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is Sandoval\Desktop\Reporte ENEL - PRE ENTREGA\Facturacion\2020-02-06 Antecedentes\"/>
    </mc:Choice>
  </mc:AlternateContent>
  <xr:revisionPtr revIDLastSave="0" documentId="13_ncr:1_{64FB8727-5055-42CA-8E8C-5FAC5E6A05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artola 1594986" sheetId="1" r:id="rId1"/>
    <sheet name="INFO DADORES" sheetId="4" r:id="rId2"/>
    <sheet name="Clientes Afectados" sheetId="11" r:id="rId3"/>
  </sheets>
  <externalReferences>
    <externalReference r:id="rId4"/>
  </externalReferences>
  <definedNames>
    <definedName name="_xlnm._FilterDatabase" localSheetId="1" hidden="1">'INFO DADORES'!$A$1:$GT$869</definedName>
  </definedNames>
  <calcPr calcId="191029"/>
  <pivotCaches>
    <pivotCache cacheId="3" r:id="rId5"/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49" i="11" l="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GS3" i="4"/>
  <c r="GT3" i="4" s="1"/>
  <c r="GS4" i="4"/>
  <c r="GT4" i="4" s="1"/>
  <c r="GS5" i="4"/>
  <c r="GT5" i="4" s="1"/>
  <c r="GS6" i="4"/>
  <c r="GT6" i="4" s="1"/>
  <c r="GS7" i="4"/>
  <c r="GT7" i="4" s="1"/>
  <c r="GS8" i="4"/>
  <c r="GT8" i="4" s="1"/>
  <c r="GS9" i="4"/>
  <c r="GT9" i="4" s="1"/>
  <c r="GS10" i="4"/>
  <c r="GT10" i="4" s="1"/>
  <c r="GS11" i="4"/>
  <c r="GT11" i="4" s="1"/>
  <c r="GS12" i="4"/>
  <c r="GT12" i="4" s="1"/>
  <c r="GS13" i="4"/>
  <c r="GT13" i="4" s="1"/>
  <c r="GS14" i="4"/>
  <c r="GT14" i="4" s="1"/>
  <c r="GS15" i="4"/>
  <c r="GT15" i="4" s="1"/>
  <c r="GS16" i="4"/>
  <c r="GT16" i="4" s="1"/>
  <c r="GS17" i="4"/>
  <c r="GT17" i="4" s="1"/>
  <c r="GS18" i="4"/>
  <c r="GT18" i="4" s="1"/>
  <c r="GS19" i="4"/>
  <c r="GT19" i="4" s="1"/>
  <c r="GS20" i="4"/>
  <c r="GT20" i="4" s="1"/>
  <c r="GS21" i="4"/>
  <c r="GT21" i="4" s="1"/>
  <c r="GS22" i="4"/>
  <c r="GT22" i="4" s="1"/>
  <c r="GS23" i="4"/>
  <c r="GT23" i="4" s="1"/>
  <c r="GS24" i="4"/>
  <c r="GT24" i="4" s="1"/>
  <c r="GS25" i="4"/>
  <c r="GT25" i="4" s="1"/>
  <c r="GS26" i="4"/>
  <c r="GT26" i="4" s="1"/>
  <c r="GS27" i="4"/>
  <c r="GT27" i="4" s="1"/>
  <c r="GS28" i="4"/>
  <c r="GT28" i="4" s="1"/>
  <c r="GS29" i="4"/>
  <c r="GT29" i="4" s="1"/>
  <c r="GS30" i="4"/>
  <c r="GT30" i="4" s="1"/>
  <c r="GS31" i="4"/>
  <c r="GT31" i="4" s="1"/>
  <c r="GS32" i="4"/>
  <c r="GT32" i="4" s="1"/>
  <c r="GS33" i="4"/>
  <c r="GT33" i="4" s="1"/>
  <c r="GS34" i="4"/>
  <c r="GT34" i="4" s="1"/>
  <c r="GS35" i="4"/>
  <c r="GT35" i="4" s="1"/>
  <c r="GS36" i="4"/>
  <c r="GT36" i="4" s="1"/>
  <c r="GS37" i="4"/>
  <c r="GT37" i="4" s="1"/>
  <c r="GS38" i="4"/>
  <c r="GT38" i="4" s="1"/>
  <c r="GS39" i="4"/>
  <c r="GT39" i="4" s="1"/>
  <c r="GS40" i="4"/>
  <c r="GT40" i="4" s="1"/>
  <c r="GS41" i="4"/>
  <c r="GT41" i="4" s="1"/>
  <c r="GS42" i="4"/>
  <c r="GT42" i="4" s="1"/>
  <c r="GS43" i="4"/>
  <c r="GT43" i="4" s="1"/>
  <c r="GS44" i="4"/>
  <c r="GT44" i="4" s="1"/>
  <c r="GS45" i="4"/>
  <c r="GT45" i="4" s="1"/>
  <c r="GS46" i="4"/>
  <c r="GT46" i="4" s="1"/>
  <c r="GS47" i="4"/>
  <c r="GT47" i="4" s="1"/>
  <c r="GS48" i="4"/>
  <c r="GT48" i="4" s="1"/>
  <c r="GS49" i="4"/>
  <c r="GT49" i="4" s="1"/>
  <c r="GS50" i="4"/>
  <c r="GT50" i="4" s="1"/>
  <c r="GS51" i="4"/>
  <c r="GT51" i="4" s="1"/>
  <c r="GS52" i="4"/>
  <c r="GT52" i="4" s="1"/>
  <c r="GS53" i="4"/>
  <c r="GT53" i="4" s="1"/>
  <c r="GS54" i="4"/>
  <c r="GT54" i="4" s="1"/>
  <c r="GS55" i="4"/>
  <c r="GT55" i="4" s="1"/>
  <c r="GS56" i="4"/>
  <c r="GT56" i="4" s="1"/>
  <c r="GS57" i="4"/>
  <c r="GT57" i="4" s="1"/>
  <c r="GS58" i="4"/>
  <c r="GT58" i="4" s="1"/>
  <c r="GS59" i="4"/>
  <c r="GT59" i="4" s="1"/>
  <c r="GS60" i="4"/>
  <c r="GT60" i="4" s="1"/>
  <c r="GS61" i="4"/>
  <c r="GT61" i="4" s="1"/>
  <c r="GS62" i="4"/>
  <c r="GT62" i="4" s="1"/>
  <c r="GS63" i="4"/>
  <c r="GT63" i="4" s="1"/>
  <c r="GS64" i="4"/>
  <c r="GT64" i="4" s="1"/>
  <c r="GS65" i="4"/>
  <c r="GT65" i="4" s="1"/>
  <c r="GS66" i="4"/>
  <c r="GT66" i="4" s="1"/>
  <c r="GS67" i="4"/>
  <c r="GT67" i="4" s="1"/>
  <c r="GS68" i="4"/>
  <c r="GT68" i="4" s="1"/>
  <c r="GS69" i="4"/>
  <c r="GT69" i="4" s="1"/>
  <c r="GS70" i="4"/>
  <c r="GT70" i="4" s="1"/>
  <c r="GS71" i="4"/>
  <c r="GT71" i="4" s="1"/>
  <c r="GS72" i="4"/>
  <c r="GT72" i="4" s="1"/>
  <c r="GS73" i="4"/>
  <c r="GT73" i="4" s="1"/>
  <c r="GS74" i="4"/>
  <c r="GT74" i="4" s="1"/>
  <c r="GS75" i="4"/>
  <c r="GT75" i="4" s="1"/>
  <c r="GS76" i="4"/>
  <c r="GT76" i="4" s="1"/>
  <c r="GS77" i="4"/>
  <c r="GT77" i="4" s="1"/>
  <c r="GS78" i="4"/>
  <c r="GT78" i="4" s="1"/>
  <c r="GS79" i="4"/>
  <c r="GT79" i="4" s="1"/>
  <c r="GS80" i="4"/>
  <c r="GT80" i="4" s="1"/>
  <c r="GS81" i="4"/>
  <c r="GT81" i="4" s="1"/>
  <c r="GS82" i="4"/>
  <c r="GT82" i="4" s="1"/>
  <c r="GS83" i="4"/>
  <c r="GT83" i="4" s="1"/>
  <c r="GS84" i="4"/>
  <c r="GT84" i="4" s="1"/>
  <c r="GS85" i="4"/>
  <c r="GT85" i="4" s="1"/>
  <c r="GS86" i="4"/>
  <c r="GT86" i="4" s="1"/>
  <c r="GS87" i="4"/>
  <c r="GT87" i="4" s="1"/>
  <c r="GS88" i="4"/>
  <c r="GT88" i="4" s="1"/>
  <c r="GS89" i="4"/>
  <c r="GT89" i="4" s="1"/>
  <c r="GS90" i="4"/>
  <c r="GT90" i="4" s="1"/>
  <c r="GS91" i="4"/>
  <c r="GT91" i="4" s="1"/>
  <c r="GS92" i="4"/>
  <c r="GT92" i="4" s="1"/>
  <c r="GS93" i="4"/>
  <c r="GT93" i="4" s="1"/>
  <c r="GS94" i="4"/>
  <c r="GT94" i="4" s="1"/>
  <c r="GS95" i="4"/>
  <c r="GT95" i="4" s="1"/>
  <c r="GS96" i="4"/>
  <c r="GT96" i="4" s="1"/>
  <c r="GS97" i="4"/>
  <c r="GT97" i="4" s="1"/>
  <c r="GS98" i="4"/>
  <c r="GT98" i="4" s="1"/>
  <c r="GS99" i="4"/>
  <c r="GT99" i="4" s="1"/>
  <c r="GS100" i="4"/>
  <c r="GT100" i="4" s="1"/>
  <c r="GS101" i="4"/>
  <c r="GT101" i="4" s="1"/>
  <c r="GS102" i="4"/>
  <c r="GT102" i="4" s="1"/>
  <c r="GS103" i="4"/>
  <c r="GT103" i="4" s="1"/>
  <c r="GS104" i="4"/>
  <c r="GT104" i="4" s="1"/>
  <c r="GS105" i="4"/>
  <c r="GT105" i="4" s="1"/>
  <c r="GS106" i="4"/>
  <c r="GT106" i="4" s="1"/>
  <c r="GS107" i="4"/>
  <c r="GT107" i="4" s="1"/>
  <c r="GS108" i="4"/>
  <c r="GT108" i="4" s="1"/>
  <c r="GS109" i="4"/>
  <c r="GT109" i="4" s="1"/>
  <c r="GS110" i="4"/>
  <c r="GT110" i="4" s="1"/>
  <c r="GS111" i="4"/>
  <c r="GT111" i="4" s="1"/>
  <c r="GS112" i="4"/>
  <c r="GT112" i="4" s="1"/>
  <c r="GS113" i="4"/>
  <c r="GT113" i="4" s="1"/>
  <c r="GS114" i="4"/>
  <c r="GT114" i="4" s="1"/>
  <c r="GS115" i="4"/>
  <c r="GT115" i="4" s="1"/>
  <c r="GS116" i="4"/>
  <c r="GT116" i="4" s="1"/>
  <c r="GS117" i="4"/>
  <c r="GT117" i="4" s="1"/>
  <c r="GS118" i="4"/>
  <c r="GT118" i="4" s="1"/>
  <c r="GS119" i="4"/>
  <c r="GT119" i="4" s="1"/>
  <c r="GS120" i="4"/>
  <c r="GT120" i="4" s="1"/>
  <c r="GS121" i="4"/>
  <c r="GT121" i="4" s="1"/>
  <c r="GS122" i="4"/>
  <c r="GT122" i="4" s="1"/>
  <c r="GS123" i="4"/>
  <c r="GT123" i="4" s="1"/>
  <c r="GS124" i="4"/>
  <c r="GT124" i="4" s="1"/>
  <c r="GS125" i="4"/>
  <c r="GT125" i="4" s="1"/>
  <c r="GS126" i="4"/>
  <c r="GT126" i="4" s="1"/>
  <c r="GS127" i="4"/>
  <c r="GT127" i="4" s="1"/>
  <c r="GS128" i="4"/>
  <c r="GT128" i="4" s="1"/>
  <c r="GS129" i="4"/>
  <c r="GT129" i="4" s="1"/>
  <c r="GS130" i="4"/>
  <c r="GT130" i="4" s="1"/>
  <c r="GS131" i="4"/>
  <c r="GT131" i="4" s="1"/>
  <c r="GS132" i="4"/>
  <c r="GT132" i="4" s="1"/>
  <c r="GS133" i="4"/>
  <c r="GT133" i="4" s="1"/>
  <c r="GS134" i="4"/>
  <c r="GT134" i="4" s="1"/>
  <c r="GS135" i="4"/>
  <c r="GT135" i="4" s="1"/>
  <c r="GS136" i="4"/>
  <c r="GT136" i="4" s="1"/>
  <c r="GS137" i="4"/>
  <c r="GT137" i="4" s="1"/>
  <c r="GS138" i="4"/>
  <c r="GT138" i="4" s="1"/>
  <c r="GS139" i="4"/>
  <c r="GT139" i="4" s="1"/>
  <c r="GS140" i="4"/>
  <c r="GT140" i="4" s="1"/>
  <c r="GS141" i="4"/>
  <c r="GT141" i="4" s="1"/>
  <c r="GS142" i="4"/>
  <c r="GT142" i="4" s="1"/>
  <c r="GS143" i="4"/>
  <c r="GT143" i="4" s="1"/>
  <c r="GS144" i="4"/>
  <c r="GT144" i="4" s="1"/>
  <c r="GS145" i="4"/>
  <c r="GT145" i="4" s="1"/>
  <c r="GS146" i="4"/>
  <c r="GT146" i="4" s="1"/>
  <c r="GS147" i="4"/>
  <c r="GT147" i="4" s="1"/>
  <c r="GS148" i="4"/>
  <c r="GT148" i="4" s="1"/>
  <c r="GS149" i="4"/>
  <c r="GT149" i="4" s="1"/>
  <c r="GS150" i="4"/>
  <c r="GT150" i="4" s="1"/>
  <c r="GS151" i="4"/>
  <c r="GT151" i="4" s="1"/>
  <c r="GS152" i="4"/>
  <c r="GT152" i="4" s="1"/>
  <c r="GS153" i="4"/>
  <c r="GT153" i="4" s="1"/>
  <c r="GS154" i="4"/>
  <c r="GT154" i="4" s="1"/>
  <c r="GS155" i="4"/>
  <c r="GT155" i="4" s="1"/>
  <c r="GS156" i="4"/>
  <c r="GT156" i="4" s="1"/>
  <c r="GS157" i="4"/>
  <c r="GT157" i="4" s="1"/>
  <c r="GS158" i="4"/>
  <c r="GT158" i="4" s="1"/>
  <c r="GS159" i="4"/>
  <c r="GT159" i="4" s="1"/>
  <c r="GS160" i="4"/>
  <c r="GT160" i="4" s="1"/>
  <c r="GS161" i="4"/>
  <c r="GT161" i="4" s="1"/>
  <c r="GS162" i="4"/>
  <c r="GT162" i="4" s="1"/>
  <c r="GS163" i="4"/>
  <c r="GT163" i="4" s="1"/>
  <c r="GS164" i="4"/>
  <c r="GT164" i="4" s="1"/>
  <c r="GS165" i="4"/>
  <c r="GT165" i="4" s="1"/>
  <c r="GS166" i="4"/>
  <c r="GT166" i="4" s="1"/>
  <c r="GS167" i="4"/>
  <c r="GT167" i="4" s="1"/>
  <c r="GS168" i="4"/>
  <c r="GT168" i="4" s="1"/>
  <c r="GS169" i="4"/>
  <c r="GT169" i="4" s="1"/>
  <c r="GS170" i="4"/>
  <c r="GT170" i="4" s="1"/>
  <c r="GS171" i="4"/>
  <c r="GT171" i="4" s="1"/>
  <c r="GS172" i="4"/>
  <c r="GT172" i="4" s="1"/>
  <c r="GS173" i="4"/>
  <c r="GT173" i="4" s="1"/>
  <c r="GS174" i="4"/>
  <c r="GT174" i="4" s="1"/>
  <c r="GS175" i="4"/>
  <c r="GT175" i="4" s="1"/>
  <c r="GS176" i="4"/>
  <c r="GT176" i="4" s="1"/>
  <c r="GS177" i="4"/>
  <c r="GT177" i="4" s="1"/>
  <c r="GS178" i="4"/>
  <c r="GT178" i="4" s="1"/>
  <c r="GS179" i="4"/>
  <c r="GT179" i="4" s="1"/>
  <c r="GS180" i="4"/>
  <c r="GT180" i="4" s="1"/>
  <c r="GS181" i="4"/>
  <c r="GT181" i="4" s="1"/>
  <c r="GS182" i="4"/>
  <c r="GT182" i="4" s="1"/>
  <c r="GS183" i="4"/>
  <c r="GT183" i="4" s="1"/>
  <c r="GS184" i="4"/>
  <c r="GT184" i="4" s="1"/>
  <c r="GS185" i="4"/>
  <c r="GT185" i="4" s="1"/>
  <c r="GS186" i="4"/>
  <c r="GT186" i="4" s="1"/>
  <c r="GS187" i="4"/>
  <c r="GT187" i="4" s="1"/>
  <c r="GS188" i="4"/>
  <c r="GT188" i="4" s="1"/>
  <c r="GS189" i="4"/>
  <c r="GT189" i="4" s="1"/>
  <c r="GS190" i="4"/>
  <c r="GT190" i="4" s="1"/>
  <c r="GS191" i="4"/>
  <c r="GT191" i="4" s="1"/>
  <c r="GS192" i="4"/>
  <c r="GT192" i="4" s="1"/>
  <c r="GS193" i="4"/>
  <c r="GT193" i="4" s="1"/>
  <c r="GS194" i="4"/>
  <c r="GT194" i="4" s="1"/>
  <c r="GS195" i="4"/>
  <c r="GT195" i="4" s="1"/>
  <c r="GS196" i="4"/>
  <c r="GT196" i="4" s="1"/>
  <c r="GS197" i="4"/>
  <c r="GT197" i="4" s="1"/>
  <c r="GS198" i="4"/>
  <c r="GT198" i="4" s="1"/>
  <c r="GS199" i="4"/>
  <c r="GT199" i="4" s="1"/>
  <c r="GS200" i="4"/>
  <c r="GT200" i="4" s="1"/>
  <c r="GS201" i="4"/>
  <c r="GT201" i="4" s="1"/>
  <c r="GS202" i="4"/>
  <c r="GT202" i="4" s="1"/>
  <c r="GS203" i="4"/>
  <c r="GT203" i="4" s="1"/>
  <c r="GS204" i="4"/>
  <c r="GT204" i="4" s="1"/>
  <c r="GS205" i="4"/>
  <c r="GT205" i="4" s="1"/>
  <c r="GS206" i="4"/>
  <c r="GT206" i="4" s="1"/>
  <c r="GS207" i="4"/>
  <c r="GT207" i="4" s="1"/>
  <c r="GS208" i="4"/>
  <c r="GT208" i="4" s="1"/>
  <c r="GS209" i="4"/>
  <c r="GT209" i="4" s="1"/>
  <c r="GS210" i="4"/>
  <c r="GT210" i="4" s="1"/>
  <c r="GS211" i="4"/>
  <c r="GT211" i="4" s="1"/>
  <c r="GS212" i="4"/>
  <c r="GT212" i="4" s="1"/>
  <c r="GS213" i="4"/>
  <c r="GT213" i="4" s="1"/>
  <c r="GS214" i="4"/>
  <c r="GT214" i="4" s="1"/>
  <c r="GS215" i="4"/>
  <c r="GT215" i="4" s="1"/>
  <c r="GS216" i="4"/>
  <c r="GT216" i="4" s="1"/>
  <c r="GS217" i="4"/>
  <c r="GT217" i="4" s="1"/>
  <c r="GS218" i="4"/>
  <c r="GT218" i="4" s="1"/>
  <c r="GS219" i="4"/>
  <c r="GT219" i="4" s="1"/>
  <c r="GS220" i="4"/>
  <c r="GT220" i="4" s="1"/>
  <c r="GS221" i="4"/>
  <c r="GT221" i="4" s="1"/>
  <c r="GS222" i="4"/>
  <c r="GT222" i="4" s="1"/>
  <c r="GS223" i="4"/>
  <c r="GT223" i="4" s="1"/>
  <c r="GS224" i="4"/>
  <c r="GT224" i="4" s="1"/>
  <c r="GS225" i="4"/>
  <c r="GT225" i="4" s="1"/>
  <c r="GS226" i="4"/>
  <c r="GT226" i="4" s="1"/>
  <c r="GS227" i="4"/>
  <c r="GT227" i="4" s="1"/>
  <c r="GS228" i="4"/>
  <c r="GT228" i="4" s="1"/>
  <c r="GS229" i="4"/>
  <c r="GT229" i="4" s="1"/>
  <c r="GS230" i="4"/>
  <c r="GT230" i="4" s="1"/>
  <c r="GS231" i="4"/>
  <c r="GT231" i="4" s="1"/>
  <c r="GS232" i="4"/>
  <c r="GT232" i="4" s="1"/>
  <c r="GS233" i="4"/>
  <c r="GT233" i="4" s="1"/>
  <c r="GS234" i="4"/>
  <c r="GT234" i="4" s="1"/>
  <c r="GS235" i="4"/>
  <c r="GT235" i="4" s="1"/>
  <c r="GS236" i="4"/>
  <c r="GT236" i="4" s="1"/>
  <c r="GS237" i="4"/>
  <c r="GT237" i="4" s="1"/>
  <c r="GS238" i="4"/>
  <c r="GT238" i="4" s="1"/>
  <c r="GS239" i="4"/>
  <c r="GT239" i="4" s="1"/>
  <c r="GS240" i="4"/>
  <c r="GT240" i="4" s="1"/>
  <c r="GS241" i="4"/>
  <c r="GT241" i="4" s="1"/>
  <c r="GS242" i="4"/>
  <c r="GT242" i="4" s="1"/>
  <c r="GS243" i="4"/>
  <c r="GT243" i="4" s="1"/>
  <c r="GS244" i="4"/>
  <c r="GT244" i="4" s="1"/>
  <c r="GS245" i="4"/>
  <c r="GT245" i="4" s="1"/>
  <c r="GS246" i="4"/>
  <c r="GT246" i="4" s="1"/>
  <c r="GS247" i="4"/>
  <c r="GT247" i="4" s="1"/>
  <c r="GS248" i="4"/>
  <c r="GT248" i="4" s="1"/>
  <c r="GS249" i="4"/>
  <c r="GT249" i="4" s="1"/>
  <c r="GS250" i="4"/>
  <c r="GT250" i="4" s="1"/>
  <c r="GS251" i="4"/>
  <c r="GT251" i="4" s="1"/>
  <c r="GS252" i="4"/>
  <c r="GT252" i="4" s="1"/>
  <c r="GS253" i="4"/>
  <c r="GT253" i="4" s="1"/>
  <c r="GS254" i="4"/>
  <c r="GT254" i="4" s="1"/>
  <c r="GS255" i="4"/>
  <c r="GT255" i="4" s="1"/>
  <c r="GS256" i="4"/>
  <c r="GT256" i="4" s="1"/>
  <c r="GS257" i="4"/>
  <c r="GT257" i="4" s="1"/>
  <c r="GS258" i="4"/>
  <c r="GT258" i="4" s="1"/>
  <c r="GS259" i="4"/>
  <c r="GT259" i="4" s="1"/>
  <c r="GS260" i="4"/>
  <c r="GT260" i="4" s="1"/>
  <c r="GS261" i="4"/>
  <c r="GT261" i="4" s="1"/>
  <c r="GS262" i="4"/>
  <c r="GT262" i="4" s="1"/>
  <c r="GS263" i="4"/>
  <c r="GT263" i="4" s="1"/>
  <c r="GS264" i="4"/>
  <c r="GT264" i="4" s="1"/>
  <c r="GS265" i="4"/>
  <c r="GT265" i="4" s="1"/>
  <c r="GS266" i="4"/>
  <c r="GT266" i="4" s="1"/>
  <c r="GS267" i="4"/>
  <c r="GT267" i="4" s="1"/>
  <c r="GS268" i="4"/>
  <c r="GT268" i="4" s="1"/>
  <c r="GS269" i="4"/>
  <c r="GT269" i="4" s="1"/>
  <c r="GS270" i="4"/>
  <c r="GT270" i="4" s="1"/>
  <c r="GS271" i="4"/>
  <c r="GT271" i="4" s="1"/>
  <c r="GS272" i="4"/>
  <c r="GT272" i="4" s="1"/>
  <c r="GS273" i="4"/>
  <c r="GT273" i="4" s="1"/>
  <c r="GS274" i="4"/>
  <c r="GT274" i="4" s="1"/>
  <c r="GS275" i="4"/>
  <c r="GT275" i="4" s="1"/>
  <c r="GS276" i="4"/>
  <c r="GT276" i="4" s="1"/>
  <c r="GS277" i="4"/>
  <c r="GT277" i="4" s="1"/>
  <c r="GS278" i="4"/>
  <c r="GT278" i="4" s="1"/>
  <c r="GS279" i="4"/>
  <c r="GT279" i="4" s="1"/>
  <c r="GS280" i="4"/>
  <c r="GT280" i="4" s="1"/>
  <c r="GS281" i="4"/>
  <c r="GT281" i="4" s="1"/>
  <c r="GS282" i="4"/>
  <c r="GT282" i="4" s="1"/>
  <c r="GS283" i="4"/>
  <c r="GT283" i="4" s="1"/>
  <c r="GS284" i="4"/>
  <c r="GT284" i="4" s="1"/>
  <c r="GS285" i="4"/>
  <c r="GT285" i="4" s="1"/>
  <c r="GS286" i="4"/>
  <c r="GT286" i="4" s="1"/>
  <c r="GS287" i="4"/>
  <c r="GT287" i="4" s="1"/>
  <c r="GS288" i="4"/>
  <c r="GT288" i="4" s="1"/>
  <c r="GS289" i="4"/>
  <c r="GT289" i="4" s="1"/>
  <c r="GS290" i="4"/>
  <c r="GT290" i="4" s="1"/>
  <c r="GS291" i="4"/>
  <c r="GT291" i="4" s="1"/>
  <c r="GS292" i="4"/>
  <c r="GT292" i="4" s="1"/>
  <c r="GS293" i="4"/>
  <c r="GT293" i="4" s="1"/>
  <c r="GS294" i="4"/>
  <c r="GT294" i="4" s="1"/>
  <c r="GS295" i="4"/>
  <c r="GT295" i="4" s="1"/>
  <c r="GS296" i="4"/>
  <c r="GT296" i="4" s="1"/>
  <c r="GS297" i="4"/>
  <c r="GT297" i="4" s="1"/>
  <c r="GS298" i="4"/>
  <c r="GT298" i="4" s="1"/>
  <c r="GS299" i="4"/>
  <c r="GT299" i="4" s="1"/>
  <c r="GS300" i="4"/>
  <c r="GT300" i="4" s="1"/>
  <c r="GS301" i="4"/>
  <c r="GT301" i="4" s="1"/>
  <c r="GS302" i="4"/>
  <c r="GT302" i="4" s="1"/>
  <c r="GS303" i="4"/>
  <c r="GT303" i="4" s="1"/>
  <c r="GS304" i="4"/>
  <c r="GT304" i="4" s="1"/>
  <c r="GS305" i="4"/>
  <c r="GT305" i="4" s="1"/>
  <c r="GS306" i="4"/>
  <c r="GT306" i="4" s="1"/>
  <c r="GS307" i="4"/>
  <c r="GT307" i="4" s="1"/>
  <c r="GS308" i="4"/>
  <c r="GT308" i="4" s="1"/>
  <c r="GS309" i="4"/>
  <c r="GT309" i="4" s="1"/>
  <c r="GS310" i="4"/>
  <c r="GT310" i="4" s="1"/>
  <c r="GS311" i="4"/>
  <c r="GT311" i="4" s="1"/>
  <c r="GS312" i="4"/>
  <c r="GT312" i="4" s="1"/>
  <c r="GS313" i="4"/>
  <c r="GT313" i="4" s="1"/>
  <c r="GS314" i="4"/>
  <c r="GT314" i="4" s="1"/>
  <c r="GS315" i="4"/>
  <c r="GT315" i="4" s="1"/>
  <c r="GS316" i="4"/>
  <c r="GT316" i="4" s="1"/>
  <c r="GS317" i="4"/>
  <c r="GT317" i="4" s="1"/>
  <c r="GS318" i="4"/>
  <c r="GT318" i="4" s="1"/>
  <c r="GS319" i="4"/>
  <c r="GT319" i="4" s="1"/>
  <c r="GS320" i="4"/>
  <c r="GT320" i="4" s="1"/>
  <c r="GS321" i="4"/>
  <c r="GT321" i="4" s="1"/>
  <c r="GS322" i="4"/>
  <c r="GT322" i="4" s="1"/>
  <c r="GS323" i="4"/>
  <c r="GT323" i="4" s="1"/>
  <c r="GS324" i="4"/>
  <c r="GT324" i="4" s="1"/>
  <c r="GS325" i="4"/>
  <c r="GT325" i="4" s="1"/>
  <c r="GS326" i="4"/>
  <c r="GT326" i="4" s="1"/>
  <c r="GS327" i="4"/>
  <c r="GT327" i="4" s="1"/>
  <c r="GS328" i="4"/>
  <c r="GT328" i="4" s="1"/>
  <c r="GS329" i="4"/>
  <c r="GT329" i="4" s="1"/>
  <c r="GS330" i="4"/>
  <c r="GT330" i="4" s="1"/>
  <c r="GS331" i="4"/>
  <c r="GT331" i="4" s="1"/>
  <c r="GS332" i="4"/>
  <c r="GT332" i="4" s="1"/>
  <c r="GS333" i="4"/>
  <c r="GT333" i="4" s="1"/>
  <c r="GS334" i="4"/>
  <c r="GT334" i="4" s="1"/>
  <c r="GS335" i="4"/>
  <c r="GT335" i="4" s="1"/>
  <c r="GS336" i="4"/>
  <c r="GT336" i="4" s="1"/>
  <c r="GS337" i="4"/>
  <c r="GT337" i="4" s="1"/>
  <c r="GS338" i="4"/>
  <c r="GT338" i="4" s="1"/>
  <c r="GS339" i="4"/>
  <c r="GT339" i="4" s="1"/>
  <c r="GS340" i="4"/>
  <c r="GT340" i="4" s="1"/>
  <c r="GS341" i="4"/>
  <c r="GT341" i="4" s="1"/>
  <c r="GS342" i="4"/>
  <c r="GT342" i="4" s="1"/>
  <c r="GS343" i="4"/>
  <c r="GT343" i="4" s="1"/>
  <c r="GS344" i="4"/>
  <c r="GT344" i="4" s="1"/>
  <c r="GS345" i="4"/>
  <c r="GT345" i="4" s="1"/>
  <c r="GS346" i="4"/>
  <c r="GT346" i="4" s="1"/>
  <c r="GS347" i="4"/>
  <c r="GT347" i="4" s="1"/>
  <c r="GS348" i="4"/>
  <c r="GT348" i="4" s="1"/>
  <c r="GS349" i="4"/>
  <c r="GT349" i="4" s="1"/>
  <c r="GS350" i="4"/>
  <c r="GT350" i="4" s="1"/>
  <c r="GS351" i="4"/>
  <c r="GT351" i="4" s="1"/>
  <c r="GS352" i="4"/>
  <c r="GT352" i="4" s="1"/>
  <c r="GS353" i="4"/>
  <c r="GT353" i="4" s="1"/>
  <c r="GS354" i="4"/>
  <c r="GT354" i="4" s="1"/>
  <c r="GS355" i="4"/>
  <c r="GT355" i="4" s="1"/>
  <c r="GS356" i="4"/>
  <c r="GT356" i="4" s="1"/>
  <c r="GS357" i="4"/>
  <c r="GT357" i="4" s="1"/>
  <c r="GS358" i="4"/>
  <c r="GT358" i="4" s="1"/>
  <c r="GS359" i="4"/>
  <c r="GT359" i="4" s="1"/>
  <c r="GS360" i="4"/>
  <c r="GT360" i="4" s="1"/>
  <c r="GS361" i="4"/>
  <c r="GT361" i="4" s="1"/>
  <c r="GS362" i="4"/>
  <c r="GT362" i="4" s="1"/>
  <c r="GS363" i="4"/>
  <c r="GT363" i="4" s="1"/>
  <c r="GS364" i="4"/>
  <c r="GT364" i="4" s="1"/>
  <c r="GS365" i="4"/>
  <c r="GT365" i="4" s="1"/>
  <c r="GS366" i="4"/>
  <c r="GT366" i="4" s="1"/>
  <c r="GS367" i="4"/>
  <c r="GT367" i="4" s="1"/>
  <c r="GS368" i="4"/>
  <c r="GT368" i="4" s="1"/>
  <c r="GS369" i="4"/>
  <c r="GT369" i="4" s="1"/>
  <c r="GS370" i="4"/>
  <c r="GT370" i="4" s="1"/>
  <c r="GS371" i="4"/>
  <c r="GT371" i="4" s="1"/>
  <c r="GS372" i="4"/>
  <c r="GT372" i="4" s="1"/>
  <c r="GS373" i="4"/>
  <c r="GT373" i="4" s="1"/>
  <c r="GS374" i="4"/>
  <c r="GT374" i="4" s="1"/>
  <c r="GS375" i="4"/>
  <c r="GT375" i="4" s="1"/>
  <c r="GS376" i="4"/>
  <c r="GT376" i="4" s="1"/>
  <c r="GS377" i="4"/>
  <c r="GT377" i="4" s="1"/>
  <c r="GS378" i="4"/>
  <c r="GT378" i="4" s="1"/>
  <c r="GS379" i="4"/>
  <c r="GT379" i="4" s="1"/>
  <c r="GS380" i="4"/>
  <c r="GT380" i="4" s="1"/>
  <c r="GS381" i="4"/>
  <c r="GT381" i="4" s="1"/>
  <c r="GS382" i="4"/>
  <c r="GT382" i="4" s="1"/>
  <c r="GS383" i="4"/>
  <c r="GT383" i="4" s="1"/>
  <c r="GS384" i="4"/>
  <c r="GT384" i="4" s="1"/>
  <c r="GS385" i="4"/>
  <c r="GT385" i="4" s="1"/>
  <c r="GS386" i="4"/>
  <c r="GT386" i="4" s="1"/>
  <c r="GS387" i="4"/>
  <c r="GT387" i="4" s="1"/>
  <c r="GS388" i="4"/>
  <c r="GT388" i="4" s="1"/>
  <c r="GS389" i="4"/>
  <c r="GT389" i="4" s="1"/>
  <c r="GS390" i="4"/>
  <c r="GT390" i="4" s="1"/>
  <c r="GS391" i="4"/>
  <c r="GT391" i="4" s="1"/>
  <c r="GS392" i="4"/>
  <c r="GT392" i="4" s="1"/>
  <c r="GS393" i="4"/>
  <c r="GT393" i="4" s="1"/>
  <c r="GS394" i="4"/>
  <c r="GT394" i="4" s="1"/>
  <c r="GS395" i="4"/>
  <c r="GT395" i="4" s="1"/>
  <c r="GS396" i="4"/>
  <c r="GT396" i="4" s="1"/>
  <c r="GS397" i="4"/>
  <c r="GT397" i="4" s="1"/>
  <c r="GS398" i="4"/>
  <c r="GT398" i="4" s="1"/>
  <c r="GS399" i="4"/>
  <c r="GT399" i="4" s="1"/>
  <c r="GS400" i="4"/>
  <c r="GT400" i="4" s="1"/>
  <c r="GS401" i="4"/>
  <c r="GT401" i="4" s="1"/>
  <c r="GS402" i="4"/>
  <c r="GT402" i="4" s="1"/>
  <c r="GS403" i="4"/>
  <c r="GT403" i="4" s="1"/>
  <c r="GS404" i="4"/>
  <c r="GT404" i="4" s="1"/>
  <c r="GS405" i="4"/>
  <c r="GT405" i="4" s="1"/>
  <c r="GS406" i="4"/>
  <c r="GT406" i="4" s="1"/>
  <c r="GS407" i="4"/>
  <c r="GT407" i="4" s="1"/>
  <c r="GS408" i="4"/>
  <c r="GT408" i="4" s="1"/>
  <c r="GS409" i="4"/>
  <c r="GT409" i="4" s="1"/>
  <c r="GS410" i="4"/>
  <c r="GT410" i="4" s="1"/>
  <c r="GS411" i="4"/>
  <c r="GT411" i="4" s="1"/>
  <c r="GS412" i="4"/>
  <c r="GT412" i="4" s="1"/>
  <c r="GS413" i="4"/>
  <c r="GT413" i="4" s="1"/>
  <c r="GS414" i="4"/>
  <c r="GT414" i="4" s="1"/>
  <c r="GS415" i="4"/>
  <c r="GT415" i="4" s="1"/>
  <c r="GS416" i="4"/>
  <c r="GT416" i="4" s="1"/>
  <c r="GS417" i="4"/>
  <c r="GT417" i="4" s="1"/>
  <c r="GS418" i="4"/>
  <c r="GT418" i="4" s="1"/>
  <c r="GS419" i="4"/>
  <c r="GT419" i="4" s="1"/>
  <c r="GS420" i="4"/>
  <c r="GT420" i="4" s="1"/>
  <c r="GS421" i="4"/>
  <c r="GT421" i="4" s="1"/>
  <c r="GS422" i="4"/>
  <c r="GT422" i="4" s="1"/>
  <c r="GS423" i="4"/>
  <c r="GT423" i="4" s="1"/>
  <c r="GS424" i="4"/>
  <c r="GT424" i="4" s="1"/>
  <c r="GS425" i="4"/>
  <c r="GT425" i="4" s="1"/>
  <c r="GS426" i="4"/>
  <c r="GT426" i="4" s="1"/>
  <c r="GS427" i="4"/>
  <c r="GT427" i="4" s="1"/>
  <c r="GS428" i="4"/>
  <c r="GT428" i="4" s="1"/>
  <c r="GS429" i="4"/>
  <c r="GT429" i="4" s="1"/>
  <c r="GS430" i="4"/>
  <c r="GT430" i="4" s="1"/>
  <c r="GS431" i="4"/>
  <c r="GT431" i="4" s="1"/>
  <c r="GS432" i="4"/>
  <c r="GT432" i="4" s="1"/>
  <c r="GS433" i="4"/>
  <c r="GT433" i="4" s="1"/>
  <c r="GS434" i="4"/>
  <c r="GT434" i="4" s="1"/>
  <c r="GS435" i="4"/>
  <c r="GT435" i="4" s="1"/>
  <c r="GS436" i="4"/>
  <c r="GT436" i="4" s="1"/>
  <c r="GS437" i="4"/>
  <c r="GT437" i="4" s="1"/>
  <c r="GS438" i="4"/>
  <c r="GT438" i="4" s="1"/>
  <c r="GS439" i="4"/>
  <c r="GT439" i="4" s="1"/>
  <c r="GS440" i="4"/>
  <c r="GT440" i="4" s="1"/>
  <c r="GS441" i="4"/>
  <c r="GT441" i="4" s="1"/>
  <c r="GS442" i="4"/>
  <c r="GT442" i="4" s="1"/>
  <c r="GS443" i="4"/>
  <c r="GT443" i="4" s="1"/>
  <c r="GS444" i="4"/>
  <c r="GT444" i="4" s="1"/>
  <c r="GS445" i="4"/>
  <c r="GT445" i="4" s="1"/>
  <c r="GS446" i="4"/>
  <c r="GT446" i="4" s="1"/>
  <c r="GS447" i="4"/>
  <c r="GT447" i="4" s="1"/>
  <c r="GS448" i="4"/>
  <c r="GT448" i="4" s="1"/>
  <c r="GS449" i="4"/>
  <c r="GT449" i="4" s="1"/>
  <c r="GS450" i="4"/>
  <c r="GT450" i="4" s="1"/>
  <c r="GS451" i="4"/>
  <c r="GT451" i="4" s="1"/>
  <c r="GS452" i="4"/>
  <c r="GT452" i="4" s="1"/>
  <c r="GS453" i="4"/>
  <c r="GT453" i="4" s="1"/>
  <c r="GS454" i="4"/>
  <c r="GT454" i="4" s="1"/>
  <c r="GS455" i="4"/>
  <c r="GT455" i="4" s="1"/>
  <c r="GS456" i="4"/>
  <c r="GT456" i="4" s="1"/>
  <c r="GS457" i="4"/>
  <c r="GT457" i="4" s="1"/>
  <c r="GS458" i="4"/>
  <c r="GT458" i="4" s="1"/>
  <c r="GS459" i="4"/>
  <c r="GT459" i="4" s="1"/>
  <c r="GS460" i="4"/>
  <c r="GT460" i="4" s="1"/>
  <c r="GS461" i="4"/>
  <c r="GT461" i="4" s="1"/>
  <c r="GS462" i="4"/>
  <c r="GT462" i="4" s="1"/>
  <c r="GS463" i="4"/>
  <c r="GT463" i="4" s="1"/>
  <c r="GS464" i="4"/>
  <c r="GT464" i="4" s="1"/>
  <c r="GS465" i="4"/>
  <c r="GT465" i="4" s="1"/>
  <c r="GS466" i="4"/>
  <c r="GT466" i="4" s="1"/>
  <c r="GS467" i="4"/>
  <c r="GT467" i="4" s="1"/>
  <c r="GS468" i="4"/>
  <c r="GT468" i="4" s="1"/>
  <c r="GS469" i="4"/>
  <c r="GT469" i="4" s="1"/>
  <c r="GS470" i="4"/>
  <c r="GT470" i="4" s="1"/>
  <c r="GS471" i="4"/>
  <c r="GT471" i="4" s="1"/>
  <c r="GS472" i="4"/>
  <c r="GT472" i="4" s="1"/>
  <c r="GS473" i="4"/>
  <c r="GT473" i="4" s="1"/>
  <c r="GS474" i="4"/>
  <c r="GT474" i="4" s="1"/>
  <c r="GS475" i="4"/>
  <c r="GT475" i="4" s="1"/>
  <c r="GS476" i="4"/>
  <c r="GT476" i="4" s="1"/>
  <c r="GS477" i="4"/>
  <c r="GT477" i="4" s="1"/>
  <c r="GS478" i="4"/>
  <c r="GT478" i="4" s="1"/>
  <c r="GS479" i="4"/>
  <c r="GT479" i="4" s="1"/>
  <c r="GS480" i="4"/>
  <c r="GT480" i="4" s="1"/>
  <c r="GS481" i="4"/>
  <c r="GT481" i="4" s="1"/>
  <c r="GS482" i="4"/>
  <c r="GT482" i="4" s="1"/>
  <c r="GS483" i="4"/>
  <c r="GT483" i="4" s="1"/>
  <c r="GS484" i="4"/>
  <c r="GT484" i="4" s="1"/>
  <c r="GS485" i="4"/>
  <c r="GT485" i="4" s="1"/>
  <c r="GS486" i="4"/>
  <c r="GT486" i="4" s="1"/>
  <c r="GS487" i="4"/>
  <c r="GT487" i="4" s="1"/>
  <c r="GS488" i="4"/>
  <c r="GT488" i="4" s="1"/>
  <c r="GS489" i="4"/>
  <c r="GT489" i="4" s="1"/>
  <c r="GS490" i="4"/>
  <c r="GT490" i="4" s="1"/>
  <c r="GS491" i="4"/>
  <c r="GT491" i="4" s="1"/>
  <c r="GS492" i="4"/>
  <c r="GT492" i="4" s="1"/>
  <c r="GS493" i="4"/>
  <c r="GT493" i="4" s="1"/>
  <c r="GS494" i="4"/>
  <c r="GT494" i="4" s="1"/>
  <c r="GS495" i="4"/>
  <c r="GT495" i="4" s="1"/>
  <c r="GS496" i="4"/>
  <c r="GT496" i="4" s="1"/>
  <c r="GS497" i="4"/>
  <c r="GT497" i="4" s="1"/>
  <c r="GS498" i="4"/>
  <c r="GT498" i="4" s="1"/>
  <c r="GS499" i="4"/>
  <c r="GT499" i="4" s="1"/>
  <c r="GS500" i="4"/>
  <c r="GT500" i="4" s="1"/>
  <c r="GS501" i="4"/>
  <c r="GT501" i="4" s="1"/>
  <c r="GS502" i="4"/>
  <c r="GT502" i="4" s="1"/>
  <c r="GS503" i="4"/>
  <c r="GT503" i="4" s="1"/>
  <c r="GS504" i="4"/>
  <c r="GT504" i="4" s="1"/>
  <c r="GS505" i="4"/>
  <c r="GT505" i="4" s="1"/>
  <c r="GS506" i="4"/>
  <c r="GT506" i="4" s="1"/>
  <c r="GS507" i="4"/>
  <c r="GT507" i="4" s="1"/>
  <c r="GS508" i="4"/>
  <c r="GT508" i="4" s="1"/>
  <c r="GS509" i="4"/>
  <c r="GT509" i="4" s="1"/>
  <c r="GS510" i="4"/>
  <c r="GT510" i="4" s="1"/>
  <c r="GS511" i="4"/>
  <c r="GT511" i="4" s="1"/>
  <c r="GS512" i="4"/>
  <c r="GT512" i="4" s="1"/>
  <c r="GS513" i="4"/>
  <c r="GT513" i="4" s="1"/>
  <c r="GS514" i="4"/>
  <c r="GT514" i="4" s="1"/>
  <c r="GS515" i="4"/>
  <c r="GT515" i="4" s="1"/>
  <c r="GS516" i="4"/>
  <c r="GT516" i="4" s="1"/>
  <c r="GS517" i="4"/>
  <c r="GT517" i="4" s="1"/>
  <c r="GS518" i="4"/>
  <c r="GT518" i="4" s="1"/>
  <c r="GS519" i="4"/>
  <c r="GT519" i="4" s="1"/>
  <c r="GS520" i="4"/>
  <c r="GT520" i="4" s="1"/>
  <c r="GS521" i="4"/>
  <c r="GT521" i="4" s="1"/>
  <c r="GS522" i="4"/>
  <c r="GT522" i="4" s="1"/>
  <c r="GS523" i="4"/>
  <c r="GT523" i="4" s="1"/>
  <c r="GS524" i="4"/>
  <c r="GT524" i="4" s="1"/>
  <c r="GS525" i="4"/>
  <c r="GT525" i="4" s="1"/>
  <c r="GS526" i="4"/>
  <c r="GT526" i="4" s="1"/>
  <c r="GS527" i="4"/>
  <c r="GT527" i="4" s="1"/>
  <c r="GS528" i="4"/>
  <c r="GT528" i="4" s="1"/>
  <c r="GS529" i="4"/>
  <c r="GT529" i="4" s="1"/>
  <c r="GS530" i="4"/>
  <c r="GT530" i="4" s="1"/>
  <c r="GS531" i="4"/>
  <c r="GT531" i="4" s="1"/>
  <c r="GS532" i="4"/>
  <c r="GT532" i="4" s="1"/>
  <c r="GS533" i="4"/>
  <c r="GT533" i="4" s="1"/>
  <c r="GS534" i="4"/>
  <c r="GT534" i="4" s="1"/>
  <c r="GS535" i="4"/>
  <c r="GT535" i="4" s="1"/>
  <c r="GS536" i="4"/>
  <c r="GT536" i="4" s="1"/>
  <c r="GS537" i="4"/>
  <c r="GT537" i="4" s="1"/>
  <c r="GS538" i="4"/>
  <c r="GT538" i="4" s="1"/>
  <c r="GS539" i="4"/>
  <c r="GT539" i="4" s="1"/>
  <c r="GS540" i="4"/>
  <c r="GT540" i="4" s="1"/>
  <c r="GS541" i="4"/>
  <c r="GT541" i="4" s="1"/>
  <c r="GS542" i="4"/>
  <c r="GT542" i="4" s="1"/>
  <c r="GS543" i="4"/>
  <c r="GT543" i="4" s="1"/>
  <c r="GS544" i="4"/>
  <c r="GT544" i="4" s="1"/>
  <c r="GS545" i="4"/>
  <c r="GT545" i="4" s="1"/>
  <c r="GS546" i="4"/>
  <c r="GT546" i="4" s="1"/>
  <c r="GS547" i="4"/>
  <c r="GT547" i="4" s="1"/>
  <c r="GS548" i="4"/>
  <c r="GT548" i="4" s="1"/>
  <c r="GS549" i="4"/>
  <c r="GT549" i="4" s="1"/>
  <c r="GS550" i="4"/>
  <c r="GT550" i="4" s="1"/>
  <c r="GS551" i="4"/>
  <c r="GT551" i="4" s="1"/>
  <c r="GS552" i="4"/>
  <c r="GT552" i="4" s="1"/>
  <c r="GS553" i="4"/>
  <c r="GT553" i="4" s="1"/>
  <c r="GS554" i="4"/>
  <c r="GT554" i="4" s="1"/>
  <c r="GS555" i="4"/>
  <c r="GT555" i="4" s="1"/>
  <c r="GS556" i="4"/>
  <c r="GT556" i="4" s="1"/>
  <c r="GS557" i="4"/>
  <c r="GT557" i="4" s="1"/>
  <c r="GS558" i="4"/>
  <c r="GT558" i="4" s="1"/>
  <c r="GS559" i="4"/>
  <c r="GT559" i="4" s="1"/>
  <c r="GS560" i="4"/>
  <c r="GT560" i="4" s="1"/>
  <c r="GS561" i="4"/>
  <c r="GT561" i="4" s="1"/>
  <c r="GS562" i="4"/>
  <c r="GT562" i="4" s="1"/>
  <c r="GS563" i="4"/>
  <c r="GT563" i="4" s="1"/>
  <c r="GS564" i="4"/>
  <c r="GT564" i="4" s="1"/>
  <c r="GS565" i="4"/>
  <c r="GT565" i="4" s="1"/>
  <c r="GS566" i="4"/>
  <c r="GT566" i="4" s="1"/>
  <c r="GS567" i="4"/>
  <c r="GT567" i="4" s="1"/>
  <c r="GS568" i="4"/>
  <c r="GT568" i="4" s="1"/>
  <c r="GS569" i="4"/>
  <c r="GT569" i="4" s="1"/>
  <c r="GS570" i="4"/>
  <c r="GT570" i="4" s="1"/>
  <c r="GS571" i="4"/>
  <c r="GT571" i="4" s="1"/>
  <c r="GS572" i="4"/>
  <c r="GT572" i="4" s="1"/>
  <c r="GS573" i="4"/>
  <c r="GT573" i="4" s="1"/>
  <c r="GS574" i="4"/>
  <c r="GT574" i="4" s="1"/>
  <c r="GS575" i="4"/>
  <c r="GT575" i="4" s="1"/>
  <c r="GS576" i="4"/>
  <c r="GT576" i="4" s="1"/>
  <c r="GS577" i="4"/>
  <c r="GT577" i="4" s="1"/>
  <c r="GS578" i="4"/>
  <c r="GT578" i="4" s="1"/>
  <c r="GS579" i="4"/>
  <c r="GT579" i="4" s="1"/>
  <c r="GS580" i="4"/>
  <c r="GT580" i="4" s="1"/>
  <c r="GS581" i="4"/>
  <c r="GT581" i="4" s="1"/>
  <c r="GS582" i="4"/>
  <c r="GT582" i="4" s="1"/>
  <c r="GS583" i="4"/>
  <c r="GT583" i="4" s="1"/>
  <c r="GS584" i="4"/>
  <c r="GT584" i="4" s="1"/>
  <c r="GS585" i="4"/>
  <c r="GT585" i="4" s="1"/>
  <c r="GS586" i="4"/>
  <c r="GT586" i="4" s="1"/>
  <c r="GS587" i="4"/>
  <c r="GT587" i="4" s="1"/>
  <c r="GS588" i="4"/>
  <c r="GT588" i="4" s="1"/>
  <c r="GS589" i="4"/>
  <c r="GT589" i="4" s="1"/>
  <c r="GS590" i="4"/>
  <c r="GT590" i="4" s="1"/>
  <c r="GS591" i="4"/>
  <c r="GT591" i="4" s="1"/>
  <c r="GS592" i="4"/>
  <c r="GT592" i="4" s="1"/>
  <c r="GS593" i="4"/>
  <c r="GT593" i="4" s="1"/>
  <c r="GS594" i="4"/>
  <c r="GT594" i="4" s="1"/>
  <c r="GS595" i="4"/>
  <c r="GT595" i="4" s="1"/>
  <c r="GS596" i="4"/>
  <c r="GT596" i="4" s="1"/>
  <c r="GS597" i="4"/>
  <c r="GT597" i="4" s="1"/>
  <c r="GS598" i="4"/>
  <c r="GT598" i="4" s="1"/>
  <c r="GS599" i="4"/>
  <c r="GT599" i="4" s="1"/>
  <c r="GS600" i="4"/>
  <c r="GT600" i="4" s="1"/>
  <c r="GS601" i="4"/>
  <c r="GT601" i="4" s="1"/>
  <c r="GS602" i="4"/>
  <c r="GT602" i="4" s="1"/>
  <c r="GS603" i="4"/>
  <c r="GT603" i="4" s="1"/>
  <c r="GS604" i="4"/>
  <c r="GT604" i="4" s="1"/>
  <c r="GS605" i="4"/>
  <c r="GT605" i="4" s="1"/>
  <c r="GS606" i="4"/>
  <c r="GT606" i="4" s="1"/>
  <c r="GS607" i="4"/>
  <c r="GT607" i="4" s="1"/>
  <c r="GS608" i="4"/>
  <c r="GT608" i="4" s="1"/>
  <c r="GS609" i="4"/>
  <c r="GT609" i="4" s="1"/>
  <c r="GS610" i="4"/>
  <c r="GT610" i="4" s="1"/>
  <c r="GS611" i="4"/>
  <c r="GT611" i="4" s="1"/>
  <c r="GS612" i="4"/>
  <c r="GT612" i="4" s="1"/>
  <c r="GS613" i="4"/>
  <c r="GT613" i="4" s="1"/>
  <c r="GS614" i="4"/>
  <c r="GT614" i="4" s="1"/>
  <c r="GS615" i="4"/>
  <c r="GT615" i="4" s="1"/>
  <c r="GS616" i="4"/>
  <c r="GT616" i="4" s="1"/>
  <c r="GS617" i="4"/>
  <c r="GT617" i="4" s="1"/>
  <c r="GS618" i="4"/>
  <c r="GT618" i="4" s="1"/>
  <c r="GS619" i="4"/>
  <c r="GT619" i="4" s="1"/>
  <c r="GS620" i="4"/>
  <c r="GT620" i="4" s="1"/>
  <c r="GS621" i="4"/>
  <c r="GT621" i="4" s="1"/>
  <c r="GS622" i="4"/>
  <c r="GT622" i="4" s="1"/>
  <c r="GS623" i="4"/>
  <c r="GT623" i="4" s="1"/>
  <c r="GS624" i="4"/>
  <c r="GT624" i="4" s="1"/>
  <c r="GS625" i="4"/>
  <c r="GT625" i="4" s="1"/>
  <c r="GS626" i="4"/>
  <c r="GT626" i="4" s="1"/>
  <c r="GS627" i="4"/>
  <c r="GT627" i="4" s="1"/>
  <c r="GS628" i="4"/>
  <c r="GT628" i="4" s="1"/>
  <c r="GS629" i="4"/>
  <c r="GT629" i="4" s="1"/>
  <c r="GS630" i="4"/>
  <c r="GT630" i="4" s="1"/>
  <c r="GS631" i="4"/>
  <c r="GT631" i="4" s="1"/>
  <c r="GS632" i="4"/>
  <c r="GT632" i="4" s="1"/>
  <c r="GS633" i="4"/>
  <c r="GT633" i="4" s="1"/>
  <c r="GS634" i="4"/>
  <c r="GT634" i="4" s="1"/>
  <c r="GS635" i="4"/>
  <c r="GT635" i="4" s="1"/>
  <c r="GS636" i="4"/>
  <c r="GT636" i="4" s="1"/>
  <c r="GS637" i="4"/>
  <c r="GT637" i="4" s="1"/>
  <c r="GS638" i="4"/>
  <c r="GT638" i="4" s="1"/>
  <c r="GS639" i="4"/>
  <c r="GT639" i="4" s="1"/>
  <c r="GS640" i="4"/>
  <c r="GT640" i="4" s="1"/>
  <c r="GS641" i="4"/>
  <c r="GT641" i="4" s="1"/>
  <c r="GS642" i="4"/>
  <c r="GT642" i="4" s="1"/>
  <c r="GS643" i="4"/>
  <c r="GT643" i="4" s="1"/>
  <c r="GS644" i="4"/>
  <c r="GT644" i="4" s="1"/>
  <c r="GS645" i="4"/>
  <c r="GT645" i="4" s="1"/>
  <c r="GS646" i="4"/>
  <c r="GT646" i="4" s="1"/>
  <c r="GS647" i="4"/>
  <c r="GT647" i="4" s="1"/>
  <c r="GS648" i="4"/>
  <c r="GT648" i="4" s="1"/>
  <c r="GS649" i="4"/>
  <c r="GT649" i="4" s="1"/>
  <c r="GS650" i="4"/>
  <c r="GT650" i="4" s="1"/>
  <c r="GS651" i="4"/>
  <c r="GT651" i="4" s="1"/>
  <c r="GS652" i="4"/>
  <c r="GT652" i="4" s="1"/>
  <c r="GS653" i="4"/>
  <c r="GT653" i="4" s="1"/>
  <c r="GS654" i="4"/>
  <c r="GT654" i="4" s="1"/>
  <c r="GS655" i="4"/>
  <c r="GT655" i="4" s="1"/>
  <c r="GS656" i="4"/>
  <c r="GT656" i="4" s="1"/>
  <c r="GS657" i="4"/>
  <c r="GT657" i="4" s="1"/>
  <c r="GS658" i="4"/>
  <c r="GT658" i="4" s="1"/>
  <c r="GS659" i="4"/>
  <c r="GT659" i="4" s="1"/>
  <c r="GS660" i="4"/>
  <c r="GT660" i="4" s="1"/>
  <c r="GS661" i="4"/>
  <c r="GT661" i="4" s="1"/>
  <c r="GS662" i="4"/>
  <c r="GT662" i="4" s="1"/>
  <c r="GS663" i="4"/>
  <c r="GT663" i="4" s="1"/>
  <c r="GS664" i="4"/>
  <c r="GT664" i="4" s="1"/>
  <c r="GS665" i="4"/>
  <c r="GT665" i="4" s="1"/>
  <c r="GS666" i="4"/>
  <c r="GT666" i="4" s="1"/>
  <c r="GS667" i="4"/>
  <c r="GT667" i="4" s="1"/>
  <c r="GS668" i="4"/>
  <c r="GT668" i="4" s="1"/>
  <c r="GS669" i="4"/>
  <c r="GT669" i="4" s="1"/>
  <c r="GS670" i="4"/>
  <c r="GT670" i="4" s="1"/>
  <c r="GS671" i="4"/>
  <c r="GT671" i="4" s="1"/>
  <c r="GS672" i="4"/>
  <c r="GT672" i="4" s="1"/>
  <c r="GS673" i="4"/>
  <c r="GT673" i="4" s="1"/>
  <c r="GS674" i="4"/>
  <c r="GT674" i="4" s="1"/>
  <c r="GS675" i="4"/>
  <c r="GT675" i="4" s="1"/>
  <c r="GS676" i="4"/>
  <c r="GT676" i="4" s="1"/>
  <c r="GS677" i="4"/>
  <c r="GT677" i="4" s="1"/>
  <c r="GS678" i="4"/>
  <c r="GT678" i="4" s="1"/>
  <c r="GS679" i="4"/>
  <c r="GT679" i="4" s="1"/>
  <c r="GS680" i="4"/>
  <c r="GT680" i="4" s="1"/>
  <c r="GS681" i="4"/>
  <c r="GT681" i="4" s="1"/>
  <c r="GS682" i="4"/>
  <c r="GT682" i="4" s="1"/>
  <c r="GS683" i="4"/>
  <c r="GT683" i="4" s="1"/>
  <c r="GS684" i="4"/>
  <c r="GT684" i="4" s="1"/>
  <c r="GS685" i="4"/>
  <c r="GT685" i="4" s="1"/>
  <c r="GS686" i="4"/>
  <c r="GT686" i="4" s="1"/>
  <c r="GS687" i="4"/>
  <c r="GT687" i="4" s="1"/>
  <c r="GS688" i="4"/>
  <c r="GT688" i="4" s="1"/>
  <c r="GS689" i="4"/>
  <c r="GT689" i="4" s="1"/>
  <c r="GS690" i="4"/>
  <c r="GT690" i="4" s="1"/>
  <c r="GS691" i="4"/>
  <c r="GT691" i="4" s="1"/>
  <c r="GS692" i="4"/>
  <c r="GT692" i="4" s="1"/>
  <c r="GS693" i="4"/>
  <c r="GT693" i="4" s="1"/>
  <c r="GS694" i="4"/>
  <c r="GT694" i="4" s="1"/>
  <c r="GS695" i="4"/>
  <c r="GT695" i="4" s="1"/>
  <c r="GS696" i="4"/>
  <c r="GT696" i="4" s="1"/>
  <c r="GS697" i="4"/>
  <c r="GT697" i="4" s="1"/>
  <c r="GS698" i="4"/>
  <c r="GT698" i="4" s="1"/>
  <c r="GS699" i="4"/>
  <c r="GT699" i="4" s="1"/>
  <c r="GS700" i="4"/>
  <c r="GT700" i="4" s="1"/>
  <c r="GS701" i="4"/>
  <c r="GT701" i="4" s="1"/>
  <c r="GS702" i="4"/>
  <c r="GT702" i="4" s="1"/>
  <c r="GS703" i="4"/>
  <c r="GT703" i="4" s="1"/>
  <c r="GS704" i="4"/>
  <c r="GT704" i="4" s="1"/>
  <c r="GS705" i="4"/>
  <c r="GT705" i="4" s="1"/>
  <c r="GS706" i="4"/>
  <c r="GT706" i="4" s="1"/>
  <c r="GS707" i="4"/>
  <c r="GT707" i="4" s="1"/>
  <c r="GS708" i="4"/>
  <c r="GT708" i="4" s="1"/>
  <c r="GS709" i="4"/>
  <c r="GT709" i="4" s="1"/>
  <c r="GS710" i="4"/>
  <c r="GT710" i="4" s="1"/>
  <c r="GS711" i="4"/>
  <c r="GT711" i="4" s="1"/>
  <c r="GS712" i="4"/>
  <c r="GT712" i="4" s="1"/>
  <c r="GS713" i="4"/>
  <c r="GT713" i="4" s="1"/>
  <c r="GS714" i="4"/>
  <c r="GT714" i="4" s="1"/>
  <c r="GS715" i="4"/>
  <c r="GT715" i="4" s="1"/>
  <c r="GS716" i="4"/>
  <c r="GT716" i="4" s="1"/>
  <c r="GS717" i="4"/>
  <c r="GT717" i="4" s="1"/>
  <c r="GS718" i="4"/>
  <c r="GT718" i="4" s="1"/>
  <c r="GS719" i="4"/>
  <c r="GT719" i="4" s="1"/>
  <c r="GS720" i="4"/>
  <c r="GT720" i="4" s="1"/>
  <c r="GS721" i="4"/>
  <c r="GT721" i="4" s="1"/>
  <c r="GS722" i="4"/>
  <c r="GT722" i="4" s="1"/>
  <c r="GS723" i="4"/>
  <c r="GT723" i="4" s="1"/>
  <c r="GS724" i="4"/>
  <c r="GT724" i="4" s="1"/>
  <c r="GS725" i="4"/>
  <c r="GT725" i="4" s="1"/>
  <c r="GS726" i="4"/>
  <c r="GT726" i="4" s="1"/>
  <c r="GS727" i="4"/>
  <c r="GT727" i="4" s="1"/>
  <c r="GS728" i="4"/>
  <c r="GT728" i="4" s="1"/>
  <c r="GS729" i="4"/>
  <c r="GT729" i="4" s="1"/>
  <c r="GS730" i="4"/>
  <c r="GT730" i="4" s="1"/>
  <c r="GS731" i="4"/>
  <c r="GT731" i="4" s="1"/>
  <c r="GS732" i="4"/>
  <c r="GT732" i="4" s="1"/>
  <c r="GS733" i="4"/>
  <c r="GT733" i="4" s="1"/>
  <c r="GS734" i="4"/>
  <c r="GT734" i="4" s="1"/>
  <c r="GS735" i="4"/>
  <c r="GT735" i="4" s="1"/>
  <c r="GS736" i="4"/>
  <c r="GT736" i="4" s="1"/>
  <c r="GS737" i="4"/>
  <c r="GT737" i="4" s="1"/>
  <c r="GS738" i="4"/>
  <c r="GT738" i="4" s="1"/>
  <c r="GS739" i="4"/>
  <c r="GT739" i="4" s="1"/>
  <c r="GS740" i="4"/>
  <c r="GT740" i="4" s="1"/>
  <c r="GS741" i="4"/>
  <c r="GT741" i="4" s="1"/>
  <c r="GS742" i="4"/>
  <c r="GT742" i="4" s="1"/>
  <c r="GS743" i="4"/>
  <c r="GT743" i="4" s="1"/>
  <c r="GS744" i="4"/>
  <c r="GT744" i="4" s="1"/>
  <c r="GS745" i="4"/>
  <c r="GT745" i="4" s="1"/>
  <c r="GS746" i="4"/>
  <c r="GT746" i="4" s="1"/>
  <c r="GS747" i="4"/>
  <c r="GT747" i="4" s="1"/>
  <c r="GS748" i="4"/>
  <c r="GT748" i="4" s="1"/>
  <c r="GS749" i="4"/>
  <c r="GT749" i="4" s="1"/>
  <c r="GS750" i="4"/>
  <c r="GT750" i="4" s="1"/>
  <c r="GS751" i="4"/>
  <c r="GT751" i="4" s="1"/>
  <c r="GS752" i="4"/>
  <c r="GT752" i="4" s="1"/>
  <c r="GS753" i="4"/>
  <c r="GT753" i="4" s="1"/>
  <c r="GS754" i="4"/>
  <c r="GT754" i="4" s="1"/>
  <c r="GS755" i="4"/>
  <c r="GT755" i="4" s="1"/>
  <c r="GS756" i="4"/>
  <c r="GT756" i="4" s="1"/>
  <c r="GS757" i="4"/>
  <c r="GT757" i="4" s="1"/>
  <c r="GS758" i="4"/>
  <c r="GT758" i="4" s="1"/>
  <c r="GS759" i="4"/>
  <c r="GT759" i="4" s="1"/>
  <c r="GS760" i="4"/>
  <c r="GT760" i="4" s="1"/>
  <c r="GS761" i="4"/>
  <c r="GT761" i="4" s="1"/>
  <c r="GS762" i="4"/>
  <c r="GT762" i="4" s="1"/>
  <c r="GS763" i="4"/>
  <c r="GT763" i="4" s="1"/>
  <c r="GS764" i="4"/>
  <c r="GT764" i="4" s="1"/>
  <c r="GS765" i="4"/>
  <c r="GT765" i="4" s="1"/>
  <c r="GS766" i="4"/>
  <c r="GT766" i="4" s="1"/>
  <c r="GS767" i="4"/>
  <c r="GT767" i="4" s="1"/>
  <c r="GS768" i="4"/>
  <c r="GT768" i="4" s="1"/>
  <c r="GS769" i="4"/>
  <c r="GT769" i="4" s="1"/>
  <c r="GS770" i="4"/>
  <c r="GT770" i="4" s="1"/>
  <c r="GS771" i="4"/>
  <c r="GT771" i="4" s="1"/>
  <c r="GS772" i="4"/>
  <c r="GT772" i="4" s="1"/>
  <c r="GS773" i="4"/>
  <c r="GT773" i="4" s="1"/>
  <c r="GS774" i="4"/>
  <c r="GT774" i="4" s="1"/>
  <c r="GS775" i="4"/>
  <c r="GT775" i="4" s="1"/>
  <c r="GS776" i="4"/>
  <c r="GT776" i="4" s="1"/>
  <c r="GS777" i="4"/>
  <c r="GT777" i="4" s="1"/>
  <c r="GS778" i="4"/>
  <c r="GT778" i="4" s="1"/>
  <c r="GS779" i="4"/>
  <c r="GT779" i="4" s="1"/>
  <c r="GS780" i="4"/>
  <c r="GT780" i="4" s="1"/>
  <c r="GS781" i="4"/>
  <c r="GT781" i="4" s="1"/>
  <c r="GS782" i="4"/>
  <c r="GT782" i="4" s="1"/>
  <c r="GS783" i="4"/>
  <c r="GT783" i="4" s="1"/>
  <c r="GS784" i="4"/>
  <c r="GT784" i="4" s="1"/>
  <c r="GS785" i="4"/>
  <c r="GT785" i="4" s="1"/>
  <c r="GS786" i="4"/>
  <c r="GT786" i="4" s="1"/>
  <c r="GS787" i="4"/>
  <c r="GT787" i="4" s="1"/>
  <c r="GS788" i="4"/>
  <c r="GT788" i="4" s="1"/>
  <c r="GS789" i="4"/>
  <c r="GT789" i="4" s="1"/>
  <c r="GS790" i="4"/>
  <c r="GT790" i="4" s="1"/>
  <c r="GS791" i="4"/>
  <c r="GT791" i="4" s="1"/>
  <c r="GS792" i="4"/>
  <c r="GT792" i="4" s="1"/>
  <c r="GS793" i="4"/>
  <c r="GT793" i="4" s="1"/>
  <c r="GS794" i="4"/>
  <c r="GT794" i="4" s="1"/>
  <c r="GS795" i="4"/>
  <c r="GT795" i="4" s="1"/>
  <c r="GS796" i="4"/>
  <c r="GT796" i="4" s="1"/>
  <c r="GS797" i="4"/>
  <c r="GT797" i="4" s="1"/>
  <c r="GS798" i="4"/>
  <c r="GT798" i="4" s="1"/>
  <c r="GS799" i="4"/>
  <c r="GT799" i="4" s="1"/>
  <c r="GS800" i="4"/>
  <c r="GT800" i="4" s="1"/>
  <c r="GS801" i="4"/>
  <c r="GT801" i="4" s="1"/>
  <c r="GS802" i="4"/>
  <c r="GT802" i="4" s="1"/>
  <c r="GS803" i="4"/>
  <c r="GT803" i="4" s="1"/>
  <c r="GS804" i="4"/>
  <c r="GT804" i="4" s="1"/>
  <c r="GS805" i="4"/>
  <c r="GT805" i="4" s="1"/>
  <c r="GS806" i="4"/>
  <c r="GT806" i="4" s="1"/>
  <c r="GS807" i="4"/>
  <c r="GT807" i="4" s="1"/>
  <c r="GS808" i="4"/>
  <c r="GT808" i="4" s="1"/>
  <c r="GS809" i="4"/>
  <c r="GT809" i="4" s="1"/>
  <c r="GS810" i="4"/>
  <c r="GT810" i="4" s="1"/>
  <c r="GS811" i="4"/>
  <c r="GT811" i="4" s="1"/>
  <c r="GS812" i="4"/>
  <c r="GT812" i="4" s="1"/>
  <c r="GS813" i="4"/>
  <c r="GT813" i="4" s="1"/>
  <c r="GS814" i="4"/>
  <c r="GT814" i="4" s="1"/>
  <c r="GS815" i="4"/>
  <c r="GT815" i="4" s="1"/>
  <c r="GS816" i="4"/>
  <c r="GT816" i="4" s="1"/>
  <c r="GS817" i="4"/>
  <c r="GT817" i="4" s="1"/>
  <c r="GS818" i="4"/>
  <c r="GT818" i="4" s="1"/>
  <c r="GS819" i="4"/>
  <c r="GT819" i="4" s="1"/>
  <c r="GS820" i="4"/>
  <c r="GT820" i="4" s="1"/>
  <c r="GS821" i="4"/>
  <c r="GT821" i="4" s="1"/>
  <c r="GS822" i="4"/>
  <c r="GT822" i="4" s="1"/>
  <c r="GS823" i="4"/>
  <c r="GT823" i="4" s="1"/>
  <c r="GS824" i="4"/>
  <c r="GT824" i="4" s="1"/>
  <c r="GS825" i="4"/>
  <c r="GT825" i="4" s="1"/>
  <c r="GS826" i="4"/>
  <c r="GT826" i="4" s="1"/>
  <c r="GS827" i="4"/>
  <c r="GT827" i="4" s="1"/>
  <c r="GS828" i="4"/>
  <c r="GT828" i="4" s="1"/>
  <c r="GS829" i="4"/>
  <c r="GT829" i="4" s="1"/>
  <c r="GS830" i="4"/>
  <c r="GT830" i="4" s="1"/>
  <c r="GS831" i="4"/>
  <c r="GT831" i="4" s="1"/>
  <c r="GS832" i="4"/>
  <c r="GT832" i="4" s="1"/>
  <c r="GS833" i="4"/>
  <c r="GT833" i="4" s="1"/>
  <c r="GS834" i="4"/>
  <c r="GT834" i="4" s="1"/>
  <c r="GS835" i="4"/>
  <c r="GT835" i="4" s="1"/>
  <c r="GS836" i="4"/>
  <c r="GT836" i="4" s="1"/>
  <c r="GS837" i="4"/>
  <c r="GT837" i="4" s="1"/>
  <c r="GS838" i="4"/>
  <c r="GT838" i="4" s="1"/>
  <c r="GS839" i="4"/>
  <c r="GT839" i="4" s="1"/>
  <c r="GS840" i="4"/>
  <c r="GT840" i="4" s="1"/>
  <c r="GS841" i="4"/>
  <c r="GT841" i="4" s="1"/>
  <c r="GS842" i="4"/>
  <c r="GT842" i="4" s="1"/>
  <c r="GS843" i="4"/>
  <c r="GT843" i="4" s="1"/>
  <c r="GS844" i="4"/>
  <c r="GT844" i="4" s="1"/>
  <c r="GS845" i="4"/>
  <c r="GT845" i="4" s="1"/>
  <c r="GS846" i="4"/>
  <c r="GT846" i="4" s="1"/>
  <c r="GS847" i="4"/>
  <c r="GT847" i="4" s="1"/>
  <c r="GS848" i="4"/>
  <c r="GT848" i="4" s="1"/>
  <c r="GS849" i="4"/>
  <c r="GT849" i="4" s="1"/>
  <c r="GS850" i="4"/>
  <c r="GT850" i="4" s="1"/>
  <c r="GS851" i="4"/>
  <c r="GT851" i="4" s="1"/>
  <c r="GS852" i="4"/>
  <c r="GT852" i="4" s="1"/>
  <c r="GS853" i="4"/>
  <c r="GT853" i="4" s="1"/>
  <c r="GS854" i="4"/>
  <c r="GT854" i="4" s="1"/>
  <c r="GS855" i="4"/>
  <c r="GT855" i="4" s="1"/>
  <c r="GS856" i="4"/>
  <c r="GT856" i="4" s="1"/>
  <c r="GS857" i="4"/>
  <c r="GT857" i="4" s="1"/>
  <c r="GS858" i="4"/>
  <c r="GT858" i="4" s="1"/>
  <c r="GS859" i="4"/>
  <c r="GT859" i="4" s="1"/>
  <c r="GS860" i="4"/>
  <c r="GT860" i="4" s="1"/>
  <c r="GS861" i="4"/>
  <c r="GT861" i="4" s="1"/>
  <c r="GS862" i="4"/>
  <c r="GT862" i="4" s="1"/>
  <c r="GS863" i="4"/>
  <c r="GT863" i="4" s="1"/>
  <c r="GS864" i="4"/>
  <c r="GT864" i="4" s="1"/>
  <c r="GS865" i="4"/>
  <c r="GT865" i="4" s="1"/>
  <c r="GS866" i="4"/>
  <c r="GT866" i="4" s="1"/>
  <c r="GS867" i="4"/>
  <c r="GT867" i="4" s="1"/>
  <c r="GS868" i="4"/>
  <c r="GT868" i="4" s="1"/>
  <c r="GS869" i="4"/>
  <c r="GT869" i="4" s="1"/>
  <c r="GS2" i="4"/>
  <c r="GT2" i="4" s="1"/>
  <c r="GR17" i="4" l="1"/>
  <c r="GR194" i="4"/>
  <c r="GR850" i="4"/>
  <c r="GR794" i="4"/>
  <c r="GR738" i="4"/>
  <c r="GR698" i="4"/>
  <c r="GR619" i="4"/>
  <c r="GR450" i="4"/>
  <c r="GR258" i="4"/>
  <c r="GR66" i="4"/>
  <c r="GR865" i="4"/>
  <c r="GR857" i="4"/>
  <c r="GR849" i="4"/>
  <c r="GR841" i="4"/>
  <c r="GR833" i="4"/>
  <c r="GR825" i="4"/>
  <c r="GR817" i="4"/>
  <c r="GR809" i="4"/>
  <c r="GR801" i="4"/>
  <c r="GR793" i="4"/>
  <c r="GR785" i="4"/>
  <c r="GR777" i="4"/>
  <c r="GR769" i="4"/>
  <c r="GR761" i="4"/>
  <c r="GR753" i="4"/>
  <c r="GR745" i="4"/>
  <c r="GR737" i="4"/>
  <c r="GR729" i="4"/>
  <c r="GR721" i="4"/>
  <c r="GR713" i="4"/>
  <c r="GR705" i="4"/>
  <c r="GR697" i="4"/>
  <c r="GR689" i="4"/>
  <c r="GR681" i="4"/>
  <c r="GR667" i="4"/>
  <c r="GR656" i="4"/>
  <c r="GR640" i="4"/>
  <c r="GR618" i="4"/>
  <c r="GR595" i="4"/>
  <c r="GR577" i="4"/>
  <c r="GR554" i="4"/>
  <c r="GR531" i="4"/>
  <c r="GR513" i="4"/>
  <c r="GR481" i="4"/>
  <c r="GR449" i="4"/>
  <c r="GR417" i="4"/>
  <c r="GR385" i="4"/>
  <c r="GR353" i="4"/>
  <c r="GR321" i="4"/>
  <c r="GR289" i="4"/>
  <c r="GR257" i="4"/>
  <c r="GR225" i="4"/>
  <c r="GR193" i="4"/>
  <c r="GR161" i="4"/>
  <c r="GR129" i="4"/>
  <c r="GR97" i="4"/>
  <c r="GR65" i="4"/>
  <c r="GR33" i="4"/>
  <c r="GR842" i="4"/>
  <c r="GR786" i="4"/>
  <c r="GR730" i="4"/>
  <c r="GR668" i="4"/>
  <c r="GR537" i="4"/>
  <c r="GR322" i="4"/>
  <c r="GR130" i="4"/>
  <c r="GR864" i="4"/>
  <c r="GR856" i="4"/>
  <c r="GR848" i="4"/>
  <c r="GR840" i="4"/>
  <c r="GR832" i="4"/>
  <c r="GR824" i="4"/>
  <c r="GR816" i="4"/>
  <c r="GR808" i="4"/>
  <c r="GR800" i="4"/>
  <c r="GR792" i="4"/>
  <c r="GR784" i="4"/>
  <c r="GR776" i="4"/>
  <c r="GR768" i="4"/>
  <c r="GR760" i="4"/>
  <c r="GR752" i="4"/>
  <c r="GR744" i="4"/>
  <c r="GR736" i="4"/>
  <c r="GR728" i="4"/>
  <c r="GR720" i="4"/>
  <c r="GR712" i="4"/>
  <c r="GR704" i="4"/>
  <c r="GR696" i="4"/>
  <c r="GR688" i="4"/>
  <c r="GR680" i="4"/>
  <c r="GR666" i="4"/>
  <c r="GR651" i="4"/>
  <c r="GR635" i="4"/>
  <c r="GR617" i="4"/>
  <c r="GR594" i="4"/>
  <c r="GR571" i="4"/>
  <c r="GR553" i="4"/>
  <c r="GR530" i="4"/>
  <c r="GR506" i="4"/>
  <c r="GR474" i="4"/>
  <c r="GR442" i="4"/>
  <c r="GR410" i="4"/>
  <c r="GR378" i="4"/>
  <c r="GR346" i="4"/>
  <c r="GR314" i="4"/>
  <c r="GR282" i="4"/>
  <c r="GR250" i="4"/>
  <c r="GR218" i="4"/>
  <c r="GR186" i="4"/>
  <c r="GR154" i="4"/>
  <c r="GR122" i="4"/>
  <c r="GR90" i="4"/>
  <c r="GR58" i="4"/>
  <c r="GR26" i="4"/>
  <c r="GR826" i="4"/>
  <c r="GR762" i="4"/>
  <c r="GR682" i="4"/>
  <c r="GR555" i="4"/>
  <c r="GR226" i="4"/>
  <c r="GR863" i="4"/>
  <c r="GR855" i="4"/>
  <c r="GR847" i="4"/>
  <c r="GR839" i="4"/>
  <c r="GR831" i="4"/>
  <c r="GR823" i="4"/>
  <c r="GR815" i="4"/>
  <c r="GR807" i="4"/>
  <c r="GR799" i="4"/>
  <c r="GR791" i="4"/>
  <c r="GR783" i="4"/>
  <c r="GR775" i="4"/>
  <c r="GR767" i="4"/>
  <c r="GR759" i="4"/>
  <c r="GR751" i="4"/>
  <c r="GR743" i="4"/>
  <c r="GR735" i="4"/>
  <c r="GR727" i="4"/>
  <c r="GR719" i="4"/>
  <c r="GR711" i="4"/>
  <c r="GR703" i="4"/>
  <c r="GR695" i="4"/>
  <c r="GR687" i="4"/>
  <c r="GR676" i="4"/>
  <c r="GR665" i="4"/>
  <c r="GR650" i="4"/>
  <c r="GR634" i="4"/>
  <c r="GR611" i="4"/>
  <c r="GR593" i="4"/>
  <c r="GR570" i="4"/>
  <c r="GR547" i="4"/>
  <c r="GR529" i="4"/>
  <c r="GR505" i="4"/>
  <c r="GR473" i="4"/>
  <c r="GR441" i="4"/>
  <c r="GR409" i="4"/>
  <c r="GR377" i="4"/>
  <c r="GR345" i="4"/>
  <c r="GR313" i="4"/>
  <c r="GR281" i="4"/>
  <c r="GR249" i="4"/>
  <c r="GR217" i="4"/>
  <c r="GR185" i="4"/>
  <c r="GR153" i="4"/>
  <c r="GR121" i="4"/>
  <c r="GR89" i="4"/>
  <c r="GR57" i="4"/>
  <c r="GR25" i="4"/>
  <c r="GR866" i="4"/>
  <c r="GR818" i="4"/>
  <c r="GR770" i="4"/>
  <c r="GR714" i="4"/>
  <c r="GR601" i="4"/>
  <c r="GR418" i="4"/>
  <c r="GR162" i="4"/>
  <c r="GR2" i="4"/>
  <c r="GR862" i="4"/>
  <c r="GR854" i="4"/>
  <c r="GR846" i="4"/>
  <c r="GR838" i="4"/>
  <c r="GR830" i="4"/>
  <c r="GR822" i="4"/>
  <c r="GR814" i="4"/>
  <c r="GR806" i="4"/>
  <c r="GR798" i="4"/>
  <c r="GR790" i="4"/>
  <c r="GR782" i="4"/>
  <c r="GR774" i="4"/>
  <c r="GR766" i="4"/>
  <c r="GR758" i="4"/>
  <c r="GR750" i="4"/>
  <c r="GR742" i="4"/>
  <c r="GR734" i="4"/>
  <c r="GR726" i="4"/>
  <c r="GR718" i="4"/>
  <c r="GR710" i="4"/>
  <c r="GR702" i="4"/>
  <c r="GR694" i="4"/>
  <c r="GR686" i="4"/>
  <c r="GR675" i="4"/>
  <c r="GR664" i="4"/>
  <c r="GR649" i="4"/>
  <c r="GR633" i="4"/>
  <c r="GR610" i="4"/>
  <c r="GR587" i="4"/>
  <c r="GR569" i="4"/>
  <c r="GR546" i="4"/>
  <c r="GR523" i="4"/>
  <c r="GR498" i="4"/>
  <c r="GR466" i="4"/>
  <c r="GR434" i="4"/>
  <c r="GR402" i="4"/>
  <c r="GR370" i="4"/>
  <c r="GR338" i="4"/>
  <c r="GR306" i="4"/>
  <c r="GR274" i="4"/>
  <c r="GR242" i="4"/>
  <c r="GR210" i="4"/>
  <c r="GR178" i="4"/>
  <c r="GR146" i="4"/>
  <c r="GR114" i="4"/>
  <c r="GR82" i="4"/>
  <c r="GR50" i="4"/>
  <c r="GR18" i="4"/>
  <c r="GR858" i="4"/>
  <c r="GR802" i="4"/>
  <c r="GR746" i="4"/>
  <c r="GR706" i="4"/>
  <c r="GR641" i="4"/>
  <c r="GR482" i="4"/>
  <c r="GR290" i="4"/>
  <c r="GR34" i="4"/>
  <c r="GR869" i="4"/>
  <c r="GR861" i="4"/>
  <c r="GR853" i="4"/>
  <c r="GR845" i="4"/>
  <c r="GR837" i="4"/>
  <c r="GR829" i="4"/>
  <c r="GR821" i="4"/>
  <c r="GR813" i="4"/>
  <c r="GR805" i="4"/>
  <c r="GR797" i="4"/>
  <c r="GR789" i="4"/>
  <c r="GR781" i="4"/>
  <c r="GR773" i="4"/>
  <c r="GR765" i="4"/>
  <c r="GR757" i="4"/>
  <c r="GR749" i="4"/>
  <c r="GR741" i="4"/>
  <c r="GR733" i="4"/>
  <c r="GR725" i="4"/>
  <c r="GR717" i="4"/>
  <c r="GR709" i="4"/>
  <c r="GR701" i="4"/>
  <c r="GR693" i="4"/>
  <c r="GR685" i="4"/>
  <c r="GR674" i="4"/>
  <c r="GR660" i="4"/>
  <c r="GR648" i="4"/>
  <c r="GR627" i="4"/>
  <c r="GR609" i="4"/>
  <c r="GR586" i="4"/>
  <c r="GR563" i="4"/>
  <c r="GR545" i="4"/>
  <c r="GR522" i="4"/>
  <c r="GR497" i="4"/>
  <c r="GR465" i="4"/>
  <c r="GR433" i="4"/>
  <c r="GR401" i="4"/>
  <c r="GR369" i="4"/>
  <c r="GR337" i="4"/>
  <c r="GR305" i="4"/>
  <c r="GR273" i="4"/>
  <c r="GR241" i="4"/>
  <c r="GR209" i="4"/>
  <c r="GR177" i="4"/>
  <c r="GR145" i="4"/>
  <c r="GR113" i="4"/>
  <c r="GR81" i="4"/>
  <c r="GR49" i="4"/>
  <c r="GR834" i="4"/>
  <c r="GR778" i="4"/>
  <c r="GR722" i="4"/>
  <c r="GR657" i="4"/>
  <c r="GR514" i="4"/>
  <c r="GR354" i="4"/>
  <c r="GR98" i="4"/>
  <c r="GR3" i="4"/>
  <c r="GR11" i="4"/>
  <c r="GR19" i="4"/>
  <c r="GR27" i="4"/>
  <c r="GR35" i="4"/>
  <c r="GR43" i="4"/>
  <c r="GR51" i="4"/>
  <c r="GR59" i="4"/>
  <c r="GR67" i="4"/>
  <c r="GR75" i="4"/>
  <c r="GR83" i="4"/>
  <c r="GR91" i="4"/>
  <c r="GR99" i="4"/>
  <c r="GR107" i="4"/>
  <c r="GR115" i="4"/>
  <c r="GR123" i="4"/>
  <c r="GR131" i="4"/>
  <c r="GR139" i="4"/>
  <c r="GR147" i="4"/>
  <c r="GR155" i="4"/>
  <c r="GR163" i="4"/>
  <c r="GR171" i="4"/>
  <c r="GR179" i="4"/>
  <c r="GR187" i="4"/>
  <c r="GR195" i="4"/>
  <c r="GR203" i="4"/>
  <c r="GR211" i="4"/>
  <c r="GR219" i="4"/>
  <c r="GR227" i="4"/>
  <c r="GR235" i="4"/>
  <c r="GR243" i="4"/>
  <c r="GR251" i="4"/>
  <c r="GR259" i="4"/>
  <c r="GR267" i="4"/>
  <c r="GR275" i="4"/>
  <c r="GR283" i="4"/>
  <c r="GR291" i="4"/>
  <c r="GR299" i="4"/>
  <c r="GR307" i="4"/>
  <c r="GR315" i="4"/>
  <c r="GR323" i="4"/>
  <c r="GR331" i="4"/>
  <c r="GR339" i="4"/>
  <c r="GR347" i="4"/>
  <c r="GR355" i="4"/>
  <c r="GR363" i="4"/>
  <c r="GR371" i="4"/>
  <c r="GR379" i="4"/>
  <c r="GR387" i="4"/>
  <c r="GR395" i="4"/>
  <c r="GR403" i="4"/>
  <c r="GR411" i="4"/>
  <c r="GR419" i="4"/>
  <c r="GR427" i="4"/>
  <c r="GR435" i="4"/>
  <c r="GR443" i="4"/>
  <c r="GR451" i="4"/>
  <c r="GR459" i="4"/>
  <c r="GR467" i="4"/>
  <c r="GR475" i="4"/>
  <c r="GR483" i="4"/>
  <c r="GR491" i="4"/>
  <c r="GR499" i="4"/>
  <c r="GR507" i="4"/>
  <c r="GR4" i="4"/>
  <c r="GR12" i="4"/>
  <c r="GR20" i="4"/>
  <c r="GR28" i="4"/>
  <c r="GR36" i="4"/>
  <c r="GR44" i="4"/>
  <c r="GR52" i="4"/>
  <c r="GR60" i="4"/>
  <c r="GR68" i="4"/>
  <c r="GR76" i="4"/>
  <c r="GR84" i="4"/>
  <c r="GR92" i="4"/>
  <c r="GR100" i="4"/>
  <c r="GR108" i="4"/>
  <c r="GR116" i="4"/>
  <c r="GR124" i="4"/>
  <c r="GR132" i="4"/>
  <c r="GR140" i="4"/>
  <c r="GR148" i="4"/>
  <c r="GR156" i="4"/>
  <c r="GR164" i="4"/>
  <c r="GR172" i="4"/>
  <c r="GR180" i="4"/>
  <c r="GR188" i="4"/>
  <c r="GR196" i="4"/>
  <c r="GR204" i="4"/>
  <c r="GR212" i="4"/>
  <c r="GR220" i="4"/>
  <c r="GR228" i="4"/>
  <c r="GR236" i="4"/>
  <c r="GR244" i="4"/>
  <c r="GR252" i="4"/>
  <c r="GR260" i="4"/>
  <c r="GR268" i="4"/>
  <c r="GR276" i="4"/>
  <c r="GR284" i="4"/>
  <c r="GR292" i="4"/>
  <c r="GR300" i="4"/>
  <c r="GR308" i="4"/>
  <c r="GR316" i="4"/>
  <c r="GR324" i="4"/>
  <c r="GR332" i="4"/>
  <c r="GR340" i="4"/>
  <c r="GR348" i="4"/>
  <c r="GR356" i="4"/>
  <c r="GR364" i="4"/>
  <c r="GR372" i="4"/>
  <c r="GR380" i="4"/>
  <c r="GR388" i="4"/>
  <c r="GR396" i="4"/>
  <c r="GR404" i="4"/>
  <c r="GR412" i="4"/>
  <c r="GR420" i="4"/>
  <c r="GR428" i="4"/>
  <c r="GR436" i="4"/>
  <c r="GR444" i="4"/>
  <c r="GR452" i="4"/>
  <c r="GR460" i="4"/>
  <c r="GR468" i="4"/>
  <c r="GR476" i="4"/>
  <c r="GR484" i="4"/>
  <c r="GR492" i="4"/>
  <c r="GR500" i="4"/>
  <c r="GR508" i="4"/>
  <c r="GR516" i="4"/>
  <c r="GR524" i="4"/>
  <c r="GR532" i="4"/>
  <c r="GR540" i="4"/>
  <c r="GR548" i="4"/>
  <c r="GR556" i="4"/>
  <c r="GR564" i="4"/>
  <c r="GR572" i="4"/>
  <c r="GR580" i="4"/>
  <c r="GR588" i="4"/>
  <c r="GR596" i="4"/>
  <c r="GR604" i="4"/>
  <c r="GR612" i="4"/>
  <c r="GR620" i="4"/>
  <c r="GR628" i="4"/>
  <c r="GR636" i="4"/>
  <c r="GR644" i="4"/>
  <c r="GR652" i="4"/>
  <c r="GR5" i="4"/>
  <c r="GR13" i="4"/>
  <c r="GR21" i="4"/>
  <c r="GR29" i="4"/>
  <c r="GR37" i="4"/>
  <c r="GR45" i="4"/>
  <c r="GR53" i="4"/>
  <c r="GR61" i="4"/>
  <c r="GR69" i="4"/>
  <c r="GR77" i="4"/>
  <c r="GR85" i="4"/>
  <c r="GR93" i="4"/>
  <c r="GR101" i="4"/>
  <c r="GR109" i="4"/>
  <c r="GR117" i="4"/>
  <c r="GR125" i="4"/>
  <c r="GR133" i="4"/>
  <c r="GR141" i="4"/>
  <c r="GR149" i="4"/>
  <c r="GR157" i="4"/>
  <c r="GR165" i="4"/>
  <c r="GR173" i="4"/>
  <c r="GR181" i="4"/>
  <c r="GR189" i="4"/>
  <c r="GR197" i="4"/>
  <c r="GR205" i="4"/>
  <c r="GR213" i="4"/>
  <c r="GR221" i="4"/>
  <c r="GR229" i="4"/>
  <c r="GR237" i="4"/>
  <c r="GR245" i="4"/>
  <c r="GR253" i="4"/>
  <c r="GR261" i="4"/>
  <c r="GR269" i="4"/>
  <c r="GR277" i="4"/>
  <c r="GR285" i="4"/>
  <c r="GR293" i="4"/>
  <c r="GR301" i="4"/>
  <c r="GR309" i="4"/>
  <c r="GR317" i="4"/>
  <c r="GR325" i="4"/>
  <c r="GR333" i="4"/>
  <c r="GR341" i="4"/>
  <c r="GR349" i="4"/>
  <c r="GR357" i="4"/>
  <c r="GR365" i="4"/>
  <c r="GR373" i="4"/>
  <c r="GR381" i="4"/>
  <c r="GR389" i="4"/>
  <c r="GR397" i="4"/>
  <c r="GR405" i="4"/>
  <c r="GR413" i="4"/>
  <c r="GR421" i="4"/>
  <c r="GR429" i="4"/>
  <c r="GR437" i="4"/>
  <c r="GR445" i="4"/>
  <c r="GR453" i="4"/>
  <c r="GR461" i="4"/>
  <c r="GR469" i="4"/>
  <c r="GR477" i="4"/>
  <c r="GR485" i="4"/>
  <c r="GR493" i="4"/>
  <c r="GR501" i="4"/>
  <c r="GR509" i="4"/>
  <c r="GR517" i="4"/>
  <c r="GR525" i="4"/>
  <c r="GR533" i="4"/>
  <c r="GR541" i="4"/>
  <c r="GR549" i="4"/>
  <c r="GR557" i="4"/>
  <c r="GR565" i="4"/>
  <c r="GR573" i="4"/>
  <c r="GR581" i="4"/>
  <c r="GR589" i="4"/>
  <c r="GR597" i="4"/>
  <c r="GR605" i="4"/>
  <c r="GR613" i="4"/>
  <c r="GR621" i="4"/>
  <c r="GR629" i="4"/>
  <c r="GR637" i="4"/>
  <c r="GR645" i="4"/>
  <c r="GR653" i="4"/>
  <c r="GR661" i="4"/>
  <c r="GR669" i="4"/>
  <c r="GR677" i="4"/>
  <c r="GR6" i="4"/>
  <c r="GR14" i="4"/>
  <c r="GR22" i="4"/>
  <c r="GR30" i="4"/>
  <c r="GR38" i="4"/>
  <c r="GR46" i="4"/>
  <c r="GR54" i="4"/>
  <c r="GR62" i="4"/>
  <c r="GR70" i="4"/>
  <c r="GR78" i="4"/>
  <c r="GR86" i="4"/>
  <c r="GR94" i="4"/>
  <c r="GR102" i="4"/>
  <c r="GR110" i="4"/>
  <c r="GR118" i="4"/>
  <c r="GR126" i="4"/>
  <c r="GR134" i="4"/>
  <c r="GR142" i="4"/>
  <c r="GR150" i="4"/>
  <c r="GR158" i="4"/>
  <c r="GR166" i="4"/>
  <c r="GR174" i="4"/>
  <c r="GR182" i="4"/>
  <c r="GR190" i="4"/>
  <c r="GR198" i="4"/>
  <c r="GR206" i="4"/>
  <c r="GR214" i="4"/>
  <c r="GR222" i="4"/>
  <c r="GR230" i="4"/>
  <c r="GR238" i="4"/>
  <c r="GR246" i="4"/>
  <c r="GR254" i="4"/>
  <c r="GR262" i="4"/>
  <c r="GR270" i="4"/>
  <c r="GR278" i="4"/>
  <c r="GR286" i="4"/>
  <c r="GR294" i="4"/>
  <c r="GR302" i="4"/>
  <c r="GR310" i="4"/>
  <c r="GR318" i="4"/>
  <c r="GR326" i="4"/>
  <c r="GR334" i="4"/>
  <c r="GR342" i="4"/>
  <c r="GR350" i="4"/>
  <c r="GR358" i="4"/>
  <c r="GR366" i="4"/>
  <c r="GR374" i="4"/>
  <c r="GR382" i="4"/>
  <c r="GR390" i="4"/>
  <c r="GR398" i="4"/>
  <c r="GR406" i="4"/>
  <c r="GR414" i="4"/>
  <c r="GR422" i="4"/>
  <c r="GR430" i="4"/>
  <c r="GR438" i="4"/>
  <c r="GR446" i="4"/>
  <c r="GR454" i="4"/>
  <c r="GR462" i="4"/>
  <c r="GR470" i="4"/>
  <c r="GR478" i="4"/>
  <c r="GR486" i="4"/>
  <c r="GR494" i="4"/>
  <c r="GR502" i="4"/>
  <c r="GR510" i="4"/>
  <c r="GR518" i="4"/>
  <c r="GR526" i="4"/>
  <c r="GR534" i="4"/>
  <c r="GR542" i="4"/>
  <c r="GR550" i="4"/>
  <c r="GR558" i="4"/>
  <c r="GR566" i="4"/>
  <c r="GR574" i="4"/>
  <c r="GR582" i="4"/>
  <c r="GR590" i="4"/>
  <c r="GR598" i="4"/>
  <c r="GR606" i="4"/>
  <c r="GR614" i="4"/>
  <c r="GR622" i="4"/>
  <c r="GR630" i="4"/>
  <c r="GR638" i="4"/>
  <c r="GR646" i="4"/>
  <c r="GR654" i="4"/>
  <c r="GR662" i="4"/>
  <c r="GR670" i="4"/>
  <c r="GR678" i="4"/>
  <c r="GR7" i="4"/>
  <c r="GR15" i="4"/>
  <c r="GR23" i="4"/>
  <c r="GR31" i="4"/>
  <c r="GR39" i="4"/>
  <c r="GR47" i="4"/>
  <c r="GR55" i="4"/>
  <c r="GR63" i="4"/>
  <c r="GR71" i="4"/>
  <c r="GR79" i="4"/>
  <c r="GR87" i="4"/>
  <c r="GR95" i="4"/>
  <c r="GR103" i="4"/>
  <c r="GR111" i="4"/>
  <c r="GR119" i="4"/>
  <c r="GR127" i="4"/>
  <c r="GR135" i="4"/>
  <c r="GR143" i="4"/>
  <c r="GR151" i="4"/>
  <c r="GR159" i="4"/>
  <c r="GR167" i="4"/>
  <c r="GR175" i="4"/>
  <c r="GR183" i="4"/>
  <c r="GR191" i="4"/>
  <c r="GR199" i="4"/>
  <c r="GR207" i="4"/>
  <c r="GR215" i="4"/>
  <c r="GR223" i="4"/>
  <c r="GR231" i="4"/>
  <c r="GR239" i="4"/>
  <c r="GR247" i="4"/>
  <c r="GR255" i="4"/>
  <c r="GR263" i="4"/>
  <c r="GR271" i="4"/>
  <c r="GR279" i="4"/>
  <c r="GR287" i="4"/>
  <c r="GR295" i="4"/>
  <c r="GR303" i="4"/>
  <c r="GR311" i="4"/>
  <c r="GR319" i="4"/>
  <c r="GR327" i="4"/>
  <c r="GR335" i="4"/>
  <c r="GR343" i="4"/>
  <c r="GR351" i="4"/>
  <c r="GR359" i="4"/>
  <c r="GR367" i="4"/>
  <c r="GR375" i="4"/>
  <c r="GR383" i="4"/>
  <c r="GR391" i="4"/>
  <c r="GR399" i="4"/>
  <c r="GR407" i="4"/>
  <c r="GR415" i="4"/>
  <c r="GR423" i="4"/>
  <c r="GR431" i="4"/>
  <c r="GR439" i="4"/>
  <c r="GR447" i="4"/>
  <c r="GR455" i="4"/>
  <c r="GR463" i="4"/>
  <c r="GR471" i="4"/>
  <c r="GR479" i="4"/>
  <c r="GR487" i="4"/>
  <c r="GR495" i="4"/>
  <c r="GR503" i="4"/>
  <c r="GR511" i="4"/>
  <c r="GR519" i="4"/>
  <c r="GR527" i="4"/>
  <c r="GR535" i="4"/>
  <c r="GR543" i="4"/>
  <c r="GR551" i="4"/>
  <c r="GR559" i="4"/>
  <c r="GR567" i="4"/>
  <c r="GR575" i="4"/>
  <c r="GR583" i="4"/>
  <c r="GR591" i="4"/>
  <c r="GR599" i="4"/>
  <c r="GR607" i="4"/>
  <c r="GR615" i="4"/>
  <c r="GR623" i="4"/>
  <c r="GR631" i="4"/>
  <c r="GR639" i="4"/>
  <c r="GR647" i="4"/>
  <c r="GR655" i="4"/>
  <c r="GR663" i="4"/>
  <c r="GR671" i="4"/>
  <c r="GR679" i="4"/>
  <c r="GR8" i="4"/>
  <c r="GR16" i="4"/>
  <c r="GR24" i="4"/>
  <c r="GR32" i="4"/>
  <c r="GR40" i="4"/>
  <c r="GR48" i="4"/>
  <c r="GR56" i="4"/>
  <c r="GR64" i="4"/>
  <c r="GR72" i="4"/>
  <c r="GR80" i="4"/>
  <c r="GR88" i="4"/>
  <c r="GR96" i="4"/>
  <c r="GR104" i="4"/>
  <c r="GR112" i="4"/>
  <c r="GR120" i="4"/>
  <c r="GR128" i="4"/>
  <c r="GR136" i="4"/>
  <c r="GR144" i="4"/>
  <c r="GR152" i="4"/>
  <c r="GR160" i="4"/>
  <c r="GR168" i="4"/>
  <c r="GR176" i="4"/>
  <c r="GR184" i="4"/>
  <c r="GR192" i="4"/>
  <c r="GR200" i="4"/>
  <c r="GR208" i="4"/>
  <c r="GR216" i="4"/>
  <c r="GR224" i="4"/>
  <c r="GR232" i="4"/>
  <c r="GR240" i="4"/>
  <c r="GR248" i="4"/>
  <c r="GR256" i="4"/>
  <c r="GR264" i="4"/>
  <c r="GR272" i="4"/>
  <c r="GR280" i="4"/>
  <c r="GR288" i="4"/>
  <c r="GR296" i="4"/>
  <c r="GR304" i="4"/>
  <c r="GR312" i="4"/>
  <c r="GR320" i="4"/>
  <c r="GR328" i="4"/>
  <c r="GR336" i="4"/>
  <c r="GR344" i="4"/>
  <c r="GR352" i="4"/>
  <c r="GR360" i="4"/>
  <c r="GR368" i="4"/>
  <c r="GR376" i="4"/>
  <c r="GR384" i="4"/>
  <c r="GR392" i="4"/>
  <c r="GR400" i="4"/>
  <c r="GR408" i="4"/>
  <c r="GR416" i="4"/>
  <c r="GR424" i="4"/>
  <c r="GR432" i="4"/>
  <c r="GR440" i="4"/>
  <c r="GR448" i="4"/>
  <c r="GR456" i="4"/>
  <c r="GR464" i="4"/>
  <c r="GR472" i="4"/>
  <c r="GR480" i="4"/>
  <c r="GR488" i="4"/>
  <c r="GR496" i="4"/>
  <c r="GR504" i="4"/>
  <c r="GR512" i="4"/>
  <c r="GR520" i="4"/>
  <c r="GR528" i="4"/>
  <c r="GR536" i="4"/>
  <c r="GR544" i="4"/>
  <c r="GR552" i="4"/>
  <c r="GR560" i="4"/>
  <c r="GR568" i="4"/>
  <c r="GR576" i="4"/>
  <c r="GR584" i="4"/>
  <c r="GR592" i="4"/>
  <c r="GR600" i="4"/>
  <c r="GR608" i="4"/>
  <c r="GR616" i="4"/>
  <c r="GR624" i="4"/>
  <c r="GR632" i="4"/>
  <c r="GR868" i="4"/>
  <c r="GR860" i="4"/>
  <c r="GR852" i="4"/>
  <c r="GR844" i="4"/>
  <c r="GR836" i="4"/>
  <c r="GR828" i="4"/>
  <c r="GR820" i="4"/>
  <c r="GR812" i="4"/>
  <c r="GR804" i="4"/>
  <c r="GR796" i="4"/>
  <c r="GR788" i="4"/>
  <c r="GR780" i="4"/>
  <c r="GR772" i="4"/>
  <c r="GR764" i="4"/>
  <c r="GR756" i="4"/>
  <c r="GR748" i="4"/>
  <c r="GR740" i="4"/>
  <c r="GR732" i="4"/>
  <c r="GR724" i="4"/>
  <c r="GR716" i="4"/>
  <c r="GR708" i="4"/>
  <c r="GR700" i="4"/>
  <c r="GR692" i="4"/>
  <c r="GR684" i="4"/>
  <c r="GR673" i="4"/>
  <c r="GR659" i="4"/>
  <c r="GR643" i="4"/>
  <c r="GR626" i="4"/>
  <c r="GR603" i="4"/>
  <c r="GR585" i="4"/>
  <c r="GR562" i="4"/>
  <c r="GR539" i="4"/>
  <c r="GR521" i="4"/>
  <c r="GR490" i="4"/>
  <c r="GR458" i="4"/>
  <c r="GR426" i="4"/>
  <c r="GR394" i="4"/>
  <c r="GR362" i="4"/>
  <c r="GR330" i="4"/>
  <c r="GR298" i="4"/>
  <c r="GR266" i="4"/>
  <c r="GR234" i="4"/>
  <c r="GR202" i="4"/>
  <c r="GR170" i="4"/>
  <c r="GR138" i="4"/>
  <c r="GR106" i="4"/>
  <c r="GR74" i="4"/>
  <c r="GR42" i="4"/>
  <c r="GR10" i="4"/>
  <c r="GR810" i="4"/>
  <c r="GR754" i="4"/>
  <c r="GR690" i="4"/>
  <c r="GR578" i="4"/>
  <c r="GR386" i="4"/>
  <c r="GR867" i="4"/>
  <c r="GR859" i="4"/>
  <c r="GR851" i="4"/>
  <c r="GR843" i="4"/>
  <c r="GR835" i="4"/>
  <c r="GR827" i="4"/>
  <c r="GR819" i="4"/>
  <c r="GR811" i="4"/>
  <c r="GR803" i="4"/>
  <c r="GR795" i="4"/>
  <c r="GR787" i="4"/>
  <c r="GR779" i="4"/>
  <c r="GR771" i="4"/>
  <c r="GR763" i="4"/>
  <c r="GR755" i="4"/>
  <c r="GR747" i="4"/>
  <c r="GR739" i="4"/>
  <c r="GR731" i="4"/>
  <c r="GR723" i="4"/>
  <c r="GR715" i="4"/>
  <c r="GR707" i="4"/>
  <c r="GR699" i="4"/>
  <c r="GR691" i="4"/>
  <c r="GR683" i="4"/>
  <c r="GR672" i="4"/>
  <c r="GR658" i="4"/>
  <c r="GR642" i="4"/>
  <c r="GR625" i="4"/>
  <c r="GR602" i="4"/>
  <c r="GR579" i="4"/>
  <c r="GR561" i="4"/>
  <c r="GR538" i="4"/>
  <c r="GR515" i="4"/>
  <c r="GR489" i="4"/>
  <c r="GR457" i="4"/>
  <c r="GR425" i="4"/>
  <c r="GR393" i="4"/>
  <c r="GR361" i="4"/>
  <c r="GR329" i="4"/>
  <c r="GR297" i="4"/>
  <c r="GR265" i="4"/>
  <c r="GR233" i="4"/>
  <c r="GR201" i="4"/>
  <c r="GR169" i="4"/>
  <c r="GR137" i="4"/>
  <c r="GR105" i="4"/>
  <c r="GR73" i="4"/>
  <c r="GR41" i="4"/>
  <c r="GR9" i="4"/>
  <c r="EN249" i="11"/>
  <c r="EN248" i="11"/>
  <c r="EN247" i="11"/>
  <c r="EN246" i="11"/>
  <c r="EN245" i="11"/>
  <c r="EN244" i="11"/>
  <c r="EN243" i="11"/>
  <c r="EN242" i="11"/>
  <c r="EN241" i="11"/>
  <c r="EN240" i="11"/>
  <c r="EN239" i="11"/>
  <c r="EN238" i="11"/>
  <c r="EN237" i="11"/>
  <c r="EN236" i="11"/>
  <c r="EN235" i="11"/>
  <c r="EN234" i="11"/>
  <c r="EN233" i="11"/>
  <c r="EN232" i="11"/>
  <c r="EN231" i="11"/>
  <c r="EN230" i="11"/>
  <c r="EN229" i="11"/>
  <c r="EN228" i="11"/>
  <c r="EN227" i="11"/>
  <c r="EN226" i="11"/>
  <c r="EN225" i="11"/>
  <c r="EN224" i="11"/>
  <c r="EN223" i="11"/>
  <c r="EN222" i="11"/>
  <c r="EN221" i="11"/>
  <c r="EN220" i="11"/>
  <c r="EN219" i="11"/>
  <c r="EN218" i="11"/>
  <c r="EN217" i="11"/>
  <c r="EN216" i="11"/>
  <c r="EN215" i="11"/>
  <c r="EN214" i="11"/>
  <c r="EN213" i="11"/>
  <c r="EN212" i="11"/>
  <c r="EN211" i="11"/>
  <c r="EN210" i="11"/>
  <c r="EN209" i="11"/>
  <c r="EN208" i="11"/>
  <c r="EN207" i="11"/>
  <c r="EN206" i="11"/>
  <c r="EN205" i="11"/>
  <c r="EN204" i="11"/>
  <c r="EN203" i="11"/>
  <c r="EN202" i="11"/>
  <c r="EN201" i="11"/>
  <c r="EN200" i="11"/>
  <c r="EN199" i="11"/>
  <c r="EN198" i="11"/>
  <c r="EN197" i="11"/>
  <c r="EN196" i="11"/>
  <c r="EN195" i="11"/>
  <c r="EN194" i="11"/>
  <c r="EN193" i="11"/>
  <c r="EN192" i="11"/>
  <c r="EN191" i="11"/>
  <c r="EN190" i="11"/>
  <c r="EN189" i="11"/>
  <c r="EN188" i="11"/>
  <c r="EN187" i="11"/>
  <c r="EN186" i="11"/>
  <c r="EN185" i="11"/>
  <c r="EN184" i="11"/>
  <c r="EN183" i="11"/>
  <c r="EN182" i="11"/>
  <c r="EN181" i="11"/>
  <c r="EN180" i="11"/>
  <c r="EN179" i="11"/>
  <c r="EN178" i="11"/>
  <c r="EN177" i="11"/>
  <c r="EN176" i="11"/>
  <c r="EN175" i="11"/>
  <c r="EN174" i="11"/>
  <c r="EN173" i="11"/>
  <c r="EN172" i="11"/>
  <c r="EN171" i="11"/>
  <c r="EN170" i="11"/>
  <c r="EN169" i="11"/>
  <c r="EN168" i="11"/>
  <c r="EN167" i="11"/>
  <c r="EN166" i="11"/>
  <c r="EN165" i="11"/>
  <c r="EN164" i="11"/>
  <c r="EN163" i="11"/>
  <c r="EN162" i="11"/>
  <c r="EN161" i="11"/>
  <c r="EN160" i="11"/>
  <c r="EN159" i="11"/>
  <c r="EN158" i="11"/>
  <c r="EN157" i="11"/>
  <c r="EN156" i="11"/>
  <c r="EN155" i="11"/>
  <c r="EN154" i="11"/>
  <c r="EN153" i="11"/>
  <c r="EN152" i="11"/>
  <c r="EN151" i="11"/>
  <c r="EN150" i="11"/>
  <c r="EN149" i="11"/>
  <c r="EN148" i="11"/>
  <c r="EN147" i="11"/>
  <c r="EN146" i="11"/>
  <c r="EN145" i="11"/>
  <c r="EN144" i="11"/>
  <c r="EN143" i="11"/>
  <c r="EN142" i="11"/>
  <c r="EN141" i="11"/>
  <c r="EN140" i="11"/>
  <c r="EN139" i="11"/>
  <c r="EN138" i="11"/>
  <c r="EN137" i="11"/>
  <c r="EN136" i="11"/>
  <c r="EN135" i="11"/>
  <c r="EN134" i="11"/>
  <c r="EN133" i="11"/>
  <c r="EN132" i="11"/>
  <c r="EN131" i="11"/>
  <c r="EN130" i="11"/>
  <c r="EN129" i="11"/>
  <c r="EN128" i="11"/>
  <c r="EN127" i="11"/>
  <c r="EN126" i="11"/>
  <c r="EN125" i="11"/>
  <c r="EN124" i="11"/>
  <c r="EN123" i="11"/>
  <c r="EN122" i="11"/>
  <c r="EN121" i="11"/>
  <c r="EN120" i="11"/>
  <c r="EN119" i="11"/>
  <c r="EN118" i="11"/>
  <c r="EN117" i="11"/>
  <c r="EN116" i="11"/>
  <c r="EN115" i="11"/>
  <c r="EN114" i="11"/>
  <c r="EN113" i="11"/>
  <c r="EN112" i="11"/>
  <c r="EN111" i="11"/>
  <c r="EN110" i="11"/>
  <c r="EN109" i="11"/>
  <c r="EN108" i="11"/>
  <c r="EN107" i="11"/>
  <c r="EN106" i="11"/>
  <c r="EN105" i="11"/>
  <c r="EN104" i="11"/>
  <c r="EN103" i="11"/>
  <c r="EN102" i="11"/>
  <c r="EN101" i="11"/>
  <c r="EN100" i="11"/>
  <c r="EN99" i="11"/>
  <c r="EN98" i="11"/>
  <c r="EN97" i="11"/>
  <c r="EN96" i="11"/>
  <c r="EN95" i="11"/>
  <c r="EN94" i="11"/>
  <c r="EN93" i="11"/>
  <c r="EN92" i="11"/>
  <c r="EN91" i="11"/>
  <c r="EN90" i="11"/>
  <c r="EN89" i="11"/>
  <c r="EN88" i="11"/>
  <c r="EN87" i="11"/>
  <c r="EN86" i="11"/>
  <c r="EN85" i="11"/>
  <c r="EN84" i="11"/>
  <c r="EN83" i="11"/>
  <c r="EN82" i="11"/>
  <c r="EN81" i="11"/>
  <c r="EN80" i="11"/>
  <c r="EN79" i="11"/>
  <c r="EN78" i="11"/>
  <c r="EN77" i="11"/>
  <c r="EN76" i="11"/>
  <c r="EN75" i="11"/>
  <c r="EN74" i="11"/>
  <c r="EN73" i="11"/>
  <c r="EN72" i="11"/>
  <c r="EN71" i="11"/>
  <c r="EN70" i="11"/>
  <c r="EN69" i="11"/>
  <c r="EN68" i="11"/>
  <c r="EN67" i="11"/>
  <c r="EN66" i="11"/>
  <c r="EN65" i="11"/>
  <c r="EN64" i="11"/>
  <c r="EN63" i="11"/>
  <c r="EN62" i="11"/>
  <c r="EN61" i="11"/>
  <c r="EN60" i="11"/>
  <c r="EN59" i="11"/>
  <c r="EN58" i="11"/>
  <c r="EN57" i="11"/>
  <c r="EN56" i="11"/>
  <c r="EN55" i="11"/>
  <c r="EN54" i="11"/>
  <c r="EN53" i="11"/>
  <c r="EN52" i="11"/>
  <c r="EN51" i="11"/>
  <c r="EN50" i="11"/>
  <c r="EN49" i="11"/>
  <c r="EN48" i="11"/>
  <c r="EN47" i="11"/>
  <c r="EN46" i="11"/>
  <c r="EN45" i="11"/>
  <c r="EN44" i="11"/>
  <c r="EN43" i="11"/>
  <c r="EN42" i="11"/>
  <c r="EN41" i="11"/>
  <c r="EN40" i="11"/>
  <c r="EN39" i="11"/>
  <c r="EN38" i="11"/>
  <c r="EN37" i="11"/>
  <c r="EN36" i="11"/>
  <c r="EN35" i="11"/>
  <c r="EN34" i="11"/>
  <c r="EN33" i="11"/>
  <c r="EN32" i="11"/>
  <c r="EN31" i="11"/>
  <c r="EN30" i="11"/>
  <c r="EN29" i="11"/>
  <c r="EN28" i="11"/>
  <c r="EN27" i="11"/>
  <c r="EN26" i="11"/>
  <c r="EN25" i="11"/>
  <c r="EN24" i="11"/>
  <c r="EN23" i="11"/>
  <c r="EN22" i="11"/>
  <c r="EN21" i="11"/>
  <c r="EN20" i="11"/>
  <c r="EN19" i="11"/>
  <c r="EN18" i="11"/>
  <c r="EN17" i="11"/>
  <c r="EN16" i="11"/>
  <c r="EN15" i="11"/>
  <c r="EN14" i="11"/>
  <c r="EN13" i="11"/>
  <c r="EN12" i="11"/>
  <c r="EN11" i="11"/>
  <c r="EN10" i="11"/>
  <c r="EN9" i="11"/>
  <c r="EN8" i="11"/>
  <c r="EN7" i="11"/>
  <c r="EN6" i="11"/>
  <c r="EN5" i="11"/>
  <c r="EN4" i="11"/>
  <c r="GN45" i="4" l="1"/>
  <c r="GN46" i="4"/>
  <c r="GN47" i="4"/>
  <c r="GN48" i="4"/>
  <c r="GN49" i="4"/>
  <c r="GN50" i="4"/>
  <c r="GN51" i="4"/>
  <c r="GN52" i="4"/>
  <c r="GN53" i="4"/>
  <c r="GN54" i="4"/>
  <c r="GN55" i="4"/>
  <c r="GN56" i="4"/>
  <c r="GN57" i="4"/>
  <c r="GN44" i="4"/>
  <c r="GL862" i="4"/>
  <c r="GN705" i="4"/>
  <c r="GL707" i="4"/>
  <c r="GF553" i="4"/>
  <c r="GF554" i="4"/>
  <c r="GF555" i="4"/>
  <c r="GF556" i="4"/>
  <c r="GF557" i="4"/>
  <c r="GF558" i="4"/>
  <c r="GF559" i="4"/>
  <c r="GF560" i="4"/>
  <c r="GF561" i="4"/>
  <c r="GF562" i="4"/>
  <c r="GF563" i="4"/>
  <c r="GF564" i="4"/>
  <c r="GF565" i="4"/>
  <c r="GF566" i="4"/>
  <c r="GF567" i="4"/>
  <c r="GF568" i="4"/>
  <c r="GF569" i="4"/>
  <c r="GF570" i="4"/>
  <c r="GF571" i="4"/>
  <c r="GF572" i="4"/>
  <c r="GF573" i="4"/>
  <c r="GF574" i="4"/>
  <c r="GF575" i="4"/>
  <c r="GF576" i="4"/>
  <c r="GF577" i="4"/>
  <c r="GF578" i="4"/>
  <c r="GF579" i="4"/>
  <c r="GF580" i="4"/>
  <c r="GF581" i="4"/>
  <c r="GF582" i="4"/>
  <c r="GF583" i="4"/>
  <c r="GF584" i="4"/>
  <c r="GF585" i="4"/>
  <c r="GF586" i="4"/>
  <c r="GF587" i="4"/>
  <c r="GF588" i="4"/>
  <c r="GF589" i="4"/>
  <c r="GF590" i="4"/>
  <c r="GF591" i="4"/>
  <c r="GF592" i="4"/>
  <c r="GF593" i="4"/>
  <c r="GF594" i="4"/>
  <c r="GF595" i="4"/>
  <c r="GF596" i="4"/>
  <c r="GF597" i="4"/>
  <c r="GF598" i="4"/>
  <c r="GF599" i="4"/>
  <c r="GF600" i="4"/>
  <c r="GF601" i="4"/>
  <c r="GF602" i="4"/>
  <c r="GF603" i="4"/>
  <c r="GF604" i="4"/>
  <c r="GF605" i="4"/>
  <c r="GF606" i="4"/>
  <c r="GF607" i="4"/>
  <c r="GF608" i="4"/>
  <c r="GF609" i="4"/>
  <c r="GF610" i="4"/>
  <c r="GF611" i="4"/>
  <c r="GF612" i="4"/>
  <c r="GF613" i="4"/>
  <c r="GF614" i="4"/>
  <c r="GF615" i="4"/>
  <c r="GF616" i="4"/>
  <c r="GF617" i="4"/>
  <c r="GF618" i="4"/>
  <c r="GF619" i="4"/>
  <c r="GF620" i="4"/>
  <c r="GF621" i="4"/>
  <c r="GF622" i="4"/>
  <c r="GF623" i="4"/>
  <c r="GF624" i="4"/>
  <c r="GF625" i="4"/>
  <c r="GF626" i="4"/>
  <c r="GF627" i="4"/>
  <c r="GF628" i="4"/>
  <c r="GF629" i="4"/>
  <c r="GF630" i="4"/>
  <c r="GF631" i="4"/>
  <c r="GF632" i="4"/>
  <c r="GF633" i="4"/>
  <c r="GF634" i="4"/>
  <c r="GF635" i="4"/>
  <c r="GF636" i="4"/>
  <c r="GF637" i="4"/>
  <c r="GF638" i="4"/>
  <c r="GF639" i="4"/>
  <c r="GF640" i="4"/>
  <c r="GF641" i="4"/>
  <c r="GF642" i="4"/>
  <c r="GF643" i="4"/>
  <c r="GF644" i="4"/>
  <c r="GF645" i="4"/>
  <c r="GF646" i="4"/>
  <c r="GF647" i="4"/>
  <c r="GF648" i="4"/>
  <c r="GF649" i="4"/>
  <c r="GF650" i="4"/>
  <c r="GF651" i="4"/>
  <c r="GF652" i="4"/>
  <c r="GF653" i="4"/>
  <c r="GF654" i="4"/>
  <c r="GF655" i="4"/>
  <c r="GF656" i="4"/>
  <c r="GF657" i="4"/>
  <c r="GF658" i="4"/>
  <c r="GF659" i="4"/>
  <c r="GF660" i="4"/>
  <c r="GF661" i="4"/>
  <c r="GF662" i="4"/>
  <c r="GF663" i="4"/>
  <c r="GF664" i="4"/>
  <c r="GF665" i="4"/>
  <c r="GF666" i="4"/>
  <c r="GF667" i="4"/>
  <c r="GF668" i="4"/>
  <c r="GF669" i="4"/>
  <c r="GF670" i="4"/>
  <c r="GF671" i="4"/>
  <c r="GF672" i="4"/>
  <c r="GF673" i="4"/>
  <c r="GF674" i="4"/>
  <c r="GF675" i="4"/>
  <c r="GF676" i="4"/>
  <c r="GF677" i="4"/>
  <c r="GF678" i="4"/>
  <c r="GF679" i="4"/>
  <c r="GF680" i="4"/>
  <c r="GF681" i="4"/>
  <c r="GF682" i="4"/>
  <c r="GF683" i="4"/>
  <c r="GF684" i="4"/>
  <c r="GF685" i="4"/>
  <c r="GF686" i="4"/>
  <c r="GF687" i="4"/>
  <c r="GF688" i="4"/>
  <c r="GF689" i="4"/>
  <c r="GF690" i="4"/>
  <c r="GF691" i="4"/>
  <c r="GF692" i="4"/>
  <c r="GF693" i="4"/>
  <c r="GF694" i="4"/>
  <c r="GF695" i="4"/>
  <c r="GF696" i="4"/>
  <c r="GF697" i="4"/>
  <c r="GF698" i="4"/>
  <c r="GF699" i="4"/>
  <c r="GF700" i="4"/>
  <c r="GF701" i="4"/>
  <c r="GF702" i="4"/>
  <c r="GF703" i="4"/>
  <c r="GF704" i="4"/>
  <c r="GF705" i="4"/>
  <c r="GF706" i="4"/>
  <c r="GF707" i="4"/>
  <c r="GF708" i="4"/>
  <c r="GF709" i="4"/>
  <c r="GF710" i="4"/>
  <c r="GF711" i="4"/>
  <c r="GF712" i="4"/>
  <c r="GF713" i="4"/>
  <c r="GF714" i="4"/>
  <c r="GF715" i="4"/>
  <c r="GF716" i="4"/>
  <c r="GF717" i="4"/>
  <c r="GF718" i="4"/>
  <c r="GF719" i="4"/>
  <c r="GF720" i="4"/>
  <c r="GF721" i="4"/>
  <c r="GF722" i="4"/>
  <c r="GF723" i="4"/>
  <c r="GF724" i="4"/>
  <c r="GF725" i="4"/>
  <c r="GF726" i="4"/>
  <c r="GF727" i="4"/>
  <c r="GF728" i="4"/>
  <c r="GF729" i="4"/>
  <c r="GF730" i="4"/>
  <c r="GF731" i="4"/>
  <c r="GF732" i="4"/>
  <c r="GF733" i="4"/>
  <c r="GF734" i="4"/>
  <c r="GF735" i="4"/>
  <c r="GF736" i="4"/>
  <c r="GF737" i="4"/>
  <c r="GF738" i="4"/>
  <c r="GF739" i="4"/>
  <c r="GF740" i="4"/>
  <c r="GF741" i="4"/>
  <c r="GF742" i="4"/>
  <c r="GF743" i="4"/>
  <c r="GF744" i="4"/>
  <c r="GF745" i="4"/>
  <c r="GF746" i="4"/>
  <c r="GF747" i="4"/>
  <c r="GF748" i="4"/>
  <c r="GF749" i="4"/>
  <c r="GF750" i="4"/>
  <c r="GF751" i="4"/>
  <c r="GF752" i="4"/>
  <c r="GF753" i="4"/>
  <c r="GF754" i="4"/>
  <c r="GF755" i="4"/>
  <c r="GF756" i="4"/>
  <c r="GF757" i="4"/>
  <c r="GF758" i="4"/>
  <c r="GF759" i="4"/>
  <c r="GF760" i="4"/>
  <c r="GF761" i="4"/>
  <c r="GF762" i="4"/>
  <c r="GF763" i="4"/>
  <c r="GF764" i="4"/>
  <c r="GF765" i="4"/>
  <c r="GF766" i="4"/>
  <c r="GF767" i="4"/>
  <c r="GF768" i="4"/>
  <c r="GF769" i="4"/>
  <c r="GF770" i="4"/>
  <c r="GF771" i="4"/>
  <c r="GF772" i="4"/>
  <c r="GF773" i="4"/>
  <c r="GF774" i="4"/>
  <c r="GF775" i="4"/>
  <c r="GF776" i="4"/>
  <c r="GF777" i="4"/>
  <c r="GF778" i="4"/>
  <c r="GF779" i="4"/>
  <c r="GF780" i="4"/>
  <c r="GF781" i="4"/>
  <c r="GF782" i="4"/>
  <c r="GF783" i="4"/>
  <c r="GF784" i="4"/>
  <c r="GF785" i="4"/>
  <c r="GF786" i="4"/>
  <c r="GF787" i="4"/>
  <c r="GF788" i="4"/>
  <c r="GF789" i="4"/>
  <c r="GF790" i="4"/>
  <c r="GF791" i="4"/>
  <c r="GF792" i="4"/>
  <c r="GF793" i="4"/>
  <c r="GF794" i="4"/>
  <c r="GF795" i="4"/>
  <c r="GF796" i="4"/>
  <c r="GF797" i="4"/>
  <c r="GF798" i="4"/>
  <c r="GF799" i="4"/>
  <c r="GF800" i="4"/>
  <c r="GF801" i="4"/>
  <c r="GF802" i="4"/>
  <c r="GF803" i="4"/>
  <c r="GF804" i="4"/>
  <c r="GF805" i="4"/>
  <c r="GF806" i="4"/>
  <c r="GF807" i="4"/>
  <c r="GF808" i="4"/>
  <c r="GF809" i="4"/>
  <c r="GF810" i="4"/>
  <c r="GF811" i="4"/>
  <c r="GF812" i="4"/>
  <c r="GF813" i="4"/>
  <c r="GF814" i="4"/>
  <c r="GF815" i="4"/>
  <c r="GF816" i="4"/>
  <c r="GF817" i="4"/>
  <c r="GF818" i="4"/>
  <c r="GF819" i="4"/>
  <c r="GF820" i="4"/>
  <c r="GF821" i="4"/>
  <c r="GF822" i="4"/>
  <c r="GF823" i="4"/>
  <c r="GF824" i="4"/>
  <c r="GF825" i="4"/>
  <c r="GF826" i="4"/>
  <c r="GF827" i="4"/>
  <c r="GF828" i="4"/>
  <c r="GF829" i="4"/>
  <c r="GF830" i="4"/>
  <c r="GF831" i="4"/>
  <c r="GF832" i="4"/>
  <c r="GF833" i="4"/>
  <c r="GF834" i="4"/>
  <c r="GF835" i="4"/>
  <c r="GF836" i="4"/>
  <c r="GF837" i="4"/>
  <c r="GF838" i="4"/>
  <c r="GF839" i="4"/>
  <c r="GF840" i="4"/>
  <c r="GF841" i="4"/>
  <c r="GF842" i="4"/>
  <c r="GF843" i="4"/>
  <c r="GF844" i="4"/>
  <c r="GF845" i="4"/>
  <c r="GF846" i="4"/>
  <c r="GF847" i="4"/>
  <c r="GF848" i="4"/>
  <c r="GF849" i="4"/>
  <c r="GF850" i="4"/>
  <c r="GF851" i="4"/>
  <c r="GF852" i="4"/>
  <c r="GF853" i="4"/>
  <c r="GF854" i="4"/>
  <c r="GF855" i="4"/>
  <c r="GF856" i="4"/>
  <c r="GF857" i="4"/>
  <c r="GF858" i="4"/>
  <c r="GF859" i="4"/>
  <c r="GF860" i="4"/>
  <c r="GF861" i="4"/>
  <c r="GF862" i="4"/>
  <c r="GF863" i="4"/>
  <c r="GF864" i="4"/>
  <c r="GF865" i="4"/>
  <c r="GF866" i="4"/>
  <c r="GF867" i="4"/>
  <c r="GF868" i="4"/>
  <c r="GF869" i="4"/>
  <c r="GF552" i="4"/>
  <c r="GF493" i="4"/>
  <c r="Y62" i="1"/>
  <c r="R69" i="1"/>
  <c r="GN2" i="4"/>
  <c r="GN3" i="4"/>
  <c r="GN4" i="4"/>
  <c r="GN5" i="4"/>
  <c r="GN6" i="4"/>
  <c r="GN7" i="4"/>
  <c r="GN8" i="4"/>
  <c r="GN9" i="4"/>
  <c r="GN10" i="4"/>
  <c r="GN11" i="4"/>
  <c r="GN12" i="4"/>
  <c r="GN13" i="4"/>
  <c r="GN14" i="4"/>
  <c r="GN15" i="4"/>
  <c r="GN16" i="4"/>
  <c r="GN17" i="4"/>
  <c r="GN18" i="4"/>
  <c r="GN19" i="4"/>
  <c r="GN20" i="4"/>
  <c r="GN21" i="4"/>
  <c r="GN22" i="4"/>
  <c r="GN23" i="4"/>
  <c r="GN24" i="4"/>
  <c r="GN25" i="4"/>
  <c r="GN26" i="4"/>
  <c r="GN27" i="4"/>
  <c r="GN28" i="4"/>
  <c r="GN29" i="4"/>
  <c r="GN30" i="4"/>
  <c r="GN31" i="4"/>
  <c r="GN32" i="4"/>
  <c r="GN33" i="4"/>
  <c r="GN34" i="4"/>
  <c r="GN35" i="4"/>
  <c r="GN36" i="4"/>
  <c r="GN37" i="4"/>
  <c r="GN38" i="4"/>
  <c r="GN39" i="4"/>
  <c r="GN40" i="4"/>
  <c r="GN41" i="4"/>
  <c r="GN42" i="4"/>
  <c r="GN43" i="4"/>
  <c r="GN58" i="4"/>
  <c r="GN59" i="4"/>
  <c r="GN60" i="4"/>
  <c r="GN61" i="4"/>
  <c r="GN62" i="4"/>
  <c r="GN63" i="4"/>
  <c r="GN64" i="4"/>
  <c r="GN65" i="4"/>
  <c r="GN66" i="4"/>
  <c r="GN67" i="4"/>
  <c r="GN68" i="4"/>
  <c r="GN69" i="4"/>
  <c r="GN70" i="4"/>
  <c r="GN71" i="4"/>
  <c r="GN72" i="4"/>
  <c r="GN73" i="4"/>
  <c r="GN74" i="4"/>
  <c r="GN75" i="4"/>
  <c r="GN76" i="4"/>
  <c r="GN77" i="4"/>
  <c r="GN78" i="4"/>
  <c r="GN79" i="4"/>
  <c r="GN80" i="4"/>
  <c r="GN81" i="4"/>
  <c r="GN82" i="4"/>
  <c r="GN83" i="4"/>
  <c r="GN84" i="4"/>
  <c r="GN85" i="4"/>
  <c r="GN86" i="4"/>
  <c r="GN87" i="4"/>
  <c r="GN88" i="4"/>
  <c r="GN89" i="4"/>
  <c r="GN90" i="4"/>
  <c r="GN91" i="4"/>
  <c r="GN92" i="4"/>
  <c r="GN93" i="4"/>
  <c r="GN94" i="4"/>
  <c r="GN95" i="4"/>
  <c r="GN96" i="4"/>
  <c r="GN97" i="4"/>
  <c r="GN98" i="4"/>
  <c r="GN99" i="4"/>
  <c r="GN100" i="4"/>
  <c r="GN101" i="4"/>
  <c r="GN102" i="4"/>
  <c r="GN103" i="4"/>
  <c r="GN104" i="4"/>
  <c r="GN105" i="4"/>
  <c r="GN106" i="4"/>
  <c r="GN107" i="4"/>
  <c r="GN108" i="4"/>
  <c r="GN109" i="4"/>
  <c r="GN110" i="4"/>
  <c r="GN111" i="4"/>
  <c r="GN112" i="4"/>
  <c r="GN113" i="4"/>
  <c r="GN114" i="4"/>
  <c r="GN115" i="4"/>
  <c r="GN116" i="4"/>
  <c r="GN117" i="4"/>
  <c r="GN118" i="4"/>
  <c r="GN119" i="4"/>
  <c r="GN120" i="4"/>
  <c r="GN121" i="4"/>
  <c r="GN122" i="4"/>
  <c r="GN123" i="4"/>
  <c r="GN124" i="4"/>
  <c r="GN125" i="4"/>
  <c r="GN126" i="4"/>
  <c r="GN127" i="4"/>
  <c r="GN128" i="4"/>
  <c r="GN129" i="4"/>
  <c r="GN130" i="4"/>
  <c r="GN131" i="4"/>
  <c r="GN132" i="4"/>
  <c r="GN133" i="4"/>
  <c r="GN134" i="4"/>
  <c r="GN135" i="4"/>
  <c r="GN136" i="4"/>
  <c r="GN137" i="4"/>
  <c r="GN138" i="4"/>
  <c r="GN139" i="4"/>
  <c r="GN140" i="4"/>
  <c r="GN141" i="4"/>
  <c r="GN142" i="4"/>
  <c r="GN143" i="4"/>
  <c r="GN144" i="4"/>
  <c r="GN145" i="4"/>
  <c r="GN146" i="4"/>
  <c r="GN147" i="4"/>
  <c r="GN148" i="4"/>
  <c r="GN149" i="4"/>
  <c r="GN150" i="4"/>
  <c r="GN151" i="4"/>
  <c r="GN152" i="4"/>
  <c r="GN153" i="4"/>
  <c r="GN154" i="4"/>
  <c r="GN155" i="4"/>
  <c r="GN156" i="4"/>
  <c r="GN157" i="4"/>
  <c r="GN158" i="4"/>
  <c r="GN159" i="4"/>
  <c r="GN160" i="4"/>
  <c r="GN161" i="4"/>
  <c r="GN162" i="4"/>
  <c r="GN163" i="4"/>
  <c r="GN164" i="4"/>
  <c r="GN165" i="4"/>
  <c r="GN166" i="4"/>
  <c r="GN167" i="4"/>
  <c r="GN168" i="4"/>
  <c r="GN169" i="4"/>
  <c r="GN170" i="4"/>
  <c r="GN171" i="4"/>
  <c r="GN172" i="4"/>
  <c r="GN173" i="4"/>
  <c r="GN174" i="4"/>
  <c r="GN175" i="4"/>
  <c r="GN176" i="4"/>
  <c r="GN177" i="4"/>
  <c r="GN178" i="4"/>
  <c r="GN179" i="4"/>
  <c r="GN180" i="4"/>
  <c r="GN181" i="4"/>
  <c r="GN182" i="4"/>
  <c r="GN183" i="4"/>
  <c r="GN184" i="4"/>
  <c r="GN185" i="4"/>
  <c r="GN186" i="4"/>
  <c r="GN187" i="4"/>
  <c r="GN188" i="4"/>
  <c r="GN189" i="4"/>
  <c r="GN190" i="4"/>
  <c r="GN191" i="4"/>
  <c r="GN192" i="4"/>
  <c r="GN193" i="4"/>
  <c r="GN194" i="4"/>
  <c r="GN195" i="4"/>
  <c r="GN196" i="4"/>
  <c r="GN197" i="4"/>
  <c r="GN198" i="4"/>
  <c r="GN199" i="4"/>
  <c r="GN200" i="4"/>
  <c r="GN201" i="4"/>
  <c r="GN202" i="4"/>
  <c r="GN203" i="4"/>
  <c r="GN204" i="4"/>
  <c r="GN205" i="4"/>
  <c r="GN206" i="4"/>
  <c r="GN207" i="4"/>
  <c r="GN208" i="4"/>
  <c r="GN209" i="4"/>
  <c r="GN210" i="4"/>
  <c r="GN211" i="4"/>
  <c r="GN212" i="4"/>
  <c r="GN213" i="4"/>
  <c r="GN214" i="4"/>
  <c r="GN215" i="4"/>
  <c r="GN216" i="4"/>
  <c r="GN217" i="4"/>
  <c r="GN218" i="4"/>
  <c r="GN219" i="4"/>
  <c r="GN220" i="4"/>
  <c r="GN221" i="4"/>
  <c r="GN222" i="4"/>
  <c r="GN223" i="4"/>
  <c r="GN224" i="4"/>
  <c r="GN225" i="4"/>
  <c r="GN226" i="4"/>
  <c r="GN227" i="4"/>
  <c r="GN228" i="4"/>
  <c r="GN229" i="4"/>
  <c r="GN230" i="4"/>
  <c r="GN231" i="4"/>
  <c r="GN232" i="4"/>
  <c r="GN233" i="4"/>
  <c r="GN234" i="4"/>
  <c r="GN235" i="4"/>
  <c r="GN236" i="4"/>
  <c r="GN237" i="4"/>
  <c r="GN238" i="4"/>
  <c r="GN239" i="4"/>
  <c r="GN240" i="4"/>
  <c r="GN241" i="4"/>
  <c r="GN242" i="4"/>
  <c r="GN243" i="4"/>
  <c r="GN244" i="4"/>
  <c r="GN245" i="4"/>
  <c r="GN246" i="4"/>
  <c r="GN247" i="4"/>
  <c r="GN248" i="4"/>
  <c r="GN249" i="4"/>
  <c r="GN250" i="4"/>
  <c r="GN251" i="4"/>
  <c r="GN252" i="4"/>
  <c r="GN253" i="4"/>
  <c r="GN254" i="4"/>
  <c r="GN255" i="4"/>
  <c r="GN256" i="4"/>
  <c r="GN257" i="4"/>
  <c r="GN258" i="4"/>
  <c r="GN259" i="4"/>
  <c r="GN260" i="4"/>
  <c r="GN261" i="4"/>
  <c r="GN262" i="4"/>
  <c r="GN263" i="4"/>
  <c r="GN264" i="4"/>
  <c r="GN265" i="4"/>
  <c r="GN266" i="4"/>
  <c r="GN267" i="4"/>
  <c r="GN268" i="4"/>
  <c r="GN269" i="4"/>
  <c r="GN270" i="4"/>
  <c r="GN271" i="4"/>
  <c r="GN298" i="4"/>
  <c r="GN299" i="4"/>
  <c r="GN300" i="4"/>
  <c r="GN301" i="4"/>
  <c r="GN302" i="4"/>
  <c r="GN303" i="4"/>
  <c r="GN304" i="4"/>
  <c r="GN305" i="4"/>
  <c r="GN306" i="4"/>
  <c r="GN307" i="4"/>
  <c r="GN308" i="4"/>
  <c r="GN309" i="4"/>
  <c r="GN310" i="4"/>
  <c r="GN311" i="4"/>
  <c r="GN312" i="4"/>
  <c r="GN313" i="4"/>
  <c r="GN314" i="4"/>
  <c r="GN315" i="4"/>
  <c r="GN316" i="4"/>
  <c r="GN317" i="4"/>
  <c r="GN318" i="4"/>
  <c r="GN319" i="4"/>
  <c r="GN320" i="4"/>
  <c r="GN321" i="4"/>
  <c r="GN322" i="4"/>
  <c r="GN323" i="4"/>
  <c r="GN324" i="4"/>
  <c r="GN325" i="4"/>
  <c r="GN326" i="4"/>
  <c r="GN327" i="4"/>
  <c r="GN328" i="4"/>
  <c r="GN329" i="4"/>
  <c r="GN330" i="4"/>
  <c r="GN331" i="4"/>
  <c r="GN332" i="4"/>
  <c r="GN333" i="4"/>
  <c r="GN334" i="4"/>
  <c r="GN335" i="4"/>
  <c r="GN336" i="4"/>
  <c r="GN337" i="4"/>
  <c r="GN338" i="4"/>
  <c r="GN339" i="4"/>
  <c r="GN340" i="4"/>
  <c r="GN341" i="4"/>
  <c r="GN342" i="4"/>
  <c r="GN343" i="4"/>
  <c r="GN344" i="4"/>
  <c r="GN345" i="4"/>
  <c r="GN346" i="4"/>
  <c r="GN347" i="4"/>
  <c r="GN348" i="4"/>
  <c r="GN349" i="4"/>
  <c r="GN350" i="4"/>
  <c r="GN351" i="4"/>
  <c r="GN352" i="4"/>
  <c r="GN353" i="4"/>
  <c r="GN354" i="4"/>
  <c r="GN355" i="4"/>
  <c r="GN356" i="4"/>
  <c r="GN357" i="4"/>
  <c r="GN358" i="4"/>
  <c r="GN359" i="4"/>
  <c r="GN360" i="4"/>
  <c r="GN361" i="4"/>
  <c r="GN362" i="4"/>
  <c r="GN363" i="4"/>
  <c r="GN364" i="4"/>
  <c r="GN365" i="4"/>
  <c r="GN366" i="4"/>
  <c r="GN367" i="4"/>
  <c r="GN368" i="4"/>
  <c r="GN369" i="4"/>
  <c r="GN370" i="4"/>
  <c r="GN371" i="4"/>
  <c r="GN372" i="4"/>
  <c r="GN373" i="4"/>
  <c r="GN374" i="4"/>
  <c r="GN375" i="4"/>
  <c r="GN376" i="4"/>
  <c r="GN377" i="4"/>
  <c r="GN378" i="4"/>
  <c r="GN379" i="4"/>
  <c r="GN380" i="4"/>
  <c r="GN381" i="4"/>
  <c r="GN382" i="4"/>
  <c r="GN383" i="4"/>
  <c r="GN384" i="4"/>
  <c r="GN385" i="4"/>
  <c r="GN386" i="4"/>
  <c r="GN387" i="4"/>
  <c r="GN388" i="4"/>
  <c r="GN389" i="4"/>
  <c r="GN390" i="4"/>
  <c r="GN391" i="4"/>
  <c r="GN392" i="4"/>
  <c r="GN393" i="4"/>
  <c r="GN394" i="4"/>
  <c r="GN395" i="4"/>
  <c r="GN396" i="4"/>
  <c r="GN397" i="4"/>
  <c r="GN398" i="4"/>
  <c r="GN399" i="4"/>
  <c r="GN400" i="4"/>
  <c r="GN401" i="4"/>
  <c r="GN402" i="4"/>
  <c r="GN403" i="4"/>
  <c r="GN404" i="4"/>
  <c r="GN405" i="4"/>
  <c r="GN406" i="4"/>
  <c r="GN407" i="4"/>
  <c r="GN408" i="4"/>
  <c r="GN409" i="4"/>
  <c r="GN410" i="4"/>
  <c r="GN411" i="4"/>
  <c r="GN412" i="4"/>
  <c r="GN413" i="4"/>
  <c r="GN414" i="4"/>
  <c r="GN415" i="4"/>
  <c r="GN416" i="4"/>
  <c r="GN417" i="4"/>
  <c r="GN418" i="4"/>
  <c r="GN419" i="4"/>
  <c r="GN420" i="4"/>
  <c r="GN421" i="4"/>
  <c r="GN422" i="4"/>
  <c r="GN423" i="4"/>
  <c r="GN424" i="4"/>
  <c r="GN425" i="4"/>
  <c r="GN426" i="4"/>
  <c r="GN427" i="4"/>
  <c r="GN428" i="4"/>
  <c r="GN429" i="4"/>
  <c r="GN430" i="4"/>
  <c r="GN431" i="4"/>
  <c r="GN432" i="4"/>
  <c r="GN433" i="4"/>
  <c r="GN434" i="4"/>
  <c r="GN435" i="4"/>
  <c r="GN436" i="4"/>
  <c r="GN437" i="4"/>
  <c r="GN438" i="4"/>
  <c r="GN439" i="4"/>
  <c r="GN440" i="4"/>
  <c r="GN441" i="4"/>
  <c r="GN442" i="4"/>
  <c r="GN443" i="4"/>
  <c r="GN444" i="4"/>
  <c r="GN445" i="4"/>
  <c r="GN446" i="4"/>
  <c r="GN447" i="4"/>
  <c r="GN448" i="4"/>
  <c r="GN449" i="4"/>
  <c r="GN450" i="4"/>
  <c r="GN451" i="4"/>
  <c r="GN452" i="4"/>
  <c r="GN453" i="4"/>
  <c r="GN454" i="4"/>
  <c r="GN455" i="4"/>
  <c r="GN456" i="4"/>
  <c r="GN457" i="4"/>
  <c r="GN458" i="4"/>
  <c r="GN459" i="4"/>
  <c r="GN460" i="4"/>
  <c r="GN461" i="4"/>
  <c r="GN462" i="4"/>
  <c r="GN463" i="4"/>
  <c r="GN464" i="4"/>
  <c r="GN465" i="4"/>
  <c r="GN466" i="4"/>
  <c r="GN467" i="4"/>
  <c r="GN468" i="4"/>
  <c r="GN469" i="4"/>
  <c r="GN470" i="4"/>
  <c r="GN471" i="4"/>
  <c r="GN472" i="4"/>
  <c r="GN473" i="4"/>
  <c r="GN474" i="4"/>
  <c r="GN475" i="4"/>
  <c r="GN476" i="4"/>
  <c r="GN477" i="4"/>
  <c r="GN478" i="4"/>
  <c r="GN479" i="4"/>
  <c r="GN480" i="4"/>
  <c r="GN481" i="4"/>
  <c r="GN482" i="4"/>
  <c r="GN483" i="4"/>
  <c r="GN484" i="4"/>
  <c r="GN485" i="4"/>
  <c r="GN486" i="4"/>
  <c r="GN487" i="4"/>
  <c r="GN488" i="4"/>
  <c r="GN489" i="4"/>
  <c r="GN490" i="4"/>
  <c r="GN491" i="4"/>
  <c r="GN492" i="4"/>
  <c r="GN493" i="4"/>
  <c r="GN494" i="4"/>
  <c r="GN495" i="4"/>
  <c r="GN496" i="4"/>
  <c r="GN497" i="4"/>
  <c r="GN498" i="4"/>
  <c r="GN499" i="4"/>
  <c r="GN500" i="4"/>
  <c r="GN501" i="4"/>
  <c r="GN502" i="4"/>
  <c r="GN503" i="4"/>
  <c r="GN504" i="4"/>
  <c r="GN505" i="4"/>
  <c r="GN506" i="4"/>
  <c r="GN507" i="4"/>
  <c r="GN508" i="4"/>
  <c r="GN509" i="4"/>
  <c r="GN510" i="4"/>
  <c r="GN511" i="4"/>
  <c r="GN512" i="4"/>
  <c r="GN513" i="4"/>
  <c r="GN514" i="4"/>
  <c r="GN515" i="4"/>
  <c r="GN516" i="4"/>
  <c r="GN517" i="4"/>
  <c r="GN518" i="4"/>
  <c r="GN519" i="4"/>
  <c r="GN520" i="4"/>
  <c r="GN521" i="4"/>
  <c r="GN522" i="4"/>
  <c r="GN523" i="4"/>
  <c r="GN524" i="4"/>
  <c r="GN525" i="4"/>
  <c r="GN526" i="4"/>
  <c r="GN527" i="4"/>
  <c r="GN528" i="4"/>
  <c r="GN529" i="4"/>
  <c r="GN530" i="4"/>
  <c r="GN531" i="4"/>
  <c r="GN532" i="4"/>
  <c r="GN533" i="4"/>
  <c r="GN534" i="4"/>
  <c r="GN535" i="4"/>
  <c r="GN536" i="4"/>
  <c r="GN537" i="4"/>
  <c r="GN538" i="4"/>
  <c r="GN539" i="4"/>
  <c r="GN540" i="4"/>
  <c r="GN541" i="4"/>
  <c r="GN542" i="4"/>
  <c r="GN543" i="4"/>
  <c r="GN544" i="4"/>
  <c r="GN545" i="4"/>
  <c r="GN546" i="4"/>
  <c r="GN547" i="4"/>
  <c r="GN548" i="4"/>
  <c r="GN549" i="4"/>
  <c r="GN550" i="4"/>
  <c r="GN551" i="4"/>
  <c r="GN552" i="4"/>
  <c r="GN553" i="4"/>
  <c r="GN554" i="4"/>
  <c r="GN555" i="4"/>
  <c r="GN556" i="4"/>
  <c r="GN557" i="4"/>
  <c r="GN558" i="4"/>
  <c r="GN559" i="4"/>
  <c r="GN560" i="4"/>
  <c r="GN561" i="4"/>
  <c r="GN562" i="4"/>
  <c r="GN563" i="4"/>
  <c r="GN564" i="4"/>
  <c r="GN565" i="4"/>
  <c r="GN566" i="4"/>
  <c r="GN567" i="4"/>
  <c r="GN568" i="4"/>
  <c r="GN569" i="4"/>
  <c r="GN570" i="4"/>
  <c r="GN571" i="4"/>
  <c r="GN572" i="4"/>
  <c r="GN573" i="4"/>
  <c r="GN574" i="4"/>
  <c r="GN575" i="4"/>
  <c r="GN576" i="4"/>
  <c r="GN577" i="4"/>
  <c r="GN578" i="4"/>
  <c r="GN579" i="4"/>
  <c r="GN580" i="4"/>
  <c r="GN581" i="4"/>
  <c r="GN582" i="4"/>
  <c r="GN583" i="4"/>
  <c r="GN584" i="4"/>
  <c r="GN585" i="4"/>
  <c r="GN586" i="4"/>
  <c r="GN587" i="4"/>
  <c r="GN588" i="4"/>
  <c r="GN589" i="4"/>
  <c r="GN590" i="4"/>
  <c r="GN591" i="4"/>
  <c r="GN592" i="4"/>
  <c r="GN593" i="4"/>
  <c r="GN594" i="4"/>
  <c r="GN595" i="4"/>
  <c r="GN596" i="4"/>
  <c r="GN597" i="4"/>
  <c r="GN598" i="4"/>
  <c r="GN599" i="4"/>
  <c r="GN600" i="4"/>
  <c r="GN601" i="4"/>
  <c r="GN602" i="4"/>
  <c r="GN603" i="4"/>
  <c r="GN604" i="4"/>
  <c r="GN605" i="4"/>
  <c r="GN606" i="4"/>
  <c r="GN607" i="4"/>
  <c r="GN608" i="4"/>
  <c r="GN609" i="4"/>
  <c r="GN610" i="4"/>
  <c r="GN611" i="4"/>
  <c r="GN612" i="4"/>
  <c r="GN613" i="4"/>
  <c r="GN614" i="4"/>
  <c r="GN615" i="4"/>
  <c r="GN616" i="4"/>
  <c r="GN617" i="4"/>
  <c r="GN618" i="4"/>
  <c r="GN619" i="4"/>
  <c r="GN620" i="4"/>
  <c r="GN621" i="4"/>
  <c r="GN622" i="4"/>
  <c r="GN623" i="4"/>
  <c r="GN624" i="4"/>
  <c r="GN625" i="4"/>
  <c r="GN626" i="4"/>
  <c r="GN627" i="4"/>
  <c r="GN628" i="4"/>
  <c r="GN629" i="4"/>
  <c r="GN630" i="4"/>
  <c r="GN631" i="4"/>
  <c r="GN632" i="4"/>
  <c r="GN633" i="4"/>
  <c r="GN634" i="4"/>
  <c r="GN635" i="4"/>
  <c r="GN636" i="4"/>
  <c r="GN637" i="4"/>
  <c r="GN638" i="4"/>
  <c r="GN639" i="4"/>
  <c r="GN640" i="4"/>
  <c r="GN641" i="4"/>
  <c r="GN642" i="4"/>
  <c r="GN643" i="4"/>
  <c r="GN644" i="4"/>
  <c r="GN645" i="4"/>
  <c r="GN646" i="4"/>
  <c r="GN647" i="4"/>
  <c r="GN648" i="4"/>
  <c r="GN649" i="4"/>
  <c r="GN650" i="4"/>
  <c r="GN651" i="4"/>
  <c r="GN652" i="4"/>
  <c r="GN653" i="4"/>
  <c r="GN654" i="4"/>
  <c r="GN655" i="4"/>
  <c r="GN656" i="4"/>
  <c r="GN657" i="4"/>
  <c r="GN658" i="4"/>
  <c r="GN659" i="4"/>
  <c r="GN660" i="4"/>
  <c r="GN661" i="4"/>
  <c r="GN662" i="4"/>
  <c r="GN663" i="4"/>
  <c r="GN664" i="4"/>
  <c r="GN665" i="4"/>
  <c r="GN666" i="4"/>
  <c r="GN667" i="4"/>
  <c r="GN668" i="4"/>
  <c r="GN669" i="4"/>
  <c r="GN670" i="4"/>
  <c r="GN671" i="4"/>
  <c r="GN672" i="4"/>
  <c r="GN673" i="4"/>
  <c r="GN674" i="4"/>
  <c r="GN675" i="4"/>
  <c r="GN676" i="4"/>
  <c r="GN677" i="4"/>
  <c r="GN678" i="4"/>
  <c r="GN679" i="4"/>
  <c r="GN680" i="4"/>
  <c r="GN681" i="4"/>
  <c r="GN682" i="4"/>
  <c r="GN683" i="4"/>
  <c r="GN684" i="4"/>
  <c r="GN685" i="4"/>
  <c r="GN686" i="4"/>
  <c r="GN687" i="4"/>
  <c r="GN688" i="4"/>
  <c r="GN689" i="4"/>
  <c r="GN690" i="4"/>
  <c r="GN691" i="4"/>
  <c r="GN692" i="4"/>
  <c r="GN693" i="4"/>
  <c r="GN694" i="4"/>
  <c r="GN695" i="4"/>
  <c r="GN696" i="4"/>
  <c r="GN697" i="4"/>
  <c r="GN698" i="4"/>
  <c r="GN699" i="4"/>
  <c r="GN700" i="4"/>
  <c r="GN701" i="4"/>
  <c r="GN702" i="4"/>
  <c r="GN703" i="4"/>
  <c r="GN704" i="4"/>
  <c r="GN706" i="4"/>
  <c r="GN707" i="4"/>
  <c r="GN708" i="4"/>
  <c r="GN709" i="4"/>
  <c r="GN710" i="4"/>
  <c r="GN711" i="4"/>
  <c r="GN712" i="4"/>
  <c r="GN713" i="4"/>
  <c r="GN714" i="4"/>
  <c r="GN715" i="4"/>
  <c r="GN716" i="4"/>
  <c r="GN717" i="4"/>
  <c r="GN718" i="4"/>
  <c r="GN719" i="4"/>
  <c r="GN720" i="4"/>
  <c r="GN721" i="4"/>
  <c r="GN722" i="4"/>
  <c r="GN723" i="4"/>
  <c r="GN724" i="4"/>
  <c r="GN725" i="4"/>
  <c r="GN726" i="4"/>
  <c r="GN727" i="4"/>
  <c r="GN728" i="4"/>
  <c r="GN729" i="4"/>
  <c r="GN730" i="4"/>
  <c r="GN731" i="4"/>
  <c r="GN732" i="4"/>
  <c r="GN733" i="4"/>
  <c r="GN734" i="4"/>
  <c r="GN735" i="4"/>
  <c r="GN736" i="4"/>
  <c r="GN737" i="4"/>
  <c r="GN738" i="4"/>
  <c r="GN739" i="4"/>
  <c r="GN740" i="4"/>
  <c r="GN741" i="4"/>
  <c r="GN742" i="4"/>
  <c r="GN743" i="4"/>
  <c r="GN744" i="4"/>
  <c r="GN745" i="4"/>
  <c r="GN746" i="4"/>
  <c r="GN747" i="4"/>
  <c r="GN748" i="4"/>
  <c r="GN749" i="4"/>
  <c r="GN750" i="4"/>
  <c r="GN751" i="4"/>
  <c r="GN752" i="4"/>
  <c r="GN753" i="4"/>
  <c r="GN754" i="4"/>
  <c r="GN755" i="4"/>
  <c r="GN756" i="4"/>
  <c r="GN757" i="4"/>
  <c r="GN758" i="4"/>
  <c r="GN759" i="4"/>
  <c r="GN760" i="4"/>
  <c r="GN761" i="4"/>
  <c r="GN762" i="4"/>
  <c r="GN763" i="4"/>
  <c r="GN764" i="4"/>
  <c r="GN765" i="4"/>
  <c r="GN766" i="4"/>
  <c r="GN767" i="4"/>
  <c r="GN768" i="4"/>
  <c r="GN769" i="4"/>
  <c r="GN770" i="4"/>
  <c r="GN771" i="4"/>
  <c r="GN772" i="4"/>
  <c r="GN773" i="4"/>
  <c r="GN774" i="4"/>
  <c r="GN775" i="4"/>
  <c r="GN776" i="4"/>
  <c r="GN777" i="4"/>
  <c r="GN778" i="4"/>
  <c r="GN779" i="4"/>
  <c r="GN780" i="4"/>
  <c r="GN781" i="4"/>
  <c r="GN782" i="4"/>
  <c r="GN783" i="4"/>
  <c r="GN784" i="4"/>
  <c r="GN785" i="4"/>
  <c r="GN786" i="4"/>
  <c r="GN787" i="4"/>
  <c r="GN788" i="4"/>
  <c r="GN789" i="4"/>
  <c r="GN790" i="4"/>
  <c r="GN791" i="4"/>
  <c r="GN792" i="4"/>
  <c r="GN793" i="4"/>
  <c r="GN794" i="4"/>
  <c r="GN795" i="4"/>
  <c r="GN796" i="4"/>
  <c r="GN797" i="4"/>
  <c r="GN798" i="4"/>
  <c r="GN799" i="4"/>
  <c r="GN800" i="4"/>
  <c r="GN801" i="4"/>
  <c r="GN802" i="4"/>
  <c r="GN803" i="4"/>
  <c r="GN804" i="4"/>
  <c r="GN805" i="4"/>
  <c r="GN806" i="4"/>
  <c r="GN807" i="4"/>
  <c r="GN808" i="4"/>
  <c r="GN809" i="4"/>
  <c r="GN810" i="4"/>
  <c r="GN811" i="4"/>
  <c r="GN812" i="4"/>
  <c r="GN813" i="4"/>
  <c r="GN814" i="4"/>
  <c r="GN815" i="4"/>
  <c r="GN816" i="4"/>
  <c r="GN817" i="4"/>
  <c r="GN818" i="4"/>
  <c r="GN819" i="4"/>
  <c r="GN820" i="4"/>
  <c r="GN821" i="4"/>
  <c r="GN822" i="4"/>
  <c r="GN823" i="4"/>
  <c r="GN824" i="4"/>
  <c r="GN825" i="4"/>
  <c r="GN826" i="4"/>
  <c r="GN827" i="4"/>
  <c r="GN828" i="4"/>
  <c r="GN829" i="4"/>
  <c r="GN830" i="4"/>
  <c r="GN831" i="4"/>
  <c r="GN832" i="4"/>
  <c r="GN833" i="4"/>
  <c r="GN834" i="4"/>
  <c r="GN835" i="4"/>
  <c r="GN836" i="4"/>
  <c r="GN837" i="4"/>
  <c r="GN838" i="4"/>
  <c r="GN839" i="4"/>
  <c r="GN840" i="4"/>
  <c r="GN841" i="4"/>
  <c r="GN842" i="4"/>
  <c r="GN843" i="4"/>
  <c r="GN844" i="4"/>
  <c r="GN845" i="4"/>
  <c r="GN846" i="4"/>
  <c r="GN847" i="4"/>
  <c r="GN848" i="4"/>
  <c r="GN849" i="4"/>
  <c r="GN850" i="4"/>
  <c r="GN851" i="4"/>
  <c r="GN852" i="4"/>
  <c r="GN853" i="4"/>
  <c r="GN854" i="4"/>
  <c r="GN855" i="4"/>
  <c r="GN856" i="4"/>
  <c r="GN857" i="4"/>
  <c r="GN858" i="4"/>
  <c r="GN859" i="4"/>
  <c r="GN860" i="4"/>
  <c r="GN861" i="4"/>
  <c r="GN862" i="4"/>
  <c r="GN863" i="4"/>
  <c r="GN864" i="4"/>
  <c r="GN865" i="4"/>
  <c r="GN866" i="4"/>
  <c r="GN867" i="4"/>
  <c r="GN868" i="4"/>
  <c r="GN869" i="4"/>
  <c r="GN273" i="4"/>
  <c r="GN274" i="4"/>
  <c r="GN275" i="4"/>
  <c r="GN276" i="4"/>
  <c r="GN277" i="4"/>
  <c r="GN278" i="4"/>
  <c r="GN279" i="4"/>
  <c r="GN280" i="4"/>
  <c r="GN281" i="4"/>
  <c r="GN282" i="4"/>
  <c r="GN283" i="4"/>
  <c r="GN284" i="4"/>
  <c r="GN285" i="4"/>
  <c r="GN286" i="4"/>
  <c r="GN287" i="4"/>
  <c r="GN288" i="4"/>
  <c r="GN289" i="4"/>
  <c r="GN290" i="4"/>
  <c r="GN291" i="4"/>
  <c r="GN292" i="4"/>
  <c r="GN293" i="4"/>
  <c r="GN294" i="4"/>
  <c r="GN295" i="4"/>
  <c r="GN296" i="4"/>
  <c r="GN297" i="4"/>
  <c r="GN272" i="4"/>
  <c r="GL869" i="4"/>
  <c r="GI869" i="4"/>
  <c r="GH869" i="4"/>
  <c r="GE869" i="4"/>
  <c r="GD869" i="4"/>
  <c r="GC869" i="4"/>
  <c r="GB869" i="4"/>
  <c r="GA869" i="4"/>
  <c r="FZ869" i="4"/>
  <c r="FY869" i="4"/>
  <c r="FX869" i="4"/>
  <c r="FW869" i="4"/>
  <c r="FV869" i="4"/>
  <c r="FU869" i="4"/>
  <c r="FT869" i="4"/>
  <c r="GL868" i="4"/>
  <c r="GI868" i="4"/>
  <c r="GH868" i="4"/>
  <c r="GE868" i="4"/>
  <c r="GD868" i="4"/>
  <c r="GC868" i="4"/>
  <c r="GB868" i="4"/>
  <c r="GA868" i="4"/>
  <c r="FZ868" i="4"/>
  <c r="FY868" i="4"/>
  <c r="FX868" i="4"/>
  <c r="FW868" i="4"/>
  <c r="FV868" i="4"/>
  <c r="FU868" i="4"/>
  <c r="FT868" i="4"/>
  <c r="GL867" i="4"/>
  <c r="GI867" i="4"/>
  <c r="GH867" i="4"/>
  <c r="GE867" i="4"/>
  <c r="GD867" i="4"/>
  <c r="GC867" i="4"/>
  <c r="GB867" i="4"/>
  <c r="GA867" i="4"/>
  <c r="FZ867" i="4"/>
  <c r="FY867" i="4"/>
  <c r="FX867" i="4"/>
  <c r="FW867" i="4"/>
  <c r="FV867" i="4"/>
  <c r="FU867" i="4"/>
  <c r="FT867" i="4"/>
  <c r="GL866" i="4"/>
  <c r="GI866" i="4"/>
  <c r="GH866" i="4"/>
  <c r="GE866" i="4"/>
  <c r="GD866" i="4"/>
  <c r="GC866" i="4"/>
  <c r="GB866" i="4"/>
  <c r="GA866" i="4"/>
  <c r="FZ866" i="4"/>
  <c r="FY866" i="4"/>
  <c r="FX866" i="4"/>
  <c r="FW866" i="4"/>
  <c r="FV866" i="4"/>
  <c r="FU866" i="4"/>
  <c r="FT866" i="4"/>
  <c r="GL865" i="4"/>
  <c r="GI865" i="4"/>
  <c r="GH865" i="4"/>
  <c r="GE865" i="4"/>
  <c r="GD865" i="4"/>
  <c r="GC865" i="4"/>
  <c r="GB865" i="4"/>
  <c r="GA865" i="4"/>
  <c r="FZ865" i="4"/>
  <c r="FY865" i="4"/>
  <c r="FX865" i="4"/>
  <c r="FW865" i="4"/>
  <c r="FV865" i="4"/>
  <c r="FU865" i="4"/>
  <c r="FT865" i="4"/>
  <c r="GL864" i="4"/>
  <c r="GI864" i="4"/>
  <c r="GH864" i="4"/>
  <c r="GE864" i="4"/>
  <c r="GD864" i="4"/>
  <c r="GC864" i="4"/>
  <c r="GB864" i="4"/>
  <c r="GA864" i="4"/>
  <c r="FZ864" i="4"/>
  <c r="FY864" i="4"/>
  <c r="FX864" i="4"/>
  <c r="FW864" i="4"/>
  <c r="FV864" i="4"/>
  <c r="FU864" i="4"/>
  <c r="FT864" i="4"/>
  <c r="GL863" i="4"/>
  <c r="GI863" i="4"/>
  <c r="GH863" i="4"/>
  <c r="GE863" i="4"/>
  <c r="GD863" i="4"/>
  <c r="GC863" i="4"/>
  <c r="GB863" i="4"/>
  <c r="GA863" i="4"/>
  <c r="FZ863" i="4"/>
  <c r="FY863" i="4"/>
  <c r="FX863" i="4"/>
  <c r="FW863" i="4"/>
  <c r="FV863" i="4"/>
  <c r="FU863" i="4"/>
  <c r="FT863" i="4"/>
  <c r="GI862" i="4"/>
  <c r="GH862" i="4"/>
  <c r="GE862" i="4"/>
  <c r="GD862" i="4"/>
  <c r="GC862" i="4"/>
  <c r="GB862" i="4"/>
  <c r="GA862" i="4"/>
  <c r="FZ862" i="4"/>
  <c r="FY862" i="4"/>
  <c r="FX862" i="4"/>
  <c r="FW862" i="4"/>
  <c r="FV862" i="4"/>
  <c r="FU862" i="4"/>
  <c r="FT862" i="4"/>
  <c r="GL861" i="4"/>
  <c r="GI861" i="4"/>
  <c r="GH861" i="4"/>
  <c r="GE861" i="4"/>
  <c r="GD861" i="4"/>
  <c r="GC861" i="4"/>
  <c r="GB861" i="4"/>
  <c r="GA861" i="4"/>
  <c r="FZ861" i="4"/>
  <c r="FY861" i="4"/>
  <c r="FX861" i="4"/>
  <c r="FW861" i="4"/>
  <c r="FV861" i="4"/>
  <c r="FU861" i="4"/>
  <c r="FT861" i="4"/>
  <c r="GL860" i="4"/>
  <c r="GI860" i="4"/>
  <c r="GH860" i="4"/>
  <c r="GE860" i="4"/>
  <c r="GD860" i="4"/>
  <c r="GC860" i="4"/>
  <c r="GB860" i="4"/>
  <c r="GA860" i="4"/>
  <c r="FZ860" i="4"/>
  <c r="FY860" i="4"/>
  <c r="FX860" i="4"/>
  <c r="FW860" i="4"/>
  <c r="FV860" i="4"/>
  <c r="FU860" i="4"/>
  <c r="FT860" i="4"/>
  <c r="GL859" i="4"/>
  <c r="GI859" i="4"/>
  <c r="GH859" i="4"/>
  <c r="GE859" i="4"/>
  <c r="GD859" i="4"/>
  <c r="GC859" i="4"/>
  <c r="GB859" i="4"/>
  <c r="GA859" i="4"/>
  <c r="FZ859" i="4"/>
  <c r="FY859" i="4"/>
  <c r="FX859" i="4"/>
  <c r="FW859" i="4"/>
  <c r="FV859" i="4"/>
  <c r="FU859" i="4"/>
  <c r="FT859" i="4"/>
  <c r="GL858" i="4"/>
  <c r="GI858" i="4"/>
  <c r="GH858" i="4"/>
  <c r="GE858" i="4"/>
  <c r="GD858" i="4"/>
  <c r="GC858" i="4"/>
  <c r="GB858" i="4"/>
  <c r="GA858" i="4"/>
  <c r="FZ858" i="4"/>
  <c r="FY858" i="4"/>
  <c r="FX858" i="4"/>
  <c r="FW858" i="4"/>
  <c r="FV858" i="4"/>
  <c r="FU858" i="4"/>
  <c r="FT858" i="4"/>
  <c r="GL857" i="4"/>
  <c r="GI857" i="4"/>
  <c r="GH857" i="4"/>
  <c r="GE857" i="4"/>
  <c r="GD857" i="4"/>
  <c r="GC857" i="4"/>
  <c r="GB857" i="4"/>
  <c r="GA857" i="4"/>
  <c r="FZ857" i="4"/>
  <c r="FY857" i="4"/>
  <c r="FX857" i="4"/>
  <c r="FW857" i="4"/>
  <c r="FV857" i="4"/>
  <c r="FU857" i="4"/>
  <c r="FT857" i="4"/>
  <c r="GL856" i="4"/>
  <c r="GI856" i="4"/>
  <c r="GH856" i="4"/>
  <c r="GE856" i="4"/>
  <c r="GD856" i="4"/>
  <c r="GC856" i="4"/>
  <c r="GB856" i="4"/>
  <c r="GA856" i="4"/>
  <c r="FZ856" i="4"/>
  <c r="FY856" i="4"/>
  <c r="FX856" i="4"/>
  <c r="FW856" i="4"/>
  <c r="FV856" i="4"/>
  <c r="FU856" i="4"/>
  <c r="FT856" i="4"/>
  <c r="GL855" i="4"/>
  <c r="GI855" i="4"/>
  <c r="GH855" i="4"/>
  <c r="GE855" i="4"/>
  <c r="GD855" i="4"/>
  <c r="GC855" i="4"/>
  <c r="GB855" i="4"/>
  <c r="GA855" i="4"/>
  <c r="FZ855" i="4"/>
  <c r="FY855" i="4"/>
  <c r="FX855" i="4"/>
  <c r="FW855" i="4"/>
  <c r="FV855" i="4"/>
  <c r="FU855" i="4"/>
  <c r="FT855" i="4"/>
  <c r="GL854" i="4"/>
  <c r="GI854" i="4"/>
  <c r="GH854" i="4"/>
  <c r="GE854" i="4"/>
  <c r="GD854" i="4"/>
  <c r="GC854" i="4"/>
  <c r="GB854" i="4"/>
  <c r="GA854" i="4"/>
  <c r="FZ854" i="4"/>
  <c r="FY854" i="4"/>
  <c r="FX854" i="4"/>
  <c r="FW854" i="4"/>
  <c r="FV854" i="4"/>
  <c r="FU854" i="4"/>
  <c r="FT854" i="4"/>
  <c r="GL853" i="4"/>
  <c r="GI853" i="4"/>
  <c r="GH853" i="4"/>
  <c r="GE853" i="4"/>
  <c r="GD853" i="4"/>
  <c r="GC853" i="4"/>
  <c r="GB853" i="4"/>
  <c r="GA853" i="4"/>
  <c r="FZ853" i="4"/>
  <c r="FY853" i="4"/>
  <c r="FX853" i="4"/>
  <c r="FW853" i="4"/>
  <c r="FV853" i="4"/>
  <c r="FU853" i="4"/>
  <c r="FT853" i="4"/>
  <c r="GL852" i="4"/>
  <c r="GI852" i="4"/>
  <c r="GH852" i="4"/>
  <c r="GE852" i="4"/>
  <c r="GD852" i="4"/>
  <c r="GC852" i="4"/>
  <c r="GB852" i="4"/>
  <c r="GA852" i="4"/>
  <c r="FZ852" i="4"/>
  <c r="FY852" i="4"/>
  <c r="FX852" i="4"/>
  <c r="FW852" i="4"/>
  <c r="FV852" i="4"/>
  <c r="FU852" i="4"/>
  <c r="FT852" i="4"/>
  <c r="GL851" i="4"/>
  <c r="GI851" i="4"/>
  <c r="GH851" i="4"/>
  <c r="GE851" i="4"/>
  <c r="GD851" i="4"/>
  <c r="GC851" i="4"/>
  <c r="GB851" i="4"/>
  <c r="GA851" i="4"/>
  <c r="FZ851" i="4"/>
  <c r="FY851" i="4"/>
  <c r="FX851" i="4"/>
  <c r="FW851" i="4"/>
  <c r="FV851" i="4"/>
  <c r="FU851" i="4"/>
  <c r="FT851" i="4"/>
  <c r="GL850" i="4"/>
  <c r="GI850" i="4"/>
  <c r="GH850" i="4"/>
  <c r="GE850" i="4"/>
  <c r="GD850" i="4"/>
  <c r="GC850" i="4"/>
  <c r="GB850" i="4"/>
  <c r="GA850" i="4"/>
  <c r="FZ850" i="4"/>
  <c r="FY850" i="4"/>
  <c r="FX850" i="4"/>
  <c r="FW850" i="4"/>
  <c r="FV850" i="4"/>
  <c r="FU850" i="4"/>
  <c r="FT850" i="4"/>
  <c r="GL849" i="4"/>
  <c r="GI849" i="4"/>
  <c r="GH849" i="4"/>
  <c r="GE849" i="4"/>
  <c r="GD849" i="4"/>
  <c r="GC849" i="4"/>
  <c r="GB849" i="4"/>
  <c r="GA849" i="4"/>
  <c r="FZ849" i="4"/>
  <c r="FY849" i="4"/>
  <c r="FX849" i="4"/>
  <c r="FW849" i="4"/>
  <c r="FV849" i="4"/>
  <c r="FU849" i="4"/>
  <c r="FT849" i="4"/>
  <c r="GL848" i="4"/>
  <c r="GI848" i="4"/>
  <c r="GH848" i="4"/>
  <c r="GE848" i="4"/>
  <c r="GD848" i="4"/>
  <c r="GC848" i="4"/>
  <c r="GB848" i="4"/>
  <c r="GA848" i="4"/>
  <c r="FZ848" i="4"/>
  <c r="FY848" i="4"/>
  <c r="FX848" i="4"/>
  <c r="FW848" i="4"/>
  <c r="FV848" i="4"/>
  <c r="FU848" i="4"/>
  <c r="FT848" i="4"/>
  <c r="GL847" i="4"/>
  <c r="GI847" i="4"/>
  <c r="GH847" i="4"/>
  <c r="GE847" i="4"/>
  <c r="GD847" i="4"/>
  <c r="GC847" i="4"/>
  <c r="GB847" i="4"/>
  <c r="GA847" i="4"/>
  <c r="FZ847" i="4"/>
  <c r="FY847" i="4"/>
  <c r="FX847" i="4"/>
  <c r="FW847" i="4"/>
  <c r="FV847" i="4"/>
  <c r="FU847" i="4"/>
  <c r="FT847" i="4"/>
  <c r="GL846" i="4"/>
  <c r="GI846" i="4"/>
  <c r="GH846" i="4"/>
  <c r="GE846" i="4"/>
  <c r="GD846" i="4"/>
  <c r="GC846" i="4"/>
  <c r="GB846" i="4"/>
  <c r="GA846" i="4"/>
  <c r="FZ846" i="4"/>
  <c r="FY846" i="4"/>
  <c r="FX846" i="4"/>
  <c r="FW846" i="4"/>
  <c r="FV846" i="4"/>
  <c r="FU846" i="4"/>
  <c r="FT846" i="4"/>
  <c r="GL845" i="4"/>
  <c r="GI845" i="4"/>
  <c r="GH845" i="4"/>
  <c r="GE845" i="4"/>
  <c r="GD845" i="4"/>
  <c r="GC845" i="4"/>
  <c r="GB845" i="4"/>
  <c r="GA845" i="4"/>
  <c r="FZ845" i="4"/>
  <c r="FY845" i="4"/>
  <c r="FX845" i="4"/>
  <c r="FW845" i="4"/>
  <c r="FV845" i="4"/>
  <c r="FU845" i="4"/>
  <c r="FT845" i="4"/>
  <c r="GL844" i="4"/>
  <c r="GI844" i="4"/>
  <c r="GH844" i="4"/>
  <c r="GE844" i="4"/>
  <c r="GD844" i="4"/>
  <c r="GC844" i="4"/>
  <c r="GB844" i="4"/>
  <c r="GA844" i="4"/>
  <c r="FZ844" i="4"/>
  <c r="FY844" i="4"/>
  <c r="FX844" i="4"/>
  <c r="FW844" i="4"/>
  <c r="FV844" i="4"/>
  <c r="FU844" i="4"/>
  <c r="FT844" i="4"/>
  <c r="GL843" i="4"/>
  <c r="GI843" i="4"/>
  <c r="GH843" i="4"/>
  <c r="GE843" i="4"/>
  <c r="GD843" i="4"/>
  <c r="GC843" i="4"/>
  <c r="GB843" i="4"/>
  <c r="GA843" i="4"/>
  <c r="FZ843" i="4"/>
  <c r="FY843" i="4"/>
  <c r="FX843" i="4"/>
  <c r="FW843" i="4"/>
  <c r="FV843" i="4"/>
  <c r="FU843" i="4"/>
  <c r="FT843" i="4"/>
  <c r="GL842" i="4"/>
  <c r="GI842" i="4"/>
  <c r="GH842" i="4"/>
  <c r="GE842" i="4"/>
  <c r="GD842" i="4"/>
  <c r="GC842" i="4"/>
  <c r="GB842" i="4"/>
  <c r="GA842" i="4"/>
  <c r="FZ842" i="4"/>
  <c r="FY842" i="4"/>
  <c r="FX842" i="4"/>
  <c r="FW842" i="4"/>
  <c r="FV842" i="4"/>
  <c r="FU842" i="4"/>
  <c r="FT842" i="4"/>
  <c r="GL841" i="4"/>
  <c r="GI841" i="4"/>
  <c r="GH841" i="4"/>
  <c r="GE841" i="4"/>
  <c r="GD841" i="4"/>
  <c r="GC841" i="4"/>
  <c r="GB841" i="4"/>
  <c r="GA841" i="4"/>
  <c r="FZ841" i="4"/>
  <c r="FY841" i="4"/>
  <c r="FX841" i="4"/>
  <c r="FW841" i="4"/>
  <c r="FV841" i="4"/>
  <c r="FU841" i="4"/>
  <c r="FT841" i="4"/>
  <c r="GL840" i="4"/>
  <c r="GI840" i="4"/>
  <c r="GH840" i="4"/>
  <c r="GE840" i="4"/>
  <c r="GD840" i="4"/>
  <c r="GC840" i="4"/>
  <c r="GB840" i="4"/>
  <c r="GA840" i="4"/>
  <c r="FZ840" i="4"/>
  <c r="FY840" i="4"/>
  <c r="FX840" i="4"/>
  <c r="FW840" i="4"/>
  <c r="FV840" i="4"/>
  <c r="FU840" i="4"/>
  <c r="FT840" i="4"/>
  <c r="GL839" i="4"/>
  <c r="GI839" i="4"/>
  <c r="GH839" i="4"/>
  <c r="GE839" i="4"/>
  <c r="GD839" i="4"/>
  <c r="GC839" i="4"/>
  <c r="GB839" i="4"/>
  <c r="GA839" i="4"/>
  <c r="FZ839" i="4"/>
  <c r="FY839" i="4"/>
  <c r="FX839" i="4"/>
  <c r="FW839" i="4"/>
  <c r="FV839" i="4"/>
  <c r="FU839" i="4"/>
  <c r="FT839" i="4"/>
  <c r="GL838" i="4"/>
  <c r="GI838" i="4"/>
  <c r="GH838" i="4"/>
  <c r="GE838" i="4"/>
  <c r="GD838" i="4"/>
  <c r="GC838" i="4"/>
  <c r="GB838" i="4"/>
  <c r="GA838" i="4"/>
  <c r="FZ838" i="4"/>
  <c r="FY838" i="4"/>
  <c r="FX838" i="4"/>
  <c r="FW838" i="4"/>
  <c r="FV838" i="4"/>
  <c r="FU838" i="4"/>
  <c r="FT838" i="4"/>
  <c r="GL837" i="4"/>
  <c r="GI837" i="4"/>
  <c r="GH837" i="4"/>
  <c r="GE837" i="4"/>
  <c r="GD837" i="4"/>
  <c r="GC837" i="4"/>
  <c r="GB837" i="4"/>
  <c r="GA837" i="4"/>
  <c r="FZ837" i="4"/>
  <c r="FY837" i="4"/>
  <c r="FX837" i="4"/>
  <c r="FW837" i="4"/>
  <c r="FV837" i="4"/>
  <c r="FU837" i="4"/>
  <c r="FT837" i="4"/>
  <c r="GL836" i="4"/>
  <c r="GI836" i="4"/>
  <c r="GH836" i="4"/>
  <c r="GE836" i="4"/>
  <c r="GD836" i="4"/>
  <c r="GC836" i="4"/>
  <c r="GB836" i="4"/>
  <c r="GA836" i="4"/>
  <c r="FZ836" i="4"/>
  <c r="FY836" i="4"/>
  <c r="FX836" i="4"/>
  <c r="FW836" i="4"/>
  <c r="FV836" i="4"/>
  <c r="FU836" i="4"/>
  <c r="FT836" i="4"/>
  <c r="GL835" i="4"/>
  <c r="GI835" i="4"/>
  <c r="GH835" i="4"/>
  <c r="GE835" i="4"/>
  <c r="GD835" i="4"/>
  <c r="GC835" i="4"/>
  <c r="GB835" i="4"/>
  <c r="GA835" i="4"/>
  <c r="FZ835" i="4"/>
  <c r="FY835" i="4"/>
  <c r="FX835" i="4"/>
  <c r="FW835" i="4"/>
  <c r="FV835" i="4"/>
  <c r="FU835" i="4"/>
  <c r="FT835" i="4"/>
  <c r="GL834" i="4"/>
  <c r="GI834" i="4"/>
  <c r="GH834" i="4"/>
  <c r="GE834" i="4"/>
  <c r="GD834" i="4"/>
  <c r="GC834" i="4"/>
  <c r="GB834" i="4"/>
  <c r="GA834" i="4"/>
  <c r="FZ834" i="4"/>
  <c r="FY834" i="4"/>
  <c r="FX834" i="4"/>
  <c r="FW834" i="4"/>
  <c r="FV834" i="4"/>
  <c r="FU834" i="4"/>
  <c r="FT834" i="4"/>
  <c r="GL833" i="4"/>
  <c r="GI833" i="4"/>
  <c r="GH833" i="4"/>
  <c r="GE833" i="4"/>
  <c r="GD833" i="4"/>
  <c r="GC833" i="4"/>
  <c r="GB833" i="4"/>
  <c r="GA833" i="4"/>
  <c r="FZ833" i="4"/>
  <c r="FY833" i="4"/>
  <c r="FX833" i="4"/>
  <c r="FW833" i="4"/>
  <c r="FV833" i="4"/>
  <c r="FU833" i="4"/>
  <c r="FT833" i="4"/>
  <c r="GL832" i="4"/>
  <c r="GI832" i="4"/>
  <c r="GH832" i="4"/>
  <c r="GE832" i="4"/>
  <c r="GD832" i="4"/>
  <c r="GC832" i="4"/>
  <c r="GB832" i="4"/>
  <c r="GA832" i="4"/>
  <c r="FZ832" i="4"/>
  <c r="FY832" i="4"/>
  <c r="FX832" i="4"/>
  <c r="FW832" i="4"/>
  <c r="FV832" i="4"/>
  <c r="FU832" i="4"/>
  <c r="FT832" i="4"/>
  <c r="GL831" i="4"/>
  <c r="GI831" i="4"/>
  <c r="GH831" i="4"/>
  <c r="GE831" i="4"/>
  <c r="GD831" i="4"/>
  <c r="GC831" i="4"/>
  <c r="GB831" i="4"/>
  <c r="GA831" i="4"/>
  <c r="FZ831" i="4"/>
  <c r="FY831" i="4"/>
  <c r="FX831" i="4"/>
  <c r="FW831" i="4"/>
  <c r="FV831" i="4"/>
  <c r="FU831" i="4"/>
  <c r="FT831" i="4"/>
  <c r="GL830" i="4"/>
  <c r="GI830" i="4"/>
  <c r="GH830" i="4"/>
  <c r="GE830" i="4"/>
  <c r="GD830" i="4"/>
  <c r="GC830" i="4"/>
  <c r="GB830" i="4"/>
  <c r="GA830" i="4"/>
  <c r="FZ830" i="4"/>
  <c r="FY830" i="4"/>
  <c r="FX830" i="4"/>
  <c r="FW830" i="4"/>
  <c r="FV830" i="4"/>
  <c r="FU830" i="4"/>
  <c r="FT830" i="4"/>
  <c r="GL829" i="4"/>
  <c r="GI829" i="4"/>
  <c r="GH829" i="4"/>
  <c r="GE829" i="4"/>
  <c r="GD829" i="4"/>
  <c r="GC829" i="4"/>
  <c r="GB829" i="4"/>
  <c r="GA829" i="4"/>
  <c r="FZ829" i="4"/>
  <c r="FY829" i="4"/>
  <c r="FX829" i="4"/>
  <c r="FW829" i="4"/>
  <c r="FV829" i="4"/>
  <c r="FU829" i="4"/>
  <c r="FT829" i="4"/>
  <c r="GL828" i="4"/>
  <c r="GI828" i="4"/>
  <c r="GH828" i="4"/>
  <c r="GE828" i="4"/>
  <c r="GD828" i="4"/>
  <c r="GC828" i="4"/>
  <c r="GB828" i="4"/>
  <c r="GA828" i="4"/>
  <c r="FZ828" i="4"/>
  <c r="FY828" i="4"/>
  <c r="FX828" i="4"/>
  <c r="FW828" i="4"/>
  <c r="FV828" i="4"/>
  <c r="FU828" i="4"/>
  <c r="FT828" i="4"/>
  <c r="GL827" i="4"/>
  <c r="GI827" i="4"/>
  <c r="GH827" i="4"/>
  <c r="GE827" i="4"/>
  <c r="GD827" i="4"/>
  <c r="GC827" i="4"/>
  <c r="GB827" i="4"/>
  <c r="GA827" i="4"/>
  <c r="FZ827" i="4"/>
  <c r="FY827" i="4"/>
  <c r="FX827" i="4"/>
  <c r="FW827" i="4"/>
  <c r="FV827" i="4"/>
  <c r="FU827" i="4"/>
  <c r="FT827" i="4"/>
  <c r="GL826" i="4"/>
  <c r="GI826" i="4"/>
  <c r="GH826" i="4"/>
  <c r="GE826" i="4"/>
  <c r="GD826" i="4"/>
  <c r="GC826" i="4"/>
  <c r="GB826" i="4"/>
  <c r="GA826" i="4"/>
  <c r="FZ826" i="4"/>
  <c r="FY826" i="4"/>
  <c r="FX826" i="4"/>
  <c r="FW826" i="4"/>
  <c r="FV826" i="4"/>
  <c r="FU826" i="4"/>
  <c r="FT826" i="4"/>
  <c r="GL825" i="4"/>
  <c r="GI825" i="4"/>
  <c r="GH825" i="4"/>
  <c r="GE825" i="4"/>
  <c r="GD825" i="4"/>
  <c r="GC825" i="4"/>
  <c r="GB825" i="4"/>
  <c r="GA825" i="4"/>
  <c r="FZ825" i="4"/>
  <c r="FY825" i="4"/>
  <c r="FX825" i="4"/>
  <c r="FW825" i="4"/>
  <c r="FV825" i="4"/>
  <c r="FU825" i="4"/>
  <c r="FT825" i="4"/>
  <c r="GL824" i="4"/>
  <c r="GI824" i="4"/>
  <c r="GH824" i="4"/>
  <c r="GE824" i="4"/>
  <c r="GD824" i="4"/>
  <c r="GC824" i="4"/>
  <c r="GB824" i="4"/>
  <c r="GA824" i="4"/>
  <c r="FZ824" i="4"/>
  <c r="FY824" i="4"/>
  <c r="FX824" i="4"/>
  <c r="FW824" i="4"/>
  <c r="FV824" i="4"/>
  <c r="FU824" i="4"/>
  <c r="FT824" i="4"/>
  <c r="GL823" i="4"/>
  <c r="GI823" i="4"/>
  <c r="GH823" i="4"/>
  <c r="GE823" i="4"/>
  <c r="GD823" i="4"/>
  <c r="GC823" i="4"/>
  <c r="GB823" i="4"/>
  <c r="GA823" i="4"/>
  <c r="FZ823" i="4"/>
  <c r="FY823" i="4"/>
  <c r="FX823" i="4"/>
  <c r="FW823" i="4"/>
  <c r="FV823" i="4"/>
  <c r="FU823" i="4"/>
  <c r="FT823" i="4"/>
  <c r="GL822" i="4"/>
  <c r="GI822" i="4"/>
  <c r="GH822" i="4"/>
  <c r="GE822" i="4"/>
  <c r="GD822" i="4"/>
  <c r="GC822" i="4"/>
  <c r="GB822" i="4"/>
  <c r="GA822" i="4"/>
  <c r="FZ822" i="4"/>
  <c r="FY822" i="4"/>
  <c r="FX822" i="4"/>
  <c r="FW822" i="4"/>
  <c r="FV822" i="4"/>
  <c r="FU822" i="4"/>
  <c r="FT822" i="4"/>
  <c r="GL821" i="4"/>
  <c r="GI821" i="4"/>
  <c r="GH821" i="4"/>
  <c r="GE821" i="4"/>
  <c r="GD821" i="4"/>
  <c r="GC821" i="4"/>
  <c r="GB821" i="4"/>
  <c r="GA821" i="4"/>
  <c r="FZ821" i="4"/>
  <c r="FY821" i="4"/>
  <c r="FX821" i="4"/>
  <c r="FW821" i="4"/>
  <c r="FV821" i="4"/>
  <c r="FU821" i="4"/>
  <c r="FT821" i="4"/>
  <c r="GL820" i="4"/>
  <c r="GI820" i="4"/>
  <c r="GH820" i="4"/>
  <c r="GE820" i="4"/>
  <c r="GD820" i="4"/>
  <c r="GC820" i="4"/>
  <c r="GB820" i="4"/>
  <c r="GA820" i="4"/>
  <c r="FZ820" i="4"/>
  <c r="FY820" i="4"/>
  <c r="FX820" i="4"/>
  <c r="FW820" i="4"/>
  <c r="FV820" i="4"/>
  <c r="FU820" i="4"/>
  <c r="FT820" i="4"/>
  <c r="GL819" i="4"/>
  <c r="GI819" i="4"/>
  <c r="GH819" i="4"/>
  <c r="GE819" i="4"/>
  <c r="GD819" i="4"/>
  <c r="GC819" i="4"/>
  <c r="GB819" i="4"/>
  <c r="GA819" i="4"/>
  <c r="FZ819" i="4"/>
  <c r="FY819" i="4"/>
  <c r="FX819" i="4"/>
  <c r="FW819" i="4"/>
  <c r="FV819" i="4"/>
  <c r="FU819" i="4"/>
  <c r="FT819" i="4"/>
  <c r="GL818" i="4"/>
  <c r="GI818" i="4"/>
  <c r="GH818" i="4"/>
  <c r="GE818" i="4"/>
  <c r="GD818" i="4"/>
  <c r="GC818" i="4"/>
  <c r="GB818" i="4"/>
  <c r="GA818" i="4"/>
  <c r="FZ818" i="4"/>
  <c r="FY818" i="4"/>
  <c r="FX818" i="4"/>
  <c r="FW818" i="4"/>
  <c r="FV818" i="4"/>
  <c r="FU818" i="4"/>
  <c r="FT818" i="4"/>
  <c r="GL817" i="4"/>
  <c r="GI817" i="4"/>
  <c r="GH817" i="4"/>
  <c r="GE817" i="4"/>
  <c r="GD817" i="4"/>
  <c r="GC817" i="4"/>
  <c r="GB817" i="4"/>
  <c r="GA817" i="4"/>
  <c r="FZ817" i="4"/>
  <c r="FY817" i="4"/>
  <c r="FX817" i="4"/>
  <c r="FW817" i="4"/>
  <c r="FV817" i="4"/>
  <c r="FU817" i="4"/>
  <c r="FT817" i="4"/>
  <c r="GL816" i="4"/>
  <c r="GI816" i="4"/>
  <c r="GH816" i="4"/>
  <c r="GE816" i="4"/>
  <c r="GD816" i="4"/>
  <c r="GC816" i="4"/>
  <c r="GB816" i="4"/>
  <c r="GA816" i="4"/>
  <c r="FZ816" i="4"/>
  <c r="FY816" i="4"/>
  <c r="FX816" i="4"/>
  <c r="FW816" i="4"/>
  <c r="FV816" i="4"/>
  <c r="FU816" i="4"/>
  <c r="FT816" i="4"/>
  <c r="GL815" i="4"/>
  <c r="GI815" i="4"/>
  <c r="GH815" i="4"/>
  <c r="GE815" i="4"/>
  <c r="GD815" i="4"/>
  <c r="GC815" i="4"/>
  <c r="GB815" i="4"/>
  <c r="GA815" i="4"/>
  <c r="FZ815" i="4"/>
  <c r="FY815" i="4"/>
  <c r="FX815" i="4"/>
  <c r="FW815" i="4"/>
  <c r="FV815" i="4"/>
  <c r="FU815" i="4"/>
  <c r="FT815" i="4"/>
  <c r="GL814" i="4"/>
  <c r="GI814" i="4"/>
  <c r="GH814" i="4"/>
  <c r="GE814" i="4"/>
  <c r="GD814" i="4"/>
  <c r="GC814" i="4"/>
  <c r="GB814" i="4"/>
  <c r="GA814" i="4"/>
  <c r="FZ814" i="4"/>
  <c r="FY814" i="4"/>
  <c r="FX814" i="4"/>
  <c r="FW814" i="4"/>
  <c r="FV814" i="4"/>
  <c r="FU814" i="4"/>
  <c r="FT814" i="4"/>
  <c r="GL813" i="4"/>
  <c r="GI813" i="4"/>
  <c r="GH813" i="4"/>
  <c r="GE813" i="4"/>
  <c r="GD813" i="4"/>
  <c r="GC813" i="4"/>
  <c r="GB813" i="4"/>
  <c r="GA813" i="4"/>
  <c r="FZ813" i="4"/>
  <c r="FY813" i="4"/>
  <c r="FX813" i="4"/>
  <c r="FW813" i="4"/>
  <c r="FV813" i="4"/>
  <c r="FU813" i="4"/>
  <c r="FT813" i="4"/>
  <c r="GL812" i="4"/>
  <c r="GI812" i="4"/>
  <c r="GH812" i="4"/>
  <c r="GE812" i="4"/>
  <c r="GD812" i="4"/>
  <c r="GC812" i="4"/>
  <c r="GB812" i="4"/>
  <c r="GA812" i="4"/>
  <c r="FZ812" i="4"/>
  <c r="FY812" i="4"/>
  <c r="FX812" i="4"/>
  <c r="FW812" i="4"/>
  <c r="FV812" i="4"/>
  <c r="FU812" i="4"/>
  <c r="FT812" i="4"/>
  <c r="GL811" i="4"/>
  <c r="GI811" i="4"/>
  <c r="GH811" i="4"/>
  <c r="GE811" i="4"/>
  <c r="GD811" i="4"/>
  <c r="GC811" i="4"/>
  <c r="GB811" i="4"/>
  <c r="GA811" i="4"/>
  <c r="FZ811" i="4"/>
  <c r="FY811" i="4"/>
  <c r="FX811" i="4"/>
  <c r="FW811" i="4"/>
  <c r="FV811" i="4"/>
  <c r="FU811" i="4"/>
  <c r="FT811" i="4"/>
  <c r="GL810" i="4"/>
  <c r="GI810" i="4"/>
  <c r="GH810" i="4"/>
  <c r="GE810" i="4"/>
  <c r="GD810" i="4"/>
  <c r="GC810" i="4"/>
  <c r="GB810" i="4"/>
  <c r="GA810" i="4"/>
  <c r="FZ810" i="4"/>
  <c r="FY810" i="4"/>
  <c r="FX810" i="4"/>
  <c r="FW810" i="4"/>
  <c r="FV810" i="4"/>
  <c r="FU810" i="4"/>
  <c r="FT810" i="4"/>
  <c r="GL809" i="4"/>
  <c r="GI809" i="4"/>
  <c r="GH809" i="4"/>
  <c r="GE809" i="4"/>
  <c r="GD809" i="4"/>
  <c r="GC809" i="4"/>
  <c r="GB809" i="4"/>
  <c r="GA809" i="4"/>
  <c r="FZ809" i="4"/>
  <c r="FY809" i="4"/>
  <c r="FX809" i="4"/>
  <c r="FW809" i="4"/>
  <c r="FV809" i="4"/>
  <c r="FU809" i="4"/>
  <c r="FT809" i="4"/>
  <c r="GL808" i="4"/>
  <c r="GI808" i="4"/>
  <c r="GH808" i="4"/>
  <c r="GE808" i="4"/>
  <c r="GD808" i="4"/>
  <c r="GC808" i="4"/>
  <c r="GB808" i="4"/>
  <c r="GA808" i="4"/>
  <c r="FZ808" i="4"/>
  <c r="FY808" i="4"/>
  <c r="FX808" i="4"/>
  <c r="FW808" i="4"/>
  <c r="FV808" i="4"/>
  <c r="FU808" i="4"/>
  <c r="FT808" i="4"/>
  <c r="GL807" i="4"/>
  <c r="GI807" i="4"/>
  <c r="GH807" i="4"/>
  <c r="GE807" i="4"/>
  <c r="GD807" i="4"/>
  <c r="GC807" i="4"/>
  <c r="GB807" i="4"/>
  <c r="GA807" i="4"/>
  <c r="FZ807" i="4"/>
  <c r="FY807" i="4"/>
  <c r="FX807" i="4"/>
  <c r="FW807" i="4"/>
  <c r="FV807" i="4"/>
  <c r="FU807" i="4"/>
  <c r="FT807" i="4"/>
  <c r="GL806" i="4"/>
  <c r="GI806" i="4"/>
  <c r="GH806" i="4"/>
  <c r="GE806" i="4"/>
  <c r="GD806" i="4"/>
  <c r="GC806" i="4"/>
  <c r="GB806" i="4"/>
  <c r="GA806" i="4"/>
  <c r="FZ806" i="4"/>
  <c r="FY806" i="4"/>
  <c r="FX806" i="4"/>
  <c r="FW806" i="4"/>
  <c r="FV806" i="4"/>
  <c r="FU806" i="4"/>
  <c r="FT806" i="4"/>
  <c r="GI805" i="4"/>
  <c r="GH805" i="4"/>
  <c r="GE805" i="4"/>
  <c r="GD805" i="4"/>
  <c r="GC805" i="4"/>
  <c r="GB805" i="4"/>
  <c r="GA805" i="4"/>
  <c r="FZ805" i="4"/>
  <c r="FY805" i="4"/>
  <c r="FX805" i="4"/>
  <c r="FW805" i="4"/>
  <c r="FV805" i="4"/>
  <c r="FU805" i="4"/>
  <c r="FT805" i="4"/>
  <c r="GL804" i="4"/>
  <c r="GI804" i="4"/>
  <c r="GH804" i="4"/>
  <c r="GE804" i="4"/>
  <c r="GD804" i="4"/>
  <c r="GC804" i="4"/>
  <c r="GB804" i="4"/>
  <c r="GA804" i="4"/>
  <c r="FZ804" i="4"/>
  <c r="FY804" i="4"/>
  <c r="FX804" i="4"/>
  <c r="FW804" i="4"/>
  <c r="FV804" i="4"/>
  <c r="FU804" i="4"/>
  <c r="FT804" i="4"/>
  <c r="GL803" i="4"/>
  <c r="GI803" i="4"/>
  <c r="GH803" i="4"/>
  <c r="GE803" i="4"/>
  <c r="GD803" i="4"/>
  <c r="GC803" i="4"/>
  <c r="GB803" i="4"/>
  <c r="GA803" i="4"/>
  <c r="FZ803" i="4"/>
  <c r="FY803" i="4"/>
  <c r="FX803" i="4"/>
  <c r="FW803" i="4"/>
  <c r="FV803" i="4"/>
  <c r="FU803" i="4"/>
  <c r="FT803" i="4"/>
  <c r="GL802" i="4"/>
  <c r="GI802" i="4"/>
  <c r="GH802" i="4"/>
  <c r="GE802" i="4"/>
  <c r="GD802" i="4"/>
  <c r="GC802" i="4"/>
  <c r="GB802" i="4"/>
  <c r="GA802" i="4"/>
  <c r="FZ802" i="4"/>
  <c r="FY802" i="4"/>
  <c r="FX802" i="4"/>
  <c r="FW802" i="4"/>
  <c r="FV802" i="4"/>
  <c r="FU802" i="4"/>
  <c r="FT802" i="4"/>
  <c r="GL801" i="4"/>
  <c r="GI801" i="4"/>
  <c r="GH801" i="4"/>
  <c r="GE801" i="4"/>
  <c r="GD801" i="4"/>
  <c r="GC801" i="4"/>
  <c r="GB801" i="4"/>
  <c r="GA801" i="4"/>
  <c r="FZ801" i="4"/>
  <c r="FY801" i="4"/>
  <c r="FX801" i="4"/>
  <c r="FW801" i="4"/>
  <c r="FV801" i="4"/>
  <c r="FU801" i="4"/>
  <c r="FT801" i="4"/>
  <c r="GL800" i="4"/>
  <c r="GI800" i="4"/>
  <c r="GH800" i="4"/>
  <c r="GE800" i="4"/>
  <c r="GD800" i="4"/>
  <c r="GC800" i="4"/>
  <c r="GB800" i="4"/>
  <c r="GA800" i="4"/>
  <c r="FZ800" i="4"/>
  <c r="FY800" i="4"/>
  <c r="FX800" i="4"/>
  <c r="FW800" i="4"/>
  <c r="FV800" i="4"/>
  <c r="FU800" i="4"/>
  <c r="FT800" i="4"/>
  <c r="GL799" i="4"/>
  <c r="GI799" i="4"/>
  <c r="GH799" i="4"/>
  <c r="GE799" i="4"/>
  <c r="GD799" i="4"/>
  <c r="GC799" i="4"/>
  <c r="GB799" i="4"/>
  <c r="GA799" i="4"/>
  <c r="FZ799" i="4"/>
  <c r="FY799" i="4"/>
  <c r="FX799" i="4"/>
  <c r="FW799" i="4"/>
  <c r="FV799" i="4"/>
  <c r="FU799" i="4"/>
  <c r="FT799" i="4"/>
  <c r="GL798" i="4"/>
  <c r="GI798" i="4"/>
  <c r="GH798" i="4"/>
  <c r="GE798" i="4"/>
  <c r="GD798" i="4"/>
  <c r="GC798" i="4"/>
  <c r="GB798" i="4"/>
  <c r="GA798" i="4"/>
  <c r="FZ798" i="4"/>
  <c r="FY798" i="4"/>
  <c r="FX798" i="4"/>
  <c r="FW798" i="4"/>
  <c r="FV798" i="4"/>
  <c r="FU798" i="4"/>
  <c r="FT798" i="4"/>
  <c r="GL797" i="4"/>
  <c r="GI797" i="4"/>
  <c r="GH797" i="4"/>
  <c r="GE797" i="4"/>
  <c r="GD797" i="4"/>
  <c r="GC797" i="4"/>
  <c r="GB797" i="4"/>
  <c r="GA797" i="4"/>
  <c r="FZ797" i="4"/>
  <c r="FY797" i="4"/>
  <c r="FX797" i="4"/>
  <c r="FW797" i="4"/>
  <c r="FV797" i="4"/>
  <c r="FU797" i="4"/>
  <c r="FT797" i="4"/>
  <c r="GL796" i="4"/>
  <c r="GI796" i="4"/>
  <c r="GH796" i="4"/>
  <c r="GE796" i="4"/>
  <c r="GD796" i="4"/>
  <c r="GC796" i="4"/>
  <c r="GB796" i="4"/>
  <c r="GA796" i="4"/>
  <c r="FZ796" i="4"/>
  <c r="FY796" i="4"/>
  <c r="FX796" i="4"/>
  <c r="FW796" i="4"/>
  <c r="FV796" i="4"/>
  <c r="FU796" i="4"/>
  <c r="FT796" i="4"/>
  <c r="GL795" i="4"/>
  <c r="GI795" i="4"/>
  <c r="GH795" i="4"/>
  <c r="GE795" i="4"/>
  <c r="GD795" i="4"/>
  <c r="GC795" i="4"/>
  <c r="GB795" i="4"/>
  <c r="GA795" i="4"/>
  <c r="FZ795" i="4"/>
  <c r="FY795" i="4"/>
  <c r="FX795" i="4"/>
  <c r="FW795" i="4"/>
  <c r="FV795" i="4"/>
  <c r="FU795" i="4"/>
  <c r="FT795" i="4"/>
  <c r="GL794" i="4"/>
  <c r="GI794" i="4"/>
  <c r="GH794" i="4"/>
  <c r="GE794" i="4"/>
  <c r="GD794" i="4"/>
  <c r="GC794" i="4"/>
  <c r="GB794" i="4"/>
  <c r="GA794" i="4"/>
  <c r="FZ794" i="4"/>
  <c r="FY794" i="4"/>
  <c r="FX794" i="4"/>
  <c r="FW794" i="4"/>
  <c r="FV794" i="4"/>
  <c r="FU794" i="4"/>
  <c r="FT794" i="4"/>
  <c r="GL793" i="4"/>
  <c r="GI793" i="4"/>
  <c r="GH793" i="4"/>
  <c r="GE793" i="4"/>
  <c r="GD793" i="4"/>
  <c r="GC793" i="4"/>
  <c r="GB793" i="4"/>
  <c r="GA793" i="4"/>
  <c r="FZ793" i="4"/>
  <c r="FY793" i="4"/>
  <c r="FX793" i="4"/>
  <c r="FW793" i="4"/>
  <c r="FV793" i="4"/>
  <c r="FU793" i="4"/>
  <c r="FT793" i="4"/>
  <c r="GI792" i="4"/>
  <c r="GH792" i="4"/>
  <c r="GE792" i="4"/>
  <c r="GD792" i="4"/>
  <c r="GC792" i="4"/>
  <c r="GB792" i="4"/>
  <c r="GA792" i="4"/>
  <c r="FZ792" i="4"/>
  <c r="FY792" i="4"/>
  <c r="FX792" i="4"/>
  <c r="FW792" i="4"/>
  <c r="FV792" i="4"/>
  <c r="FU792" i="4"/>
  <c r="FT792" i="4"/>
  <c r="GL791" i="4"/>
  <c r="GI791" i="4"/>
  <c r="GH791" i="4"/>
  <c r="GE791" i="4"/>
  <c r="GD791" i="4"/>
  <c r="GC791" i="4"/>
  <c r="GB791" i="4"/>
  <c r="GA791" i="4"/>
  <c r="FZ791" i="4"/>
  <c r="FY791" i="4"/>
  <c r="FX791" i="4"/>
  <c r="FW791" i="4"/>
  <c r="FV791" i="4"/>
  <c r="FU791" i="4"/>
  <c r="FT791" i="4"/>
  <c r="GL790" i="4"/>
  <c r="GI790" i="4"/>
  <c r="GH790" i="4"/>
  <c r="GE790" i="4"/>
  <c r="GD790" i="4"/>
  <c r="GC790" i="4"/>
  <c r="GB790" i="4"/>
  <c r="GA790" i="4"/>
  <c r="FZ790" i="4"/>
  <c r="FY790" i="4"/>
  <c r="FX790" i="4"/>
  <c r="FW790" i="4"/>
  <c r="FV790" i="4"/>
  <c r="FU790" i="4"/>
  <c r="FT790" i="4"/>
  <c r="GL789" i="4"/>
  <c r="GI789" i="4"/>
  <c r="GH789" i="4"/>
  <c r="GE789" i="4"/>
  <c r="GD789" i="4"/>
  <c r="GC789" i="4"/>
  <c r="GB789" i="4"/>
  <c r="GA789" i="4"/>
  <c r="FZ789" i="4"/>
  <c r="FY789" i="4"/>
  <c r="FX789" i="4"/>
  <c r="FW789" i="4"/>
  <c r="FV789" i="4"/>
  <c r="FU789" i="4"/>
  <c r="FT789" i="4"/>
  <c r="GL788" i="4"/>
  <c r="GI788" i="4"/>
  <c r="GH788" i="4"/>
  <c r="GE788" i="4"/>
  <c r="GD788" i="4"/>
  <c r="GC788" i="4"/>
  <c r="GB788" i="4"/>
  <c r="GA788" i="4"/>
  <c r="FZ788" i="4"/>
  <c r="FY788" i="4"/>
  <c r="FX788" i="4"/>
  <c r="FW788" i="4"/>
  <c r="FV788" i="4"/>
  <c r="FU788" i="4"/>
  <c r="FT788" i="4"/>
  <c r="GL787" i="4"/>
  <c r="GI787" i="4"/>
  <c r="GH787" i="4"/>
  <c r="GE787" i="4"/>
  <c r="GD787" i="4"/>
  <c r="GC787" i="4"/>
  <c r="GB787" i="4"/>
  <c r="GA787" i="4"/>
  <c r="FZ787" i="4"/>
  <c r="FY787" i="4"/>
  <c r="FX787" i="4"/>
  <c r="FW787" i="4"/>
  <c r="FV787" i="4"/>
  <c r="FU787" i="4"/>
  <c r="FT787" i="4"/>
  <c r="GL786" i="4"/>
  <c r="GI786" i="4"/>
  <c r="GH786" i="4"/>
  <c r="GE786" i="4"/>
  <c r="GD786" i="4"/>
  <c r="GC786" i="4"/>
  <c r="GB786" i="4"/>
  <c r="GA786" i="4"/>
  <c r="FZ786" i="4"/>
  <c r="FY786" i="4"/>
  <c r="FX786" i="4"/>
  <c r="FW786" i="4"/>
  <c r="FV786" i="4"/>
  <c r="FU786" i="4"/>
  <c r="FT786" i="4"/>
  <c r="GL785" i="4"/>
  <c r="GI785" i="4"/>
  <c r="GH785" i="4"/>
  <c r="GE785" i="4"/>
  <c r="GD785" i="4"/>
  <c r="GC785" i="4"/>
  <c r="GB785" i="4"/>
  <c r="GA785" i="4"/>
  <c r="FZ785" i="4"/>
  <c r="FY785" i="4"/>
  <c r="FX785" i="4"/>
  <c r="FW785" i="4"/>
  <c r="FV785" i="4"/>
  <c r="FU785" i="4"/>
  <c r="FT785" i="4"/>
  <c r="GI784" i="4"/>
  <c r="GH784" i="4"/>
  <c r="GE784" i="4"/>
  <c r="GD784" i="4"/>
  <c r="GC784" i="4"/>
  <c r="GB784" i="4"/>
  <c r="GA784" i="4"/>
  <c r="FZ784" i="4"/>
  <c r="FY784" i="4"/>
  <c r="FX784" i="4"/>
  <c r="FW784" i="4"/>
  <c r="FV784" i="4"/>
  <c r="FU784" i="4"/>
  <c r="FT784" i="4"/>
  <c r="GL783" i="4"/>
  <c r="GI783" i="4"/>
  <c r="GH783" i="4"/>
  <c r="GE783" i="4"/>
  <c r="GD783" i="4"/>
  <c r="GC783" i="4"/>
  <c r="GB783" i="4"/>
  <c r="GA783" i="4"/>
  <c r="FZ783" i="4"/>
  <c r="FY783" i="4"/>
  <c r="FX783" i="4"/>
  <c r="FW783" i="4"/>
  <c r="FV783" i="4"/>
  <c r="FU783" i="4"/>
  <c r="FT783" i="4"/>
  <c r="GL782" i="4"/>
  <c r="GI782" i="4"/>
  <c r="GH782" i="4"/>
  <c r="GE782" i="4"/>
  <c r="GD782" i="4"/>
  <c r="GC782" i="4"/>
  <c r="GB782" i="4"/>
  <c r="GA782" i="4"/>
  <c r="FZ782" i="4"/>
  <c r="FY782" i="4"/>
  <c r="FX782" i="4"/>
  <c r="FW782" i="4"/>
  <c r="FV782" i="4"/>
  <c r="FU782" i="4"/>
  <c r="FT782" i="4"/>
  <c r="GL781" i="4"/>
  <c r="GI781" i="4"/>
  <c r="GH781" i="4"/>
  <c r="GE781" i="4"/>
  <c r="GD781" i="4"/>
  <c r="GC781" i="4"/>
  <c r="GB781" i="4"/>
  <c r="GA781" i="4"/>
  <c r="FZ781" i="4"/>
  <c r="FY781" i="4"/>
  <c r="FX781" i="4"/>
  <c r="FW781" i="4"/>
  <c r="FV781" i="4"/>
  <c r="FU781" i="4"/>
  <c r="FT781" i="4"/>
  <c r="GL780" i="4"/>
  <c r="GI780" i="4"/>
  <c r="GH780" i="4"/>
  <c r="GE780" i="4"/>
  <c r="GD780" i="4"/>
  <c r="GC780" i="4"/>
  <c r="GB780" i="4"/>
  <c r="GA780" i="4"/>
  <c r="FZ780" i="4"/>
  <c r="FY780" i="4"/>
  <c r="FX780" i="4"/>
  <c r="FW780" i="4"/>
  <c r="FV780" i="4"/>
  <c r="FU780" i="4"/>
  <c r="FT780" i="4"/>
  <c r="GL779" i="4"/>
  <c r="GI779" i="4"/>
  <c r="GH779" i="4"/>
  <c r="GE779" i="4"/>
  <c r="GD779" i="4"/>
  <c r="GC779" i="4"/>
  <c r="GB779" i="4"/>
  <c r="GA779" i="4"/>
  <c r="FZ779" i="4"/>
  <c r="FY779" i="4"/>
  <c r="FX779" i="4"/>
  <c r="FW779" i="4"/>
  <c r="FV779" i="4"/>
  <c r="FU779" i="4"/>
  <c r="FT779" i="4"/>
  <c r="GL778" i="4"/>
  <c r="GI778" i="4"/>
  <c r="GH778" i="4"/>
  <c r="GE778" i="4"/>
  <c r="GD778" i="4"/>
  <c r="GC778" i="4"/>
  <c r="GB778" i="4"/>
  <c r="GA778" i="4"/>
  <c r="FZ778" i="4"/>
  <c r="FY778" i="4"/>
  <c r="FX778" i="4"/>
  <c r="FW778" i="4"/>
  <c r="FV778" i="4"/>
  <c r="FU778" i="4"/>
  <c r="FT778" i="4"/>
  <c r="GL777" i="4"/>
  <c r="GI777" i="4"/>
  <c r="GH777" i="4"/>
  <c r="GE777" i="4"/>
  <c r="GD777" i="4"/>
  <c r="GC777" i="4"/>
  <c r="GB777" i="4"/>
  <c r="GA777" i="4"/>
  <c r="FZ777" i="4"/>
  <c r="FY777" i="4"/>
  <c r="FX777" i="4"/>
  <c r="FW777" i="4"/>
  <c r="FV777" i="4"/>
  <c r="FU777" i="4"/>
  <c r="FT777" i="4"/>
  <c r="GL776" i="4"/>
  <c r="GI776" i="4"/>
  <c r="GH776" i="4"/>
  <c r="GE776" i="4"/>
  <c r="GD776" i="4"/>
  <c r="GC776" i="4"/>
  <c r="GB776" i="4"/>
  <c r="GA776" i="4"/>
  <c r="FZ776" i="4"/>
  <c r="FY776" i="4"/>
  <c r="FX776" i="4"/>
  <c r="FW776" i="4"/>
  <c r="FV776" i="4"/>
  <c r="FU776" i="4"/>
  <c r="FT776" i="4"/>
  <c r="GL775" i="4"/>
  <c r="GI775" i="4"/>
  <c r="GH775" i="4"/>
  <c r="GE775" i="4"/>
  <c r="GD775" i="4"/>
  <c r="GC775" i="4"/>
  <c r="GB775" i="4"/>
  <c r="GA775" i="4"/>
  <c r="FZ775" i="4"/>
  <c r="FY775" i="4"/>
  <c r="FX775" i="4"/>
  <c r="FW775" i="4"/>
  <c r="FV775" i="4"/>
  <c r="FU775" i="4"/>
  <c r="FT775" i="4"/>
  <c r="GL774" i="4"/>
  <c r="GI774" i="4"/>
  <c r="GH774" i="4"/>
  <c r="GE774" i="4"/>
  <c r="GD774" i="4"/>
  <c r="GC774" i="4"/>
  <c r="GB774" i="4"/>
  <c r="GA774" i="4"/>
  <c r="FZ774" i="4"/>
  <c r="FY774" i="4"/>
  <c r="FX774" i="4"/>
  <c r="FW774" i="4"/>
  <c r="FV774" i="4"/>
  <c r="FU774" i="4"/>
  <c r="FT774" i="4"/>
  <c r="GL773" i="4"/>
  <c r="GI773" i="4"/>
  <c r="GH773" i="4"/>
  <c r="GE773" i="4"/>
  <c r="GD773" i="4"/>
  <c r="GC773" i="4"/>
  <c r="GB773" i="4"/>
  <c r="GA773" i="4"/>
  <c r="FZ773" i="4"/>
  <c r="FY773" i="4"/>
  <c r="FX773" i="4"/>
  <c r="FW773" i="4"/>
  <c r="FV773" i="4"/>
  <c r="FU773" i="4"/>
  <c r="FT773" i="4"/>
  <c r="GL772" i="4"/>
  <c r="GI772" i="4"/>
  <c r="GH772" i="4"/>
  <c r="GE772" i="4"/>
  <c r="GD772" i="4"/>
  <c r="GC772" i="4"/>
  <c r="GB772" i="4"/>
  <c r="GA772" i="4"/>
  <c r="FZ772" i="4"/>
  <c r="FY772" i="4"/>
  <c r="FX772" i="4"/>
  <c r="FW772" i="4"/>
  <c r="FV772" i="4"/>
  <c r="FU772" i="4"/>
  <c r="FT772" i="4"/>
  <c r="GL771" i="4"/>
  <c r="GI771" i="4"/>
  <c r="GH771" i="4"/>
  <c r="GE771" i="4"/>
  <c r="GD771" i="4"/>
  <c r="GC771" i="4"/>
  <c r="GB771" i="4"/>
  <c r="GA771" i="4"/>
  <c r="FZ771" i="4"/>
  <c r="FY771" i="4"/>
  <c r="FX771" i="4"/>
  <c r="FW771" i="4"/>
  <c r="FV771" i="4"/>
  <c r="FU771" i="4"/>
  <c r="FT771" i="4"/>
  <c r="GL770" i="4"/>
  <c r="GI770" i="4"/>
  <c r="GH770" i="4"/>
  <c r="GE770" i="4"/>
  <c r="GD770" i="4"/>
  <c r="GC770" i="4"/>
  <c r="GB770" i="4"/>
  <c r="GA770" i="4"/>
  <c r="FZ770" i="4"/>
  <c r="FY770" i="4"/>
  <c r="FX770" i="4"/>
  <c r="FW770" i="4"/>
  <c r="FV770" i="4"/>
  <c r="FU770" i="4"/>
  <c r="FT770" i="4"/>
  <c r="GL769" i="4"/>
  <c r="GI769" i="4"/>
  <c r="GH769" i="4"/>
  <c r="GE769" i="4"/>
  <c r="GD769" i="4"/>
  <c r="GC769" i="4"/>
  <c r="GB769" i="4"/>
  <c r="GA769" i="4"/>
  <c r="FZ769" i="4"/>
  <c r="FY769" i="4"/>
  <c r="FX769" i="4"/>
  <c r="FW769" i="4"/>
  <c r="FV769" i="4"/>
  <c r="FU769" i="4"/>
  <c r="FT769" i="4"/>
  <c r="GL768" i="4"/>
  <c r="GI768" i="4"/>
  <c r="GH768" i="4"/>
  <c r="GE768" i="4"/>
  <c r="GD768" i="4"/>
  <c r="GC768" i="4"/>
  <c r="GB768" i="4"/>
  <c r="GA768" i="4"/>
  <c r="FZ768" i="4"/>
  <c r="FY768" i="4"/>
  <c r="FX768" i="4"/>
  <c r="FW768" i="4"/>
  <c r="FV768" i="4"/>
  <c r="FU768" i="4"/>
  <c r="FT768" i="4"/>
  <c r="GL767" i="4"/>
  <c r="GI767" i="4"/>
  <c r="GH767" i="4"/>
  <c r="GE767" i="4"/>
  <c r="GD767" i="4"/>
  <c r="GC767" i="4"/>
  <c r="GB767" i="4"/>
  <c r="GA767" i="4"/>
  <c r="FZ767" i="4"/>
  <c r="FY767" i="4"/>
  <c r="FX767" i="4"/>
  <c r="FW767" i="4"/>
  <c r="FV767" i="4"/>
  <c r="FU767" i="4"/>
  <c r="FT767" i="4"/>
  <c r="GL766" i="4"/>
  <c r="GI766" i="4"/>
  <c r="GH766" i="4"/>
  <c r="GE766" i="4"/>
  <c r="GD766" i="4"/>
  <c r="GC766" i="4"/>
  <c r="GB766" i="4"/>
  <c r="GA766" i="4"/>
  <c r="FZ766" i="4"/>
  <c r="FY766" i="4"/>
  <c r="FX766" i="4"/>
  <c r="FW766" i="4"/>
  <c r="FV766" i="4"/>
  <c r="FU766" i="4"/>
  <c r="FT766" i="4"/>
  <c r="GI765" i="4"/>
  <c r="GH765" i="4"/>
  <c r="GE765" i="4"/>
  <c r="GD765" i="4"/>
  <c r="GC765" i="4"/>
  <c r="GB765" i="4"/>
  <c r="GA765" i="4"/>
  <c r="FZ765" i="4"/>
  <c r="FY765" i="4"/>
  <c r="FX765" i="4"/>
  <c r="FW765" i="4"/>
  <c r="FV765" i="4"/>
  <c r="FU765" i="4"/>
  <c r="FT765" i="4"/>
  <c r="GL764" i="4"/>
  <c r="GI764" i="4"/>
  <c r="GH764" i="4"/>
  <c r="GE764" i="4"/>
  <c r="GD764" i="4"/>
  <c r="GC764" i="4"/>
  <c r="GB764" i="4"/>
  <c r="GA764" i="4"/>
  <c r="FZ764" i="4"/>
  <c r="FY764" i="4"/>
  <c r="FX764" i="4"/>
  <c r="FW764" i="4"/>
  <c r="FV764" i="4"/>
  <c r="FU764" i="4"/>
  <c r="FT764" i="4"/>
  <c r="GL763" i="4"/>
  <c r="GI763" i="4"/>
  <c r="GH763" i="4"/>
  <c r="GE763" i="4"/>
  <c r="GD763" i="4"/>
  <c r="GC763" i="4"/>
  <c r="GB763" i="4"/>
  <c r="GA763" i="4"/>
  <c r="FZ763" i="4"/>
  <c r="FY763" i="4"/>
  <c r="FX763" i="4"/>
  <c r="FW763" i="4"/>
  <c r="FV763" i="4"/>
  <c r="FU763" i="4"/>
  <c r="FT763" i="4"/>
  <c r="GL762" i="4"/>
  <c r="GI762" i="4"/>
  <c r="GH762" i="4"/>
  <c r="GE762" i="4"/>
  <c r="GD762" i="4"/>
  <c r="GC762" i="4"/>
  <c r="GB762" i="4"/>
  <c r="GA762" i="4"/>
  <c r="FZ762" i="4"/>
  <c r="FY762" i="4"/>
  <c r="FX762" i="4"/>
  <c r="FW762" i="4"/>
  <c r="FV762" i="4"/>
  <c r="FU762" i="4"/>
  <c r="FT762" i="4"/>
  <c r="GL761" i="4"/>
  <c r="GI761" i="4"/>
  <c r="GH761" i="4"/>
  <c r="GE761" i="4"/>
  <c r="GD761" i="4"/>
  <c r="GC761" i="4"/>
  <c r="GB761" i="4"/>
  <c r="GA761" i="4"/>
  <c r="FZ761" i="4"/>
  <c r="FY761" i="4"/>
  <c r="FX761" i="4"/>
  <c r="FW761" i="4"/>
  <c r="FV761" i="4"/>
  <c r="FU761" i="4"/>
  <c r="FT761" i="4"/>
  <c r="GL760" i="4"/>
  <c r="GI760" i="4"/>
  <c r="GH760" i="4"/>
  <c r="GE760" i="4"/>
  <c r="GD760" i="4"/>
  <c r="GC760" i="4"/>
  <c r="GB760" i="4"/>
  <c r="GA760" i="4"/>
  <c r="FZ760" i="4"/>
  <c r="FY760" i="4"/>
  <c r="FX760" i="4"/>
  <c r="FW760" i="4"/>
  <c r="FV760" i="4"/>
  <c r="FU760" i="4"/>
  <c r="FT760" i="4"/>
  <c r="GL759" i="4"/>
  <c r="GI759" i="4"/>
  <c r="GH759" i="4"/>
  <c r="GE759" i="4"/>
  <c r="GD759" i="4"/>
  <c r="GC759" i="4"/>
  <c r="GB759" i="4"/>
  <c r="GA759" i="4"/>
  <c r="FZ759" i="4"/>
  <c r="FY759" i="4"/>
  <c r="FX759" i="4"/>
  <c r="FW759" i="4"/>
  <c r="FV759" i="4"/>
  <c r="FU759" i="4"/>
  <c r="FT759" i="4"/>
  <c r="GL758" i="4"/>
  <c r="GI758" i="4"/>
  <c r="GH758" i="4"/>
  <c r="GE758" i="4"/>
  <c r="GD758" i="4"/>
  <c r="GC758" i="4"/>
  <c r="GB758" i="4"/>
  <c r="GA758" i="4"/>
  <c r="FZ758" i="4"/>
  <c r="FY758" i="4"/>
  <c r="FX758" i="4"/>
  <c r="FW758" i="4"/>
  <c r="FV758" i="4"/>
  <c r="FU758" i="4"/>
  <c r="FT758" i="4"/>
  <c r="GL757" i="4"/>
  <c r="GI757" i="4"/>
  <c r="GH757" i="4"/>
  <c r="GE757" i="4"/>
  <c r="GD757" i="4"/>
  <c r="GC757" i="4"/>
  <c r="GB757" i="4"/>
  <c r="GA757" i="4"/>
  <c r="FZ757" i="4"/>
  <c r="FY757" i="4"/>
  <c r="FX757" i="4"/>
  <c r="FW757" i="4"/>
  <c r="FV757" i="4"/>
  <c r="FU757" i="4"/>
  <c r="FT757" i="4"/>
  <c r="GL756" i="4"/>
  <c r="GI756" i="4"/>
  <c r="GH756" i="4"/>
  <c r="GE756" i="4"/>
  <c r="GD756" i="4"/>
  <c r="GC756" i="4"/>
  <c r="GB756" i="4"/>
  <c r="GA756" i="4"/>
  <c r="FZ756" i="4"/>
  <c r="FY756" i="4"/>
  <c r="FX756" i="4"/>
  <c r="FW756" i="4"/>
  <c r="FV756" i="4"/>
  <c r="FU756" i="4"/>
  <c r="FT756" i="4"/>
  <c r="GL755" i="4"/>
  <c r="GI755" i="4"/>
  <c r="GH755" i="4"/>
  <c r="GE755" i="4"/>
  <c r="GD755" i="4"/>
  <c r="GC755" i="4"/>
  <c r="GB755" i="4"/>
  <c r="GA755" i="4"/>
  <c r="FZ755" i="4"/>
  <c r="FY755" i="4"/>
  <c r="FX755" i="4"/>
  <c r="FW755" i="4"/>
  <c r="FV755" i="4"/>
  <c r="FU755" i="4"/>
  <c r="FT755" i="4"/>
  <c r="GL754" i="4"/>
  <c r="GI754" i="4"/>
  <c r="GH754" i="4"/>
  <c r="GE754" i="4"/>
  <c r="GD754" i="4"/>
  <c r="GC754" i="4"/>
  <c r="GB754" i="4"/>
  <c r="GA754" i="4"/>
  <c r="FZ754" i="4"/>
  <c r="FY754" i="4"/>
  <c r="FX754" i="4"/>
  <c r="FW754" i="4"/>
  <c r="FV754" i="4"/>
  <c r="FU754" i="4"/>
  <c r="FT754" i="4"/>
  <c r="GL753" i="4"/>
  <c r="GI753" i="4"/>
  <c r="GH753" i="4"/>
  <c r="GE753" i="4"/>
  <c r="GD753" i="4"/>
  <c r="GC753" i="4"/>
  <c r="GB753" i="4"/>
  <c r="GA753" i="4"/>
  <c r="FZ753" i="4"/>
  <c r="FY753" i="4"/>
  <c r="FX753" i="4"/>
  <c r="FW753" i="4"/>
  <c r="FV753" i="4"/>
  <c r="FU753" i="4"/>
  <c r="FT753" i="4"/>
  <c r="GL752" i="4"/>
  <c r="GI752" i="4"/>
  <c r="GH752" i="4"/>
  <c r="GE752" i="4"/>
  <c r="GD752" i="4"/>
  <c r="GC752" i="4"/>
  <c r="GB752" i="4"/>
  <c r="GA752" i="4"/>
  <c r="FZ752" i="4"/>
  <c r="FY752" i="4"/>
  <c r="FX752" i="4"/>
  <c r="FW752" i="4"/>
  <c r="FV752" i="4"/>
  <c r="FU752" i="4"/>
  <c r="FT752" i="4"/>
  <c r="GL751" i="4"/>
  <c r="GI751" i="4"/>
  <c r="GH751" i="4"/>
  <c r="GE751" i="4"/>
  <c r="GD751" i="4"/>
  <c r="GC751" i="4"/>
  <c r="GB751" i="4"/>
  <c r="GA751" i="4"/>
  <c r="FZ751" i="4"/>
  <c r="FY751" i="4"/>
  <c r="FX751" i="4"/>
  <c r="FW751" i="4"/>
  <c r="FV751" i="4"/>
  <c r="FU751" i="4"/>
  <c r="FT751" i="4"/>
  <c r="GL750" i="4"/>
  <c r="GI750" i="4"/>
  <c r="GH750" i="4"/>
  <c r="GE750" i="4"/>
  <c r="GD750" i="4"/>
  <c r="GC750" i="4"/>
  <c r="GB750" i="4"/>
  <c r="GA750" i="4"/>
  <c r="FZ750" i="4"/>
  <c r="FY750" i="4"/>
  <c r="FX750" i="4"/>
  <c r="FW750" i="4"/>
  <c r="FV750" i="4"/>
  <c r="FU750" i="4"/>
  <c r="FT750" i="4"/>
  <c r="GL749" i="4"/>
  <c r="GI749" i="4"/>
  <c r="GH749" i="4"/>
  <c r="GE749" i="4"/>
  <c r="GD749" i="4"/>
  <c r="GC749" i="4"/>
  <c r="GB749" i="4"/>
  <c r="GA749" i="4"/>
  <c r="FZ749" i="4"/>
  <c r="FY749" i="4"/>
  <c r="FX749" i="4"/>
  <c r="FW749" i="4"/>
  <c r="FV749" i="4"/>
  <c r="FU749" i="4"/>
  <c r="FT749" i="4"/>
  <c r="GL748" i="4"/>
  <c r="GI748" i="4"/>
  <c r="GH748" i="4"/>
  <c r="GE748" i="4"/>
  <c r="GD748" i="4"/>
  <c r="GC748" i="4"/>
  <c r="GB748" i="4"/>
  <c r="GA748" i="4"/>
  <c r="FZ748" i="4"/>
  <c r="FY748" i="4"/>
  <c r="FX748" i="4"/>
  <c r="FW748" i="4"/>
  <c r="FV748" i="4"/>
  <c r="FU748" i="4"/>
  <c r="FT748" i="4"/>
  <c r="GL747" i="4"/>
  <c r="GI747" i="4"/>
  <c r="GH747" i="4"/>
  <c r="GE747" i="4"/>
  <c r="GD747" i="4"/>
  <c r="GC747" i="4"/>
  <c r="GB747" i="4"/>
  <c r="GA747" i="4"/>
  <c r="FZ747" i="4"/>
  <c r="FY747" i="4"/>
  <c r="FX747" i="4"/>
  <c r="FW747" i="4"/>
  <c r="FV747" i="4"/>
  <c r="FU747" i="4"/>
  <c r="FT747" i="4"/>
  <c r="GL746" i="4"/>
  <c r="GI746" i="4"/>
  <c r="GH746" i="4"/>
  <c r="GE746" i="4"/>
  <c r="GD746" i="4"/>
  <c r="GC746" i="4"/>
  <c r="GB746" i="4"/>
  <c r="GA746" i="4"/>
  <c r="FZ746" i="4"/>
  <c r="FY746" i="4"/>
  <c r="FX746" i="4"/>
  <c r="FW746" i="4"/>
  <c r="FV746" i="4"/>
  <c r="FU746" i="4"/>
  <c r="FT746" i="4"/>
  <c r="GL745" i="4"/>
  <c r="GI745" i="4"/>
  <c r="GH745" i="4"/>
  <c r="GE745" i="4"/>
  <c r="GD745" i="4"/>
  <c r="GC745" i="4"/>
  <c r="GB745" i="4"/>
  <c r="GA745" i="4"/>
  <c r="FZ745" i="4"/>
  <c r="FY745" i="4"/>
  <c r="FX745" i="4"/>
  <c r="FW745" i="4"/>
  <c r="FV745" i="4"/>
  <c r="FU745" i="4"/>
  <c r="FT745" i="4"/>
  <c r="GL744" i="4"/>
  <c r="GI744" i="4"/>
  <c r="GH744" i="4"/>
  <c r="GE744" i="4"/>
  <c r="GD744" i="4"/>
  <c r="GC744" i="4"/>
  <c r="GB744" i="4"/>
  <c r="GA744" i="4"/>
  <c r="FZ744" i="4"/>
  <c r="FY744" i="4"/>
  <c r="FX744" i="4"/>
  <c r="FW744" i="4"/>
  <c r="FV744" i="4"/>
  <c r="FU744" i="4"/>
  <c r="FT744" i="4"/>
  <c r="GL743" i="4"/>
  <c r="GI743" i="4"/>
  <c r="GH743" i="4"/>
  <c r="GE743" i="4"/>
  <c r="GD743" i="4"/>
  <c r="GC743" i="4"/>
  <c r="GB743" i="4"/>
  <c r="GA743" i="4"/>
  <c r="FZ743" i="4"/>
  <c r="FY743" i="4"/>
  <c r="FX743" i="4"/>
  <c r="FW743" i="4"/>
  <c r="FV743" i="4"/>
  <c r="FU743" i="4"/>
  <c r="FT743" i="4"/>
  <c r="GL742" i="4"/>
  <c r="GI742" i="4"/>
  <c r="GH742" i="4"/>
  <c r="GE742" i="4"/>
  <c r="GD742" i="4"/>
  <c r="GC742" i="4"/>
  <c r="GB742" i="4"/>
  <c r="GA742" i="4"/>
  <c r="FZ742" i="4"/>
  <c r="FY742" i="4"/>
  <c r="FX742" i="4"/>
  <c r="FW742" i="4"/>
  <c r="FV742" i="4"/>
  <c r="FU742" i="4"/>
  <c r="FT742" i="4"/>
  <c r="GL741" i="4"/>
  <c r="GI741" i="4"/>
  <c r="GH741" i="4"/>
  <c r="GE741" i="4"/>
  <c r="GD741" i="4"/>
  <c r="GC741" i="4"/>
  <c r="GB741" i="4"/>
  <c r="GA741" i="4"/>
  <c r="FZ741" i="4"/>
  <c r="FY741" i="4"/>
  <c r="FX741" i="4"/>
  <c r="FW741" i="4"/>
  <c r="FV741" i="4"/>
  <c r="FU741" i="4"/>
  <c r="FT741" i="4"/>
  <c r="GL740" i="4"/>
  <c r="GI740" i="4"/>
  <c r="GH740" i="4"/>
  <c r="GE740" i="4"/>
  <c r="GD740" i="4"/>
  <c r="GC740" i="4"/>
  <c r="GB740" i="4"/>
  <c r="GA740" i="4"/>
  <c r="FZ740" i="4"/>
  <c r="FY740" i="4"/>
  <c r="FX740" i="4"/>
  <c r="FW740" i="4"/>
  <c r="FV740" i="4"/>
  <c r="FU740" i="4"/>
  <c r="FT740" i="4"/>
  <c r="GL739" i="4"/>
  <c r="GI739" i="4"/>
  <c r="GH739" i="4"/>
  <c r="GE739" i="4"/>
  <c r="GD739" i="4"/>
  <c r="GC739" i="4"/>
  <c r="GB739" i="4"/>
  <c r="GA739" i="4"/>
  <c r="FZ739" i="4"/>
  <c r="FY739" i="4"/>
  <c r="FX739" i="4"/>
  <c r="FW739" i="4"/>
  <c r="FV739" i="4"/>
  <c r="FU739" i="4"/>
  <c r="FT739" i="4"/>
  <c r="GL738" i="4"/>
  <c r="GI738" i="4"/>
  <c r="GH738" i="4"/>
  <c r="GE738" i="4"/>
  <c r="GD738" i="4"/>
  <c r="GC738" i="4"/>
  <c r="GB738" i="4"/>
  <c r="GA738" i="4"/>
  <c r="FZ738" i="4"/>
  <c r="FY738" i="4"/>
  <c r="FX738" i="4"/>
  <c r="FW738" i="4"/>
  <c r="FV738" i="4"/>
  <c r="FU738" i="4"/>
  <c r="FT738" i="4"/>
  <c r="GL737" i="4"/>
  <c r="GI737" i="4"/>
  <c r="GH737" i="4"/>
  <c r="GE737" i="4"/>
  <c r="GD737" i="4"/>
  <c r="GC737" i="4"/>
  <c r="GB737" i="4"/>
  <c r="GA737" i="4"/>
  <c r="FZ737" i="4"/>
  <c r="FY737" i="4"/>
  <c r="FX737" i="4"/>
  <c r="FW737" i="4"/>
  <c r="FV737" i="4"/>
  <c r="FU737" i="4"/>
  <c r="FT737" i="4"/>
  <c r="GL736" i="4"/>
  <c r="GI736" i="4"/>
  <c r="GH736" i="4"/>
  <c r="GE736" i="4"/>
  <c r="GD736" i="4"/>
  <c r="GC736" i="4"/>
  <c r="GB736" i="4"/>
  <c r="GA736" i="4"/>
  <c r="FZ736" i="4"/>
  <c r="FY736" i="4"/>
  <c r="FX736" i="4"/>
  <c r="FW736" i="4"/>
  <c r="FV736" i="4"/>
  <c r="FU736" i="4"/>
  <c r="FT736" i="4"/>
  <c r="GL735" i="4"/>
  <c r="GI735" i="4"/>
  <c r="GH735" i="4"/>
  <c r="GE735" i="4"/>
  <c r="GD735" i="4"/>
  <c r="GC735" i="4"/>
  <c r="GB735" i="4"/>
  <c r="GA735" i="4"/>
  <c r="FZ735" i="4"/>
  <c r="FY735" i="4"/>
  <c r="FX735" i="4"/>
  <c r="FW735" i="4"/>
  <c r="FV735" i="4"/>
  <c r="FU735" i="4"/>
  <c r="FT735" i="4"/>
  <c r="GL734" i="4"/>
  <c r="GI734" i="4"/>
  <c r="GH734" i="4"/>
  <c r="GE734" i="4"/>
  <c r="GD734" i="4"/>
  <c r="GC734" i="4"/>
  <c r="GB734" i="4"/>
  <c r="GA734" i="4"/>
  <c r="FZ734" i="4"/>
  <c r="FY734" i="4"/>
  <c r="FX734" i="4"/>
  <c r="FW734" i="4"/>
  <c r="FV734" i="4"/>
  <c r="FU734" i="4"/>
  <c r="FT734" i="4"/>
  <c r="GL733" i="4"/>
  <c r="GI733" i="4"/>
  <c r="GH733" i="4"/>
  <c r="GE733" i="4"/>
  <c r="GD733" i="4"/>
  <c r="GC733" i="4"/>
  <c r="GB733" i="4"/>
  <c r="GA733" i="4"/>
  <c r="FZ733" i="4"/>
  <c r="FY733" i="4"/>
  <c r="FX733" i="4"/>
  <c r="FW733" i="4"/>
  <c r="FV733" i="4"/>
  <c r="FU733" i="4"/>
  <c r="FT733" i="4"/>
  <c r="GL732" i="4"/>
  <c r="GI732" i="4"/>
  <c r="GH732" i="4"/>
  <c r="GE732" i="4"/>
  <c r="GD732" i="4"/>
  <c r="GC732" i="4"/>
  <c r="GB732" i="4"/>
  <c r="GA732" i="4"/>
  <c r="FZ732" i="4"/>
  <c r="FY732" i="4"/>
  <c r="FX732" i="4"/>
  <c r="FW732" i="4"/>
  <c r="FV732" i="4"/>
  <c r="FU732" i="4"/>
  <c r="FT732" i="4"/>
  <c r="GL731" i="4"/>
  <c r="GI731" i="4"/>
  <c r="GH731" i="4"/>
  <c r="GE731" i="4"/>
  <c r="GD731" i="4"/>
  <c r="GC731" i="4"/>
  <c r="GB731" i="4"/>
  <c r="GA731" i="4"/>
  <c r="FZ731" i="4"/>
  <c r="FY731" i="4"/>
  <c r="FX731" i="4"/>
  <c r="FW731" i="4"/>
  <c r="FV731" i="4"/>
  <c r="FU731" i="4"/>
  <c r="FT731" i="4"/>
  <c r="GL730" i="4"/>
  <c r="GI730" i="4"/>
  <c r="GH730" i="4"/>
  <c r="GE730" i="4"/>
  <c r="GD730" i="4"/>
  <c r="GC730" i="4"/>
  <c r="GB730" i="4"/>
  <c r="GA730" i="4"/>
  <c r="FZ730" i="4"/>
  <c r="FY730" i="4"/>
  <c r="FX730" i="4"/>
  <c r="FW730" i="4"/>
  <c r="FV730" i="4"/>
  <c r="FU730" i="4"/>
  <c r="FT730" i="4"/>
  <c r="GL729" i="4"/>
  <c r="GI729" i="4"/>
  <c r="GH729" i="4"/>
  <c r="GE729" i="4"/>
  <c r="GD729" i="4"/>
  <c r="GC729" i="4"/>
  <c r="GB729" i="4"/>
  <c r="GA729" i="4"/>
  <c r="FZ729" i="4"/>
  <c r="FY729" i="4"/>
  <c r="FX729" i="4"/>
  <c r="FW729" i="4"/>
  <c r="FV729" i="4"/>
  <c r="FU729" i="4"/>
  <c r="FT729" i="4"/>
  <c r="GL728" i="4"/>
  <c r="GI728" i="4"/>
  <c r="GH728" i="4"/>
  <c r="GE728" i="4"/>
  <c r="GD728" i="4"/>
  <c r="GC728" i="4"/>
  <c r="GB728" i="4"/>
  <c r="GA728" i="4"/>
  <c r="FZ728" i="4"/>
  <c r="FY728" i="4"/>
  <c r="FX728" i="4"/>
  <c r="FW728" i="4"/>
  <c r="FV728" i="4"/>
  <c r="FU728" i="4"/>
  <c r="FT728" i="4"/>
  <c r="GL727" i="4"/>
  <c r="GI727" i="4"/>
  <c r="GH727" i="4"/>
  <c r="GE727" i="4"/>
  <c r="GD727" i="4"/>
  <c r="GC727" i="4"/>
  <c r="GB727" i="4"/>
  <c r="GA727" i="4"/>
  <c r="FZ727" i="4"/>
  <c r="FY727" i="4"/>
  <c r="FX727" i="4"/>
  <c r="FW727" i="4"/>
  <c r="FV727" i="4"/>
  <c r="FU727" i="4"/>
  <c r="FT727" i="4"/>
  <c r="GL726" i="4"/>
  <c r="GI726" i="4"/>
  <c r="GH726" i="4"/>
  <c r="GE726" i="4"/>
  <c r="GD726" i="4"/>
  <c r="GC726" i="4"/>
  <c r="GB726" i="4"/>
  <c r="GA726" i="4"/>
  <c r="FZ726" i="4"/>
  <c r="FY726" i="4"/>
  <c r="FX726" i="4"/>
  <c r="FW726" i="4"/>
  <c r="FV726" i="4"/>
  <c r="FU726" i="4"/>
  <c r="FT726" i="4"/>
  <c r="GL725" i="4"/>
  <c r="GI725" i="4"/>
  <c r="GH725" i="4"/>
  <c r="GE725" i="4"/>
  <c r="GD725" i="4"/>
  <c r="GC725" i="4"/>
  <c r="GB725" i="4"/>
  <c r="GA725" i="4"/>
  <c r="FZ725" i="4"/>
  <c r="FY725" i="4"/>
  <c r="FX725" i="4"/>
  <c r="FW725" i="4"/>
  <c r="FV725" i="4"/>
  <c r="FU725" i="4"/>
  <c r="FT725" i="4"/>
  <c r="GL724" i="4"/>
  <c r="GI724" i="4"/>
  <c r="GH724" i="4"/>
  <c r="GE724" i="4"/>
  <c r="GD724" i="4"/>
  <c r="GC724" i="4"/>
  <c r="GB724" i="4"/>
  <c r="GA724" i="4"/>
  <c r="FZ724" i="4"/>
  <c r="FY724" i="4"/>
  <c r="FX724" i="4"/>
  <c r="FW724" i="4"/>
  <c r="FV724" i="4"/>
  <c r="FU724" i="4"/>
  <c r="FT724" i="4"/>
  <c r="GL723" i="4"/>
  <c r="GI723" i="4"/>
  <c r="GH723" i="4"/>
  <c r="GE723" i="4"/>
  <c r="GD723" i="4"/>
  <c r="GC723" i="4"/>
  <c r="GB723" i="4"/>
  <c r="GA723" i="4"/>
  <c r="FZ723" i="4"/>
  <c r="FY723" i="4"/>
  <c r="FX723" i="4"/>
  <c r="FW723" i="4"/>
  <c r="FV723" i="4"/>
  <c r="FU723" i="4"/>
  <c r="FT723" i="4"/>
  <c r="GL722" i="4"/>
  <c r="GI722" i="4"/>
  <c r="GH722" i="4"/>
  <c r="GE722" i="4"/>
  <c r="GD722" i="4"/>
  <c r="GC722" i="4"/>
  <c r="GB722" i="4"/>
  <c r="GA722" i="4"/>
  <c r="FZ722" i="4"/>
  <c r="FY722" i="4"/>
  <c r="FX722" i="4"/>
  <c r="FW722" i="4"/>
  <c r="FV722" i="4"/>
  <c r="FU722" i="4"/>
  <c r="FT722" i="4"/>
  <c r="GL721" i="4"/>
  <c r="GI721" i="4"/>
  <c r="GH721" i="4"/>
  <c r="GE721" i="4"/>
  <c r="GD721" i="4"/>
  <c r="GC721" i="4"/>
  <c r="GB721" i="4"/>
  <c r="GA721" i="4"/>
  <c r="FZ721" i="4"/>
  <c r="FY721" i="4"/>
  <c r="FX721" i="4"/>
  <c r="FW721" i="4"/>
  <c r="FV721" i="4"/>
  <c r="FU721" i="4"/>
  <c r="FT721" i="4"/>
  <c r="GL720" i="4"/>
  <c r="GI720" i="4"/>
  <c r="GH720" i="4"/>
  <c r="GE720" i="4"/>
  <c r="GD720" i="4"/>
  <c r="GC720" i="4"/>
  <c r="GB720" i="4"/>
  <c r="GA720" i="4"/>
  <c r="FZ720" i="4"/>
  <c r="FY720" i="4"/>
  <c r="FX720" i="4"/>
  <c r="FW720" i="4"/>
  <c r="FV720" i="4"/>
  <c r="FU720" i="4"/>
  <c r="FT720" i="4"/>
  <c r="GL719" i="4"/>
  <c r="GI719" i="4"/>
  <c r="GH719" i="4"/>
  <c r="GE719" i="4"/>
  <c r="GD719" i="4"/>
  <c r="GC719" i="4"/>
  <c r="GB719" i="4"/>
  <c r="GA719" i="4"/>
  <c r="FZ719" i="4"/>
  <c r="FY719" i="4"/>
  <c r="FX719" i="4"/>
  <c r="FW719" i="4"/>
  <c r="FV719" i="4"/>
  <c r="FU719" i="4"/>
  <c r="FT719" i="4"/>
  <c r="GL718" i="4"/>
  <c r="GI718" i="4"/>
  <c r="GH718" i="4"/>
  <c r="GE718" i="4"/>
  <c r="GD718" i="4"/>
  <c r="GC718" i="4"/>
  <c r="GB718" i="4"/>
  <c r="GA718" i="4"/>
  <c r="FZ718" i="4"/>
  <c r="FY718" i="4"/>
  <c r="FX718" i="4"/>
  <c r="FW718" i="4"/>
  <c r="FV718" i="4"/>
  <c r="FU718" i="4"/>
  <c r="FT718" i="4"/>
  <c r="GL717" i="4"/>
  <c r="GI717" i="4"/>
  <c r="GH717" i="4"/>
  <c r="GE717" i="4"/>
  <c r="GD717" i="4"/>
  <c r="GC717" i="4"/>
  <c r="GB717" i="4"/>
  <c r="GA717" i="4"/>
  <c r="FZ717" i="4"/>
  <c r="FY717" i="4"/>
  <c r="FX717" i="4"/>
  <c r="FW717" i="4"/>
  <c r="FV717" i="4"/>
  <c r="FU717" i="4"/>
  <c r="FT717" i="4"/>
  <c r="GL716" i="4"/>
  <c r="GI716" i="4"/>
  <c r="GH716" i="4"/>
  <c r="GE716" i="4"/>
  <c r="GD716" i="4"/>
  <c r="GC716" i="4"/>
  <c r="GB716" i="4"/>
  <c r="GA716" i="4"/>
  <c r="FZ716" i="4"/>
  <c r="FY716" i="4"/>
  <c r="FX716" i="4"/>
  <c r="FW716" i="4"/>
  <c r="FV716" i="4"/>
  <c r="FU716" i="4"/>
  <c r="FT716" i="4"/>
  <c r="GL715" i="4"/>
  <c r="GI715" i="4"/>
  <c r="GH715" i="4"/>
  <c r="GE715" i="4"/>
  <c r="GD715" i="4"/>
  <c r="GC715" i="4"/>
  <c r="GB715" i="4"/>
  <c r="GA715" i="4"/>
  <c r="FZ715" i="4"/>
  <c r="FY715" i="4"/>
  <c r="FX715" i="4"/>
  <c r="FW715" i="4"/>
  <c r="FV715" i="4"/>
  <c r="FU715" i="4"/>
  <c r="FT715" i="4"/>
  <c r="GL714" i="4"/>
  <c r="GI714" i="4"/>
  <c r="GH714" i="4"/>
  <c r="GE714" i="4"/>
  <c r="GD714" i="4"/>
  <c r="GC714" i="4"/>
  <c r="GB714" i="4"/>
  <c r="GA714" i="4"/>
  <c r="FZ714" i="4"/>
  <c r="FY714" i="4"/>
  <c r="FX714" i="4"/>
  <c r="FW714" i="4"/>
  <c r="FV714" i="4"/>
  <c r="FU714" i="4"/>
  <c r="FT714" i="4"/>
  <c r="GL713" i="4"/>
  <c r="GI713" i="4"/>
  <c r="GH713" i="4"/>
  <c r="GE713" i="4"/>
  <c r="GD713" i="4"/>
  <c r="GC713" i="4"/>
  <c r="GB713" i="4"/>
  <c r="GA713" i="4"/>
  <c r="FZ713" i="4"/>
  <c r="FY713" i="4"/>
  <c r="FX713" i="4"/>
  <c r="FW713" i="4"/>
  <c r="FV713" i="4"/>
  <c r="FU713" i="4"/>
  <c r="FT713" i="4"/>
  <c r="GL712" i="4"/>
  <c r="GI712" i="4"/>
  <c r="GH712" i="4"/>
  <c r="GE712" i="4"/>
  <c r="GD712" i="4"/>
  <c r="GC712" i="4"/>
  <c r="GB712" i="4"/>
  <c r="GA712" i="4"/>
  <c r="FZ712" i="4"/>
  <c r="FY712" i="4"/>
  <c r="FX712" i="4"/>
  <c r="FW712" i="4"/>
  <c r="FV712" i="4"/>
  <c r="FU712" i="4"/>
  <c r="FT712" i="4"/>
  <c r="GL711" i="4"/>
  <c r="GI711" i="4"/>
  <c r="GH711" i="4"/>
  <c r="GE711" i="4"/>
  <c r="GD711" i="4"/>
  <c r="GC711" i="4"/>
  <c r="GB711" i="4"/>
  <c r="GA711" i="4"/>
  <c r="FZ711" i="4"/>
  <c r="FY711" i="4"/>
  <c r="FX711" i="4"/>
  <c r="FW711" i="4"/>
  <c r="FV711" i="4"/>
  <c r="FU711" i="4"/>
  <c r="FT711" i="4"/>
  <c r="GL710" i="4"/>
  <c r="GI710" i="4"/>
  <c r="GH710" i="4"/>
  <c r="GE710" i="4"/>
  <c r="GD710" i="4"/>
  <c r="GC710" i="4"/>
  <c r="GB710" i="4"/>
  <c r="GA710" i="4"/>
  <c r="FZ710" i="4"/>
  <c r="FY710" i="4"/>
  <c r="FX710" i="4"/>
  <c r="FW710" i="4"/>
  <c r="FV710" i="4"/>
  <c r="FU710" i="4"/>
  <c r="FT710" i="4"/>
  <c r="GL709" i="4"/>
  <c r="GI709" i="4"/>
  <c r="GH709" i="4"/>
  <c r="GE709" i="4"/>
  <c r="GD709" i="4"/>
  <c r="GC709" i="4"/>
  <c r="GB709" i="4"/>
  <c r="GA709" i="4"/>
  <c r="FZ709" i="4"/>
  <c r="FY709" i="4"/>
  <c r="FX709" i="4"/>
  <c r="FW709" i="4"/>
  <c r="FV709" i="4"/>
  <c r="FU709" i="4"/>
  <c r="FT709" i="4"/>
  <c r="GL708" i="4"/>
  <c r="GI708" i="4"/>
  <c r="GH708" i="4"/>
  <c r="GE708" i="4"/>
  <c r="GD708" i="4"/>
  <c r="GC708" i="4"/>
  <c r="GB708" i="4"/>
  <c r="GA708" i="4"/>
  <c r="FZ708" i="4"/>
  <c r="FY708" i="4"/>
  <c r="FX708" i="4"/>
  <c r="FW708" i="4"/>
  <c r="FV708" i="4"/>
  <c r="FU708" i="4"/>
  <c r="FT708" i="4"/>
  <c r="GI707" i="4"/>
  <c r="GH707" i="4"/>
  <c r="GE707" i="4"/>
  <c r="GD707" i="4"/>
  <c r="GC707" i="4"/>
  <c r="GB707" i="4"/>
  <c r="GA707" i="4"/>
  <c r="FZ707" i="4"/>
  <c r="FY707" i="4"/>
  <c r="FX707" i="4"/>
  <c r="FW707" i="4"/>
  <c r="FV707" i="4"/>
  <c r="FU707" i="4"/>
  <c r="FT707" i="4"/>
  <c r="GI706" i="4"/>
  <c r="GH706" i="4"/>
  <c r="GE706" i="4"/>
  <c r="GD706" i="4"/>
  <c r="GC706" i="4"/>
  <c r="GB706" i="4"/>
  <c r="GA706" i="4"/>
  <c r="FZ706" i="4"/>
  <c r="FY706" i="4"/>
  <c r="FX706" i="4"/>
  <c r="FW706" i="4"/>
  <c r="FV706" i="4"/>
  <c r="FU706" i="4"/>
  <c r="FT706" i="4"/>
  <c r="GL705" i="4"/>
  <c r="GI705" i="4"/>
  <c r="GH705" i="4"/>
  <c r="GE705" i="4"/>
  <c r="GD705" i="4"/>
  <c r="GC705" i="4"/>
  <c r="GB705" i="4"/>
  <c r="GA705" i="4"/>
  <c r="FZ705" i="4"/>
  <c r="FY705" i="4"/>
  <c r="FX705" i="4"/>
  <c r="FW705" i="4"/>
  <c r="FV705" i="4"/>
  <c r="FU705" i="4"/>
  <c r="FT705" i="4"/>
  <c r="GL704" i="4"/>
  <c r="GI704" i="4"/>
  <c r="GH704" i="4"/>
  <c r="GE704" i="4"/>
  <c r="GD704" i="4"/>
  <c r="GC704" i="4"/>
  <c r="GB704" i="4"/>
  <c r="GA704" i="4"/>
  <c r="FZ704" i="4"/>
  <c r="FY704" i="4"/>
  <c r="FX704" i="4"/>
  <c r="FW704" i="4"/>
  <c r="FV704" i="4"/>
  <c r="FU704" i="4"/>
  <c r="FT704" i="4"/>
  <c r="GL703" i="4"/>
  <c r="GI703" i="4"/>
  <c r="GH703" i="4"/>
  <c r="GE703" i="4"/>
  <c r="GD703" i="4"/>
  <c r="GC703" i="4"/>
  <c r="GB703" i="4"/>
  <c r="GA703" i="4"/>
  <c r="FZ703" i="4"/>
  <c r="FY703" i="4"/>
  <c r="FX703" i="4"/>
  <c r="FW703" i="4"/>
  <c r="FV703" i="4"/>
  <c r="FU703" i="4"/>
  <c r="FT703" i="4"/>
  <c r="GL702" i="4"/>
  <c r="GI702" i="4"/>
  <c r="GH702" i="4"/>
  <c r="GE702" i="4"/>
  <c r="GD702" i="4"/>
  <c r="GC702" i="4"/>
  <c r="GB702" i="4"/>
  <c r="GA702" i="4"/>
  <c r="FZ702" i="4"/>
  <c r="FY702" i="4"/>
  <c r="FX702" i="4"/>
  <c r="FW702" i="4"/>
  <c r="FV702" i="4"/>
  <c r="FU702" i="4"/>
  <c r="FT702" i="4"/>
  <c r="GL701" i="4"/>
  <c r="GI701" i="4"/>
  <c r="GH701" i="4"/>
  <c r="GE701" i="4"/>
  <c r="GD701" i="4"/>
  <c r="GC701" i="4"/>
  <c r="GB701" i="4"/>
  <c r="GA701" i="4"/>
  <c r="FZ701" i="4"/>
  <c r="FY701" i="4"/>
  <c r="FX701" i="4"/>
  <c r="FW701" i="4"/>
  <c r="FV701" i="4"/>
  <c r="FU701" i="4"/>
  <c r="FT701" i="4"/>
  <c r="GL700" i="4"/>
  <c r="GI700" i="4"/>
  <c r="GH700" i="4"/>
  <c r="GE700" i="4"/>
  <c r="GD700" i="4"/>
  <c r="GC700" i="4"/>
  <c r="GB700" i="4"/>
  <c r="GA700" i="4"/>
  <c r="FZ700" i="4"/>
  <c r="FY700" i="4"/>
  <c r="FX700" i="4"/>
  <c r="FW700" i="4"/>
  <c r="FV700" i="4"/>
  <c r="FU700" i="4"/>
  <c r="FT700" i="4"/>
  <c r="GL699" i="4"/>
  <c r="GI699" i="4"/>
  <c r="GH699" i="4"/>
  <c r="GE699" i="4"/>
  <c r="GD699" i="4"/>
  <c r="GC699" i="4"/>
  <c r="GB699" i="4"/>
  <c r="GA699" i="4"/>
  <c r="FZ699" i="4"/>
  <c r="FY699" i="4"/>
  <c r="FX699" i="4"/>
  <c r="FW699" i="4"/>
  <c r="FV699" i="4"/>
  <c r="FU699" i="4"/>
  <c r="FT699" i="4"/>
  <c r="GL698" i="4"/>
  <c r="GI698" i="4"/>
  <c r="GH698" i="4"/>
  <c r="GE698" i="4"/>
  <c r="GD698" i="4"/>
  <c r="GC698" i="4"/>
  <c r="GB698" i="4"/>
  <c r="GA698" i="4"/>
  <c r="FZ698" i="4"/>
  <c r="FY698" i="4"/>
  <c r="FX698" i="4"/>
  <c r="FW698" i="4"/>
  <c r="FV698" i="4"/>
  <c r="FU698" i="4"/>
  <c r="FT698" i="4"/>
  <c r="GI697" i="4"/>
  <c r="GH697" i="4"/>
  <c r="GE697" i="4"/>
  <c r="GD697" i="4"/>
  <c r="GC697" i="4"/>
  <c r="GB697" i="4"/>
  <c r="GA697" i="4"/>
  <c r="FZ697" i="4"/>
  <c r="FY697" i="4"/>
  <c r="FX697" i="4"/>
  <c r="FW697" i="4"/>
  <c r="FV697" i="4"/>
  <c r="FU697" i="4"/>
  <c r="FT697" i="4"/>
  <c r="GL696" i="4"/>
  <c r="GI696" i="4"/>
  <c r="GH696" i="4"/>
  <c r="GE696" i="4"/>
  <c r="GD696" i="4"/>
  <c r="GC696" i="4"/>
  <c r="GB696" i="4"/>
  <c r="GA696" i="4"/>
  <c r="FZ696" i="4"/>
  <c r="FY696" i="4"/>
  <c r="FX696" i="4"/>
  <c r="FW696" i="4"/>
  <c r="FV696" i="4"/>
  <c r="FU696" i="4"/>
  <c r="FT696" i="4"/>
  <c r="GL695" i="4"/>
  <c r="GI695" i="4"/>
  <c r="GH695" i="4"/>
  <c r="GE695" i="4"/>
  <c r="GD695" i="4"/>
  <c r="GC695" i="4"/>
  <c r="GB695" i="4"/>
  <c r="GA695" i="4"/>
  <c r="FZ695" i="4"/>
  <c r="FY695" i="4"/>
  <c r="FX695" i="4"/>
  <c r="FW695" i="4"/>
  <c r="FV695" i="4"/>
  <c r="FU695" i="4"/>
  <c r="FT695" i="4"/>
  <c r="GL694" i="4"/>
  <c r="GI694" i="4"/>
  <c r="GH694" i="4"/>
  <c r="GE694" i="4"/>
  <c r="GD694" i="4"/>
  <c r="GC694" i="4"/>
  <c r="GB694" i="4"/>
  <c r="GA694" i="4"/>
  <c r="FZ694" i="4"/>
  <c r="FY694" i="4"/>
  <c r="FX694" i="4"/>
  <c r="FW694" i="4"/>
  <c r="FV694" i="4"/>
  <c r="FU694" i="4"/>
  <c r="FT694" i="4"/>
  <c r="GL693" i="4"/>
  <c r="GI693" i="4"/>
  <c r="GH693" i="4"/>
  <c r="GE693" i="4"/>
  <c r="GD693" i="4"/>
  <c r="GC693" i="4"/>
  <c r="GB693" i="4"/>
  <c r="GA693" i="4"/>
  <c r="FZ693" i="4"/>
  <c r="FY693" i="4"/>
  <c r="FX693" i="4"/>
  <c r="FW693" i="4"/>
  <c r="FV693" i="4"/>
  <c r="FU693" i="4"/>
  <c r="FT693" i="4"/>
  <c r="GL692" i="4"/>
  <c r="GI692" i="4"/>
  <c r="GH692" i="4"/>
  <c r="GE692" i="4"/>
  <c r="GD692" i="4"/>
  <c r="GC692" i="4"/>
  <c r="GB692" i="4"/>
  <c r="GA692" i="4"/>
  <c r="FZ692" i="4"/>
  <c r="FY692" i="4"/>
  <c r="FX692" i="4"/>
  <c r="FW692" i="4"/>
  <c r="FV692" i="4"/>
  <c r="FU692" i="4"/>
  <c r="FT692" i="4"/>
  <c r="GL691" i="4"/>
  <c r="GI691" i="4"/>
  <c r="GH691" i="4"/>
  <c r="GE691" i="4"/>
  <c r="GD691" i="4"/>
  <c r="GC691" i="4"/>
  <c r="GB691" i="4"/>
  <c r="GA691" i="4"/>
  <c r="FZ691" i="4"/>
  <c r="FY691" i="4"/>
  <c r="FX691" i="4"/>
  <c r="FW691" i="4"/>
  <c r="FV691" i="4"/>
  <c r="FU691" i="4"/>
  <c r="FT691" i="4"/>
  <c r="GL690" i="4"/>
  <c r="GI690" i="4"/>
  <c r="GH690" i="4"/>
  <c r="GE690" i="4"/>
  <c r="GD690" i="4"/>
  <c r="GC690" i="4"/>
  <c r="GB690" i="4"/>
  <c r="GA690" i="4"/>
  <c r="FZ690" i="4"/>
  <c r="FY690" i="4"/>
  <c r="FX690" i="4"/>
  <c r="FW690" i="4"/>
  <c r="FV690" i="4"/>
  <c r="FU690" i="4"/>
  <c r="FT690" i="4"/>
  <c r="GL689" i="4"/>
  <c r="GI689" i="4"/>
  <c r="GH689" i="4"/>
  <c r="GE689" i="4"/>
  <c r="GD689" i="4"/>
  <c r="GC689" i="4"/>
  <c r="GB689" i="4"/>
  <c r="GA689" i="4"/>
  <c r="FZ689" i="4"/>
  <c r="FY689" i="4"/>
  <c r="FX689" i="4"/>
  <c r="FW689" i="4"/>
  <c r="FV689" i="4"/>
  <c r="FU689" i="4"/>
  <c r="FT689" i="4"/>
  <c r="GL688" i="4"/>
  <c r="GI688" i="4"/>
  <c r="GH688" i="4"/>
  <c r="GE688" i="4"/>
  <c r="GD688" i="4"/>
  <c r="GC688" i="4"/>
  <c r="GB688" i="4"/>
  <c r="GA688" i="4"/>
  <c r="FZ688" i="4"/>
  <c r="FY688" i="4"/>
  <c r="FX688" i="4"/>
  <c r="FW688" i="4"/>
  <c r="FV688" i="4"/>
  <c r="FU688" i="4"/>
  <c r="FT688" i="4"/>
  <c r="GL687" i="4"/>
  <c r="GI687" i="4"/>
  <c r="GH687" i="4"/>
  <c r="GE687" i="4"/>
  <c r="GD687" i="4"/>
  <c r="GC687" i="4"/>
  <c r="GB687" i="4"/>
  <c r="GA687" i="4"/>
  <c r="FZ687" i="4"/>
  <c r="FY687" i="4"/>
  <c r="FX687" i="4"/>
  <c r="FW687" i="4"/>
  <c r="FV687" i="4"/>
  <c r="FU687" i="4"/>
  <c r="FT687" i="4"/>
  <c r="GL686" i="4"/>
  <c r="GI686" i="4"/>
  <c r="GH686" i="4"/>
  <c r="GE686" i="4"/>
  <c r="GD686" i="4"/>
  <c r="GC686" i="4"/>
  <c r="GB686" i="4"/>
  <c r="GA686" i="4"/>
  <c r="FZ686" i="4"/>
  <c r="FY686" i="4"/>
  <c r="FX686" i="4"/>
  <c r="FW686" i="4"/>
  <c r="FV686" i="4"/>
  <c r="FU686" i="4"/>
  <c r="FT686" i="4"/>
  <c r="GL685" i="4"/>
  <c r="GI685" i="4"/>
  <c r="GH685" i="4"/>
  <c r="GE685" i="4"/>
  <c r="GD685" i="4"/>
  <c r="GC685" i="4"/>
  <c r="GB685" i="4"/>
  <c r="GA685" i="4"/>
  <c r="FZ685" i="4"/>
  <c r="FY685" i="4"/>
  <c r="FX685" i="4"/>
  <c r="FW685" i="4"/>
  <c r="FV685" i="4"/>
  <c r="FU685" i="4"/>
  <c r="FT685" i="4"/>
  <c r="GL684" i="4"/>
  <c r="GI684" i="4"/>
  <c r="GH684" i="4"/>
  <c r="GE684" i="4"/>
  <c r="GD684" i="4"/>
  <c r="GC684" i="4"/>
  <c r="GB684" i="4"/>
  <c r="GA684" i="4"/>
  <c r="FZ684" i="4"/>
  <c r="FY684" i="4"/>
  <c r="FX684" i="4"/>
  <c r="FW684" i="4"/>
  <c r="FV684" i="4"/>
  <c r="FU684" i="4"/>
  <c r="FT684" i="4"/>
  <c r="GL683" i="4"/>
  <c r="GI683" i="4"/>
  <c r="GH683" i="4"/>
  <c r="GE683" i="4"/>
  <c r="GD683" i="4"/>
  <c r="GC683" i="4"/>
  <c r="GB683" i="4"/>
  <c r="GA683" i="4"/>
  <c r="FZ683" i="4"/>
  <c r="FY683" i="4"/>
  <c r="FX683" i="4"/>
  <c r="FW683" i="4"/>
  <c r="FV683" i="4"/>
  <c r="FU683" i="4"/>
  <c r="FT683" i="4"/>
  <c r="GL682" i="4"/>
  <c r="GI682" i="4"/>
  <c r="GH682" i="4"/>
  <c r="GE682" i="4"/>
  <c r="GD682" i="4"/>
  <c r="GC682" i="4"/>
  <c r="GB682" i="4"/>
  <c r="GA682" i="4"/>
  <c r="FZ682" i="4"/>
  <c r="FY682" i="4"/>
  <c r="FX682" i="4"/>
  <c r="FW682" i="4"/>
  <c r="FV682" i="4"/>
  <c r="FU682" i="4"/>
  <c r="FT682" i="4"/>
  <c r="GL681" i="4"/>
  <c r="GI681" i="4"/>
  <c r="GH681" i="4"/>
  <c r="GE681" i="4"/>
  <c r="GD681" i="4"/>
  <c r="GC681" i="4"/>
  <c r="GB681" i="4"/>
  <c r="GA681" i="4"/>
  <c r="FZ681" i="4"/>
  <c r="FY681" i="4"/>
  <c r="FX681" i="4"/>
  <c r="FW681" i="4"/>
  <c r="FV681" i="4"/>
  <c r="FU681" i="4"/>
  <c r="FT681" i="4"/>
  <c r="GL680" i="4"/>
  <c r="GI680" i="4"/>
  <c r="GH680" i="4"/>
  <c r="GE680" i="4"/>
  <c r="GD680" i="4"/>
  <c r="GC680" i="4"/>
  <c r="GB680" i="4"/>
  <c r="GA680" i="4"/>
  <c r="FZ680" i="4"/>
  <c r="FY680" i="4"/>
  <c r="FX680" i="4"/>
  <c r="FW680" i="4"/>
  <c r="FV680" i="4"/>
  <c r="FU680" i="4"/>
  <c r="FT680" i="4"/>
  <c r="GL679" i="4"/>
  <c r="GI679" i="4"/>
  <c r="GH679" i="4"/>
  <c r="GE679" i="4"/>
  <c r="GD679" i="4"/>
  <c r="GC679" i="4"/>
  <c r="GB679" i="4"/>
  <c r="GA679" i="4"/>
  <c r="FZ679" i="4"/>
  <c r="FY679" i="4"/>
  <c r="FX679" i="4"/>
  <c r="FW679" i="4"/>
  <c r="FV679" i="4"/>
  <c r="FU679" i="4"/>
  <c r="FT679" i="4"/>
  <c r="GL678" i="4"/>
  <c r="GI678" i="4"/>
  <c r="GH678" i="4"/>
  <c r="GE678" i="4"/>
  <c r="GD678" i="4"/>
  <c r="GC678" i="4"/>
  <c r="GB678" i="4"/>
  <c r="GA678" i="4"/>
  <c r="FZ678" i="4"/>
  <c r="FY678" i="4"/>
  <c r="FX678" i="4"/>
  <c r="FW678" i="4"/>
  <c r="FV678" i="4"/>
  <c r="FU678" i="4"/>
  <c r="FT678" i="4"/>
  <c r="GL677" i="4"/>
  <c r="GI677" i="4"/>
  <c r="GH677" i="4"/>
  <c r="GE677" i="4"/>
  <c r="GD677" i="4"/>
  <c r="GC677" i="4"/>
  <c r="GB677" i="4"/>
  <c r="GA677" i="4"/>
  <c r="FZ677" i="4"/>
  <c r="FY677" i="4"/>
  <c r="FX677" i="4"/>
  <c r="FW677" i="4"/>
  <c r="FV677" i="4"/>
  <c r="FU677" i="4"/>
  <c r="FT677" i="4"/>
  <c r="GL676" i="4"/>
  <c r="GI676" i="4"/>
  <c r="GH676" i="4"/>
  <c r="GE676" i="4"/>
  <c r="GD676" i="4"/>
  <c r="GC676" i="4"/>
  <c r="GB676" i="4"/>
  <c r="GA676" i="4"/>
  <c r="FZ676" i="4"/>
  <c r="FY676" i="4"/>
  <c r="FX676" i="4"/>
  <c r="FW676" i="4"/>
  <c r="FV676" i="4"/>
  <c r="FU676" i="4"/>
  <c r="FT676" i="4"/>
  <c r="GL675" i="4"/>
  <c r="GI675" i="4"/>
  <c r="GH675" i="4"/>
  <c r="GE675" i="4"/>
  <c r="GD675" i="4"/>
  <c r="GC675" i="4"/>
  <c r="GB675" i="4"/>
  <c r="GA675" i="4"/>
  <c r="FZ675" i="4"/>
  <c r="FY675" i="4"/>
  <c r="FX675" i="4"/>
  <c r="FW675" i="4"/>
  <c r="FV675" i="4"/>
  <c r="FU675" i="4"/>
  <c r="FT675" i="4"/>
  <c r="GL674" i="4"/>
  <c r="GI674" i="4"/>
  <c r="GH674" i="4"/>
  <c r="GE674" i="4"/>
  <c r="GD674" i="4"/>
  <c r="GC674" i="4"/>
  <c r="GB674" i="4"/>
  <c r="GA674" i="4"/>
  <c r="FZ674" i="4"/>
  <c r="FY674" i="4"/>
  <c r="FX674" i="4"/>
  <c r="FW674" i="4"/>
  <c r="FV674" i="4"/>
  <c r="FU674" i="4"/>
  <c r="FT674" i="4"/>
  <c r="GL673" i="4"/>
  <c r="GI673" i="4"/>
  <c r="GH673" i="4"/>
  <c r="GE673" i="4"/>
  <c r="GD673" i="4"/>
  <c r="GC673" i="4"/>
  <c r="GB673" i="4"/>
  <c r="GA673" i="4"/>
  <c r="FZ673" i="4"/>
  <c r="FY673" i="4"/>
  <c r="FX673" i="4"/>
  <c r="FW673" i="4"/>
  <c r="FV673" i="4"/>
  <c r="FU673" i="4"/>
  <c r="FT673" i="4"/>
  <c r="GL672" i="4"/>
  <c r="GI672" i="4"/>
  <c r="GH672" i="4"/>
  <c r="GE672" i="4"/>
  <c r="GD672" i="4"/>
  <c r="GC672" i="4"/>
  <c r="GB672" i="4"/>
  <c r="GA672" i="4"/>
  <c r="FZ672" i="4"/>
  <c r="FY672" i="4"/>
  <c r="FX672" i="4"/>
  <c r="FW672" i="4"/>
  <c r="FV672" i="4"/>
  <c r="FU672" i="4"/>
  <c r="FT672" i="4"/>
  <c r="GL671" i="4"/>
  <c r="GI671" i="4"/>
  <c r="GH671" i="4"/>
  <c r="GE671" i="4"/>
  <c r="GD671" i="4"/>
  <c r="GC671" i="4"/>
  <c r="GB671" i="4"/>
  <c r="GA671" i="4"/>
  <c r="FZ671" i="4"/>
  <c r="FY671" i="4"/>
  <c r="FX671" i="4"/>
  <c r="FW671" i="4"/>
  <c r="FV671" i="4"/>
  <c r="FU671" i="4"/>
  <c r="FT671" i="4"/>
  <c r="GL670" i="4"/>
  <c r="GI670" i="4"/>
  <c r="GH670" i="4"/>
  <c r="GE670" i="4"/>
  <c r="GD670" i="4"/>
  <c r="GC670" i="4"/>
  <c r="GB670" i="4"/>
  <c r="GA670" i="4"/>
  <c r="FZ670" i="4"/>
  <c r="FY670" i="4"/>
  <c r="FX670" i="4"/>
  <c r="FW670" i="4"/>
  <c r="FV670" i="4"/>
  <c r="FU670" i="4"/>
  <c r="FT670" i="4"/>
  <c r="GL669" i="4"/>
  <c r="GI669" i="4"/>
  <c r="GH669" i="4"/>
  <c r="GE669" i="4"/>
  <c r="GD669" i="4"/>
  <c r="GC669" i="4"/>
  <c r="GB669" i="4"/>
  <c r="GA669" i="4"/>
  <c r="FZ669" i="4"/>
  <c r="FY669" i="4"/>
  <c r="FX669" i="4"/>
  <c r="FW669" i="4"/>
  <c r="FV669" i="4"/>
  <c r="FU669" i="4"/>
  <c r="FT669" i="4"/>
  <c r="GL668" i="4"/>
  <c r="GI668" i="4"/>
  <c r="GH668" i="4"/>
  <c r="GE668" i="4"/>
  <c r="GD668" i="4"/>
  <c r="GC668" i="4"/>
  <c r="GB668" i="4"/>
  <c r="GA668" i="4"/>
  <c r="FZ668" i="4"/>
  <c r="FY668" i="4"/>
  <c r="FX668" i="4"/>
  <c r="FW668" i="4"/>
  <c r="FV668" i="4"/>
  <c r="FU668" i="4"/>
  <c r="FT668" i="4"/>
  <c r="GL667" i="4"/>
  <c r="GI667" i="4"/>
  <c r="GH667" i="4"/>
  <c r="GE667" i="4"/>
  <c r="GD667" i="4"/>
  <c r="GC667" i="4"/>
  <c r="GB667" i="4"/>
  <c r="GA667" i="4"/>
  <c r="FZ667" i="4"/>
  <c r="FY667" i="4"/>
  <c r="FX667" i="4"/>
  <c r="FW667" i="4"/>
  <c r="FV667" i="4"/>
  <c r="FU667" i="4"/>
  <c r="FT667" i="4"/>
  <c r="GL666" i="4"/>
  <c r="GI666" i="4"/>
  <c r="GH666" i="4"/>
  <c r="GE666" i="4"/>
  <c r="GD666" i="4"/>
  <c r="GC666" i="4"/>
  <c r="GB666" i="4"/>
  <c r="GA666" i="4"/>
  <c r="FZ666" i="4"/>
  <c r="FY666" i="4"/>
  <c r="FX666" i="4"/>
  <c r="FW666" i="4"/>
  <c r="FV666" i="4"/>
  <c r="FU666" i="4"/>
  <c r="FT666" i="4"/>
  <c r="GL665" i="4"/>
  <c r="GI665" i="4"/>
  <c r="GH665" i="4"/>
  <c r="GE665" i="4"/>
  <c r="GD665" i="4"/>
  <c r="GC665" i="4"/>
  <c r="GB665" i="4"/>
  <c r="GA665" i="4"/>
  <c r="FZ665" i="4"/>
  <c r="FY665" i="4"/>
  <c r="FX665" i="4"/>
  <c r="FW665" i="4"/>
  <c r="FV665" i="4"/>
  <c r="FU665" i="4"/>
  <c r="FT665" i="4"/>
  <c r="GL664" i="4"/>
  <c r="GI664" i="4"/>
  <c r="GH664" i="4"/>
  <c r="GE664" i="4"/>
  <c r="GD664" i="4"/>
  <c r="GC664" i="4"/>
  <c r="GB664" i="4"/>
  <c r="GA664" i="4"/>
  <c r="FZ664" i="4"/>
  <c r="FY664" i="4"/>
  <c r="FX664" i="4"/>
  <c r="FW664" i="4"/>
  <c r="FV664" i="4"/>
  <c r="FU664" i="4"/>
  <c r="FT664" i="4"/>
  <c r="GL663" i="4"/>
  <c r="GI663" i="4"/>
  <c r="GH663" i="4"/>
  <c r="GE663" i="4"/>
  <c r="GD663" i="4"/>
  <c r="GC663" i="4"/>
  <c r="GB663" i="4"/>
  <c r="GA663" i="4"/>
  <c r="FZ663" i="4"/>
  <c r="FY663" i="4"/>
  <c r="FX663" i="4"/>
  <c r="FW663" i="4"/>
  <c r="FV663" i="4"/>
  <c r="FU663" i="4"/>
  <c r="FT663" i="4"/>
  <c r="GL662" i="4"/>
  <c r="GI662" i="4"/>
  <c r="GH662" i="4"/>
  <c r="GE662" i="4"/>
  <c r="GD662" i="4"/>
  <c r="GC662" i="4"/>
  <c r="GB662" i="4"/>
  <c r="GA662" i="4"/>
  <c r="FZ662" i="4"/>
  <c r="FY662" i="4"/>
  <c r="FX662" i="4"/>
  <c r="FW662" i="4"/>
  <c r="FV662" i="4"/>
  <c r="FU662" i="4"/>
  <c r="FT662" i="4"/>
  <c r="GL661" i="4"/>
  <c r="GI661" i="4"/>
  <c r="GH661" i="4"/>
  <c r="GE661" i="4"/>
  <c r="GD661" i="4"/>
  <c r="GC661" i="4"/>
  <c r="GB661" i="4"/>
  <c r="GA661" i="4"/>
  <c r="FZ661" i="4"/>
  <c r="FY661" i="4"/>
  <c r="FX661" i="4"/>
  <c r="FW661" i="4"/>
  <c r="FV661" i="4"/>
  <c r="FU661" i="4"/>
  <c r="FT661" i="4"/>
  <c r="GL660" i="4"/>
  <c r="GI660" i="4"/>
  <c r="GH660" i="4"/>
  <c r="GE660" i="4"/>
  <c r="GD660" i="4"/>
  <c r="GC660" i="4"/>
  <c r="GB660" i="4"/>
  <c r="GA660" i="4"/>
  <c r="FZ660" i="4"/>
  <c r="FY660" i="4"/>
  <c r="FX660" i="4"/>
  <c r="FW660" i="4"/>
  <c r="FV660" i="4"/>
  <c r="FU660" i="4"/>
  <c r="FT660" i="4"/>
  <c r="GL659" i="4"/>
  <c r="GI659" i="4"/>
  <c r="GH659" i="4"/>
  <c r="GE659" i="4"/>
  <c r="GD659" i="4"/>
  <c r="GC659" i="4"/>
  <c r="GB659" i="4"/>
  <c r="GA659" i="4"/>
  <c r="FZ659" i="4"/>
  <c r="FY659" i="4"/>
  <c r="FX659" i="4"/>
  <c r="FW659" i="4"/>
  <c r="FV659" i="4"/>
  <c r="FU659" i="4"/>
  <c r="FT659" i="4"/>
  <c r="GL658" i="4"/>
  <c r="GI658" i="4"/>
  <c r="GH658" i="4"/>
  <c r="GE658" i="4"/>
  <c r="GD658" i="4"/>
  <c r="GC658" i="4"/>
  <c r="GB658" i="4"/>
  <c r="GA658" i="4"/>
  <c r="FZ658" i="4"/>
  <c r="FY658" i="4"/>
  <c r="FX658" i="4"/>
  <c r="FW658" i="4"/>
  <c r="FV658" i="4"/>
  <c r="FU658" i="4"/>
  <c r="FT658" i="4"/>
  <c r="GL657" i="4"/>
  <c r="GI657" i="4"/>
  <c r="GH657" i="4"/>
  <c r="GE657" i="4"/>
  <c r="GD657" i="4"/>
  <c r="GC657" i="4"/>
  <c r="GB657" i="4"/>
  <c r="GA657" i="4"/>
  <c r="FZ657" i="4"/>
  <c r="FY657" i="4"/>
  <c r="FX657" i="4"/>
  <c r="FW657" i="4"/>
  <c r="FV657" i="4"/>
  <c r="FU657" i="4"/>
  <c r="FT657" i="4"/>
  <c r="GL656" i="4"/>
  <c r="GI656" i="4"/>
  <c r="GH656" i="4"/>
  <c r="GE656" i="4"/>
  <c r="GD656" i="4"/>
  <c r="GC656" i="4"/>
  <c r="GB656" i="4"/>
  <c r="GA656" i="4"/>
  <c r="FZ656" i="4"/>
  <c r="FY656" i="4"/>
  <c r="FX656" i="4"/>
  <c r="FW656" i="4"/>
  <c r="FV656" i="4"/>
  <c r="FU656" i="4"/>
  <c r="FT656" i="4"/>
  <c r="GL655" i="4"/>
  <c r="GI655" i="4"/>
  <c r="GH655" i="4"/>
  <c r="GE655" i="4"/>
  <c r="GD655" i="4"/>
  <c r="GC655" i="4"/>
  <c r="GB655" i="4"/>
  <c r="GA655" i="4"/>
  <c r="FZ655" i="4"/>
  <c r="FY655" i="4"/>
  <c r="FX655" i="4"/>
  <c r="FW655" i="4"/>
  <c r="FV655" i="4"/>
  <c r="FU655" i="4"/>
  <c r="FT655" i="4"/>
  <c r="GL654" i="4"/>
  <c r="GI654" i="4"/>
  <c r="GH654" i="4"/>
  <c r="GE654" i="4"/>
  <c r="GD654" i="4"/>
  <c r="GC654" i="4"/>
  <c r="GB654" i="4"/>
  <c r="GA654" i="4"/>
  <c r="FZ654" i="4"/>
  <c r="FY654" i="4"/>
  <c r="FX654" i="4"/>
  <c r="FW654" i="4"/>
  <c r="FV654" i="4"/>
  <c r="FU654" i="4"/>
  <c r="FT654" i="4"/>
  <c r="GL653" i="4"/>
  <c r="GI653" i="4"/>
  <c r="GH653" i="4"/>
  <c r="GE653" i="4"/>
  <c r="GD653" i="4"/>
  <c r="GC653" i="4"/>
  <c r="GB653" i="4"/>
  <c r="GA653" i="4"/>
  <c r="FZ653" i="4"/>
  <c r="FY653" i="4"/>
  <c r="FX653" i="4"/>
  <c r="FW653" i="4"/>
  <c r="FV653" i="4"/>
  <c r="FU653" i="4"/>
  <c r="FT653" i="4"/>
  <c r="GL652" i="4"/>
  <c r="GI652" i="4"/>
  <c r="GH652" i="4"/>
  <c r="GE652" i="4"/>
  <c r="GD652" i="4"/>
  <c r="GC652" i="4"/>
  <c r="GB652" i="4"/>
  <c r="GA652" i="4"/>
  <c r="FZ652" i="4"/>
  <c r="FY652" i="4"/>
  <c r="FX652" i="4"/>
  <c r="FW652" i="4"/>
  <c r="FV652" i="4"/>
  <c r="FU652" i="4"/>
  <c r="FT652" i="4"/>
  <c r="GL651" i="4"/>
  <c r="GI651" i="4"/>
  <c r="GH651" i="4"/>
  <c r="GE651" i="4"/>
  <c r="GD651" i="4"/>
  <c r="GC651" i="4"/>
  <c r="GB651" i="4"/>
  <c r="GA651" i="4"/>
  <c r="FZ651" i="4"/>
  <c r="FY651" i="4"/>
  <c r="FX651" i="4"/>
  <c r="FW651" i="4"/>
  <c r="FV651" i="4"/>
  <c r="FU651" i="4"/>
  <c r="FT651" i="4"/>
  <c r="GL650" i="4"/>
  <c r="GI650" i="4"/>
  <c r="GH650" i="4"/>
  <c r="GE650" i="4"/>
  <c r="GD650" i="4"/>
  <c r="GC650" i="4"/>
  <c r="GB650" i="4"/>
  <c r="GA650" i="4"/>
  <c r="FZ650" i="4"/>
  <c r="FY650" i="4"/>
  <c r="FX650" i="4"/>
  <c r="FW650" i="4"/>
  <c r="FV650" i="4"/>
  <c r="FU650" i="4"/>
  <c r="FT650" i="4"/>
  <c r="GI649" i="4"/>
  <c r="GH649" i="4"/>
  <c r="GE649" i="4"/>
  <c r="GD649" i="4"/>
  <c r="GC649" i="4"/>
  <c r="GB649" i="4"/>
  <c r="GA649" i="4"/>
  <c r="FZ649" i="4"/>
  <c r="FY649" i="4"/>
  <c r="FX649" i="4"/>
  <c r="FW649" i="4"/>
  <c r="FV649" i="4"/>
  <c r="FU649" i="4"/>
  <c r="FT649" i="4"/>
  <c r="GL648" i="4"/>
  <c r="GI648" i="4"/>
  <c r="GH648" i="4"/>
  <c r="GE648" i="4"/>
  <c r="GD648" i="4"/>
  <c r="GC648" i="4"/>
  <c r="GB648" i="4"/>
  <c r="GA648" i="4"/>
  <c r="FZ648" i="4"/>
  <c r="FY648" i="4"/>
  <c r="FX648" i="4"/>
  <c r="FW648" i="4"/>
  <c r="FV648" i="4"/>
  <c r="FU648" i="4"/>
  <c r="FT648" i="4"/>
  <c r="GL647" i="4"/>
  <c r="GI647" i="4"/>
  <c r="GH647" i="4"/>
  <c r="GE647" i="4"/>
  <c r="GD647" i="4"/>
  <c r="GC647" i="4"/>
  <c r="GB647" i="4"/>
  <c r="GA647" i="4"/>
  <c r="FZ647" i="4"/>
  <c r="FY647" i="4"/>
  <c r="FX647" i="4"/>
  <c r="FW647" i="4"/>
  <c r="FV647" i="4"/>
  <c r="FU647" i="4"/>
  <c r="FT647" i="4"/>
  <c r="GL646" i="4"/>
  <c r="GI646" i="4"/>
  <c r="GH646" i="4"/>
  <c r="GE646" i="4"/>
  <c r="GD646" i="4"/>
  <c r="GC646" i="4"/>
  <c r="GB646" i="4"/>
  <c r="GA646" i="4"/>
  <c r="FZ646" i="4"/>
  <c r="FY646" i="4"/>
  <c r="FX646" i="4"/>
  <c r="FW646" i="4"/>
  <c r="FV646" i="4"/>
  <c r="FU646" i="4"/>
  <c r="FT646" i="4"/>
  <c r="GL645" i="4"/>
  <c r="GI645" i="4"/>
  <c r="GH645" i="4"/>
  <c r="GE645" i="4"/>
  <c r="GD645" i="4"/>
  <c r="GC645" i="4"/>
  <c r="GB645" i="4"/>
  <c r="GA645" i="4"/>
  <c r="FZ645" i="4"/>
  <c r="FY645" i="4"/>
  <c r="FX645" i="4"/>
  <c r="FW645" i="4"/>
  <c r="FV645" i="4"/>
  <c r="FU645" i="4"/>
  <c r="FT645" i="4"/>
  <c r="GL644" i="4"/>
  <c r="GI644" i="4"/>
  <c r="GH644" i="4"/>
  <c r="GE644" i="4"/>
  <c r="GD644" i="4"/>
  <c r="GC644" i="4"/>
  <c r="GB644" i="4"/>
  <c r="GA644" i="4"/>
  <c r="FZ644" i="4"/>
  <c r="FY644" i="4"/>
  <c r="FX644" i="4"/>
  <c r="FW644" i="4"/>
  <c r="FV644" i="4"/>
  <c r="FU644" i="4"/>
  <c r="FT644" i="4"/>
  <c r="GL643" i="4"/>
  <c r="GI643" i="4"/>
  <c r="GH643" i="4"/>
  <c r="GE643" i="4"/>
  <c r="GD643" i="4"/>
  <c r="GC643" i="4"/>
  <c r="GB643" i="4"/>
  <c r="GA643" i="4"/>
  <c r="FZ643" i="4"/>
  <c r="FY643" i="4"/>
  <c r="FX643" i="4"/>
  <c r="FW643" i="4"/>
  <c r="FV643" i="4"/>
  <c r="FU643" i="4"/>
  <c r="FT643" i="4"/>
  <c r="GL642" i="4"/>
  <c r="GI642" i="4"/>
  <c r="GH642" i="4"/>
  <c r="GE642" i="4"/>
  <c r="GD642" i="4"/>
  <c r="GC642" i="4"/>
  <c r="GB642" i="4"/>
  <c r="GA642" i="4"/>
  <c r="FZ642" i="4"/>
  <c r="FY642" i="4"/>
  <c r="FX642" i="4"/>
  <c r="FW642" i="4"/>
  <c r="FV642" i="4"/>
  <c r="FU642" i="4"/>
  <c r="FT642" i="4"/>
  <c r="GL641" i="4"/>
  <c r="GI641" i="4"/>
  <c r="GH641" i="4"/>
  <c r="GE641" i="4"/>
  <c r="GD641" i="4"/>
  <c r="GC641" i="4"/>
  <c r="GB641" i="4"/>
  <c r="GA641" i="4"/>
  <c r="FZ641" i="4"/>
  <c r="FY641" i="4"/>
  <c r="FX641" i="4"/>
  <c r="FW641" i="4"/>
  <c r="FV641" i="4"/>
  <c r="FU641" i="4"/>
  <c r="FT641" i="4"/>
  <c r="GL640" i="4"/>
  <c r="GI640" i="4"/>
  <c r="GH640" i="4"/>
  <c r="GE640" i="4"/>
  <c r="GD640" i="4"/>
  <c r="GC640" i="4"/>
  <c r="GB640" i="4"/>
  <c r="GA640" i="4"/>
  <c r="FZ640" i="4"/>
  <c r="FY640" i="4"/>
  <c r="FX640" i="4"/>
  <c r="FW640" i="4"/>
  <c r="FV640" i="4"/>
  <c r="FU640" i="4"/>
  <c r="FT640" i="4"/>
  <c r="GL639" i="4"/>
  <c r="GI639" i="4"/>
  <c r="GH639" i="4"/>
  <c r="GE639" i="4"/>
  <c r="GD639" i="4"/>
  <c r="GC639" i="4"/>
  <c r="GB639" i="4"/>
  <c r="GA639" i="4"/>
  <c r="FZ639" i="4"/>
  <c r="FY639" i="4"/>
  <c r="FX639" i="4"/>
  <c r="FW639" i="4"/>
  <c r="FV639" i="4"/>
  <c r="FU639" i="4"/>
  <c r="FT639" i="4"/>
  <c r="GL638" i="4"/>
  <c r="GI638" i="4"/>
  <c r="GH638" i="4"/>
  <c r="GE638" i="4"/>
  <c r="GD638" i="4"/>
  <c r="GC638" i="4"/>
  <c r="GB638" i="4"/>
  <c r="GA638" i="4"/>
  <c r="FZ638" i="4"/>
  <c r="FY638" i="4"/>
  <c r="FX638" i="4"/>
  <c r="FW638" i="4"/>
  <c r="FV638" i="4"/>
  <c r="FU638" i="4"/>
  <c r="FT638" i="4"/>
  <c r="GL637" i="4"/>
  <c r="GI637" i="4"/>
  <c r="GH637" i="4"/>
  <c r="GE637" i="4"/>
  <c r="GD637" i="4"/>
  <c r="GC637" i="4"/>
  <c r="GB637" i="4"/>
  <c r="GA637" i="4"/>
  <c r="FZ637" i="4"/>
  <c r="FY637" i="4"/>
  <c r="FX637" i="4"/>
  <c r="FW637" i="4"/>
  <c r="FV637" i="4"/>
  <c r="FU637" i="4"/>
  <c r="FT637" i="4"/>
  <c r="GL636" i="4"/>
  <c r="GI636" i="4"/>
  <c r="GH636" i="4"/>
  <c r="GE636" i="4"/>
  <c r="GD636" i="4"/>
  <c r="GC636" i="4"/>
  <c r="GB636" i="4"/>
  <c r="GA636" i="4"/>
  <c r="FZ636" i="4"/>
  <c r="FY636" i="4"/>
  <c r="FX636" i="4"/>
  <c r="FW636" i="4"/>
  <c r="FV636" i="4"/>
  <c r="FU636" i="4"/>
  <c r="FT636" i="4"/>
  <c r="GL635" i="4"/>
  <c r="GI635" i="4"/>
  <c r="GH635" i="4"/>
  <c r="GE635" i="4"/>
  <c r="GD635" i="4"/>
  <c r="GC635" i="4"/>
  <c r="GB635" i="4"/>
  <c r="GA635" i="4"/>
  <c r="FZ635" i="4"/>
  <c r="FY635" i="4"/>
  <c r="FX635" i="4"/>
  <c r="FW635" i="4"/>
  <c r="FV635" i="4"/>
  <c r="FU635" i="4"/>
  <c r="FT635" i="4"/>
  <c r="GL634" i="4"/>
  <c r="GI634" i="4"/>
  <c r="GH634" i="4"/>
  <c r="GE634" i="4"/>
  <c r="GD634" i="4"/>
  <c r="GC634" i="4"/>
  <c r="GB634" i="4"/>
  <c r="GA634" i="4"/>
  <c r="FZ634" i="4"/>
  <c r="FY634" i="4"/>
  <c r="FX634" i="4"/>
  <c r="FW634" i="4"/>
  <c r="FV634" i="4"/>
  <c r="FU634" i="4"/>
  <c r="FT634" i="4"/>
  <c r="GL633" i="4"/>
  <c r="GI633" i="4"/>
  <c r="GH633" i="4"/>
  <c r="GE633" i="4"/>
  <c r="GD633" i="4"/>
  <c r="GC633" i="4"/>
  <c r="GB633" i="4"/>
  <c r="GA633" i="4"/>
  <c r="FZ633" i="4"/>
  <c r="FY633" i="4"/>
  <c r="FX633" i="4"/>
  <c r="FW633" i="4"/>
  <c r="FV633" i="4"/>
  <c r="FU633" i="4"/>
  <c r="FT633" i="4"/>
  <c r="GL632" i="4"/>
  <c r="GI632" i="4"/>
  <c r="GH632" i="4"/>
  <c r="GE632" i="4"/>
  <c r="GD632" i="4"/>
  <c r="GC632" i="4"/>
  <c r="GB632" i="4"/>
  <c r="GA632" i="4"/>
  <c r="FZ632" i="4"/>
  <c r="FY632" i="4"/>
  <c r="FX632" i="4"/>
  <c r="FW632" i="4"/>
  <c r="FV632" i="4"/>
  <c r="FU632" i="4"/>
  <c r="FT632" i="4"/>
  <c r="GL631" i="4"/>
  <c r="GI631" i="4"/>
  <c r="GH631" i="4"/>
  <c r="GE631" i="4"/>
  <c r="GD631" i="4"/>
  <c r="GC631" i="4"/>
  <c r="GB631" i="4"/>
  <c r="GA631" i="4"/>
  <c r="FZ631" i="4"/>
  <c r="FY631" i="4"/>
  <c r="FX631" i="4"/>
  <c r="FW631" i="4"/>
  <c r="FV631" i="4"/>
  <c r="FU631" i="4"/>
  <c r="FT631" i="4"/>
  <c r="GL630" i="4"/>
  <c r="GI630" i="4"/>
  <c r="GH630" i="4"/>
  <c r="GE630" i="4"/>
  <c r="GD630" i="4"/>
  <c r="GC630" i="4"/>
  <c r="GB630" i="4"/>
  <c r="GA630" i="4"/>
  <c r="FZ630" i="4"/>
  <c r="FY630" i="4"/>
  <c r="FX630" i="4"/>
  <c r="FW630" i="4"/>
  <c r="FV630" i="4"/>
  <c r="FU630" i="4"/>
  <c r="FT630" i="4"/>
  <c r="GL629" i="4"/>
  <c r="GI629" i="4"/>
  <c r="GH629" i="4"/>
  <c r="GE629" i="4"/>
  <c r="GD629" i="4"/>
  <c r="GC629" i="4"/>
  <c r="GB629" i="4"/>
  <c r="GA629" i="4"/>
  <c r="FZ629" i="4"/>
  <c r="FY629" i="4"/>
  <c r="FX629" i="4"/>
  <c r="FW629" i="4"/>
  <c r="FV629" i="4"/>
  <c r="FU629" i="4"/>
  <c r="FT629" i="4"/>
  <c r="GL628" i="4"/>
  <c r="GI628" i="4"/>
  <c r="GH628" i="4"/>
  <c r="GE628" i="4"/>
  <c r="GD628" i="4"/>
  <c r="GC628" i="4"/>
  <c r="GB628" i="4"/>
  <c r="GA628" i="4"/>
  <c r="FZ628" i="4"/>
  <c r="FY628" i="4"/>
  <c r="FX628" i="4"/>
  <c r="FW628" i="4"/>
  <c r="FV628" i="4"/>
  <c r="FU628" i="4"/>
  <c r="FT628" i="4"/>
  <c r="GL627" i="4"/>
  <c r="GI627" i="4"/>
  <c r="GH627" i="4"/>
  <c r="GE627" i="4"/>
  <c r="GD627" i="4"/>
  <c r="GC627" i="4"/>
  <c r="GB627" i="4"/>
  <c r="GA627" i="4"/>
  <c r="FZ627" i="4"/>
  <c r="FY627" i="4"/>
  <c r="FX627" i="4"/>
  <c r="FW627" i="4"/>
  <c r="FV627" i="4"/>
  <c r="FU627" i="4"/>
  <c r="FT627" i="4"/>
  <c r="GL626" i="4"/>
  <c r="GI626" i="4"/>
  <c r="GH626" i="4"/>
  <c r="GE626" i="4"/>
  <c r="GD626" i="4"/>
  <c r="GC626" i="4"/>
  <c r="GB626" i="4"/>
  <c r="GA626" i="4"/>
  <c r="FZ626" i="4"/>
  <c r="FY626" i="4"/>
  <c r="FX626" i="4"/>
  <c r="FW626" i="4"/>
  <c r="FV626" i="4"/>
  <c r="FU626" i="4"/>
  <c r="FT626" i="4"/>
  <c r="GL625" i="4"/>
  <c r="GI625" i="4"/>
  <c r="GH625" i="4"/>
  <c r="GE625" i="4"/>
  <c r="GD625" i="4"/>
  <c r="GC625" i="4"/>
  <c r="GB625" i="4"/>
  <c r="GA625" i="4"/>
  <c r="FZ625" i="4"/>
  <c r="FY625" i="4"/>
  <c r="FX625" i="4"/>
  <c r="FW625" i="4"/>
  <c r="FV625" i="4"/>
  <c r="FU625" i="4"/>
  <c r="FT625" i="4"/>
  <c r="GL624" i="4"/>
  <c r="GI624" i="4"/>
  <c r="GH624" i="4"/>
  <c r="GE624" i="4"/>
  <c r="GD624" i="4"/>
  <c r="GC624" i="4"/>
  <c r="GB624" i="4"/>
  <c r="GA624" i="4"/>
  <c r="FZ624" i="4"/>
  <c r="FY624" i="4"/>
  <c r="FX624" i="4"/>
  <c r="FW624" i="4"/>
  <c r="FV624" i="4"/>
  <c r="FU624" i="4"/>
  <c r="FT624" i="4"/>
  <c r="GL623" i="4"/>
  <c r="GI623" i="4"/>
  <c r="GH623" i="4"/>
  <c r="GE623" i="4"/>
  <c r="GD623" i="4"/>
  <c r="GC623" i="4"/>
  <c r="GB623" i="4"/>
  <c r="GA623" i="4"/>
  <c r="FZ623" i="4"/>
  <c r="FY623" i="4"/>
  <c r="FX623" i="4"/>
  <c r="FW623" i="4"/>
  <c r="FV623" i="4"/>
  <c r="FU623" i="4"/>
  <c r="FT623" i="4"/>
  <c r="GL622" i="4"/>
  <c r="GI622" i="4"/>
  <c r="GH622" i="4"/>
  <c r="GE622" i="4"/>
  <c r="GD622" i="4"/>
  <c r="GC622" i="4"/>
  <c r="GB622" i="4"/>
  <c r="GA622" i="4"/>
  <c r="FZ622" i="4"/>
  <c r="FY622" i="4"/>
  <c r="FX622" i="4"/>
  <c r="FW622" i="4"/>
  <c r="FV622" i="4"/>
  <c r="FU622" i="4"/>
  <c r="FT622" i="4"/>
  <c r="GL621" i="4"/>
  <c r="GI621" i="4"/>
  <c r="GH621" i="4"/>
  <c r="GE621" i="4"/>
  <c r="GD621" i="4"/>
  <c r="GC621" i="4"/>
  <c r="GB621" i="4"/>
  <c r="GA621" i="4"/>
  <c r="FZ621" i="4"/>
  <c r="FY621" i="4"/>
  <c r="FX621" i="4"/>
  <c r="FW621" i="4"/>
  <c r="FV621" i="4"/>
  <c r="FU621" i="4"/>
  <c r="FT621" i="4"/>
  <c r="GL620" i="4"/>
  <c r="GI620" i="4"/>
  <c r="GH620" i="4"/>
  <c r="GE620" i="4"/>
  <c r="GD620" i="4"/>
  <c r="GC620" i="4"/>
  <c r="GB620" i="4"/>
  <c r="GA620" i="4"/>
  <c r="FZ620" i="4"/>
  <c r="FY620" i="4"/>
  <c r="FX620" i="4"/>
  <c r="FW620" i="4"/>
  <c r="FV620" i="4"/>
  <c r="FU620" i="4"/>
  <c r="FT620" i="4"/>
  <c r="GL619" i="4"/>
  <c r="GI619" i="4"/>
  <c r="GH619" i="4"/>
  <c r="GE619" i="4"/>
  <c r="GD619" i="4"/>
  <c r="GC619" i="4"/>
  <c r="GB619" i="4"/>
  <c r="GA619" i="4"/>
  <c r="FZ619" i="4"/>
  <c r="FY619" i="4"/>
  <c r="FX619" i="4"/>
  <c r="FW619" i="4"/>
  <c r="FV619" i="4"/>
  <c r="FU619" i="4"/>
  <c r="FT619" i="4"/>
  <c r="GL618" i="4"/>
  <c r="GI618" i="4"/>
  <c r="GH618" i="4"/>
  <c r="GE618" i="4"/>
  <c r="GD618" i="4"/>
  <c r="GC618" i="4"/>
  <c r="GB618" i="4"/>
  <c r="GA618" i="4"/>
  <c r="FZ618" i="4"/>
  <c r="FY618" i="4"/>
  <c r="FX618" i="4"/>
  <c r="FW618" i="4"/>
  <c r="FV618" i="4"/>
  <c r="FU618" i="4"/>
  <c r="FT618" i="4"/>
  <c r="GL617" i="4"/>
  <c r="GI617" i="4"/>
  <c r="GH617" i="4"/>
  <c r="GE617" i="4"/>
  <c r="GD617" i="4"/>
  <c r="GC617" i="4"/>
  <c r="GB617" i="4"/>
  <c r="GA617" i="4"/>
  <c r="FZ617" i="4"/>
  <c r="FY617" i="4"/>
  <c r="FX617" i="4"/>
  <c r="FW617" i="4"/>
  <c r="FV617" i="4"/>
  <c r="FU617" i="4"/>
  <c r="FT617" i="4"/>
  <c r="GL616" i="4"/>
  <c r="GI616" i="4"/>
  <c r="GH616" i="4"/>
  <c r="GE616" i="4"/>
  <c r="GD616" i="4"/>
  <c r="GC616" i="4"/>
  <c r="GB616" i="4"/>
  <c r="GA616" i="4"/>
  <c r="FZ616" i="4"/>
  <c r="FY616" i="4"/>
  <c r="FX616" i="4"/>
  <c r="FW616" i="4"/>
  <c r="FV616" i="4"/>
  <c r="FU616" i="4"/>
  <c r="FT616" i="4"/>
  <c r="GL615" i="4"/>
  <c r="GI615" i="4"/>
  <c r="GH615" i="4"/>
  <c r="GE615" i="4"/>
  <c r="GD615" i="4"/>
  <c r="GC615" i="4"/>
  <c r="GB615" i="4"/>
  <c r="GA615" i="4"/>
  <c r="FZ615" i="4"/>
  <c r="FY615" i="4"/>
  <c r="FX615" i="4"/>
  <c r="FW615" i="4"/>
  <c r="FV615" i="4"/>
  <c r="FU615" i="4"/>
  <c r="FT615" i="4"/>
  <c r="GL614" i="4"/>
  <c r="GI614" i="4"/>
  <c r="GH614" i="4"/>
  <c r="GE614" i="4"/>
  <c r="GD614" i="4"/>
  <c r="GC614" i="4"/>
  <c r="GB614" i="4"/>
  <c r="GA614" i="4"/>
  <c r="FZ614" i="4"/>
  <c r="FY614" i="4"/>
  <c r="FX614" i="4"/>
  <c r="FW614" i="4"/>
  <c r="FV614" i="4"/>
  <c r="FU614" i="4"/>
  <c r="FT614" i="4"/>
  <c r="GI613" i="4"/>
  <c r="GH613" i="4"/>
  <c r="GE613" i="4"/>
  <c r="GD613" i="4"/>
  <c r="GC613" i="4"/>
  <c r="GB613" i="4"/>
  <c r="GA613" i="4"/>
  <c r="FZ613" i="4"/>
  <c r="FY613" i="4"/>
  <c r="FX613" i="4"/>
  <c r="FW613" i="4"/>
  <c r="FV613" i="4"/>
  <c r="FU613" i="4"/>
  <c r="FT613" i="4"/>
  <c r="GL612" i="4"/>
  <c r="GI612" i="4"/>
  <c r="GH612" i="4"/>
  <c r="GE612" i="4"/>
  <c r="GD612" i="4"/>
  <c r="GC612" i="4"/>
  <c r="GB612" i="4"/>
  <c r="GA612" i="4"/>
  <c r="FZ612" i="4"/>
  <c r="FY612" i="4"/>
  <c r="FX612" i="4"/>
  <c r="FW612" i="4"/>
  <c r="FV612" i="4"/>
  <c r="FU612" i="4"/>
  <c r="FT612" i="4"/>
  <c r="GL611" i="4"/>
  <c r="GI611" i="4"/>
  <c r="GH611" i="4"/>
  <c r="GE611" i="4"/>
  <c r="GD611" i="4"/>
  <c r="GC611" i="4"/>
  <c r="GB611" i="4"/>
  <c r="GA611" i="4"/>
  <c r="FZ611" i="4"/>
  <c r="FY611" i="4"/>
  <c r="FX611" i="4"/>
  <c r="FW611" i="4"/>
  <c r="FV611" i="4"/>
  <c r="FU611" i="4"/>
  <c r="FT611" i="4"/>
  <c r="GL610" i="4"/>
  <c r="GI610" i="4"/>
  <c r="GH610" i="4"/>
  <c r="GE610" i="4"/>
  <c r="GD610" i="4"/>
  <c r="GC610" i="4"/>
  <c r="GB610" i="4"/>
  <c r="GA610" i="4"/>
  <c r="FZ610" i="4"/>
  <c r="FY610" i="4"/>
  <c r="FX610" i="4"/>
  <c r="FW610" i="4"/>
  <c r="FV610" i="4"/>
  <c r="FU610" i="4"/>
  <c r="FT610" i="4"/>
  <c r="GL609" i="4"/>
  <c r="GI609" i="4"/>
  <c r="GH609" i="4"/>
  <c r="GE609" i="4"/>
  <c r="GD609" i="4"/>
  <c r="GC609" i="4"/>
  <c r="GB609" i="4"/>
  <c r="GA609" i="4"/>
  <c r="FZ609" i="4"/>
  <c r="FY609" i="4"/>
  <c r="FX609" i="4"/>
  <c r="FW609" i="4"/>
  <c r="FV609" i="4"/>
  <c r="FU609" i="4"/>
  <c r="FT609" i="4"/>
  <c r="GL608" i="4"/>
  <c r="GI608" i="4"/>
  <c r="GH608" i="4"/>
  <c r="GE608" i="4"/>
  <c r="GD608" i="4"/>
  <c r="GC608" i="4"/>
  <c r="GB608" i="4"/>
  <c r="GA608" i="4"/>
  <c r="FZ608" i="4"/>
  <c r="FY608" i="4"/>
  <c r="FX608" i="4"/>
  <c r="FW608" i="4"/>
  <c r="FV608" i="4"/>
  <c r="FU608" i="4"/>
  <c r="FT608" i="4"/>
  <c r="GL607" i="4"/>
  <c r="GI607" i="4"/>
  <c r="GH607" i="4"/>
  <c r="GE607" i="4"/>
  <c r="GD607" i="4"/>
  <c r="GC607" i="4"/>
  <c r="GB607" i="4"/>
  <c r="GA607" i="4"/>
  <c r="FZ607" i="4"/>
  <c r="FY607" i="4"/>
  <c r="FX607" i="4"/>
  <c r="FW607" i="4"/>
  <c r="FV607" i="4"/>
  <c r="FU607" i="4"/>
  <c r="FT607" i="4"/>
  <c r="GL606" i="4"/>
  <c r="GI606" i="4"/>
  <c r="GH606" i="4"/>
  <c r="GE606" i="4"/>
  <c r="GD606" i="4"/>
  <c r="GC606" i="4"/>
  <c r="GB606" i="4"/>
  <c r="GA606" i="4"/>
  <c r="FZ606" i="4"/>
  <c r="FY606" i="4"/>
  <c r="FX606" i="4"/>
  <c r="FW606" i="4"/>
  <c r="FV606" i="4"/>
  <c r="FU606" i="4"/>
  <c r="FT606" i="4"/>
  <c r="GL605" i="4"/>
  <c r="GI605" i="4"/>
  <c r="GH605" i="4"/>
  <c r="GE605" i="4"/>
  <c r="GD605" i="4"/>
  <c r="GC605" i="4"/>
  <c r="GB605" i="4"/>
  <c r="GA605" i="4"/>
  <c r="FZ605" i="4"/>
  <c r="FY605" i="4"/>
  <c r="FX605" i="4"/>
  <c r="FW605" i="4"/>
  <c r="FV605" i="4"/>
  <c r="FU605" i="4"/>
  <c r="FT605" i="4"/>
  <c r="GL604" i="4"/>
  <c r="GI604" i="4"/>
  <c r="GH604" i="4"/>
  <c r="GE604" i="4"/>
  <c r="GD604" i="4"/>
  <c r="GC604" i="4"/>
  <c r="GB604" i="4"/>
  <c r="GA604" i="4"/>
  <c r="FZ604" i="4"/>
  <c r="FY604" i="4"/>
  <c r="FX604" i="4"/>
  <c r="FW604" i="4"/>
  <c r="FV604" i="4"/>
  <c r="FU604" i="4"/>
  <c r="FT604" i="4"/>
  <c r="GL603" i="4"/>
  <c r="GI603" i="4"/>
  <c r="GH603" i="4"/>
  <c r="GE603" i="4"/>
  <c r="GD603" i="4"/>
  <c r="GC603" i="4"/>
  <c r="GB603" i="4"/>
  <c r="GA603" i="4"/>
  <c r="FZ603" i="4"/>
  <c r="FY603" i="4"/>
  <c r="FX603" i="4"/>
  <c r="FW603" i="4"/>
  <c r="FV603" i="4"/>
  <c r="FU603" i="4"/>
  <c r="FT603" i="4"/>
  <c r="GL602" i="4"/>
  <c r="GI602" i="4"/>
  <c r="GH602" i="4"/>
  <c r="GE602" i="4"/>
  <c r="GD602" i="4"/>
  <c r="GC602" i="4"/>
  <c r="GB602" i="4"/>
  <c r="GA602" i="4"/>
  <c r="FZ602" i="4"/>
  <c r="FY602" i="4"/>
  <c r="FX602" i="4"/>
  <c r="FW602" i="4"/>
  <c r="FV602" i="4"/>
  <c r="FU602" i="4"/>
  <c r="FT602" i="4"/>
  <c r="GL601" i="4"/>
  <c r="GI601" i="4"/>
  <c r="GH601" i="4"/>
  <c r="GE601" i="4"/>
  <c r="GD601" i="4"/>
  <c r="GC601" i="4"/>
  <c r="GB601" i="4"/>
  <c r="GA601" i="4"/>
  <c r="FZ601" i="4"/>
  <c r="FY601" i="4"/>
  <c r="FX601" i="4"/>
  <c r="FW601" i="4"/>
  <c r="FV601" i="4"/>
  <c r="FU601" i="4"/>
  <c r="FT601" i="4"/>
  <c r="GL600" i="4"/>
  <c r="GI600" i="4"/>
  <c r="GH600" i="4"/>
  <c r="GE600" i="4"/>
  <c r="GD600" i="4"/>
  <c r="GC600" i="4"/>
  <c r="GB600" i="4"/>
  <c r="GA600" i="4"/>
  <c r="FZ600" i="4"/>
  <c r="FY600" i="4"/>
  <c r="FX600" i="4"/>
  <c r="FW600" i="4"/>
  <c r="FV600" i="4"/>
  <c r="FU600" i="4"/>
  <c r="FT600" i="4"/>
  <c r="GL599" i="4"/>
  <c r="GI599" i="4"/>
  <c r="GH599" i="4"/>
  <c r="GE599" i="4"/>
  <c r="GD599" i="4"/>
  <c r="GC599" i="4"/>
  <c r="GB599" i="4"/>
  <c r="GA599" i="4"/>
  <c r="FZ599" i="4"/>
  <c r="FY599" i="4"/>
  <c r="FX599" i="4"/>
  <c r="FW599" i="4"/>
  <c r="FV599" i="4"/>
  <c r="FU599" i="4"/>
  <c r="FT599" i="4"/>
  <c r="GL598" i="4"/>
  <c r="GI598" i="4"/>
  <c r="GH598" i="4"/>
  <c r="GE598" i="4"/>
  <c r="GD598" i="4"/>
  <c r="GC598" i="4"/>
  <c r="GB598" i="4"/>
  <c r="GA598" i="4"/>
  <c r="FZ598" i="4"/>
  <c r="FY598" i="4"/>
  <c r="FX598" i="4"/>
  <c r="FW598" i="4"/>
  <c r="FV598" i="4"/>
  <c r="FU598" i="4"/>
  <c r="FT598" i="4"/>
  <c r="GL597" i="4"/>
  <c r="GI597" i="4"/>
  <c r="GH597" i="4"/>
  <c r="GE597" i="4"/>
  <c r="GD597" i="4"/>
  <c r="GC597" i="4"/>
  <c r="GB597" i="4"/>
  <c r="GA597" i="4"/>
  <c r="FZ597" i="4"/>
  <c r="FY597" i="4"/>
  <c r="FX597" i="4"/>
  <c r="FW597" i="4"/>
  <c r="FV597" i="4"/>
  <c r="FU597" i="4"/>
  <c r="FT597" i="4"/>
  <c r="GL596" i="4"/>
  <c r="GI596" i="4"/>
  <c r="GH596" i="4"/>
  <c r="GE596" i="4"/>
  <c r="GD596" i="4"/>
  <c r="GC596" i="4"/>
  <c r="GB596" i="4"/>
  <c r="GA596" i="4"/>
  <c r="FZ596" i="4"/>
  <c r="FY596" i="4"/>
  <c r="FX596" i="4"/>
  <c r="FW596" i="4"/>
  <c r="FV596" i="4"/>
  <c r="FU596" i="4"/>
  <c r="FT596" i="4"/>
  <c r="GL595" i="4"/>
  <c r="GI595" i="4"/>
  <c r="GH595" i="4"/>
  <c r="GE595" i="4"/>
  <c r="GD595" i="4"/>
  <c r="GC595" i="4"/>
  <c r="GB595" i="4"/>
  <c r="GA595" i="4"/>
  <c r="FZ595" i="4"/>
  <c r="FY595" i="4"/>
  <c r="FX595" i="4"/>
  <c r="FW595" i="4"/>
  <c r="FV595" i="4"/>
  <c r="FU595" i="4"/>
  <c r="FT595" i="4"/>
  <c r="GL594" i="4"/>
  <c r="GI594" i="4"/>
  <c r="GH594" i="4"/>
  <c r="GE594" i="4"/>
  <c r="GD594" i="4"/>
  <c r="GC594" i="4"/>
  <c r="GB594" i="4"/>
  <c r="GA594" i="4"/>
  <c r="FZ594" i="4"/>
  <c r="FY594" i="4"/>
  <c r="FX594" i="4"/>
  <c r="FW594" i="4"/>
  <c r="FV594" i="4"/>
  <c r="FU594" i="4"/>
  <c r="FT594" i="4"/>
  <c r="GL593" i="4"/>
  <c r="GI593" i="4"/>
  <c r="GH593" i="4"/>
  <c r="GE593" i="4"/>
  <c r="GD593" i="4"/>
  <c r="GC593" i="4"/>
  <c r="GB593" i="4"/>
  <c r="GA593" i="4"/>
  <c r="FZ593" i="4"/>
  <c r="FY593" i="4"/>
  <c r="FX593" i="4"/>
  <c r="FW593" i="4"/>
  <c r="FV593" i="4"/>
  <c r="FU593" i="4"/>
  <c r="FT593" i="4"/>
  <c r="GL592" i="4"/>
  <c r="GI592" i="4"/>
  <c r="GH592" i="4"/>
  <c r="GE592" i="4"/>
  <c r="GD592" i="4"/>
  <c r="GC592" i="4"/>
  <c r="GB592" i="4"/>
  <c r="GA592" i="4"/>
  <c r="FZ592" i="4"/>
  <c r="FY592" i="4"/>
  <c r="FX592" i="4"/>
  <c r="FW592" i="4"/>
  <c r="FV592" i="4"/>
  <c r="FU592" i="4"/>
  <c r="FT592" i="4"/>
  <c r="GL591" i="4"/>
  <c r="GI591" i="4"/>
  <c r="GH591" i="4"/>
  <c r="GE591" i="4"/>
  <c r="GD591" i="4"/>
  <c r="GC591" i="4"/>
  <c r="GB591" i="4"/>
  <c r="GA591" i="4"/>
  <c r="FZ591" i="4"/>
  <c r="FY591" i="4"/>
  <c r="FX591" i="4"/>
  <c r="FW591" i="4"/>
  <c r="FV591" i="4"/>
  <c r="FU591" i="4"/>
  <c r="FT591" i="4"/>
  <c r="GL590" i="4"/>
  <c r="GI590" i="4"/>
  <c r="GH590" i="4"/>
  <c r="GE590" i="4"/>
  <c r="GD590" i="4"/>
  <c r="GC590" i="4"/>
  <c r="GB590" i="4"/>
  <c r="GA590" i="4"/>
  <c r="FZ590" i="4"/>
  <c r="FY590" i="4"/>
  <c r="FX590" i="4"/>
  <c r="FW590" i="4"/>
  <c r="FV590" i="4"/>
  <c r="FU590" i="4"/>
  <c r="FT590" i="4"/>
  <c r="GL589" i="4"/>
  <c r="GI589" i="4"/>
  <c r="GH589" i="4"/>
  <c r="GE589" i="4"/>
  <c r="GD589" i="4"/>
  <c r="GC589" i="4"/>
  <c r="GB589" i="4"/>
  <c r="GA589" i="4"/>
  <c r="FZ589" i="4"/>
  <c r="FY589" i="4"/>
  <c r="FX589" i="4"/>
  <c r="FW589" i="4"/>
  <c r="FV589" i="4"/>
  <c r="FU589" i="4"/>
  <c r="FT589" i="4"/>
  <c r="GL588" i="4"/>
  <c r="GI588" i="4"/>
  <c r="GH588" i="4"/>
  <c r="GE588" i="4"/>
  <c r="GD588" i="4"/>
  <c r="GC588" i="4"/>
  <c r="GB588" i="4"/>
  <c r="GA588" i="4"/>
  <c r="FZ588" i="4"/>
  <c r="FY588" i="4"/>
  <c r="FX588" i="4"/>
  <c r="FW588" i="4"/>
  <c r="FV588" i="4"/>
  <c r="FU588" i="4"/>
  <c r="FT588" i="4"/>
  <c r="GL587" i="4"/>
  <c r="GI587" i="4"/>
  <c r="GH587" i="4"/>
  <c r="GE587" i="4"/>
  <c r="GD587" i="4"/>
  <c r="GC587" i="4"/>
  <c r="GB587" i="4"/>
  <c r="GA587" i="4"/>
  <c r="FZ587" i="4"/>
  <c r="FY587" i="4"/>
  <c r="FX587" i="4"/>
  <c r="FW587" i="4"/>
  <c r="FV587" i="4"/>
  <c r="FU587" i="4"/>
  <c r="FT587" i="4"/>
  <c r="GL586" i="4"/>
  <c r="GI586" i="4"/>
  <c r="GH586" i="4"/>
  <c r="GE586" i="4"/>
  <c r="GD586" i="4"/>
  <c r="GC586" i="4"/>
  <c r="GB586" i="4"/>
  <c r="GA586" i="4"/>
  <c r="FZ586" i="4"/>
  <c r="FY586" i="4"/>
  <c r="FX586" i="4"/>
  <c r="FW586" i="4"/>
  <c r="FV586" i="4"/>
  <c r="FU586" i="4"/>
  <c r="FT586" i="4"/>
  <c r="GL585" i="4"/>
  <c r="GI585" i="4"/>
  <c r="GH585" i="4"/>
  <c r="GE585" i="4"/>
  <c r="GD585" i="4"/>
  <c r="GC585" i="4"/>
  <c r="GB585" i="4"/>
  <c r="GA585" i="4"/>
  <c r="FZ585" i="4"/>
  <c r="FY585" i="4"/>
  <c r="FX585" i="4"/>
  <c r="FW585" i="4"/>
  <c r="FV585" i="4"/>
  <c r="FU585" i="4"/>
  <c r="FT585" i="4"/>
  <c r="GL584" i="4"/>
  <c r="GI584" i="4"/>
  <c r="GH584" i="4"/>
  <c r="GE584" i="4"/>
  <c r="GD584" i="4"/>
  <c r="GC584" i="4"/>
  <c r="GB584" i="4"/>
  <c r="GA584" i="4"/>
  <c r="FZ584" i="4"/>
  <c r="FY584" i="4"/>
  <c r="FX584" i="4"/>
  <c r="FW584" i="4"/>
  <c r="FV584" i="4"/>
  <c r="FU584" i="4"/>
  <c r="FT584" i="4"/>
  <c r="GL583" i="4"/>
  <c r="GI583" i="4"/>
  <c r="GH583" i="4"/>
  <c r="GE583" i="4"/>
  <c r="GD583" i="4"/>
  <c r="GC583" i="4"/>
  <c r="GB583" i="4"/>
  <c r="GA583" i="4"/>
  <c r="FZ583" i="4"/>
  <c r="FY583" i="4"/>
  <c r="FX583" i="4"/>
  <c r="FW583" i="4"/>
  <c r="FV583" i="4"/>
  <c r="FU583" i="4"/>
  <c r="FT583" i="4"/>
  <c r="GL582" i="4"/>
  <c r="GI582" i="4"/>
  <c r="GH582" i="4"/>
  <c r="GE582" i="4"/>
  <c r="GD582" i="4"/>
  <c r="GC582" i="4"/>
  <c r="GB582" i="4"/>
  <c r="GA582" i="4"/>
  <c r="FZ582" i="4"/>
  <c r="FY582" i="4"/>
  <c r="FX582" i="4"/>
  <c r="FW582" i="4"/>
  <c r="FV582" i="4"/>
  <c r="FU582" i="4"/>
  <c r="FT582" i="4"/>
  <c r="GL581" i="4"/>
  <c r="GI581" i="4"/>
  <c r="GH581" i="4"/>
  <c r="GE581" i="4"/>
  <c r="GD581" i="4"/>
  <c r="GC581" i="4"/>
  <c r="GB581" i="4"/>
  <c r="GA581" i="4"/>
  <c r="FZ581" i="4"/>
  <c r="FY581" i="4"/>
  <c r="FX581" i="4"/>
  <c r="FW581" i="4"/>
  <c r="FV581" i="4"/>
  <c r="FU581" i="4"/>
  <c r="FT581" i="4"/>
  <c r="GL580" i="4"/>
  <c r="GI580" i="4"/>
  <c r="GH580" i="4"/>
  <c r="GE580" i="4"/>
  <c r="GD580" i="4"/>
  <c r="GC580" i="4"/>
  <c r="GB580" i="4"/>
  <c r="GA580" i="4"/>
  <c r="FZ580" i="4"/>
  <c r="FY580" i="4"/>
  <c r="FX580" i="4"/>
  <c r="FW580" i="4"/>
  <c r="FV580" i="4"/>
  <c r="FU580" i="4"/>
  <c r="FT580" i="4"/>
  <c r="GL579" i="4"/>
  <c r="GI579" i="4"/>
  <c r="GH579" i="4"/>
  <c r="GE579" i="4"/>
  <c r="GD579" i="4"/>
  <c r="GC579" i="4"/>
  <c r="GB579" i="4"/>
  <c r="GA579" i="4"/>
  <c r="FZ579" i="4"/>
  <c r="FY579" i="4"/>
  <c r="FX579" i="4"/>
  <c r="FW579" i="4"/>
  <c r="FV579" i="4"/>
  <c r="FU579" i="4"/>
  <c r="FT579" i="4"/>
  <c r="GL578" i="4"/>
  <c r="GI578" i="4"/>
  <c r="GH578" i="4"/>
  <c r="GE578" i="4"/>
  <c r="GD578" i="4"/>
  <c r="GC578" i="4"/>
  <c r="GB578" i="4"/>
  <c r="GA578" i="4"/>
  <c r="FZ578" i="4"/>
  <c r="FY578" i="4"/>
  <c r="FX578" i="4"/>
  <c r="FW578" i="4"/>
  <c r="FV578" i="4"/>
  <c r="FU578" i="4"/>
  <c r="FT578" i="4"/>
  <c r="GL577" i="4"/>
  <c r="GI577" i="4"/>
  <c r="GH577" i="4"/>
  <c r="GE577" i="4"/>
  <c r="GD577" i="4"/>
  <c r="GC577" i="4"/>
  <c r="GB577" i="4"/>
  <c r="GA577" i="4"/>
  <c r="FZ577" i="4"/>
  <c r="FY577" i="4"/>
  <c r="FX577" i="4"/>
  <c r="FW577" i="4"/>
  <c r="FV577" i="4"/>
  <c r="FU577" i="4"/>
  <c r="FT577" i="4"/>
  <c r="GL576" i="4"/>
  <c r="GI576" i="4"/>
  <c r="GH576" i="4"/>
  <c r="GE576" i="4"/>
  <c r="GD576" i="4"/>
  <c r="GC576" i="4"/>
  <c r="GB576" i="4"/>
  <c r="GA576" i="4"/>
  <c r="FZ576" i="4"/>
  <c r="FY576" i="4"/>
  <c r="FX576" i="4"/>
  <c r="FW576" i="4"/>
  <c r="FV576" i="4"/>
  <c r="FU576" i="4"/>
  <c r="FT576" i="4"/>
  <c r="GL575" i="4"/>
  <c r="GI575" i="4"/>
  <c r="GH575" i="4"/>
  <c r="GE575" i="4"/>
  <c r="GD575" i="4"/>
  <c r="GC575" i="4"/>
  <c r="GB575" i="4"/>
  <c r="GA575" i="4"/>
  <c r="FZ575" i="4"/>
  <c r="FY575" i="4"/>
  <c r="FX575" i="4"/>
  <c r="FW575" i="4"/>
  <c r="FV575" i="4"/>
  <c r="FU575" i="4"/>
  <c r="FT575" i="4"/>
  <c r="GL574" i="4"/>
  <c r="GI574" i="4"/>
  <c r="GH574" i="4"/>
  <c r="GE574" i="4"/>
  <c r="GD574" i="4"/>
  <c r="GC574" i="4"/>
  <c r="GB574" i="4"/>
  <c r="GA574" i="4"/>
  <c r="FZ574" i="4"/>
  <c r="FY574" i="4"/>
  <c r="FX574" i="4"/>
  <c r="FW574" i="4"/>
  <c r="FV574" i="4"/>
  <c r="FU574" i="4"/>
  <c r="FT574" i="4"/>
  <c r="GL573" i="4"/>
  <c r="GI573" i="4"/>
  <c r="GH573" i="4"/>
  <c r="GE573" i="4"/>
  <c r="GD573" i="4"/>
  <c r="GC573" i="4"/>
  <c r="GB573" i="4"/>
  <c r="GA573" i="4"/>
  <c r="FZ573" i="4"/>
  <c r="FY573" i="4"/>
  <c r="FX573" i="4"/>
  <c r="FW573" i="4"/>
  <c r="FV573" i="4"/>
  <c r="FU573" i="4"/>
  <c r="FT573" i="4"/>
  <c r="GL572" i="4"/>
  <c r="GI572" i="4"/>
  <c r="GH572" i="4"/>
  <c r="GE572" i="4"/>
  <c r="GD572" i="4"/>
  <c r="GC572" i="4"/>
  <c r="GB572" i="4"/>
  <c r="GA572" i="4"/>
  <c r="FZ572" i="4"/>
  <c r="FY572" i="4"/>
  <c r="FX572" i="4"/>
  <c r="FW572" i="4"/>
  <c r="FV572" i="4"/>
  <c r="FU572" i="4"/>
  <c r="FT572" i="4"/>
  <c r="GL571" i="4"/>
  <c r="GI571" i="4"/>
  <c r="GH571" i="4"/>
  <c r="GE571" i="4"/>
  <c r="GD571" i="4"/>
  <c r="GC571" i="4"/>
  <c r="GB571" i="4"/>
  <c r="GA571" i="4"/>
  <c r="FZ571" i="4"/>
  <c r="FY571" i="4"/>
  <c r="FX571" i="4"/>
  <c r="FW571" i="4"/>
  <c r="FV571" i="4"/>
  <c r="FU571" i="4"/>
  <c r="FT571" i="4"/>
  <c r="GL570" i="4"/>
  <c r="GI570" i="4"/>
  <c r="GH570" i="4"/>
  <c r="GE570" i="4"/>
  <c r="GD570" i="4"/>
  <c r="GC570" i="4"/>
  <c r="GB570" i="4"/>
  <c r="GA570" i="4"/>
  <c r="FZ570" i="4"/>
  <c r="FY570" i="4"/>
  <c r="FX570" i="4"/>
  <c r="FW570" i="4"/>
  <c r="FV570" i="4"/>
  <c r="FU570" i="4"/>
  <c r="FT570" i="4"/>
  <c r="GL569" i="4"/>
  <c r="GI569" i="4"/>
  <c r="GH569" i="4"/>
  <c r="GE569" i="4"/>
  <c r="GD569" i="4"/>
  <c r="GC569" i="4"/>
  <c r="GB569" i="4"/>
  <c r="GA569" i="4"/>
  <c r="FZ569" i="4"/>
  <c r="FY569" i="4"/>
  <c r="FX569" i="4"/>
  <c r="FW569" i="4"/>
  <c r="FV569" i="4"/>
  <c r="FU569" i="4"/>
  <c r="FT569" i="4"/>
  <c r="GL568" i="4"/>
  <c r="GI568" i="4"/>
  <c r="GH568" i="4"/>
  <c r="GE568" i="4"/>
  <c r="GD568" i="4"/>
  <c r="GC568" i="4"/>
  <c r="GB568" i="4"/>
  <c r="GA568" i="4"/>
  <c r="FZ568" i="4"/>
  <c r="FY568" i="4"/>
  <c r="FX568" i="4"/>
  <c r="FW568" i="4"/>
  <c r="FV568" i="4"/>
  <c r="FU568" i="4"/>
  <c r="FT568" i="4"/>
  <c r="GL567" i="4"/>
  <c r="GI567" i="4"/>
  <c r="GH567" i="4"/>
  <c r="GE567" i="4"/>
  <c r="GD567" i="4"/>
  <c r="GC567" i="4"/>
  <c r="GB567" i="4"/>
  <c r="GA567" i="4"/>
  <c r="FZ567" i="4"/>
  <c r="FY567" i="4"/>
  <c r="FX567" i="4"/>
  <c r="FW567" i="4"/>
  <c r="FV567" i="4"/>
  <c r="FU567" i="4"/>
  <c r="FT567" i="4"/>
  <c r="GL566" i="4"/>
  <c r="GI566" i="4"/>
  <c r="GH566" i="4"/>
  <c r="GE566" i="4"/>
  <c r="GD566" i="4"/>
  <c r="GC566" i="4"/>
  <c r="GB566" i="4"/>
  <c r="GA566" i="4"/>
  <c r="FZ566" i="4"/>
  <c r="FY566" i="4"/>
  <c r="FX566" i="4"/>
  <c r="FW566" i="4"/>
  <c r="FV566" i="4"/>
  <c r="FU566" i="4"/>
  <c r="FT566" i="4"/>
  <c r="GL565" i="4"/>
  <c r="GI565" i="4"/>
  <c r="GH565" i="4"/>
  <c r="GE565" i="4"/>
  <c r="GD565" i="4"/>
  <c r="GC565" i="4"/>
  <c r="GB565" i="4"/>
  <c r="GA565" i="4"/>
  <c r="FZ565" i="4"/>
  <c r="FY565" i="4"/>
  <c r="FX565" i="4"/>
  <c r="FW565" i="4"/>
  <c r="FV565" i="4"/>
  <c r="FU565" i="4"/>
  <c r="FT565" i="4"/>
  <c r="GL564" i="4"/>
  <c r="GI564" i="4"/>
  <c r="GH564" i="4"/>
  <c r="GE564" i="4"/>
  <c r="GD564" i="4"/>
  <c r="GC564" i="4"/>
  <c r="GB564" i="4"/>
  <c r="GA564" i="4"/>
  <c r="FZ564" i="4"/>
  <c r="FY564" i="4"/>
  <c r="FX564" i="4"/>
  <c r="FW564" i="4"/>
  <c r="FV564" i="4"/>
  <c r="FU564" i="4"/>
  <c r="FT564" i="4"/>
  <c r="GL563" i="4"/>
  <c r="GI563" i="4"/>
  <c r="GH563" i="4"/>
  <c r="GE563" i="4"/>
  <c r="GD563" i="4"/>
  <c r="GC563" i="4"/>
  <c r="GB563" i="4"/>
  <c r="GA563" i="4"/>
  <c r="FZ563" i="4"/>
  <c r="FY563" i="4"/>
  <c r="FX563" i="4"/>
  <c r="FW563" i="4"/>
  <c r="FV563" i="4"/>
  <c r="FU563" i="4"/>
  <c r="FT563" i="4"/>
  <c r="GL562" i="4"/>
  <c r="GI562" i="4"/>
  <c r="GH562" i="4"/>
  <c r="GE562" i="4"/>
  <c r="GD562" i="4"/>
  <c r="GC562" i="4"/>
  <c r="GB562" i="4"/>
  <c r="GA562" i="4"/>
  <c r="FZ562" i="4"/>
  <c r="FY562" i="4"/>
  <c r="FX562" i="4"/>
  <c r="FW562" i="4"/>
  <c r="FV562" i="4"/>
  <c r="FU562" i="4"/>
  <c r="FT562" i="4"/>
  <c r="GL561" i="4"/>
  <c r="GI561" i="4"/>
  <c r="GH561" i="4"/>
  <c r="GE561" i="4"/>
  <c r="GD561" i="4"/>
  <c r="GC561" i="4"/>
  <c r="GB561" i="4"/>
  <c r="GA561" i="4"/>
  <c r="FZ561" i="4"/>
  <c r="FY561" i="4"/>
  <c r="FX561" i="4"/>
  <c r="FW561" i="4"/>
  <c r="FV561" i="4"/>
  <c r="FU561" i="4"/>
  <c r="FT561" i="4"/>
  <c r="GL560" i="4"/>
  <c r="GI560" i="4"/>
  <c r="GH560" i="4"/>
  <c r="GE560" i="4"/>
  <c r="GD560" i="4"/>
  <c r="GC560" i="4"/>
  <c r="GB560" i="4"/>
  <c r="GA560" i="4"/>
  <c r="FZ560" i="4"/>
  <c r="FY560" i="4"/>
  <c r="FX560" i="4"/>
  <c r="FW560" i="4"/>
  <c r="FV560" i="4"/>
  <c r="FU560" i="4"/>
  <c r="FT560" i="4"/>
  <c r="GL559" i="4"/>
  <c r="GI559" i="4"/>
  <c r="GH559" i="4"/>
  <c r="GE559" i="4"/>
  <c r="GD559" i="4"/>
  <c r="GC559" i="4"/>
  <c r="GB559" i="4"/>
  <c r="GA559" i="4"/>
  <c r="FZ559" i="4"/>
  <c r="FY559" i="4"/>
  <c r="FX559" i="4"/>
  <c r="FW559" i="4"/>
  <c r="FV559" i="4"/>
  <c r="FU559" i="4"/>
  <c r="FT559" i="4"/>
  <c r="GL558" i="4"/>
  <c r="GI558" i="4"/>
  <c r="GH558" i="4"/>
  <c r="GE558" i="4"/>
  <c r="GD558" i="4"/>
  <c r="GC558" i="4"/>
  <c r="GB558" i="4"/>
  <c r="GA558" i="4"/>
  <c r="FZ558" i="4"/>
  <c r="FY558" i="4"/>
  <c r="FX558" i="4"/>
  <c r="FW558" i="4"/>
  <c r="FV558" i="4"/>
  <c r="FU558" i="4"/>
  <c r="FT558" i="4"/>
  <c r="N69" i="1"/>
  <c r="O69" i="1"/>
  <c r="N62" i="1"/>
  <c r="O62" i="1"/>
  <c r="GL557" i="4"/>
  <c r="GI557" i="4"/>
  <c r="GH557" i="4"/>
  <c r="GE557" i="4"/>
  <c r="GD557" i="4"/>
  <c r="GC557" i="4"/>
  <c r="GB557" i="4"/>
  <c r="GA557" i="4"/>
  <c r="FZ557" i="4"/>
  <c r="FY557" i="4"/>
  <c r="FX557" i="4"/>
  <c r="FW557" i="4"/>
  <c r="FV557" i="4"/>
  <c r="FU557" i="4"/>
  <c r="FT557" i="4"/>
  <c r="GL556" i="4"/>
  <c r="GI556" i="4"/>
  <c r="GH556" i="4"/>
  <c r="GE556" i="4"/>
  <c r="GD556" i="4"/>
  <c r="GC556" i="4"/>
  <c r="GB556" i="4"/>
  <c r="GA556" i="4"/>
  <c r="FZ556" i="4"/>
  <c r="FY556" i="4"/>
  <c r="FX556" i="4"/>
  <c r="FW556" i="4"/>
  <c r="FV556" i="4"/>
  <c r="FU556" i="4"/>
  <c r="FT556" i="4"/>
  <c r="GL555" i="4"/>
  <c r="GI555" i="4"/>
  <c r="GH555" i="4"/>
  <c r="GE555" i="4"/>
  <c r="GD555" i="4"/>
  <c r="GC555" i="4"/>
  <c r="GB555" i="4"/>
  <c r="GA555" i="4"/>
  <c r="FZ555" i="4"/>
  <c r="FY555" i="4"/>
  <c r="FX555" i="4"/>
  <c r="FW555" i="4"/>
  <c r="FV555" i="4"/>
  <c r="FU555" i="4"/>
  <c r="FT555" i="4"/>
  <c r="GL554" i="4"/>
  <c r="GI554" i="4"/>
  <c r="GH554" i="4"/>
  <c r="GE554" i="4"/>
  <c r="GD554" i="4"/>
  <c r="GC554" i="4"/>
  <c r="GB554" i="4"/>
  <c r="GA554" i="4"/>
  <c r="FZ554" i="4"/>
  <c r="FY554" i="4"/>
  <c r="FX554" i="4"/>
  <c r="FW554" i="4"/>
  <c r="FV554" i="4"/>
  <c r="FU554" i="4"/>
  <c r="FT554" i="4"/>
  <c r="GL553" i="4"/>
  <c r="GI553" i="4"/>
  <c r="GH553" i="4"/>
  <c r="GE553" i="4"/>
  <c r="GD553" i="4"/>
  <c r="GC553" i="4"/>
  <c r="GB553" i="4"/>
  <c r="GA553" i="4"/>
  <c r="FZ553" i="4"/>
  <c r="FY553" i="4"/>
  <c r="FX553" i="4"/>
  <c r="FW553" i="4"/>
  <c r="FV553" i="4"/>
  <c r="FU553" i="4"/>
  <c r="FT553" i="4"/>
  <c r="GI552" i="4"/>
  <c r="GH552" i="4"/>
  <c r="GE552" i="4"/>
  <c r="GD552" i="4"/>
  <c r="GC552" i="4"/>
  <c r="GB552" i="4"/>
  <c r="GA552" i="4"/>
  <c r="FZ552" i="4"/>
  <c r="FY552" i="4"/>
  <c r="FX552" i="4"/>
  <c r="FW552" i="4"/>
  <c r="FV552" i="4"/>
  <c r="FU552" i="4"/>
  <c r="FT552" i="4"/>
  <c r="GL551" i="4"/>
  <c r="GI551" i="4"/>
  <c r="GH551" i="4"/>
  <c r="GE551" i="4"/>
  <c r="GD551" i="4"/>
  <c r="GC551" i="4"/>
  <c r="GB551" i="4"/>
  <c r="GA551" i="4"/>
  <c r="FZ551" i="4"/>
  <c r="FY551" i="4"/>
  <c r="FX551" i="4"/>
  <c r="FW551" i="4"/>
  <c r="FV551" i="4"/>
  <c r="FU551" i="4"/>
  <c r="FT551" i="4"/>
  <c r="GL550" i="4"/>
  <c r="GI550" i="4"/>
  <c r="GH550" i="4"/>
  <c r="GE550" i="4"/>
  <c r="GD550" i="4"/>
  <c r="GC550" i="4"/>
  <c r="GB550" i="4"/>
  <c r="GA550" i="4"/>
  <c r="FZ550" i="4"/>
  <c r="FY550" i="4"/>
  <c r="FX550" i="4"/>
  <c r="FW550" i="4"/>
  <c r="FV550" i="4"/>
  <c r="FU550" i="4"/>
  <c r="FT550" i="4"/>
  <c r="GL549" i="4"/>
  <c r="GI549" i="4"/>
  <c r="GH549" i="4"/>
  <c r="GE549" i="4"/>
  <c r="GD549" i="4"/>
  <c r="GC549" i="4"/>
  <c r="GB549" i="4"/>
  <c r="GA549" i="4"/>
  <c r="FZ549" i="4"/>
  <c r="FY549" i="4"/>
  <c r="FX549" i="4"/>
  <c r="FW549" i="4"/>
  <c r="FV549" i="4"/>
  <c r="FU549" i="4"/>
  <c r="FT549" i="4"/>
  <c r="GL548" i="4"/>
  <c r="GI548" i="4"/>
  <c r="GH548" i="4"/>
  <c r="GE548" i="4"/>
  <c r="GD548" i="4"/>
  <c r="GC548" i="4"/>
  <c r="GB548" i="4"/>
  <c r="GA548" i="4"/>
  <c r="FZ548" i="4"/>
  <c r="FY548" i="4"/>
  <c r="FX548" i="4"/>
  <c r="FW548" i="4"/>
  <c r="FV548" i="4"/>
  <c r="FU548" i="4"/>
  <c r="FT548" i="4"/>
  <c r="GL547" i="4"/>
  <c r="GI547" i="4"/>
  <c r="GH547" i="4"/>
  <c r="GE547" i="4"/>
  <c r="GD547" i="4"/>
  <c r="GC547" i="4"/>
  <c r="GB547" i="4"/>
  <c r="GA547" i="4"/>
  <c r="FZ547" i="4"/>
  <c r="FY547" i="4"/>
  <c r="FX547" i="4"/>
  <c r="FW547" i="4"/>
  <c r="FV547" i="4"/>
  <c r="FU547" i="4"/>
  <c r="FT547" i="4"/>
  <c r="GL546" i="4"/>
  <c r="GI546" i="4"/>
  <c r="GH546" i="4"/>
  <c r="GE546" i="4"/>
  <c r="GD546" i="4"/>
  <c r="GC546" i="4"/>
  <c r="GB546" i="4"/>
  <c r="GA546" i="4"/>
  <c r="FZ546" i="4"/>
  <c r="FY546" i="4"/>
  <c r="FX546" i="4"/>
  <c r="FW546" i="4"/>
  <c r="FV546" i="4"/>
  <c r="FU546" i="4"/>
  <c r="FT546" i="4"/>
  <c r="GL545" i="4"/>
  <c r="GI545" i="4"/>
  <c r="GH545" i="4"/>
  <c r="GE545" i="4"/>
  <c r="GD545" i="4"/>
  <c r="GC545" i="4"/>
  <c r="GB545" i="4"/>
  <c r="GA545" i="4"/>
  <c r="FZ545" i="4"/>
  <c r="FY545" i="4"/>
  <c r="FX545" i="4"/>
  <c r="FW545" i="4"/>
  <c r="FV545" i="4"/>
  <c r="FU545" i="4"/>
  <c r="FT545" i="4"/>
  <c r="GL544" i="4"/>
  <c r="GI544" i="4"/>
  <c r="GH544" i="4"/>
  <c r="GE544" i="4"/>
  <c r="GD544" i="4"/>
  <c r="GC544" i="4"/>
  <c r="GB544" i="4"/>
  <c r="GA544" i="4"/>
  <c r="FZ544" i="4"/>
  <c r="FY544" i="4"/>
  <c r="FX544" i="4"/>
  <c r="FW544" i="4"/>
  <c r="FV544" i="4"/>
  <c r="FU544" i="4"/>
  <c r="FT544" i="4"/>
  <c r="GL543" i="4"/>
  <c r="GI543" i="4"/>
  <c r="GH543" i="4"/>
  <c r="GE543" i="4"/>
  <c r="GD543" i="4"/>
  <c r="GC543" i="4"/>
  <c r="GB543" i="4"/>
  <c r="GA543" i="4"/>
  <c r="FZ543" i="4"/>
  <c r="FY543" i="4"/>
  <c r="FX543" i="4"/>
  <c r="FW543" i="4"/>
  <c r="FV543" i="4"/>
  <c r="FU543" i="4"/>
  <c r="FT543" i="4"/>
  <c r="GL542" i="4"/>
  <c r="GI542" i="4"/>
  <c r="GH542" i="4"/>
  <c r="GE542" i="4"/>
  <c r="GD542" i="4"/>
  <c r="GC542" i="4"/>
  <c r="GB542" i="4"/>
  <c r="GA542" i="4"/>
  <c r="FZ542" i="4"/>
  <c r="FY542" i="4"/>
  <c r="FX542" i="4"/>
  <c r="FW542" i="4"/>
  <c r="FV542" i="4"/>
  <c r="FU542" i="4"/>
  <c r="FT542" i="4"/>
  <c r="GL541" i="4"/>
  <c r="GI541" i="4"/>
  <c r="GH541" i="4"/>
  <c r="GE541" i="4"/>
  <c r="GD541" i="4"/>
  <c r="GC541" i="4"/>
  <c r="GB541" i="4"/>
  <c r="GA541" i="4"/>
  <c r="FZ541" i="4"/>
  <c r="FY541" i="4"/>
  <c r="FX541" i="4"/>
  <c r="FW541" i="4"/>
  <c r="FV541" i="4"/>
  <c r="FU541" i="4"/>
  <c r="FT541" i="4"/>
  <c r="GL540" i="4"/>
  <c r="GI540" i="4"/>
  <c r="GH540" i="4"/>
  <c r="GE540" i="4"/>
  <c r="GD540" i="4"/>
  <c r="GC540" i="4"/>
  <c r="GB540" i="4"/>
  <c r="GA540" i="4"/>
  <c r="FZ540" i="4"/>
  <c r="FY540" i="4"/>
  <c r="FX540" i="4"/>
  <c r="FW540" i="4"/>
  <c r="FV540" i="4"/>
  <c r="FU540" i="4"/>
  <c r="FT540" i="4"/>
  <c r="GL539" i="4"/>
  <c r="GI539" i="4"/>
  <c r="GH539" i="4"/>
  <c r="GE539" i="4"/>
  <c r="GD539" i="4"/>
  <c r="GC539" i="4"/>
  <c r="GB539" i="4"/>
  <c r="GA539" i="4"/>
  <c r="FZ539" i="4"/>
  <c r="FY539" i="4"/>
  <c r="FX539" i="4"/>
  <c r="FW539" i="4"/>
  <c r="FV539" i="4"/>
  <c r="FU539" i="4"/>
  <c r="FT539" i="4"/>
  <c r="GL538" i="4"/>
  <c r="GI538" i="4"/>
  <c r="GH538" i="4"/>
  <c r="GE538" i="4"/>
  <c r="GD538" i="4"/>
  <c r="GC538" i="4"/>
  <c r="GB538" i="4"/>
  <c r="GA538" i="4"/>
  <c r="FZ538" i="4"/>
  <c r="FY538" i="4"/>
  <c r="FX538" i="4"/>
  <c r="FW538" i="4"/>
  <c r="FV538" i="4"/>
  <c r="FU538" i="4"/>
  <c r="FT538" i="4"/>
  <c r="GL537" i="4"/>
  <c r="GI537" i="4"/>
  <c r="GH537" i="4"/>
  <c r="GE537" i="4"/>
  <c r="GD537" i="4"/>
  <c r="GC537" i="4"/>
  <c r="GB537" i="4"/>
  <c r="GA537" i="4"/>
  <c r="FZ537" i="4"/>
  <c r="FY537" i="4"/>
  <c r="FX537" i="4"/>
  <c r="FW537" i="4"/>
  <c r="FV537" i="4"/>
  <c r="FU537" i="4"/>
  <c r="FT537" i="4"/>
  <c r="GL536" i="4"/>
  <c r="GI536" i="4"/>
  <c r="GH536" i="4"/>
  <c r="GE536" i="4"/>
  <c r="GD536" i="4"/>
  <c r="GC536" i="4"/>
  <c r="GB536" i="4"/>
  <c r="GA536" i="4"/>
  <c r="FZ536" i="4"/>
  <c r="FY536" i="4"/>
  <c r="FX536" i="4"/>
  <c r="FW536" i="4"/>
  <c r="FV536" i="4"/>
  <c r="FU536" i="4"/>
  <c r="FT536" i="4"/>
  <c r="GL535" i="4"/>
  <c r="GI535" i="4"/>
  <c r="GH535" i="4"/>
  <c r="GE535" i="4"/>
  <c r="GD535" i="4"/>
  <c r="GC535" i="4"/>
  <c r="GB535" i="4"/>
  <c r="GA535" i="4"/>
  <c r="FZ535" i="4"/>
  <c r="FY535" i="4"/>
  <c r="FX535" i="4"/>
  <c r="FW535" i="4"/>
  <c r="FV535" i="4"/>
  <c r="FU535" i="4"/>
  <c r="FT535" i="4"/>
  <c r="GL534" i="4"/>
  <c r="GI534" i="4"/>
  <c r="GH534" i="4"/>
  <c r="GE534" i="4"/>
  <c r="GD534" i="4"/>
  <c r="GC534" i="4"/>
  <c r="GB534" i="4"/>
  <c r="GA534" i="4"/>
  <c r="FZ534" i="4"/>
  <c r="FY534" i="4"/>
  <c r="FX534" i="4"/>
  <c r="FW534" i="4"/>
  <c r="FV534" i="4"/>
  <c r="FU534" i="4"/>
  <c r="FT534" i="4"/>
  <c r="GL533" i="4"/>
  <c r="GI533" i="4"/>
  <c r="GH533" i="4"/>
  <c r="GE533" i="4"/>
  <c r="GD533" i="4"/>
  <c r="GC533" i="4"/>
  <c r="GB533" i="4"/>
  <c r="GA533" i="4"/>
  <c r="FZ533" i="4"/>
  <c r="FY533" i="4"/>
  <c r="FX533" i="4"/>
  <c r="FW533" i="4"/>
  <c r="FV533" i="4"/>
  <c r="FU533" i="4"/>
  <c r="FT533" i="4"/>
  <c r="GL532" i="4"/>
  <c r="GI532" i="4"/>
  <c r="GH532" i="4"/>
  <c r="GE532" i="4"/>
  <c r="GD532" i="4"/>
  <c r="GC532" i="4"/>
  <c r="GB532" i="4"/>
  <c r="GA532" i="4"/>
  <c r="FZ532" i="4"/>
  <c r="FY532" i="4"/>
  <c r="FX532" i="4"/>
  <c r="FW532" i="4"/>
  <c r="FV532" i="4"/>
  <c r="FU532" i="4"/>
  <c r="FT532" i="4"/>
  <c r="GL531" i="4"/>
  <c r="GI531" i="4"/>
  <c r="GH531" i="4"/>
  <c r="GE531" i="4"/>
  <c r="GD531" i="4"/>
  <c r="GC531" i="4"/>
  <c r="GB531" i="4"/>
  <c r="GA531" i="4"/>
  <c r="FZ531" i="4"/>
  <c r="FY531" i="4"/>
  <c r="FX531" i="4"/>
  <c r="FW531" i="4"/>
  <c r="FV531" i="4"/>
  <c r="FU531" i="4"/>
  <c r="FT531" i="4"/>
  <c r="GL530" i="4"/>
  <c r="GI530" i="4"/>
  <c r="GH530" i="4"/>
  <c r="GE530" i="4"/>
  <c r="GD530" i="4"/>
  <c r="GC530" i="4"/>
  <c r="GB530" i="4"/>
  <c r="GA530" i="4"/>
  <c r="FZ530" i="4"/>
  <c r="FY530" i="4"/>
  <c r="FX530" i="4"/>
  <c r="FW530" i="4"/>
  <c r="FV530" i="4"/>
  <c r="FU530" i="4"/>
  <c r="FT530" i="4"/>
  <c r="GL529" i="4"/>
  <c r="GI529" i="4"/>
  <c r="GH529" i="4"/>
  <c r="GE529" i="4"/>
  <c r="GD529" i="4"/>
  <c r="GC529" i="4"/>
  <c r="GB529" i="4"/>
  <c r="GA529" i="4"/>
  <c r="FZ529" i="4"/>
  <c r="FY529" i="4"/>
  <c r="FX529" i="4"/>
  <c r="FW529" i="4"/>
  <c r="FV529" i="4"/>
  <c r="FU529" i="4"/>
  <c r="FT529" i="4"/>
  <c r="GL528" i="4"/>
  <c r="GI528" i="4"/>
  <c r="GH528" i="4"/>
  <c r="GE528" i="4"/>
  <c r="GD528" i="4"/>
  <c r="GC528" i="4"/>
  <c r="GB528" i="4"/>
  <c r="GA528" i="4"/>
  <c r="FZ528" i="4"/>
  <c r="FY528" i="4"/>
  <c r="FX528" i="4"/>
  <c r="FW528" i="4"/>
  <c r="FV528" i="4"/>
  <c r="FU528" i="4"/>
  <c r="FT528" i="4"/>
  <c r="GL527" i="4"/>
  <c r="GI527" i="4"/>
  <c r="GH527" i="4"/>
  <c r="GE527" i="4"/>
  <c r="GD527" i="4"/>
  <c r="GC527" i="4"/>
  <c r="GB527" i="4"/>
  <c r="GA527" i="4"/>
  <c r="FZ527" i="4"/>
  <c r="FY527" i="4"/>
  <c r="FX527" i="4"/>
  <c r="FW527" i="4"/>
  <c r="FV527" i="4"/>
  <c r="FU527" i="4"/>
  <c r="FT527" i="4"/>
  <c r="GL526" i="4"/>
  <c r="GI526" i="4"/>
  <c r="GH526" i="4"/>
  <c r="GE526" i="4"/>
  <c r="GD526" i="4"/>
  <c r="GC526" i="4"/>
  <c r="GB526" i="4"/>
  <c r="GA526" i="4"/>
  <c r="FZ526" i="4"/>
  <c r="FY526" i="4"/>
  <c r="FX526" i="4"/>
  <c r="FW526" i="4"/>
  <c r="FV526" i="4"/>
  <c r="FU526" i="4"/>
  <c r="FT526" i="4"/>
  <c r="GL525" i="4"/>
  <c r="GI525" i="4"/>
  <c r="GH525" i="4"/>
  <c r="GE525" i="4"/>
  <c r="GD525" i="4"/>
  <c r="GC525" i="4"/>
  <c r="GB525" i="4"/>
  <c r="GA525" i="4"/>
  <c r="FZ525" i="4"/>
  <c r="FY525" i="4"/>
  <c r="FX525" i="4"/>
  <c r="FW525" i="4"/>
  <c r="FV525" i="4"/>
  <c r="FU525" i="4"/>
  <c r="FT525" i="4"/>
  <c r="GL524" i="4"/>
  <c r="GI524" i="4"/>
  <c r="GH524" i="4"/>
  <c r="GE524" i="4"/>
  <c r="GD524" i="4"/>
  <c r="GC524" i="4"/>
  <c r="GB524" i="4"/>
  <c r="GA524" i="4"/>
  <c r="FZ524" i="4"/>
  <c r="FY524" i="4"/>
  <c r="FX524" i="4"/>
  <c r="FW524" i="4"/>
  <c r="FV524" i="4"/>
  <c r="FU524" i="4"/>
  <c r="FT524" i="4"/>
  <c r="GL523" i="4"/>
  <c r="GI523" i="4"/>
  <c r="GH523" i="4"/>
  <c r="GE523" i="4"/>
  <c r="GD523" i="4"/>
  <c r="GC523" i="4"/>
  <c r="GB523" i="4"/>
  <c r="GA523" i="4"/>
  <c r="FZ523" i="4"/>
  <c r="FY523" i="4"/>
  <c r="FX523" i="4"/>
  <c r="FW523" i="4"/>
  <c r="FV523" i="4"/>
  <c r="FU523" i="4"/>
  <c r="FT523" i="4"/>
  <c r="GL522" i="4"/>
  <c r="GI522" i="4"/>
  <c r="GH522" i="4"/>
  <c r="GE522" i="4"/>
  <c r="GD522" i="4"/>
  <c r="GC522" i="4"/>
  <c r="GB522" i="4"/>
  <c r="GA522" i="4"/>
  <c r="FZ522" i="4"/>
  <c r="FY522" i="4"/>
  <c r="FX522" i="4"/>
  <c r="FW522" i="4"/>
  <c r="FV522" i="4"/>
  <c r="FU522" i="4"/>
  <c r="FT522" i="4"/>
  <c r="GL521" i="4"/>
  <c r="GI521" i="4"/>
  <c r="GH521" i="4"/>
  <c r="GE521" i="4"/>
  <c r="GD521" i="4"/>
  <c r="GC521" i="4"/>
  <c r="GB521" i="4"/>
  <c r="GA521" i="4"/>
  <c r="FZ521" i="4"/>
  <c r="FY521" i="4"/>
  <c r="FX521" i="4"/>
  <c r="FW521" i="4"/>
  <c r="FV521" i="4"/>
  <c r="FU521" i="4"/>
  <c r="FT521" i="4"/>
  <c r="GL520" i="4"/>
  <c r="GI520" i="4"/>
  <c r="GH520" i="4"/>
  <c r="GE520" i="4"/>
  <c r="GD520" i="4"/>
  <c r="GC520" i="4"/>
  <c r="GB520" i="4"/>
  <c r="GA520" i="4"/>
  <c r="FZ520" i="4"/>
  <c r="FY520" i="4"/>
  <c r="FX520" i="4"/>
  <c r="FW520" i="4"/>
  <c r="FV520" i="4"/>
  <c r="FU520" i="4"/>
  <c r="FT520" i="4"/>
  <c r="GL519" i="4"/>
  <c r="GI519" i="4"/>
  <c r="GH519" i="4"/>
  <c r="GE519" i="4"/>
  <c r="GD519" i="4"/>
  <c r="GC519" i="4"/>
  <c r="GB519" i="4"/>
  <c r="GA519" i="4"/>
  <c r="FZ519" i="4"/>
  <c r="FY519" i="4"/>
  <c r="FX519" i="4"/>
  <c r="FW519" i="4"/>
  <c r="FV519" i="4"/>
  <c r="FU519" i="4"/>
  <c r="FT519" i="4"/>
  <c r="GL518" i="4"/>
  <c r="GI518" i="4"/>
  <c r="GH518" i="4"/>
  <c r="GE518" i="4"/>
  <c r="GD518" i="4"/>
  <c r="GC518" i="4"/>
  <c r="GB518" i="4"/>
  <c r="GA518" i="4"/>
  <c r="FZ518" i="4"/>
  <c r="FY518" i="4"/>
  <c r="FX518" i="4"/>
  <c r="FW518" i="4"/>
  <c r="FV518" i="4"/>
  <c r="FU518" i="4"/>
  <c r="FT518" i="4"/>
  <c r="GL517" i="4"/>
  <c r="GI517" i="4"/>
  <c r="GH517" i="4"/>
  <c r="GE517" i="4"/>
  <c r="GD517" i="4"/>
  <c r="GC517" i="4"/>
  <c r="GB517" i="4"/>
  <c r="GA517" i="4"/>
  <c r="FZ517" i="4"/>
  <c r="FY517" i="4"/>
  <c r="FX517" i="4"/>
  <c r="FW517" i="4"/>
  <c r="FV517" i="4"/>
  <c r="FU517" i="4"/>
  <c r="FT517" i="4"/>
  <c r="GL516" i="4"/>
  <c r="GI516" i="4"/>
  <c r="GH516" i="4"/>
  <c r="GE516" i="4"/>
  <c r="GD516" i="4"/>
  <c r="GC516" i="4"/>
  <c r="GB516" i="4"/>
  <c r="GA516" i="4"/>
  <c r="FZ516" i="4"/>
  <c r="FY516" i="4"/>
  <c r="FX516" i="4"/>
  <c r="FW516" i="4"/>
  <c r="FV516" i="4"/>
  <c r="FU516" i="4"/>
  <c r="FT516" i="4"/>
  <c r="GL515" i="4"/>
  <c r="GI515" i="4"/>
  <c r="GH515" i="4"/>
  <c r="GE515" i="4"/>
  <c r="GD515" i="4"/>
  <c r="GC515" i="4"/>
  <c r="GB515" i="4"/>
  <c r="GA515" i="4"/>
  <c r="FZ515" i="4"/>
  <c r="FY515" i="4"/>
  <c r="FX515" i="4"/>
  <c r="FW515" i="4"/>
  <c r="FV515" i="4"/>
  <c r="FU515" i="4"/>
  <c r="FT515" i="4"/>
  <c r="GL514" i="4"/>
  <c r="GI514" i="4"/>
  <c r="GH514" i="4"/>
  <c r="GE514" i="4"/>
  <c r="GD514" i="4"/>
  <c r="GC514" i="4"/>
  <c r="GB514" i="4"/>
  <c r="GA514" i="4"/>
  <c r="FZ514" i="4"/>
  <c r="FY514" i="4"/>
  <c r="FX514" i="4"/>
  <c r="FW514" i="4"/>
  <c r="FV514" i="4"/>
  <c r="FU514" i="4"/>
  <c r="FT514" i="4"/>
  <c r="GL513" i="4"/>
  <c r="GI513" i="4"/>
  <c r="GH513" i="4"/>
  <c r="GE513" i="4"/>
  <c r="GD513" i="4"/>
  <c r="GC513" i="4"/>
  <c r="GB513" i="4"/>
  <c r="GA513" i="4"/>
  <c r="FZ513" i="4"/>
  <c r="FY513" i="4"/>
  <c r="FX513" i="4"/>
  <c r="FW513" i="4"/>
  <c r="FV513" i="4"/>
  <c r="FU513" i="4"/>
  <c r="FT513" i="4"/>
  <c r="GL512" i="4"/>
  <c r="GI512" i="4"/>
  <c r="GH512" i="4"/>
  <c r="GE512" i="4"/>
  <c r="GD512" i="4"/>
  <c r="GC512" i="4"/>
  <c r="GB512" i="4"/>
  <c r="GA512" i="4"/>
  <c r="FZ512" i="4"/>
  <c r="FY512" i="4"/>
  <c r="FX512" i="4"/>
  <c r="FW512" i="4"/>
  <c r="FV512" i="4"/>
  <c r="FU512" i="4"/>
  <c r="FT512" i="4"/>
  <c r="GL511" i="4"/>
  <c r="GI511" i="4"/>
  <c r="GH511" i="4"/>
  <c r="GE511" i="4"/>
  <c r="GD511" i="4"/>
  <c r="GC511" i="4"/>
  <c r="GB511" i="4"/>
  <c r="GA511" i="4"/>
  <c r="FZ511" i="4"/>
  <c r="FY511" i="4"/>
  <c r="FX511" i="4"/>
  <c r="FW511" i="4"/>
  <c r="FV511" i="4"/>
  <c r="FU511" i="4"/>
  <c r="FT511" i="4"/>
  <c r="GL510" i="4"/>
  <c r="GI510" i="4"/>
  <c r="GH510" i="4"/>
  <c r="GE510" i="4"/>
  <c r="GD510" i="4"/>
  <c r="GC510" i="4"/>
  <c r="GB510" i="4"/>
  <c r="GA510" i="4"/>
  <c r="FZ510" i="4"/>
  <c r="FY510" i="4"/>
  <c r="FX510" i="4"/>
  <c r="FW510" i="4"/>
  <c r="FV510" i="4"/>
  <c r="FU510" i="4"/>
  <c r="FT510" i="4"/>
  <c r="GL509" i="4"/>
  <c r="GI509" i="4"/>
  <c r="GH509" i="4"/>
  <c r="GE509" i="4"/>
  <c r="GD509" i="4"/>
  <c r="GC509" i="4"/>
  <c r="GB509" i="4"/>
  <c r="GA509" i="4"/>
  <c r="FZ509" i="4"/>
  <c r="FY509" i="4"/>
  <c r="FX509" i="4"/>
  <c r="FW509" i="4"/>
  <c r="FV509" i="4"/>
  <c r="FU509" i="4"/>
  <c r="FT509" i="4"/>
  <c r="GL508" i="4"/>
  <c r="GI508" i="4"/>
  <c r="GH508" i="4"/>
  <c r="GE508" i="4"/>
  <c r="GD508" i="4"/>
  <c r="GC508" i="4"/>
  <c r="GB508" i="4"/>
  <c r="GA508" i="4"/>
  <c r="FZ508" i="4"/>
  <c r="FY508" i="4"/>
  <c r="FX508" i="4"/>
  <c r="FW508" i="4"/>
  <c r="FV508" i="4"/>
  <c r="FU508" i="4"/>
  <c r="FT508" i="4"/>
  <c r="GL507" i="4"/>
  <c r="GI507" i="4"/>
  <c r="GH507" i="4"/>
  <c r="GE507" i="4"/>
  <c r="GD507" i="4"/>
  <c r="GC507" i="4"/>
  <c r="GB507" i="4"/>
  <c r="GA507" i="4"/>
  <c r="FZ507" i="4"/>
  <c r="FY507" i="4"/>
  <c r="FX507" i="4"/>
  <c r="FW507" i="4"/>
  <c r="FV507" i="4"/>
  <c r="FU507" i="4"/>
  <c r="FT507" i="4"/>
  <c r="GL506" i="4"/>
  <c r="GI506" i="4"/>
  <c r="GH506" i="4"/>
  <c r="GE506" i="4"/>
  <c r="GD506" i="4"/>
  <c r="GC506" i="4"/>
  <c r="GB506" i="4"/>
  <c r="GA506" i="4"/>
  <c r="FZ506" i="4"/>
  <c r="FY506" i="4"/>
  <c r="FX506" i="4"/>
  <c r="FW506" i="4"/>
  <c r="FV506" i="4"/>
  <c r="FU506" i="4"/>
  <c r="FT506" i="4"/>
  <c r="GL505" i="4"/>
  <c r="GI505" i="4"/>
  <c r="GH505" i="4"/>
  <c r="GE505" i="4"/>
  <c r="GD505" i="4"/>
  <c r="GC505" i="4"/>
  <c r="GB505" i="4"/>
  <c r="GA505" i="4"/>
  <c r="FZ505" i="4"/>
  <c r="FY505" i="4"/>
  <c r="FX505" i="4"/>
  <c r="FW505" i="4"/>
  <c r="FV505" i="4"/>
  <c r="FU505" i="4"/>
  <c r="FT505" i="4"/>
  <c r="GL504" i="4"/>
  <c r="GI504" i="4"/>
  <c r="GH504" i="4"/>
  <c r="GE504" i="4"/>
  <c r="GD504" i="4"/>
  <c r="GC504" i="4"/>
  <c r="GB504" i="4"/>
  <c r="GA504" i="4"/>
  <c r="FZ504" i="4"/>
  <c r="FY504" i="4"/>
  <c r="FX504" i="4"/>
  <c r="FW504" i="4"/>
  <c r="FV504" i="4"/>
  <c r="FU504" i="4"/>
  <c r="FT504" i="4"/>
  <c r="GL503" i="4"/>
  <c r="GI503" i="4"/>
  <c r="GH503" i="4"/>
  <c r="GE503" i="4"/>
  <c r="GD503" i="4"/>
  <c r="GC503" i="4"/>
  <c r="GB503" i="4"/>
  <c r="GA503" i="4"/>
  <c r="FZ503" i="4"/>
  <c r="FY503" i="4"/>
  <c r="FX503" i="4"/>
  <c r="FW503" i="4"/>
  <c r="FV503" i="4"/>
  <c r="FU503" i="4"/>
  <c r="FT503" i="4"/>
  <c r="GL502" i="4"/>
  <c r="GI502" i="4"/>
  <c r="GH502" i="4"/>
  <c r="GE502" i="4"/>
  <c r="GD502" i="4"/>
  <c r="GC502" i="4"/>
  <c r="GB502" i="4"/>
  <c r="GA502" i="4"/>
  <c r="FZ502" i="4"/>
  <c r="FY502" i="4"/>
  <c r="FX502" i="4"/>
  <c r="FW502" i="4"/>
  <c r="FV502" i="4"/>
  <c r="FU502" i="4"/>
  <c r="FT502" i="4"/>
  <c r="GL501" i="4"/>
  <c r="GI501" i="4"/>
  <c r="GH501" i="4"/>
  <c r="GE501" i="4"/>
  <c r="GD501" i="4"/>
  <c r="GC501" i="4"/>
  <c r="GB501" i="4"/>
  <c r="GA501" i="4"/>
  <c r="FZ501" i="4"/>
  <c r="FY501" i="4"/>
  <c r="FX501" i="4"/>
  <c r="FW501" i="4"/>
  <c r="FV501" i="4"/>
  <c r="FU501" i="4"/>
  <c r="FT501" i="4"/>
  <c r="GL500" i="4"/>
  <c r="GI500" i="4"/>
  <c r="GH500" i="4"/>
  <c r="GE500" i="4"/>
  <c r="GD500" i="4"/>
  <c r="GC500" i="4"/>
  <c r="GB500" i="4"/>
  <c r="GA500" i="4"/>
  <c r="FZ500" i="4"/>
  <c r="FY500" i="4"/>
  <c r="FX500" i="4"/>
  <c r="FW500" i="4"/>
  <c r="FV500" i="4"/>
  <c r="FU500" i="4"/>
  <c r="FT500" i="4"/>
  <c r="GL499" i="4"/>
  <c r="GI499" i="4"/>
  <c r="GH499" i="4"/>
  <c r="GE499" i="4"/>
  <c r="GD499" i="4"/>
  <c r="GC499" i="4"/>
  <c r="GB499" i="4"/>
  <c r="GA499" i="4"/>
  <c r="FZ499" i="4"/>
  <c r="FY499" i="4"/>
  <c r="FX499" i="4"/>
  <c r="FW499" i="4"/>
  <c r="FV499" i="4"/>
  <c r="FU499" i="4"/>
  <c r="FT499" i="4"/>
  <c r="GL498" i="4"/>
  <c r="GI498" i="4"/>
  <c r="GH498" i="4"/>
  <c r="GE498" i="4"/>
  <c r="GD498" i="4"/>
  <c r="GC498" i="4"/>
  <c r="GB498" i="4"/>
  <c r="GA498" i="4"/>
  <c r="FZ498" i="4"/>
  <c r="FY498" i="4"/>
  <c r="FX498" i="4"/>
  <c r="FW498" i="4"/>
  <c r="FV498" i="4"/>
  <c r="FU498" i="4"/>
  <c r="FT498" i="4"/>
  <c r="GL497" i="4"/>
  <c r="GI497" i="4"/>
  <c r="GH497" i="4"/>
  <c r="GE497" i="4"/>
  <c r="GD497" i="4"/>
  <c r="GC497" i="4"/>
  <c r="GB497" i="4"/>
  <c r="GA497" i="4"/>
  <c r="FZ497" i="4"/>
  <c r="FY497" i="4"/>
  <c r="FX497" i="4"/>
  <c r="FW497" i="4"/>
  <c r="FV497" i="4"/>
  <c r="FU497" i="4"/>
  <c r="FT497" i="4"/>
  <c r="GL496" i="4"/>
  <c r="GI496" i="4"/>
  <c r="GH496" i="4"/>
  <c r="GE496" i="4"/>
  <c r="GD496" i="4"/>
  <c r="GC496" i="4"/>
  <c r="GB496" i="4"/>
  <c r="GA496" i="4"/>
  <c r="FZ496" i="4"/>
  <c r="FY496" i="4"/>
  <c r="FX496" i="4"/>
  <c r="FW496" i="4"/>
  <c r="FV496" i="4"/>
  <c r="FU496" i="4"/>
  <c r="FT496" i="4"/>
  <c r="GL495" i="4"/>
  <c r="GI495" i="4"/>
  <c r="GH495" i="4"/>
  <c r="GE495" i="4"/>
  <c r="GD495" i="4"/>
  <c r="GC495" i="4"/>
  <c r="GB495" i="4"/>
  <c r="GA495" i="4"/>
  <c r="FZ495" i="4"/>
  <c r="FY495" i="4"/>
  <c r="FX495" i="4"/>
  <c r="FW495" i="4"/>
  <c r="FV495" i="4"/>
  <c r="FU495" i="4"/>
  <c r="FT495" i="4"/>
  <c r="GL494" i="4"/>
  <c r="GI494" i="4"/>
  <c r="GH494" i="4"/>
  <c r="GE494" i="4"/>
  <c r="GD494" i="4"/>
  <c r="GC494" i="4"/>
  <c r="GB494" i="4"/>
  <c r="GA494" i="4"/>
  <c r="FZ494" i="4"/>
  <c r="FY494" i="4"/>
  <c r="FX494" i="4"/>
  <c r="FW494" i="4"/>
  <c r="FV494" i="4"/>
  <c r="FU494" i="4"/>
  <c r="FT494" i="4"/>
  <c r="GI493" i="4"/>
  <c r="GH493" i="4"/>
  <c r="GE493" i="4"/>
  <c r="GD493" i="4"/>
  <c r="GC493" i="4"/>
  <c r="GB493" i="4"/>
  <c r="GA493" i="4"/>
  <c r="FZ493" i="4"/>
  <c r="FY493" i="4"/>
  <c r="FX493" i="4"/>
  <c r="FW493" i="4"/>
  <c r="FV493" i="4"/>
  <c r="FU493" i="4"/>
  <c r="FT493" i="4"/>
  <c r="GL492" i="4"/>
  <c r="GI492" i="4"/>
  <c r="GH492" i="4"/>
  <c r="GE492" i="4"/>
  <c r="GD492" i="4"/>
  <c r="GC492" i="4"/>
  <c r="GB492" i="4"/>
  <c r="GA492" i="4"/>
  <c r="FZ492" i="4"/>
  <c r="FY492" i="4"/>
  <c r="FX492" i="4"/>
  <c r="FW492" i="4"/>
  <c r="FV492" i="4"/>
  <c r="FU492" i="4"/>
  <c r="FT492" i="4"/>
  <c r="GL491" i="4"/>
  <c r="GI491" i="4"/>
  <c r="GH491" i="4"/>
  <c r="GE491" i="4"/>
  <c r="GD491" i="4"/>
  <c r="GC491" i="4"/>
  <c r="GB491" i="4"/>
  <c r="GA491" i="4"/>
  <c r="FZ491" i="4"/>
  <c r="FY491" i="4"/>
  <c r="FX491" i="4"/>
  <c r="FW491" i="4"/>
  <c r="FV491" i="4"/>
  <c r="FU491" i="4"/>
  <c r="FT491" i="4"/>
  <c r="GL490" i="4"/>
  <c r="GI490" i="4"/>
  <c r="GH490" i="4"/>
  <c r="GE490" i="4"/>
  <c r="GD490" i="4"/>
  <c r="GC490" i="4"/>
  <c r="GB490" i="4"/>
  <c r="GA490" i="4"/>
  <c r="FZ490" i="4"/>
  <c r="FY490" i="4"/>
  <c r="FX490" i="4"/>
  <c r="FW490" i="4"/>
  <c r="FV490" i="4"/>
  <c r="FU490" i="4"/>
  <c r="FT490" i="4"/>
  <c r="GL489" i="4"/>
  <c r="GI489" i="4"/>
  <c r="GH489" i="4"/>
  <c r="GE489" i="4"/>
  <c r="GD489" i="4"/>
  <c r="GC489" i="4"/>
  <c r="GB489" i="4"/>
  <c r="GA489" i="4"/>
  <c r="FZ489" i="4"/>
  <c r="FY489" i="4"/>
  <c r="FX489" i="4"/>
  <c r="FW489" i="4"/>
  <c r="FV489" i="4"/>
  <c r="FU489" i="4"/>
  <c r="FT489" i="4"/>
  <c r="GL488" i="4"/>
  <c r="GI488" i="4"/>
  <c r="GH488" i="4"/>
  <c r="GE488" i="4"/>
  <c r="GD488" i="4"/>
  <c r="GC488" i="4"/>
  <c r="GB488" i="4"/>
  <c r="GA488" i="4"/>
  <c r="FZ488" i="4"/>
  <c r="FY488" i="4"/>
  <c r="FX488" i="4"/>
  <c r="FW488" i="4"/>
  <c r="FV488" i="4"/>
  <c r="FU488" i="4"/>
  <c r="FT488" i="4"/>
  <c r="GL487" i="4"/>
  <c r="GI487" i="4"/>
  <c r="GH487" i="4"/>
  <c r="GE487" i="4"/>
  <c r="GD487" i="4"/>
  <c r="GC487" i="4"/>
  <c r="GB487" i="4"/>
  <c r="GA487" i="4"/>
  <c r="FZ487" i="4"/>
  <c r="FY487" i="4"/>
  <c r="FX487" i="4"/>
  <c r="FW487" i="4"/>
  <c r="FV487" i="4"/>
  <c r="FU487" i="4"/>
  <c r="FT487" i="4"/>
  <c r="GL486" i="4"/>
  <c r="GI486" i="4"/>
  <c r="GH486" i="4"/>
  <c r="GE486" i="4"/>
  <c r="GD486" i="4"/>
  <c r="GC486" i="4"/>
  <c r="GB486" i="4"/>
  <c r="GA486" i="4"/>
  <c r="FZ486" i="4"/>
  <c r="FY486" i="4"/>
  <c r="FX486" i="4"/>
  <c r="FW486" i="4"/>
  <c r="FV486" i="4"/>
  <c r="FU486" i="4"/>
  <c r="FT486" i="4"/>
  <c r="GL485" i="4"/>
  <c r="GI485" i="4"/>
  <c r="GH485" i="4"/>
  <c r="GE485" i="4"/>
  <c r="GD485" i="4"/>
  <c r="GC485" i="4"/>
  <c r="GB485" i="4"/>
  <c r="GA485" i="4"/>
  <c r="FZ485" i="4"/>
  <c r="FY485" i="4"/>
  <c r="FX485" i="4"/>
  <c r="FW485" i="4"/>
  <c r="FV485" i="4"/>
  <c r="FU485" i="4"/>
  <c r="FT485" i="4"/>
  <c r="GL484" i="4"/>
  <c r="GI484" i="4"/>
  <c r="GH484" i="4"/>
  <c r="GE484" i="4"/>
  <c r="GD484" i="4"/>
  <c r="GC484" i="4"/>
  <c r="GB484" i="4"/>
  <c r="GA484" i="4"/>
  <c r="FZ484" i="4"/>
  <c r="FY484" i="4"/>
  <c r="FX484" i="4"/>
  <c r="FW484" i="4"/>
  <c r="FV484" i="4"/>
  <c r="FU484" i="4"/>
  <c r="FT484" i="4"/>
  <c r="GL483" i="4"/>
  <c r="GI483" i="4"/>
  <c r="GH483" i="4"/>
  <c r="GE483" i="4"/>
  <c r="GD483" i="4"/>
  <c r="GC483" i="4"/>
  <c r="GB483" i="4"/>
  <c r="GA483" i="4"/>
  <c r="FZ483" i="4"/>
  <c r="FY483" i="4"/>
  <c r="FX483" i="4"/>
  <c r="FW483" i="4"/>
  <c r="FV483" i="4"/>
  <c r="FU483" i="4"/>
  <c r="FT483" i="4"/>
  <c r="GL482" i="4"/>
  <c r="GI482" i="4"/>
  <c r="GH482" i="4"/>
  <c r="GE482" i="4"/>
  <c r="GD482" i="4"/>
  <c r="GC482" i="4"/>
  <c r="GB482" i="4"/>
  <c r="GA482" i="4"/>
  <c r="FZ482" i="4"/>
  <c r="FY482" i="4"/>
  <c r="FX482" i="4"/>
  <c r="FW482" i="4"/>
  <c r="FV482" i="4"/>
  <c r="FU482" i="4"/>
  <c r="FT482" i="4"/>
  <c r="GL481" i="4"/>
  <c r="GI481" i="4"/>
  <c r="GH481" i="4"/>
  <c r="GE481" i="4"/>
  <c r="GD481" i="4"/>
  <c r="GC481" i="4"/>
  <c r="GB481" i="4"/>
  <c r="GA481" i="4"/>
  <c r="FZ481" i="4"/>
  <c r="FY481" i="4"/>
  <c r="FX481" i="4"/>
  <c r="FW481" i="4"/>
  <c r="FV481" i="4"/>
  <c r="FU481" i="4"/>
  <c r="FT481" i="4"/>
  <c r="GL480" i="4"/>
  <c r="GI480" i="4"/>
  <c r="GH480" i="4"/>
  <c r="GE480" i="4"/>
  <c r="GD480" i="4"/>
  <c r="GC480" i="4"/>
  <c r="GB480" i="4"/>
  <c r="GA480" i="4"/>
  <c r="FZ480" i="4"/>
  <c r="FY480" i="4"/>
  <c r="FX480" i="4"/>
  <c r="FW480" i="4"/>
  <c r="FV480" i="4"/>
  <c r="FU480" i="4"/>
  <c r="FT480" i="4"/>
  <c r="GL479" i="4"/>
  <c r="GI479" i="4"/>
  <c r="GH479" i="4"/>
  <c r="GE479" i="4"/>
  <c r="GD479" i="4"/>
  <c r="GC479" i="4"/>
  <c r="GB479" i="4"/>
  <c r="GA479" i="4"/>
  <c r="FZ479" i="4"/>
  <c r="FY479" i="4"/>
  <c r="FX479" i="4"/>
  <c r="FW479" i="4"/>
  <c r="FV479" i="4"/>
  <c r="FU479" i="4"/>
  <c r="FT479" i="4"/>
  <c r="GL478" i="4"/>
  <c r="GI478" i="4"/>
  <c r="GH478" i="4"/>
  <c r="GE478" i="4"/>
  <c r="GD478" i="4"/>
  <c r="GC478" i="4"/>
  <c r="GB478" i="4"/>
  <c r="GA478" i="4"/>
  <c r="FZ478" i="4"/>
  <c r="FY478" i="4"/>
  <c r="FX478" i="4"/>
  <c r="FW478" i="4"/>
  <c r="FV478" i="4"/>
  <c r="FU478" i="4"/>
  <c r="FT478" i="4"/>
  <c r="GL477" i="4"/>
  <c r="GI477" i="4"/>
  <c r="GH477" i="4"/>
  <c r="GE477" i="4"/>
  <c r="GD477" i="4"/>
  <c r="GC477" i="4"/>
  <c r="GB477" i="4"/>
  <c r="GA477" i="4"/>
  <c r="FZ477" i="4"/>
  <c r="FY477" i="4"/>
  <c r="FX477" i="4"/>
  <c r="FW477" i="4"/>
  <c r="FV477" i="4"/>
  <c r="FU477" i="4"/>
  <c r="FT477" i="4"/>
  <c r="GL476" i="4"/>
  <c r="GI476" i="4"/>
  <c r="GH476" i="4"/>
  <c r="GE476" i="4"/>
  <c r="GD476" i="4"/>
  <c r="GC476" i="4"/>
  <c r="GB476" i="4"/>
  <c r="GA476" i="4"/>
  <c r="FZ476" i="4"/>
  <c r="FY476" i="4"/>
  <c r="FX476" i="4"/>
  <c r="FW476" i="4"/>
  <c r="FV476" i="4"/>
  <c r="FU476" i="4"/>
  <c r="FT476" i="4"/>
  <c r="GL475" i="4"/>
  <c r="GI475" i="4"/>
  <c r="GH475" i="4"/>
  <c r="GE475" i="4"/>
  <c r="GD475" i="4"/>
  <c r="GC475" i="4"/>
  <c r="GB475" i="4"/>
  <c r="GA475" i="4"/>
  <c r="FZ475" i="4"/>
  <c r="FY475" i="4"/>
  <c r="FX475" i="4"/>
  <c r="FW475" i="4"/>
  <c r="FV475" i="4"/>
  <c r="FU475" i="4"/>
  <c r="FT475" i="4"/>
  <c r="GL474" i="4"/>
  <c r="GI474" i="4"/>
  <c r="GH474" i="4"/>
  <c r="GE474" i="4"/>
  <c r="GD474" i="4"/>
  <c r="GC474" i="4"/>
  <c r="GB474" i="4"/>
  <c r="GA474" i="4"/>
  <c r="FZ474" i="4"/>
  <c r="FY474" i="4"/>
  <c r="FX474" i="4"/>
  <c r="FW474" i="4"/>
  <c r="FV474" i="4"/>
  <c r="FU474" i="4"/>
  <c r="FT474" i="4"/>
  <c r="GL473" i="4"/>
  <c r="GI473" i="4"/>
  <c r="GH473" i="4"/>
  <c r="GE473" i="4"/>
  <c r="GD473" i="4"/>
  <c r="GC473" i="4"/>
  <c r="GB473" i="4"/>
  <c r="GA473" i="4"/>
  <c r="FZ473" i="4"/>
  <c r="FY473" i="4"/>
  <c r="FX473" i="4"/>
  <c r="FW473" i="4"/>
  <c r="FV473" i="4"/>
  <c r="FU473" i="4"/>
  <c r="FT473" i="4"/>
  <c r="GL472" i="4"/>
  <c r="GI472" i="4"/>
  <c r="GH472" i="4"/>
  <c r="GE472" i="4"/>
  <c r="GD472" i="4"/>
  <c r="GC472" i="4"/>
  <c r="GB472" i="4"/>
  <c r="GA472" i="4"/>
  <c r="FZ472" i="4"/>
  <c r="FY472" i="4"/>
  <c r="FX472" i="4"/>
  <c r="FW472" i="4"/>
  <c r="FV472" i="4"/>
  <c r="FU472" i="4"/>
  <c r="FT472" i="4"/>
  <c r="GL471" i="4"/>
  <c r="GI471" i="4"/>
  <c r="GH471" i="4"/>
  <c r="GE471" i="4"/>
  <c r="GD471" i="4"/>
  <c r="GC471" i="4"/>
  <c r="GB471" i="4"/>
  <c r="GA471" i="4"/>
  <c r="FZ471" i="4"/>
  <c r="FY471" i="4"/>
  <c r="FX471" i="4"/>
  <c r="FW471" i="4"/>
  <c r="FV471" i="4"/>
  <c r="FU471" i="4"/>
  <c r="FT471" i="4"/>
  <c r="GL470" i="4"/>
  <c r="GI470" i="4"/>
  <c r="GH470" i="4"/>
  <c r="GE470" i="4"/>
  <c r="GD470" i="4"/>
  <c r="GC470" i="4"/>
  <c r="GB470" i="4"/>
  <c r="GA470" i="4"/>
  <c r="FZ470" i="4"/>
  <c r="FY470" i="4"/>
  <c r="FX470" i="4"/>
  <c r="FW470" i="4"/>
  <c r="FV470" i="4"/>
  <c r="FU470" i="4"/>
  <c r="FT470" i="4"/>
  <c r="GL469" i="4"/>
  <c r="GI469" i="4"/>
  <c r="GH469" i="4"/>
  <c r="GE469" i="4"/>
  <c r="GD469" i="4"/>
  <c r="GC469" i="4"/>
  <c r="GB469" i="4"/>
  <c r="GA469" i="4"/>
  <c r="FZ469" i="4"/>
  <c r="FY469" i="4"/>
  <c r="FX469" i="4"/>
  <c r="FW469" i="4"/>
  <c r="FV469" i="4"/>
  <c r="FU469" i="4"/>
  <c r="FT469" i="4"/>
  <c r="GL468" i="4"/>
  <c r="GI468" i="4"/>
  <c r="GH468" i="4"/>
  <c r="GE468" i="4"/>
  <c r="GD468" i="4"/>
  <c r="GC468" i="4"/>
  <c r="GB468" i="4"/>
  <c r="GA468" i="4"/>
  <c r="FZ468" i="4"/>
  <c r="FY468" i="4"/>
  <c r="FX468" i="4"/>
  <c r="FW468" i="4"/>
  <c r="FV468" i="4"/>
  <c r="FU468" i="4"/>
  <c r="FT468" i="4"/>
  <c r="GL467" i="4"/>
  <c r="GI467" i="4"/>
  <c r="GH467" i="4"/>
  <c r="GE467" i="4"/>
  <c r="GD467" i="4"/>
  <c r="GC467" i="4"/>
  <c r="GB467" i="4"/>
  <c r="GA467" i="4"/>
  <c r="FZ467" i="4"/>
  <c r="FY467" i="4"/>
  <c r="FX467" i="4"/>
  <c r="FW467" i="4"/>
  <c r="FV467" i="4"/>
  <c r="FU467" i="4"/>
  <c r="FT467" i="4"/>
  <c r="GL466" i="4"/>
  <c r="GI466" i="4"/>
  <c r="GH466" i="4"/>
  <c r="GE466" i="4"/>
  <c r="GD466" i="4"/>
  <c r="GC466" i="4"/>
  <c r="GB466" i="4"/>
  <c r="GA466" i="4"/>
  <c r="FZ466" i="4"/>
  <c r="FY466" i="4"/>
  <c r="FX466" i="4"/>
  <c r="FW466" i="4"/>
  <c r="FV466" i="4"/>
  <c r="FU466" i="4"/>
  <c r="FT466" i="4"/>
  <c r="GL465" i="4"/>
  <c r="GI465" i="4"/>
  <c r="GH465" i="4"/>
  <c r="GE465" i="4"/>
  <c r="GD465" i="4"/>
  <c r="GC465" i="4"/>
  <c r="GB465" i="4"/>
  <c r="GA465" i="4"/>
  <c r="FZ465" i="4"/>
  <c r="FY465" i="4"/>
  <c r="FX465" i="4"/>
  <c r="FW465" i="4"/>
  <c r="FV465" i="4"/>
  <c r="FU465" i="4"/>
  <c r="FT465" i="4"/>
  <c r="GL464" i="4"/>
  <c r="GI464" i="4"/>
  <c r="GH464" i="4"/>
  <c r="GE464" i="4"/>
  <c r="GD464" i="4"/>
  <c r="GC464" i="4"/>
  <c r="GB464" i="4"/>
  <c r="GA464" i="4"/>
  <c r="FZ464" i="4"/>
  <c r="FY464" i="4"/>
  <c r="FX464" i="4"/>
  <c r="FW464" i="4"/>
  <c r="FV464" i="4"/>
  <c r="FU464" i="4"/>
  <c r="FT464" i="4"/>
  <c r="GL463" i="4"/>
  <c r="GI463" i="4"/>
  <c r="GH463" i="4"/>
  <c r="GE463" i="4"/>
  <c r="GD463" i="4"/>
  <c r="GC463" i="4"/>
  <c r="GB463" i="4"/>
  <c r="GA463" i="4"/>
  <c r="FZ463" i="4"/>
  <c r="FY463" i="4"/>
  <c r="FX463" i="4"/>
  <c r="FW463" i="4"/>
  <c r="FV463" i="4"/>
  <c r="FU463" i="4"/>
  <c r="FT463" i="4"/>
  <c r="GL462" i="4"/>
  <c r="GI462" i="4"/>
  <c r="GH462" i="4"/>
  <c r="GE462" i="4"/>
  <c r="GD462" i="4"/>
  <c r="GC462" i="4"/>
  <c r="GB462" i="4"/>
  <c r="GA462" i="4"/>
  <c r="FZ462" i="4"/>
  <c r="FY462" i="4"/>
  <c r="FX462" i="4"/>
  <c r="FW462" i="4"/>
  <c r="FV462" i="4"/>
  <c r="FU462" i="4"/>
  <c r="FT462" i="4"/>
  <c r="GL461" i="4"/>
  <c r="GI461" i="4"/>
  <c r="GH461" i="4"/>
  <c r="GE461" i="4"/>
  <c r="GD461" i="4"/>
  <c r="GC461" i="4"/>
  <c r="GB461" i="4"/>
  <c r="GA461" i="4"/>
  <c r="FZ461" i="4"/>
  <c r="FY461" i="4"/>
  <c r="FX461" i="4"/>
  <c r="FW461" i="4"/>
  <c r="FV461" i="4"/>
  <c r="FU461" i="4"/>
  <c r="FT461" i="4"/>
  <c r="GL460" i="4"/>
  <c r="GI460" i="4"/>
  <c r="GH460" i="4"/>
  <c r="GE460" i="4"/>
  <c r="GD460" i="4"/>
  <c r="GC460" i="4"/>
  <c r="GB460" i="4"/>
  <c r="GA460" i="4"/>
  <c r="FZ460" i="4"/>
  <c r="FY460" i="4"/>
  <c r="FX460" i="4"/>
  <c r="FW460" i="4"/>
  <c r="FV460" i="4"/>
  <c r="FU460" i="4"/>
  <c r="FT460" i="4"/>
  <c r="GL459" i="4"/>
  <c r="GI459" i="4"/>
  <c r="GH459" i="4"/>
  <c r="GE459" i="4"/>
  <c r="GD459" i="4"/>
  <c r="GC459" i="4"/>
  <c r="GB459" i="4"/>
  <c r="GA459" i="4"/>
  <c r="FZ459" i="4"/>
  <c r="FY459" i="4"/>
  <c r="FX459" i="4"/>
  <c r="FW459" i="4"/>
  <c r="FV459" i="4"/>
  <c r="FU459" i="4"/>
  <c r="FT459" i="4"/>
  <c r="GL458" i="4"/>
  <c r="GI458" i="4"/>
  <c r="GH458" i="4"/>
  <c r="GE458" i="4"/>
  <c r="GD458" i="4"/>
  <c r="GC458" i="4"/>
  <c r="GB458" i="4"/>
  <c r="GA458" i="4"/>
  <c r="FZ458" i="4"/>
  <c r="FY458" i="4"/>
  <c r="FX458" i="4"/>
  <c r="FW458" i="4"/>
  <c r="FV458" i="4"/>
  <c r="FU458" i="4"/>
  <c r="FT458" i="4"/>
  <c r="GL457" i="4"/>
  <c r="GI457" i="4"/>
  <c r="GH457" i="4"/>
  <c r="GE457" i="4"/>
  <c r="GD457" i="4"/>
  <c r="GC457" i="4"/>
  <c r="GB457" i="4"/>
  <c r="GA457" i="4"/>
  <c r="FZ457" i="4"/>
  <c r="FY457" i="4"/>
  <c r="FX457" i="4"/>
  <c r="FW457" i="4"/>
  <c r="FV457" i="4"/>
  <c r="FU457" i="4"/>
  <c r="FT457" i="4"/>
  <c r="GL456" i="4"/>
  <c r="GI456" i="4"/>
  <c r="GH456" i="4"/>
  <c r="GE456" i="4"/>
  <c r="GD456" i="4"/>
  <c r="GC456" i="4"/>
  <c r="GB456" i="4"/>
  <c r="GA456" i="4"/>
  <c r="FZ456" i="4"/>
  <c r="FY456" i="4"/>
  <c r="FX456" i="4"/>
  <c r="FW456" i="4"/>
  <c r="FV456" i="4"/>
  <c r="FU456" i="4"/>
  <c r="FT456" i="4"/>
  <c r="GL455" i="4"/>
  <c r="GI455" i="4"/>
  <c r="GH455" i="4"/>
  <c r="GE455" i="4"/>
  <c r="GD455" i="4"/>
  <c r="GC455" i="4"/>
  <c r="GB455" i="4"/>
  <c r="GA455" i="4"/>
  <c r="FZ455" i="4"/>
  <c r="FY455" i="4"/>
  <c r="FX455" i="4"/>
  <c r="FW455" i="4"/>
  <c r="FV455" i="4"/>
  <c r="FU455" i="4"/>
  <c r="FT455" i="4"/>
  <c r="GL454" i="4"/>
  <c r="GI454" i="4"/>
  <c r="GH454" i="4"/>
  <c r="GE454" i="4"/>
  <c r="GD454" i="4"/>
  <c r="GC454" i="4"/>
  <c r="GB454" i="4"/>
  <c r="GA454" i="4"/>
  <c r="FZ454" i="4"/>
  <c r="FY454" i="4"/>
  <c r="FX454" i="4"/>
  <c r="FW454" i="4"/>
  <c r="FV454" i="4"/>
  <c r="FU454" i="4"/>
  <c r="FT454" i="4"/>
  <c r="GL453" i="4"/>
  <c r="GI453" i="4"/>
  <c r="GH453" i="4"/>
  <c r="GE453" i="4"/>
  <c r="GD453" i="4"/>
  <c r="GC453" i="4"/>
  <c r="GB453" i="4"/>
  <c r="GA453" i="4"/>
  <c r="FZ453" i="4"/>
  <c r="FY453" i="4"/>
  <c r="FX453" i="4"/>
  <c r="FW453" i="4"/>
  <c r="FV453" i="4"/>
  <c r="FU453" i="4"/>
  <c r="FT453" i="4"/>
  <c r="GL452" i="4"/>
  <c r="GI452" i="4"/>
  <c r="GH452" i="4"/>
  <c r="GE452" i="4"/>
  <c r="GD452" i="4"/>
  <c r="GC452" i="4"/>
  <c r="GB452" i="4"/>
  <c r="GA452" i="4"/>
  <c r="FZ452" i="4"/>
  <c r="FY452" i="4"/>
  <c r="FX452" i="4"/>
  <c r="FW452" i="4"/>
  <c r="FV452" i="4"/>
  <c r="FU452" i="4"/>
  <c r="FT452" i="4"/>
  <c r="GL451" i="4"/>
  <c r="GI451" i="4"/>
  <c r="GH451" i="4"/>
  <c r="GE451" i="4"/>
  <c r="GD451" i="4"/>
  <c r="GC451" i="4"/>
  <c r="GB451" i="4"/>
  <c r="GA451" i="4"/>
  <c r="FZ451" i="4"/>
  <c r="FY451" i="4"/>
  <c r="FX451" i="4"/>
  <c r="FW451" i="4"/>
  <c r="FV451" i="4"/>
  <c r="FU451" i="4"/>
  <c r="FT451" i="4"/>
  <c r="GL450" i="4"/>
  <c r="GI450" i="4"/>
  <c r="GH450" i="4"/>
  <c r="GE450" i="4"/>
  <c r="GD450" i="4"/>
  <c r="GC450" i="4"/>
  <c r="GB450" i="4"/>
  <c r="GA450" i="4"/>
  <c r="FZ450" i="4"/>
  <c r="FY450" i="4"/>
  <c r="FX450" i="4"/>
  <c r="FW450" i="4"/>
  <c r="FV450" i="4"/>
  <c r="FU450" i="4"/>
  <c r="FT450" i="4"/>
  <c r="GL449" i="4"/>
  <c r="GI449" i="4"/>
  <c r="GH449" i="4"/>
  <c r="GE449" i="4"/>
  <c r="GD449" i="4"/>
  <c r="GC449" i="4"/>
  <c r="GB449" i="4"/>
  <c r="GA449" i="4"/>
  <c r="FZ449" i="4"/>
  <c r="FY449" i="4"/>
  <c r="FX449" i="4"/>
  <c r="FW449" i="4"/>
  <c r="FV449" i="4"/>
  <c r="FU449" i="4"/>
  <c r="FT449" i="4"/>
  <c r="GL448" i="4"/>
  <c r="GI448" i="4"/>
  <c r="GH448" i="4"/>
  <c r="GE448" i="4"/>
  <c r="GD448" i="4"/>
  <c r="GC448" i="4"/>
  <c r="GB448" i="4"/>
  <c r="GA448" i="4"/>
  <c r="FZ448" i="4"/>
  <c r="FY448" i="4"/>
  <c r="FX448" i="4"/>
  <c r="FW448" i="4"/>
  <c r="FV448" i="4"/>
  <c r="FU448" i="4"/>
  <c r="FT448" i="4"/>
  <c r="GL447" i="4"/>
  <c r="GI447" i="4"/>
  <c r="GH447" i="4"/>
  <c r="GE447" i="4"/>
  <c r="GD447" i="4"/>
  <c r="GC447" i="4"/>
  <c r="GB447" i="4"/>
  <c r="GA447" i="4"/>
  <c r="FZ447" i="4"/>
  <c r="FY447" i="4"/>
  <c r="FX447" i="4"/>
  <c r="FW447" i="4"/>
  <c r="FV447" i="4"/>
  <c r="FU447" i="4"/>
  <c r="FT447" i="4"/>
  <c r="GL446" i="4"/>
  <c r="GI446" i="4"/>
  <c r="GH446" i="4"/>
  <c r="GE446" i="4"/>
  <c r="GD446" i="4"/>
  <c r="GC446" i="4"/>
  <c r="GB446" i="4"/>
  <c r="GA446" i="4"/>
  <c r="FZ446" i="4"/>
  <c r="FY446" i="4"/>
  <c r="FX446" i="4"/>
  <c r="FW446" i="4"/>
  <c r="FV446" i="4"/>
  <c r="FU446" i="4"/>
  <c r="FT446" i="4"/>
  <c r="GL445" i="4"/>
  <c r="GI445" i="4"/>
  <c r="GH445" i="4"/>
  <c r="GE445" i="4"/>
  <c r="GD445" i="4"/>
  <c r="GC445" i="4"/>
  <c r="GB445" i="4"/>
  <c r="GA445" i="4"/>
  <c r="FZ445" i="4"/>
  <c r="FY445" i="4"/>
  <c r="FX445" i="4"/>
  <c r="FW445" i="4"/>
  <c r="FV445" i="4"/>
  <c r="FU445" i="4"/>
  <c r="FT445" i="4"/>
  <c r="GL444" i="4"/>
  <c r="GI444" i="4"/>
  <c r="GH444" i="4"/>
  <c r="GE444" i="4"/>
  <c r="GD444" i="4"/>
  <c r="GC444" i="4"/>
  <c r="GB444" i="4"/>
  <c r="GA444" i="4"/>
  <c r="FZ444" i="4"/>
  <c r="FY444" i="4"/>
  <c r="FX444" i="4"/>
  <c r="FW444" i="4"/>
  <c r="FV444" i="4"/>
  <c r="FU444" i="4"/>
  <c r="FT444" i="4"/>
  <c r="GL443" i="4"/>
  <c r="GI443" i="4"/>
  <c r="GH443" i="4"/>
  <c r="GE443" i="4"/>
  <c r="GD443" i="4"/>
  <c r="GC443" i="4"/>
  <c r="GB443" i="4"/>
  <c r="GA443" i="4"/>
  <c r="FZ443" i="4"/>
  <c r="FY443" i="4"/>
  <c r="FX443" i="4"/>
  <c r="FW443" i="4"/>
  <c r="FV443" i="4"/>
  <c r="FU443" i="4"/>
  <c r="FT443" i="4"/>
  <c r="GL442" i="4"/>
  <c r="GI442" i="4"/>
  <c r="GH442" i="4"/>
  <c r="GE442" i="4"/>
  <c r="GD442" i="4"/>
  <c r="GC442" i="4"/>
  <c r="GB442" i="4"/>
  <c r="GA442" i="4"/>
  <c r="FZ442" i="4"/>
  <c r="FY442" i="4"/>
  <c r="FX442" i="4"/>
  <c r="FW442" i="4"/>
  <c r="FV442" i="4"/>
  <c r="FU442" i="4"/>
  <c r="FT442" i="4"/>
  <c r="GL441" i="4"/>
  <c r="GI441" i="4"/>
  <c r="GH441" i="4"/>
  <c r="GE441" i="4"/>
  <c r="GD441" i="4"/>
  <c r="GC441" i="4"/>
  <c r="GB441" i="4"/>
  <c r="GA441" i="4"/>
  <c r="FZ441" i="4"/>
  <c r="FY441" i="4"/>
  <c r="FX441" i="4"/>
  <c r="FW441" i="4"/>
  <c r="FV441" i="4"/>
  <c r="FU441" i="4"/>
  <c r="FT441" i="4"/>
  <c r="GL440" i="4"/>
  <c r="GI440" i="4"/>
  <c r="GH440" i="4"/>
  <c r="GE440" i="4"/>
  <c r="GD440" i="4"/>
  <c r="GC440" i="4"/>
  <c r="GB440" i="4"/>
  <c r="GA440" i="4"/>
  <c r="FZ440" i="4"/>
  <c r="FY440" i="4"/>
  <c r="FX440" i="4"/>
  <c r="FW440" i="4"/>
  <c r="FV440" i="4"/>
  <c r="FU440" i="4"/>
  <c r="FT440" i="4"/>
  <c r="GL439" i="4"/>
  <c r="GI439" i="4"/>
  <c r="GH439" i="4"/>
  <c r="GE439" i="4"/>
  <c r="GD439" i="4"/>
  <c r="GC439" i="4"/>
  <c r="GB439" i="4"/>
  <c r="GA439" i="4"/>
  <c r="FZ439" i="4"/>
  <c r="FY439" i="4"/>
  <c r="FX439" i="4"/>
  <c r="FW439" i="4"/>
  <c r="FV439" i="4"/>
  <c r="FU439" i="4"/>
  <c r="FT439" i="4"/>
  <c r="GL438" i="4"/>
  <c r="GI438" i="4"/>
  <c r="GH438" i="4"/>
  <c r="GE438" i="4"/>
  <c r="GD438" i="4"/>
  <c r="GC438" i="4"/>
  <c r="GB438" i="4"/>
  <c r="GA438" i="4"/>
  <c r="FZ438" i="4"/>
  <c r="FY438" i="4"/>
  <c r="FX438" i="4"/>
  <c r="FW438" i="4"/>
  <c r="FV438" i="4"/>
  <c r="FU438" i="4"/>
  <c r="FT438" i="4"/>
  <c r="GL437" i="4"/>
  <c r="GI437" i="4"/>
  <c r="GH437" i="4"/>
  <c r="GE437" i="4"/>
  <c r="GD437" i="4"/>
  <c r="GC437" i="4"/>
  <c r="GB437" i="4"/>
  <c r="GA437" i="4"/>
  <c r="FZ437" i="4"/>
  <c r="FY437" i="4"/>
  <c r="FX437" i="4"/>
  <c r="FW437" i="4"/>
  <c r="FV437" i="4"/>
  <c r="FU437" i="4"/>
  <c r="FT437" i="4"/>
  <c r="GL436" i="4"/>
  <c r="GI436" i="4"/>
  <c r="GH436" i="4"/>
  <c r="GE436" i="4"/>
  <c r="GD436" i="4"/>
  <c r="GC436" i="4"/>
  <c r="GB436" i="4"/>
  <c r="GA436" i="4"/>
  <c r="FZ436" i="4"/>
  <c r="FY436" i="4"/>
  <c r="FX436" i="4"/>
  <c r="FW436" i="4"/>
  <c r="FV436" i="4"/>
  <c r="FU436" i="4"/>
  <c r="FT436" i="4"/>
  <c r="GL435" i="4"/>
  <c r="GI435" i="4"/>
  <c r="GH435" i="4"/>
  <c r="GE435" i="4"/>
  <c r="GD435" i="4"/>
  <c r="GC435" i="4"/>
  <c r="GB435" i="4"/>
  <c r="GA435" i="4"/>
  <c r="FZ435" i="4"/>
  <c r="FY435" i="4"/>
  <c r="FX435" i="4"/>
  <c r="FW435" i="4"/>
  <c r="FV435" i="4"/>
  <c r="FU435" i="4"/>
  <c r="FT435" i="4"/>
  <c r="GL434" i="4"/>
  <c r="GI434" i="4"/>
  <c r="GH434" i="4"/>
  <c r="GE434" i="4"/>
  <c r="GD434" i="4"/>
  <c r="GC434" i="4"/>
  <c r="GB434" i="4"/>
  <c r="GA434" i="4"/>
  <c r="FZ434" i="4"/>
  <c r="FY434" i="4"/>
  <c r="FX434" i="4"/>
  <c r="FW434" i="4"/>
  <c r="FV434" i="4"/>
  <c r="FU434" i="4"/>
  <c r="FT434" i="4"/>
  <c r="GL433" i="4"/>
  <c r="GI433" i="4"/>
  <c r="GH433" i="4"/>
  <c r="GE433" i="4"/>
  <c r="GD433" i="4"/>
  <c r="GC433" i="4"/>
  <c r="GB433" i="4"/>
  <c r="GA433" i="4"/>
  <c r="FZ433" i="4"/>
  <c r="FY433" i="4"/>
  <c r="FX433" i="4"/>
  <c r="FW433" i="4"/>
  <c r="FV433" i="4"/>
  <c r="FU433" i="4"/>
  <c r="FT433" i="4"/>
  <c r="GL432" i="4"/>
  <c r="GI432" i="4"/>
  <c r="GH432" i="4"/>
  <c r="GE432" i="4"/>
  <c r="GD432" i="4"/>
  <c r="GC432" i="4"/>
  <c r="GB432" i="4"/>
  <c r="GA432" i="4"/>
  <c r="FZ432" i="4"/>
  <c r="FY432" i="4"/>
  <c r="FX432" i="4"/>
  <c r="FW432" i="4"/>
  <c r="FV432" i="4"/>
  <c r="FU432" i="4"/>
  <c r="FT432" i="4"/>
  <c r="GL431" i="4"/>
  <c r="GI431" i="4"/>
  <c r="GH431" i="4"/>
  <c r="GE431" i="4"/>
  <c r="GD431" i="4"/>
  <c r="GC431" i="4"/>
  <c r="GB431" i="4"/>
  <c r="GA431" i="4"/>
  <c r="FZ431" i="4"/>
  <c r="FY431" i="4"/>
  <c r="FX431" i="4"/>
  <c r="FW431" i="4"/>
  <c r="FV431" i="4"/>
  <c r="FU431" i="4"/>
  <c r="FT431" i="4"/>
  <c r="GL430" i="4"/>
  <c r="GI430" i="4"/>
  <c r="GH430" i="4"/>
  <c r="GE430" i="4"/>
  <c r="GD430" i="4"/>
  <c r="GC430" i="4"/>
  <c r="GB430" i="4"/>
  <c r="GA430" i="4"/>
  <c r="FZ430" i="4"/>
  <c r="FY430" i="4"/>
  <c r="FX430" i="4"/>
  <c r="FW430" i="4"/>
  <c r="FV430" i="4"/>
  <c r="FU430" i="4"/>
  <c r="FT430" i="4"/>
  <c r="GL429" i="4"/>
  <c r="GI429" i="4"/>
  <c r="GH429" i="4"/>
  <c r="GE429" i="4"/>
  <c r="GD429" i="4"/>
  <c r="GC429" i="4"/>
  <c r="GB429" i="4"/>
  <c r="GA429" i="4"/>
  <c r="FZ429" i="4"/>
  <c r="FY429" i="4"/>
  <c r="FX429" i="4"/>
  <c r="FW429" i="4"/>
  <c r="FV429" i="4"/>
  <c r="FU429" i="4"/>
  <c r="FT429" i="4"/>
  <c r="GL428" i="4"/>
  <c r="GI428" i="4"/>
  <c r="GH428" i="4"/>
  <c r="GE428" i="4"/>
  <c r="GD428" i="4"/>
  <c r="GC428" i="4"/>
  <c r="GB428" i="4"/>
  <c r="GA428" i="4"/>
  <c r="FZ428" i="4"/>
  <c r="FY428" i="4"/>
  <c r="FX428" i="4"/>
  <c r="FW428" i="4"/>
  <c r="FV428" i="4"/>
  <c r="FU428" i="4"/>
  <c r="FT428" i="4"/>
  <c r="GL427" i="4"/>
  <c r="GI427" i="4"/>
  <c r="GH427" i="4"/>
  <c r="GE427" i="4"/>
  <c r="GD427" i="4"/>
  <c r="GC427" i="4"/>
  <c r="GB427" i="4"/>
  <c r="GA427" i="4"/>
  <c r="FZ427" i="4"/>
  <c r="FY427" i="4"/>
  <c r="FX427" i="4"/>
  <c r="FW427" i="4"/>
  <c r="FV427" i="4"/>
  <c r="FU427" i="4"/>
  <c r="FT427" i="4"/>
  <c r="GL426" i="4"/>
  <c r="GI426" i="4"/>
  <c r="GH426" i="4"/>
  <c r="GE426" i="4"/>
  <c r="GD426" i="4"/>
  <c r="GC426" i="4"/>
  <c r="GB426" i="4"/>
  <c r="GA426" i="4"/>
  <c r="FZ426" i="4"/>
  <c r="FY426" i="4"/>
  <c r="FX426" i="4"/>
  <c r="FW426" i="4"/>
  <c r="FV426" i="4"/>
  <c r="FU426" i="4"/>
  <c r="FT426" i="4"/>
  <c r="GL425" i="4"/>
  <c r="GI425" i="4"/>
  <c r="GH425" i="4"/>
  <c r="GE425" i="4"/>
  <c r="GD425" i="4"/>
  <c r="GC425" i="4"/>
  <c r="GB425" i="4"/>
  <c r="GA425" i="4"/>
  <c r="FZ425" i="4"/>
  <c r="FY425" i="4"/>
  <c r="FX425" i="4"/>
  <c r="FW425" i="4"/>
  <c r="FV425" i="4"/>
  <c r="FU425" i="4"/>
  <c r="FT425" i="4"/>
  <c r="GL424" i="4"/>
  <c r="GI424" i="4"/>
  <c r="GH424" i="4"/>
  <c r="GE424" i="4"/>
  <c r="GD424" i="4"/>
  <c r="GC424" i="4"/>
  <c r="GB424" i="4"/>
  <c r="GA424" i="4"/>
  <c r="FZ424" i="4"/>
  <c r="FY424" i="4"/>
  <c r="FX424" i="4"/>
  <c r="FW424" i="4"/>
  <c r="FV424" i="4"/>
  <c r="FU424" i="4"/>
  <c r="FT424" i="4"/>
  <c r="GL423" i="4"/>
  <c r="GI423" i="4"/>
  <c r="GH423" i="4"/>
  <c r="GE423" i="4"/>
  <c r="GD423" i="4"/>
  <c r="GC423" i="4"/>
  <c r="GB423" i="4"/>
  <c r="GA423" i="4"/>
  <c r="FZ423" i="4"/>
  <c r="FY423" i="4"/>
  <c r="FX423" i="4"/>
  <c r="FW423" i="4"/>
  <c r="FV423" i="4"/>
  <c r="FU423" i="4"/>
  <c r="FT423" i="4"/>
  <c r="GL422" i="4"/>
  <c r="GI422" i="4"/>
  <c r="GH422" i="4"/>
  <c r="GE422" i="4"/>
  <c r="GD422" i="4"/>
  <c r="GC422" i="4"/>
  <c r="GB422" i="4"/>
  <c r="GA422" i="4"/>
  <c r="FZ422" i="4"/>
  <c r="FY422" i="4"/>
  <c r="FX422" i="4"/>
  <c r="FW422" i="4"/>
  <c r="FV422" i="4"/>
  <c r="FU422" i="4"/>
  <c r="FT422" i="4"/>
  <c r="GL421" i="4"/>
  <c r="GI421" i="4"/>
  <c r="GH421" i="4"/>
  <c r="GE421" i="4"/>
  <c r="GD421" i="4"/>
  <c r="GC421" i="4"/>
  <c r="GB421" i="4"/>
  <c r="GA421" i="4"/>
  <c r="FZ421" i="4"/>
  <c r="FY421" i="4"/>
  <c r="FX421" i="4"/>
  <c r="FW421" i="4"/>
  <c r="FV421" i="4"/>
  <c r="FU421" i="4"/>
  <c r="FT421" i="4"/>
  <c r="GL420" i="4"/>
  <c r="GI420" i="4"/>
  <c r="GH420" i="4"/>
  <c r="GE420" i="4"/>
  <c r="GD420" i="4"/>
  <c r="GC420" i="4"/>
  <c r="GB420" i="4"/>
  <c r="GA420" i="4"/>
  <c r="FZ420" i="4"/>
  <c r="FY420" i="4"/>
  <c r="FX420" i="4"/>
  <c r="FW420" i="4"/>
  <c r="FV420" i="4"/>
  <c r="FU420" i="4"/>
  <c r="FT420" i="4"/>
  <c r="GL419" i="4"/>
  <c r="GI419" i="4"/>
  <c r="GH419" i="4"/>
  <c r="GE419" i="4"/>
  <c r="GD419" i="4"/>
  <c r="GC419" i="4"/>
  <c r="GB419" i="4"/>
  <c r="GA419" i="4"/>
  <c r="FZ419" i="4"/>
  <c r="FY419" i="4"/>
  <c r="FX419" i="4"/>
  <c r="FW419" i="4"/>
  <c r="FV419" i="4"/>
  <c r="FU419" i="4"/>
  <c r="FT419" i="4"/>
  <c r="GL418" i="4"/>
  <c r="GI418" i="4"/>
  <c r="GH418" i="4"/>
  <c r="GE418" i="4"/>
  <c r="GD418" i="4"/>
  <c r="GC418" i="4"/>
  <c r="GB418" i="4"/>
  <c r="GA418" i="4"/>
  <c r="FZ418" i="4"/>
  <c r="FY418" i="4"/>
  <c r="FX418" i="4"/>
  <c r="FW418" i="4"/>
  <c r="FV418" i="4"/>
  <c r="FU418" i="4"/>
  <c r="FT418" i="4"/>
  <c r="GL417" i="4"/>
  <c r="GI417" i="4"/>
  <c r="GH417" i="4"/>
  <c r="GE417" i="4"/>
  <c r="GD417" i="4"/>
  <c r="GC417" i="4"/>
  <c r="GB417" i="4"/>
  <c r="GA417" i="4"/>
  <c r="FZ417" i="4"/>
  <c r="FY417" i="4"/>
  <c r="FX417" i="4"/>
  <c r="FW417" i="4"/>
  <c r="FV417" i="4"/>
  <c r="FU417" i="4"/>
  <c r="FT417" i="4"/>
  <c r="GL416" i="4"/>
  <c r="GI416" i="4"/>
  <c r="GH416" i="4"/>
  <c r="GE416" i="4"/>
  <c r="GD416" i="4"/>
  <c r="GC416" i="4"/>
  <c r="GB416" i="4"/>
  <c r="GA416" i="4"/>
  <c r="FZ416" i="4"/>
  <c r="FY416" i="4"/>
  <c r="FX416" i="4"/>
  <c r="FW416" i="4"/>
  <c r="FV416" i="4"/>
  <c r="FU416" i="4"/>
  <c r="FT416" i="4"/>
  <c r="GL415" i="4"/>
  <c r="GI415" i="4"/>
  <c r="GH415" i="4"/>
  <c r="GE415" i="4"/>
  <c r="GD415" i="4"/>
  <c r="GC415" i="4"/>
  <c r="GB415" i="4"/>
  <c r="GA415" i="4"/>
  <c r="FZ415" i="4"/>
  <c r="FY415" i="4"/>
  <c r="FX415" i="4"/>
  <c r="FW415" i="4"/>
  <c r="FV415" i="4"/>
  <c r="FU415" i="4"/>
  <c r="FT415" i="4"/>
  <c r="GL414" i="4"/>
  <c r="GI414" i="4"/>
  <c r="GH414" i="4"/>
  <c r="GE414" i="4"/>
  <c r="GD414" i="4"/>
  <c r="GC414" i="4"/>
  <c r="GB414" i="4"/>
  <c r="GA414" i="4"/>
  <c r="FZ414" i="4"/>
  <c r="FY414" i="4"/>
  <c r="FX414" i="4"/>
  <c r="FW414" i="4"/>
  <c r="FV414" i="4"/>
  <c r="FU414" i="4"/>
  <c r="FT414" i="4"/>
  <c r="GL413" i="4"/>
  <c r="GI413" i="4"/>
  <c r="GH413" i="4"/>
  <c r="GE413" i="4"/>
  <c r="GD413" i="4"/>
  <c r="GC413" i="4"/>
  <c r="GB413" i="4"/>
  <c r="GA413" i="4"/>
  <c r="FZ413" i="4"/>
  <c r="FY413" i="4"/>
  <c r="FX413" i="4"/>
  <c r="FW413" i="4"/>
  <c r="FV413" i="4"/>
  <c r="FU413" i="4"/>
  <c r="FT413" i="4"/>
  <c r="GL412" i="4"/>
  <c r="GI412" i="4"/>
  <c r="GH412" i="4"/>
  <c r="GE412" i="4"/>
  <c r="GD412" i="4"/>
  <c r="GC412" i="4"/>
  <c r="GB412" i="4"/>
  <c r="GA412" i="4"/>
  <c r="FZ412" i="4"/>
  <c r="FY412" i="4"/>
  <c r="FX412" i="4"/>
  <c r="FW412" i="4"/>
  <c r="FV412" i="4"/>
  <c r="FU412" i="4"/>
  <c r="FT412" i="4"/>
  <c r="GL411" i="4"/>
  <c r="GI411" i="4"/>
  <c r="GH411" i="4"/>
  <c r="GE411" i="4"/>
  <c r="GD411" i="4"/>
  <c r="GC411" i="4"/>
  <c r="GB411" i="4"/>
  <c r="GA411" i="4"/>
  <c r="FZ411" i="4"/>
  <c r="FY411" i="4"/>
  <c r="FX411" i="4"/>
  <c r="FW411" i="4"/>
  <c r="FV411" i="4"/>
  <c r="FU411" i="4"/>
  <c r="FT411" i="4"/>
  <c r="GL410" i="4"/>
  <c r="GI410" i="4"/>
  <c r="GH410" i="4"/>
  <c r="GE410" i="4"/>
  <c r="GD410" i="4"/>
  <c r="GC410" i="4"/>
  <c r="GB410" i="4"/>
  <c r="GA410" i="4"/>
  <c r="FZ410" i="4"/>
  <c r="FY410" i="4"/>
  <c r="FX410" i="4"/>
  <c r="FW410" i="4"/>
  <c r="FV410" i="4"/>
  <c r="FU410" i="4"/>
  <c r="FT410" i="4"/>
  <c r="GL409" i="4"/>
  <c r="GI409" i="4"/>
  <c r="GH409" i="4"/>
  <c r="GE409" i="4"/>
  <c r="GD409" i="4"/>
  <c r="GC409" i="4"/>
  <c r="GB409" i="4"/>
  <c r="GA409" i="4"/>
  <c r="FZ409" i="4"/>
  <c r="FY409" i="4"/>
  <c r="FX409" i="4"/>
  <c r="FW409" i="4"/>
  <c r="FV409" i="4"/>
  <c r="FU409" i="4"/>
  <c r="FT409" i="4"/>
  <c r="GL408" i="4"/>
  <c r="GI408" i="4"/>
  <c r="GH408" i="4"/>
  <c r="GE408" i="4"/>
  <c r="GD408" i="4"/>
  <c r="GC408" i="4"/>
  <c r="GB408" i="4"/>
  <c r="GA408" i="4"/>
  <c r="FZ408" i="4"/>
  <c r="FY408" i="4"/>
  <c r="FX408" i="4"/>
  <c r="FW408" i="4"/>
  <c r="FV408" i="4"/>
  <c r="FU408" i="4"/>
  <c r="FT408" i="4"/>
  <c r="GL407" i="4"/>
  <c r="GI407" i="4"/>
  <c r="GH407" i="4"/>
  <c r="GE407" i="4"/>
  <c r="GD407" i="4"/>
  <c r="GC407" i="4"/>
  <c r="GB407" i="4"/>
  <c r="GA407" i="4"/>
  <c r="FZ407" i="4"/>
  <c r="FY407" i="4"/>
  <c r="FX407" i="4"/>
  <c r="FW407" i="4"/>
  <c r="FV407" i="4"/>
  <c r="FU407" i="4"/>
  <c r="FT407" i="4"/>
  <c r="GL406" i="4"/>
  <c r="GI406" i="4"/>
  <c r="GH406" i="4"/>
  <c r="GE406" i="4"/>
  <c r="GD406" i="4"/>
  <c r="GC406" i="4"/>
  <c r="GB406" i="4"/>
  <c r="GA406" i="4"/>
  <c r="FZ406" i="4"/>
  <c r="FY406" i="4"/>
  <c r="FX406" i="4"/>
  <c r="FW406" i="4"/>
  <c r="FV406" i="4"/>
  <c r="FU406" i="4"/>
  <c r="FT406" i="4"/>
  <c r="GL405" i="4"/>
  <c r="GI405" i="4"/>
  <c r="GH405" i="4"/>
  <c r="GE405" i="4"/>
  <c r="GD405" i="4"/>
  <c r="GC405" i="4"/>
  <c r="GB405" i="4"/>
  <c r="GA405" i="4"/>
  <c r="FZ405" i="4"/>
  <c r="FY405" i="4"/>
  <c r="FX405" i="4"/>
  <c r="FW405" i="4"/>
  <c r="FV405" i="4"/>
  <c r="FU405" i="4"/>
  <c r="FT405" i="4"/>
  <c r="GL404" i="4"/>
  <c r="GI404" i="4"/>
  <c r="GH404" i="4"/>
  <c r="GE404" i="4"/>
  <c r="GD404" i="4"/>
  <c r="GC404" i="4"/>
  <c r="GB404" i="4"/>
  <c r="GA404" i="4"/>
  <c r="FZ404" i="4"/>
  <c r="FY404" i="4"/>
  <c r="FX404" i="4"/>
  <c r="FW404" i="4"/>
  <c r="FV404" i="4"/>
  <c r="FU404" i="4"/>
  <c r="FT404" i="4"/>
  <c r="GL403" i="4"/>
  <c r="GI403" i="4"/>
  <c r="GH403" i="4"/>
  <c r="GE403" i="4"/>
  <c r="GD403" i="4"/>
  <c r="GC403" i="4"/>
  <c r="GB403" i="4"/>
  <c r="GA403" i="4"/>
  <c r="FZ403" i="4"/>
  <c r="FY403" i="4"/>
  <c r="FX403" i="4"/>
  <c r="FW403" i="4"/>
  <c r="FV403" i="4"/>
  <c r="FU403" i="4"/>
  <c r="FT403" i="4"/>
  <c r="GL402" i="4"/>
  <c r="GI402" i="4"/>
  <c r="GH402" i="4"/>
  <c r="GE402" i="4"/>
  <c r="GD402" i="4"/>
  <c r="GC402" i="4"/>
  <c r="GB402" i="4"/>
  <c r="GA402" i="4"/>
  <c r="FZ402" i="4"/>
  <c r="FY402" i="4"/>
  <c r="FX402" i="4"/>
  <c r="FW402" i="4"/>
  <c r="FV402" i="4"/>
  <c r="FU402" i="4"/>
  <c r="FT402" i="4"/>
  <c r="GL401" i="4"/>
  <c r="GI401" i="4"/>
  <c r="GH401" i="4"/>
  <c r="GE401" i="4"/>
  <c r="GD401" i="4"/>
  <c r="GC401" i="4"/>
  <c r="GB401" i="4"/>
  <c r="GA401" i="4"/>
  <c r="FZ401" i="4"/>
  <c r="FY401" i="4"/>
  <c r="FX401" i="4"/>
  <c r="FW401" i="4"/>
  <c r="FV401" i="4"/>
  <c r="FU401" i="4"/>
  <c r="FT401" i="4"/>
  <c r="GL400" i="4"/>
  <c r="GI400" i="4"/>
  <c r="GH400" i="4"/>
  <c r="GE400" i="4"/>
  <c r="GD400" i="4"/>
  <c r="GC400" i="4"/>
  <c r="GB400" i="4"/>
  <c r="GA400" i="4"/>
  <c r="FZ400" i="4"/>
  <c r="FY400" i="4"/>
  <c r="FX400" i="4"/>
  <c r="FW400" i="4"/>
  <c r="FV400" i="4"/>
  <c r="FU400" i="4"/>
  <c r="FT400" i="4"/>
  <c r="GL399" i="4"/>
  <c r="GI399" i="4"/>
  <c r="GH399" i="4"/>
  <c r="GE399" i="4"/>
  <c r="GD399" i="4"/>
  <c r="GC399" i="4"/>
  <c r="GB399" i="4"/>
  <c r="GA399" i="4"/>
  <c r="FZ399" i="4"/>
  <c r="FY399" i="4"/>
  <c r="FX399" i="4"/>
  <c r="FW399" i="4"/>
  <c r="FV399" i="4"/>
  <c r="FU399" i="4"/>
  <c r="FT399" i="4"/>
  <c r="GL398" i="4"/>
  <c r="GI398" i="4"/>
  <c r="GH398" i="4"/>
  <c r="GE398" i="4"/>
  <c r="GD398" i="4"/>
  <c r="GC398" i="4"/>
  <c r="GB398" i="4"/>
  <c r="GA398" i="4"/>
  <c r="FZ398" i="4"/>
  <c r="FY398" i="4"/>
  <c r="FX398" i="4"/>
  <c r="FW398" i="4"/>
  <c r="FV398" i="4"/>
  <c r="FU398" i="4"/>
  <c r="FT398" i="4"/>
  <c r="GL397" i="4"/>
  <c r="GI397" i="4"/>
  <c r="GH397" i="4"/>
  <c r="GE397" i="4"/>
  <c r="GD397" i="4"/>
  <c r="GC397" i="4"/>
  <c r="GB397" i="4"/>
  <c r="GA397" i="4"/>
  <c r="FZ397" i="4"/>
  <c r="FY397" i="4"/>
  <c r="FX397" i="4"/>
  <c r="FW397" i="4"/>
  <c r="FV397" i="4"/>
  <c r="FU397" i="4"/>
  <c r="FT397" i="4"/>
  <c r="GL396" i="4"/>
  <c r="GI396" i="4"/>
  <c r="GH396" i="4"/>
  <c r="GE396" i="4"/>
  <c r="GD396" i="4"/>
  <c r="GC396" i="4"/>
  <c r="GB396" i="4"/>
  <c r="GA396" i="4"/>
  <c r="FZ396" i="4"/>
  <c r="FY396" i="4"/>
  <c r="FX396" i="4"/>
  <c r="FW396" i="4"/>
  <c r="FV396" i="4"/>
  <c r="FU396" i="4"/>
  <c r="FT396" i="4"/>
  <c r="GL395" i="4"/>
  <c r="GI395" i="4"/>
  <c r="GH395" i="4"/>
  <c r="GE395" i="4"/>
  <c r="GD395" i="4"/>
  <c r="GC395" i="4"/>
  <c r="GB395" i="4"/>
  <c r="GA395" i="4"/>
  <c r="FZ395" i="4"/>
  <c r="FY395" i="4"/>
  <c r="FX395" i="4"/>
  <c r="FW395" i="4"/>
  <c r="FV395" i="4"/>
  <c r="FU395" i="4"/>
  <c r="FT395" i="4"/>
  <c r="GL394" i="4"/>
  <c r="GI394" i="4"/>
  <c r="GH394" i="4"/>
  <c r="GE394" i="4"/>
  <c r="GD394" i="4"/>
  <c r="GC394" i="4"/>
  <c r="GB394" i="4"/>
  <c r="GA394" i="4"/>
  <c r="FZ394" i="4"/>
  <c r="FY394" i="4"/>
  <c r="FX394" i="4"/>
  <c r="FW394" i="4"/>
  <c r="FV394" i="4"/>
  <c r="FU394" i="4"/>
  <c r="FT394" i="4"/>
  <c r="GL393" i="4"/>
  <c r="GI393" i="4"/>
  <c r="GH393" i="4"/>
  <c r="GE393" i="4"/>
  <c r="GD393" i="4"/>
  <c r="GC393" i="4"/>
  <c r="GB393" i="4"/>
  <c r="GA393" i="4"/>
  <c r="FZ393" i="4"/>
  <c r="FY393" i="4"/>
  <c r="FX393" i="4"/>
  <c r="FW393" i="4"/>
  <c r="FV393" i="4"/>
  <c r="FU393" i="4"/>
  <c r="FT393" i="4"/>
  <c r="GL392" i="4"/>
  <c r="GI392" i="4"/>
  <c r="GH392" i="4"/>
  <c r="GE392" i="4"/>
  <c r="GD392" i="4"/>
  <c r="GC392" i="4"/>
  <c r="GB392" i="4"/>
  <c r="GA392" i="4"/>
  <c r="FZ392" i="4"/>
  <c r="FY392" i="4"/>
  <c r="FX392" i="4"/>
  <c r="FW392" i="4"/>
  <c r="FV392" i="4"/>
  <c r="FU392" i="4"/>
  <c r="FT392" i="4"/>
  <c r="GL391" i="4"/>
  <c r="GI391" i="4"/>
  <c r="GH391" i="4"/>
  <c r="GE391" i="4"/>
  <c r="GD391" i="4"/>
  <c r="GC391" i="4"/>
  <c r="GB391" i="4"/>
  <c r="GA391" i="4"/>
  <c r="FZ391" i="4"/>
  <c r="FY391" i="4"/>
  <c r="FX391" i="4"/>
  <c r="FW391" i="4"/>
  <c r="FV391" i="4"/>
  <c r="FU391" i="4"/>
  <c r="FT391" i="4"/>
  <c r="GL390" i="4"/>
  <c r="GI390" i="4"/>
  <c r="GH390" i="4"/>
  <c r="GE390" i="4"/>
  <c r="GD390" i="4"/>
  <c r="GC390" i="4"/>
  <c r="GB390" i="4"/>
  <c r="GA390" i="4"/>
  <c r="FZ390" i="4"/>
  <c r="FY390" i="4"/>
  <c r="FX390" i="4"/>
  <c r="FW390" i="4"/>
  <c r="FV390" i="4"/>
  <c r="FU390" i="4"/>
  <c r="FT390" i="4"/>
  <c r="GL389" i="4"/>
  <c r="GI389" i="4"/>
  <c r="GH389" i="4"/>
  <c r="GE389" i="4"/>
  <c r="GD389" i="4"/>
  <c r="GC389" i="4"/>
  <c r="GB389" i="4"/>
  <c r="GA389" i="4"/>
  <c r="FZ389" i="4"/>
  <c r="FY389" i="4"/>
  <c r="FX389" i="4"/>
  <c r="FW389" i="4"/>
  <c r="FV389" i="4"/>
  <c r="FU389" i="4"/>
  <c r="FT389" i="4"/>
  <c r="GL388" i="4"/>
  <c r="GI388" i="4"/>
  <c r="GH388" i="4"/>
  <c r="GE388" i="4"/>
  <c r="GD388" i="4"/>
  <c r="GC388" i="4"/>
  <c r="GB388" i="4"/>
  <c r="GA388" i="4"/>
  <c r="FZ388" i="4"/>
  <c r="FY388" i="4"/>
  <c r="FX388" i="4"/>
  <c r="FW388" i="4"/>
  <c r="FV388" i="4"/>
  <c r="FU388" i="4"/>
  <c r="FT388" i="4"/>
  <c r="GL387" i="4"/>
  <c r="GI387" i="4"/>
  <c r="GH387" i="4"/>
  <c r="GE387" i="4"/>
  <c r="GD387" i="4"/>
  <c r="GC387" i="4"/>
  <c r="GB387" i="4"/>
  <c r="GA387" i="4"/>
  <c r="FZ387" i="4"/>
  <c r="FY387" i="4"/>
  <c r="FX387" i="4"/>
  <c r="FW387" i="4"/>
  <c r="FV387" i="4"/>
  <c r="FU387" i="4"/>
  <c r="FT387" i="4"/>
  <c r="GL386" i="4"/>
  <c r="GI386" i="4"/>
  <c r="GH386" i="4"/>
  <c r="GE386" i="4"/>
  <c r="GD386" i="4"/>
  <c r="GC386" i="4"/>
  <c r="GB386" i="4"/>
  <c r="GA386" i="4"/>
  <c r="FZ386" i="4"/>
  <c r="FY386" i="4"/>
  <c r="FX386" i="4"/>
  <c r="FW386" i="4"/>
  <c r="FV386" i="4"/>
  <c r="FU386" i="4"/>
  <c r="FT386" i="4"/>
  <c r="GL385" i="4"/>
  <c r="GI385" i="4"/>
  <c r="GH385" i="4"/>
  <c r="GE385" i="4"/>
  <c r="GD385" i="4"/>
  <c r="GC385" i="4"/>
  <c r="GB385" i="4"/>
  <c r="GA385" i="4"/>
  <c r="FZ385" i="4"/>
  <c r="FY385" i="4"/>
  <c r="FX385" i="4"/>
  <c r="FW385" i="4"/>
  <c r="FV385" i="4"/>
  <c r="FU385" i="4"/>
  <c r="FT385" i="4"/>
  <c r="GL384" i="4"/>
  <c r="GI384" i="4"/>
  <c r="GH384" i="4"/>
  <c r="GE384" i="4"/>
  <c r="GD384" i="4"/>
  <c r="GC384" i="4"/>
  <c r="GB384" i="4"/>
  <c r="GA384" i="4"/>
  <c r="FZ384" i="4"/>
  <c r="FY384" i="4"/>
  <c r="FX384" i="4"/>
  <c r="FW384" i="4"/>
  <c r="FV384" i="4"/>
  <c r="FU384" i="4"/>
  <c r="FT384" i="4"/>
  <c r="GL383" i="4"/>
  <c r="GI383" i="4"/>
  <c r="GH383" i="4"/>
  <c r="GE383" i="4"/>
  <c r="GD383" i="4"/>
  <c r="GC383" i="4"/>
  <c r="GB383" i="4"/>
  <c r="GA383" i="4"/>
  <c r="FZ383" i="4"/>
  <c r="FY383" i="4"/>
  <c r="FX383" i="4"/>
  <c r="FW383" i="4"/>
  <c r="FV383" i="4"/>
  <c r="FU383" i="4"/>
  <c r="FT383" i="4"/>
  <c r="GL382" i="4"/>
  <c r="GI382" i="4"/>
  <c r="GH382" i="4"/>
  <c r="GE382" i="4"/>
  <c r="GD382" i="4"/>
  <c r="GC382" i="4"/>
  <c r="GB382" i="4"/>
  <c r="GA382" i="4"/>
  <c r="FZ382" i="4"/>
  <c r="FY382" i="4"/>
  <c r="FX382" i="4"/>
  <c r="FW382" i="4"/>
  <c r="FV382" i="4"/>
  <c r="FU382" i="4"/>
  <c r="FT382" i="4"/>
  <c r="GL381" i="4"/>
  <c r="GI381" i="4"/>
  <c r="GH381" i="4"/>
  <c r="GE381" i="4"/>
  <c r="GD381" i="4"/>
  <c r="GC381" i="4"/>
  <c r="GB381" i="4"/>
  <c r="GA381" i="4"/>
  <c r="FZ381" i="4"/>
  <c r="FY381" i="4"/>
  <c r="FX381" i="4"/>
  <c r="FW381" i="4"/>
  <c r="FV381" i="4"/>
  <c r="FU381" i="4"/>
  <c r="FT381" i="4"/>
  <c r="GL380" i="4"/>
  <c r="GI380" i="4"/>
  <c r="GH380" i="4"/>
  <c r="GE380" i="4"/>
  <c r="GD380" i="4"/>
  <c r="GC380" i="4"/>
  <c r="GB380" i="4"/>
  <c r="GA380" i="4"/>
  <c r="FZ380" i="4"/>
  <c r="FY380" i="4"/>
  <c r="FX380" i="4"/>
  <c r="FW380" i="4"/>
  <c r="FV380" i="4"/>
  <c r="FU380" i="4"/>
  <c r="FT380" i="4"/>
  <c r="GL379" i="4"/>
  <c r="GI379" i="4"/>
  <c r="GH379" i="4"/>
  <c r="GE379" i="4"/>
  <c r="GD379" i="4"/>
  <c r="GC379" i="4"/>
  <c r="GB379" i="4"/>
  <c r="GA379" i="4"/>
  <c r="FZ379" i="4"/>
  <c r="FY379" i="4"/>
  <c r="FX379" i="4"/>
  <c r="FW379" i="4"/>
  <c r="FV379" i="4"/>
  <c r="FU379" i="4"/>
  <c r="FT379" i="4"/>
  <c r="GL378" i="4"/>
  <c r="GI378" i="4"/>
  <c r="GH378" i="4"/>
  <c r="GE378" i="4"/>
  <c r="GD378" i="4"/>
  <c r="GC378" i="4"/>
  <c r="GB378" i="4"/>
  <c r="GA378" i="4"/>
  <c r="FZ378" i="4"/>
  <c r="FY378" i="4"/>
  <c r="FX378" i="4"/>
  <c r="FW378" i="4"/>
  <c r="FV378" i="4"/>
  <c r="FU378" i="4"/>
  <c r="FT378" i="4"/>
  <c r="GL377" i="4"/>
  <c r="GI377" i="4"/>
  <c r="GH377" i="4"/>
  <c r="GE377" i="4"/>
  <c r="GD377" i="4"/>
  <c r="GC377" i="4"/>
  <c r="GB377" i="4"/>
  <c r="GA377" i="4"/>
  <c r="FZ377" i="4"/>
  <c r="FY377" i="4"/>
  <c r="FX377" i="4"/>
  <c r="FW377" i="4"/>
  <c r="FV377" i="4"/>
  <c r="FU377" i="4"/>
  <c r="FT377" i="4"/>
  <c r="GL376" i="4"/>
  <c r="GI376" i="4"/>
  <c r="GH376" i="4"/>
  <c r="GE376" i="4"/>
  <c r="GD376" i="4"/>
  <c r="GC376" i="4"/>
  <c r="GB376" i="4"/>
  <c r="GA376" i="4"/>
  <c r="FZ376" i="4"/>
  <c r="FY376" i="4"/>
  <c r="FX376" i="4"/>
  <c r="FW376" i="4"/>
  <c r="FV376" i="4"/>
  <c r="FU376" i="4"/>
  <c r="FT376" i="4"/>
  <c r="GL375" i="4"/>
  <c r="GI375" i="4"/>
  <c r="GH375" i="4"/>
  <c r="GE375" i="4"/>
  <c r="GD375" i="4"/>
  <c r="GC375" i="4"/>
  <c r="GB375" i="4"/>
  <c r="GA375" i="4"/>
  <c r="FZ375" i="4"/>
  <c r="FY375" i="4"/>
  <c r="FX375" i="4"/>
  <c r="FW375" i="4"/>
  <c r="FV375" i="4"/>
  <c r="FU375" i="4"/>
  <c r="FT375" i="4"/>
  <c r="GL374" i="4"/>
  <c r="GI374" i="4"/>
  <c r="GH374" i="4"/>
  <c r="GE374" i="4"/>
  <c r="GD374" i="4"/>
  <c r="GC374" i="4"/>
  <c r="GB374" i="4"/>
  <c r="GA374" i="4"/>
  <c r="FZ374" i="4"/>
  <c r="FY374" i="4"/>
  <c r="FX374" i="4"/>
  <c r="FW374" i="4"/>
  <c r="FV374" i="4"/>
  <c r="FU374" i="4"/>
  <c r="FT374" i="4"/>
  <c r="GL373" i="4"/>
  <c r="GI373" i="4"/>
  <c r="GH373" i="4"/>
  <c r="GE373" i="4"/>
  <c r="GD373" i="4"/>
  <c r="GC373" i="4"/>
  <c r="GB373" i="4"/>
  <c r="GA373" i="4"/>
  <c r="FZ373" i="4"/>
  <c r="FY373" i="4"/>
  <c r="FX373" i="4"/>
  <c r="FW373" i="4"/>
  <c r="FV373" i="4"/>
  <c r="FU373" i="4"/>
  <c r="FT373" i="4"/>
  <c r="GL372" i="4"/>
  <c r="GI372" i="4"/>
  <c r="GH372" i="4"/>
  <c r="GE372" i="4"/>
  <c r="GD372" i="4"/>
  <c r="GC372" i="4"/>
  <c r="GB372" i="4"/>
  <c r="GA372" i="4"/>
  <c r="FZ372" i="4"/>
  <c r="FY372" i="4"/>
  <c r="FX372" i="4"/>
  <c r="FW372" i="4"/>
  <c r="FV372" i="4"/>
  <c r="FU372" i="4"/>
  <c r="FT372" i="4"/>
  <c r="GL371" i="4"/>
  <c r="GI371" i="4"/>
  <c r="GH371" i="4"/>
  <c r="GE371" i="4"/>
  <c r="GD371" i="4"/>
  <c r="GC371" i="4"/>
  <c r="GB371" i="4"/>
  <c r="GA371" i="4"/>
  <c r="FZ371" i="4"/>
  <c r="FY371" i="4"/>
  <c r="FX371" i="4"/>
  <c r="FW371" i="4"/>
  <c r="FV371" i="4"/>
  <c r="FU371" i="4"/>
  <c r="FT371" i="4"/>
  <c r="GL370" i="4"/>
  <c r="GI370" i="4"/>
  <c r="GH370" i="4"/>
  <c r="GE370" i="4"/>
  <c r="GD370" i="4"/>
  <c r="GC370" i="4"/>
  <c r="GB370" i="4"/>
  <c r="GA370" i="4"/>
  <c r="FZ370" i="4"/>
  <c r="FY370" i="4"/>
  <c r="FX370" i="4"/>
  <c r="FW370" i="4"/>
  <c r="FV370" i="4"/>
  <c r="FU370" i="4"/>
  <c r="FT370" i="4"/>
  <c r="GL369" i="4"/>
  <c r="GI369" i="4"/>
  <c r="GH369" i="4"/>
  <c r="GE369" i="4"/>
  <c r="GD369" i="4"/>
  <c r="GC369" i="4"/>
  <c r="GB369" i="4"/>
  <c r="GA369" i="4"/>
  <c r="FZ369" i="4"/>
  <c r="FY369" i="4"/>
  <c r="FX369" i="4"/>
  <c r="FW369" i="4"/>
  <c r="FV369" i="4"/>
  <c r="FU369" i="4"/>
  <c r="FT369" i="4"/>
  <c r="GL368" i="4"/>
  <c r="GI368" i="4"/>
  <c r="GH368" i="4"/>
  <c r="GE368" i="4"/>
  <c r="GD368" i="4"/>
  <c r="GC368" i="4"/>
  <c r="GB368" i="4"/>
  <c r="GA368" i="4"/>
  <c r="FZ368" i="4"/>
  <c r="FY368" i="4"/>
  <c r="FX368" i="4"/>
  <c r="FW368" i="4"/>
  <c r="FV368" i="4"/>
  <c r="FU368" i="4"/>
  <c r="FT368" i="4"/>
  <c r="GL367" i="4"/>
  <c r="GI367" i="4"/>
  <c r="GH367" i="4"/>
  <c r="GE367" i="4"/>
  <c r="GD367" i="4"/>
  <c r="GC367" i="4"/>
  <c r="GB367" i="4"/>
  <c r="GA367" i="4"/>
  <c r="FZ367" i="4"/>
  <c r="FY367" i="4"/>
  <c r="FX367" i="4"/>
  <c r="FW367" i="4"/>
  <c r="FV367" i="4"/>
  <c r="FU367" i="4"/>
  <c r="FT367" i="4"/>
  <c r="GL366" i="4"/>
  <c r="GI366" i="4"/>
  <c r="GH366" i="4"/>
  <c r="GE366" i="4"/>
  <c r="GD366" i="4"/>
  <c r="GC366" i="4"/>
  <c r="GB366" i="4"/>
  <c r="GA366" i="4"/>
  <c r="FZ366" i="4"/>
  <c r="FY366" i="4"/>
  <c r="FX366" i="4"/>
  <c r="FW366" i="4"/>
  <c r="FV366" i="4"/>
  <c r="FU366" i="4"/>
  <c r="FT366" i="4"/>
  <c r="GL365" i="4"/>
  <c r="GI365" i="4"/>
  <c r="GH365" i="4"/>
  <c r="GE365" i="4"/>
  <c r="GD365" i="4"/>
  <c r="GC365" i="4"/>
  <c r="GB365" i="4"/>
  <c r="GA365" i="4"/>
  <c r="FZ365" i="4"/>
  <c r="FY365" i="4"/>
  <c r="FX365" i="4"/>
  <c r="FW365" i="4"/>
  <c r="FV365" i="4"/>
  <c r="FU365" i="4"/>
  <c r="FT365" i="4"/>
  <c r="GL364" i="4"/>
  <c r="GI364" i="4"/>
  <c r="GH364" i="4"/>
  <c r="GE364" i="4"/>
  <c r="GD364" i="4"/>
  <c r="GC364" i="4"/>
  <c r="GB364" i="4"/>
  <c r="GA364" i="4"/>
  <c r="FZ364" i="4"/>
  <c r="FY364" i="4"/>
  <c r="FX364" i="4"/>
  <c r="FW364" i="4"/>
  <c r="FV364" i="4"/>
  <c r="FU364" i="4"/>
  <c r="FT364" i="4"/>
  <c r="GL363" i="4"/>
  <c r="GI363" i="4"/>
  <c r="GH363" i="4"/>
  <c r="GE363" i="4"/>
  <c r="GD363" i="4"/>
  <c r="GC363" i="4"/>
  <c r="GB363" i="4"/>
  <c r="GA363" i="4"/>
  <c r="FZ363" i="4"/>
  <c r="FY363" i="4"/>
  <c r="FX363" i="4"/>
  <c r="FW363" i="4"/>
  <c r="FV363" i="4"/>
  <c r="FU363" i="4"/>
  <c r="FT363" i="4"/>
  <c r="GL362" i="4"/>
  <c r="GI362" i="4"/>
  <c r="GH362" i="4"/>
  <c r="GE362" i="4"/>
  <c r="GD362" i="4"/>
  <c r="GC362" i="4"/>
  <c r="GB362" i="4"/>
  <c r="GA362" i="4"/>
  <c r="FZ362" i="4"/>
  <c r="FY362" i="4"/>
  <c r="FX362" i="4"/>
  <c r="FW362" i="4"/>
  <c r="FV362" i="4"/>
  <c r="FU362" i="4"/>
  <c r="FT362" i="4"/>
  <c r="GL361" i="4"/>
  <c r="GI361" i="4"/>
  <c r="GH361" i="4"/>
  <c r="GE361" i="4"/>
  <c r="GD361" i="4"/>
  <c r="GC361" i="4"/>
  <c r="GB361" i="4"/>
  <c r="GA361" i="4"/>
  <c r="FZ361" i="4"/>
  <c r="FY361" i="4"/>
  <c r="FX361" i="4"/>
  <c r="FW361" i="4"/>
  <c r="FV361" i="4"/>
  <c r="FU361" i="4"/>
  <c r="FT361" i="4"/>
  <c r="GL360" i="4"/>
  <c r="GI360" i="4"/>
  <c r="GH360" i="4"/>
  <c r="GE360" i="4"/>
  <c r="GD360" i="4"/>
  <c r="GC360" i="4"/>
  <c r="GB360" i="4"/>
  <c r="GA360" i="4"/>
  <c r="FZ360" i="4"/>
  <c r="FY360" i="4"/>
  <c r="FX360" i="4"/>
  <c r="FW360" i="4"/>
  <c r="FV360" i="4"/>
  <c r="FU360" i="4"/>
  <c r="FT360" i="4"/>
  <c r="GL359" i="4"/>
  <c r="GI359" i="4"/>
  <c r="GH359" i="4"/>
  <c r="GE359" i="4"/>
  <c r="GD359" i="4"/>
  <c r="GC359" i="4"/>
  <c r="GB359" i="4"/>
  <c r="GA359" i="4"/>
  <c r="FZ359" i="4"/>
  <c r="FY359" i="4"/>
  <c r="FX359" i="4"/>
  <c r="FW359" i="4"/>
  <c r="FV359" i="4"/>
  <c r="FU359" i="4"/>
  <c r="FT359" i="4"/>
  <c r="GL358" i="4"/>
  <c r="GI358" i="4"/>
  <c r="GH358" i="4"/>
  <c r="GE358" i="4"/>
  <c r="GD358" i="4"/>
  <c r="GC358" i="4"/>
  <c r="GB358" i="4"/>
  <c r="GA358" i="4"/>
  <c r="FZ358" i="4"/>
  <c r="FY358" i="4"/>
  <c r="FX358" i="4"/>
  <c r="FW358" i="4"/>
  <c r="FV358" i="4"/>
  <c r="FU358" i="4"/>
  <c r="FT358" i="4"/>
  <c r="GL357" i="4"/>
  <c r="GI357" i="4"/>
  <c r="GH357" i="4"/>
  <c r="GE357" i="4"/>
  <c r="GD357" i="4"/>
  <c r="GC357" i="4"/>
  <c r="GB357" i="4"/>
  <c r="GA357" i="4"/>
  <c r="FZ357" i="4"/>
  <c r="FY357" i="4"/>
  <c r="FX357" i="4"/>
  <c r="FW357" i="4"/>
  <c r="FV357" i="4"/>
  <c r="FU357" i="4"/>
  <c r="FT357" i="4"/>
  <c r="GL356" i="4"/>
  <c r="GI356" i="4"/>
  <c r="GH356" i="4"/>
  <c r="GE356" i="4"/>
  <c r="GD356" i="4"/>
  <c r="GC356" i="4"/>
  <c r="GB356" i="4"/>
  <c r="GA356" i="4"/>
  <c r="FZ356" i="4"/>
  <c r="FY356" i="4"/>
  <c r="FX356" i="4"/>
  <c r="FW356" i="4"/>
  <c r="FV356" i="4"/>
  <c r="FU356" i="4"/>
  <c r="FT356" i="4"/>
  <c r="GL355" i="4"/>
  <c r="GI355" i="4"/>
  <c r="GH355" i="4"/>
  <c r="GE355" i="4"/>
  <c r="GD355" i="4"/>
  <c r="GC355" i="4"/>
  <c r="GB355" i="4"/>
  <c r="GA355" i="4"/>
  <c r="FZ355" i="4"/>
  <c r="FY355" i="4"/>
  <c r="FX355" i="4"/>
  <c r="FW355" i="4"/>
  <c r="FV355" i="4"/>
  <c r="FU355" i="4"/>
  <c r="FT355" i="4"/>
  <c r="GL354" i="4"/>
  <c r="GI354" i="4"/>
  <c r="GH354" i="4"/>
  <c r="GE354" i="4"/>
  <c r="GD354" i="4"/>
  <c r="GC354" i="4"/>
  <c r="GB354" i="4"/>
  <c r="GA354" i="4"/>
  <c r="FZ354" i="4"/>
  <c r="FY354" i="4"/>
  <c r="FX354" i="4"/>
  <c r="FW354" i="4"/>
  <c r="FV354" i="4"/>
  <c r="FU354" i="4"/>
  <c r="FT354" i="4"/>
  <c r="GL353" i="4"/>
  <c r="GI353" i="4"/>
  <c r="GH353" i="4"/>
  <c r="GE353" i="4"/>
  <c r="GD353" i="4"/>
  <c r="GC353" i="4"/>
  <c r="GB353" i="4"/>
  <c r="GA353" i="4"/>
  <c r="FZ353" i="4"/>
  <c r="FY353" i="4"/>
  <c r="FX353" i="4"/>
  <c r="FW353" i="4"/>
  <c r="FV353" i="4"/>
  <c r="FU353" i="4"/>
  <c r="FT353" i="4"/>
  <c r="GL352" i="4"/>
  <c r="GI352" i="4"/>
  <c r="GH352" i="4"/>
  <c r="GE352" i="4"/>
  <c r="GD352" i="4"/>
  <c r="GC352" i="4"/>
  <c r="GB352" i="4"/>
  <c r="GA352" i="4"/>
  <c r="FZ352" i="4"/>
  <c r="FY352" i="4"/>
  <c r="FX352" i="4"/>
  <c r="FW352" i="4"/>
  <c r="FV352" i="4"/>
  <c r="FU352" i="4"/>
  <c r="FT352" i="4"/>
  <c r="GL351" i="4"/>
  <c r="GI351" i="4"/>
  <c r="GH351" i="4"/>
  <c r="GE351" i="4"/>
  <c r="GD351" i="4"/>
  <c r="GC351" i="4"/>
  <c r="GB351" i="4"/>
  <c r="GA351" i="4"/>
  <c r="FZ351" i="4"/>
  <c r="FY351" i="4"/>
  <c r="FX351" i="4"/>
  <c r="FW351" i="4"/>
  <c r="FV351" i="4"/>
  <c r="FU351" i="4"/>
  <c r="FT351" i="4"/>
  <c r="GL350" i="4"/>
  <c r="GI350" i="4"/>
  <c r="GH350" i="4"/>
  <c r="GE350" i="4"/>
  <c r="GD350" i="4"/>
  <c r="GC350" i="4"/>
  <c r="GB350" i="4"/>
  <c r="GA350" i="4"/>
  <c r="FZ350" i="4"/>
  <c r="FY350" i="4"/>
  <c r="FX350" i="4"/>
  <c r="FW350" i="4"/>
  <c r="FV350" i="4"/>
  <c r="FU350" i="4"/>
  <c r="FT350" i="4"/>
  <c r="GL349" i="4"/>
  <c r="GI349" i="4"/>
  <c r="GH349" i="4"/>
  <c r="GE349" i="4"/>
  <c r="GD349" i="4"/>
  <c r="GC349" i="4"/>
  <c r="GB349" i="4"/>
  <c r="GA349" i="4"/>
  <c r="FZ349" i="4"/>
  <c r="FY349" i="4"/>
  <c r="FX349" i="4"/>
  <c r="FW349" i="4"/>
  <c r="FV349" i="4"/>
  <c r="FU349" i="4"/>
  <c r="FT349" i="4"/>
  <c r="GL348" i="4"/>
  <c r="GI348" i="4"/>
  <c r="GH348" i="4"/>
  <c r="GE348" i="4"/>
  <c r="GD348" i="4"/>
  <c r="GC348" i="4"/>
  <c r="GB348" i="4"/>
  <c r="GA348" i="4"/>
  <c r="FZ348" i="4"/>
  <c r="FY348" i="4"/>
  <c r="FX348" i="4"/>
  <c r="FW348" i="4"/>
  <c r="FV348" i="4"/>
  <c r="FU348" i="4"/>
  <c r="FT348" i="4"/>
  <c r="GL347" i="4"/>
  <c r="GI347" i="4"/>
  <c r="GH347" i="4"/>
  <c r="GE347" i="4"/>
  <c r="GD347" i="4"/>
  <c r="GC347" i="4"/>
  <c r="GB347" i="4"/>
  <c r="GA347" i="4"/>
  <c r="FZ347" i="4"/>
  <c r="FY347" i="4"/>
  <c r="FX347" i="4"/>
  <c r="FW347" i="4"/>
  <c r="FV347" i="4"/>
  <c r="FU347" i="4"/>
  <c r="FT347" i="4"/>
  <c r="GL346" i="4"/>
  <c r="GI346" i="4"/>
  <c r="GH346" i="4"/>
  <c r="GE346" i="4"/>
  <c r="GD346" i="4"/>
  <c r="GC346" i="4"/>
  <c r="GB346" i="4"/>
  <c r="GA346" i="4"/>
  <c r="FZ346" i="4"/>
  <c r="FY346" i="4"/>
  <c r="FX346" i="4"/>
  <c r="FW346" i="4"/>
  <c r="FV346" i="4"/>
  <c r="FU346" i="4"/>
  <c r="FT346" i="4"/>
  <c r="GL345" i="4"/>
  <c r="GI345" i="4"/>
  <c r="GH345" i="4"/>
  <c r="GE345" i="4"/>
  <c r="GD345" i="4"/>
  <c r="GC345" i="4"/>
  <c r="GB345" i="4"/>
  <c r="GA345" i="4"/>
  <c r="FZ345" i="4"/>
  <c r="FY345" i="4"/>
  <c r="FX345" i="4"/>
  <c r="FW345" i="4"/>
  <c r="FV345" i="4"/>
  <c r="FU345" i="4"/>
  <c r="FT345" i="4"/>
  <c r="GL344" i="4"/>
  <c r="GI344" i="4"/>
  <c r="GH344" i="4"/>
  <c r="GE344" i="4"/>
  <c r="GD344" i="4"/>
  <c r="GC344" i="4"/>
  <c r="GB344" i="4"/>
  <c r="GA344" i="4"/>
  <c r="FZ344" i="4"/>
  <c r="FY344" i="4"/>
  <c r="FX344" i="4"/>
  <c r="FW344" i="4"/>
  <c r="FV344" i="4"/>
  <c r="FU344" i="4"/>
  <c r="FT344" i="4"/>
  <c r="GL343" i="4"/>
  <c r="GI343" i="4"/>
  <c r="GH343" i="4"/>
  <c r="GE343" i="4"/>
  <c r="GD343" i="4"/>
  <c r="GC343" i="4"/>
  <c r="GB343" i="4"/>
  <c r="GA343" i="4"/>
  <c r="FZ343" i="4"/>
  <c r="FY343" i="4"/>
  <c r="FX343" i="4"/>
  <c r="FW343" i="4"/>
  <c r="FV343" i="4"/>
  <c r="FU343" i="4"/>
  <c r="FT343" i="4"/>
  <c r="GL342" i="4"/>
  <c r="GI342" i="4"/>
  <c r="GH342" i="4"/>
  <c r="GE342" i="4"/>
  <c r="GD342" i="4"/>
  <c r="GC342" i="4"/>
  <c r="GB342" i="4"/>
  <c r="GA342" i="4"/>
  <c r="FZ342" i="4"/>
  <c r="FY342" i="4"/>
  <c r="FX342" i="4"/>
  <c r="FW342" i="4"/>
  <c r="FV342" i="4"/>
  <c r="FU342" i="4"/>
  <c r="FT342" i="4"/>
  <c r="GL341" i="4"/>
  <c r="GI341" i="4"/>
  <c r="GH341" i="4"/>
  <c r="GE341" i="4"/>
  <c r="GD341" i="4"/>
  <c r="GC341" i="4"/>
  <c r="GB341" i="4"/>
  <c r="GA341" i="4"/>
  <c r="FZ341" i="4"/>
  <c r="FY341" i="4"/>
  <c r="FX341" i="4"/>
  <c r="FW341" i="4"/>
  <c r="FV341" i="4"/>
  <c r="FU341" i="4"/>
  <c r="FT341" i="4"/>
  <c r="GL340" i="4"/>
  <c r="GI340" i="4"/>
  <c r="GH340" i="4"/>
  <c r="GE340" i="4"/>
  <c r="GD340" i="4"/>
  <c r="GC340" i="4"/>
  <c r="GB340" i="4"/>
  <c r="GA340" i="4"/>
  <c r="FZ340" i="4"/>
  <c r="FY340" i="4"/>
  <c r="FX340" i="4"/>
  <c r="FW340" i="4"/>
  <c r="FV340" i="4"/>
  <c r="FU340" i="4"/>
  <c r="FT340" i="4"/>
  <c r="GL339" i="4"/>
  <c r="GI339" i="4"/>
  <c r="GH339" i="4"/>
  <c r="GE339" i="4"/>
  <c r="GD339" i="4"/>
  <c r="GC339" i="4"/>
  <c r="GB339" i="4"/>
  <c r="GA339" i="4"/>
  <c r="FZ339" i="4"/>
  <c r="FY339" i="4"/>
  <c r="FX339" i="4"/>
  <c r="FW339" i="4"/>
  <c r="FV339" i="4"/>
  <c r="FU339" i="4"/>
  <c r="FT339" i="4"/>
  <c r="GL338" i="4"/>
  <c r="GI338" i="4"/>
  <c r="GH338" i="4"/>
  <c r="GE338" i="4"/>
  <c r="GD338" i="4"/>
  <c r="GC338" i="4"/>
  <c r="GB338" i="4"/>
  <c r="GA338" i="4"/>
  <c r="FZ338" i="4"/>
  <c r="FY338" i="4"/>
  <c r="FX338" i="4"/>
  <c r="FW338" i="4"/>
  <c r="FV338" i="4"/>
  <c r="FU338" i="4"/>
  <c r="FT338" i="4"/>
  <c r="GL337" i="4"/>
  <c r="GI337" i="4"/>
  <c r="GH337" i="4"/>
  <c r="GE337" i="4"/>
  <c r="GD337" i="4"/>
  <c r="GC337" i="4"/>
  <c r="GB337" i="4"/>
  <c r="GA337" i="4"/>
  <c r="FZ337" i="4"/>
  <c r="FY337" i="4"/>
  <c r="FX337" i="4"/>
  <c r="FW337" i="4"/>
  <c r="FV337" i="4"/>
  <c r="FU337" i="4"/>
  <c r="FT337" i="4"/>
  <c r="GL336" i="4"/>
  <c r="GI336" i="4"/>
  <c r="GH336" i="4"/>
  <c r="GE336" i="4"/>
  <c r="GD336" i="4"/>
  <c r="GC336" i="4"/>
  <c r="GB336" i="4"/>
  <c r="GA336" i="4"/>
  <c r="FZ336" i="4"/>
  <c r="FY336" i="4"/>
  <c r="FX336" i="4"/>
  <c r="FW336" i="4"/>
  <c r="FV336" i="4"/>
  <c r="FU336" i="4"/>
  <c r="FT336" i="4"/>
  <c r="GL335" i="4"/>
  <c r="GI335" i="4"/>
  <c r="GH335" i="4"/>
  <c r="GE335" i="4"/>
  <c r="GD335" i="4"/>
  <c r="GC335" i="4"/>
  <c r="GB335" i="4"/>
  <c r="GA335" i="4"/>
  <c r="FZ335" i="4"/>
  <c r="FY335" i="4"/>
  <c r="FX335" i="4"/>
  <c r="FW335" i="4"/>
  <c r="FV335" i="4"/>
  <c r="FU335" i="4"/>
  <c r="FT335" i="4"/>
  <c r="GL334" i="4"/>
  <c r="GI334" i="4"/>
  <c r="GH334" i="4"/>
  <c r="GE334" i="4"/>
  <c r="GD334" i="4"/>
  <c r="GC334" i="4"/>
  <c r="GB334" i="4"/>
  <c r="GA334" i="4"/>
  <c r="FZ334" i="4"/>
  <c r="FY334" i="4"/>
  <c r="FX334" i="4"/>
  <c r="FW334" i="4"/>
  <c r="FV334" i="4"/>
  <c r="FU334" i="4"/>
  <c r="FT334" i="4"/>
  <c r="GL333" i="4"/>
  <c r="GI333" i="4"/>
  <c r="GH333" i="4"/>
  <c r="GE333" i="4"/>
  <c r="GD333" i="4"/>
  <c r="GC333" i="4"/>
  <c r="GB333" i="4"/>
  <c r="GA333" i="4"/>
  <c r="FZ333" i="4"/>
  <c r="FY333" i="4"/>
  <c r="FX333" i="4"/>
  <c r="FW333" i="4"/>
  <c r="FV333" i="4"/>
  <c r="FU333" i="4"/>
  <c r="FT333" i="4"/>
  <c r="GL332" i="4"/>
  <c r="GI332" i="4"/>
  <c r="GH332" i="4"/>
  <c r="GE332" i="4"/>
  <c r="GD332" i="4"/>
  <c r="GC332" i="4"/>
  <c r="GB332" i="4"/>
  <c r="GA332" i="4"/>
  <c r="FZ332" i="4"/>
  <c r="FY332" i="4"/>
  <c r="FX332" i="4"/>
  <c r="FW332" i="4"/>
  <c r="FV332" i="4"/>
  <c r="FU332" i="4"/>
  <c r="FT332" i="4"/>
  <c r="GL331" i="4"/>
  <c r="GI331" i="4"/>
  <c r="GH331" i="4"/>
  <c r="GE331" i="4"/>
  <c r="GD331" i="4"/>
  <c r="GC331" i="4"/>
  <c r="GB331" i="4"/>
  <c r="GA331" i="4"/>
  <c r="FZ331" i="4"/>
  <c r="FY331" i="4"/>
  <c r="FX331" i="4"/>
  <c r="FW331" i="4"/>
  <c r="FV331" i="4"/>
  <c r="FU331" i="4"/>
  <c r="FT331" i="4"/>
  <c r="GL330" i="4"/>
  <c r="GI330" i="4"/>
  <c r="GH330" i="4"/>
  <c r="GE330" i="4"/>
  <c r="GD330" i="4"/>
  <c r="GC330" i="4"/>
  <c r="GB330" i="4"/>
  <c r="GA330" i="4"/>
  <c r="FZ330" i="4"/>
  <c r="FY330" i="4"/>
  <c r="FX330" i="4"/>
  <c r="FW330" i="4"/>
  <c r="FV330" i="4"/>
  <c r="FU330" i="4"/>
  <c r="FT330" i="4"/>
  <c r="GL329" i="4"/>
  <c r="GI329" i="4"/>
  <c r="GH329" i="4"/>
  <c r="GE329" i="4"/>
  <c r="GD329" i="4"/>
  <c r="GC329" i="4"/>
  <c r="GB329" i="4"/>
  <c r="GA329" i="4"/>
  <c r="FZ329" i="4"/>
  <c r="FY329" i="4"/>
  <c r="FX329" i="4"/>
  <c r="FW329" i="4"/>
  <c r="FV329" i="4"/>
  <c r="FU329" i="4"/>
  <c r="FT329" i="4"/>
  <c r="GL328" i="4"/>
  <c r="GI328" i="4"/>
  <c r="GH328" i="4"/>
  <c r="GE328" i="4"/>
  <c r="GD328" i="4"/>
  <c r="GC328" i="4"/>
  <c r="GB328" i="4"/>
  <c r="GA328" i="4"/>
  <c r="FZ328" i="4"/>
  <c r="FY328" i="4"/>
  <c r="FX328" i="4"/>
  <c r="FW328" i="4"/>
  <c r="FV328" i="4"/>
  <c r="FU328" i="4"/>
  <c r="FT328" i="4"/>
  <c r="GL327" i="4"/>
  <c r="GI327" i="4"/>
  <c r="GH327" i="4"/>
  <c r="GE327" i="4"/>
  <c r="GD327" i="4"/>
  <c r="GC327" i="4"/>
  <c r="GB327" i="4"/>
  <c r="GA327" i="4"/>
  <c r="FZ327" i="4"/>
  <c r="FY327" i="4"/>
  <c r="FX327" i="4"/>
  <c r="FW327" i="4"/>
  <c r="FV327" i="4"/>
  <c r="FU327" i="4"/>
  <c r="FT327" i="4"/>
  <c r="GL326" i="4"/>
  <c r="GI326" i="4"/>
  <c r="GH326" i="4"/>
  <c r="GE326" i="4"/>
  <c r="GD326" i="4"/>
  <c r="GC326" i="4"/>
  <c r="GB326" i="4"/>
  <c r="GA326" i="4"/>
  <c r="FZ326" i="4"/>
  <c r="FY326" i="4"/>
  <c r="FX326" i="4"/>
  <c r="FW326" i="4"/>
  <c r="FV326" i="4"/>
  <c r="FU326" i="4"/>
  <c r="FT326" i="4"/>
  <c r="GL325" i="4"/>
  <c r="GI325" i="4"/>
  <c r="GH325" i="4"/>
  <c r="GE325" i="4"/>
  <c r="GD325" i="4"/>
  <c r="GC325" i="4"/>
  <c r="GB325" i="4"/>
  <c r="GA325" i="4"/>
  <c r="FZ325" i="4"/>
  <c r="FY325" i="4"/>
  <c r="FX325" i="4"/>
  <c r="FW325" i="4"/>
  <c r="FV325" i="4"/>
  <c r="FU325" i="4"/>
  <c r="FT325" i="4"/>
  <c r="GL324" i="4"/>
  <c r="GI324" i="4"/>
  <c r="GH324" i="4"/>
  <c r="GE324" i="4"/>
  <c r="GD324" i="4"/>
  <c r="GC324" i="4"/>
  <c r="GB324" i="4"/>
  <c r="GA324" i="4"/>
  <c r="FZ324" i="4"/>
  <c r="FY324" i="4"/>
  <c r="FX324" i="4"/>
  <c r="FW324" i="4"/>
  <c r="FV324" i="4"/>
  <c r="FU324" i="4"/>
  <c r="FT324" i="4"/>
  <c r="GL323" i="4"/>
  <c r="GI323" i="4"/>
  <c r="GH323" i="4"/>
  <c r="GE323" i="4"/>
  <c r="GD323" i="4"/>
  <c r="GC323" i="4"/>
  <c r="GB323" i="4"/>
  <c r="GA323" i="4"/>
  <c r="FZ323" i="4"/>
  <c r="FY323" i="4"/>
  <c r="FX323" i="4"/>
  <c r="FW323" i="4"/>
  <c r="FV323" i="4"/>
  <c r="FU323" i="4"/>
  <c r="FT323" i="4"/>
  <c r="GL322" i="4"/>
  <c r="GI322" i="4"/>
  <c r="GH322" i="4"/>
  <c r="GE322" i="4"/>
  <c r="GD322" i="4"/>
  <c r="GC322" i="4"/>
  <c r="GB322" i="4"/>
  <c r="GA322" i="4"/>
  <c r="FZ322" i="4"/>
  <c r="FY322" i="4"/>
  <c r="FX322" i="4"/>
  <c r="FW322" i="4"/>
  <c r="FV322" i="4"/>
  <c r="FU322" i="4"/>
  <c r="FT322" i="4"/>
  <c r="GL321" i="4"/>
  <c r="GI321" i="4"/>
  <c r="GH321" i="4"/>
  <c r="GE321" i="4"/>
  <c r="GD321" i="4"/>
  <c r="GC321" i="4"/>
  <c r="GB321" i="4"/>
  <c r="GA321" i="4"/>
  <c r="FZ321" i="4"/>
  <c r="FY321" i="4"/>
  <c r="FX321" i="4"/>
  <c r="FW321" i="4"/>
  <c r="FV321" i="4"/>
  <c r="FU321" i="4"/>
  <c r="FT321" i="4"/>
  <c r="GL320" i="4"/>
  <c r="GI320" i="4"/>
  <c r="GH320" i="4"/>
  <c r="GE320" i="4"/>
  <c r="GD320" i="4"/>
  <c r="GC320" i="4"/>
  <c r="GB320" i="4"/>
  <c r="GA320" i="4"/>
  <c r="FZ320" i="4"/>
  <c r="FY320" i="4"/>
  <c r="FX320" i="4"/>
  <c r="FW320" i="4"/>
  <c r="FV320" i="4"/>
  <c r="FU320" i="4"/>
  <c r="FT320" i="4"/>
  <c r="GL319" i="4"/>
  <c r="GI319" i="4"/>
  <c r="GH319" i="4"/>
  <c r="GE319" i="4"/>
  <c r="GD319" i="4"/>
  <c r="GC319" i="4"/>
  <c r="GB319" i="4"/>
  <c r="GA319" i="4"/>
  <c r="FZ319" i="4"/>
  <c r="FY319" i="4"/>
  <c r="FX319" i="4"/>
  <c r="FW319" i="4"/>
  <c r="FV319" i="4"/>
  <c r="FU319" i="4"/>
  <c r="FT319" i="4"/>
  <c r="GL318" i="4"/>
  <c r="GI318" i="4"/>
  <c r="GH318" i="4"/>
  <c r="GE318" i="4"/>
  <c r="GD318" i="4"/>
  <c r="GC318" i="4"/>
  <c r="GB318" i="4"/>
  <c r="GA318" i="4"/>
  <c r="FZ318" i="4"/>
  <c r="FY318" i="4"/>
  <c r="FX318" i="4"/>
  <c r="FW318" i="4"/>
  <c r="FV318" i="4"/>
  <c r="FU318" i="4"/>
  <c r="FT318" i="4"/>
  <c r="GL317" i="4"/>
  <c r="GI317" i="4"/>
  <c r="GH317" i="4"/>
  <c r="GE317" i="4"/>
  <c r="GD317" i="4"/>
  <c r="GC317" i="4"/>
  <c r="GB317" i="4"/>
  <c r="GA317" i="4"/>
  <c r="FZ317" i="4"/>
  <c r="FY317" i="4"/>
  <c r="FX317" i="4"/>
  <c r="FW317" i="4"/>
  <c r="FV317" i="4"/>
  <c r="FU317" i="4"/>
  <c r="FT317" i="4"/>
  <c r="GL316" i="4"/>
  <c r="GI316" i="4"/>
  <c r="GH316" i="4"/>
  <c r="GE316" i="4"/>
  <c r="GD316" i="4"/>
  <c r="GC316" i="4"/>
  <c r="GB316" i="4"/>
  <c r="GA316" i="4"/>
  <c r="FZ316" i="4"/>
  <c r="FY316" i="4"/>
  <c r="FX316" i="4"/>
  <c r="FW316" i="4"/>
  <c r="FV316" i="4"/>
  <c r="FU316" i="4"/>
  <c r="FT316" i="4"/>
  <c r="GL315" i="4"/>
  <c r="GI315" i="4"/>
  <c r="GH315" i="4"/>
  <c r="GE315" i="4"/>
  <c r="GD315" i="4"/>
  <c r="GC315" i="4"/>
  <c r="GB315" i="4"/>
  <c r="GA315" i="4"/>
  <c r="FZ315" i="4"/>
  <c r="FY315" i="4"/>
  <c r="FX315" i="4"/>
  <c r="FW315" i="4"/>
  <c r="FV315" i="4"/>
  <c r="FU315" i="4"/>
  <c r="FT315" i="4"/>
  <c r="GL314" i="4"/>
  <c r="GI314" i="4"/>
  <c r="GH314" i="4"/>
  <c r="GE314" i="4"/>
  <c r="GD314" i="4"/>
  <c r="GC314" i="4"/>
  <c r="GB314" i="4"/>
  <c r="GA314" i="4"/>
  <c r="FZ314" i="4"/>
  <c r="FY314" i="4"/>
  <c r="FX314" i="4"/>
  <c r="FW314" i="4"/>
  <c r="FV314" i="4"/>
  <c r="FU314" i="4"/>
  <c r="FT314" i="4"/>
  <c r="GL313" i="4"/>
  <c r="GI313" i="4"/>
  <c r="GH313" i="4"/>
  <c r="GE313" i="4"/>
  <c r="GD313" i="4"/>
  <c r="GC313" i="4"/>
  <c r="GB313" i="4"/>
  <c r="GA313" i="4"/>
  <c r="FZ313" i="4"/>
  <c r="FY313" i="4"/>
  <c r="FX313" i="4"/>
  <c r="FW313" i="4"/>
  <c r="FV313" i="4"/>
  <c r="FU313" i="4"/>
  <c r="FT313" i="4"/>
  <c r="GL312" i="4"/>
  <c r="GI312" i="4"/>
  <c r="GH312" i="4"/>
  <c r="GE312" i="4"/>
  <c r="GD312" i="4"/>
  <c r="GC312" i="4"/>
  <c r="GB312" i="4"/>
  <c r="GA312" i="4"/>
  <c r="FZ312" i="4"/>
  <c r="FY312" i="4"/>
  <c r="FX312" i="4"/>
  <c r="FW312" i="4"/>
  <c r="FV312" i="4"/>
  <c r="FU312" i="4"/>
  <c r="FT312" i="4"/>
  <c r="GL311" i="4"/>
  <c r="GI311" i="4"/>
  <c r="GH311" i="4"/>
  <c r="GE311" i="4"/>
  <c r="GD311" i="4"/>
  <c r="GC311" i="4"/>
  <c r="GB311" i="4"/>
  <c r="GA311" i="4"/>
  <c r="FZ311" i="4"/>
  <c r="FY311" i="4"/>
  <c r="FX311" i="4"/>
  <c r="FW311" i="4"/>
  <c r="FV311" i="4"/>
  <c r="FU311" i="4"/>
  <c r="FT311" i="4"/>
  <c r="GL310" i="4"/>
  <c r="GI310" i="4"/>
  <c r="GH310" i="4"/>
  <c r="GE310" i="4"/>
  <c r="GD310" i="4"/>
  <c r="GC310" i="4"/>
  <c r="GB310" i="4"/>
  <c r="GA310" i="4"/>
  <c r="FZ310" i="4"/>
  <c r="FY310" i="4"/>
  <c r="FX310" i="4"/>
  <c r="FW310" i="4"/>
  <c r="FV310" i="4"/>
  <c r="FU310" i="4"/>
  <c r="FT310" i="4"/>
  <c r="GL309" i="4"/>
  <c r="GI309" i="4"/>
  <c r="GH309" i="4"/>
  <c r="GE309" i="4"/>
  <c r="GD309" i="4"/>
  <c r="GC309" i="4"/>
  <c r="GB309" i="4"/>
  <c r="GA309" i="4"/>
  <c r="FZ309" i="4"/>
  <c r="FY309" i="4"/>
  <c r="FX309" i="4"/>
  <c r="FW309" i="4"/>
  <c r="FV309" i="4"/>
  <c r="FU309" i="4"/>
  <c r="FT309" i="4"/>
  <c r="GL308" i="4"/>
  <c r="GI308" i="4"/>
  <c r="GH308" i="4"/>
  <c r="GE308" i="4"/>
  <c r="GD308" i="4"/>
  <c r="GC308" i="4"/>
  <c r="GB308" i="4"/>
  <c r="GA308" i="4"/>
  <c r="FZ308" i="4"/>
  <c r="FY308" i="4"/>
  <c r="FX308" i="4"/>
  <c r="FW308" i="4"/>
  <c r="FV308" i="4"/>
  <c r="FU308" i="4"/>
  <c r="FT308" i="4"/>
  <c r="GL307" i="4"/>
  <c r="GI307" i="4"/>
  <c r="GH307" i="4"/>
  <c r="GE307" i="4"/>
  <c r="GD307" i="4"/>
  <c r="GC307" i="4"/>
  <c r="GB307" i="4"/>
  <c r="GA307" i="4"/>
  <c r="FZ307" i="4"/>
  <c r="FY307" i="4"/>
  <c r="FX307" i="4"/>
  <c r="FW307" i="4"/>
  <c r="FV307" i="4"/>
  <c r="FU307" i="4"/>
  <c r="FT307" i="4"/>
  <c r="GL306" i="4"/>
  <c r="GI306" i="4"/>
  <c r="GH306" i="4"/>
  <c r="GE306" i="4"/>
  <c r="GD306" i="4"/>
  <c r="GC306" i="4"/>
  <c r="GB306" i="4"/>
  <c r="GA306" i="4"/>
  <c r="FZ306" i="4"/>
  <c r="FY306" i="4"/>
  <c r="FX306" i="4"/>
  <c r="FW306" i="4"/>
  <c r="FV306" i="4"/>
  <c r="FU306" i="4"/>
  <c r="FT306" i="4"/>
  <c r="GL305" i="4"/>
  <c r="GI305" i="4"/>
  <c r="GH305" i="4"/>
  <c r="GE305" i="4"/>
  <c r="GD305" i="4"/>
  <c r="GC305" i="4"/>
  <c r="GB305" i="4"/>
  <c r="GA305" i="4"/>
  <c r="FZ305" i="4"/>
  <c r="FY305" i="4"/>
  <c r="FX305" i="4"/>
  <c r="FW305" i="4"/>
  <c r="FV305" i="4"/>
  <c r="FU305" i="4"/>
  <c r="FT305" i="4"/>
  <c r="GL304" i="4"/>
  <c r="GI304" i="4"/>
  <c r="GH304" i="4"/>
  <c r="GE304" i="4"/>
  <c r="GD304" i="4"/>
  <c r="GC304" i="4"/>
  <c r="GB304" i="4"/>
  <c r="GA304" i="4"/>
  <c r="FZ304" i="4"/>
  <c r="FY304" i="4"/>
  <c r="FX304" i="4"/>
  <c r="FW304" i="4"/>
  <c r="FV304" i="4"/>
  <c r="FU304" i="4"/>
  <c r="FT304" i="4"/>
  <c r="GL303" i="4"/>
  <c r="GI303" i="4"/>
  <c r="GH303" i="4"/>
  <c r="GE303" i="4"/>
  <c r="GD303" i="4"/>
  <c r="GC303" i="4"/>
  <c r="GB303" i="4"/>
  <c r="GA303" i="4"/>
  <c r="FZ303" i="4"/>
  <c r="FY303" i="4"/>
  <c r="FX303" i="4"/>
  <c r="FW303" i="4"/>
  <c r="FV303" i="4"/>
  <c r="FU303" i="4"/>
  <c r="FT303" i="4"/>
  <c r="GL302" i="4"/>
  <c r="GI302" i="4"/>
  <c r="GH302" i="4"/>
  <c r="GE302" i="4"/>
  <c r="GD302" i="4"/>
  <c r="GC302" i="4"/>
  <c r="GB302" i="4"/>
  <c r="GA302" i="4"/>
  <c r="FZ302" i="4"/>
  <c r="FY302" i="4"/>
  <c r="FX302" i="4"/>
  <c r="FW302" i="4"/>
  <c r="FV302" i="4"/>
  <c r="FU302" i="4"/>
  <c r="FT302" i="4"/>
  <c r="GL301" i="4"/>
  <c r="GI301" i="4"/>
  <c r="GH301" i="4"/>
  <c r="GE301" i="4"/>
  <c r="GD301" i="4"/>
  <c r="GC301" i="4"/>
  <c r="GB301" i="4"/>
  <c r="GA301" i="4"/>
  <c r="FZ301" i="4"/>
  <c r="FY301" i="4"/>
  <c r="FX301" i="4"/>
  <c r="FW301" i="4"/>
  <c r="FV301" i="4"/>
  <c r="FU301" i="4"/>
  <c r="FT301" i="4"/>
  <c r="GL300" i="4"/>
  <c r="GI300" i="4"/>
  <c r="GH300" i="4"/>
  <c r="GE300" i="4"/>
  <c r="GD300" i="4"/>
  <c r="GC300" i="4"/>
  <c r="GB300" i="4"/>
  <c r="GA300" i="4"/>
  <c r="FZ300" i="4"/>
  <c r="FY300" i="4"/>
  <c r="FX300" i="4"/>
  <c r="FW300" i="4"/>
  <c r="FV300" i="4"/>
  <c r="FU300" i="4"/>
  <c r="FT300" i="4"/>
  <c r="GL299" i="4"/>
  <c r="GI299" i="4"/>
  <c r="GH299" i="4"/>
  <c r="GE299" i="4"/>
  <c r="GD299" i="4"/>
  <c r="GC299" i="4"/>
  <c r="GB299" i="4"/>
  <c r="GA299" i="4"/>
  <c r="FZ299" i="4"/>
  <c r="FY299" i="4"/>
  <c r="FX299" i="4"/>
  <c r="FW299" i="4"/>
  <c r="FV299" i="4"/>
  <c r="FU299" i="4"/>
  <c r="FT299" i="4"/>
  <c r="GL298" i="4"/>
  <c r="GI298" i="4"/>
  <c r="GH298" i="4"/>
  <c r="GE298" i="4"/>
  <c r="GD298" i="4"/>
  <c r="GC298" i="4"/>
  <c r="GB298" i="4"/>
  <c r="GA298" i="4"/>
  <c r="FZ298" i="4"/>
  <c r="FY298" i="4"/>
  <c r="FX298" i="4"/>
  <c r="FW298" i="4"/>
  <c r="FV298" i="4"/>
  <c r="FU298" i="4"/>
  <c r="FT298" i="4"/>
  <c r="GL297" i="4"/>
  <c r="GI297" i="4"/>
  <c r="GH297" i="4"/>
  <c r="GE297" i="4"/>
  <c r="GD297" i="4"/>
  <c r="GC297" i="4"/>
  <c r="GB297" i="4"/>
  <c r="GA297" i="4"/>
  <c r="FZ297" i="4"/>
  <c r="FY297" i="4"/>
  <c r="FX297" i="4"/>
  <c r="FW297" i="4"/>
  <c r="FV297" i="4"/>
  <c r="FU297" i="4"/>
  <c r="FT297" i="4"/>
  <c r="GL296" i="4"/>
  <c r="GI296" i="4"/>
  <c r="GH296" i="4"/>
  <c r="GE296" i="4"/>
  <c r="GD296" i="4"/>
  <c r="GC296" i="4"/>
  <c r="GB296" i="4"/>
  <c r="GA296" i="4"/>
  <c r="FZ296" i="4"/>
  <c r="FY296" i="4"/>
  <c r="FX296" i="4"/>
  <c r="FW296" i="4"/>
  <c r="FV296" i="4"/>
  <c r="FU296" i="4"/>
  <c r="FT296" i="4"/>
  <c r="GL295" i="4"/>
  <c r="GI295" i="4"/>
  <c r="GH295" i="4"/>
  <c r="GE295" i="4"/>
  <c r="GD295" i="4"/>
  <c r="GC295" i="4"/>
  <c r="GB295" i="4"/>
  <c r="GA295" i="4"/>
  <c r="FZ295" i="4"/>
  <c r="FY295" i="4"/>
  <c r="FX295" i="4"/>
  <c r="FW295" i="4"/>
  <c r="FV295" i="4"/>
  <c r="FU295" i="4"/>
  <c r="FT295" i="4"/>
  <c r="GL294" i="4"/>
  <c r="GI294" i="4"/>
  <c r="GH294" i="4"/>
  <c r="GE294" i="4"/>
  <c r="GD294" i="4"/>
  <c r="GC294" i="4"/>
  <c r="GB294" i="4"/>
  <c r="GA294" i="4"/>
  <c r="FZ294" i="4"/>
  <c r="FY294" i="4"/>
  <c r="FX294" i="4"/>
  <c r="FW294" i="4"/>
  <c r="FV294" i="4"/>
  <c r="FU294" i="4"/>
  <c r="FT294" i="4"/>
  <c r="GL293" i="4"/>
  <c r="GI293" i="4"/>
  <c r="GH293" i="4"/>
  <c r="GE293" i="4"/>
  <c r="GD293" i="4"/>
  <c r="GC293" i="4"/>
  <c r="GB293" i="4"/>
  <c r="GA293" i="4"/>
  <c r="FZ293" i="4"/>
  <c r="FY293" i="4"/>
  <c r="FX293" i="4"/>
  <c r="FW293" i="4"/>
  <c r="FV293" i="4"/>
  <c r="FU293" i="4"/>
  <c r="FT293" i="4"/>
  <c r="GL292" i="4"/>
  <c r="GI292" i="4"/>
  <c r="GH292" i="4"/>
  <c r="GE292" i="4"/>
  <c r="GD292" i="4"/>
  <c r="GC292" i="4"/>
  <c r="GB292" i="4"/>
  <c r="GA292" i="4"/>
  <c r="FZ292" i="4"/>
  <c r="FY292" i="4"/>
  <c r="FX292" i="4"/>
  <c r="FW292" i="4"/>
  <c r="FV292" i="4"/>
  <c r="FU292" i="4"/>
  <c r="FT292" i="4"/>
  <c r="GL291" i="4"/>
  <c r="GI291" i="4"/>
  <c r="GH291" i="4"/>
  <c r="GE291" i="4"/>
  <c r="GD291" i="4"/>
  <c r="GC291" i="4"/>
  <c r="GB291" i="4"/>
  <c r="GA291" i="4"/>
  <c r="FZ291" i="4"/>
  <c r="FY291" i="4"/>
  <c r="FX291" i="4"/>
  <c r="FW291" i="4"/>
  <c r="FV291" i="4"/>
  <c r="FU291" i="4"/>
  <c r="FT291" i="4"/>
  <c r="GL290" i="4"/>
  <c r="GI290" i="4"/>
  <c r="GH290" i="4"/>
  <c r="GE290" i="4"/>
  <c r="GD290" i="4"/>
  <c r="GC290" i="4"/>
  <c r="GB290" i="4"/>
  <c r="GA290" i="4"/>
  <c r="FZ290" i="4"/>
  <c r="FY290" i="4"/>
  <c r="FX290" i="4"/>
  <c r="FW290" i="4"/>
  <c r="FV290" i="4"/>
  <c r="FU290" i="4"/>
  <c r="FT290" i="4"/>
  <c r="GL289" i="4"/>
  <c r="GI289" i="4"/>
  <c r="GH289" i="4"/>
  <c r="GE289" i="4"/>
  <c r="GD289" i="4"/>
  <c r="GC289" i="4"/>
  <c r="GB289" i="4"/>
  <c r="GA289" i="4"/>
  <c r="FZ289" i="4"/>
  <c r="FY289" i="4"/>
  <c r="FX289" i="4"/>
  <c r="FW289" i="4"/>
  <c r="FV289" i="4"/>
  <c r="FU289" i="4"/>
  <c r="FT289" i="4"/>
  <c r="GL288" i="4"/>
  <c r="GI288" i="4"/>
  <c r="GH288" i="4"/>
  <c r="GE288" i="4"/>
  <c r="GD288" i="4"/>
  <c r="GC288" i="4"/>
  <c r="GB288" i="4"/>
  <c r="GA288" i="4"/>
  <c r="FZ288" i="4"/>
  <c r="FY288" i="4"/>
  <c r="FX288" i="4"/>
  <c r="FW288" i="4"/>
  <c r="FV288" i="4"/>
  <c r="FU288" i="4"/>
  <c r="FT288" i="4"/>
  <c r="GL287" i="4"/>
  <c r="GI287" i="4"/>
  <c r="GH287" i="4"/>
  <c r="GE287" i="4"/>
  <c r="GD287" i="4"/>
  <c r="GC287" i="4"/>
  <c r="GB287" i="4"/>
  <c r="GA287" i="4"/>
  <c r="FZ287" i="4"/>
  <c r="FY287" i="4"/>
  <c r="FX287" i="4"/>
  <c r="FW287" i="4"/>
  <c r="FV287" i="4"/>
  <c r="FU287" i="4"/>
  <c r="FT287" i="4"/>
  <c r="GL286" i="4"/>
  <c r="GI286" i="4"/>
  <c r="GH286" i="4"/>
  <c r="GE286" i="4"/>
  <c r="GD286" i="4"/>
  <c r="GC286" i="4"/>
  <c r="GB286" i="4"/>
  <c r="GA286" i="4"/>
  <c r="FZ286" i="4"/>
  <c r="FY286" i="4"/>
  <c r="FX286" i="4"/>
  <c r="FW286" i="4"/>
  <c r="FV286" i="4"/>
  <c r="FU286" i="4"/>
  <c r="FT286" i="4"/>
  <c r="GL285" i="4"/>
  <c r="GI285" i="4"/>
  <c r="GH285" i="4"/>
  <c r="GE285" i="4"/>
  <c r="GD285" i="4"/>
  <c r="GC285" i="4"/>
  <c r="GB285" i="4"/>
  <c r="GA285" i="4"/>
  <c r="FZ285" i="4"/>
  <c r="FY285" i="4"/>
  <c r="FX285" i="4"/>
  <c r="FW285" i="4"/>
  <c r="FV285" i="4"/>
  <c r="FU285" i="4"/>
  <c r="FT285" i="4"/>
  <c r="GL284" i="4"/>
  <c r="GI284" i="4"/>
  <c r="GH284" i="4"/>
  <c r="GE284" i="4"/>
  <c r="GD284" i="4"/>
  <c r="GC284" i="4"/>
  <c r="GB284" i="4"/>
  <c r="GA284" i="4"/>
  <c r="FZ284" i="4"/>
  <c r="FY284" i="4"/>
  <c r="FX284" i="4"/>
  <c r="FW284" i="4"/>
  <c r="FV284" i="4"/>
  <c r="FU284" i="4"/>
  <c r="FT284" i="4"/>
  <c r="GL283" i="4"/>
  <c r="GI283" i="4"/>
  <c r="GH283" i="4"/>
  <c r="GE283" i="4"/>
  <c r="GD283" i="4"/>
  <c r="GC283" i="4"/>
  <c r="GB283" i="4"/>
  <c r="GA283" i="4"/>
  <c r="FZ283" i="4"/>
  <c r="FY283" i="4"/>
  <c r="FX283" i="4"/>
  <c r="FW283" i="4"/>
  <c r="FV283" i="4"/>
  <c r="FU283" i="4"/>
  <c r="FT283" i="4"/>
  <c r="GL282" i="4"/>
  <c r="GI282" i="4"/>
  <c r="GH282" i="4"/>
  <c r="GE282" i="4"/>
  <c r="GD282" i="4"/>
  <c r="GC282" i="4"/>
  <c r="GB282" i="4"/>
  <c r="GA282" i="4"/>
  <c r="FZ282" i="4"/>
  <c r="FY282" i="4"/>
  <c r="FX282" i="4"/>
  <c r="FW282" i="4"/>
  <c r="FV282" i="4"/>
  <c r="FU282" i="4"/>
  <c r="FT282" i="4"/>
  <c r="GL281" i="4"/>
  <c r="GI281" i="4"/>
  <c r="GH281" i="4"/>
  <c r="GE281" i="4"/>
  <c r="GD281" i="4"/>
  <c r="GC281" i="4"/>
  <c r="GB281" i="4"/>
  <c r="GA281" i="4"/>
  <c r="FZ281" i="4"/>
  <c r="FY281" i="4"/>
  <c r="FX281" i="4"/>
  <c r="FW281" i="4"/>
  <c r="FV281" i="4"/>
  <c r="FU281" i="4"/>
  <c r="FT281" i="4"/>
  <c r="GL280" i="4"/>
  <c r="GI280" i="4"/>
  <c r="GH280" i="4"/>
  <c r="GE280" i="4"/>
  <c r="GD280" i="4"/>
  <c r="GC280" i="4"/>
  <c r="GB280" i="4"/>
  <c r="GA280" i="4"/>
  <c r="FZ280" i="4"/>
  <c r="FY280" i="4"/>
  <c r="FX280" i="4"/>
  <c r="FW280" i="4"/>
  <c r="FV280" i="4"/>
  <c r="FU280" i="4"/>
  <c r="FT280" i="4"/>
  <c r="GL279" i="4"/>
  <c r="GI279" i="4"/>
  <c r="GH279" i="4"/>
  <c r="GE279" i="4"/>
  <c r="GD279" i="4"/>
  <c r="GC279" i="4"/>
  <c r="GB279" i="4"/>
  <c r="GA279" i="4"/>
  <c r="FZ279" i="4"/>
  <c r="FY279" i="4"/>
  <c r="FX279" i="4"/>
  <c r="FW279" i="4"/>
  <c r="FV279" i="4"/>
  <c r="FU279" i="4"/>
  <c r="FT279" i="4"/>
  <c r="GL278" i="4"/>
  <c r="GI278" i="4"/>
  <c r="GH278" i="4"/>
  <c r="GE278" i="4"/>
  <c r="GD278" i="4"/>
  <c r="GC278" i="4"/>
  <c r="GB278" i="4"/>
  <c r="GA278" i="4"/>
  <c r="FZ278" i="4"/>
  <c r="FY278" i="4"/>
  <c r="FX278" i="4"/>
  <c r="FW278" i="4"/>
  <c r="FV278" i="4"/>
  <c r="FU278" i="4"/>
  <c r="FT278" i="4"/>
  <c r="GL277" i="4"/>
  <c r="GI277" i="4"/>
  <c r="GH277" i="4"/>
  <c r="GE277" i="4"/>
  <c r="GD277" i="4"/>
  <c r="GC277" i="4"/>
  <c r="GB277" i="4"/>
  <c r="GA277" i="4"/>
  <c r="FZ277" i="4"/>
  <c r="FY277" i="4"/>
  <c r="FX277" i="4"/>
  <c r="FW277" i="4"/>
  <c r="FV277" i="4"/>
  <c r="FU277" i="4"/>
  <c r="FT277" i="4"/>
  <c r="GL276" i="4"/>
  <c r="GI276" i="4"/>
  <c r="GH276" i="4"/>
  <c r="GE276" i="4"/>
  <c r="GD276" i="4"/>
  <c r="GC276" i="4"/>
  <c r="GB276" i="4"/>
  <c r="GA276" i="4"/>
  <c r="FZ276" i="4"/>
  <c r="FY276" i="4"/>
  <c r="FX276" i="4"/>
  <c r="FW276" i="4"/>
  <c r="FV276" i="4"/>
  <c r="FU276" i="4"/>
  <c r="FT276" i="4"/>
  <c r="GL275" i="4"/>
  <c r="GI275" i="4"/>
  <c r="GH275" i="4"/>
  <c r="GE275" i="4"/>
  <c r="GD275" i="4"/>
  <c r="GC275" i="4"/>
  <c r="GB275" i="4"/>
  <c r="GA275" i="4"/>
  <c r="FZ275" i="4"/>
  <c r="FY275" i="4"/>
  <c r="FX275" i="4"/>
  <c r="FW275" i="4"/>
  <c r="FV275" i="4"/>
  <c r="FU275" i="4"/>
  <c r="FT275" i="4"/>
  <c r="GL274" i="4"/>
  <c r="GI274" i="4"/>
  <c r="GH274" i="4"/>
  <c r="GE274" i="4"/>
  <c r="GD274" i="4"/>
  <c r="GC274" i="4"/>
  <c r="GB274" i="4"/>
  <c r="GA274" i="4"/>
  <c r="FZ274" i="4"/>
  <c r="FY274" i="4"/>
  <c r="FX274" i="4"/>
  <c r="FW274" i="4"/>
  <c r="FV274" i="4"/>
  <c r="FU274" i="4"/>
  <c r="FT274" i="4"/>
  <c r="GL273" i="4"/>
  <c r="GI273" i="4"/>
  <c r="GH273" i="4"/>
  <c r="GE273" i="4"/>
  <c r="GD273" i="4"/>
  <c r="GC273" i="4"/>
  <c r="GB273" i="4"/>
  <c r="GA273" i="4"/>
  <c r="FZ273" i="4"/>
  <c r="FY273" i="4"/>
  <c r="FX273" i="4"/>
  <c r="FW273" i="4"/>
  <c r="FV273" i="4"/>
  <c r="FU273" i="4"/>
  <c r="FT273" i="4"/>
  <c r="GL272" i="4"/>
  <c r="GI272" i="4"/>
  <c r="GH272" i="4"/>
  <c r="GE272" i="4"/>
  <c r="GD272" i="4"/>
  <c r="GC272" i="4"/>
  <c r="GB272" i="4"/>
  <c r="GA272" i="4"/>
  <c r="FZ272" i="4"/>
  <c r="FY272" i="4"/>
  <c r="FX272" i="4"/>
  <c r="FW272" i="4"/>
  <c r="FV272" i="4"/>
  <c r="FU272" i="4"/>
  <c r="FT272" i="4"/>
  <c r="GL271" i="4"/>
  <c r="GI271" i="4"/>
  <c r="GH271" i="4"/>
  <c r="GE271" i="4"/>
  <c r="GD271" i="4"/>
  <c r="GC271" i="4"/>
  <c r="GB271" i="4"/>
  <c r="GA271" i="4"/>
  <c r="FZ271" i="4"/>
  <c r="FY271" i="4"/>
  <c r="FX271" i="4"/>
  <c r="FW271" i="4"/>
  <c r="FV271" i="4"/>
  <c r="FU271" i="4"/>
  <c r="FT271" i="4"/>
  <c r="GL270" i="4"/>
  <c r="GI270" i="4"/>
  <c r="GH270" i="4"/>
  <c r="GE270" i="4"/>
  <c r="GD270" i="4"/>
  <c r="GC270" i="4"/>
  <c r="GB270" i="4"/>
  <c r="GA270" i="4"/>
  <c r="FZ270" i="4"/>
  <c r="FY270" i="4"/>
  <c r="FX270" i="4"/>
  <c r="FW270" i="4"/>
  <c r="FV270" i="4"/>
  <c r="FU270" i="4"/>
  <c r="FT270" i="4"/>
  <c r="GL269" i="4"/>
  <c r="GI269" i="4"/>
  <c r="GH269" i="4"/>
  <c r="GE269" i="4"/>
  <c r="GD269" i="4"/>
  <c r="GC269" i="4"/>
  <c r="GB269" i="4"/>
  <c r="GA269" i="4"/>
  <c r="FZ269" i="4"/>
  <c r="FY269" i="4"/>
  <c r="FX269" i="4"/>
  <c r="FW269" i="4"/>
  <c r="FV269" i="4"/>
  <c r="FU269" i="4"/>
  <c r="FT269" i="4"/>
  <c r="GL268" i="4"/>
  <c r="GI268" i="4"/>
  <c r="GH268" i="4"/>
  <c r="GE268" i="4"/>
  <c r="GD268" i="4"/>
  <c r="GC268" i="4"/>
  <c r="GB268" i="4"/>
  <c r="GA268" i="4"/>
  <c r="FZ268" i="4"/>
  <c r="FY268" i="4"/>
  <c r="FX268" i="4"/>
  <c r="FW268" i="4"/>
  <c r="FV268" i="4"/>
  <c r="FU268" i="4"/>
  <c r="FT268" i="4"/>
  <c r="GL267" i="4"/>
  <c r="GI267" i="4"/>
  <c r="GH267" i="4"/>
  <c r="GE267" i="4"/>
  <c r="GD267" i="4"/>
  <c r="GC267" i="4"/>
  <c r="GB267" i="4"/>
  <c r="GA267" i="4"/>
  <c r="FZ267" i="4"/>
  <c r="FY267" i="4"/>
  <c r="FX267" i="4"/>
  <c r="FW267" i="4"/>
  <c r="FV267" i="4"/>
  <c r="FU267" i="4"/>
  <c r="FT267" i="4"/>
  <c r="GL266" i="4"/>
  <c r="GI266" i="4"/>
  <c r="GH266" i="4"/>
  <c r="GE266" i="4"/>
  <c r="GD266" i="4"/>
  <c r="GC266" i="4"/>
  <c r="GB266" i="4"/>
  <c r="GA266" i="4"/>
  <c r="FZ266" i="4"/>
  <c r="FY266" i="4"/>
  <c r="FX266" i="4"/>
  <c r="FW266" i="4"/>
  <c r="FV266" i="4"/>
  <c r="FU266" i="4"/>
  <c r="FT266" i="4"/>
  <c r="GL265" i="4"/>
  <c r="GI265" i="4"/>
  <c r="GH265" i="4"/>
  <c r="GE265" i="4"/>
  <c r="GD265" i="4"/>
  <c r="GC265" i="4"/>
  <c r="GB265" i="4"/>
  <c r="GA265" i="4"/>
  <c r="FZ265" i="4"/>
  <c r="FY265" i="4"/>
  <c r="FX265" i="4"/>
  <c r="FW265" i="4"/>
  <c r="FV265" i="4"/>
  <c r="FU265" i="4"/>
  <c r="FT265" i="4"/>
  <c r="GL264" i="4"/>
  <c r="GI264" i="4"/>
  <c r="GH264" i="4"/>
  <c r="GE264" i="4"/>
  <c r="GD264" i="4"/>
  <c r="GC264" i="4"/>
  <c r="GB264" i="4"/>
  <c r="GA264" i="4"/>
  <c r="FZ264" i="4"/>
  <c r="FY264" i="4"/>
  <c r="FX264" i="4"/>
  <c r="FW264" i="4"/>
  <c r="FV264" i="4"/>
  <c r="FU264" i="4"/>
  <c r="FT264" i="4"/>
  <c r="GL263" i="4"/>
  <c r="GI263" i="4"/>
  <c r="GH263" i="4"/>
  <c r="GE263" i="4"/>
  <c r="GD263" i="4"/>
  <c r="GC263" i="4"/>
  <c r="GB263" i="4"/>
  <c r="GA263" i="4"/>
  <c r="FZ263" i="4"/>
  <c r="FY263" i="4"/>
  <c r="FX263" i="4"/>
  <c r="FW263" i="4"/>
  <c r="FV263" i="4"/>
  <c r="FU263" i="4"/>
  <c r="FT263" i="4"/>
  <c r="GL262" i="4"/>
  <c r="GI262" i="4"/>
  <c r="GH262" i="4"/>
  <c r="GE262" i="4"/>
  <c r="GD262" i="4"/>
  <c r="GC262" i="4"/>
  <c r="GB262" i="4"/>
  <c r="GA262" i="4"/>
  <c r="FZ262" i="4"/>
  <c r="FY262" i="4"/>
  <c r="FX262" i="4"/>
  <c r="FW262" i="4"/>
  <c r="FV262" i="4"/>
  <c r="FU262" i="4"/>
  <c r="FT262" i="4"/>
  <c r="GL261" i="4"/>
  <c r="GI261" i="4"/>
  <c r="GH261" i="4"/>
  <c r="GE261" i="4"/>
  <c r="GD261" i="4"/>
  <c r="GC261" i="4"/>
  <c r="GB261" i="4"/>
  <c r="GA261" i="4"/>
  <c r="FZ261" i="4"/>
  <c r="FY261" i="4"/>
  <c r="FX261" i="4"/>
  <c r="FW261" i="4"/>
  <c r="FV261" i="4"/>
  <c r="FU261" i="4"/>
  <c r="FT261" i="4"/>
  <c r="GL260" i="4"/>
  <c r="GI260" i="4"/>
  <c r="GH260" i="4"/>
  <c r="GE260" i="4"/>
  <c r="GD260" i="4"/>
  <c r="GC260" i="4"/>
  <c r="GB260" i="4"/>
  <c r="GA260" i="4"/>
  <c r="FZ260" i="4"/>
  <c r="FY260" i="4"/>
  <c r="FX260" i="4"/>
  <c r="FW260" i="4"/>
  <c r="FV260" i="4"/>
  <c r="FU260" i="4"/>
  <c r="FT260" i="4"/>
  <c r="GL259" i="4"/>
  <c r="GI259" i="4"/>
  <c r="GH259" i="4"/>
  <c r="GE259" i="4"/>
  <c r="GD259" i="4"/>
  <c r="GC259" i="4"/>
  <c r="GB259" i="4"/>
  <c r="GA259" i="4"/>
  <c r="FZ259" i="4"/>
  <c r="FY259" i="4"/>
  <c r="FX259" i="4"/>
  <c r="FW259" i="4"/>
  <c r="FV259" i="4"/>
  <c r="FU259" i="4"/>
  <c r="FT259" i="4"/>
  <c r="GL258" i="4"/>
  <c r="GI258" i="4"/>
  <c r="GH258" i="4"/>
  <c r="GE258" i="4"/>
  <c r="GD258" i="4"/>
  <c r="GC258" i="4"/>
  <c r="GB258" i="4"/>
  <c r="GA258" i="4"/>
  <c r="FZ258" i="4"/>
  <c r="FY258" i="4"/>
  <c r="FX258" i="4"/>
  <c r="FW258" i="4"/>
  <c r="FV258" i="4"/>
  <c r="FU258" i="4"/>
  <c r="FT258" i="4"/>
  <c r="GL257" i="4"/>
  <c r="GI257" i="4"/>
  <c r="GH257" i="4"/>
  <c r="GE257" i="4"/>
  <c r="GD257" i="4"/>
  <c r="GC257" i="4"/>
  <c r="GB257" i="4"/>
  <c r="GA257" i="4"/>
  <c r="FZ257" i="4"/>
  <c r="FY257" i="4"/>
  <c r="FX257" i="4"/>
  <c r="FW257" i="4"/>
  <c r="FV257" i="4"/>
  <c r="FU257" i="4"/>
  <c r="FT257" i="4"/>
  <c r="GL256" i="4"/>
  <c r="GI256" i="4"/>
  <c r="GH256" i="4"/>
  <c r="GE256" i="4"/>
  <c r="GD256" i="4"/>
  <c r="GC256" i="4"/>
  <c r="GB256" i="4"/>
  <c r="GA256" i="4"/>
  <c r="FZ256" i="4"/>
  <c r="FY256" i="4"/>
  <c r="FX256" i="4"/>
  <c r="FW256" i="4"/>
  <c r="FV256" i="4"/>
  <c r="FU256" i="4"/>
  <c r="FT256" i="4"/>
  <c r="GL255" i="4"/>
  <c r="GI255" i="4"/>
  <c r="GH255" i="4"/>
  <c r="GE255" i="4"/>
  <c r="GD255" i="4"/>
  <c r="GC255" i="4"/>
  <c r="GB255" i="4"/>
  <c r="GA255" i="4"/>
  <c r="FZ255" i="4"/>
  <c r="FY255" i="4"/>
  <c r="FX255" i="4"/>
  <c r="FW255" i="4"/>
  <c r="FV255" i="4"/>
  <c r="FU255" i="4"/>
  <c r="FT255" i="4"/>
  <c r="GL254" i="4"/>
  <c r="GI254" i="4"/>
  <c r="GH254" i="4"/>
  <c r="GE254" i="4"/>
  <c r="GD254" i="4"/>
  <c r="GC254" i="4"/>
  <c r="GB254" i="4"/>
  <c r="GA254" i="4"/>
  <c r="FZ254" i="4"/>
  <c r="FY254" i="4"/>
  <c r="FX254" i="4"/>
  <c r="FW254" i="4"/>
  <c r="FV254" i="4"/>
  <c r="FU254" i="4"/>
  <c r="FT254" i="4"/>
  <c r="GL253" i="4"/>
  <c r="GI253" i="4"/>
  <c r="GH253" i="4"/>
  <c r="GE253" i="4"/>
  <c r="GD253" i="4"/>
  <c r="GC253" i="4"/>
  <c r="GB253" i="4"/>
  <c r="GA253" i="4"/>
  <c r="FZ253" i="4"/>
  <c r="FY253" i="4"/>
  <c r="FX253" i="4"/>
  <c r="FW253" i="4"/>
  <c r="FV253" i="4"/>
  <c r="FU253" i="4"/>
  <c r="FT253" i="4"/>
  <c r="GL252" i="4"/>
  <c r="GI252" i="4"/>
  <c r="GH252" i="4"/>
  <c r="GE252" i="4"/>
  <c r="GD252" i="4"/>
  <c r="GC252" i="4"/>
  <c r="GB252" i="4"/>
  <c r="GA252" i="4"/>
  <c r="FZ252" i="4"/>
  <c r="FY252" i="4"/>
  <c r="FX252" i="4"/>
  <c r="FW252" i="4"/>
  <c r="FV252" i="4"/>
  <c r="FU252" i="4"/>
  <c r="FT252" i="4"/>
  <c r="GL251" i="4"/>
  <c r="GI251" i="4"/>
  <c r="GH251" i="4"/>
  <c r="GE251" i="4"/>
  <c r="GD251" i="4"/>
  <c r="GC251" i="4"/>
  <c r="GB251" i="4"/>
  <c r="GA251" i="4"/>
  <c r="FZ251" i="4"/>
  <c r="FY251" i="4"/>
  <c r="FX251" i="4"/>
  <c r="FW251" i="4"/>
  <c r="FV251" i="4"/>
  <c r="FU251" i="4"/>
  <c r="FT251" i="4"/>
  <c r="GL250" i="4"/>
  <c r="GI250" i="4"/>
  <c r="GH250" i="4"/>
  <c r="GE250" i="4"/>
  <c r="GD250" i="4"/>
  <c r="GC250" i="4"/>
  <c r="GB250" i="4"/>
  <c r="GA250" i="4"/>
  <c r="FZ250" i="4"/>
  <c r="FY250" i="4"/>
  <c r="FX250" i="4"/>
  <c r="FW250" i="4"/>
  <c r="FV250" i="4"/>
  <c r="FU250" i="4"/>
  <c r="FT250" i="4"/>
  <c r="GL249" i="4"/>
  <c r="GI249" i="4"/>
  <c r="GH249" i="4"/>
  <c r="GE249" i="4"/>
  <c r="GD249" i="4"/>
  <c r="GC249" i="4"/>
  <c r="GB249" i="4"/>
  <c r="GA249" i="4"/>
  <c r="FZ249" i="4"/>
  <c r="FY249" i="4"/>
  <c r="FX249" i="4"/>
  <c r="FW249" i="4"/>
  <c r="FV249" i="4"/>
  <c r="FU249" i="4"/>
  <c r="FT249" i="4"/>
  <c r="GL248" i="4"/>
  <c r="GI248" i="4"/>
  <c r="GH248" i="4"/>
  <c r="GE248" i="4"/>
  <c r="GD248" i="4"/>
  <c r="GC248" i="4"/>
  <c r="GB248" i="4"/>
  <c r="GA248" i="4"/>
  <c r="FZ248" i="4"/>
  <c r="FY248" i="4"/>
  <c r="FX248" i="4"/>
  <c r="FW248" i="4"/>
  <c r="FV248" i="4"/>
  <c r="FU248" i="4"/>
  <c r="FT248" i="4"/>
  <c r="GL247" i="4"/>
  <c r="GI247" i="4"/>
  <c r="GH247" i="4"/>
  <c r="GE247" i="4"/>
  <c r="GD247" i="4"/>
  <c r="GC247" i="4"/>
  <c r="GB247" i="4"/>
  <c r="GA247" i="4"/>
  <c r="FZ247" i="4"/>
  <c r="FY247" i="4"/>
  <c r="FX247" i="4"/>
  <c r="FW247" i="4"/>
  <c r="FV247" i="4"/>
  <c r="FU247" i="4"/>
  <c r="FT247" i="4"/>
  <c r="GL246" i="4"/>
  <c r="GI246" i="4"/>
  <c r="GH246" i="4"/>
  <c r="GE246" i="4"/>
  <c r="GD246" i="4"/>
  <c r="GC246" i="4"/>
  <c r="GB246" i="4"/>
  <c r="GA246" i="4"/>
  <c r="FZ246" i="4"/>
  <c r="FY246" i="4"/>
  <c r="FX246" i="4"/>
  <c r="FW246" i="4"/>
  <c r="FV246" i="4"/>
  <c r="FU246" i="4"/>
  <c r="FT246" i="4"/>
  <c r="GL245" i="4"/>
  <c r="GI245" i="4"/>
  <c r="GH245" i="4"/>
  <c r="GE245" i="4"/>
  <c r="GD245" i="4"/>
  <c r="GC245" i="4"/>
  <c r="GB245" i="4"/>
  <c r="GA245" i="4"/>
  <c r="FZ245" i="4"/>
  <c r="FY245" i="4"/>
  <c r="FX245" i="4"/>
  <c r="FW245" i="4"/>
  <c r="FV245" i="4"/>
  <c r="FU245" i="4"/>
  <c r="FT245" i="4"/>
  <c r="GL244" i="4"/>
  <c r="GI244" i="4"/>
  <c r="GH244" i="4"/>
  <c r="GE244" i="4"/>
  <c r="GD244" i="4"/>
  <c r="GC244" i="4"/>
  <c r="GB244" i="4"/>
  <c r="GA244" i="4"/>
  <c r="FZ244" i="4"/>
  <c r="FY244" i="4"/>
  <c r="FX244" i="4"/>
  <c r="FW244" i="4"/>
  <c r="FV244" i="4"/>
  <c r="FU244" i="4"/>
  <c r="FT244" i="4"/>
  <c r="GL243" i="4"/>
  <c r="GI243" i="4"/>
  <c r="GH243" i="4"/>
  <c r="GE243" i="4"/>
  <c r="GD243" i="4"/>
  <c r="GC243" i="4"/>
  <c r="GB243" i="4"/>
  <c r="GA243" i="4"/>
  <c r="FZ243" i="4"/>
  <c r="FY243" i="4"/>
  <c r="FX243" i="4"/>
  <c r="FW243" i="4"/>
  <c r="FV243" i="4"/>
  <c r="FU243" i="4"/>
  <c r="FT243" i="4"/>
  <c r="GL242" i="4"/>
  <c r="GI242" i="4"/>
  <c r="GH242" i="4"/>
  <c r="GE242" i="4"/>
  <c r="GD242" i="4"/>
  <c r="GC242" i="4"/>
  <c r="GB242" i="4"/>
  <c r="GA242" i="4"/>
  <c r="FZ242" i="4"/>
  <c r="FY242" i="4"/>
  <c r="FX242" i="4"/>
  <c r="FW242" i="4"/>
  <c r="FV242" i="4"/>
  <c r="FU242" i="4"/>
  <c r="FT242" i="4"/>
  <c r="GL241" i="4"/>
  <c r="GI241" i="4"/>
  <c r="GH241" i="4"/>
  <c r="GE241" i="4"/>
  <c r="GD241" i="4"/>
  <c r="GC241" i="4"/>
  <c r="GB241" i="4"/>
  <c r="GA241" i="4"/>
  <c r="FZ241" i="4"/>
  <c r="FY241" i="4"/>
  <c r="FX241" i="4"/>
  <c r="FW241" i="4"/>
  <c r="FV241" i="4"/>
  <c r="FU241" i="4"/>
  <c r="FT241" i="4"/>
  <c r="GL240" i="4"/>
  <c r="GI240" i="4"/>
  <c r="GH240" i="4"/>
  <c r="GE240" i="4"/>
  <c r="GD240" i="4"/>
  <c r="GC240" i="4"/>
  <c r="GB240" i="4"/>
  <c r="GA240" i="4"/>
  <c r="FZ240" i="4"/>
  <c r="FY240" i="4"/>
  <c r="FX240" i="4"/>
  <c r="FW240" i="4"/>
  <c r="FV240" i="4"/>
  <c r="FU240" i="4"/>
  <c r="FT240" i="4"/>
  <c r="GL239" i="4"/>
  <c r="GI239" i="4"/>
  <c r="GH239" i="4"/>
  <c r="GE239" i="4"/>
  <c r="GD239" i="4"/>
  <c r="GC239" i="4"/>
  <c r="GB239" i="4"/>
  <c r="GA239" i="4"/>
  <c r="FZ239" i="4"/>
  <c r="FY239" i="4"/>
  <c r="FX239" i="4"/>
  <c r="FW239" i="4"/>
  <c r="FV239" i="4"/>
  <c r="FU239" i="4"/>
  <c r="FT239" i="4"/>
  <c r="GL238" i="4"/>
  <c r="GI238" i="4"/>
  <c r="GH238" i="4"/>
  <c r="GE238" i="4"/>
  <c r="GD238" i="4"/>
  <c r="GC238" i="4"/>
  <c r="GB238" i="4"/>
  <c r="GA238" i="4"/>
  <c r="FZ238" i="4"/>
  <c r="FY238" i="4"/>
  <c r="FX238" i="4"/>
  <c r="FW238" i="4"/>
  <c r="FV238" i="4"/>
  <c r="FU238" i="4"/>
  <c r="FT238" i="4"/>
  <c r="GL237" i="4"/>
  <c r="GI237" i="4"/>
  <c r="GH237" i="4"/>
  <c r="GE237" i="4"/>
  <c r="GD237" i="4"/>
  <c r="GC237" i="4"/>
  <c r="GB237" i="4"/>
  <c r="GA237" i="4"/>
  <c r="FZ237" i="4"/>
  <c r="FY237" i="4"/>
  <c r="FX237" i="4"/>
  <c r="FW237" i="4"/>
  <c r="FV237" i="4"/>
  <c r="FU237" i="4"/>
  <c r="FT237" i="4"/>
  <c r="GL236" i="4"/>
  <c r="GI236" i="4"/>
  <c r="GH236" i="4"/>
  <c r="GE236" i="4"/>
  <c r="GD236" i="4"/>
  <c r="GC236" i="4"/>
  <c r="GB236" i="4"/>
  <c r="GA236" i="4"/>
  <c r="FZ236" i="4"/>
  <c r="FY236" i="4"/>
  <c r="FX236" i="4"/>
  <c r="FW236" i="4"/>
  <c r="FV236" i="4"/>
  <c r="FU236" i="4"/>
  <c r="FT236" i="4"/>
  <c r="GL235" i="4"/>
  <c r="GI235" i="4"/>
  <c r="GH235" i="4"/>
  <c r="GE235" i="4"/>
  <c r="GD235" i="4"/>
  <c r="GC235" i="4"/>
  <c r="GB235" i="4"/>
  <c r="GA235" i="4"/>
  <c r="FZ235" i="4"/>
  <c r="FY235" i="4"/>
  <c r="FX235" i="4"/>
  <c r="FW235" i="4"/>
  <c r="FV235" i="4"/>
  <c r="FU235" i="4"/>
  <c r="FT235" i="4"/>
  <c r="GL234" i="4"/>
  <c r="GI234" i="4"/>
  <c r="GH234" i="4"/>
  <c r="GE234" i="4"/>
  <c r="GD234" i="4"/>
  <c r="GC234" i="4"/>
  <c r="GB234" i="4"/>
  <c r="GA234" i="4"/>
  <c r="FZ234" i="4"/>
  <c r="FY234" i="4"/>
  <c r="FX234" i="4"/>
  <c r="FW234" i="4"/>
  <c r="FV234" i="4"/>
  <c r="FU234" i="4"/>
  <c r="FT234" i="4"/>
  <c r="GL233" i="4"/>
  <c r="GI233" i="4"/>
  <c r="GH233" i="4"/>
  <c r="GE233" i="4"/>
  <c r="GD233" i="4"/>
  <c r="GC233" i="4"/>
  <c r="GB233" i="4"/>
  <c r="GA233" i="4"/>
  <c r="FZ233" i="4"/>
  <c r="FY233" i="4"/>
  <c r="FX233" i="4"/>
  <c r="FW233" i="4"/>
  <c r="FV233" i="4"/>
  <c r="FU233" i="4"/>
  <c r="FT233" i="4"/>
  <c r="GL232" i="4"/>
  <c r="GI232" i="4"/>
  <c r="GH232" i="4"/>
  <c r="GE232" i="4"/>
  <c r="GD232" i="4"/>
  <c r="GC232" i="4"/>
  <c r="GB232" i="4"/>
  <c r="GA232" i="4"/>
  <c r="FZ232" i="4"/>
  <c r="FY232" i="4"/>
  <c r="FX232" i="4"/>
  <c r="FW232" i="4"/>
  <c r="FV232" i="4"/>
  <c r="FU232" i="4"/>
  <c r="FT232" i="4"/>
  <c r="GL231" i="4"/>
  <c r="GI231" i="4"/>
  <c r="GH231" i="4"/>
  <c r="GE231" i="4"/>
  <c r="GD231" i="4"/>
  <c r="GC231" i="4"/>
  <c r="GB231" i="4"/>
  <c r="GA231" i="4"/>
  <c r="FZ231" i="4"/>
  <c r="FY231" i="4"/>
  <c r="FX231" i="4"/>
  <c r="FW231" i="4"/>
  <c r="FV231" i="4"/>
  <c r="FU231" i="4"/>
  <c r="FT231" i="4"/>
  <c r="GL230" i="4"/>
  <c r="GI230" i="4"/>
  <c r="GH230" i="4"/>
  <c r="GE230" i="4"/>
  <c r="GD230" i="4"/>
  <c r="GC230" i="4"/>
  <c r="GB230" i="4"/>
  <c r="GA230" i="4"/>
  <c r="FZ230" i="4"/>
  <c r="FY230" i="4"/>
  <c r="FX230" i="4"/>
  <c r="FW230" i="4"/>
  <c r="FV230" i="4"/>
  <c r="FU230" i="4"/>
  <c r="FT230" i="4"/>
  <c r="GL229" i="4"/>
  <c r="GI229" i="4"/>
  <c r="GH229" i="4"/>
  <c r="GE229" i="4"/>
  <c r="GD229" i="4"/>
  <c r="GC229" i="4"/>
  <c r="GB229" i="4"/>
  <c r="GA229" i="4"/>
  <c r="FZ229" i="4"/>
  <c r="FY229" i="4"/>
  <c r="FX229" i="4"/>
  <c r="FW229" i="4"/>
  <c r="FV229" i="4"/>
  <c r="FU229" i="4"/>
  <c r="FT229" i="4"/>
  <c r="GL228" i="4"/>
  <c r="GI228" i="4"/>
  <c r="GH228" i="4"/>
  <c r="GE228" i="4"/>
  <c r="GD228" i="4"/>
  <c r="GC228" i="4"/>
  <c r="GB228" i="4"/>
  <c r="GA228" i="4"/>
  <c r="FZ228" i="4"/>
  <c r="FY228" i="4"/>
  <c r="FX228" i="4"/>
  <c r="FW228" i="4"/>
  <c r="FV228" i="4"/>
  <c r="FU228" i="4"/>
  <c r="FT228" i="4"/>
  <c r="GL227" i="4"/>
  <c r="GI227" i="4"/>
  <c r="GH227" i="4"/>
  <c r="GE227" i="4"/>
  <c r="GD227" i="4"/>
  <c r="GC227" i="4"/>
  <c r="GB227" i="4"/>
  <c r="GA227" i="4"/>
  <c r="FZ227" i="4"/>
  <c r="FY227" i="4"/>
  <c r="FX227" i="4"/>
  <c r="FW227" i="4"/>
  <c r="FV227" i="4"/>
  <c r="FU227" i="4"/>
  <c r="FT227" i="4"/>
  <c r="GL226" i="4"/>
  <c r="GI226" i="4"/>
  <c r="GH226" i="4"/>
  <c r="GE226" i="4"/>
  <c r="GD226" i="4"/>
  <c r="GC226" i="4"/>
  <c r="GB226" i="4"/>
  <c r="GA226" i="4"/>
  <c r="FZ226" i="4"/>
  <c r="FY226" i="4"/>
  <c r="FX226" i="4"/>
  <c r="FW226" i="4"/>
  <c r="FV226" i="4"/>
  <c r="FU226" i="4"/>
  <c r="FT226" i="4"/>
  <c r="GL225" i="4"/>
  <c r="GI225" i="4"/>
  <c r="GH225" i="4"/>
  <c r="GE225" i="4"/>
  <c r="GD225" i="4"/>
  <c r="GC225" i="4"/>
  <c r="GB225" i="4"/>
  <c r="GA225" i="4"/>
  <c r="FZ225" i="4"/>
  <c r="FY225" i="4"/>
  <c r="FX225" i="4"/>
  <c r="FW225" i="4"/>
  <c r="FV225" i="4"/>
  <c r="FU225" i="4"/>
  <c r="FT225" i="4"/>
  <c r="GL224" i="4"/>
  <c r="GI224" i="4"/>
  <c r="GH224" i="4"/>
  <c r="GE224" i="4"/>
  <c r="GD224" i="4"/>
  <c r="GC224" i="4"/>
  <c r="GB224" i="4"/>
  <c r="GA224" i="4"/>
  <c r="FZ224" i="4"/>
  <c r="FY224" i="4"/>
  <c r="FX224" i="4"/>
  <c r="FW224" i="4"/>
  <c r="FV224" i="4"/>
  <c r="FU224" i="4"/>
  <c r="FT224" i="4"/>
  <c r="GL223" i="4"/>
  <c r="GI223" i="4"/>
  <c r="GH223" i="4"/>
  <c r="GE223" i="4"/>
  <c r="GD223" i="4"/>
  <c r="GC223" i="4"/>
  <c r="GB223" i="4"/>
  <c r="GA223" i="4"/>
  <c r="FZ223" i="4"/>
  <c r="FY223" i="4"/>
  <c r="FX223" i="4"/>
  <c r="FW223" i="4"/>
  <c r="FV223" i="4"/>
  <c r="FU223" i="4"/>
  <c r="FT223" i="4"/>
  <c r="GL222" i="4"/>
  <c r="GI222" i="4"/>
  <c r="GH222" i="4"/>
  <c r="GE222" i="4"/>
  <c r="GD222" i="4"/>
  <c r="GC222" i="4"/>
  <c r="GB222" i="4"/>
  <c r="GA222" i="4"/>
  <c r="FZ222" i="4"/>
  <c r="FY222" i="4"/>
  <c r="FX222" i="4"/>
  <c r="FW222" i="4"/>
  <c r="FV222" i="4"/>
  <c r="FU222" i="4"/>
  <c r="FT222" i="4"/>
  <c r="GL221" i="4"/>
  <c r="GI221" i="4"/>
  <c r="GH221" i="4"/>
  <c r="GE221" i="4"/>
  <c r="GD221" i="4"/>
  <c r="GC221" i="4"/>
  <c r="GB221" i="4"/>
  <c r="GA221" i="4"/>
  <c r="FZ221" i="4"/>
  <c r="FY221" i="4"/>
  <c r="FX221" i="4"/>
  <c r="FW221" i="4"/>
  <c r="FV221" i="4"/>
  <c r="FU221" i="4"/>
  <c r="FT221" i="4"/>
  <c r="GL220" i="4"/>
  <c r="GI220" i="4"/>
  <c r="GH220" i="4"/>
  <c r="GE220" i="4"/>
  <c r="GD220" i="4"/>
  <c r="GC220" i="4"/>
  <c r="GB220" i="4"/>
  <c r="GA220" i="4"/>
  <c r="FZ220" i="4"/>
  <c r="FY220" i="4"/>
  <c r="FX220" i="4"/>
  <c r="FW220" i="4"/>
  <c r="FV220" i="4"/>
  <c r="FU220" i="4"/>
  <c r="FT220" i="4"/>
  <c r="AM59" i="1"/>
  <c r="AM60" i="1"/>
  <c r="AM61" i="1" s="1"/>
  <c r="AM62" i="1"/>
  <c r="AM69" i="1"/>
  <c r="AL59" i="1"/>
  <c r="AL60" i="1"/>
  <c r="AL61" i="1" s="1"/>
  <c r="AL62" i="1"/>
  <c r="AL69" i="1"/>
  <c r="AK59" i="1"/>
  <c r="AK60" i="1"/>
  <c r="AK61" i="1" s="1"/>
  <c r="AK62" i="1"/>
  <c r="AK69" i="1"/>
  <c r="AJ59" i="1"/>
  <c r="AJ60" i="1"/>
  <c r="AJ61" i="1" s="1"/>
  <c r="AJ62" i="1"/>
  <c r="AJ69" i="1"/>
  <c r="AI62" i="1"/>
  <c r="AI59" i="1"/>
  <c r="AI60" i="1"/>
  <c r="AI61" i="1" s="1"/>
  <c r="AI69" i="1"/>
  <c r="AH59" i="1"/>
  <c r="AH60" i="1"/>
  <c r="AH61" i="1" s="1"/>
  <c r="AH62" i="1"/>
  <c r="AH69" i="1"/>
  <c r="AG59" i="1"/>
  <c r="AG60" i="1"/>
  <c r="AG61" i="1" s="1"/>
  <c r="AG62" i="1"/>
  <c r="AG69" i="1"/>
  <c r="AF62" i="1"/>
  <c r="AF59" i="1"/>
  <c r="AF60" i="1"/>
  <c r="AF61" i="1" s="1"/>
  <c r="AF69" i="1"/>
  <c r="AE60" i="1"/>
  <c r="AE61" i="1" s="1"/>
  <c r="AE62" i="1"/>
  <c r="AE59" i="1"/>
  <c r="AE69" i="1"/>
  <c r="AD59" i="1"/>
  <c r="AD60" i="1"/>
  <c r="AD61" i="1" s="1"/>
  <c r="AD62" i="1"/>
  <c r="AD69" i="1"/>
  <c r="AC69" i="1"/>
  <c r="AC62" i="1"/>
  <c r="AC59" i="1"/>
  <c r="AC60" i="1"/>
  <c r="AC61" i="1" s="1"/>
  <c r="Z69" i="1"/>
  <c r="AA69" i="1"/>
  <c r="AB69" i="1"/>
  <c r="Y69" i="1"/>
  <c r="Z60" i="1"/>
  <c r="Z61" i="1" s="1"/>
  <c r="AA60" i="1"/>
  <c r="AA61" i="1" s="1"/>
  <c r="AB60" i="1"/>
  <c r="AB61" i="1" s="1"/>
  <c r="Z62" i="1"/>
  <c r="AA62" i="1"/>
  <c r="AB62" i="1"/>
  <c r="Y60" i="1"/>
  <c r="X62" i="1"/>
  <c r="X60" i="1"/>
  <c r="W60" i="1"/>
  <c r="W61" i="1" s="1"/>
  <c r="V60" i="1"/>
  <c r="U60" i="1"/>
  <c r="AB59" i="1"/>
  <c r="D60" i="1"/>
  <c r="D67" i="1" s="1"/>
  <c r="D78" i="1" s="1"/>
  <c r="E62" i="1"/>
  <c r="E69" i="1" s="1"/>
  <c r="E60" i="1"/>
  <c r="E67" i="1" s="1"/>
  <c r="E78" i="1" s="1"/>
  <c r="F60" i="1"/>
  <c r="F61" i="1" s="1"/>
  <c r="G60" i="1"/>
  <c r="G67" i="1" s="1"/>
  <c r="H60" i="1"/>
  <c r="I60" i="1"/>
  <c r="J60" i="1"/>
  <c r="K60" i="1"/>
  <c r="L60" i="1"/>
  <c r="M60" i="1"/>
  <c r="N60" i="1"/>
  <c r="N61" i="1" s="1"/>
  <c r="O60" i="1"/>
  <c r="P60" i="1"/>
  <c r="P67" i="1" s="1"/>
  <c r="P78" i="1" s="1"/>
  <c r="Q60" i="1"/>
  <c r="R60" i="1"/>
  <c r="R67" i="1" s="1"/>
  <c r="R78" i="1" s="1"/>
  <c r="S60" i="1"/>
  <c r="S67" i="1" s="1"/>
  <c r="S68" i="1" s="1"/>
  <c r="T60" i="1"/>
  <c r="T67" i="1" s="1"/>
  <c r="T78" i="1" s="1"/>
  <c r="V62" i="1"/>
  <c r="V59" i="1"/>
  <c r="W59" i="1"/>
  <c r="X59" i="1"/>
  <c r="Y59" i="1"/>
  <c r="Z59" i="1"/>
  <c r="AA59" i="1"/>
  <c r="W62" i="1"/>
  <c r="Z67" i="1"/>
  <c r="Z68" i="1" s="1"/>
  <c r="V69" i="1"/>
  <c r="W69" i="1"/>
  <c r="X69" i="1"/>
  <c r="U62" i="1"/>
  <c r="T62" i="1"/>
  <c r="S62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C59" i="1"/>
  <c r="D59" i="1"/>
  <c r="E59" i="1"/>
  <c r="F59" i="1"/>
  <c r="G59" i="1"/>
  <c r="B59" i="1"/>
  <c r="Q40" i="1"/>
  <c r="P40" i="1"/>
  <c r="P62" i="1" s="1"/>
  <c r="R62" i="1"/>
  <c r="M62" i="1"/>
  <c r="L62" i="1"/>
  <c r="I62" i="1"/>
  <c r="J62" i="1"/>
  <c r="K62" i="1"/>
  <c r="G62" i="1"/>
  <c r="H62" i="1"/>
  <c r="F62" i="1"/>
  <c r="B62" i="1"/>
  <c r="B69" i="1" s="1"/>
  <c r="B70" i="1" s="1"/>
  <c r="B79" i="1" s="1"/>
  <c r="C62" i="1"/>
  <c r="C69" i="1" s="1"/>
  <c r="D62" i="1"/>
  <c r="D69" i="1" s="1"/>
  <c r="S69" i="1"/>
  <c r="U61" i="1"/>
  <c r="T69" i="1"/>
  <c r="U69" i="1"/>
  <c r="M69" i="1"/>
  <c r="L67" i="1"/>
  <c r="L68" i="1" s="1"/>
  <c r="K69" i="1"/>
  <c r="L69" i="1"/>
  <c r="J69" i="1"/>
  <c r="I67" i="1"/>
  <c r="I78" i="1" s="1"/>
  <c r="F69" i="1"/>
  <c r="G69" i="1"/>
  <c r="H69" i="1"/>
  <c r="I69" i="1"/>
  <c r="B60" i="1"/>
  <c r="B67" i="1" s="1"/>
  <c r="B68" i="1" s="1"/>
  <c r="C60" i="1"/>
  <c r="C67" i="1" s="1"/>
  <c r="C78" i="1" s="1"/>
  <c r="E61" i="1"/>
  <c r="GL199" i="4"/>
  <c r="GL198" i="4"/>
  <c r="GL200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H194" i="4"/>
  <c r="GI194" i="4"/>
  <c r="GL194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H195" i="4"/>
  <c r="GI195" i="4"/>
  <c r="GL195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H196" i="4"/>
  <c r="GI196" i="4"/>
  <c r="GL196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H197" i="4"/>
  <c r="GI197" i="4"/>
  <c r="GL197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H198" i="4"/>
  <c r="GI198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H199" i="4"/>
  <c r="GI199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H200" i="4"/>
  <c r="GI200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H201" i="4"/>
  <c r="GI201" i="4"/>
  <c r="GL201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H202" i="4"/>
  <c r="GI202" i="4"/>
  <c r="GL202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H203" i="4"/>
  <c r="GI203" i="4"/>
  <c r="GL203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H204" i="4"/>
  <c r="GI204" i="4"/>
  <c r="GL204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H205" i="4"/>
  <c r="GI205" i="4"/>
  <c r="GL205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H206" i="4"/>
  <c r="GI206" i="4"/>
  <c r="GL206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H207" i="4"/>
  <c r="GI207" i="4"/>
  <c r="GL207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H208" i="4"/>
  <c r="GI208" i="4"/>
  <c r="GL208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H209" i="4"/>
  <c r="GI209" i="4"/>
  <c r="GL209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H210" i="4"/>
  <c r="GI210" i="4"/>
  <c r="GL210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H211" i="4"/>
  <c r="GI211" i="4"/>
  <c r="GL211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H212" i="4"/>
  <c r="GI212" i="4"/>
  <c r="GL212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H213" i="4"/>
  <c r="GI213" i="4"/>
  <c r="GL213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H214" i="4"/>
  <c r="GI214" i="4"/>
  <c r="GL214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H215" i="4"/>
  <c r="GI215" i="4"/>
  <c r="GL215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H216" i="4"/>
  <c r="GI216" i="4"/>
  <c r="GL216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H217" i="4"/>
  <c r="GI217" i="4"/>
  <c r="GL217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H218" i="4"/>
  <c r="GI218" i="4"/>
  <c r="GL218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H219" i="4"/>
  <c r="GI219" i="4"/>
  <c r="GL219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H168" i="4"/>
  <c r="GI168" i="4"/>
  <c r="GL168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H169" i="4"/>
  <c r="GI169" i="4"/>
  <c r="GL169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H170" i="4"/>
  <c r="GI170" i="4"/>
  <c r="GL170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H171" i="4"/>
  <c r="GI171" i="4"/>
  <c r="GL171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H172" i="4"/>
  <c r="GI172" i="4"/>
  <c r="GL172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H173" i="4"/>
  <c r="GI173" i="4"/>
  <c r="GL173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H174" i="4"/>
  <c r="GI174" i="4"/>
  <c r="GL174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H175" i="4"/>
  <c r="GI175" i="4"/>
  <c r="GL175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H176" i="4"/>
  <c r="GI176" i="4"/>
  <c r="GL176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H177" i="4"/>
  <c r="GI177" i="4"/>
  <c r="GL177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H178" i="4"/>
  <c r="GI178" i="4"/>
  <c r="GL178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H179" i="4"/>
  <c r="GI179" i="4"/>
  <c r="GL179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H180" i="4"/>
  <c r="GI180" i="4"/>
  <c r="GL180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H181" i="4"/>
  <c r="GI181" i="4"/>
  <c r="GL181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H182" i="4"/>
  <c r="GI182" i="4"/>
  <c r="GL182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H183" i="4"/>
  <c r="GI183" i="4"/>
  <c r="GL183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H184" i="4"/>
  <c r="GI184" i="4"/>
  <c r="GL184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H185" i="4"/>
  <c r="GI185" i="4"/>
  <c r="GL185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H186" i="4"/>
  <c r="GI186" i="4"/>
  <c r="GL186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H187" i="4"/>
  <c r="GI187" i="4"/>
  <c r="GL187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H188" i="4"/>
  <c r="GI188" i="4"/>
  <c r="GL188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H189" i="4"/>
  <c r="GI189" i="4"/>
  <c r="GL189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H190" i="4"/>
  <c r="GI190" i="4"/>
  <c r="GL190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H191" i="4"/>
  <c r="GI191" i="4"/>
  <c r="GL191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H192" i="4"/>
  <c r="GI192" i="4"/>
  <c r="GL192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H193" i="4"/>
  <c r="GI193" i="4"/>
  <c r="GL193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H142" i="4"/>
  <c r="GI142" i="4"/>
  <c r="GL142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H143" i="4"/>
  <c r="GI143" i="4"/>
  <c r="GL143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H144" i="4"/>
  <c r="GI144" i="4"/>
  <c r="GL144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H145" i="4"/>
  <c r="GI145" i="4"/>
  <c r="GL145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H146" i="4"/>
  <c r="GI146" i="4"/>
  <c r="GL146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H147" i="4"/>
  <c r="GI147" i="4"/>
  <c r="GL147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H148" i="4"/>
  <c r="GI148" i="4"/>
  <c r="GL148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H149" i="4"/>
  <c r="GI149" i="4"/>
  <c r="GL149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H150" i="4"/>
  <c r="GI150" i="4"/>
  <c r="GL150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H151" i="4"/>
  <c r="GI151" i="4"/>
  <c r="GL151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H152" i="4"/>
  <c r="GI152" i="4"/>
  <c r="GL152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H153" i="4"/>
  <c r="GI153" i="4"/>
  <c r="GL153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H154" i="4"/>
  <c r="GI154" i="4"/>
  <c r="GL154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H155" i="4"/>
  <c r="GI155" i="4"/>
  <c r="GL155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H156" i="4"/>
  <c r="GI156" i="4"/>
  <c r="GL156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H157" i="4"/>
  <c r="GI157" i="4"/>
  <c r="GL157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H158" i="4"/>
  <c r="GI158" i="4"/>
  <c r="GL158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H159" i="4"/>
  <c r="GI159" i="4"/>
  <c r="GL159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H160" i="4"/>
  <c r="GI160" i="4"/>
  <c r="GL160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H161" i="4"/>
  <c r="GI161" i="4"/>
  <c r="GL161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H162" i="4"/>
  <c r="GI162" i="4"/>
  <c r="GL162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H163" i="4"/>
  <c r="GI163" i="4"/>
  <c r="GL163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H164" i="4"/>
  <c r="GI164" i="4"/>
  <c r="GL164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H165" i="4"/>
  <c r="GI165" i="4"/>
  <c r="GL165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H166" i="4"/>
  <c r="GI166" i="4"/>
  <c r="GL166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H167" i="4"/>
  <c r="GI167" i="4"/>
  <c r="GL167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H128" i="4"/>
  <c r="GI128" i="4"/>
  <c r="GL128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H129" i="4"/>
  <c r="GI129" i="4"/>
  <c r="GL129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H130" i="4"/>
  <c r="GI130" i="4"/>
  <c r="GL130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H131" i="4"/>
  <c r="GI131" i="4"/>
  <c r="GL131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H132" i="4"/>
  <c r="GI132" i="4"/>
  <c r="GL132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H133" i="4"/>
  <c r="GI133" i="4"/>
  <c r="GL133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H134" i="4"/>
  <c r="GI134" i="4"/>
  <c r="GL134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H135" i="4"/>
  <c r="GI135" i="4"/>
  <c r="GL135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H136" i="4"/>
  <c r="GI136" i="4"/>
  <c r="GL136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H137" i="4"/>
  <c r="GI137" i="4"/>
  <c r="GL137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H138" i="4"/>
  <c r="GI138" i="4"/>
  <c r="GL138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H139" i="4"/>
  <c r="GI139" i="4"/>
  <c r="GL139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H140" i="4"/>
  <c r="GI140" i="4"/>
  <c r="GL140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H141" i="4"/>
  <c r="GI141" i="4"/>
  <c r="GL141" i="4"/>
  <c r="GL127" i="4"/>
  <c r="GI127" i="4"/>
  <c r="GH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GL126" i="4"/>
  <c r="GI126" i="4"/>
  <c r="GH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GL125" i="4"/>
  <c r="GI125" i="4"/>
  <c r="GH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GL124" i="4"/>
  <c r="GI124" i="4"/>
  <c r="GH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GL123" i="4"/>
  <c r="GI123" i="4"/>
  <c r="GH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GL122" i="4"/>
  <c r="GI122" i="4"/>
  <c r="GH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GL121" i="4"/>
  <c r="GI121" i="4"/>
  <c r="GH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GL120" i="4"/>
  <c r="GI120" i="4"/>
  <c r="GH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GL119" i="4"/>
  <c r="GI119" i="4"/>
  <c r="GH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GL118" i="4"/>
  <c r="GI118" i="4"/>
  <c r="GH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GL117" i="4"/>
  <c r="GI117" i="4"/>
  <c r="GH117" i="4"/>
  <c r="GE117" i="4"/>
  <c r="GD117" i="4"/>
  <c r="GC117" i="4"/>
  <c r="GB117" i="4"/>
  <c r="GA117" i="4"/>
  <c r="FZ117" i="4"/>
  <c r="FY117" i="4"/>
  <c r="FX117" i="4"/>
  <c r="FW117" i="4"/>
  <c r="FV117" i="4"/>
  <c r="FU117" i="4"/>
  <c r="FT117" i="4"/>
  <c r="GL116" i="4"/>
  <c r="GI116" i="4"/>
  <c r="GH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GL115" i="4"/>
  <c r="GI115" i="4"/>
  <c r="GH115" i="4"/>
  <c r="GE115" i="4"/>
  <c r="GD115" i="4"/>
  <c r="GC115" i="4"/>
  <c r="GB115" i="4"/>
  <c r="GA115" i="4"/>
  <c r="FZ115" i="4"/>
  <c r="FY115" i="4"/>
  <c r="FX115" i="4"/>
  <c r="FW115" i="4"/>
  <c r="FV115" i="4"/>
  <c r="FU115" i="4"/>
  <c r="FT115" i="4"/>
  <c r="GL114" i="4"/>
  <c r="GI114" i="4"/>
  <c r="GH114" i="4"/>
  <c r="GE114" i="4"/>
  <c r="GD114" i="4"/>
  <c r="GC114" i="4"/>
  <c r="GB114" i="4"/>
  <c r="GA114" i="4"/>
  <c r="FZ114" i="4"/>
  <c r="FY114" i="4"/>
  <c r="FX114" i="4"/>
  <c r="FW114" i="4"/>
  <c r="FV114" i="4"/>
  <c r="FU114" i="4"/>
  <c r="FT114" i="4"/>
  <c r="GL113" i="4"/>
  <c r="GI113" i="4"/>
  <c r="GH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GL112" i="4"/>
  <c r="GI112" i="4"/>
  <c r="GH112" i="4"/>
  <c r="GE112" i="4"/>
  <c r="GD112" i="4"/>
  <c r="GC112" i="4"/>
  <c r="GB112" i="4"/>
  <c r="GA112" i="4"/>
  <c r="FZ112" i="4"/>
  <c r="FY112" i="4"/>
  <c r="FX112" i="4"/>
  <c r="FW112" i="4"/>
  <c r="FV112" i="4"/>
  <c r="FU112" i="4"/>
  <c r="FT112" i="4"/>
  <c r="GL111" i="4"/>
  <c r="GI111" i="4"/>
  <c r="GH111" i="4"/>
  <c r="GE111" i="4"/>
  <c r="GD111" i="4"/>
  <c r="GC111" i="4"/>
  <c r="GB111" i="4"/>
  <c r="GA111" i="4"/>
  <c r="FZ111" i="4"/>
  <c r="FY111" i="4"/>
  <c r="FX111" i="4"/>
  <c r="FW111" i="4"/>
  <c r="FV111" i="4"/>
  <c r="FU111" i="4"/>
  <c r="FT111" i="4"/>
  <c r="GL110" i="4"/>
  <c r="GI110" i="4"/>
  <c r="GH110" i="4"/>
  <c r="GE110" i="4"/>
  <c r="GD110" i="4"/>
  <c r="GC110" i="4"/>
  <c r="GB110" i="4"/>
  <c r="GA110" i="4"/>
  <c r="FZ110" i="4"/>
  <c r="FY110" i="4"/>
  <c r="FX110" i="4"/>
  <c r="FW110" i="4"/>
  <c r="FV110" i="4"/>
  <c r="FU110" i="4"/>
  <c r="FT110" i="4"/>
  <c r="GL109" i="4"/>
  <c r="GI109" i="4"/>
  <c r="GH109" i="4"/>
  <c r="GE109" i="4"/>
  <c r="GD109" i="4"/>
  <c r="GC109" i="4"/>
  <c r="GB109" i="4"/>
  <c r="GA109" i="4"/>
  <c r="FZ109" i="4"/>
  <c r="FY109" i="4"/>
  <c r="FX109" i="4"/>
  <c r="FW109" i="4"/>
  <c r="FV109" i="4"/>
  <c r="FU109" i="4"/>
  <c r="FT109" i="4"/>
  <c r="GL108" i="4"/>
  <c r="GI108" i="4"/>
  <c r="GH108" i="4"/>
  <c r="GE108" i="4"/>
  <c r="GD108" i="4"/>
  <c r="GC108" i="4"/>
  <c r="GB108" i="4"/>
  <c r="GA108" i="4"/>
  <c r="FZ108" i="4"/>
  <c r="FY108" i="4"/>
  <c r="FX108" i="4"/>
  <c r="FW108" i="4"/>
  <c r="FV108" i="4"/>
  <c r="FU108" i="4"/>
  <c r="FT108" i="4"/>
  <c r="GL107" i="4"/>
  <c r="GI107" i="4"/>
  <c r="GH107" i="4"/>
  <c r="GE107" i="4"/>
  <c r="GD107" i="4"/>
  <c r="GC107" i="4"/>
  <c r="GB107" i="4"/>
  <c r="GA107" i="4"/>
  <c r="FZ107" i="4"/>
  <c r="FY107" i="4"/>
  <c r="FX107" i="4"/>
  <c r="FW107" i="4"/>
  <c r="FV107" i="4"/>
  <c r="FU107" i="4"/>
  <c r="FT107" i="4"/>
  <c r="GL106" i="4"/>
  <c r="GI106" i="4"/>
  <c r="GH106" i="4"/>
  <c r="GE106" i="4"/>
  <c r="GD106" i="4"/>
  <c r="GC106" i="4"/>
  <c r="GB106" i="4"/>
  <c r="GA106" i="4"/>
  <c r="FZ106" i="4"/>
  <c r="FY106" i="4"/>
  <c r="FX106" i="4"/>
  <c r="FW106" i="4"/>
  <c r="FV106" i="4"/>
  <c r="FU106" i="4"/>
  <c r="FT106" i="4"/>
  <c r="GL105" i="4"/>
  <c r="GI105" i="4"/>
  <c r="GH105" i="4"/>
  <c r="GE105" i="4"/>
  <c r="GD105" i="4"/>
  <c r="GC105" i="4"/>
  <c r="GB105" i="4"/>
  <c r="GA105" i="4"/>
  <c r="FZ105" i="4"/>
  <c r="FY105" i="4"/>
  <c r="FX105" i="4"/>
  <c r="FW105" i="4"/>
  <c r="FV105" i="4"/>
  <c r="FU105" i="4"/>
  <c r="FT105" i="4"/>
  <c r="GL104" i="4"/>
  <c r="GI104" i="4"/>
  <c r="GH104" i="4"/>
  <c r="GE104" i="4"/>
  <c r="GD104" i="4"/>
  <c r="GC104" i="4"/>
  <c r="GB104" i="4"/>
  <c r="GA104" i="4"/>
  <c r="FZ104" i="4"/>
  <c r="FY104" i="4"/>
  <c r="FX104" i="4"/>
  <c r="FW104" i="4"/>
  <c r="FV104" i="4"/>
  <c r="FU104" i="4"/>
  <c r="FT104" i="4"/>
  <c r="GL103" i="4"/>
  <c r="GI103" i="4"/>
  <c r="GH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GL102" i="4"/>
  <c r="GI102" i="4"/>
  <c r="GH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GL101" i="4"/>
  <c r="GI101" i="4"/>
  <c r="GH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GL100" i="4"/>
  <c r="GI100" i="4"/>
  <c r="GH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GL99" i="4"/>
  <c r="GI99" i="4"/>
  <c r="GH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GL98" i="4"/>
  <c r="GI98" i="4"/>
  <c r="GH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GL97" i="4"/>
  <c r="GI97" i="4"/>
  <c r="GH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GL96" i="4"/>
  <c r="GI96" i="4"/>
  <c r="GH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GL95" i="4"/>
  <c r="GI95" i="4"/>
  <c r="GH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GL94" i="4"/>
  <c r="GI94" i="4"/>
  <c r="GH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GL93" i="4"/>
  <c r="GI93" i="4"/>
  <c r="GH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GL92" i="4"/>
  <c r="GI92" i="4"/>
  <c r="GH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GL91" i="4"/>
  <c r="GI91" i="4"/>
  <c r="GH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GL90" i="4"/>
  <c r="GI90" i="4"/>
  <c r="GH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GL89" i="4"/>
  <c r="GI89" i="4"/>
  <c r="GH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GL88" i="4"/>
  <c r="GI88" i="4"/>
  <c r="GH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GL87" i="4"/>
  <c r="GI87" i="4"/>
  <c r="GH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GL86" i="4"/>
  <c r="GI86" i="4"/>
  <c r="GH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GL85" i="4"/>
  <c r="GI85" i="4"/>
  <c r="GH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GL84" i="4"/>
  <c r="GI84" i="4"/>
  <c r="GH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GL83" i="4"/>
  <c r="GI83" i="4"/>
  <c r="GH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GL82" i="4"/>
  <c r="GI82" i="4"/>
  <c r="GH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GL81" i="4"/>
  <c r="GI81" i="4"/>
  <c r="GH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GL80" i="4"/>
  <c r="GI80" i="4"/>
  <c r="GH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GL79" i="4"/>
  <c r="GI79" i="4"/>
  <c r="GH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GL78" i="4"/>
  <c r="GI78" i="4"/>
  <c r="GH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GL77" i="4"/>
  <c r="GI77" i="4"/>
  <c r="GH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GL76" i="4"/>
  <c r="GI76" i="4"/>
  <c r="GH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GL75" i="4"/>
  <c r="GI75" i="4"/>
  <c r="GH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GL74" i="4"/>
  <c r="GI74" i="4"/>
  <c r="GH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GL73" i="4"/>
  <c r="GI73" i="4"/>
  <c r="GH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GL72" i="4"/>
  <c r="GI72" i="4"/>
  <c r="GH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GL71" i="4"/>
  <c r="GI71" i="4"/>
  <c r="GH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GL70" i="4"/>
  <c r="GI70" i="4"/>
  <c r="GH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GL69" i="4"/>
  <c r="GI69" i="4"/>
  <c r="GH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GL68" i="4"/>
  <c r="GI68" i="4"/>
  <c r="GH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GL67" i="4"/>
  <c r="GI67" i="4"/>
  <c r="GH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GL66" i="4"/>
  <c r="GI66" i="4"/>
  <c r="GH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GL65" i="4"/>
  <c r="GI65" i="4"/>
  <c r="GH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GL64" i="4"/>
  <c r="GI64" i="4"/>
  <c r="GH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GL63" i="4"/>
  <c r="GI63" i="4"/>
  <c r="GH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GL62" i="4"/>
  <c r="GI62" i="4"/>
  <c r="GH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GL61" i="4"/>
  <c r="GI61" i="4"/>
  <c r="GH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GL60" i="4"/>
  <c r="GI60" i="4"/>
  <c r="GH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GL59" i="4"/>
  <c r="GI59" i="4"/>
  <c r="GH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GL58" i="4"/>
  <c r="GI58" i="4"/>
  <c r="GH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GL57" i="4"/>
  <c r="GK57" i="4"/>
  <c r="GI57" i="4"/>
  <c r="GG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GL56" i="4"/>
  <c r="GK56" i="4"/>
  <c r="GI56" i="4"/>
  <c r="GG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GL55" i="4"/>
  <c r="GK55" i="4"/>
  <c r="GI55" i="4"/>
  <c r="GG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GL54" i="4"/>
  <c r="GK54" i="4"/>
  <c r="GI54" i="4"/>
  <c r="GG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GL53" i="4"/>
  <c r="GK53" i="4"/>
  <c r="GI53" i="4"/>
  <c r="GG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GL52" i="4"/>
  <c r="GK52" i="4"/>
  <c r="GI52" i="4"/>
  <c r="GG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GL51" i="4"/>
  <c r="GK51" i="4"/>
  <c r="GI51" i="4"/>
  <c r="GG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GL50" i="4"/>
  <c r="GK50" i="4"/>
  <c r="GI50" i="4"/>
  <c r="GG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GL49" i="4"/>
  <c r="GK49" i="4"/>
  <c r="GI49" i="4"/>
  <c r="GG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GL48" i="4"/>
  <c r="GK48" i="4"/>
  <c r="GI48" i="4"/>
  <c r="GG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GL47" i="4"/>
  <c r="GK47" i="4"/>
  <c r="GI47" i="4"/>
  <c r="GG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GL46" i="4"/>
  <c r="GK46" i="4"/>
  <c r="GI46" i="4"/>
  <c r="GG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GL45" i="4"/>
  <c r="GK45" i="4"/>
  <c r="GI45" i="4"/>
  <c r="GG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GL44" i="4"/>
  <c r="GK44" i="4"/>
  <c r="GI44" i="4"/>
  <c r="GG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GL43" i="4"/>
  <c r="GK43" i="4"/>
  <c r="GI43" i="4"/>
  <c r="GG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GL42" i="4"/>
  <c r="GK42" i="4"/>
  <c r="GI42" i="4"/>
  <c r="GG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GL41" i="4"/>
  <c r="GK41" i="4"/>
  <c r="GI41" i="4"/>
  <c r="GG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GL40" i="4"/>
  <c r="GK40" i="4"/>
  <c r="GI40" i="4"/>
  <c r="GG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GL39" i="4"/>
  <c r="GK39" i="4"/>
  <c r="GI39" i="4"/>
  <c r="GG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GL38" i="4"/>
  <c r="GK38" i="4"/>
  <c r="GI38" i="4"/>
  <c r="GG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GL37" i="4"/>
  <c r="GK37" i="4"/>
  <c r="GI37" i="4"/>
  <c r="GG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GL36" i="4"/>
  <c r="GK36" i="4"/>
  <c r="GI36" i="4"/>
  <c r="GG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GL35" i="4"/>
  <c r="GK35" i="4"/>
  <c r="GI35" i="4"/>
  <c r="GG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GL34" i="4"/>
  <c r="GK34" i="4"/>
  <c r="GI34" i="4"/>
  <c r="GG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GL33" i="4"/>
  <c r="GK33" i="4"/>
  <c r="GI33" i="4"/>
  <c r="GG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GL32" i="4"/>
  <c r="GK32" i="4"/>
  <c r="GI32" i="4"/>
  <c r="GG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GL31" i="4"/>
  <c r="GK31" i="4"/>
  <c r="GI31" i="4"/>
  <c r="GG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GL30" i="4"/>
  <c r="GK30" i="4"/>
  <c r="GI30" i="4"/>
  <c r="GG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GL29" i="4"/>
  <c r="GK29" i="4"/>
  <c r="GG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GL28" i="4"/>
  <c r="GK28" i="4"/>
  <c r="GG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GL27" i="4"/>
  <c r="GK27" i="4"/>
  <c r="GG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GL26" i="4"/>
  <c r="GK26" i="4"/>
  <c r="GG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GL25" i="4"/>
  <c r="GK25" i="4"/>
  <c r="GG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GL24" i="4"/>
  <c r="GK24" i="4"/>
  <c r="GG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GL23" i="4"/>
  <c r="GK23" i="4"/>
  <c r="GG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GL22" i="4"/>
  <c r="GK22" i="4"/>
  <c r="GG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GL21" i="4"/>
  <c r="GK21" i="4"/>
  <c r="GG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GL20" i="4"/>
  <c r="GK20" i="4"/>
  <c r="GG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GL19" i="4"/>
  <c r="GK19" i="4"/>
  <c r="GG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GL18" i="4"/>
  <c r="GK18" i="4"/>
  <c r="GG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GL17" i="4"/>
  <c r="GK17" i="4"/>
  <c r="GG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GL16" i="4"/>
  <c r="GK16" i="4"/>
  <c r="GG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GL15" i="4"/>
  <c r="GK15" i="4"/>
  <c r="GG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GL14" i="4"/>
  <c r="GK14" i="4"/>
  <c r="GG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GL13" i="4"/>
  <c r="GK13" i="4"/>
  <c r="GG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GL12" i="4"/>
  <c r="GK12" i="4"/>
  <c r="GG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GL11" i="4"/>
  <c r="GK11" i="4"/>
  <c r="GG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GL10" i="4"/>
  <c r="GK10" i="4"/>
  <c r="GG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GL9" i="4"/>
  <c r="GK9" i="4"/>
  <c r="GG9" i="4"/>
  <c r="GE9" i="4"/>
  <c r="GD9" i="4"/>
  <c r="GC9" i="4"/>
  <c r="GB9" i="4"/>
  <c r="GA9" i="4"/>
  <c r="FZ9" i="4"/>
  <c r="FY9" i="4"/>
  <c r="FX9" i="4"/>
  <c r="FW9" i="4"/>
  <c r="FV9" i="4"/>
  <c r="FU9" i="4"/>
  <c r="FT9" i="4"/>
  <c r="GL8" i="4"/>
  <c r="GK8" i="4"/>
  <c r="GG8" i="4"/>
  <c r="GE8" i="4"/>
  <c r="GD8" i="4"/>
  <c r="GC8" i="4"/>
  <c r="GB8" i="4"/>
  <c r="GA8" i="4"/>
  <c r="FZ8" i="4"/>
  <c r="FY8" i="4"/>
  <c r="FX8" i="4"/>
  <c r="FW8" i="4"/>
  <c r="FV8" i="4"/>
  <c r="FU8" i="4"/>
  <c r="FT8" i="4"/>
  <c r="GL7" i="4"/>
  <c r="GK7" i="4"/>
  <c r="GG7" i="4"/>
  <c r="GE7" i="4"/>
  <c r="GD7" i="4"/>
  <c r="GC7" i="4"/>
  <c r="GB7" i="4"/>
  <c r="GA7" i="4"/>
  <c r="FZ7" i="4"/>
  <c r="FY7" i="4"/>
  <c r="FX7" i="4"/>
  <c r="FW7" i="4"/>
  <c r="FV7" i="4"/>
  <c r="FU7" i="4"/>
  <c r="FT7" i="4"/>
  <c r="GL6" i="4"/>
  <c r="GK6" i="4"/>
  <c r="GG6" i="4"/>
  <c r="GE6" i="4"/>
  <c r="GD6" i="4"/>
  <c r="GC6" i="4"/>
  <c r="GB6" i="4"/>
  <c r="GA6" i="4"/>
  <c r="FZ6" i="4"/>
  <c r="FY6" i="4"/>
  <c r="FX6" i="4"/>
  <c r="FW6" i="4"/>
  <c r="FV6" i="4"/>
  <c r="FU6" i="4"/>
  <c r="FT6" i="4"/>
  <c r="GL5" i="4"/>
  <c r="GK5" i="4"/>
  <c r="GG5" i="4"/>
  <c r="GE5" i="4"/>
  <c r="GD5" i="4"/>
  <c r="GC5" i="4"/>
  <c r="GB5" i="4"/>
  <c r="GA5" i="4"/>
  <c r="FZ5" i="4"/>
  <c r="FY5" i="4"/>
  <c r="FX5" i="4"/>
  <c r="FW5" i="4"/>
  <c r="FV5" i="4"/>
  <c r="FU5" i="4"/>
  <c r="FT5" i="4"/>
  <c r="GL4" i="4"/>
  <c r="GK4" i="4"/>
  <c r="GG4" i="4"/>
  <c r="GE4" i="4"/>
  <c r="GD4" i="4"/>
  <c r="GC4" i="4"/>
  <c r="GB4" i="4"/>
  <c r="GA4" i="4"/>
  <c r="FZ4" i="4"/>
  <c r="FY4" i="4"/>
  <c r="FX4" i="4"/>
  <c r="FW4" i="4"/>
  <c r="FV4" i="4"/>
  <c r="FU4" i="4"/>
  <c r="FT4" i="4"/>
  <c r="GL3" i="4"/>
  <c r="GK3" i="4"/>
  <c r="GG3" i="4"/>
  <c r="GE3" i="4"/>
  <c r="GD3" i="4"/>
  <c r="GC3" i="4"/>
  <c r="GB3" i="4"/>
  <c r="GA3" i="4"/>
  <c r="FZ3" i="4"/>
  <c r="FY3" i="4"/>
  <c r="FX3" i="4"/>
  <c r="FW3" i="4"/>
  <c r="FV3" i="4"/>
  <c r="FU3" i="4"/>
  <c r="FT3" i="4"/>
  <c r="GL2" i="4"/>
  <c r="GK2" i="4"/>
  <c r="GG2" i="4"/>
  <c r="GE2" i="4"/>
  <c r="GD2" i="4"/>
  <c r="GC2" i="4"/>
  <c r="GB2" i="4"/>
  <c r="GA2" i="4"/>
  <c r="FZ2" i="4"/>
  <c r="FY2" i="4"/>
  <c r="FX2" i="4"/>
  <c r="FW2" i="4"/>
  <c r="FV2" i="4"/>
  <c r="FU2" i="4"/>
  <c r="FT2" i="4"/>
  <c r="O58" i="1" l="1"/>
  <c r="Y58" i="1"/>
  <c r="GJ856" i="4"/>
  <c r="GJ863" i="4"/>
  <c r="GO863" i="4" s="1"/>
  <c r="GP863" i="4" s="1"/>
  <c r="GQ863" i="4" s="1"/>
  <c r="GJ867" i="4"/>
  <c r="GJ816" i="4"/>
  <c r="GO816" i="4" s="1"/>
  <c r="GP816" i="4" s="1"/>
  <c r="GQ816" i="4" s="1"/>
  <c r="GJ820" i="4"/>
  <c r="GJ824" i="4"/>
  <c r="GO824" i="4" s="1"/>
  <c r="GP824" i="4" s="1"/>
  <c r="GQ824" i="4" s="1"/>
  <c r="GJ828" i="4"/>
  <c r="GO828" i="4" s="1"/>
  <c r="GP828" i="4" s="1"/>
  <c r="GQ828" i="4" s="1"/>
  <c r="GJ832" i="4"/>
  <c r="GO832" i="4" s="1"/>
  <c r="GP832" i="4" s="1"/>
  <c r="GQ832" i="4" s="1"/>
  <c r="GJ836" i="4"/>
  <c r="GJ840" i="4"/>
  <c r="GO840" i="4" s="1"/>
  <c r="GP840" i="4" s="1"/>
  <c r="GQ840" i="4" s="1"/>
  <c r="GJ844" i="4"/>
  <c r="GO844" i="4" s="1"/>
  <c r="GP844" i="4" s="1"/>
  <c r="GQ844" i="4" s="1"/>
  <c r="GJ848" i="4"/>
  <c r="GO848" i="4" s="1"/>
  <c r="GP848" i="4" s="1"/>
  <c r="GQ848" i="4" s="1"/>
  <c r="GJ852" i="4"/>
  <c r="GJ860" i="4"/>
  <c r="GO860" i="4" s="1"/>
  <c r="GP860" i="4" s="1"/>
  <c r="GQ860" i="4" s="1"/>
  <c r="AL63" i="1"/>
  <c r="Y61" i="1"/>
  <c r="Y67" i="1"/>
  <c r="Y68" i="1" s="1"/>
  <c r="H58" i="1"/>
  <c r="Z78" i="1"/>
  <c r="GJ222" i="4"/>
  <c r="GO222" i="4" s="1"/>
  <c r="GP222" i="4" s="1"/>
  <c r="GQ222" i="4" s="1"/>
  <c r="GJ226" i="4"/>
  <c r="GJ230" i="4"/>
  <c r="GO230" i="4" s="1"/>
  <c r="GP230" i="4" s="1"/>
  <c r="GQ230" i="4" s="1"/>
  <c r="GJ234" i="4"/>
  <c r="GO234" i="4" s="1"/>
  <c r="GP234" i="4" s="1"/>
  <c r="GQ234" i="4" s="1"/>
  <c r="GJ239" i="4"/>
  <c r="GO239" i="4" s="1"/>
  <c r="GP239" i="4" s="1"/>
  <c r="GQ239" i="4" s="1"/>
  <c r="GJ243" i="4"/>
  <c r="GJ247" i="4"/>
  <c r="GO247" i="4" s="1"/>
  <c r="GP247" i="4" s="1"/>
  <c r="GQ247" i="4" s="1"/>
  <c r="GJ251" i="4"/>
  <c r="GJ259" i="4"/>
  <c r="GO259" i="4" s="1"/>
  <c r="GP259" i="4" s="1"/>
  <c r="GQ259" i="4" s="1"/>
  <c r="GJ263" i="4"/>
  <c r="GJ267" i="4"/>
  <c r="GO267" i="4" s="1"/>
  <c r="GP267" i="4" s="1"/>
  <c r="GQ267" i="4" s="1"/>
  <c r="GJ271" i="4"/>
  <c r="GO271" i="4" s="1"/>
  <c r="GP271" i="4" s="1"/>
  <c r="GQ271" i="4" s="1"/>
  <c r="GJ275" i="4"/>
  <c r="GO275" i="4" s="1"/>
  <c r="GP275" i="4" s="1"/>
  <c r="GQ275" i="4" s="1"/>
  <c r="GJ279" i="4"/>
  <c r="GJ283" i="4"/>
  <c r="GO283" i="4" s="1"/>
  <c r="GP283" i="4" s="1"/>
  <c r="GQ283" i="4" s="1"/>
  <c r="GJ287" i="4"/>
  <c r="GJ291" i="4"/>
  <c r="GO291" i="4" s="1"/>
  <c r="GP291" i="4" s="1"/>
  <c r="GQ291" i="4" s="1"/>
  <c r="GJ295" i="4"/>
  <c r="GJ299" i="4"/>
  <c r="GO299" i="4" s="1"/>
  <c r="GP299" i="4" s="1"/>
  <c r="GQ299" i="4" s="1"/>
  <c r="GJ303" i="4"/>
  <c r="GO303" i="4" s="1"/>
  <c r="GP303" i="4" s="1"/>
  <c r="GQ303" i="4" s="1"/>
  <c r="GJ307" i="4"/>
  <c r="GO307" i="4" s="1"/>
  <c r="GP307" i="4" s="1"/>
  <c r="GQ307" i="4" s="1"/>
  <c r="GJ311" i="4"/>
  <c r="GJ319" i="4"/>
  <c r="GO319" i="4" s="1"/>
  <c r="GP319" i="4" s="1"/>
  <c r="GQ319" i="4" s="1"/>
  <c r="GJ358" i="4"/>
  <c r="GO358" i="4" s="1"/>
  <c r="GP358" i="4" s="1"/>
  <c r="GQ358" i="4" s="1"/>
  <c r="GJ366" i="4"/>
  <c r="GO366" i="4" s="1"/>
  <c r="GP366" i="4" s="1"/>
  <c r="GQ366" i="4" s="1"/>
  <c r="GJ370" i="4"/>
  <c r="GJ375" i="4"/>
  <c r="GO375" i="4" s="1"/>
  <c r="GP375" i="4" s="1"/>
  <c r="GQ375" i="4" s="1"/>
  <c r="GJ383" i="4"/>
  <c r="GO383" i="4" s="1"/>
  <c r="GP383" i="4" s="1"/>
  <c r="GQ383" i="4" s="1"/>
  <c r="GJ387" i="4"/>
  <c r="GO387" i="4" s="1"/>
  <c r="GP387" i="4" s="1"/>
  <c r="GQ387" i="4" s="1"/>
  <c r="GJ391" i="4"/>
  <c r="GJ403" i="4"/>
  <c r="GO403" i="4" s="1"/>
  <c r="GP403" i="4" s="1"/>
  <c r="GQ403" i="4" s="1"/>
  <c r="GJ407" i="4"/>
  <c r="GJ411" i="4"/>
  <c r="GO411" i="4" s="1"/>
  <c r="GP411" i="4" s="1"/>
  <c r="GQ411" i="4" s="1"/>
  <c r="GJ415" i="4"/>
  <c r="GJ419" i="4"/>
  <c r="GO419" i="4" s="1"/>
  <c r="GP419" i="4" s="1"/>
  <c r="GQ419" i="4" s="1"/>
  <c r="GJ423" i="4"/>
  <c r="GO423" i="4" s="1"/>
  <c r="GP423" i="4" s="1"/>
  <c r="GQ423" i="4" s="1"/>
  <c r="GJ427" i="4"/>
  <c r="GO427" i="4" s="1"/>
  <c r="GP427" i="4" s="1"/>
  <c r="GQ427" i="4" s="1"/>
  <c r="G78" i="1"/>
  <c r="Z63" i="1"/>
  <c r="AJ58" i="1"/>
  <c r="E58" i="1"/>
  <c r="R61" i="1"/>
  <c r="B78" i="1"/>
  <c r="L78" i="1"/>
  <c r="V58" i="1"/>
  <c r="S78" i="1"/>
  <c r="GJ482" i="4"/>
  <c r="GO482" i="4" s="1"/>
  <c r="GP482" i="4" s="1"/>
  <c r="GQ482" i="4" s="1"/>
  <c r="GJ486" i="4"/>
  <c r="GO486" i="4" s="1"/>
  <c r="GP486" i="4" s="1"/>
  <c r="GQ486" i="4" s="1"/>
  <c r="GJ490" i="4"/>
  <c r="GJ497" i="4"/>
  <c r="GO497" i="4" s="1"/>
  <c r="GP497" i="4" s="1"/>
  <c r="GQ497" i="4" s="1"/>
  <c r="GJ501" i="4"/>
  <c r="GO501" i="4" s="1"/>
  <c r="GP501" i="4" s="1"/>
  <c r="GQ501" i="4" s="1"/>
  <c r="GJ505" i="4"/>
  <c r="GO505" i="4" s="1"/>
  <c r="GP505" i="4" s="1"/>
  <c r="GQ505" i="4" s="1"/>
  <c r="GJ509" i="4"/>
  <c r="GJ513" i="4"/>
  <c r="GO513" i="4" s="1"/>
  <c r="GP513" i="4" s="1"/>
  <c r="GQ513" i="4" s="1"/>
  <c r="GJ517" i="4"/>
  <c r="GO517" i="4" s="1"/>
  <c r="GP517" i="4" s="1"/>
  <c r="GQ517" i="4" s="1"/>
  <c r="GJ521" i="4"/>
  <c r="GO521" i="4" s="1"/>
  <c r="GP521" i="4" s="1"/>
  <c r="GQ521" i="4" s="1"/>
  <c r="GJ525" i="4"/>
  <c r="GJ529" i="4"/>
  <c r="GO529" i="4" s="1"/>
  <c r="GP529" i="4" s="1"/>
  <c r="GQ529" i="4" s="1"/>
  <c r="GJ533" i="4"/>
  <c r="GJ537" i="4"/>
  <c r="GO537" i="4" s="1"/>
  <c r="GP537" i="4" s="1"/>
  <c r="GQ537" i="4" s="1"/>
  <c r="GJ541" i="4"/>
  <c r="GJ545" i="4"/>
  <c r="GO545" i="4" s="1"/>
  <c r="GP545" i="4" s="1"/>
  <c r="GQ545" i="4" s="1"/>
  <c r="GJ549" i="4"/>
  <c r="GJ556" i="4"/>
  <c r="GO556" i="4" s="1"/>
  <c r="GP556" i="4" s="1"/>
  <c r="GQ556" i="4" s="1"/>
  <c r="GJ561" i="4"/>
  <c r="GJ565" i="4"/>
  <c r="GO565" i="4" s="1"/>
  <c r="GP565" i="4" s="1"/>
  <c r="GQ565" i="4" s="1"/>
  <c r="GJ569" i="4"/>
  <c r="GO569" i="4" s="1"/>
  <c r="GP569" i="4" s="1"/>
  <c r="GQ569" i="4" s="1"/>
  <c r="GJ573" i="4"/>
  <c r="GO573" i="4" s="1"/>
  <c r="GP573" i="4" s="1"/>
  <c r="GQ573" i="4" s="1"/>
  <c r="GJ577" i="4"/>
  <c r="GJ581" i="4"/>
  <c r="GO581" i="4" s="1"/>
  <c r="GP581" i="4" s="1"/>
  <c r="GQ581" i="4" s="1"/>
  <c r="GJ585" i="4"/>
  <c r="GJ589" i="4"/>
  <c r="GO589" i="4" s="1"/>
  <c r="GP589" i="4" s="1"/>
  <c r="GQ589" i="4" s="1"/>
  <c r="GJ593" i="4"/>
  <c r="GJ597" i="4"/>
  <c r="GO597" i="4" s="1"/>
  <c r="GP597" i="4" s="1"/>
  <c r="GQ597" i="4" s="1"/>
  <c r="GJ601" i="4"/>
  <c r="GO601" i="4" s="1"/>
  <c r="GP601" i="4" s="1"/>
  <c r="GQ601" i="4" s="1"/>
  <c r="GJ605" i="4"/>
  <c r="GO605" i="4" s="1"/>
  <c r="GP605" i="4" s="1"/>
  <c r="GQ605" i="4" s="1"/>
  <c r="GJ609" i="4"/>
  <c r="GJ613" i="4"/>
  <c r="GO613" i="4" s="1"/>
  <c r="GP613" i="4" s="1"/>
  <c r="GQ613" i="4" s="1"/>
  <c r="GJ616" i="4"/>
  <c r="GJ620" i="4"/>
  <c r="GO620" i="4" s="1"/>
  <c r="GP620" i="4" s="1"/>
  <c r="GQ620" i="4" s="1"/>
  <c r="GJ624" i="4"/>
  <c r="GJ628" i="4"/>
  <c r="GJ632" i="4"/>
  <c r="GJ636" i="4"/>
  <c r="GJ640" i="4"/>
  <c r="GJ644" i="4"/>
  <c r="GJ648" i="4"/>
  <c r="GJ651" i="4"/>
  <c r="GJ655" i="4"/>
  <c r="GJ659" i="4"/>
  <c r="GO659" i="4" s="1"/>
  <c r="GP659" i="4" s="1"/>
  <c r="GQ659" i="4" s="1"/>
  <c r="GJ663" i="4"/>
  <c r="GO663" i="4" s="1"/>
  <c r="GP663" i="4" s="1"/>
  <c r="GQ663" i="4" s="1"/>
  <c r="GJ667" i="4"/>
  <c r="GO667" i="4" s="1"/>
  <c r="GP667" i="4" s="1"/>
  <c r="GQ667" i="4" s="1"/>
  <c r="GJ671" i="4"/>
  <c r="GJ675" i="4"/>
  <c r="GO675" i="4" s="1"/>
  <c r="GP675" i="4" s="1"/>
  <c r="GQ675" i="4" s="1"/>
  <c r="GJ679" i="4"/>
  <c r="GO679" i="4" s="1"/>
  <c r="GP679" i="4" s="1"/>
  <c r="GQ679" i="4" s="1"/>
  <c r="GJ683" i="4"/>
  <c r="GO683" i="4" s="1"/>
  <c r="GP683" i="4" s="1"/>
  <c r="GQ683" i="4" s="1"/>
  <c r="GJ687" i="4"/>
  <c r="GJ691" i="4"/>
  <c r="GO691" i="4" s="1"/>
  <c r="GP691" i="4" s="1"/>
  <c r="GQ691" i="4" s="1"/>
  <c r="GJ695" i="4"/>
  <c r="GO695" i="4" s="1"/>
  <c r="GP695" i="4" s="1"/>
  <c r="GQ695" i="4" s="1"/>
  <c r="GJ698" i="4"/>
  <c r="GO698" i="4" s="1"/>
  <c r="GP698" i="4" s="1"/>
  <c r="GQ698" i="4" s="1"/>
  <c r="GJ702" i="4"/>
  <c r="GJ706" i="4"/>
  <c r="GO706" i="4" s="1"/>
  <c r="GP706" i="4" s="1"/>
  <c r="GQ706" i="4" s="1"/>
  <c r="GJ708" i="4"/>
  <c r="GO708" i="4" s="1"/>
  <c r="GP708" i="4" s="1"/>
  <c r="GQ708" i="4" s="1"/>
  <c r="GJ712" i="4"/>
  <c r="GO712" i="4" s="1"/>
  <c r="GP712" i="4" s="1"/>
  <c r="GQ712" i="4" s="1"/>
  <c r="GJ716" i="4"/>
  <c r="GJ720" i="4"/>
  <c r="GO720" i="4" s="1"/>
  <c r="GP720" i="4" s="1"/>
  <c r="GQ720" i="4" s="1"/>
  <c r="GJ724" i="4"/>
  <c r="GJ728" i="4"/>
  <c r="GO728" i="4" s="1"/>
  <c r="GP728" i="4" s="1"/>
  <c r="GQ728" i="4" s="1"/>
  <c r="GJ732" i="4"/>
  <c r="GJ736" i="4"/>
  <c r="GO736" i="4" s="1"/>
  <c r="GP736" i="4" s="1"/>
  <c r="GQ736" i="4" s="1"/>
  <c r="GJ740" i="4"/>
  <c r="GO740" i="4" s="1"/>
  <c r="GP740" i="4" s="1"/>
  <c r="GQ740" i="4" s="1"/>
  <c r="GJ744" i="4"/>
  <c r="GJ748" i="4"/>
  <c r="GJ752" i="4"/>
  <c r="GJ756" i="4"/>
  <c r="GJ760" i="4"/>
  <c r="GJ764" i="4"/>
  <c r="GJ767" i="4"/>
  <c r="GO767" i="4" s="1"/>
  <c r="GP767" i="4" s="1"/>
  <c r="GQ767" i="4" s="1"/>
  <c r="GJ771" i="4"/>
  <c r="GO771" i="4" s="1"/>
  <c r="GP771" i="4" s="1"/>
  <c r="GQ771" i="4" s="1"/>
  <c r="GJ775" i="4"/>
  <c r="GO775" i="4" s="1"/>
  <c r="GP775" i="4" s="1"/>
  <c r="GQ775" i="4" s="1"/>
  <c r="GJ779" i="4"/>
  <c r="GO779" i="4" s="1"/>
  <c r="GP779" i="4" s="1"/>
  <c r="GQ779" i="4" s="1"/>
  <c r="GJ783" i="4"/>
  <c r="GO783" i="4" s="1"/>
  <c r="GP783" i="4" s="1"/>
  <c r="GQ783" i="4" s="1"/>
  <c r="GJ786" i="4"/>
  <c r="GJ790" i="4"/>
  <c r="GO790" i="4" s="1"/>
  <c r="GP790" i="4" s="1"/>
  <c r="GQ790" i="4" s="1"/>
  <c r="GJ793" i="4"/>
  <c r="GO793" i="4" s="1"/>
  <c r="GP793" i="4" s="1"/>
  <c r="GQ793" i="4" s="1"/>
  <c r="GJ797" i="4"/>
  <c r="GO797" i="4" s="1"/>
  <c r="GP797" i="4" s="1"/>
  <c r="GQ797" i="4" s="1"/>
  <c r="GJ801" i="4"/>
  <c r="GO801" i="4" s="1"/>
  <c r="GP801" i="4" s="1"/>
  <c r="GQ801" i="4" s="1"/>
  <c r="GJ805" i="4"/>
  <c r="GO805" i="4" s="1"/>
  <c r="GP805" i="4" s="1"/>
  <c r="GQ805" i="4" s="1"/>
  <c r="GJ808" i="4"/>
  <c r="GO808" i="4" s="1"/>
  <c r="GP808" i="4" s="1"/>
  <c r="GQ808" i="4" s="1"/>
  <c r="GJ812" i="4"/>
  <c r="GO812" i="4" s="1"/>
  <c r="GP812" i="4" s="1"/>
  <c r="GQ812" i="4" s="1"/>
  <c r="GJ483" i="4"/>
  <c r="GO483" i="4" s="1"/>
  <c r="GP483" i="4" s="1"/>
  <c r="GQ483" i="4" s="1"/>
  <c r="GJ487" i="4"/>
  <c r="GO487" i="4" s="1"/>
  <c r="GP487" i="4" s="1"/>
  <c r="GQ487" i="4" s="1"/>
  <c r="GJ491" i="4"/>
  <c r="GJ494" i="4"/>
  <c r="GO494" i="4" s="1"/>
  <c r="GP494" i="4" s="1"/>
  <c r="GQ494" i="4" s="1"/>
  <c r="GJ498" i="4"/>
  <c r="GO498" i="4" s="1"/>
  <c r="GP498" i="4" s="1"/>
  <c r="GQ498" i="4" s="1"/>
  <c r="GJ502" i="4"/>
  <c r="GO502" i="4" s="1"/>
  <c r="GP502" i="4" s="1"/>
  <c r="GQ502" i="4" s="1"/>
  <c r="GJ506" i="4"/>
  <c r="GJ510" i="4"/>
  <c r="GO510" i="4" s="1"/>
  <c r="GP510" i="4" s="1"/>
  <c r="GQ510" i="4" s="1"/>
  <c r="GJ514" i="4"/>
  <c r="GJ518" i="4"/>
  <c r="GO518" i="4" s="1"/>
  <c r="GP518" i="4" s="1"/>
  <c r="GQ518" i="4" s="1"/>
  <c r="GJ522" i="4"/>
  <c r="GJ526" i="4"/>
  <c r="GO526" i="4" s="1"/>
  <c r="GP526" i="4" s="1"/>
  <c r="GQ526" i="4" s="1"/>
  <c r="GJ530" i="4"/>
  <c r="GJ534" i="4"/>
  <c r="GO534" i="4" s="1"/>
  <c r="GP534" i="4" s="1"/>
  <c r="GQ534" i="4" s="1"/>
  <c r="GJ538" i="4"/>
  <c r="GJ542" i="4"/>
  <c r="GO542" i="4" s="1"/>
  <c r="GP542" i="4" s="1"/>
  <c r="GQ542" i="4" s="1"/>
  <c r="GJ546" i="4"/>
  <c r="GO546" i="4" s="1"/>
  <c r="GP546" i="4" s="1"/>
  <c r="GQ546" i="4" s="1"/>
  <c r="GJ550" i="4"/>
  <c r="GO550" i="4" s="1"/>
  <c r="GP550" i="4" s="1"/>
  <c r="GQ550" i="4" s="1"/>
  <c r="GJ553" i="4"/>
  <c r="GJ557" i="4"/>
  <c r="GO557" i="4" s="1"/>
  <c r="GP557" i="4" s="1"/>
  <c r="GQ557" i="4" s="1"/>
  <c r="GJ558" i="4"/>
  <c r="GO558" i="4" s="1"/>
  <c r="GP558" i="4" s="1"/>
  <c r="GQ558" i="4" s="1"/>
  <c r="GJ562" i="4"/>
  <c r="GO562" i="4" s="1"/>
  <c r="GP562" i="4" s="1"/>
  <c r="GQ562" i="4" s="1"/>
  <c r="GJ566" i="4"/>
  <c r="GO566" i="4" s="1"/>
  <c r="GP566" i="4" s="1"/>
  <c r="GQ566" i="4" s="1"/>
  <c r="GJ570" i="4"/>
  <c r="GO570" i="4" s="1"/>
  <c r="GP570" i="4" s="1"/>
  <c r="GQ570" i="4" s="1"/>
  <c r="GJ574" i="4"/>
  <c r="GJ578" i="4"/>
  <c r="GO578" i="4" s="1"/>
  <c r="GP578" i="4" s="1"/>
  <c r="GQ578" i="4" s="1"/>
  <c r="GJ582" i="4"/>
  <c r="GO582" i="4" s="1"/>
  <c r="GP582" i="4" s="1"/>
  <c r="GQ582" i="4" s="1"/>
  <c r="GJ586" i="4"/>
  <c r="GO586" i="4" s="1"/>
  <c r="GP586" i="4" s="1"/>
  <c r="GQ586" i="4" s="1"/>
  <c r="GJ590" i="4"/>
  <c r="GO590" i="4" s="1"/>
  <c r="GP590" i="4" s="1"/>
  <c r="GQ590" i="4" s="1"/>
  <c r="GJ594" i="4"/>
  <c r="GO594" i="4" s="1"/>
  <c r="GP594" i="4" s="1"/>
  <c r="GQ594" i="4" s="1"/>
  <c r="GJ598" i="4"/>
  <c r="GJ602" i="4"/>
  <c r="GO602" i="4" s="1"/>
  <c r="GP602" i="4" s="1"/>
  <c r="GQ602" i="4" s="1"/>
  <c r="GJ606" i="4"/>
  <c r="GO606" i="4" s="1"/>
  <c r="GP606" i="4" s="1"/>
  <c r="GQ606" i="4" s="1"/>
  <c r="GJ610" i="4"/>
  <c r="GO610" i="4" s="1"/>
  <c r="GP610" i="4" s="1"/>
  <c r="GQ610" i="4" s="1"/>
  <c r="GJ617" i="4"/>
  <c r="GO617" i="4" s="1"/>
  <c r="GP617" i="4" s="1"/>
  <c r="GQ617" i="4" s="1"/>
  <c r="GJ621" i="4"/>
  <c r="GO621" i="4" s="1"/>
  <c r="GP621" i="4" s="1"/>
  <c r="GQ621" i="4" s="1"/>
  <c r="GJ625" i="4"/>
  <c r="GO625" i="4" s="1"/>
  <c r="GP625" i="4" s="1"/>
  <c r="GQ625" i="4" s="1"/>
  <c r="GJ629" i="4"/>
  <c r="GJ633" i="4"/>
  <c r="GJ637" i="4"/>
  <c r="GJ641" i="4"/>
  <c r="GJ645" i="4"/>
  <c r="GJ649" i="4"/>
  <c r="GJ652" i="4"/>
  <c r="GJ656" i="4"/>
  <c r="GJ660" i="4"/>
  <c r="GJ664" i="4"/>
  <c r="GJ668" i="4"/>
  <c r="GJ672" i="4"/>
  <c r="GO672" i="4" s="1"/>
  <c r="GP672" i="4" s="1"/>
  <c r="GQ672" i="4" s="1"/>
  <c r="GJ676" i="4"/>
  <c r="GO676" i="4" s="1"/>
  <c r="GP676" i="4" s="1"/>
  <c r="GQ676" i="4" s="1"/>
  <c r="GJ680" i="4"/>
  <c r="GJ684" i="4"/>
  <c r="GO684" i="4" s="1"/>
  <c r="GP684" i="4" s="1"/>
  <c r="GQ684" i="4" s="1"/>
  <c r="GJ688" i="4"/>
  <c r="GJ692" i="4"/>
  <c r="GO692" i="4" s="1"/>
  <c r="GP692" i="4" s="1"/>
  <c r="GQ692" i="4" s="1"/>
  <c r="GJ696" i="4"/>
  <c r="GJ699" i="4"/>
  <c r="GO699" i="4" s="1"/>
  <c r="GP699" i="4" s="1"/>
  <c r="GQ699" i="4" s="1"/>
  <c r="GJ703" i="4"/>
  <c r="GJ709" i="4"/>
  <c r="GO709" i="4" s="1"/>
  <c r="GP709" i="4" s="1"/>
  <c r="GQ709" i="4" s="1"/>
  <c r="GJ713" i="4"/>
  <c r="GJ717" i="4"/>
  <c r="GO717" i="4" s="1"/>
  <c r="GP717" i="4" s="1"/>
  <c r="GQ717" i="4" s="1"/>
  <c r="GJ721" i="4"/>
  <c r="GO721" i="4" s="1"/>
  <c r="GP721" i="4" s="1"/>
  <c r="GQ721" i="4" s="1"/>
  <c r="GJ725" i="4"/>
  <c r="GO725" i="4" s="1"/>
  <c r="GP725" i="4" s="1"/>
  <c r="GQ725" i="4" s="1"/>
  <c r="GJ729" i="4"/>
  <c r="GJ733" i="4"/>
  <c r="GO733" i="4" s="1"/>
  <c r="GP733" i="4" s="1"/>
  <c r="GQ733" i="4" s="1"/>
  <c r="GJ737" i="4"/>
  <c r="GO737" i="4" s="1"/>
  <c r="GP737" i="4" s="1"/>
  <c r="GQ737" i="4" s="1"/>
  <c r="GJ741" i="4"/>
  <c r="GO741" i="4" s="1"/>
  <c r="GP741" i="4" s="1"/>
  <c r="GQ741" i="4" s="1"/>
  <c r="GJ745" i="4"/>
  <c r="GJ749" i="4"/>
  <c r="GJ753" i="4"/>
  <c r="GJ757" i="4"/>
  <c r="GJ761" i="4"/>
  <c r="GJ765" i="4"/>
  <c r="GJ768" i="4"/>
  <c r="GO768" i="4" s="1"/>
  <c r="GP768" i="4" s="1"/>
  <c r="GQ768" i="4" s="1"/>
  <c r="GJ772" i="4"/>
  <c r="GO772" i="4" s="1"/>
  <c r="GP772" i="4" s="1"/>
  <c r="GQ772" i="4" s="1"/>
  <c r="GJ776" i="4"/>
  <c r="GJ780" i="4"/>
  <c r="GO780" i="4" s="1"/>
  <c r="GP780" i="4" s="1"/>
  <c r="GQ780" i="4" s="1"/>
  <c r="GJ784" i="4"/>
  <c r="GJ787" i="4"/>
  <c r="GO787" i="4" s="1"/>
  <c r="GP787" i="4" s="1"/>
  <c r="GQ787" i="4" s="1"/>
  <c r="GJ791" i="4"/>
  <c r="GJ794" i="4"/>
  <c r="GO794" i="4" s="1"/>
  <c r="GP794" i="4" s="1"/>
  <c r="GQ794" i="4" s="1"/>
  <c r="GJ798" i="4"/>
  <c r="GJ802" i="4"/>
  <c r="GO802" i="4" s="1"/>
  <c r="GP802" i="4" s="1"/>
  <c r="GQ802" i="4" s="1"/>
  <c r="GJ809" i="4"/>
  <c r="GJ813" i="4"/>
  <c r="GO813" i="4" s="1"/>
  <c r="GP813" i="4" s="1"/>
  <c r="GQ813" i="4" s="1"/>
  <c r="GJ817" i="4"/>
  <c r="GJ821" i="4"/>
  <c r="GO821" i="4" s="1"/>
  <c r="GP821" i="4" s="1"/>
  <c r="GQ821" i="4" s="1"/>
  <c r="GJ825" i="4"/>
  <c r="GJ829" i="4"/>
  <c r="GO829" i="4" s="1"/>
  <c r="GP829" i="4" s="1"/>
  <c r="GQ829" i="4" s="1"/>
  <c r="GJ833" i="4"/>
  <c r="GJ837" i="4"/>
  <c r="GO837" i="4" s="1"/>
  <c r="GP837" i="4" s="1"/>
  <c r="GQ837" i="4" s="1"/>
  <c r="GJ841" i="4"/>
  <c r="GO841" i="4" s="1"/>
  <c r="GP841" i="4" s="1"/>
  <c r="GQ841" i="4" s="1"/>
  <c r="GJ845" i="4"/>
  <c r="GO845" i="4" s="1"/>
  <c r="GP845" i="4" s="1"/>
  <c r="GQ845" i="4" s="1"/>
  <c r="GJ849" i="4"/>
  <c r="GJ853" i="4"/>
  <c r="GO853" i="4" s="1"/>
  <c r="GP853" i="4" s="1"/>
  <c r="GQ853" i="4" s="1"/>
  <c r="GJ857" i="4"/>
  <c r="GJ861" i="4"/>
  <c r="GO861" i="4" s="1"/>
  <c r="GP861" i="4" s="1"/>
  <c r="GQ861" i="4" s="1"/>
  <c r="GJ864" i="4"/>
  <c r="GJ868" i="4"/>
  <c r="GO868" i="4" s="1"/>
  <c r="GP868" i="4" s="1"/>
  <c r="GQ868" i="4" s="1"/>
  <c r="GJ476" i="4"/>
  <c r="GJ480" i="4"/>
  <c r="GO480" i="4" s="1"/>
  <c r="GP480" i="4" s="1"/>
  <c r="GQ480" i="4" s="1"/>
  <c r="GJ484" i="4"/>
  <c r="GJ488" i="4"/>
  <c r="GO488" i="4" s="1"/>
  <c r="GP488" i="4" s="1"/>
  <c r="GQ488" i="4" s="1"/>
  <c r="GJ492" i="4"/>
  <c r="GJ495" i="4"/>
  <c r="GO495" i="4" s="1"/>
  <c r="GP495" i="4" s="1"/>
  <c r="GQ495" i="4" s="1"/>
  <c r="GJ499" i="4"/>
  <c r="GJ503" i="4"/>
  <c r="GO503" i="4" s="1"/>
  <c r="GP503" i="4" s="1"/>
  <c r="GQ503" i="4" s="1"/>
  <c r="GJ507" i="4"/>
  <c r="GJ511" i="4"/>
  <c r="GO511" i="4" s="1"/>
  <c r="GP511" i="4" s="1"/>
  <c r="GQ511" i="4" s="1"/>
  <c r="GJ515" i="4"/>
  <c r="GJ519" i="4"/>
  <c r="GO519" i="4" s="1"/>
  <c r="GP519" i="4" s="1"/>
  <c r="GQ519" i="4" s="1"/>
  <c r="GJ523" i="4"/>
  <c r="GJ527" i="4"/>
  <c r="GO527" i="4" s="1"/>
  <c r="GP527" i="4" s="1"/>
  <c r="GQ527" i="4" s="1"/>
  <c r="GJ531" i="4"/>
  <c r="GO531" i="4" s="1"/>
  <c r="GP531" i="4" s="1"/>
  <c r="GQ531" i="4" s="1"/>
  <c r="GJ535" i="4"/>
  <c r="GO535" i="4" s="1"/>
  <c r="GP535" i="4" s="1"/>
  <c r="GQ535" i="4" s="1"/>
  <c r="GJ539" i="4"/>
  <c r="GJ543" i="4"/>
  <c r="GO543" i="4" s="1"/>
  <c r="GP543" i="4" s="1"/>
  <c r="GQ543" i="4" s="1"/>
  <c r="GJ547" i="4"/>
  <c r="GJ551" i="4"/>
  <c r="GO551" i="4" s="1"/>
  <c r="GP551" i="4" s="1"/>
  <c r="GQ551" i="4" s="1"/>
  <c r="GJ554" i="4"/>
  <c r="GJ559" i="4"/>
  <c r="GO559" i="4" s="1"/>
  <c r="GP559" i="4" s="1"/>
  <c r="GQ559" i="4" s="1"/>
  <c r="GJ563" i="4"/>
  <c r="GJ567" i="4"/>
  <c r="GO567" i="4" s="1"/>
  <c r="GP567" i="4" s="1"/>
  <c r="GQ567" i="4" s="1"/>
  <c r="GJ571" i="4"/>
  <c r="GO571" i="4" s="1"/>
  <c r="GP571" i="4" s="1"/>
  <c r="GQ571" i="4" s="1"/>
  <c r="GJ575" i="4"/>
  <c r="GO575" i="4" s="1"/>
  <c r="GP575" i="4" s="1"/>
  <c r="GQ575" i="4" s="1"/>
  <c r="GJ579" i="4"/>
  <c r="GO579" i="4" s="1"/>
  <c r="GP579" i="4" s="1"/>
  <c r="GQ579" i="4" s="1"/>
  <c r="GJ583" i="4"/>
  <c r="GO583" i="4" s="1"/>
  <c r="GP583" i="4" s="1"/>
  <c r="GQ583" i="4" s="1"/>
  <c r="GJ587" i="4"/>
  <c r="GO587" i="4" s="1"/>
  <c r="GP587" i="4" s="1"/>
  <c r="GQ587" i="4" s="1"/>
  <c r="GJ591" i="4"/>
  <c r="GO591" i="4" s="1"/>
  <c r="GP591" i="4" s="1"/>
  <c r="GQ591" i="4" s="1"/>
  <c r="GJ595" i="4"/>
  <c r="GJ599" i="4"/>
  <c r="GO599" i="4" s="1"/>
  <c r="GP599" i="4" s="1"/>
  <c r="GQ599" i="4" s="1"/>
  <c r="GJ603" i="4"/>
  <c r="GJ607" i="4"/>
  <c r="GO607" i="4" s="1"/>
  <c r="GP607" i="4" s="1"/>
  <c r="GQ607" i="4" s="1"/>
  <c r="GJ611" i="4"/>
  <c r="GJ614" i="4"/>
  <c r="GO614" i="4" s="1"/>
  <c r="GP614" i="4" s="1"/>
  <c r="GQ614" i="4" s="1"/>
  <c r="GJ618" i="4"/>
  <c r="GJ622" i="4"/>
  <c r="GO622" i="4" s="1"/>
  <c r="GP622" i="4" s="1"/>
  <c r="GQ622" i="4" s="1"/>
  <c r="GJ626" i="4"/>
  <c r="GJ630" i="4"/>
  <c r="GJ634" i="4"/>
  <c r="GJ638" i="4"/>
  <c r="GJ642" i="4"/>
  <c r="GJ646" i="4"/>
  <c r="GJ653" i="4"/>
  <c r="GJ657" i="4"/>
  <c r="GO657" i="4" s="1"/>
  <c r="GP657" i="4" s="1"/>
  <c r="GQ657" i="4" s="1"/>
  <c r="GJ661" i="4"/>
  <c r="GJ665" i="4"/>
  <c r="GO665" i="4" s="1"/>
  <c r="GP665" i="4" s="1"/>
  <c r="GQ665" i="4" s="1"/>
  <c r="GJ669" i="4"/>
  <c r="GJ673" i="4"/>
  <c r="GO673" i="4" s="1"/>
  <c r="GP673" i="4" s="1"/>
  <c r="GQ673" i="4" s="1"/>
  <c r="GJ677" i="4"/>
  <c r="GJ681" i="4"/>
  <c r="GO681" i="4" s="1"/>
  <c r="GP681" i="4" s="1"/>
  <c r="GQ681" i="4" s="1"/>
  <c r="GJ685" i="4"/>
  <c r="GJ689" i="4"/>
  <c r="GO689" i="4" s="1"/>
  <c r="GP689" i="4" s="1"/>
  <c r="GQ689" i="4" s="1"/>
  <c r="GJ693" i="4"/>
  <c r="GO693" i="4" s="1"/>
  <c r="GP693" i="4" s="1"/>
  <c r="GQ693" i="4" s="1"/>
  <c r="GJ697" i="4"/>
  <c r="GO697" i="4" s="1"/>
  <c r="GP697" i="4" s="1"/>
  <c r="GQ697" i="4" s="1"/>
  <c r="GJ700" i="4"/>
  <c r="GJ704" i="4"/>
  <c r="GO704" i="4" s="1"/>
  <c r="GP704" i="4" s="1"/>
  <c r="GQ704" i="4" s="1"/>
  <c r="GJ707" i="4"/>
  <c r="GJ710" i="4"/>
  <c r="GO710" i="4" s="1"/>
  <c r="GP710" i="4" s="1"/>
  <c r="GQ710" i="4" s="1"/>
  <c r="GJ714" i="4"/>
  <c r="GJ718" i="4"/>
  <c r="GO718" i="4" s="1"/>
  <c r="GP718" i="4" s="1"/>
  <c r="GQ718" i="4" s="1"/>
  <c r="GJ722" i="4"/>
  <c r="GO722" i="4" s="1"/>
  <c r="GP722" i="4" s="1"/>
  <c r="GQ722" i="4" s="1"/>
  <c r="GJ726" i="4"/>
  <c r="GO726" i="4" s="1"/>
  <c r="GP726" i="4" s="1"/>
  <c r="GQ726" i="4" s="1"/>
  <c r="GJ730" i="4"/>
  <c r="GO730" i="4" s="1"/>
  <c r="GP730" i="4" s="1"/>
  <c r="GQ730" i="4" s="1"/>
  <c r="GJ734" i="4"/>
  <c r="GO734" i="4" s="1"/>
  <c r="GP734" i="4" s="1"/>
  <c r="GQ734" i="4" s="1"/>
  <c r="GJ738" i="4"/>
  <c r="GJ742" i="4"/>
  <c r="GJ746" i="4"/>
  <c r="GJ750" i="4"/>
  <c r="GJ754" i="4"/>
  <c r="GJ758" i="4"/>
  <c r="GJ762" i="4"/>
  <c r="GJ769" i="4"/>
  <c r="GO769" i="4" s="1"/>
  <c r="GP769" i="4" s="1"/>
  <c r="GQ769" i="4" s="1"/>
  <c r="GJ773" i="4"/>
  <c r="GJ777" i="4"/>
  <c r="GO777" i="4" s="1"/>
  <c r="GP777" i="4" s="1"/>
  <c r="GQ777" i="4" s="1"/>
  <c r="GJ781" i="4"/>
  <c r="GJ788" i="4"/>
  <c r="GO788" i="4" s="1"/>
  <c r="GP788" i="4" s="1"/>
  <c r="GQ788" i="4" s="1"/>
  <c r="GJ792" i="4"/>
  <c r="GJ795" i="4"/>
  <c r="GO795" i="4" s="1"/>
  <c r="GP795" i="4" s="1"/>
  <c r="GQ795" i="4" s="1"/>
  <c r="GJ799" i="4"/>
  <c r="GO799" i="4" s="1"/>
  <c r="GP799" i="4" s="1"/>
  <c r="GQ799" i="4" s="1"/>
  <c r="GJ803" i="4"/>
  <c r="GO803" i="4" s="1"/>
  <c r="GP803" i="4" s="1"/>
  <c r="GQ803" i="4" s="1"/>
  <c r="GJ806" i="4"/>
  <c r="GO806" i="4" s="1"/>
  <c r="GP806" i="4" s="1"/>
  <c r="GQ806" i="4" s="1"/>
  <c r="GJ810" i="4"/>
  <c r="GO810" i="4" s="1"/>
  <c r="GP810" i="4" s="1"/>
  <c r="GQ810" i="4" s="1"/>
  <c r="GJ814" i="4"/>
  <c r="GO814" i="4" s="1"/>
  <c r="GP814" i="4" s="1"/>
  <c r="GQ814" i="4" s="1"/>
  <c r="GJ818" i="4"/>
  <c r="GO818" i="4" s="1"/>
  <c r="GP818" i="4" s="1"/>
  <c r="GQ818" i="4" s="1"/>
  <c r="GJ822" i="4"/>
  <c r="GO822" i="4" s="1"/>
  <c r="GP822" i="4" s="1"/>
  <c r="GQ822" i="4" s="1"/>
  <c r="GJ826" i="4"/>
  <c r="GO826" i="4" s="1"/>
  <c r="GP826" i="4" s="1"/>
  <c r="GQ826" i="4" s="1"/>
  <c r="GJ830" i="4"/>
  <c r="GJ834" i="4"/>
  <c r="GO834" i="4" s="1"/>
  <c r="GP834" i="4" s="1"/>
  <c r="GQ834" i="4" s="1"/>
  <c r="GJ838" i="4"/>
  <c r="GO838" i="4" s="1"/>
  <c r="GP838" i="4" s="1"/>
  <c r="GQ838" i="4" s="1"/>
  <c r="GJ842" i="4"/>
  <c r="GO842" i="4" s="1"/>
  <c r="GP842" i="4" s="1"/>
  <c r="GQ842" i="4" s="1"/>
  <c r="GJ846" i="4"/>
  <c r="GO846" i="4" s="1"/>
  <c r="GP846" i="4" s="1"/>
  <c r="GQ846" i="4" s="1"/>
  <c r="GJ850" i="4"/>
  <c r="GO850" i="4" s="1"/>
  <c r="GP850" i="4" s="1"/>
  <c r="GQ850" i="4" s="1"/>
  <c r="GJ854" i="4"/>
  <c r="GO854" i="4" s="1"/>
  <c r="GP854" i="4" s="1"/>
  <c r="GQ854" i="4" s="1"/>
  <c r="GJ858" i="4"/>
  <c r="GO858" i="4" s="1"/>
  <c r="GP858" i="4" s="1"/>
  <c r="GQ858" i="4" s="1"/>
  <c r="GJ862" i="4"/>
  <c r="GJ865" i="4"/>
  <c r="GO865" i="4" s="1"/>
  <c r="GP865" i="4" s="1"/>
  <c r="GQ865" i="4" s="1"/>
  <c r="GJ869" i="4"/>
  <c r="GO869" i="4" s="1"/>
  <c r="GP869" i="4" s="1"/>
  <c r="GQ869" i="4" s="1"/>
  <c r="GJ481" i="4"/>
  <c r="GO481" i="4" s="1"/>
  <c r="GP481" i="4" s="1"/>
  <c r="GQ481" i="4" s="1"/>
  <c r="GJ485" i="4"/>
  <c r="GJ489" i="4"/>
  <c r="GO489" i="4" s="1"/>
  <c r="GP489" i="4" s="1"/>
  <c r="GQ489" i="4" s="1"/>
  <c r="GJ493" i="4"/>
  <c r="GO493" i="4" s="1"/>
  <c r="GP493" i="4" s="1"/>
  <c r="GQ493" i="4" s="1"/>
  <c r="GJ496" i="4"/>
  <c r="GO496" i="4" s="1"/>
  <c r="GP496" i="4" s="1"/>
  <c r="GQ496" i="4" s="1"/>
  <c r="GJ500" i="4"/>
  <c r="GJ504" i="4"/>
  <c r="GO504" i="4" s="1"/>
  <c r="GP504" i="4" s="1"/>
  <c r="GQ504" i="4" s="1"/>
  <c r="GJ508" i="4"/>
  <c r="GO508" i="4" s="1"/>
  <c r="GP508" i="4" s="1"/>
  <c r="GQ508" i="4" s="1"/>
  <c r="GJ512" i="4"/>
  <c r="GO512" i="4" s="1"/>
  <c r="GP512" i="4" s="1"/>
  <c r="GQ512" i="4" s="1"/>
  <c r="GJ516" i="4"/>
  <c r="GJ520" i="4"/>
  <c r="GO520" i="4" s="1"/>
  <c r="GP520" i="4" s="1"/>
  <c r="GQ520" i="4" s="1"/>
  <c r="GJ524" i="4"/>
  <c r="GO524" i="4" s="1"/>
  <c r="GP524" i="4" s="1"/>
  <c r="GQ524" i="4" s="1"/>
  <c r="GJ528" i="4"/>
  <c r="GO528" i="4" s="1"/>
  <c r="GP528" i="4" s="1"/>
  <c r="GQ528" i="4" s="1"/>
  <c r="GJ532" i="4"/>
  <c r="GJ536" i="4"/>
  <c r="GO536" i="4" s="1"/>
  <c r="GP536" i="4" s="1"/>
  <c r="GQ536" i="4" s="1"/>
  <c r="GJ540" i="4"/>
  <c r="GO540" i="4" s="1"/>
  <c r="GP540" i="4" s="1"/>
  <c r="GQ540" i="4" s="1"/>
  <c r="GJ544" i="4"/>
  <c r="GO544" i="4" s="1"/>
  <c r="GP544" i="4" s="1"/>
  <c r="GQ544" i="4" s="1"/>
  <c r="GJ548" i="4"/>
  <c r="GO548" i="4" s="1"/>
  <c r="GP548" i="4" s="1"/>
  <c r="GQ548" i="4" s="1"/>
  <c r="GJ552" i="4"/>
  <c r="GO552" i="4" s="1"/>
  <c r="GP552" i="4" s="1"/>
  <c r="GQ552" i="4" s="1"/>
  <c r="GJ555" i="4"/>
  <c r="GJ560" i="4"/>
  <c r="GO560" i="4" s="1"/>
  <c r="GP560" i="4" s="1"/>
  <c r="GQ560" i="4" s="1"/>
  <c r="GJ564" i="4"/>
  <c r="GJ568" i="4"/>
  <c r="GO568" i="4" s="1"/>
  <c r="GP568" i="4" s="1"/>
  <c r="GQ568" i="4" s="1"/>
  <c r="GJ572" i="4"/>
  <c r="GJ576" i="4"/>
  <c r="GO576" i="4" s="1"/>
  <c r="GP576" i="4" s="1"/>
  <c r="GQ576" i="4" s="1"/>
  <c r="GJ580" i="4"/>
  <c r="GO580" i="4" s="1"/>
  <c r="GP580" i="4" s="1"/>
  <c r="GQ580" i="4" s="1"/>
  <c r="GJ584" i="4"/>
  <c r="GO584" i="4" s="1"/>
  <c r="GP584" i="4" s="1"/>
  <c r="GQ584" i="4" s="1"/>
  <c r="GJ588" i="4"/>
  <c r="GJ592" i="4"/>
  <c r="GO592" i="4" s="1"/>
  <c r="GP592" i="4" s="1"/>
  <c r="GQ592" i="4" s="1"/>
  <c r="GJ596" i="4"/>
  <c r="GO596" i="4" s="1"/>
  <c r="GP596" i="4" s="1"/>
  <c r="GQ596" i="4" s="1"/>
  <c r="GJ600" i="4"/>
  <c r="GO600" i="4" s="1"/>
  <c r="GP600" i="4" s="1"/>
  <c r="GQ600" i="4" s="1"/>
  <c r="GJ604" i="4"/>
  <c r="GJ608" i="4"/>
  <c r="GO608" i="4" s="1"/>
  <c r="GP608" i="4" s="1"/>
  <c r="GQ608" i="4" s="1"/>
  <c r="GJ612" i="4"/>
  <c r="GJ615" i="4"/>
  <c r="GO615" i="4" s="1"/>
  <c r="GP615" i="4" s="1"/>
  <c r="GQ615" i="4" s="1"/>
  <c r="GJ619" i="4"/>
  <c r="GO619" i="4" s="1"/>
  <c r="GP619" i="4" s="1"/>
  <c r="GQ619" i="4" s="1"/>
  <c r="GJ623" i="4"/>
  <c r="GO623" i="4" s="1"/>
  <c r="GP623" i="4" s="1"/>
  <c r="GQ623" i="4" s="1"/>
  <c r="GJ627" i="4"/>
  <c r="GJ631" i="4"/>
  <c r="GJ635" i="4"/>
  <c r="GJ639" i="4"/>
  <c r="GJ643" i="4"/>
  <c r="GJ647" i="4"/>
  <c r="GJ650" i="4"/>
  <c r="GJ654" i="4"/>
  <c r="GJ658" i="4"/>
  <c r="GJ662" i="4"/>
  <c r="GJ666" i="4"/>
  <c r="GJ670" i="4"/>
  <c r="GJ674" i="4"/>
  <c r="GJ678" i="4"/>
  <c r="GO678" i="4" s="1"/>
  <c r="GP678" i="4" s="1"/>
  <c r="GQ678" i="4" s="1"/>
  <c r="GJ682" i="4"/>
  <c r="GJ686" i="4"/>
  <c r="GO686" i="4" s="1"/>
  <c r="GP686" i="4" s="1"/>
  <c r="GQ686" i="4" s="1"/>
  <c r="GJ690" i="4"/>
  <c r="GJ694" i="4"/>
  <c r="GO694" i="4" s="1"/>
  <c r="GP694" i="4" s="1"/>
  <c r="GQ694" i="4" s="1"/>
  <c r="GJ701" i="4"/>
  <c r="GO701" i="4" s="1"/>
  <c r="GP701" i="4" s="1"/>
  <c r="GQ701" i="4" s="1"/>
  <c r="GJ705" i="4"/>
  <c r="GO705" i="4" s="1"/>
  <c r="GP705" i="4" s="1"/>
  <c r="GQ705" i="4" s="1"/>
  <c r="GJ711" i="4"/>
  <c r="GO711" i="4" s="1"/>
  <c r="GP711" i="4" s="1"/>
  <c r="GQ711" i="4" s="1"/>
  <c r="GJ715" i="4"/>
  <c r="GO715" i="4" s="1"/>
  <c r="GP715" i="4" s="1"/>
  <c r="GQ715" i="4" s="1"/>
  <c r="GJ719" i="4"/>
  <c r="GO719" i="4" s="1"/>
  <c r="GP719" i="4" s="1"/>
  <c r="GQ719" i="4" s="1"/>
  <c r="GJ723" i="4"/>
  <c r="GO723" i="4" s="1"/>
  <c r="GP723" i="4" s="1"/>
  <c r="GQ723" i="4" s="1"/>
  <c r="GJ727" i="4"/>
  <c r="GO727" i="4" s="1"/>
  <c r="GP727" i="4" s="1"/>
  <c r="GQ727" i="4" s="1"/>
  <c r="GJ731" i="4"/>
  <c r="GO731" i="4" s="1"/>
  <c r="GP731" i="4" s="1"/>
  <c r="GQ731" i="4" s="1"/>
  <c r="GJ735" i="4"/>
  <c r="GO735" i="4" s="1"/>
  <c r="GP735" i="4" s="1"/>
  <c r="GQ735" i="4" s="1"/>
  <c r="GJ739" i="4"/>
  <c r="GO739" i="4" s="1"/>
  <c r="GP739" i="4" s="1"/>
  <c r="GQ739" i="4" s="1"/>
  <c r="GJ743" i="4"/>
  <c r="GJ747" i="4"/>
  <c r="GJ751" i="4"/>
  <c r="GJ755" i="4"/>
  <c r="GJ759" i="4"/>
  <c r="GJ763" i="4"/>
  <c r="GJ766" i="4"/>
  <c r="GO766" i="4" s="1"/>
  <c r="GP766" i="4" s="1"/>
  <c r="GQ766" i="4" s="1"/>
  <c r="GJ770" i="4"/>
  <c r="GO770" i="4" s="1"/>
  <c r="GP770" i="4" s="1"/>
  <c r="GQ770" i="4" s="1"/>
  <c r="GJ774" i="4"/>
  <c r="GO774" i="4" s="1"/>
  <c r="GP774" i="4" s="1"/>
  <c r="GQ774" i="4" s="1"/>
  <c r="GJ778" i="4"/>
  <c r="GO778" i="4" s="1"/>
  <c r="GP778" i="4" s="1"/>
  <c r="GQ778" i="4" s="1"/>
  <c r="GJ782" i="4"/>
  <c r="GO782" i="4" s="1"/>
  <c r="GP782" i="4" s="1"/>
  <c r="GQ782" i="4" s="1"/>
  <c r="GJ785" i="4"/>
  <c r="GO785" i="4" s="1"/>
  <c r="GP785" i="4" s="1"/>
  <c r="GQ785" i="4" s="1"/>
  <c r="GJ789" i="4"/>
  <c r="GO789" i="4" s="1"/>
  <c r="GP789" i="4" s="1"/>
  <c r="GQ789" i="4" s="1"/>
  <c r="GJ796" i="4"/>
  <c r="GO796" i="4" s="1"/>
  <c r="GP796" i="4" s="1"/>
  <c r="GQ796" i="4" s="1"/>
  <c r="GJ800" i="4"/>
  <c r="GO800" i="4" s="1"/>
  <c r="GP800" i="4" s="1"/>
  <c r="GQ800" i="4" s="1"/>
  <c r="GJ804" i="4"/>
  <c r="GO804" i="4" s="1"/>
  <c r="GP804" i="4" s="1"/>
  <c r="GQ804" i="4" s="1"/>
  <c r="GJ807" i="4"/>
  <c r="GO807" i="4" s="1"/>
  <c r="GP807" i="4" s="1"/>
  <c r="GQ807" i="4" s="1"/>
  <c r="GJ811" i="4"/>
  <c r="GO811" i="4" s="1"/>
  <c r="GP811" i="4" s="1"/>
  <c r="GQ811" i="4" s="1"/>
  <c r="GJ815" i="4"/>
  <c r="GO815" i="4" s="1"/>
  <c r="GP815" i="4" s="1"/>
  <c r="GQ815" i="4" s="1"/>
  <c r="GJ819" i="4"/>
  <c r="GO819" i="4" s="1"/>
  <c r="GP819" i="4" s="1"/>
  <c r="GQ819" i="4" s="1"/>
  <c r="GJ823" i="4"/>
  <c r="GO823" i="4" s="1"/>
  <c r="GP823" i="4" s="1"/>
  <c r="GQ823" i="4" s="1"/>
  <c r="GJ827" i="4"/>
  <c r="GO827" i="4" s="1"/>
  <c r="GP827" i="4" s="1"/>
  <c r="GQ827" i="4" s="1"/>
  <c r="GJ831" i="4"/>
  <c r="GO831" i="4" s="1"/>
  <c r="GP831" i="4" s="1"/>
  <c r="GQ831" i="4" s="1"/>
  <c r="GJ835" i="4"/>
  <c r="GO835" i="4" s="1"/>
  <c r="GP835" i="4" s="1"/>
  <c r="GQ835" i="4" s="1"/>
  <c r="GJ839" i="4"/>
  <c r="GJ843" i="4"/>
  <c r="GO843" i="4" s="1"/>
  <c r="GP843" i="4" s="1"/>
  <c r="GQ843" i="4" s="1"/>
  <c r="GJ847" i="4"/>
  <c r="GO847" i="4" s="1"/>
  <c r="GP847" i="4" s="1"/>
  <c r="GQ847" i="4" s="1"/>
  <c r="GJ851" i="4"/>
  <c r="GO851" i="4" s="1"/>
  <c r="GP851" i="4" s="1"/>
  <c r="GQ851" i="4" s="1"/>
  <c r="GJ855" i="4"/>
  <c r="GO855" i="4" s="1"/>
  <c r="GP855" i="4" s="1"/>
  <c r="GQ855" i="4" s="1"/>
  <c r="GJ859" i="4"/>
  <c r="GO859" i="4" s="1"/>
  <c r="GP859" i="4" s="1"/>
  <c r="GQ859" i="4" s="1"/>
  <c r="GJ866" i="4"/>
  <c r="GO866" i="4" s="1"/>
  <c r="GP866" i="4" s="1"/>
  <c r="GQ866" i="4" s="1"/>
  <c r="GJ255" i="4"/>
  <c r="GO255" i="4" s="1"/>
  <c r="GP255" i="4" s="1"/>
  <c r="GQ255" i="4" s="1"/>
  <c r="GJ315" i="4"/>
  <c r="GO315" i="4" s="1"/>
  <c r="GP315" i="4" s="1"/>
  <c r="GQ315" i="4" s="1"/>
  <c r="GJ362" i="4"/>
  <c r="GO362" i="4" s="1"/>
  <c r="GP362" i="4" s="1"/>
  <c r="GQ362" i="4" s="1"/>
  <c r="GJ379" i="4"/>
  <c r="GO379" i="4" s="1"/>
  <c r="GP379" i="4" s="1"/>
  <c r="GQ379" i="4" s="1"/>
  <c r="GJ395" i="4"/>
  <c r="GO395" i="4" s="1"/>
  <c r="GP395" i="4" s="1"/>
  <c r="GQ395" i="4" s="1"/>
  <c r="GJ399" i="4"/>
  <c r="GJ2" i="4"/>
  <c r="GJ11" i="4"/>
  <c r="GJ14" i="4"/>
  <c r="GO14" i="4" s="1"/>
  <c r="GJ30" i="4"/>
  <c r="GJ31" i="4"/>
  <c r="GJ33" i="4"/>
  <c r="GJ34" i="4"/>
  <c r="GO34" i="4" s="1"/>
  <c r="GJ58" i="4"/>
  <c r="GJ150" i="4"/>
  <c r="GO150" i="4" s="1"/>
  <c r="GJ223" i="4"/>
  <c r="GJ227" i="4"/>
  <c r="GO227" i="4" s="1"/>
  <c r="GP227" i="4" s="1"/>
  <c r="GQ227" i="4" s="1"/>
  <c r="GJ231" i="4"/>
  <c r="GO231" i="4" s="1"/>
  <c r="GP231" i="4" s="1"/>
  <c r="GQ231" i="4" s="1"/>
  <c r="GJ235" i="4"/>
  <c r="GO235" i="4" s="1"/>
  <c r="GP235" i="4" s="1"/>
  <c r="GQ235" i="4" s="1"/>
  <c r="GJ240" i="4"/>
  <c r="GO240" i="4" s="1"/>
  <c r="GP240" i="4" s="1"/>
  <c r="GQ240" i="4" s="1"/>
  <c r="GJ244" i="4"/>
  <c r="GO244" i="4" s="1"/>
  <c r="GP244" i="4" s="1"/>
  <c r="GQ244" i="4" s="1"/>
  <c r="GJ248" i="4"/>
  <c r="GO248" i="4" s="1"/>
  <c r="GP248" i="4" s="1"/>
  <c r="GQ248" i="4" s="1"/>
  <c r="GJ252" i="4"/>
  <c r="GO252" i="4" s="1"/>
  <c r="GP252" i="4" s="1"/>
  <c r="GQ252" i="4" s="1"/>
  <c r="GJ256" i="4"/>
  <c r="GO256" i="4" s="1"/>
  <c r="GP256" i="4" s="1"/>
  <c r="GQ256" i="4" s="1"/>
  <c r="GJ260" i="4"/>
  <c r="GO260" i="4" s="1"/>
  <c r="GP260" i="4" s="1"/>
  <c r="GQ260" i="4" s="1"/>
  <c r="GJ264" i="4"/>
  <c r="GO264" i="4" s="1"/>
  <c r="GP264" i="4" s="1"/>
  <c r="GQ264" i="4" s="1"/>
  <c r="GJ268" i="4"/>
  <c r="GO268" i="4" s="1"/>
  <c r="GP268" i="4" s="1"/>
  <c r="GQ268" i="4" s="1"/>
  <c r="GJ272" i="4"/>
  <c r="GJ276" i="4"/>
  <c r="GO276" i="4" s="1"/>
  <c r="GP276" i="4" s="1"/>
  <c r="GQ276" i="4" s="1"/>
  <c r="GJ280" i="4"/>
  <c r="GJ284" i="4"/>
  <c r="GO284" i="4" s="1"/>
  <c r="GP284" i="4" s="1"/>
  <c r="GQ284" i="4" s="1"/>
  <c r="GJ288" i="4"/>
  <c r="GO288" i="4" s="1"/>
  <c r="GP288" i="4" s="1"/>
  <c r="GQ288" i="4" s="1"/>
  <c r="GJ292" i="4"/>
  <c r="GO292" i="4" s="1"/>
  <c r="GP292" i="4" s="1"/>
  <c r="GQ292" i="4" s="1"/>
  <c r="GJ296" i="4"/>
  <c r="GJ300" i="4"/>
  <c r="GO300" i="4" s="1"/>
  <c r="GP300" i="4" s="1"/>
  <c r="GQ300" i="4" s="1"/>
  <c r="GJ304" i="4"/>
  <c r="GJ308" i="4"/>
  <c r="GO308" i="4" s="1"/>
  <c r="GP308" i="4" s="1"/>
  <c r="GQ308" i="4" s="1"/>
  <c r="GJ312" i="4"/>
  <c r="GO312" i="4" s="1"/>
  <c r="GP312" i="4" s="1"/>
  <c r="GQ312" i="4" s="1"/>
  <c r="GJ316" i="4"/>
  <c r="GO316" i="4" s="1"/>
  <c r="GP316" i="4" s="1"/>
  <c r="GQ316" i="4" s="1"/>
  <c r="GJ320" i="4"/>
  <c r="GO320" i="4" s="1"/>
  <c r="GP320" i="4" s="1"/>
  <c r="GQ320" i="4" s="1"/>
  <c r="GJ371" i="4"/>
  <c r="GO371" i="4" s="1"/>
  <c r="GP371" i="4" s="1"/>
  <c r="GQ371" i="4" s="1"/>
  <c r="GJ376" i="4"/>
  <c r="GO376" i="4" s="1"/>
  <c r="GP376" i="4" s="1"/>
  <c r="GQ376" i="4" s="1"/>
  <c r="GJ380" i="4"/>
  <c r="GO380" i="4" s="1"/>
  <c r="GP380" i="4" s="1"/>
  <c r="GQ380" i="4" s="1"/>
  <c r="GJ384" i="4"/>
  <c r="GJ388" i="4"/>
  <c r="GO388" i="4" s="1"/>
  <c r="GP388" i="4" s="1"/>
  <c r="GQ388" i="4" s="1"/>
  <c r="GJ392" i="4"/>
  <c r="GO392" i="4" s="1"/>
  <c r="GP392" i="4" s="1"/>
  <c r="GQ392" i="4" s="1"/>
  <c r="GJ396" i="4"/>
  <c r="GO396" i="4" s="1"/>
  <c r="GP396" i="4" s="1"/>
  <c r="GQ396" i="4" s="1"/>
  <c r="GJ400" i="4"/>
  <c r="GO400" i="4" s="1"/>
  <c r="GP400" i="4" s="1"/>
  <c r="GQ400" i="4" s="1"/>
  <c r="GJ404" i="4"/>
  <c r="GO404" i="4" s="1"/>
  <c r="GP404" i="4" s="1"/>
  <c r="GQ404" i="4" s="1"/>
  <c r="GJ408" i="4"/>
  <c r="GO408" i="4" s="1"/>
  <c r="GP408" i="4" s="1"/>
  <c r="GQ408" i="4" s="1"/>
  <c r="GJ412" i="4"/>
  <c r="GO412" i="4" s="1"/>
  <c r="GP412" i="4" s="1"/>
  <c r="GQ412" i="4" s="1"/>
  <c r="GJ416" i="4"/>
  <c r="GO416" i="4" s="1"/>
  <c r="GP416" i="4" s="1"/>
  <c r="GQ416" i="4" s="1"/>
  <c r="GJ420" i="4"/>
  <c r="GO420" i="4" s="1"/>
  <c r="GP420" i="4" s="1"/>
  <c r="GQ420" i="4" s="1"/>
  <c r="GJ424" i="4"/>
  <c r="GJ428" i="4"/>
  <c r="GO428" i="4" s="1"/>
  <c r="GP428" i="4" s="1"/>
  <c r="GQ428" i="4" s="1"/>
  <c r="GJ475" i="4"/>
  <c r="GJ479" i="4"/>
  <c r="GO479" i="4" s="1"/>
  <c r="GP479" i="4" s="1"/>
  <c r="GQ479" i="4" s="1"/>
  <c r="GJ140" i="4"/>
  <c r="GJ132" i="4"/>
  <c r="GJ220" i="4"/>
  <c r="GO220" i="4" s="1"/>
  <c r="GP220" i="4" s="1"/>
  <c r="GQ220" i="4" s="1"/>
  <c r="GJ224" i="4"/>
  <c r="GO224" i="4" s="1"/>
  <c r="GP224" i="4" s="1"/>
  <c r="GQ224" i="4" s="1"/>
  <c r="GJ228" i="4"/>
  <c r="GO228" i="4" s="1"/>
  <c r="GP228" i="4" s="1"/>
  <c r="GQ228" i="4" s="1"/>
  <c r="GJ232" i="4"/>
  <c r="GO232" i="4" s="1"/>
  <c r="GP232" i="4" s="1"/>
  <c r="GQ232" i="4" s="1"/>
  <c r="GJ236" i="4"/>
  <c r="GO236" i="4" s="1"/>
  <c r="GP236" i="4" s="1"/>
  <c r="GQ236" i="4" s="1"/>
  <c r="GJ241" i="4"/>
  <c r="GO241" i="4" s="1"/>
  <c r="GP241" i="4" s="1"/>
  <c r="GQ241" i="4" s="1"/>
  <c r="GJ245" i="4"/>
  <c r="GO245" i="4" s="1"/>
  <c r="GP245" i="4" s="1"/>
  <c r="GQ245" i="4" s="1"/>
  <c r="GJ249" i="4"/>
  <c r="GJ253" i="4"/>
  <c r="GO253" i="4" s="1"/>
  <c r="GP253" i="4" s="1"/>
  <c r="GQ253" i="4" s="1"/>
  <c r="GJ257" i="4"/>
  <c r="GO257" i="4" s="1"/>
  <c r="GP257" i="4" s="1"/>
  <c r="GQ257" i="4" s="1"/>
  <c r="GJ261" i="4"/>
  <c r="GO261" i="4" s="1"/>
  <c r="GP261" i="4" s="1"/>
  <c r="GQ261" i="4" s="1"/>
  <c r="GJ265" i="4"/>
  <c r="GO265" i="4" s="1"/>
  <c r="GP265" i="4" s="1"/>
  <c r="GQ265" i="4" s="1"/>
  <c r="GJ269" i="4"/>
  <c r="GO269" i="4" s="1"/>
  <c r="GP269" i="4" s="1"/>
  <c r="GQ269" i="4" s="1"/>
  <c r="GJ273" i="4"/>
  <c r="GO273" i="4" s="1"/>
  <c r="GP273" i="4" s="1"/>
  <c r="GQ273" i="4" s="1"/>
  <c r="GJ277" i="4"/>
  <c r="GO277" i="4" s="1"/>
  <c r="GP277" i="4" s="1"/>
  <c r="GQ277" i="4" s="1"/>
  <c r="GJ281" i="4"/>
  <c r="GJ285" i="4"/>
  <c r="GO285" i="4" s="1"/>
  <c r="GP285" i="4" s="1"/>
  <c r="GQ285" i="4" s="1"/>
  <c r="GJ289" i="4"/>
  <c r="GO289" i="4" s="1"/>
  <c r="GP289" i="4" s="1"/>
  <c r="GQ289" i="4" s="1"/>
  <c r="GJ293" i="4"/>
  <c r="GO293" i="4" s="1"/>
  <c r="GP293" i="4" s="1"/>
  <c r="GQ293" i="4" s="1"/>
  <c r="GJ297" i="4"/>
  <c r="GO297" i="4" s="1"/>
  <c r="GP297" i="4" s="1"/>
  <c r="GQ297" i="4" s="1"/>
  <c r="GJ301" i="4"/>
  <c r="GO301" i="4" s="1"/>
  <c r="GP301" i="4" s="1"/>
  <c r="GQ301" i="4" s="1"/>
  <c r="GJ305" i="4"/>
  <c r="GO305" i="4" s="1"/>
  <c r="GP305" i="4" s="1"/>
  <c r="GQ305" i="4" s="1"/>
  <c r="GJ309" i="4"/>
  <c r="GO309" i="4" s="1"/>
  <c r="GP309" i="4" s="1"/>
  <c r="GQ309" i="4" s="1"/>
  <c r="GJ313" i="4"/>
  <c r="GO313" i="4" s="1"/>
  <c r="GP313" i="4" s="1"/>
  <c r="GQ313" i="4" s="1"/>
  <c r="GJ317" i="4"/>
  <c r="GO317" i="4" s="1"/>
  <c r="GP317" i="4" s="1"/>
  <c r="GQ317" i="4" s="1"/>
  <c r="GJ321" i="4"/>
  <c r="GO321" i="4" s="1"/>
  <c r="GP321" i="4" s="1"/>
  <c r="GQ321" i="4" s="1"/>
  <c r="GJ356" i="4"/>
  <c r="GO356" i="4" s="1"/>
  <c r="GP356" i="4" s="1"/>
  <c r="GQ356" i="4" s="1"/>
  <c r="GJ360" i="4"/>
  <c r="GO360" i="4" s="1"/>
  <c r="GP360" i="4" s="1"/>
  <c r="GQ360" i="4" s="1"/>
  <c r="GJ364" i="4"/>
  <c r="GO364" i="4" s="1"/>
  <c r="GP364" i="4" s="1"/>
  <c r="GQ364" i="4" s="1"/>
  <c r="GJ368" i="4"/>
  <c r="GJ372" i="4"/>
  <c r="GO372" i="4" s="1"/>
  <c r="GP372" i="4" s="1"/>
  <c r="GQ372" i="4" s="1"/>
  <c r="GJ377" i="4"/>
  <c r="GO377" i="4" s="1"/>
  <c r="GP377" i="4" s="1"/>
  <c r="GQ377" i="4" s="1"/>
  <c r="GJ381" i="4"/>
  <c r="GO381" i="4" s="1"/>
  <c r="GP381" i="4" s="1"/>
  <c r="GQ381" i="4" s="1"/>
  <c r="GJ385" i="4"/>
  <c r="GO385" i="4" s="1"/>
  <c r="GP385" i="4" s="1"/>
  <c r="GQ385" i="4" s="1"/>
  <c r="GJ389" i="4"/>
  <c r="GO389" i="4" s="1"/>
  <c r="GP389" i="4" s="1"/>
  <c r="GQ389" i="4" s="1"/>
  <c r="GJ393" i="4"/>
  <c r="GJ397" i="4"/>
  <c r="GO397" i="4" s="1"/>
  <c r="GP397" i="4" s="1"/>
  <c r="GQ397" i="4" s="1"/>
  <c r="GJ401" i="4"/>
  <c r="GO401" i="4" s="1"/>
  <c r="GP401" i="4" s="1"/>
  <c r="GQ401" i="4" s="1"/>
  <c r="GJ405" i="4"/>
  <c r="GO405" i="4" s="1"/>
  <c r="GP405" i="4" s="1"/>
  <c r="GQ405" i="4" s="1"/>
  <c r="GJ409" i="4"/>
  <c r="GJ413" i="4"/>
  <c r="GO413" i="4" s="1"/>
  <c r="GP413" i="4" s="1"/>
  <c r="GQ413" i="4" s="1"/>
  <c r="GJ417" i="4"/>
  <c r="GO417" i="4" s="1"/>
  <c r="GP417" i="4" s="1"/>
  <c r="GQ417" i="4" s="1"/>
  <c r="GJ421" i="4"/>
  <c r="GO421" i="4" s="1"/>
  <c r="GP421" i="4" s="1"/>
  <c r="GQ421" i="4" s="1"/>
  <c r="GJ425" i="4"/>
  <c r="GO425" i="4" s="1"/>
  <c r="GJ429" i="4"/>
  <c r="GO429" i="4" s="1"/>
  <c r="GP429" i="4" s="1"/>
  <c r="GQ429" i="4" s="1"/>
  <c r="GJ158" i="4"/>
  <c r="GJ221" i="4"/>
  <c r="GO221" i="4" s="1"/>
  <c r="GP221" i="4" s="1"/>
  <c r="GQ221" i="4" s="1"/>
  <c r="GJ225" i="4"/>
  <c r="GO225" i="4" s="1"/>
  <c r="GP225" i="4" s="1"/>
  <c r="GQ225" i="4" s="1"/>
  <c r="GJ229" i="4"/>
  <c r="GO229" i="4" s="1"/>
  <c r="GP229" i="4" s="1"/>
  <c r="GQ229" i="4" s="1"/>
  <c r="GJ233" i="4"/>
  <c r="GO233" i="4" s="1"/>
  <c r="GP233" i="4" s="1"/>
  <c r="GQ233" i="4" s="1"/>
  <c r="GJ237" i="4"/>
  <c r="GO237" i="4" s="1"/>
  <c r="GP237" i="4" s="1"/>
  <c r="GQ237" i="4" s="1"/>
  <c r="GJ238" i="4"/>
  <c r="GJ242" i="4"/>
  <c r="GO242" i="4" s="1"/>
  <c r="GP242" i="4" s="1"/>
  <c r="GQ242" i="4" s="1"/>
  <c r="GJ246" i="4"/>
  <c r="GO246" i="4" s="1"/>
  <c r="GP246" i="4" s="1"/>
  <c r="GQ246" i="4" s="1"/>
  <c r="GJ250" i="4"/>
  <c r="GO250" i="4" s="1"/>
  <c r="GP250" i="4" s="1"/>
  <c r="GQ250" i="4" s="1"/>
  <c r="GJ254" i="4"/>
  <c r="GO254" i="4" s="1"/>
  <c r="GP254" i="4" s="1"/>
  <c r="GQ254" i="4" s="1"/>
  <c r="GJ258" i="4"/>
  <c r="GO258" i="4" s="1"/>
  <c r="GP258" i="4" s="1"/>
  <c r="GQ258" i="4" s="1"/>
  <c r="GJ262" i="4"/>
  <c r="GO262" i="4" s="1"/>
  <c r="GP262" i="4" s="1"/>
  <c r="GQ262" i="4" s="1"/>
  <c r="GJ266" i="4"/>
  <c r="GO266" i="4" s="1"/>
  <c r="GP266" i="4" s="1"/>
  <c r="GQ266" i="4" s="1"/>
  <c r="GJ270" i="4"/>
  <c r="GJ274" i="4"/>
  <c r="GO274" i="4" s="1"/>
  <c r="GP274" i="4" s="1"/>
  <c r="GQ274" i="4" s="1"/>
  <c r="GJ278" i="4"/>
  <c r="GJ282" i="4"/>
  <c r="GO282" i="4" s="1"/>
  <c r="GP282" i="4" s="1"/>
  <c r="GQ282" i="4" s="1"/>
  <c r="GJ286" i="4"/>
  <c r="GO286" i="4" s="1"/>
  <c r="GP286" i="4" s="1"/>
  <c r="GQ286" i="4" s="1"/>
  <c r="GJ290" i="4"/>
  <c r="GO290" i="4" s="1"/>
  <c r="GP290" i="4" s="1"/>
  <c r="GQ290" i="4" s="1"/>
  <c r="GJ294" i="4"/>
  <c r="GO294" i="4" s="1"/>
  <c r="GP294" i="4" s="1"/>
  <c r="GQ294" i="4" s="1"/>
  <c r="GJ298" i="4"/>
  <c r="GO298" i="4" s="1"/>
  <c r="GP298" i="4" s="1"/>
  <c r="GQ298" i="4" s="1"/>
  <c r="GJ302" i="4"/>
  <c r="GO302" i="4" s="1"/>
  <c r="GP302" i="4" s="1"/>
  <c r="GQ302" i="4" s="1"/>
  <c r="GJ306" i="4"/>
  <c r="GO306" i="4" s="1"/>
  <c r="GP306" i="4" s="1"/>
  <c r="GQ306" i="4" s="1"/>
  <c r="GJ310" i="4"/>
  <c r="GO310" i="4" s="1"/>
  <c r="GP310" i="4" s="1"/>
  <c r="GQ310" i="4" s="1"/>
  <c r="GJ314" i="4"/>
  <c r="GO314" i="4" s="1"/>
  <c r="GP314" i="4" s="1"/>
  <c r="GQ314" i="4" s="1"/>
  <c r="GJ318" i="4"/>
  <c r="GO318" i="4" s="1"/>
  <c r="GP318" i="4" s="1"/>
  <c r="GQ318" i="4" s="1"/>
  <c r="GJ322" i="4"/>
  <c r="GO322" i="4" s="1"/>
  <c r="GP322" i="4" s="1"/>
  <c r="GQ322" i="4" s="1"/>
  <c r="GJ373" i="4"/>
  <c r="GO373" i="4" s="1"/>
  <c r="GP373" i="4" s="1"/>
  <c r="GQ373" i="4" s="1"/>
  <c r="GJ374" i="4"/>
  <c r="GO374" i="4" s="1"/>
  <c r="GP374" i="4" s="1"/>
  <c r="GQ374" i="4" s="1"/>
  <c r="GJ378" i="4"/>
  <c r="GO378" i="4" s="1"/>
  <c r="GP378" i="4" s="1"/>
  <c r="GQ378" i="4" s="1"/>
  <c r="GJ382" i="4"/>
  <c r="GO382" i="4" s="1"/>
  <c r="GP382" i="4" s="1"/>
  <c r="GQ382" i="4" s="1"/>
  <c r="GJ386" i="4"/>
  <c r="GO386" i="4" s="1"/>
  <c r="GP386" i="4" s="1"/>
  <c r="GQ386" i="4" s="1"/>
  <c r="GJ390" i="4"/>
  <c r="GO390" i="4" s="1"/>
  <c r="GP390" i="4" s="1"/>
  <c r="GQ390" i="4" s="1"/>
  <c r="GJ394" i="4"/>
  <c r="GO394" i="4" s="1"/>
  <c r="GP394" i="4" s="1"/>
  <c r="GQ394" i="4" s="1"/>
  <c r="GJ398" i="4"/>
  <c r="GO398" i="4" s="1"/>
  <c r="GP398" i="4" s="1"/>
  <c r="GQ398" i="4" s="1"/>
  <c r="GJ402" i="4"/>
  <c r="GO402" i="4" s="1"/>
  <c r="GP402" i="4" s="1"/>
  <c r="GQ402" i="4" s="1"/>
  <c r="GJ406" i="4"/>
  <c r="GO406" i="4" s="1"/>
  <c r="GP406" i="4" s="1"/>
  <c r="GQ406" i="4" s="1"/>
  <c r="GJ410" i="4"/>
  <c r="GO410" i="4" s="1"/>
  <c r="GP410" i="4" s="1"/>
  <c r="GQ410" i="4" s="1"/>
  <c r="GJ414" i="4"/>
  <c r="GO414" i="4" s="1"/>
  <c r="GP414" i="4" s="1"/>
  <c r="GQ414" i="4" s="1"/>
  <c r="GJ418" i="4"/>
  <c r="GJ422" i="4"/>
  <c r="GO422" i="4" s="1"/>
  <c r="GP422" i="4" s="1"/>
  <c r="GQ422" i="4" s="1"/>
  <c r="GJ426" i="4"/>
  <c r="GO426" i="4" s="1"/>
  <c r="GP426" i="4" s="1"/>
  <c r="GQ426" i="4" s="1"/>
  <c r="GJ473" i="4"/>
  <c r="GO473" i="4" s="1"/>
  <c r="GP473" i="4" s="1"/>
  <c r="GQ473" i="4" s="1"/>
  <c r="GJ477" i="4"/>
  <c r="GO477" i="4" s="1"/>
  <c r="GP477" i="4" s="1"/>
  <c r="GQ477" i="4" s="1"/>
  <c r="GJ162" i="4"/>
  <c r="GO162" i="4" s="1"/>
  <c r="GJ154" i="4"/>
  <c r="GJ474" i="4"/>
  <c r="GO474" i="4" s="1"/>
  <c r="GP474" i="4" s="1"/>
  <c r="GQ474" i="4" s="1"/>
  <c r="GJ478" i="4"/>
  <c r="GO478" i="4" s="1"/>
  <c r="GP478" i="4" s="1"/>
  <c r="GQ478" i="4" s="1"/>
  <c r="GO624" i="4"/>
  <c r="GP624" i="4" s="1"/>
  <c r="GQ624" i="4" s="1"/>
  <c r="GO616" i="4"/>
  <c r="GP616" i="4" s="1"/>
  <c r="GQ616" i="4" s="1"/>
  <c r="GO618" i="4"/>
  <c r="GP618" i="4" s="1"/>
  <c r="GQ618" i="4" s="1"/>
  <c r="GO561" i="4"/>
  <c r="GP561" i="4" s="1"/>
  <c r="GQ561" i="4" s="1"/>
  <c r="GO563" i="4"/>
  <c r="GP563" i="4" s="1"/>
  <c r="GQ563" i="4" s="1"/>
  <c r="GO564" i="4"/>
  <c r="GP564" i="4" s="1"/>
  <c r="GQ564" i="4" s="1"/>
  <c r="GO572" i="4"/>
  <c r="GP572" i="4" s="1"/>
  <c r="GQ572" i="4" s="1"/>
  <c r="GO574" i="4"/>
  <c r="GP574" i="4" s="1"/>
  <c r="GQ574" i="4" s="1"/>
  <c r="GO577" i="4"/>
  <c r="GP577" i="4" s="1"/>
  <c r="GQ577" i="4" s="1"/>
  <c r="GO585" i="4"/>
  <c r="GP585" i="4" s="1"/>
  <c r="GQ585" i="4" s="1"/>
  <c r="GO588" i="4"/>
  <c r="GP588" i="4" s="1"/>
  <c r="GQ588" i="4" s="1"/>
  <c r="GO593" i="4"/>
  <c r="GP593" i="4" s="1"/>
  <c r="GQ593" i="4" s="1"/>
  <c r="GO595" i="4"/>
  <c r="GP595" i="4" s="1"/>
  <c r="GQ595" i="4" s="1"/>
  <c r="GO598" i="4"/>
  <c r="GP598" i="4" s="1"/>
  <c r="GQ598" i="4" s="1"/>
  <c r="GO603" i="4"/>
  <c r="GP603" i="4" s="1"/>
  <c r="GQ603" i="4" s="1"/>
  <c r="GO604" i="4"/>
  <c r="GP604" i="4" s="1"/>
  <c r="GQ604" i="4" s="1"/>
  <c r="GO609" i="4"/>
  <c r="GP609" i="4" s="1"/>
  <c r="GQ609" i="4" s="1"/>
  <c r="GO611" i="4"/>
  <c r="GP611" i="4" s="1"/>
  <c r="GQ611" i="4" s="1"/>
  <c r="GO612" i="4"/>
  <c r="GP612" i="4" s="1"/>
  <c r="GQ612" i="4" s="1"/>
  <c r="GO671" i="4"/>
  <c r="GP671" i="4" s="1"/>
  <c r="GQ671" i="4" s="1"/>
  <c r="GO674" i="4"/>
  <c r="GP674" i="4" s="1"/>
  <c r="GQ674" i="4" s="1"/>
  <c r="GO677" i="4"/>
  <c r="GP677" i="4" s="1"/>
  <c r="GQ677" i="4" s="1"/>
  <c r="GO680" i="4"/>
  <c r="GP680" i="4" s="1"/>
  <c r="GQ680" i="4" s="1"/>
  <c r="GO682" i="4"/>
  <c r="GP682" i="4" s="1"/>
  <c r="GQ682" i="4" s="1"/>
  <c r="GO685" i="4"/>
  <c r="GP685" i="4" s="1"/>
  <c r="GQ685" i="4" s="1"/>
  <c r="GO687" i="4"/>
  <c r="GP687" i="4" s="1"/>
  <c r="GQ687" i="4" s="1"/>
  <c r="GO688" i="4"/>
  <c r="GP688" i="4" s="1"/>
  <c r="GQ688" i="4" s="1"/>
  <c r="GO690" i="4"/>
  <c r="GP690" i="4" s="1"/>
  <c r="GQ690" i="4" s="1"/>
  <c r="GO696" i="4"/>
  <c r="GP696" i="4" s="1"/>
  <c r="GQ696" i="4" s="1"/>
  <c r="GO700" i="4"/>
  <c r="GP700" i="4" s="1"/>
  <c r="GQ700" i="4" s="1"/>
  <c r="GO702" i="4"/>
  <c r="GP702" i="4" s="1"/>
  <c r="GQ702" i="4" s="1"/>
  <c r="GO703" i="4"/>
  <c r="GP703" i="4" s="1"/>
  <c r="GQ703" i="4" s="1"/>
  <c r="GO707" i="4"/>
  <c r="GP707" i="4" s="1"/>
  <c r="GQ707" i="4" s="1"/>
  <c r="GO713" i="4"/>
  <c r="GP713" i="4" s="1"/>
  <c r="GQ713" i="4" s="1"/>
  <c r="GO714" i="4"/>
  <c r="GP714" i="4" s="1"/>
  <c r="GQ714" i="4" s="1"/>
  <c r="GO716" i="4"/>
  <c r="GP716" i="4" s="1"/>
  <c r="GQ716" i="4" s="1"/>
  <c r="GO724" i="4"/>
  <c r="GP724" i="4" s="1"/>
  <c r="GQ724" i="4" s="1"/>
  <c r="GO729" i="4"/>
  <c r="GP729" i="4" s="1"/>
  <c r="GQ729" i="4" s="1"/>
  <c r="GO732" i="4"/>
  <c r="GP732" i="4" s="1"/>
  <c r="GQ732" i="4" s="1"/>
  <c r="GO738" i="4"/>
  <c r="GP738" i="4" s="1"/>
  <c r="GQ738" i="4" s="1"/>
  <c r="GO655" i="4"/>
  <c r="GP655" i="4" s="1"/>
  <c r="GQ655" i="4" s="1"/>
  <c r="GO661" i="4"/>
  <c r="GP661" i="4" s="1"/>
  <c r="GQ661" i="4" s="1"/>
  <c r="GO669" i="4"/>
  <c r="GP669" i="4" s="1"/>
  <c r="GQ669" i="4" s="1"/>
  <c r="GO849" i="4"/>
  <c r="GP849" i="4" s="1"/>
  <c r="GQ849" i="4" s="1"/>
  <c r="GO852" i="4"/>
  <c r="GP852" i="4" s="1"/>
  <c r="GQ852" i="4" s="1"/>
  <c r="GO856" i="4"/>
  <c r="GP856" i="4" s="1"/>
  <c r="GQ856" i="4" s="1"/>
  <c r="GO857" i="4"/>
  <c r="GP857" i="4" s="1"/>
  <c r="GQ857" i="4" s="1"/>
  <c r="GO862" i="4"/>
  <c r="GP862" i="4" s="1"/>
  <c r="GQ862" i="4" s="1"/>
  <c r="GO864" i="4"/>
  <c r="GP864" i="4" s="1"/>
  <c r="GQ864" i="4" s="1"/>
  <c r="GO867" i="4"/>
  <c r="GP867" i="4" s="1"/>
  <c r="GQ867" i="4" s="1"/>
  <c r="GO773" i="4"/>
  <c r="GP773" i="4" s="1"/>
  <c r="GQ773" i="4" s="1"/>
  <c r="GO776" i="4"/>
  <c r="GP776" i="4" s="1"/>
  <c r="GQ776" i="4" s="1"/>
  <c r="GO781" i="4"/>
  <c r="GP781" i="4" s="1"/>
  <c r="GQ781" i="4" s="1"/>
  <c r="GO784" i="4"/>
  <c r="GP784" i="4" s="1"/>
  <c r="GQ784" i="4" s="1"/>
  <c r="GO786" i="4"/>
  <c r="GP786" i="4" s="1"/>
  <c r="GQ786" i="4" s="1"/>
  <c r="GO791" i="4"/>
  <c r="GP791" i="4" s="1"/>
  <c r="GQ791" i="4" s="1"/>
  <c r="GO792" i="4"/>
  <c r="GP792" i="4" s="1"/>
  <c r="GQ792" i="4" s="1"/>
  <c r="GO798" i="4"/>
  <c r="GP798" i="4" s="1"/>
  <c r="GQ798" i="4" s="1"/>
  <c r="GO809" i="4"/>
  <c r="GP809" i="4" s="1"/>
  <c r="GQ809" i="4" s="1"/>
  <c r="GO817" i="4"/>
  <c r="GP817" i="4" s="1"/>
  <c r="GQ817" i="4" s="1"/>
  <c r="GO820" i="4"/>
  <c r="GP820" i="4" s="1"/>
  <c r="GQ820" i="4" s="1"/>
  <c r="GO825" i="4"/>
  <c r="GP825" i="4" s="1"/>
  <c r="GQ825" i="4" s="1"/>
  <c r="GO830" i="4"/>
  <c r="GP830" i="4" s="1"/>
  <c r="GQ830" i="4" s="1"/>
  <c r="GO833" i="4"/>
  <c r="GP833" i="4" s="1"/>
  <c r="GQ833" i="4" s="1"/>
  <c r="GO836" i="4"/>
  <c r="GP836" i="4" s="1"/>
  <c r="GQ836" i="4" s="1"/>
  <c r="GO839" i="4"/>
  <c r="GP839" i="4" s="1"/>
  <c r="GQ839" i="4" s="1"/>
  <c r="GO238" i="4"/>
  <c r="GP238" i="4" s="1"/>
  <c r="GQ238" i="4" s="1"/>
  <c r="GO243" i="4"/>
  <c r="GP243" i="4" s="1"/>
  <c r="GQ243" i="4" s="1"/>
  <c r="GO249" i="4"/>
  <c r="GP249" i="4" s="1"/>
  <c r="GQ249" i="4" s="1"/>
  <c r="GO251" i="4"/>
  <c r="GP251" i="4" s="1"/>
  <c r="GQ251" i="4" s="1"/>
  <c r="GO263" i="4"/>
  <c r="GP263" i="4" s="1"/>
  <c r="GQ263" i="4" s="1"/>
  <c r="GO270" i="4"/>
  <c r="GP270" i="4" s="1"/>
  <c r="GQ270" i="4" s="1"/>
  <c r="GO272" i="4"/>
  <c r="GP272" i="4" s="1"/>
  <c r="GQ272" i="4" s="1"/>
  <c r="GO278" i="4"/>
  <c r="GP278" i="4" s="1"/>
  <c r="GQ278" i="4" s="1"/>
  <c r="GO279" i="4"/>
  <c r="GP279" i="4" s="1"/>
  <c r="GQ279" i="4" s="1"/>
  <c r="GO280" i="4"/>
  <c r="GP280" i="4" s="1"/>
  <c r="GQ280" i="4" s="1"/>
  <c r="GO281" i="4"/>
  <c r="GP281" i="4" s="1"/>
  <c r="GQ281" i="4" s="1"/>
  <c r="GO287" i="4"/>
  <c r="GP287" i="4" s="1"/>
  <c r="GQ287" i="4" s="1"/>
  <c r="GO295" i="4"/>
  <c r="GP295" i="4" s="1"/>
  <c r="GQ295" i="4" s="1"/>
  <c r="GO296" i="4"/>
  <c r="GP296" i="4" s="1"/>
  <c r="GQ296" i="4" s="1"/>
  <c r="GO304" i="4"/>
  <c r="GP304" i="4" s="1"/>
  <c r="GQ304" i="4" s="1"/>
  <c r="GO311" i="4"/>
  <c r="GP311" i="4" s="1"/>
  <c r="GQ311" i="4" s="1"/>
  <c r="GO223" i="4"/>
  <c r="GP223" i="4" s="1"/>
  <c r="GQ223" i="4" s="1"/>
  <c r="GO226" i="4"/>
  <c r="GP226" i="4" s="1"/>
  <c r="GQ226" i="4" s="1"/>
  <c r="GJ323" i="4"/>
  <c r="GJ325" i="4"/>
  <c r="GJ327" i="4"/>
  <c r="GJ329" i="4"/>
  <c r="GJ331" i="4"/>
  <c r="GJ333" i="4"/>
  <c r="GJ335" i="4"/>
  <c r="GJ337" i="4"/>
  <c r="GJ339" i="4"/>
  <c r="GJ341" i="4"/>
  <c r="GJ343" i="4"/>
  <c r="GJ345" i="4"/>
  <c r="GJ347" i="4"/>
  <c r="GJ349" i="4"/>
  <c r="GJ351" i="4"/>
  <c r="GJ353" i="4"/>
  <c r="GJ355" i="4"/>
  <c r="GJ357" i="4"/>
  <c r="GJ359" i="4"/>
  <c r="GJ361" i="4"/>
  <c r="GJ363" i="4"/>
  <c r="GJ365" i="4"/>
  <c r="GJ367" i="4"/>
  <c r="GJ369" i="4"/>
  <c r="GO384" i="4"/>
  <c r="GP384" i="4" s="1"/>
  <c r="GQ384" i="4" s="1"/>
  <c r="GO391" i="4"/>
  <c r="GP391" i="4" s="1"/>
  <c r="GQ391" i="4" s="1"/>
  <c r="GO393" i="4"/>
  <c r="GP393" i="4" s="1"/>
  <c r="GQ393" i="4" s="1"/>
  <c r="GO399" i="4"/>
  <c r="GP399" i="4" s="1"/>
  <c r="GQ399" i="4" s="1"/>
  <c r="GO407" i="4"/>
  <c r="GP407" i="4" s="1"/>
  <c r="GQ407" i="4" s="1"/>
  <c r="GO409" i="4"/>
  <c r="GP409" i="4" s="1"/>
  <c r="GQ409" i="4" s="1"/>
  <c r="GO415" i="4"/>
  <c r="GP415" i="4" s="1"/>
  <c r="GQ415" i="4" s="1"/>
  <c r="GO418" i="4"/>
  <c r="GP418" i="4" s="1"/>
  <c r="GQ418" i="4" s="1"/>
  <c r="GO424" i="4"/>
  <c r="GP424" i="4" s="1"/>
  <c r="GQ424" i="4" s="1"/>
  <c r="GJ324" i="4"/>
  <c r="GJ326" i="4"/>
  <c r="GJ328" i="4"/>
  <c r="GJ330" i="4"/>
  <c r="GJ332" i="4"/>
  <c r="GJ334" i="4"/>
  <c r="GJ336" i="4"/>
  <c r="GJ338" i="4"/>
  <c r="GJ340" i="4"/>
  <c r="GJ342" i="4"/>
  <c r="GJ344" i="4"/>
  <c r="GJ346" i="4"/>
  <c r="GJ348" i="4"/>
  <c r="GJ350" i="4"/>
  <c r="GJ352" i="4"/>
  <c r="GJ354" i="4"/>
  <c r="GO368" i="4"/>
  <c r="GP368" i="4" s="1"/>
  <c r="GQ368" i="4" s="1"/>
  <c r="GO370" i="4"/>
  <c r="GP370" i="4" s="1"/>
  <c r="GQ370" i="4" s="1"/>
  <c r="GJ430" i="4"/>
  <c r="GJ432" i="4"/>
  <c r="GJ434" i="4"/>
  <c r="GJ436" i="4"/>
  <c r="GJ438" i="4"/>
  <c r="GJ440" i="4"/>
  <c r="GJ442" i="4"/>
  <c r="GJ444" i="4"/>
  <c r="GJ446" i="4"/>
  <c r="GJ448" i="4"/>
  <c r="GJ450" i="4"/>
  <c r="GJ452" i="4"/>
  <c r="GJ454" i="4"/>
  <c r="GJ456" i="4"/>
  <c r="GJ458" i="4"/>
  <c r="GJ460" i="4"/>
  <c r="GJ462" i="4"/>
  <c r="GJ464" i="4"/>
  <c r="GJ466" i="4"/>
  <c r="GJ468" i="4"/>
  <c r="GJ470" i="4"/>
  <c r="GJ472" i="4"/>
  <c r="GO541" i="4"/>
  <c r="GP541" i="4" s="1"/>
  <c r="GQ541" i="4" s="1"/>
  <c r="GO547" i="4"/>
  <c r="GP547" i="4" s="1"/>
  <c r="GQ547" i="4" s="1"/>
  <c r="GO549" i="4"/>
  <c r="GP549" i="4" s="1"/>
  <c r="GQ549" i="4" s="1"/>
  <c r="GO553" i="4"/>
  <c r="GP553" i="4" s="1"/>
  <c r="GQ553" i="4" s="1"/>
  <c r="GO554" i="4"/>
  <c r="GP554" i="4" s="1"/>
  <c r="GQ554" i="4" s="1"/>
  <c r="GO555" i="4"/>
  <c r="GP555" i="4" s="1"/>
  <c r="GQ555" i="4" s="1"/>
  <c r="GJ431" i="4"/>
  <c r="GJ433" i="4"/>
  <c r="GJ435" i="4"/>
  <c r="GJ437" i="4"/>
  <c r="GJ439" i="4"/>
  <c r="GJ441" i="4"/>
  <c r="GJ443" i="4"/>
  <c r="GJ445" i="4"/>
  <c r="GJ447" i="4"/>
  <c r="GJ449" i="4"/>
  <c r="GJ451" i="4"/>
  <c r="GJ453" i="4"/>
  <c r="GJ455" i="4"/>
  <c r="GJ457" i="4"/>
  <c r="GJ459" i="4"/>
  <c r="GJ461" i="4"/>
  <c r="GJ463" i="4"/>
  <c r="GJ465" i="4"/>
  <c r="GJ467" i="4"/>
  <c r="GJ469" i="4"/>
  <c r="GJ471" i="4"/>
  <c r="GO475" i="4"/>
  <c r="GP475" i="4" s="1"/>
  <c r="GQ475" i="4" s="1"/>
  <c r="GO476" i="4"/>
  <c r="GP476" i="4" s="1"/>
  <c r="GQ476" i="4" s="1"/>
  <c r="GO484" i="4"/>
  <c r="GP484" i="4" s="1"/>
  <c r="GQ484" i="4" s="1"/>
  <c r="GO485" i="4"/>
  <c r="GP485" i="4" s="1"/>
  <c r="GQ485" i="4" s="1"/>
  <c r="GO490" i="4"/>
  <c r="GP490" i="4" s="1"/>
  <c r="GQ490" i="4" s="1"/>
  <c r="GO491" i="4"/>
  <c r="GP491" i="4" s="1"/>
  <c r="GQ491" i="4" s="1"/>
  <c r="GO492" i="4"/>
  <c r="GP492" i="4" s="1"/>
  <c r="GQ492" i="4" s="1"/>
  <c r="GO499" i="4"/>
  <c r="GP499" i="4" s="1"/>
  <c r="GQ499" i="4" s="1"/>
  <c r="GO500" i="4"/>
  <c r="GP500" i="4" s="1"/>
  <c r="GQ500" i="4" s="1"/>
  <c r="GO506" i="4"/>
  <c r="GP506" i="4" s="1"/>
  <c r="GQ506" i="4" s="1"/>
  <c r="GO507" i="4"/>
  <c r="GP507" i="4" s="1"/>
  <c r="GQ507" i="4" s="1"/>
  <c r="GO509" i="4"/>
  <c r="GP509" i="4" s="1"/>
  <c r="GQ509" i="4" s="1"/>
  <c r="GO514" i="4"/>
  <c r="GP514" i="4" s="1"/>
  <c r="GQ514" i="4" s="1"/>
  <c r="GO515" i="4"/>
  <c r="GP515" i="4" s="1"/>
  <c r="GQ515" i="4" s="1"/>
  <c r="GO516" i="4"/>
  <c r="GP516" i="4" s="1"/>
  <c r="GQ516" i="4" s="1"/>
  <c r="GO522" i="4"/>
  <c r="GP522" i="4" s="1"/>
  <c r="GQ522" i="4" s="1"/>
  <c r="GO523" i="4"/>
  <c r="GP523" i="4" s="1"/>
  <c r="GQ523" i="4" s="1"/>
  <c r="GO525" i="4"/>
  <c r="GP525" i="4" s="1"/>
  <c r="GQ525" i="4" s="1"/>
  <c r="GO530" i="4"/>
  <c r="GP530" i="4" s="1"/>
  <c r="GQ530" i="4" s="1"/>
  <c r="GO532" i="4"/>
  <c r="GP532" i="4" s="1"/>
  <c r="GQ532" i="4" s="1"/>
  <c r="GO533" i="4"/>
  <c r="GP533" i="4" s="1"/>
  <c r="GQ533" i="4" s="1"/>
  <c r="GO538" i="4"/>
  <c r="GP538" i="4" s="1"/>
  <c r="GQ538" i="4" s="1"/>
  <c r="GO539" i="4"/>
  <c r="GP539" i="4" s="1"/>
  <c r="GQ539" i="4" s="1"/>
  <c r="GJ4" i="4"/>
  <c r="GO4" i="4" s="1"/>
  <c r="GJ19" i="4"/>
  <c r="GO19" i="4" s="1"/>
  <c r="GJ23" i="4"/>
  <c r="GO23" i="4" s="1"/>
  <c r="GJ87" i="4"/>
  <c r="GJ88" i="4"/>
  <c r="GJ115" i="4"/>
  <c r="GJ116" i="4"/>
  <c r="GJ117" i="4"/>
  <c r="GO117" i="4" s="1"/>
  <c r="GJ119" i="4"/>
  <c r="GJ120" i="4"/>
  <c r="GJ121" i="4"/>
  <c r="GO121" i="4" s="1"/>
  <c r="GJ123" i="4"/>
  <c r="GJ124" i="4"/>
  <c r="GJ191" i="4"/>
  <c r="GJ179" i="4"/>
  <c r="GJ171" i="4"/>
  <c r="GJ217" i="4"/>
  <c r="GJ209" i="4"/>
  <c r="GJ205" i="4"/>
  <c r="GJ68" i="4"/>
  <c r="GJ100" i="4"/>
  <c r="GJ166" i="4"/>
  <c r="GJ201" i="4"/>
  <c r="GJ10" i="4"/>
  <c r="GO10" i="4" s="1"/>
  <c r="GJ17" i="4"/>
  <c r="GO17" i="4" s="1"/>
  <c r="GJ18" i="4"/>
  <c r="GO18" i="4" s="1"/>
  <c r="GJ21" i="4"/>
  <c r="GO21" i="4" s="1"/>
  <c r="GJ41" i="4"/>
  <c r="GJ59" i="4"/>
  <c r="GO59" i="4" s="1"/>
  <c r="GJ61" i="4"/>
  <c r="GO61" i="4" s="1"/>
  <c r="GJ63" i="4"/>
  <c r="GO63" i="4" s="1"/>
  <c r="GJ65" i="4"/>
  <c r="GO65" i="4" s="1"/>
  <c r="GJ69" i="4"/>
  <c r="GO69" i="4" s="1"/>
  <c r="GJ71" i="4"/>
  <c r="GO71" i="4" s="1"/>
  <c r="GJ73" i="4"/>
  <c r="GJ77" i="4"/>
  <c r="GJ78" i="4"/>
  <c r="GJ81" i="4"/>
  <c r="GJ101" i="4"/>
  <c r="GO101" i="4" s="1"/>
  <c r="GJ105" i="4"/>
  <c r="GJ113" i="4"/>
  <c r="GJ136" i="4"/>
  <c r="GJ146" i="4"/>
  <c r="GJ142" i="4"/>
  <c r="GJ197" i="4"/>
  <c r="GJ183" i="4"/>
  <c r="GJ213" i="4"/>
  <c r="GJ5" i="4"/>
  <c r="GO5" i="4" s="1"/>
  <c r="GJ9" i="4"/>
  <c r="GO9" i="4" s="1"/>
  <c r="GJ12" i="4"/>
  <c r="GO12" i="4" s="1"/>
  <c r="GJ13" i="4"/>
  <c r="GO13" i="4" s="1"/>
  <c r="GJ28" i="4"/>
  <c r="GO28" i="4" s="1"/>
  <c r="GJ32" i="4"/>
  <c r="GO32" i="4" s="1"/>
  <c r="GJ38" i="4"/>
  <c r="GO38" i="4" s="1"/>
  <c r="GJ42" i="4"/>
  <c r="GO42" i="4" s="1"/>
  <c r="GJ44" i="4"/>
  <c r="GO44" i="4" s="1"/>
  <c r="GJ45" i="4"/>
  <c r="GO45" i="4" s="1"/>
  <c r="GJ46" i="4"/>
  <c r="GO46" i="4" s="1"/>
  <c r="GJ47" i="4"/>
  <c r="GO47" i="4" s="1"/>
  <c r="GJ48" i="4"/>
  <c r="GO48" i="4" s="1"/>
  <c r="GJ49" i="4"/>
  <c r="GO49" i="4" s="1"/>
  <c r="GJ50" i="4"/>
  <c r="GO50" i="4" s="1"/>
  <c r="GJ51" i="4"/>
  <c r="GO51" i="4" s="1"/>
  <c r="GJ52" i="4"/>
  <c r="GO52" i="4" s="1"/>
  <c r="GJ53" i="4"/>
  <c r="GO53" i="4" s="1"/>
  <c r="GJ54" i="4"/>
  <c r="GO54" i="4" s="1"/>
  <c r="GJ55" i="4"/>
  <c r="GO55" i="4" s="1"/>
  <c r="GJ56" i="4"/>
  <c r="GO56" i="4" s="1"/>
  <c r="GJ57" i="4"/>
  <c r="GO57" i="4" s="1"/>
  <c r="GJ60" i="4"/>
  <c r="GJ64" i="4"/>
  <c r="GJ72" i="4"/>
  <c r="GJ76" i="4"/>
  <c r="GJ80" i="4"/>
  <c r="GJ84" i="4"/>
  <c r="GJ125" i="4"/>
  <c r="GO125" i="4" s="1"/>
  <c r="GJ127" i="4"/>
  <c r="GJ139" i="4"/>
  <c r="GJ134" i="4"/>
  <c r="GO134" i="4" s="1"/>
  <c r="GJ133" i="4"/>
  <c r="GO133" i="4" s="1"/>
  <c r="GJ165" i="4"/>
  <c r="GJ164" i="4"/>
  <c r="GJ163" i="4"/>
  <c r="GO163" i="4" s="1"/>
  <c r="GJ149" i="4"/>
  <c r="GJ148" i="4"/>
  <c r="GJ147" i="4"/>
  <c r="GO147" i="4" s="1"/>
  <c r="GJ188" i="4"/>
  <c r="GJ184" i="4"/>
  <c r="GO184" i="4" s="1"/>
  <c r="GJ181" i="4"/>
  <c r="GJ178" i="4"/>
  <c r="GJ174" i="4"/>
  <c r="GJ214" i="4"/>
  <c r="GJ211" i="4"/>
  <c r="GJ208" i="4"/>
  <c r="GJ6" i="4"/>
  <c r="GO6" i="4" s="1"/>
  <c r="GJ22" i="4"/>
  <c r="GO22" i="4" s="1"/>
  <c r="GJ25" i="4"/>
  <c r="GO25" i="4" s="1"/>
  <c r="GJ26" i="4"/>
  <c r="GO26" i="4" s="1"/>
  <c r="GJ29" i="4"/>
  <c r="GO29" i="4" s="1"/>
  <c r="GJ67" i="4"/>
  <c r="GO67" i="4" s="1"/>
  <c r="GJ79" i="4"/>
  <c r="GO79" i="4" s="1"/>
  <c r="GJ82" i="4"/>
  <c r="GJ83" i="4"/>
  <c r="GO83" i="4" s="1"/>
  <c r="GJ85" i="4"/>
  <c r="GJ102" i="4"/>
  <c r="GJ107" i="4"/>
  <c r="GJ109" i="4"/>
  <c r="GO109" i="4" s="1"/>
  <c r="GJ111" i="4"/>
  <c r="GJ138" i="4"/>
  <c r="GO138" i="4" s="1"/>
  <c r="GJ137" i="4"/>
  <c r="GO137" i="4" s="1"/>
  <c r="GJ167" i="4"/>
  <c r="GJ153" i="4"/>
  <c r="GJ152" i="4"/>
  <c r="GJ151" i="4"/>
  <c r="GO151" i="4" s="1"/>
  <c r="GJ192" i="4"/>
  <c r="GJ189" i="4"/>
  <c r="GJ185" i="4"/>
  <c r="GJ182" i="4"/>
  <c r="GJ175" i="4"/>
  <c r="GO175" i="4" s="1"/>
  <c r="GJ218" i="4"/>
  <c r="GO218" i="4" s="1"/>
  <c r="GJ215" i="4"/>
  <c r="GJ212" i="4"/>
  <c r="GJ202" i="4"/>
  <c r="GJ200" i="4"/>
  <c r="GJ194" i="4"/>
  <c r="GO194" i="4" s="1"/>
  <c r="GJ3" i="4"/>
  <c r="GO3" i="4" s="1"/>
  <c r="GJ7" i="4"/>
  <c r="GO7" i="4" s="1"/>
  <c r="GJ15" i="4"/>
  <c r="GO15" i="4" s="1"/>
  <c r="GJ35" i="4"/>
  <c r="GJ36" i="4"/>
  <c r="GJ37" i="4"/>
  <c r="GJ39" i="4"/>
  <c r="GJ40" i="4"/>
  <c r="GJ43" i="4"/>
  <c r="GJ62" i="4"/>
  <c r="GJ66" i="4"/>
  <c r="GJ70" i="4"/>
  <c r="GJ74" i="4"/>
  <c r="GJ86" i="4"/>
  <c r="GJ90" i="4"/>
  <c r="GJ94" i="4"/>
  <c r="GJ98" i="4"/>
  <c r="GO98" i="4" s="1"/>
  <c r="GJ103" i="4"/>
  <c r="GJ106" i="4"/>
  <c r="GO106" i="4" s="1"/>
  <c r="GJ108" i="4"/>
  <c r="GJ110" i="4"/>
  <c r="GO110" i="4" s="1"/>
  <c r="GJ112" i="4"/>
  <c r="GJ141" i="4"/>
  <c r="GO141" i="4" s="1"/>
  <c r="GJ131" i="4"/>
  <c r="GJ128" i="4"/>
  <c r="GO128" i="4" s="1"/>
  <c r="GJ157" i="4"/>
  <c r="GJ156" i="4"/>
  <c r="GJ155" i="4"/>
  <c r="GO155" i="4" s="1"/>
  <c r="GJ193" i="4"/>
  <c r="GJ190" i="4"/>
  <c r="GJ186" i="4"/>
  <c r="GJ169" i="4"/>
  <c r="GO169" i="4" s="1"/>
  <c r="GJ168" i="4"/>
  <c r="GJ219" i="4"/>
  <c r="GJ216" i="4"/>
  <c r="GJ206" i="4"/>
  <c r="GJ203" i="4"/>
  <c r="GJ199" i="4"/>
  <c r="GJ198" i="4"/>
  <c r="GO198" i="4" s="1"/>
  <c r="GJ196" i="4"/>
  <c r="GJ195" i="4"/>
  <c r="GO195" i="4" s="1"/>
  <c r="GJ8" i="4"/>
  <c r="GO8" i="4" s="1"/>
  <c r="GJ16" i="4"/>
  <c r="GO16" i="4" s="1"/>
  <c r="GJ20" i="4"/>
  <c r="GO20" i="4" s="1"/>
  <c r="GJ24" i="4"/>
  <c r="GO24" i="4" s="1"/>
  <c r="GJ27" i="4"/>
  <c r="GJ75" i="4"/>
  <c r="GJ89" i="4"/>
  <c r="GO89" i="4" s="1"/>
  <c r="GJ91" i="4"/>
  <c r="GJ92" i="4"/>
  <c r="GJ93" i="4"/>
  <c r="GO93" i="4" s="1"/>
  <c r="GJ95" i="4"/>
  <c r="GJ96" i="4"/>
  <c r="GJ97" i="4"/>
  <c r="GO97" i="4" s="1"/>
  <c r="GJ99" i="4"/>
  <c r="GJ104" i="4"/>
  <c r="GJ114" i="4"/>
  <c r="GJ118" i="4"/>
  <c r="GJ122" i="4"/>
  <c r="GJ126" i="4"/>
  <c r="GJ135" i="4"/>
  <c r="GJ130" i="4"/>
  <c r="GJ129" i="4"/>
  <c r="GO129" i="4" s="1"/>
  <c r="GJ161" i="4"/>
  <c r="GJ160" i="4"/>
  <c r="GJ159" i="4"/>
  <c r="GO159" i="4" s="1"/>
  <c r="GJ145" i="4"/>
  <c r="GJ144" i="4"/>
  <c r="GJ143" i="4"/>
  <c r="GJ187" i="4"/>
  <c r="GJ180" i="4"/>
  <c r="GJ177" i="4"/>
  <c r="GJ176" i="4"/>
  <c r="GJ173" i="4"/>
  <c r="GJ172" i="4"/>
  <c r="GJ170" i="4"/>
  <c r="GJ210" i="4"/>
  <c r="GJ207" i="4"/>
  <c r="GJ204" i="4"/>
  <c r="K58" i="1"/>
  <c r="Z58" i="1"/>
  <c r="Q58" i="1"/>
  <c r="X58" i="1"/>
  <c r="B61" i="1"/>
  <c r="B63" i="1" s="1"/>
  <c r="AC67" i="1"/>
  <c r="Q61" i="1"/>
  <c r="AL58" i="1"/>
  <c r="AM58" i="1"/>
  <c r="AM63" i="1"/>
  <c r="AM67" i="1"/>
  <c r="AM78" i="1" s="1"/>
  <c r="AL67" i="1"/>
  <c r="AL78" i="1" s="1"/>
  <c r="AK58" i="1"/>
  <c r="AK63" i="1"/>
  <c r="AK67" i="1"/>
  <c r="AK78" i="1" s="1"/>
  <c r="AJ63" i="1"/>
  <c r="AJ67" i="1"/>
  <c r="AJ78" i="1" s="1"/>
  <c r="AI58" i="1"/>
  <c r="AI63" i="1"/>
  <c r="AI67" i="1"/>
  <c r="AI78" i="1" s="1"/>
  <c r="AH58" i="1"/>
  <c r="AH63" i="1"/>
  <c r="AH67" i="1"/>
  <c r="AH78" i="1" s="1"/>
  <c r="AG63" i="1"/>
  <c r="AG58" i="1"/>
  <c r="AG67" i="1"/>
  <c r="AG78" i="1" s="1"/>
  <c r="AF58" i="1"/>
  <c r="AF63" i="1"/>
  <c r="AF67" i="1"/>
  <c r="AF78" i="1" s="1"/>
  <c r="AE58" i="1"/>
  <c r="AE63" i="1"/>
  <c r="AE67" i="1"/>
  <c r="AE78" i="1" s="1"/>
  <c r="AD63" i="1"/>
  <c r="AD58" i="1"/>
  <c r="AD67" i="1"/>
  <c r="AD78" i="1" s="1"/>
  <c r="AC58" i="1"/>
  <c r="AC63" i="1"/>
  <c r="Y63" i="1"/>
  <c r="AB58" i="1"/>
  <c r="AB63" i="1"/>
  <c r="AB67" i="1"/>
  <c r="AB78" i="1" s="1"/>
  <c r="V67" i="1"/>
  <c r="V61" i="1"/>
  <c r="V63" i="1" s="1"/>
  <c r="Z70" i="1"/>
  <c r="Z79" i="1" s="1"/>
  <c r="X67" i="1"/>
  <c r="X78" i="1" s="1"/>
  <c r="X61" i="1"/>
  <c r="X63" i="1" s="1"/>
  <c r="AA58" i="1"/>
  <c r="W58" i="1"/>
  <c r="AA67" i="1"/>
  <c r="AA78" i="1" s="1"/>
  <c r="W67" i="1"/>
  <c r="W78" i="1" s="1"/>
  <c r="AA63" i="1"/>
  <c r="W63" i="1"/>
  <c r="P61" i="1"/>
  <c r="P63" i="1" s="1"/>
  <c r="E63" i="1"/>
  <c r="J58" i="1"/>
  <c r="D61" i="1"/>
  <c r="D63" i="1" s="1"/>
  <c r="P69" i="1"/>
  <c r="O61" i="1"/>
  <c r="O63" i="1" s="1"/>
  <c r="T61" i="1"/>
  <c r="T63" i="1" s="1"/>
  <c r="L61" i="1"/>
  <c r="L63" i="1" s="1"/>
  <c r="D58" i="1"/>
  <c r="P58" i="1"/>
  <c r="Q67" i="1"/>
  <c r="J61" i="1"/>
  <c r="J63" i="1" s="1"/>
  <c r="Q62" i="1"/>
  <c r="Q69" i="1"/>
  <c r="L70" i="1"/>
  <c r="L79" i="1" s="1"/>
  <c r="N63" i="1"/>
  <c r="L58" i="1"/>
  <c r="H67" i="1"/>
  <c r="M67" i="1"/>
  <c r="M61" i="1"/>
  <c r="M63" i="1" s="1"/>
  <c r="S61" i="1"/>
  <c r="S63" i="1" s="1"/>
  <c r="M58" i="1"/>
  <c r="I58" i="1"/>
  <c r="N67" i="1"/>
  <c r="J67" i="1"/>
  <c r="D68" i="1"/>
  <c r="D70" i="1" s="1"/>
  <c r="S58" i="1"/>
  <c r="N58" i="1"/>
  <c r="F58" i="1"/>
  <c r="B58" i="1"/>
  <c r="F67" i="1"/>
  <c r="O67" i="1"/>
  <c r="K67" i="1"/>
  <c r="U63" i="1"/>
  <c r="U58" i="1"/>
  <c r="U67" i="1"/>
  <c r="U78" i="1" s="1"/>
  <c r="K61" i="1"/>
  <c r="K63" i="1" s="1"/>
  <c r="R68" i="1"/>
  <c r="R70" i="1" s="1"/>
  <c r="R79" i="1" s="1"/>
  <c r="T58" i="1"/>
  <c r="G58" i="1"/>
  <c r="C58" i="1"/>
  <c r="R58" i="1"/>
  <c r="R63" i="1"/>
  <c r="T68" i="1"/>
  <c r="T70" i="1" s="1"/>
  <c r="T79" i="1" s="1"/>
  <c r="P68" i="1"/>
  <c r="F63" i="1"/>
  <c r="S70" i="1"/>
  <c r="S79" i="1" s="1"/>
  <c r="G68" i="1"/>
  <c r="G70" i="1" s="1"/>
  <c r="C68" i="1"/>
  <c r="C70" i="1" s="1"/>
  <c r="H61" i="1"/>
  <c r="H63" i="1" s="1"/>
  <c r="C61" i="1"/>
  <c r="C63" i="1" s="1"/>
  <c r="I68" i="1"/>
  <c r="I70" i="1" s="1"/>
  <c r="I79" i="1" s="1"/>
  <c r="G61" i="1"/>
  <c r="G63" i="1" s="1"/>
  <c r="E68" i="1"/>
  <c r="E70" i="1" s="1"/>
  <c r="I61" i="1"/>
  <c r="I63" i="1" s="1"/>
  <c r="GO158" i="4"/>
  <c r="GO154" i="4"/>
  <c r="GO11" i="4"/>
  <c r="GP425" i="4" l="1"/>
  <c r="GQ425" i="4" s="1"/>
  <c r="C79" i="1"/>
  <c r="Y70" i="1"/>
  <c r="Y79" i="1" s="1"/>
  <c r="G79" i="1"/>
  <c r="Y78" i="1"/>
  <c r="E79" i="1"/>
  <c r="D79" i="1"/>
  <c r="F68" i="1"/>
  <c r="F70" i="1" s="1"/>
  <c r="F78" i="1"/>
  <c r="M68" i="1"/>
  <c r="M70" i="1" s="1"/>
  <c r="M79" i="1" s="1"/>
  <c r="M78" i="1"/>
  <c r="Q68" i="1"/>
  <c r="Q78" i="1"/>
  <c r="H68" i="1"/>
  <c r="H70" i="1" s="1"/>
  <c r="H78" i="1"/>
  <c r="K68" i="1"/>
  <c r="K70" i="1" s="1"/>
  <c r="K79" i="1" s="1"/>
  <c r="K78" i="1"/>
  <c r="J68" i="1"/>
  <c r="J70" i="1" s="1"/>
  <c r="J79" i="1" s="1"/>
  <c r="J78" i="1"/>
  <c r="Q63" i="1"/>
  <c r="V68" i="1"/>
  <c r="V78" i="1"/>
  <c r="AC68" i="1"/>
  <c r="AC70" i="1" s="1"/>
  <c r="AC79" i="1" s="1"/>
  <c r="AC78" i="1"/>
  <c r="O68" i="1"/>
  <c r="O70" i="1" s="1"/>
  <c r="O79" i="1" s="1"/>
  <c r="O78" i="1"/>
  <c r="N68" i="1"/>
  <c r="N78" i="1"/>
  <c r="GO160" i="4"/>
  <c r="GP160" i="4" s="1"/>
  <c r="GQ160" i="4" s="1"/>
  <c r="GO173" i="4"/>
  <c r="GP173" i="4" s="1"/>
  <c r="GQ173" i="4" s="1"/>
  <c r="GO170" i="4"/>
  <c r="GP170" i="4" s="1"/>
  <c r="GQ170" i="4" s="1"/>
  <c r="GO177" i="4"/>
  <c r="GP177" i="4" s="1"/>
  <c r="GQ177" i="4" s="1"/>
  <c r="GO144" i="4"/>
  <c r="GP144" i="4" s="1"/>
  <c r="GQ144" i="4" s="1"/>
  <c r="GO161" i="4"/>
  <c r="GP161" i="4" s="1"/>
  <c r="GQ161" i="4" s="1"/>
  <c r="GO104" i="4"/>
  <c r="GP104" i="4" s="1"/>
  <c r="GQ104" i="4" s="1"/>
  <c r="GO96" i="4"/>
  <c r="GP96" i="4" s="1"/>
  <c r="GQ96" i="4" s="1"/>
  <c r="GO91" i="4"/>
  <c r="GP91" i="4" s="1"/>
  <c r="GQ91" i="4" s="1"/>
  <c r="GO203" i="4"/>
  <c r="GP203" i="4" s="1"/>
  <c r="GO219" i="4"/>
  <c r="GP219" i="4" s="1"/>
  <c r="GQ219" i="4" s="1"/>
  <c r="GO190" i="4"/>
  <c r="GP190" i="4" s="1"/>
  <c r="GQ190" i="4" s="1"/>
  <c r="GO156" i="4"/>
  <c r="GP156" i="4" s="1"/>
  <c r="GQ156" i="4" s="1"/>
  <c r="GO90" i="4"/>
  <c r="GP90" i="4" s="1"/>
  <c r="GQ90" i="4" s="1"/>
  <c r="GO70" i="4"/>
  <c r="GP70" i="4" s="1"/>
  <c r="GQ70" i="4" s="1"/>
  <c r="GO40" i="4"/>
  <c r="GP40" i="4" s="1"/>
  <c r="GQ40" i="4" s="1"/>
  <c r="GO35" i="4"/>
  <c r="GP35" i="4" s="1"/>
  <c r="GQ35" i="4" s="1"/>
  <c r="GO212" i="4"/>
  <c r="GP212" i="4" s="1"/>
  <c r="GQ212" i="4" s="1"/>
  <c r="GO182" i="4"/>
  <c r="GP182" i="4" s="1"/>
  <c r="GQ182" i="4" s="1"/>
  <c r="GO107" i="4"/>
  <c r="GP107" i="4" s="1"/>
  <c r="GQ107" i="4" s="1"/>
  <c r="GO82" i="4"/>
  <c r="GP82" i="4" s="1"/>
  <c r="GQ82" i="4" s="1"/>
  <c r="GO214" i="4"/>
  <c r="GP214" i="4" s="1"/>
  <c r="GQ214" i="4" s="1"/>
  <c r="GO149" i="4"/>
  <c r="GP149" i="4" s="1"/>
  <c r="GQ149" i="4" s="1"/>
  <c r="GO60" i="4"/>
  <c r="GP60" i="4" s="1"/>
  <c r="GQ60" i="4" s="1"/>
  <c r="GO213" i="4"/>
  <c r="GP213" i="4" s="1"/>
  <c r="GQ213" i="4" s="1"/>
  <c r="GO146" i="4"/>
  <c r="GP146" i="4" s="1"/>
  <c r="GQ146" i="4" s="1"/>
  <c r="GO73" i="4"/>
  <c r="GP73" i="4" s="1"/>
  <c r="GQ73" i="4" s="1"/>
  <c r="GO166" i="4"/>
  <c r="GP166" i="4" s="1"/>
  <c r="GQ166" i="4" s="1"/>
  <c r="GO209" i="4"/>
  <c r="GP209" i="4" s="1"/>
  <c r="GQ209" i="4" s="1"/>
  <c r="GO191" i="4"/>
  <c r="GP191" i="4" s="1"/>
  <c r="GQ191" i="4" s="1"/>
  <c r="GO120" i="4"/>
  <c r="GP120" i="4" s="1"/>
  <c r="GQ120" i="4" s="1"/>
  <c r="GO115" i="4"/>
  <c r="GP115" i="4" s="1"/>
  <c r="GQ115" i="4" s="1"/>
  <c r="GO140" i="4"/>
  <c r="GO33" i="4"/>
  <c r="GP33" i="4" s="1"/>
  <c r="GQ33" i="4" s="1"/>
  <c r="GP24" i="4"/>
  <c r="GQ24" i="4" s="1"/>
  <c r="GP195" i="4"/>
  <c r="GQ195" i="4" s="1"/>
  <c r="GP141" i="4"/>
  <c r="GQ141" i="4" s="1"/>
  <c r="GP106" i="4"/>
  <c r="GQ106" i="4" s="1"/>
  <c r="GP3" i="4"/>
  <c r="GQ3" i="4" s="1"/>
  <c r="GP151" i="4"/>
  <c r="GQ151" i="4" s="1"/>
  <c r="GP137" i="4"/>
  <c r="GQ137" i="4" s="1"/>
  <c r="GP22" i="4"/>
  <c r="GQ22" i="4" s="1"/>
  <c r="GP184" i="4"/>
  <c r="GQ184" i="4" s="1"/>
  <c r="GP133" i="4"/>
  <c r="GQ133" i="4" s="1"/>
  <c r="GP125" i="4"/>
  <c r="GQ125" i="4" s="1"/>
  <c r="GP54" i="4"/>
  <c r="GQ54" i="4" s="1"/>
  <c r="GP50" i="4"/>
  <c r="GQ50" i="4" s="1"/>
  <c r="GP46" i="4"/>
  <c r="GP38" i="4"/>
  <c r="GQ38" i="4" s="1"/>
  <c r="GP12" i="4"/>
  <c r="GQ12" i="4" s="1"/>
  <c r="GP101" i="4"/>
  <c r="GP63" i="4"/>
  <c r="GQ63" i="4" s="1"/>
  <c r="GP21" i="4"/>
  <c r="GQ21" i="4" s="1"/>
  <c r="GP19" i="4"/>
  <c r="GQ19" i="4" s="1"/>
  <c r="GP154" i="4"/>
  <c r="GQ154" i="4" s="1"/>
  <c r="GP11" i="4"/>
  <c r="GQ11" i="4" s="1"/>
  <c r="GO210" i="4"/>
  <c r="GP210" i="4" s="1"/>
  <c r="GQ210" i="4" s="1"/>
  <c r="GO143" i="4"/>
  <c r="GP143" i="4" s="1"/>
  <c r="GO135" i="4"/>
  <c r="GP135" i="4" s="1"/>
  <c r="GQ135" i="4" s="1"/>
  <c r="GO114" i="4"/>
  <c r="GP114" i="4" s="1"/>
  <c r="GQ114" i="4" s="1"/>
  <c r="GO92" i="4"/>
  <c r="GP92" i="4" s="1"/>
  <c r="GQ92" i="4" s="1"/>
  <c r="GO199" i="4"/>
  <c r="GP199" i="4" s="1"/>
  <c r="GQ199" i="4" s="1"/>
  <c r="GO216" i="4"/>
  <c r="GP216" i="4" s="1"/>
  <c r="GQ216" i="4" s="1"/>
  <c r="GO186" i="4"/>
  <c r="GP186" i="4" s="1"/>
  <c r="GQ186" i="4" s="1"/>
  <c r="GO131" i="4"/>
  <c r="GP131" i="4" s="1"/>
  <c r="GQ131" i="4" s="1"/>
  <c r="GO108" i="4"/>
  <c r="GP108" i="4" s="1"/>
  <c r="GQ108" i="4" s="1"/>
  <c r="GO94" i="4"/>
  <c r="GP94" i="4" s="1"/>
  <c r="GQ94" i="4" s="1"/>
  <c r="GO74" i="4"/>
  <c r="GP74" i="4" s="1"/>
  <c r="GQ74" i="4" s="1"/>
  <c r="GO43" i="4"/>
  <c r="GP43" i="4" s="1"/>
  <c r="GQ43" i="4" s="1"/>
  <c r="GO36" i="4"/>
  <c r="GP36" i="4" s="1"/>
  <c r="GQ36" i="4" s="1"/>
  <c r="GO192" i="4"/>
  <c r="GP192" i="4" s="1"/>
  <c r="GQ192" i="4" s="1"/>
  <c r="GO211" i="4"/>
  <c r="GP211" i="4" s="1"/>
  <c r="GQ211" i="4" s="1"/>
  <c r="GO181" i="4"/>
  <c r="GP181" i="4" s="1"/>
  <c r="GQ181" i="4" s="1"/>
  <c r="GO148" i="4"/>
  <c r="GP148" i="4" s="1"/>
  <c r="GQ148" i="4" s="1"/>
  <c r="GO165" i="4"/>
  <c r="GP165" i="4" s="1"/>
  <c r="GQ165" i="4" s="1"/>
  <c r="GO127" i="4"/>
  <c r="GP127" i="4" s="1"/>
  <c r="GQ127" i="4" s="1"/>
  <c r="GO80" i="4"/>
  <c r="GP80" i="4" s="1"/>
  <c r="GQ80" i="4" s="1"/>
  <c r="GO64" i="4"/>
  <c r="GP64" i="4" s="1"/>
  <c r="GQ64" i="4" s="1"/>
  <c r="GO142" i="4"/>
  <c r="GP142" i="4" s="1"/>
  <c r="GQ142" i="4" s="1"/>
  <c r="GO105" i="4"/>
  <c r="GP105" i="4" s="1"/>
  <c r="GQ105" i="4" s="1"/>
  <c r="GO77" i="4"/>
  <c r="GP77" i="4" s="1"/>
  <c r="GQ77" i="4" s="1"/>
  <c r="GO41" i="4"/>
  <c r="GP41" i="4" s="1"/>
  <c r="GQ41" i="4" s="1"/>
  <c r="GO201" i="4"/>
  <c r="GP201" i="4" s="1"/>
  <c r="GO205" i="4"/>
  <c r="GP205" i="4" s="1"/>
  <c r="GQ205" i="4" s="1"/>
  <c r="GO179" i="4"/>
  <c r="GP179" i="4" s="1"/>
  <c r="GQ179" i="4" s="1"/>
  <c r="GO116" i="4"/>
  <c r="GP116" i="4" s="1"/>
  <c r="GQ116" i="4" s="1"/>
  <c r="GO132" i="4"/>
  <c r="GP132" i="4" s="1"/>
  <c r="GQ46" i="4"/>
  <c r="GP97" i="4"/>
  <c r="GQ97" i="4" s="1"/>
  <c r="GP8" i="4"/>
  <c r="GQ8" i="4" s="1"/>
  <c r="GP155" i="4"/>
  <c r="GQ155" i="4" s="1"/>
  <c r="GP175" i="4"/>
  <c r="GQ175" i="4" s="1"/>
  <c r="GP109" i="4"/>
  <c r="GQ109" i="4" s="1"/>
  <c r="GP83" i="4"/>
  <c r="GQ83" i="4" s="1"/>
  <c r="GP25" i="4"/>
  <c r="GQ25" i="4" s="1"/>
  <c r="GP55" i="4"/>
  <c r="GQ55" i="4" s="1"/>
  <c r="GP51" i="4"/>
  <c r="GQ51" i="4" s="1"/>
  <c r="GP47" i="4"/>
  <c r="GQ47" i="4" s="1"/>
  <c r="GP42" i="4"/>
  <c r="GQ42" i="4" s="1"/>
  <c r="GP13" i="4"/>
  <c r="GQ13" i="4" s="1"/>
  <c r="GP65" i="4"/>
  <c r="GQ65" i="4" s="1"/>
  <c r="GP10" i="4"/>
  <c r="GQ10" i="4" s="1"/>
  <c r="GP121" i="4"/>
  <c r="GQ121" i="4" s="1"/>
  <c r="GP23" i="4"/>
  <c r="GQ23" i="4" s="1"/>
  <c r="GP34" i="4"/>
  <c r="GQ34" i="4" s="1"/>
  <c r="GP14" i="4"/>
  <c r="GQ14" i="4" s="1"/>
  <c r="GO176" i="4"/>
  <c r="GP176" i="4" s="1"/>
  <c r="GQ176" i="4" s="1"/>
  <c r="GO207" i="4"/>
  <c r="GP207" i="4" s="1"/>
  <c r="GQ207" i="4" s="1"/>
  <c r="GO187" i="4"/>
  <c r="GP187" i="4" s="1"/>
  <c r="GO99" i="4"/>
  <c r="GP99" i="4" s="1"/>
  <c r="GQ99" i="4" s="1"/>
  <c r="GO193" i="4"/>
  <c r="GP193" i="4" s="1"/>
  <c r="GQ193" i="4" s="1"/>
  <c r="GO86" i="4"/>
  <c r="GP86" i="4" s="1"/>
  <c r="GQ86" i="4" s="1"/>
  <c r="GO62" i="4"/>
  <c r="GP62" i="4" s="1"/>
  <c r="GQ62" i="4" s="1"/>
  <c r="GO37" i="4"/>
  <c r="GP37" i="4" s="1"/>
  <c r="GQ37" i="4" s="1"/>
  <c r="GO200" i="4"/>
  <c r="GP200" i="4" s="1"/>
  <c r="GO189" i="4"/>
  <c r="GP189" i="4" s="1"/>
  <c r="GQ189" i="4" s="1"/>
  <c r="GO153" i="4"/>
  <c r="GP153" i="4" s="1"/>
  <c r="GQ153" i="4" s="1"/>
  <c r="GO111" i="4"/>
  <c r="GP111" i="4" s="1"/>
  <c r="GQ111" i="4" s="1"/>
  <c r="GO85" i="4"/>
  <c r="GP85" i="4" s="1"/>
  <c r="GQ85" i="4" s="1"/>
  <c r="GO208" i="4"/>
  <c r="GP208" i="4" s="1"/>
  <c r="GQ208" i="4" s="1"/>
  <c r="GO178" i="4"/>
  <c r="GP178" i="4" s="1"/>
  <c r="GQ178" i="4" s="1"/>
  <c r="GO164" i="4"/>
  <c r="GP164" i="4" s="1"/>
  <c r="GQ164" i="4" s="1"/>
  <c r="GO139" i="4"/>
  <c r="GP139" i="4" s="1"/>
  <c r="GQ139" i="4" s="1"/>
  <c r="GO72" i="4"/>
  <c r="GP72" i="4" s="1"/>
  <c r="GQ72" i="4" s="1"/>
  <c r="GO197" i="4"/>
  <c r="GP197" i="4" s="1"/>
  <c r="GQ197" i="4" s="1"/>
  <c r="GO113" i="4"/>
  <c r="GP113" i="4" s="1"/>
  <c r="GQ113" i="4" s="1"/>
  <c r="GO78" i="4"/>
  <c r="GP78" i="4" s="1"/>
  <c r="GQ78" i="4" s="1"/>
  <c r="GO68" i="4"/>
  <c r="GP68" i="4" s="1"/>
  <c r="GQ68" i="4" s="1"/>
  <c r="GO171" i="4"/>
  <c r="GP171" i="4" s="1"/>
  <c r="GQ171" i="4" s="1"/>
  <c r="GO123" i="4"/>
  <c r="GP123" i="4" s="1"/>
  <c r="GQ123" i="4" s="1"/>
  <c r="GO87" i="4"/>
  <c r="GP87" i="4" s="1"/>
  <c r="GQ87" i="4" s="1"/>
  <c r="GO58" i="4"/>
  <c r="GP58" i="4" s="1"/>
  <c r="GQ58" i="4" s="1"/>
  <c r="GO30" i="4"/>
  <c r="GP30" i="4" s="1"/>
  <c r="GQ30" i="4" s="1"/>
  <c r="GP159" i="4"/>
  <c r="GQ159" i="4" s="1"/>
  <c r="GP93" i="4"/>
  <c r="GQ93" i="4" s="1"/>
  <c r="GP16" i="4"/>
  <c r="GQ16" i="4" s="1"/>
  <c r="GP198" i="4"/>
  <c r="GQ198" i="4" s="1"/>
  <c r="GP169" i="4"/>
  <c r="GQ169" i="4" s="1"/>
  <c r="GP128" i="4"/>
  <c r="GQ128" i="4" s="1"/>
  <c r="GP110" i="4"/>
  <c r="GQ110" i="4" s="1"/>
  <c r="GP98" i="4"/>
  <c r="GQ98" i="4" s="1"/>
  <c r="GP7" i="4"/>
  <c r="GQ7" i="4" s="1"/>
  <c r="GP218" i="4"/>
  <c r="GQ218" i="4" s="1"/>
  <c r="GP67" i="4"/>
  <c r="GQ67" i="4" s="1"/>
  <c r="GP26" i="4"/>
  <c r="GQ26" i="4" s="1"/>
  <c r="GP147" i="4"/>
  <c r="GQ147" i="4" s="1"/>
  <c r="GP56" i="4"/>
  <c r="GQ56" i="4" s="1"/>
  <c r="GP52" i="4"/>
  <c r="GQ52" i="4" s="1"/>
  <c r="GP48" i="4"/>
  <c r="GQ48" i="4" s="1"/>
  <c r="GP44" i="4"/>
  <c r="GQ44" i="4" s="1"/>
  <c r="GP28" i="4"/>
  <c r="GQ28" i="4" s="1"/>
  <c r="GP5" i="4"/>
  <c r="GP69" i="4"/>
  <c r="GP59" i="4"/>
  <c r="GQ59" i="4" s="1"/>
  <c r="GP17" i="4"/>
  <c r="GQ17" i="4" s="1"/>
  <c r="GP117" i="4"/>
  <c r="GQ117" i="4" s="1"/>
  <c r="GP158" i="4"/>
  <c r="GQ158" i="4" s="1"/>
  <c r="GO122" i="4"/>
  <c r="GP122" i="4" s="1"/>
  <c r="GQ122" i="4" s="1"/>
  <c r="GO204" i="4"/>
  <c r="GP204" i="4" s="1"/>
  <c r="GQ204" i="4" s="1"/>
  <c r="GO172" i="4"/>
  <c r="GP172" i="4" s="1"/>
  <c r="GQ172" i="4" s="1"/>
  <c r="GO180" i="4"/>
  <c r="GP180" i="4" s="1"/>
  <c r="GQ180" i="4" s="1"/>
  <c r="GO145" i="4"/>
  <c r="GP145" i="4" s="1"/>
  <c r="GQ145" i="4" s="1"/>
  <c r="GO126" i="4"/>
  <c r="GP126" i="4" s="1"/>
  <c r="GQ126" i="4" s="1"/>
  <c r="GO118" i="4"/>
  <c r="GP118" i="4" s="1"/>
  <c r="GQ118" i="4" s="1"/>
  <c r="GO95" i="4"/>
  <c r="GP95" i="4" s="1"/>
  <c r="GQ95" i="4" s="1"/>
  <c r="GO75" i="4"/>
  <c r="GP75" i="4" s="1"/>
  <c r="GQ75" i="4" s="1"/>
  <c r="GO196" i="4"/>
  <c r="GP196" i="4" s="1"/>
  <c r="GQ196" i="4" s="1"/>
  <c r="GO206" i="4"/>
  <c r="GP206" i="4" s="1"/>
  <c r="GQ206" i="4" s="1"/>
  <c r="GO168" i="4"/>
  <c r="GP168" i="4" s="1"/>
  <c r="GQ168" i="4" s="1"/>
  <c r="GO157" i="4"/>
  <c r="GO112" i="4"/>
  <c r="GP112" i="4" s="1"/>
  <c r="GQ112" i="4" s="1"/>
  <c r="GO103" i="4"/>
  <c r="GP103" i="4" s="1"/>
  <c r="GQ103" i="4" s="1"/>
  <c r="GO66" i="4"/>
  <c r="GP66" i="4" s="1"/>
  <c r="GQ66" i="4" s="1"/>
  <c r="GO39" i="4"/>
  <c r="GP39" i="4" s="1"/>
  <c r="GQ39" i="4" s="1"/>
  <c r="GO215" i="4"/>
  <c r="GP215" i="4" s="1"/>
  <c r="GQ215" i="4" s="1"/>
  <c r="GO185" i="4"/>
  <c r="GP185" i="4" s="1"/>
  <c r="GQ185" i="4" s="1"/>
  <c r="GO152" i="4"/>
  <c r="GP152" i="4" s="1"/>
  <c r="GQ152" i="4" s="1"/>
  <c r="GO102" i="4"/>
  <c r="GP102" i="4" s="1"/>
  <c r="GQ102" i="4" s="1"/>
  <c r="GO174" i="4"/>
  <c r="GP174" i="4" s="1"/>
  <c r="GQ174" i="4" s="1"/>
  <c r="GO188" i="4"/>
  <c r="GP188" i="4" s="1"/>
  <c r="GQ188" i="4" s="1"/>
  <c r="GO84" i="4"/>
  <c r="GP84" i="4" s="1"/>
  <c r="GQ84" i="4" s="1"/>
  <c r="GO76" i="4"/>
  <c r="GP76" i="4" s="1"/>
  <c r="GQ76" i="4" s="1"/>
  <c r="GO183" i="4"/>
  <c r="GP183" i="4" s="1"/>
  <c r="GQ183" i="4" s="1"/>
  <c r="GO136" i="4"/>
  <c r="GO81" i="4"/>
  <c r="GP81" i="4" s="1"/>
  <c r="GQ81" i="4" s="1"/>
  <c r="GO100" i="4"/>
  <c r="GP100" i="4" s="1"/>
  <c r="GQ100" i="4" s="1"/>
  <c r="GO217" i="4"/>
  <c r="GP217" i="4" s="1"/>
  <c r="GQ217" i="4" s="1"/>
  <c r="GO124" i="4"/>
  <c r="GP124" i="4" s="1"/>
  <c r="GQ124" i="4" s="1"/>
  <c r="GO119" i="4"/>
  <c r="GP119" i="4" s="1"/>
  <c r="GQ119" i="4" s="1"/>
  <c r="GO88" i="4"/>
  <c r="GP88" i="4" s="1"/>
  <c r="GQ88" i="4" s="1"/>
  <c r="GO31" i="4"/>
  <c r="GP31" i="4" s="1"/>
  <c r="GQ31" i="4" s="1"/>
  <c r="GQ5" i="4"/>
  <c r="GQ69" i="4"/>
  <c r="GO27" i="4"/>
  <c r="GQ101" i="4"/>
  <c r="GO130" i="4"/>
  <c r="GO167" i="4"/>
  <c r="GP167" i="4" s="1"/>
  <c r="GO202" i="4"/>
  <c r="GP129" i="4"/>
  <c r="GQ129" i="4" s="1"/>
  <c r="GP89" i="4"/>
  <c r="GQ89" i="4" s="1"/>
  <c r="GP20" i="4"/>
  <c r="GQ20" i="4" s="1"/>
  <c r="GP15" i="4"/>
  <c r="GQ15" i="4" s="1"/>
  <c r="GP194" i="4"/>
  <c r="GQ194" i="4" s="1"/>
  <c r="GP138" i="4"/>
  <c r="GQ138" i="4" s="1"/>
  <c r="GP79" i="4"/>
  <c r="GQ79" i="4" s="1"/>
  <c r="GP29" i="4"/>
  <c r="GQ29" i="4" s="1"/>
  <c r="GP6" i="4"/>
  <c r="GQ6" i="4" s="1"/>
  <c r="GP163" i="4"/>
  <c r="GQ163" i="4" s="1"/>
  <c r="GP134" i="4"/>
  <c r="GQ134" i="4" s="1"/>
  <c r="GP57" i="4"/>
  <c r="GQ57" i="4" s="1"/>
  <c r="GP53" i="4"/>
  <c r="GQ53" i="4" s="1"/>
  <c r="GP49" i="4"/>
  <c r="GQ49" i="4" s="1"/>
  <c r="GP45" i="4"/>
  <c r="GQ45" i="4" s="1"/>
  <c r="GP32" i="4"/>
  <c r="GQ32" i="4" s="1"/>
  <c r="GP9" i="4"/>
  <c r="GQ9" i="4" s="1"/>
  <c r="GP71" i="4"/>
  <c r="GQ71" i="4" s="1"/>
  <c r="GP61" i="4"/>
  <c r="GQ61" i="4" s="1"/>
  <c r="GP18" i="4"/>
  <c r="GQ18" i="4" s="1"/>
  <c r="GP4" i="4"/>
  <c r="GQ4" i="4" s="1"/>
  <c r="GP162" i="4"/>
  <c r="GQ162" i="4" s="1"/>
  <c r="GP150" i="4"/>
  <c r="GQ150" i="4" s="1"/>
  <c r="GO754" i="4"/>
  <c r="GP754" i="4" s="1"/>
  <c r="GQ754" i="4" s="1"/>
  <c r="GO764" i="4"/>
  <c r="GP764" i="4" s="1"/>
  <c r="GQ764" i="4" s="1"/>
  <c r="GO756" i="4"/>
  <c r="GP756" i="4" s="1"/>
  <c r="GQ756" i="4" s="1"/>
  <c r="GO748" i="4"/>
  <c r="GP748" i="4" s="1"/>
  <c r="GQ748" i="4" s="1"/>
  <c r="GO761" i="4"/>
  <c r="GP761" i="4" s="1"/>
  <c r="GQ761" i="4" s="1"/>
  <c r="GO753" i="4"/>
  <c r="GP753" i="4" s="1"/>
  <c r="GQ753" i="4" s="1"/>
  <c r="GO745" i="4"/>
  <c r="GP745" i="4" s="1"/>
  <c r="GQ745" i="4" s="1"/>
  <c r="GO649" i="4"/>
  <c r="GP649" i="4" s="1"/>
  <c r="GQ649" i="4" s="1"/>
  <c r="GO641" i="4"/>
  <c r="GP641" i="4" s="1"/>
  <c r="GQ641" i="4" s="1"/>
  <c r="GO633" i="4"/>
  <c r="GP633" i="4" s="1"/>
  <c r="GQ633" i="4" s="1"/>
  <c r="GO666" i="4"/>
  <c r="GP666" i="4" s="1"/>
  <c r="GQ666" i="4" s="1"/>
  <c r="GO658" i="4"/>
  <c r="GP658" i="4" s="1"/>
  <c r="GQ658" i="4" s="1"/>
  <c r="GO650" i="4"/>
  <c r="GP650" i="4" s="1"/>
  <c r="GQ650" i="4" s="1"/>
  <c r="GO642" i="4"/>
  <c r="GP642" i="4" s="1"/>
  <c r="GQ642" i="4" s="1"/>
  <c r="GO634" i="4"/>
  <c r="GP634" i="4" s="1"/>
  <c r="GQ634" i="4" s="1"/>
  <c r="GO626" i="4"/>
  <c r="GP626" i="4" s="1"/>
  <c r="GQ626" i="4" s="1"/>
  <c r="GO758" i="4"/>
  <c r="GP758" i="4" s="1"/>
  <c r="GQ758" i="4" s="1"/>
  <c r="GO750" i="4"/>
  <c r="GP750" i="4" s="1"/>
  <c r="GQ750" i="4" s="1"/>
  <c r="GO742" i="4"/>
  <c r="GP742" i="4" s="1"/>
  <c r="GQ742" i="4" s="1"/>
  <c r="GO763" i="4"/>
  <c r="GP763" i="4" s="1"/>
  <c r="GQ763" i="4" s="1"/>
  <c r="GO755" i="4"/>
  <c r="GP755" i="4" s="1"/>
  <c r="GQ755" i="4" s="1"/>
  <c r="GO747" i="4"/>
  <c r="GP747" i="4" s="1"/>
  <c r="GQ747" i="4" s="1"/>
  <c r="GO651" i="4"/>
  <c r="GP651" i="4" s="1"/>
  <c r="GQ651" i="4" s="1"/>
  <c r="GO643" i="4"/>
  <c r="GP643" i="4" s="1"/>
  <c r="GQ643" i="4" s="1"/>
  <c r="GO635" i="4"/>
  <c r="GP635" i="4" s="1"/>
  <c r="GQ635" i="4" s="1"/>
  <c r="GO627" i="4"/>
  <c r="GP627" i="4" s="1"/>
  <c r="GQ627" i="4" s="1"/>
  <c r="GO668" i="4"/>
  <c r="GP668" i="4" s="1"/>
  <c r="GQ668" i="4" s="1"/>
  <c r="GO660" i="4"/>
  <c r="GP660" i="4" s="1"/>
  <c r="GQ660" i="4" s="1"/>
  <c r="GO652" i="4"/>
  <c r="GP652" i="4" s="1"/>
  <c r="GQ652" i="4" s="1"/>
  <c r="GO644" i="4"/>
  <c r="GP644" i="4" s="1"/>
  <c r="GQ644" i="4" s="1"/>
  <c r="GO636" i="4"/>
  <c r="GP636" i="4" s="1"/>
  <c r="GQ636" i="4" s="1"/>
  <c r="GO628" i="4"/>
  <c r="GP628" i="4" s="1"/>
  <c r="GQ628" i="4" s="1"/>
  <c r="GO760" i="4"/>
  <c r="GP760" i="4" s="1"/>
  <c r="GQ760" i="4" s="1"/>
  <c r="GO752" i="4"/>
  <c r="GP752" i="4" s="1"/>
  <c r="GQ752" i="4" s="1"/>
  <c r="GO744" i="4"/>
  <c r="GP744" i="4" s="1"/>
  <c r="GQ744" i="4" s="1"/>
  <c r="GO765" i="4"/>
  <c r="GP765" i="4" s="1"/>
  <c r="GQ765" i="4" s="1"/>
  <c r="GO757" i="4"/>
  <c r="GP757" i="4" s="1"/>
  <c r="GQ757" i="4" s="1"/>
  <c r="GO749" i="4"/>
  <c r="GP749" i="4" s="1"/>
  <c r="GQ749" i="4" s="1"/>
  <c r="GO653" i="4"/>
  <c r="GP653" i="4" s="1"/>
  <c r="GQ653" i="4" s="1"/>
  <c r="GO645" i="4"/>
  <c r="GP645" i="4" s="1"/>
  <c r="GQ645" i="4" s="1"/>
  <c r="GO637" i="4"/>
  <c r="GP637" i="4" s="1"/>
  <c r="GQ637" i="4" s="1"/>
  <c r="GO629" i="4"/>
  <c r="GP629" i="4" s="1"/>
  <c r="GQ629" i="4" s="1"/>
  <c r="GO670" i="4"/>
  <c r="GP670" i="4" s="1"/>
  <c r="GQ670" i="4" s="1"/>
  <c r="GO662" i="4"/>
  <c r="GP662" i="4" s="1"/>
  <c r="GQ662" i="4" s="1"/>
  <c r="GO654" i="4"/>
  <c r="GP654" i="4" s="1"/>
  <c r="GQ654" i="4" s="1"/>
  <c r="GO646" i="4"/>
  <c r="GP646" i="4" s="1"/>
  <c r="GQ646" i="4" s="1"/>
  <c r="GO638" i="4"/>
  <c r="GP638" i="4" s="1"/>
  <c r="GQ638" i="4" s="1"/>
  <c r="GO630" i="4"/>
  <c r="GP630" i="4" s="1"/>
  <c r="GQ630" i="4" s="1"/>
  <c r="GO762" i="4"/>
  <c r="GP762" i="4" s="1"/>
  <c r="GQ762" i="4" s="1"/>
  <c r="GO746" i="4"/>
  <c r="GP746" i="4" s="1"/>
  <c r="GQ746" i="4" s="1"/>
  <c r="GO759" i="4"/>
  <c r="GP759" i="4" s="1"/>
  <c r="GQ759" i="4" s="1"/>
  <c r="GO751" i="4"/>
  <c r="GP751" i="4" s="1"/>
  <c r="GQ751" i="4" s="1"/>
  <c r="GO743" i="4"/>
  <c r="GP743" i="4" s="1"/>
  <c r="GQ743" i="4" s="1"/>
  <c r="GO647" i="4"/>
  <c r="GP647" i="4" s="1"/>
  <c r="GQ647" i="4" s="1"/>
  <c r="GO639" i="4"/>
  <c r="GP639" i="4" s="1"/>
  <c r="GQ639" i="4" s="1"/>
  <c r="GO631" i="4"/>
  <c r="GP631" i="4" s="1"/>
  <c r="GQ631" i="4" s="1"/>
  <c r="GO664" i="4"/>
  <c r="GP664" i="4" s="1"/>
  <c r="GQ664" i="4" s="1"/>
  <c r="GO656" i="4"/>
  <c r="GP656" i="4" s="1"/>
  <c r="GQ656" i="4" s="1"/>
  <c r="GO648" i="4"/>
  <c r="GP648" i="4" s="1"/>
  <c r="GQ648" i="4" s="1"/>
  <c r="GO640" i="4"/>
  <c r="GP640" i="4" s="1"/>
  <c r="GQ640" i="4" s="1"/>
  <c r="GO632" i="4"/>
  <c r="GP632" i="4" s="1"/>
  <c r="GQ632" i="4" s="1"/>
  <c r="GO467" i="4"/>
  <c r="GP467" i="4" s="1"/>
  <c r="GQ467" i="4" s="1"/>
  <c r="GO459" i="4"/>
  <c r="GP459" i="4" s="1"/>
  <c r="GQ459" i="4" s="1"/>
  <c r="GO451" i="4"/>
  <c r="GP451" i="4" s="1"/>
  <c r="GQ451" i="4" s="1"/>
  <c r="GO443" i="4"/>
  <c r="GP443" i="4" s="1"/>
  <c r="GQ443" i="4" s="1"/>
  <c r="GO435" i="4"/>
  <c r="GP435" i="4" s="1"/>
  <c r="GQ435" i="4" s="1"/>
  <c r="GO470" i="4"/>
  <c r="GP470" i="4" s="1"/>
  <c r="GQ470" i="4" s="1"/>
  <c r="GO462" i="4"/>
  <c r="GP462" i="4" s="1"/>
  <c r="GQ462" i="4" s="1"/>
  <c r="GO454" i="4"/>
  <c r="GP454" i="4" s="1"/>
  <c r="GQ454" i="4" s="1"/>
  <c r="GO446" i="4"/>
  <c r="GP446" i="4" s="1"/>
  <c r="GQ446" i="4" s="1"/>
  <c r="GO438" i="4"/>
  <c r="GP438" i="4" s="1"/>
  <c r="GQ438" i="4" s="1"/>
  <c r="GO430" i="4"/>
  <c r="GP430" i="4" s="1"/>
  <c r="GQ430" i="4" s="1"/>
  <c r="GO352" i="4"/>
  <c r="GP352" i="4" s="1"/>
  <c r="GQ352" i="4" s="1"/>
  <c r="GO344" i="4"/>
  <c r="GP344" i="4" s="1"/>
  <c r="GQ344" i="4" s="1"/>
  <c r="GO336" i="4"/>
  <c r="GP336" i="4" s="1"/>
  <c r="GQ336" i="4" s="1"/>
  <c r="GO328" i="4"/>
  <c r="GP328" i="4" s="1"/>
  <c r="GQ328" i="4" s="1"/>
  <c r="GO367" i="4"/>
  <c r="GP367" i="4" s="1"/>
  <c r="GQ367" i="4" s="1"/>
  <c r="GO359" i="4"/>
  <c r="GP359" i="4" s="1"/>
  <c r="GQ359" i="4" s="1"/>
  <c r="GO351" i="4"/>
  <c r="GP351" i="4" s="1"/>
  <c r="GQ351" i="4" s="1"/>
  <c r="GO343" i="4"/>
  <c r="GP343" i="4" s="1"/>
  <c r="GQ343" i="4" s="1"/>
  <c r="GO335" i="4"/>
  <c r="GP335" i="4" s="1"/>
  <c r="GQ335" i="4" s="1"/>
  <c r="GO327" i="4"/>
  <c r="GP327" i="4" s="1"/>
  <c r="GQ327" i="4" s="1"/>
  <c r="GO469" i="4"/>
  <c r="GP469" i="4" s="1"/>
  <c r="GQ469" i="4" s="1"/>
  <c r="GO461" i="4"/>
  <c r="GP461" i="4" s="1"/>
  <c r="GQ461" i="4" s="1"/>
  <c r="GO453" i="4"/>
  <c r="GP453" i="4" s="1"/>
  <c r="GQ453" i="4" s="1"/>
  <c r="GO445" i="4"/>
  <c r="GP445" i="4" s="1"/>
  <c r="GQ445" i="4" s="1"/>
  <c r="GO437" i="4"/>
  <c r="GP437" i="4" s="1"/>
  <c r="GQ437" i="4" s="1"/>
  <c r="GO472" i="4"/>
  <c r="GP472" i="4" s="1"/>
  <c r="GQ472" i="4" s="1"/>
  <c r="GO464" i="4"/>
  <c r="GP464" i="4" s="1"/>
  <c r="GQ464" i="4" s="1"/>
  <c r="GO456" i="4"/>
  <c r="GP456" i="4" s="1"/>
  <c r="GQ456" i="4" s="1"/>
  <c r="GO448" i="4"/>
  <c r="GP448" i="4" s="1"/>
  <c r="GQ448" i="4" s="1"/>
  <c r="GO440" i="4"/>
  <c r="GP440" i="4" s="1"/>
  <c r="GQ440" i="4" s="1"/>
  <c r="GO432" i="4"/>
  <c r="GP432" i="4" s="1"/>
  <c r="GQ432" i="4" s="1"/>
  <c r="GO354" i="4"/>
  <c r="GP354" i="4" s="1"/>
  <c r="GQ354" i="4" s="1"/>
  <c r="GO346" i="4"/>
  <c r="GP346" i="4" s="1"/>
  <c r="GQ346" i="4" s="1"/>
  <c r="GO338" i="4"/>
  <c r="GP338" i="4" s="1"/>
  <c r="GQ338" i="4" s="1"/>
  <c r="GO330" i="4"/>
  <c r="GP330" i="4" s="1"/>
  <c r="GQ330" i="4" s="1"/>
  <c r="GO369" i="4"/>
  <c r="GP369" i="4" s="1"/>
  <c r="GQ369" i="4" s="1"/>
  <c r="GO361" i="4"/>
  <c r="GP361" i="4" s="1"/>
  <c r="GQ361" i="4" s="1"/>
  <c r="GO353" i="4"/>
  <c r="GP353" i="4" s="1"/>
  <c r="GQ353" i="4" s="1"/>
  <c r="GO345" i="4"/>
  <c r="GP345" i="4" s="1"/>
  <c r="GQ345" i="4" s="1"/>
  <c r="GO337" i="4"/>
  <c r="GP337" i="4" s="1"/>
  <c r="GQ337" i="4" s="1"/>
  <c r="GO329" i="4"/>
  <c r="GP329" i="4" s="1"/>
  <c r="GQ329" i="4" s="1"/>
  <c r="GO471" i="4"/>
  <c r="GP471" i="4" s="1"/>
  <c r="GQ471" i="4" s="1"/>
  <c r="GO463" i="4"/>
  <c r="GP463" i="4" s="1"/>
  <c r="GQ463" i="4" s="1"/>
  <c r="GO455" i="4"/>
  <c r="GP455" i="4" s="1"/>
  <c r="GQ455" i="4" s="1"/>
  <c r="GO447" i="4"/>
  <c r="GP447" i="4" s="1"/>
  <c r="GQ447" i="4" s="1"/>
  <c r="GO439" i="4"/>
  <c r="GP439" i="4" s="1"/>
  <c r="GQ439" i="4" s="1"/>
  <c r="GO431" i="4"/>
  <c r="GP431" i="4" s="1"/>
  <c r="GQ431" i="4" s="1"/>
  <c r="GO466" i="4"/>
  <c r="GP466" i="4" s="1"/>
  <c r="GQ466" i="4" s="1"/>
  <c r="GO458" i="4"/>
  <c r="GP458" i="4" s="1"/>
  <c r="GQ458" i="4" s="1"/>
  <c r="GO450" i="4"/>
  <c r="GP450" i="4" s="1"/>
  <c r="GQ450" i="4" s="1"/>
  <c r="GO442" i="4"/>
  <c r="GP442" i="4" s="1"/>
  <c r="GQ442" i="4" s="1"/>
  <c r="GO434" i="4"/>
  <c r="GP434" i="4" s="1"/>
  <c r="GQ434" i="4" s="1"/>
  <c r="GO348" i="4"/>
  <c r="GP348" i="4" s="1"/>
  <c r="GQ348" i="4" s="1"/>
  <c r="GO340" i="4"/>
  <c r="GP340" i="4" s="1"/>
  <c r="GQ340" i="4" s="1"/>
  <c r="GO332" i="4"/>
  <c r="GP332" i="4" s="1"/>
  <c r="GQ332" i="4" s="1"/>
  <c r="GO324" i="4"/>
  <c r="GP324" i="4" s="1"/>
  <c r="GQ324" i="4" s="1"/>
  <c r="GO363" i="4"/>
  <c r="GP363" i="4" s="1"/>
  <c r="GQ363" i="4" s="1"/>
  <c r="GO355" i="4"/>
  <c r="GP355" i="4" s="1"/>
  <c r="GQ355" i="4" s="1"/>
  <c r="GO347" i="4"/>
  <c r="GP347" i="4" s="1"/>
  <c r="GQ347" i="4" s="1"/>
  <c r="GO339" i="4"/>
  <c r="GP339" i="4" s="1"/>
  <c r="GQ339" i="4" s="1"/>
  <c r="GO331" i="4"/>
  <c r="GP331" i="4" s="1"/>
  <c r="GQ331" i="4" s="1"/>
  <c r="GO323" i="4"/>
  <c r="GP323" i="4" s="1"/>
  <c r="GQ323" i="4" s="1"/>
  <c r="GO465" i="4"/>
  <c r="GP465" i="4" s="1"/>
  <c r="GQ465" i="4" s="1"/>
  <c r="GO457" i="4"/>
  <c r="GP457" i="4" s="1"/>
  <c r="GQ457" i="4" s="1"/>
  <c r="GO449" i="4"/>
  <c r="GP449" i="4" s="1"/>
  <c r="GQ449" i="4" s="1"/>
  <c r="GO441" i="4"/>
  <c r="GP441" i="4" s="1"/>
  <c r="GQ441" i="4" s="1"/>
  <c r="GO433" i="4"/>
  <c r="GP433" i="4" s="1"/>
  <c r="GQ433" i="4" s="1"/>
  <c r="GO468" i="4"/>
  <c r="GP468" i="4" s="1"/>
  <c r="GQ468" i="4" s="1"/>
  <c r="GO460" i="4"/>
  <c r="GP460" i="4" s="1"/>
  <c r="GQ460" i="4" s="1"/>
  <c r="GO452" i="4"/>
  <c r="GP452" i="4" s="1"/>
  <c r="GQ452" i="4" s="1"/>
  <c r="GO444" i="4"/>
  <c r="GP444" i="4" s="1"/>
  <c r="GQ444" i="4" s="1"/>
  <c r="GO436" i="4"/>
  <c r="GP436" i="4" s="1"/>
  <c r="GQ436" i="4" s="1"/>
  <c r="GO350" i="4"/>
  <c r="GP350" i="4" s="1"/>
  <c r="GQ350" i="4" s="1"/>
  <c r="GO342" i="4"/>
  <c r="GP342" i="4" s="1"/>
  <c r="GQ342" i="4" s="1"/>
  <c r="GO334" i="4"/>
  <c r="GP334" i="4" s="1"/>
  <c r="GQ334" i="4" s="1"/>
  <c r="GO326" i="4"/>
  <c r="GP326" i="4" s="1"/>
  <c r="GQ326" i="4" s="1"/>
  <c r="GO365" i="4"/>
  <c r="GP365" i="4" s="1"/>
  <c r="GQ365" i="4" s="1"/>
  <c r="GO357" i="4"/>
  <c r="GP357" i="4" s="1"/>
  <c r="GQ357" i="4" s="1"/>
  <c r="GO349" i="4"/>
  <c r="GP349" i="4" s="1"/>
  <c r="GQ349" i="4" s="1"/>
  <c r="GO341" i="4"/>
  <c r="GP341" i="4" s="1"/>
  <c r="GQ341" i="4" s="1"/>
  <c r="GO333" i="4"/>
  <c r="GP333" i="4" s="1"/>
  <c r="GQ333" i="4" s="1"/>
  <c r="GO325" i="4"/>
  <c r="GP325" i="4" s="1"/>
  <c r="GQ325" i="4" s="1"/>
  <c r="V70" i="1"/>
  <c r="V79" i="1" s="1"/>
  <c r="AM68" i="1"/>
  <c r="AM70" i="1" s="1"/>
  <c r="AM79" i="1" s="1"/>
  <c r="AL68" i="1"/>
  <c r="AL70" i="1" s="1"/>
  <c r="AL79" i="1" s="1"/>
  <c r="AK68" i="1"/>
  <c r="AK70" i="1" s="1"/>
  <c r="AK79" i="1" s="1"/>
  <c r="AJ68" i="1"/>
  <c r="AJ70" i="1" s="1"/>
  <c r="AJ79" i="1" s="1"/>
  <c r="AI68" i="1"/>
  <c r="AI70" i="1" s="1"/>
  <c r="AI79" i="1" s="1"/>
  <c r="AH68" i="1"/>
  <c r="AH70" i="1" s="1"/>
  <c r="AH79" i="1" s="1"/>
  <c r="AG68" i="1"/>
  <c r="AG70" i="1" s="1"/>
  <c r="AG79" i="1" s="1"/>
  <c r="AF68" i="1"/>
  <c r="AF70" i="1" s="1"/>
  <c r="AF79" i="1" s="1"/>
  <c r="AE68" i="1"/>
  <c r="AE70" i="1" s="1"/>
  <c r="AE79" i="1" s="1"/>
  <c r="AD68" i="1"/>
  <c r="AD70" i="1" s="1"/>
  <c r="AD79" i="1" s="1"/>
  <c r="AB68" i="1"/>
  <c r="AB70" i="1" s="1"/>
  <c r="AB79" i="1" s="1"/>
  <c r="X68" i="1"/>
  <c r="X70" i="1" s="1"/>
  <c r="X79" i="1" s="1"/>
  <c r="AA68" i="1"/>
  <c r="AA70" i="1" s="1"/>
  <c r="AA79" i="1" s="1"/>
  <c r="W68" i="1"/>
  <c r="W70" i="1" s="1"/>
  <c r="W79" i="1" s="1"/>
  <c r="P70" i="1"/>
  <c r="P79" i="1" s="1"/>
  <c r="N70" i="1"/>
  <c r="N79" i="1" s="1"/>
  <c r="Q70" i="1"/>
  <c r="Q79" i="1" s="1"/>
  <c r="U68" i="1"/>
  <c r="U70" i="1" s="1"/>
  <c r="U79" i="1" s="1"/>
  <c r="GO2" i="4"/>
  <c r="F79" i="1" l="1"/>
  <c r="H79" i="1"/>
  <c r="GP2" i="4"/>
  <c r="GQ2" i="4" s="1"/>
  <c r="GQ203" i="4"/>
  <c r="GP130" i="4"/>
  <c r="GQ130" i="4" s="1"/>
  <c r="GQ132" i="4"/>
  <c r="GQ201" i="4"/>
  <c r="GP136" i="4"/>
  <c r="GQ136" i="4" s="1"/>
  <c r="GP157" i="4"/>
  <c r="GQ157" i="4" s="1"/>
  <c r="GP202" i="4"/>
  <c r="GQ202" i="4" s="1"/>
  <c r="GQ167" i="4"/>
  <c r="GQ200" i="4"/>
  <c r="GQ187" i="4"/>
  <c r="GP27" i="4"/>
  <c r="GQ27" i="4" s="1"/>
  <c r="GQ143" i="4"/>
  <c r="GP140" i="4"/>
  <c r="GQ140" i="4" s="1"/>
</calcChain>
</file>

<file path=xl/sharedStrings.xml><?xml version="1.0" encoding="utf-8"?>
<sst xmlns="http://schemas.openxmlformats.org/spreadsheetml/2006/main" count="17028" uniqueCount="928">
  <si>
    <t>Administración del servicio (Cargo fijo mensual)</t>
  </si>
  <si>
    <t>Arriendo de medidor y equipos</t>
  </si>
  <si>
    <t>CUT Dedicado</t>
  </si>
  <si>
    <t>CUT Sistema D</t>
  </si>
  <si>
    <t>Cargo Transmisión Exenciones (25 TR)</t>
  </si>
  <si>
    <t>Cargo Transmisión Nacional</t>
  </si>
  <si>
    <t>Cargo Transmisión Por Retiro (25 TR)</t>
  </si>
  <si>
    <t>Cargo Transmisión Saldo CU2 (25 TR)</t>
  </si>
  <si>
    <t>Cargo por Servicio Público</t>
  </si>
  <si>
    <t>Demanda Fuera Punta</t>
  </si>
  <si>
    <t>Demanda Horas Punta</t>
  </si>
  <si>
    <t>Devolución por facturación provisoria</t>
  </si>
  <si>
    <t>Electricidad consumida (Cargo por energía)</t>
  </si>
  <si>
    <t>Multa por consumo reactivo (Recargo por consumo reactivo)</t>
  </si>
  <si>
    <t>CUT (CU2)</t>
  </si>
  <si>
    <t>CUT Interconexion</t>
  </si>
  <si>
    <t>Transporte de la electricidad (Cargo único por uso del sistema troncal)</t>
  </si>
  <si>
    <t>Pago de la cuenta fuera de plazo</t>
  </si>
  <si>
    <t>Total Neto</t>
  </si>
  <si>
    <t>Saldo anterior dadores</t>
  </si>
  <si>
    <t>(1) Cuota N° 1 DE 1 DE Reliquidacion Art. 171 DFL 4/2006</t>
  </si>
  <si>
    <t>Intereses Ajuste Tarifario</t>
  </si>
  <si>
    <t>(*) Cuota N° 5 DE 5 DE Reliquidacion Art. 171 DFL 4/2006</t>
  </si>
  <si>
    <t>Intereses Reliq. Art. 171 DFL 04/2006</t>
  </si>
  <si>
    <t>Atencion Domicilio</t>
  </si>
  <si>
    <t>Potencia Adicional Contrato</t>
  </si>
  <si>
    <t>Intereses Ajuste Tarifario según Ley General de Servicios Eléctricos</t>
  </si>
  <si>
    <t>Modif.Emp.Trif. Aereo</t>
  </si>
  <si>
    <t>(1)Cuota 2 De 2 De Reliquidacion Art. 103 Dfl 1/82</t>
  </si>
  <si>
    <t>(1)Cuota 1 De 2 De Reliquidacion Art. 103 Dfl 1/82</t>
  </si>
  <si>
    <t>(1)Cuota 1 De 1 De Reliquidacion Art. 103 Dfl 1/82</t>
  </si>
  <si>
    <t>(1)Reliq Segun Art 103 Y 115 Dfl N1/82 Ley Gral.Serv.Elect.</t>
  </si>
  <si>
    <t>Servicios Especiales</t>
  </si>
  <si>
    <t>Recalculo Por Alza De Combustibles*</t>
  </si>
  <si>
    <t>Intereses Convenio Sec</t>
  </si>
  <si>
    <t>(1)Reliq Segun Art 103 Dfl N1/82</t>
  </si>
  <si>
    <t>Consumo impago de meses anteriores (Saldo anterior energía)</t>
  </si>
  <si>
    <t>Descuento por interrupciones del servicio (Compensación)</t>
  </si>
  <si>
    <t>Interés</t>
  </si>
  <si>
    <t>Descuento por interrupciones del servicio (Recalculo-Compensación)</t>
  </si>
  <si>
    <t>Compensacion Ord Sec 9896</t>
  </si>
  <si>
    <t>Reajuste Compensacion Ord Sec 9896</t>
  </si>
  <si>
    <t>Compensacion Ord Sec 0744</t>
  </si>
  <si>
    <t>Compensacion Ord Sec 0745</t>
  </si>
  <si>
    <t>Reajuste Compensacion Ord Sec 0744</t>
  </si>
  <si>
    <t>Reajuste Compensacion Ord Sec 0745</t>
  </si>
  <si>
    <t>Saldo anterior proyectos eléctricos</t>
  </si>
  <si>
    <t>Repactación de deuda ajena al servicio eléctrico</t>
  </si>
  <si>
    <t>Financiamiento Por Trabajo</t>
  </si>
  <si>
    <t>Premio Por Oferta De Consumo ( Reduccion / Aumento )</t>
  </si>
  <si>
    <t>Saldo anterior</t>
  </si>
  <si>
    <t>Cuota De Reliq Art 103 Dfl N1/82 2/2</t>
  </si>
  <si>
    <t>Facilidades Pago Reliq Sec</t>
  </si>
  <si>
    <t>Cliente 1594986</t>
  </si>
  <si>
    <t>RECEPTOR</t>
  </si>
  <si>
    <t>DADOR</t>
  </si>
  <si>
    <t>CLIENTE</t>
  </si>
  <si>
    <t>RUTA</t>
  </si>
  <si>
    <t>NOMBRE</t>
  </si>
  <si>
    <t>DIRECCION</t>
  </si>
  <si>
    <t>TARIFA</t>
  </si>
  <si>
    <t>CLAVE TARIFA</t>
  </si>
  <si>
    <t>ZONA CONCESION</t>
  </si>
  <si>
    <t>PRESENTE PUNTA</t>
  </si>
  <si>
    <t>TIP DOCUMENTO</t>
  </si>
  <si>
    <t>COMUNA</t>
  </si>
  <si>
    <t>SUBESTACION TARIFARIA</t>
  </si>
  <si>
    <t>SUBESTACION ASIGNADA</t>
  </si>
  <si>
    <t>TIPO CLIENTE</t>
  </si>
  <si>
    <t>GIRO</t>
  </si>
  <si>
    <t>FECLECTURA ANT</t>
  </si>
  <si>
    <t>FECLECTURA ACT</t>
  </si>
  <si>
    <t>FECFACTURA</t>
  </si>
  <si>
    <t>NRODOCUMENTO</t>
  </si>
  <si>
    <t>CONSUMO ACTIVO</t>
  </si>
  <si>
    <t>CONSUMO ADICIONAL</t>
  </si>
  <si>
    <t>CONSUMO REACTIVO</t>
  </si>
  <si>
    <t>CONSUMO ENERGIA DIA</t>
  </si>
  <si>
    <t>CONSUMO ENERGIA NOCHE</t>
  </si>
  <si>
    <t>CONSUMO ENERGIA PUNTA</t>
  </si>
  <si>
    <t>RENER</t>
  </si>
  <si>
    <t>CONSUMO PROVISIONAL</t>
  </si>
  <si>
    <t>DDA LEIDA FP</t>
  </si>
  <si>
    <t>DDA FACT FP</t>
  </si>
  <si>
    <t>DDA LEIDA HP</t>
  </si>
  <si>
    <t>DDA FACT HP</t>
  </si>
  <si>
    <t>ARRIENDO MEDIDORES $</t>
  </si>
  <si>
    <t>CARGO FIJO $</t>
  </si>
  <si>
    <t>ENERGIA BASE $</t>
  </si>
  <si>
    <t>ENERGIA $</t>
  </si>
  <si>
    <t>COMPRA DE POTENCIA</t>
  </si>
  <si>
    <t>POTENCIA BASE EN DIST</t>
  </si>
  <si>
    <t>ENERGIA ADICIONAL $</t>
  </si>
  <si>
    <t>POTENCIA ADICIONAL INV</t>
  </si>
  <si>
    <t>POTENCIA ADICIONAL INV EN DIST</t>
  </si>
  <si>
    <t>ENERGIA DIA   $</t>
  </si>
  <si>
    <t>ENERGIA NOCHE $</t>
  </si>
  <si>
    <t>ENERGIA PUNTA $</t>
  </si>
  <si>
    <t>CARGO UNICO TRONCAL     $</t>
  </si>
  <si>
    <t>CARGO UNICO TRONCAL(30) $</t>
  </si>
  <si>
    <t>CARGO UNICO TRONCAL(45) $</t>
  </si>
  <si>
    <t>$ CSP</t>
  </si>
  <si>
    <t>REEMBOLSO ENER $</t>
  </si>
  <si>
    <t>DEMANDA FP $</t>
  </si>
  <si>
    <t>DEMANDA HP $</t>
  </si>
  <si>
    <t>RECARGO MALFACTOR POTENCIA $</t>
  </si>
  <si>
    <t>INTERESES $</t>
  </si>
  <si>
    <t>INTERESES POR CONVENIO $</t>
  </si>
  <si>
    <t>INTERES FINAN SUMIN $</t>
  </si>
  <si>
    <t>INTERES FINANCIAMIENTO $</t>
  </si>
  <si>
    <t>INTERES FINAN KIT SMARTCOM $</t>
  </si>
  <si>
    <t>INTERES FINAN SERV HOGAR $</t>
  </si>
  <si>
    <t>INTERES CONVENIO $</t>
  </si>
  <si>
    <t>INTERES SERV ENERGIA $</t>
  </si>
  <si>
    <t>INTERES SERV CONVENIO ENERGIA $</t>
  </si>
  <si>
    <t>INTERES SERV FINAN OTROS SERVICIOS $</t>
  </si>
  <si>
    <t>INTERES SERV MUNDO ACTIVA $</t>
  </si>
  <si>
    <t>INTERES SERV RECAU TERCEROS $</t>
  </si>
  <si>
    <t>DEBITOS VARIOS $</t>
  </si>
  <si>
    <t>CONSUMO NO REGISTRADO $</t>
  </si>
  <si>
    <t>DEVOLUCION FACTURACION PROVISORIA $</t>
  </si>
  <si>
    <t>CUOTA EMPALME $</t>
  </si>
  <si>
    <t>REFACTURACION AJUSTE DE PRECIOS CUOTA 3/4 $</t>
  </si>
  <si>
    <t>CUOTA INTERES MANTENIMIENTO MEDIDOR $</t>
  </si>
  <si>
    <t>CUOTA 1 DE 1 RELIQ ART 171 DFL 4/2006 $</t>
  </si>
  <si>
    <t>INTERES CUOTA CAMPAÑA AMPOLLETA EFICIENTE $</t>
  </si>
  <si>
    <t>DIFERENCIA CUOTA CONVENIO $</t>
  </si>
  <si>
    <t>INTERESES CONVENIO SEC $</t>
  </si>
  <si>
    <t>RELIQUIDACION SEGUN INSTRUCTIVO SEC $</t>
  </si>
  <si>
    <t>RELIQUIDACION CARGO SEGUN DECRETO Nro 197 $</t>
  </si>
  <si>
    <t>RELIQUIDACION CONSUMO $</t>
  </si>
  <si>
    <t>RELIQUIDACION INTERESES $</t>
  </si>
  <si>
    <t>DIFERENCIA RECAUDACION &lt;0 $</t>
  </si>
  <si>
    <t>DIFERENCIA RECAUDACION &gt;=0 $</t>
  </si>
  <si>
    <t>TOTAL NETO $</t>
  </si>
  <si>
    <t>Total</t>
  </si>
  <si>
    <t>IVA $</t>
  </si>
  <si>
    <t>IVA ENERGIA $</t>
  </si>
  <si>
    <t>IVA CONVENIOS $</t>
  </si>
  <si>
    <t>IVA FINANCIAMIENTOS $</t>
  </si>
  <si>
    <t>IVA MUNDO ACTIVA $</t>
  </si>
  <si>
    <t>IVA RECAUDACION TERCEROS $</t>
  </si>
  <si>
    <t>Campo87</t>
  </si>
  <si>
    <t>AJUSTE CORPORATIVOS $</t>
  </si>
  <si>
    <t>DEBITOS EXENTOS $</t>
  </si>
  <si>
    <t>CUOTA CONVENIO $</t>
  </si>
  <si>
    <t>CUOTAS FINAN TRABAJO $</t>
  </si>
  <si>
    <t>FACILIDAD POR TRABAJOS $</t>
  </si>
  <si>
    <t>FINAN POR TRABAJOS $</t>
  </si>
  <si>
    <t>CUOTA POR CONVENIO $</t>
  </si>
  <si>
    <t>SALDO ANTERIOR DADORES $</t>
  </si>
  <si>
    <t>CUOTA TARJETA CLTE $</t>
  </si>
  <si>
    <t>SENCILLO ACTUAL $</t>
  </si>
  <si>
    <t>SENCILLO ANTERIOR $</t>
  </si>
  <si>
    <t>DEV FACT PROVISORIA $</t>
  </si>
  <si>
    <t>DIF RECAUDACION $</t>
  </si>
  <si>
    <t>CUOTA DE RELIQ ART 103 DFL N1/82 $</t>
  </si>
  <si>
    <t>CUOTA CAMPAÑA AMPOLLETA EFICIENTE $</t>
  </si>
  <si>
    <t>CUOTA KIT PREPAGO SMARTCOM $</t>
  </si>
  <si>
    <t>CUOTA MANTENIMIENTO MEDIDOR $</t>
  </si>
  <si>
    <t>OTROS CARGOS $</t>
  </si>
  <si>
    <t>Campo106</t>
  </si>
  <si>
    <t>ARRIENDOS $</t>
  </si>
  <si>
    <t>PIE FACILIDAD POR TRABAJO $</t>
  </si>
  <si>
    <t>SENC ANTERIOR $</t>
  </si>
  <si>
    <t>CUOTA FINAN POR TRABAJOS $</t>
  </si>
  <si>
    <t>SALDO ANTERIOR $</t>
  </si>
  <si>
    <t>SALDO ANTERIOR ENERGIA $</t>
  </si>
  <si>
    <t>SALDO ANTERIOR CONVENIO ENERGIA $</t>
  </si>
  <si>
    <t>SALDO ANTERIOR FINANCIAMIENTOS $</t>
  </si>
  <si>
    <t>SALDO ANTERIOR MUNDO ACTIVA $</t>
  </si>
  <si>
    <t>SALDO ANTERIOR RECAUDACION TERCEROS $</t>
  </si>
  <si>
    <t>SALDO ANT TARJ CLTE $</t>
  </si>
  <si>
    <t>RENER $</t>
  </si>
  <si>
    <t>DEVOL FACT PROVISORIA $</t>
  </si>
  <si>
    <t>DESCUENTO REMARCADOR $</t>
  </si>
  <si>
    <t>DIFER RECAUDACION $</t>
  </si>
  <si>
    <t>RELIQ CONSUMO 2006 $</t>
  </si>
  <si>
    <t>RELIQ INTERESES 2006 $</t>
  </si>
  <si>
    <t>REFACTURACIONES SEC $</t>
  </si>
  <si>
    <t>RELIQUIDACION CONSUMO/DEVOL $</t>
  </si>
  <si>
    <t>RELIQUIDACION INTERESES/DEVOL $</t>
  </si>
  <si>
    <t>SNN TOTAL NUEVOS NEGOCIOS $</t>
  </si>
  <si>
    <t>SNN CUENTA EN CREDITO $</t>
  </si>
  <si>
    <t>Campo129</t>
  </si>
  <si>
    <t>INTERES CUOTA TARJ CLTE $</t>
  </si>
  <si>
    <t>COBRO AVISO NO OPORTUNO $</t>
  </si>
  <si>
    <t>INTERES AVISO NO OPORTUNO $</t>
  </si>
  <si>
    <t>GASTO COBRANZA TARJETA $</t>
  </si>
  <si>
    <t>Campo134</t>
  </si>
  <si>
    <t>SERVICIO COMUN $</t>
  </si>
  <si>
    <t>COPA DE AGUA $</t>
  </si>
  <si>
    <t>PREMIO POR OFERTA $</t>
  </si>
  <si>
    <t>BANDA ANCHA $</t>
  </si>
  <si>
    <t>SEGURO REEMBOLSO GASTOS MEDICOS $</t>
  </si>
  <si>
    <t>SEGURO HOSPITALIZACION CIGNA $</t>
  </si>
  <si>
    <t>SEGURO HOSPITALARIA / ASIST ELEC $</t>
  </si>
  <si>
    <t>SEGURO HOGAR $</t>
  </si>
  <si>
    <t>SEGURO INCENDIO HOGAR $</t>
  </si>
  <si>
    <t>SEGURO FULL HOGAR $</t>
  </si>
  <si>
    <t>SERVICIO INTERNET NETLINE $</t>
  </si>
  <si>
    <t>CHILECTRA FAMILIA SEGURA $</t>
  </si>
  <si>
    <t>SEGURO FAMILIA SEGURA CIGNA $</t>
  </si>
  <si>
    <t>SEG FAM SEGURA CIGNA PLAN RETENCION $</t>
  </si>
  <si>
    <t>EDUCACIÓN ASEGURADA $</t>
  </si>
  <si>
    <t>SEGURO ESTILO DE VIDA $</t>
  </si>
  <si>
    <t>SEGURO ACCIDENTAL $</t>
  </si>
  <si>
    <t>INSCRIPCION ANEXO SEC $</t>
  </si>
  <si>
    <t>MONTO A COMPENSAR $</t>
  </si>
  <si>
    <t>REAJUSTE COMPENSACION $</t>
  </si>
  <si>
    <t>SEGURO BLOQUEO INTELIGENTE $</t>
  </si>
  <si>
    <t>SEGURO CELULAR PROTEGIDO $</t>
  </si>
  <si>
    <t>SEGURO DE BIENES PROTEGIDOS $</t>
  </si>
  <si>
    <t>SEGURO DESGRAVAMEN $</t>
  </si>
  <si>
    <t>SEGURO PROTECCION FAMILIAR $</t>
  </si>
  <si>
    <t>SOAP AUTO $</t>
  </si>
  <si>
    <t>SOAP CAMIONETA $</t>
  </si>
  <si>
    <t>SOAP CARRO ARRASTRE $</t>
  </si>
  <si>
    <t>SUBSIDIO LEY 20040 jun 2005-marzo 2006 $</t>
  </si>
  <si>
    <t>SUBSIDIOS $</t>
  </si>
  <si>
    <t>SEGURO RENTA HOSPITALARIA $</t>
  </si>
  <si>
    <t>HOGAR PROTEGIDO $</t>
  </si>
  <si>
    <t>SEGURO OBLIGATORIO MAPFRE $</t>
  </si>
  <si>
    <t>SEGURO ENERGIA PROTEGIDA $</t>
  </si>
  <si>
    <t>Campo169</t>
  </si>
  <si>
    <t>Total General</t>
  </si>
  <si>
    <t>Total Documento</t>
  </si>
  <si>
    <t>REEMP</t>
  </si>
  <si>
    <t>25-616-0250</t>
  </si>
  <si>
    <t>AGUAS ANDINAS S.A.</t>
  </si>
  <si>
    <t>STA VICTORIA S/N</t>
  </si>
  <si>
    <t>AT43</t>
  </si>
  <si>
    <t>1762 - NORMAL CON EMISION DE FACTURA</t>
  </si>
  <si>
    <t>1-1 AEREA</t>
  </si>
  <si>
    <t>N</t>
  </si>
  <si>
    <t>SF-SIN DOCTO. AGRUPACION IVA</t>
  </si>
  <si>
    <t>PUDAHUEL</t>
  </si>
  <si>
    <t>LORD COCHRANE</t>
  </si>
  <si>
    <t>SAN PABLO</t>
  </si>
  <si>
    <t>GRAN CLIENTE</t>
  </si>
  <si>
    <t>SERVICIOS SANITARIOS</t>
  </si>
  <si>
    <t/>
  </si>
  <si>
    <t>25-616-2400</t>
  </si>
  <si>
    <t>SAN MARTIN 430</t>
  </si>
  <si>
    <t>4762 - NORMAL CON EMISION DE FACTURA</t>
  </si>
  <si>
    <t>QUILICURA</t>
  </si>
  <si>
    <t>LO BOZA</t>
  </si>
  <si>
    <t>25-616-1900</t>
  </si>
  <si>
    <t>PJE. CUATRO FTE AL 2859</t>
  </si>
  <si>
    <t>CONCHALÍ</t>
  </si>
  <si>
    <t>25-616-2000</t>
  </si>
  <si>
    <t>PREMIO NOBEL 5610</t>
  </si>
  <si>
    <t>HUECHURABA</t>
  </si>
  <si>
    <t>RECOLETA</t>
  </si>
  <si>
    <t>25-616-2100</t>
  </si>
  <si>
    <t>PJE. BAMBU S/N</t>
  </si>
  <si>
    <t>SAN CRISTOBAL</t>
  </si>
  <si>
    <t>25-616-2800</t>
  </si>
  <si>
    <t>AGUAS ANDINAS S.A</t>
  </si>
  <si>
    <t>PARGUA    634</t>
  </si>
  <si>
    <t>25-616-1500</t>
  </si>
  <si>
    <t>VALLE ALEGRE 1265</t>
  </si>
  <si>
    <t>2762 - NORMAL CON EMISION DE FACTURA</t>
  </si>
  <si>
    <t>4-4 AEREA</t>
  </si>
  <si>
    <t>RENCA</t>
  </si>
  <si>
    <t>25-616-1600</t>
  </si>
  <si>
    <t>ESMERALDA LADO 921</t>
  </si>
  <si>
    <t>25-616-0900</t>
  </si>
  <si>
    <t>PREDIO EL MAITEN LOTE 1</t>
  </si>
  <si>
    <t>MAIPU</t>
  </si>
  <si>
    <t>PAJARITOS</t>
  </si>
  <si>
    <t>25-616-1800</t>
  </si>
  <si>
    <t>G. MISTRAL / FCO. GONZALEZ</t>
  </si>
  <si>
    <t>25-616-2300</t>
  </si>
  <si>
    <t>MANUEL A. MATTA 219</t>
  </si>
  <si>
    <t>25-616-1700</t>
  </si>
  <si>
    <t>CALLE A 1251</t>
  </si>
  <si>
    <t>25-616-3150</t>
  </si>
  <si>
    <t>ALVARO CASANOVA 390</t>
  </si>
  <si>
    <t>PENALOLEN</t>
  </si>
  <si>
    <t>LA REINA</t>
  </si>
  <si>
    <t>NORMAL</t>
  </si>
  <si>
    <t>25-616-5400</t>
  </si>
  <si>
    <t>AGUAS_ANDINAS_S.A.</t>
  </si>
  <si>
    <t>AV GENERAL SAN MARTIN SN M A MATT</t>
  </si>
  <si>
    <t>BT43</t>
  </si>
  <si>
    <t>1712 - NORMAL CON EMISION DE FACTURA</t>
  </si>
  <si>
    <t>ARRIENDO MEDIDORES $ SIN IVA</t>
  </si>
  <si>
    <t>CARGO FIJO $ SIN IVA</t>
  </si>
  <si>
    <t>ENERGIA BASE $ SIN IVA</t>
  </si>
  <si>
    <t>ENERGIA $ SIN IVA</t>
  </si>
  <si>
    <t>COMPRA DE POTENCIA SIN IVA</t>
  </si>
  <si>
    <t>POTENCIA BASE EN DIST SIN IVA</t>
  </si>
  <si>
    <t>CARGO UNICO TRONCAL     $ SIN IVA</t>
  </si>
  <si>
    <t>DEMANDA FP $ SIN IVA</t>
  </si>
  <si>
    <t>DEMANDA HP $ SIN IVA</t>
  </si>
  <si>
    <t>RECARGO MALFACTOR POTENCIA $ SIN IVA</t>
  </si>
  <si>
    <t>DEBITOS VARIOS $ SIN IVA</t>
  </si>
  <si>
    <t>CONSUMO NO REGISTRADO $ SIN IVA</t>
  </si>
  <si>
    <t>SERVICIO PÚBLICO $</t>
  </si>
  <si>
    <t>MONTO NETO</t>
  </si>
  <si>
    <t>CARGOS NO AFECTOS</t>
  </si>
  <si>
    <t>OTROS CRÉDITOS O CARGOS</t>
  </si>
  <si>
    <t>IVA</t>
  </si>
  <si>
    <t>MONTO BRUTO</t>
  </si>
  <si>
    <t>AGUAS ANDINAS S.A. M M</t>
  </si>
  <si>
    <t>LAS ACACIAS</t>
  </si>
  <si>
    <t>MES FACTURACION</t>
  </si>
  <si>
    <t>25-617-3535</t>
  </si>
  <si>
    <t>FLORENCIA   1495</t>
  </si>
  <si>
    <t>4766 - BOMBAS ELEVADORAS DE AGUA POTA</t>
  </si>
  <si>
    <t>CERRO NAVIA</t>
  </si>
  <si>
    <t>25-617-3580</t>
  </si>
  <si>
    <t>AMERICO VESPUCIO 451</t>
  </si>
  <si>
    <t>25-617-3530</t>
  </si>
  <si>
    <t>LOS EDILES 741</t>
  </si>
  <si>
    <t>SAN JOSE</t>
  </si>
  <si>
    <t>25-617-3550</t>
  </si>
  <si>
    <t>JOSE M CARO 2051</t>
  </si>
  <si>
    <t>25-617-3575</t>
  </si>
  <si>
    <t>CALLE UNO S/N</t>
  </si>
  <si>
    <t>25-617-3560</t>
  </si>
  <si>
    <t>AV. ANDRES BELLO   2934</t>
  </si>
  <si>
    <t>LAS CONDES</t>
  </si>
  <si>
    <t>VITACURA</t>
  </si>
  <si>
    <t>25-617-3545</t>
  </si>
  <si>
    <t>VALENZUELA PUELMA   8250</t>
  </si>
  <si>
    <t>ANDES</t>
  </si>
  <si>
    <t>25-617-3570</t>
  </si>
  <si>
    <t>AV. DEPARTAMENTAL 7828</t>
  </si>
  <si>
    <t>MACUL</t>
  </si>
  <si>
    <t>25-617-3540</t>
  </si>
  <si>
    <t>LAS PARCELAS   9225</t>
  </si>
  <si>
    <t>25-617-3565</t>
  </si>
  <si>
    <t>SAN LUIS 630</t>
  </si>
  <si>
    <t>25-617-3555</t>
  </si>
  <si>
    <t>PDTE. BALMACEDA 1398</t>
  </si>
  <si>
    <t>S-SUB-SUB C3</t>
  </si>
  <si>
    <t>SANTIAGO</t>
  </si>
  <si>
    <t>BRASIL</t>
  </si>
  <si>
    <t>25-617-3585</t>
  </si>
  <si>
    <t>AVENIDA QUILIN 8802</t>
  </si>
  <si>
    <t>25-616-0300</t>
  </si>
  <si>
    <t>25-616-2450</t>
  </si>
  <si>
    <t>25-616-0200</t>
  </si>
  <si>
    <t>25-616-0800</t>
  </si>
  <si>
    <t>25-616-2200</t>
  </si>
  <si>
    <t>25-616-1100</t>
  </si>
  <si>
    <t>25-616-0500</t>
  </si>
  <si>
    <t>25-616-1300</t>
  </si>
  <si>
    <t>25-616-0400</t>
  </si>
  <si>
    <t>25-616-1200</t>
  </si>
  <si>
    <t>25-616-1000</t>
  </si>
  <si>
    <t>25-616-2500</t>
  </si>
  <si>
    <t>Otros cargos</t>
  </si>
  <si>
    <t>Total Mes</t>
  </si>
  <si>
    <t>Otros cargos (sin Saldo Anterior)</t>
  </si>
  <si>
    <t>Total Factura</t>
  </si>
  <si>
    <t>Intereses</t>
  </si>
  <si>
    <t>Total Neto (Sin Intereses)</t>
  </si>
  <si>
    <t>Para comparación con Dadores</t>
  </si>
  <si>
    <t>Neto (sin Intereses y Reliq.)</t>
  </si>
  <si>
    <t>Rótulos de columna</t>
  </si>
  <si>
    <t>Suma de MONTO NETO</t>
  </si>
  <si>
    <t>Valores</t>
  </si>
  <si>
    <t>MONTO MES</t>
  </si>
  <si>
    <t>Suma de MONTO MES</t>
  </si>
  <si>
    <t>Diferencias Neto</t>
  </si>
  <si>
    <t>Diferencias Mes</t>
  </si>
  <si>
    <t>CONCHALI</t>
  </si>
  <si>
    <t>2352 - PROVISORIO AT</t>
  </si>
  <si>
    <t>1232 - CONSUMO PRESENTE EN PUNTA</t>
  </si>
  <si>
    <t>1412 - NORMAL CON EMISION DE FACTURA</t>
  </si>
  <si>
    <t>1432 - CONSUMO PRESENTE EN PUNTA</t>
  </si>
  <si>
    <t>2432 - INDUSTRIAL CONSUMO PRESENTE E</t>
  </si>
  <si>
    <t>2764 - HORNOS ELECTROMETALURGICOS</t>
  </si>
  <si>
    <t>NUMERO CLIENTE RECEPTOR</t>
  </si>
  <si>
    <t xml:space="preserve">Tipo Cliente </t>
  </si>
  <si>
    <t>NUMERO CLIENTE DADOR</t>
  </si>
  <si>
    <t>ESTADO SUMINISTRO DADOR</t>
  </si>
  <si>
    <t>Masivo</t>
  </si>
  <si>
    <t xml:space="preserve">ACTIVO        </t>
  </si>
  <si>
    <t xml:space="preserve">BT1   </t>
  </si>
  <si>
    <t>GG.CC Regulado</t>
  </si>
  <si>
    <t xml:space="preserve">AT43  </t>
  </si>
  <si>
    <t xml:space="preserve">BT43  </t>
  </si>
  <si>
    <t>BT1   </t>
  </si>
  <si>
    <t xml:space="preserve">BT3   </t>
  </si>
  <si>
    <t xml:space="preserve">AT3   </t>
  </si>
  <si>
    <t>ACTIVO        </t>
  </si>
  <si>
    <t>AT43  </t>
  </si>
  <si>
    <t>ACTIVO        </t>
  </si>
  <si>
    <t>ACTIVO        </t>
  </si>
  <si>
    <t>Cliente Afectado</t>
  </si>
  <si>
    <t>SI</t>
  </si>
  <si>
    <t>Fecha factura</t>
  </si>
  <si>
    <t>Año</t>
  </si>
  <si>
    <t>Mes</t>
  </si>
  <si>
    <t xml:space="preserve"> NUMERO CLIENTE RECEPTOR</t>
  </si>
  <si>
    <t>AREA TIPICA</t>
  </si>
  <si>
    <t>SUBESTACION</t>
  </si>
  <si>
    <t>SECTOR</t>
  </si>
  <si>
    <t>ZONA</t>
  </si>
  <si>
    <t>CORRELATIVO</t>
  </si>
  <si>
    <t>FECHA TERMINO CONTRATO DE SUMINISTRO</t>
  </si>
  <si>
    <t>FECHA LIMITE DE MODIFICACION DE CONTRATO</t>
  </si>
  <si>
    <t>FECHA LECTURA ANTERIOR</t>
  </si>
  <si>
    <t>FECHA LECTURA ACTUAL</t>
  </si>
  <si>
    <t>FECHA PROXIMA LECTURA</t>
  </si>
  <si>
    <t>POTENCIA CONECTADA(KW)</t>
  </si>
  <si>
    <t>LIMITE DE INVIERNO(KWH)</t>
  </si>
  <si>
    <t>ENERGIA ACTIVA FACTURADA(KWH)</t>
  </si>
  <si>
    <t>ENERGIA BASE FACTURADA(KWH)</t>
  </si>
  <si>
    <t>ENERGIA ADICIONAL FACTURADA(KWH)</t>
  </si>
  <si>
    <t>ENERGIA INYECTADA($)</t>
  </si>
  <si>
    <t>CONSUMO DE REFERENCIA(KWH)</t>
  </si>
  <si>
    <t>GRUPO DE CONSUMO</t>
  </si>
  <si>
    <t>CONSUMO DE REFERENCIA UTILIZADO(KWH)</t>
  </si>
  <si>
    <t>VARIACION DE CONSUMO(KWH)</t>
  </si>
  <si>
    <t>PRECIO EQUIVALENTE APLICADO($/KWH)</t>
  </si>
  <si>
    <t>CONVENIO RES EX 903 VIGENTE</t>
  </si>
  <si>
    <t>POTENCIA CONTRATADA FACTURADA(KW)</t>
  </si>
  <si>
    <t>DEMANDA LEIDA(KW)</t>
  </si>
  <si>
    <t>DEMANDA FACTURADA(KW)</t>
  </si>
  <si>
    <t>DEMANDA LEIDA HORAS PUNTA(KW)</t>
  </si>
  <si>
    <t>DEMANDA FACTURADA HORAS PUNTA(KW)</t>
  </si>
  <si>
    <t>ENERGIA REACTIVA(KVARH)</t>
  </si>
  <si>
    <t>RECARGO POR MAL FACTOR DE POTENCIA(%)</t>
  </si>
  <si>
    <t>KWH DEVUELTOS EN EL MES (RENER)</t>
  </si>
  <si>
    <t>NUMERO DE LA CUOTA(RENER)</t>
  </si>
  <si>
    <t>TOTAL KWH DEVUELTOS(RENER)</t>
  </si>
  <si>
    <t>TOTAL KWH POR DEVOLVER(RENER)</t>
  </si>
  <si>
    <t>ARRIENDO DE EQUIPO($)</t>
  </si>
  <si>
    <t>CARGO FIJO($)</t>
  </si>
  <si>
    <t>CARGO UNICO USO SIST TRONCAL($)</t>
  </si>
  <si>
    <t>ENERGIA BASE($)</t>
  </si>
  <si>
    <t>ENERGIA ADICIONAL($)</t>
  </si>
  <si>
    <t>ENERGIA($)</t>
  </si>
  <si>
    <t>CARGO POR DEMANDA($)</t>
  </si>
  <si>
    <t>CARGO POR DEMANDA HORAS PUNTA($)</t>
  </si>
  <si>
    <t>RECARGO POR MAL FACTOR DE POTENCIA ($)</t>
  </si>
  <si>
    <t>FUERA DE PLAZO($)</t>
  </si>
  <si>
    <t>INTERESES($)</t>
  </si>
  <si>
    <t>INTERESES POR CONVENIO/FINANCIAMIENTO($)</t>
  </si>
  <si>
    <t>CORTE Y REPOSICION($)</t>
  </si>
  <si>
    <t>TRABAJOS DE EMPALMES($)</t>
  </si>
  <si>
    <t>RELIQ. SEC CARGOS ($)</t>
  </si>
  <si>
    <t>OTROS CARGOS($)</t>
  </si>
  <si>
    <t>TOTAL NETO($)</t>
  </si>
  <si>
    <t>REBAJAS FACT. PROVISIONALES($)</t>
  </si>
  <si>
    <t>DEVOLUCION POR AFR($)</t>
  </si>
  <si>
    <t>RELIQ. SEC REBAJAS ($)</t>
  </si>
  <si>
    <t>OTROS DESCUENTOS ($)</t>
  </si>
  <si>
    <t>TOTAL NETO DESCUENTOS ($)</t>
  </si>
  <si>
    <t>COMPENSACIONES($)(NO AFECTO A IVA)</t>
  </si>
  <si>
    <t>PREMIO OFERTA CONSUMO($)(NO AFECTO A IVA)</t>
  </si>
  <si>
    <t>SERVICIO COMUN/COPA DE AGUA($)(NO AFECTO A IVA)</t>
  </si>
  <si>
    <t>SALDO ANTERIOR($)</t>
  </si>
  <si>
    <t>CUOTA CONVENIO/FINANCIAMIENTO($)(NO AFECTO A IVA)</t>
  </si>
  <si>
    <t>REFACTURACIONES($)</t>
  </si>
  <si>
    <t>CORPORATIVO (NO AFECTO)($)</t>
  </si>
  <si>
    <t>CANTIDAD DE MEDIDORES</t>
  </si>
  <si>
    <t>NUMERO DE MEDIDOR</t>
  </si>
  <si>
    <t>CONSTANTE</t>
  </si>
  <si>
    <t>PROPIEDAD MEDIDOR</t>
  </si>
  <si>
    <t>LECTURA ANTERIOR</t>
  </si>
  <si>
    <t>LECTURA ACTUAL</t>
  </si>
  <si>
    <t>CONSUMO (KWH/KVARH)</t>
  </si>
  <si>
    <t xml:space="preserve">PRESENTE EN PUNTA </t>
  </si>
  <si>
    <t xml:space="preserve">PROVISIONADO </t>
  </si>
  <si>
    <t>Días Lectura</t>
  </si>
  <si>
    <t>CNF</t>
  </si>
  <si>
    <t>Pagado (1/0)</t>
  </si>
  <si>
    <t>Monto a pagar (1 mes)</t>
  </si>
  <si>
    <t>Monto a pagar (2 meses)</t>
  </si>
  <si>
    <t>Monto a pagar (3 meses)</t>
  </si>
  <si>
    <t>Empresa</t>
  </si>
  <si>
    <t>Enero</t>
  </si>
  <si>
    <t xml:space="preserve">ACTIVO        </t>
  </si>
  <si>
    <t xml:space="preserve">BT1   </t>
  </si>
  <si>
    <t>1S-C3</t>
  </si>
  <si>
    <t xml:space="preserve">LA REINA         </t>
  </si>
  <si>
    <t xml:space="preserve">AGUAS ANDINAS S.A.       </t>
  </si>
  <si>
    <t xml:space="preserve">LOS PRESIDENTES 8865          </t>
  </si>
  <si>
    <t xml:space="preserve">PENALOLEN                     </t>
  </si>
  <si>
    <t>A OPCION DEL CLIENTE</t>
  </si>
  <si>
    <t xml:space="preserve">Chilectra      </t>
  </si>
  <si>
    <t xml:space="preserve">No           </t>
  </si>
  <si>
    <t xml:space="preserve">Cliente   </t>
  </si>
  <si>
    <t xml:space="preserve">   225352R</t>
  </si>
  <si>
    <t>NO</t>
  </si>
  <si>
    <t xml:space="preserve">CLUB HIPICO      </t>
  </si>
  <si>
    <t xml:space="preserve">AGUAS ANDINAS S.A        </t>
  </si>
  <si>
    <t xml:space="preserve">ISABEL RIQUELME FTE 3002      </t>
  </si>
  <si>
    <t xml:space="preserve">PEDRO AGUIRRE CERDA           </t>
  </si>
  <si>
    <t>Financia C</t>
  </si>
  <si>
    <t xml:space="preserve">          </t>
  </si>
  <si>
    <t xml:space="preserve">MAIPU            </t>
  </si>
  <si>
    <t xml:space="preserve">AGUAS ANDINAS S.A. M M   </t>
  </si>
  <si>
    <t>AV 4 PONIENTE ESQUINA PEDRO AG</t>
  </si>
  <si>
    <t xml:space="preserve">MAIPU                         </t>
  </si>
  <si>
    <t xml:space="preserve">LO VALLEDOR      </t>
  </si>
  <si>
    <t>CALLE  CANAL COLECTOR FTE.  41</t>
  </si>
  <si>
    <t xml:space="preserve">ESTACION CENTRAL              </t>
  </si>
  <si>
    <t xml:space="preserve">AT43  </t>
  </si>
  <si>
    <t xml:space="preserve">QUILICURA        </t>
  </si>
  <si>
    <t xml:space="preserve">PJE 41 S/N FTE AL 2003        </t>
  </si>
  <si>
    <t xml:space="preserve">CONCHALI                      </t>
  </si>
  <si>
    <t>INDEFINIDO</t>
  </si>
  <si>
    <t xml:space="preserve">       </t>
  </si>
  <si>
    <t xml:space="preserve">Compañía  </t>
  </si>
  <si>
    <t xml:space="preserve">  2681137R</t>
  </si>
  <si>
    <t>AVENIDA LIBER BERNARDO O`HIGGI</t>
  </si>
  <si>
    <t>Febrero</t>
  </si>
  <si>
    <t xml:space="preserve">1A   </t>
  </si>
  <si>
    <t xml:space="preserve">LOS DOMINICOS    </t>
  </si>
  <si>
    <t xml:space="preserve">AGUAS CORDILLERA S.A.        </t>
  </si>
  <si>
    <t xml:space="preserve">TUPUNGATO 10051                             </t>
  </si>
  <si>
    <t xml:space="preserve">VITACURA                                    </t>
  </si>
  <si>
    <t>2516401R</t>
  </si>
  <si>
    <t xml:space="preserve">BATUCO           </t>
  </si>
  <si>
    <t xml:space="preserve">AGUAS MANQUEHUE S.A.         </t>
  </si>
  <si>
    <t xml:space="preserve">CAMINO GUAY GUAY 100 COND.LOS ITALIANOS     </t>
  </si>
  <si>
    <t xml:space="preserve">COLINA                                      </t>
  </si>
  <si>
    <t xml:space="preserve">             </t>
  </si>
  <si>
    <t>4012523R</t>
  </si>
  <si>
    <t xml:space="preserve">BT3   </t>
  </si>
  <si>
    <t xml:space="preserve">AGUAS ANDINAS S.A            </t>
  </si>
  <si>
    <t xml:space="preserve">LAS PENAS 2990                              </t>
  </si>
  <si>
    <t xml:space="preserve">LAS CONDES                                  </t>
  </si>
  <si>
    <t>50250397R</t>
  </si>
  <si>
    <t xml:space="preserve">LO BOZA          </t>
  </si>
  <si>
    <t xml:space="preserve">VILLARRICA 382                              </t>
  </si>
  <si>
    <t xml:space="preserve">QUILICURA                                   </t>
  </si>
  <si>
    <t>2681396R</t>
  </si>
  <si>
    <t>Marzo</t>
  </si>
  <si>
    <t>ALONSO DE CORDOVA</t>
  </si>
  <si>
    <t xml:space="preserve">AGUAS CORDILLERA SA          </t>
  </si>
  <si>
    <t xml:space="preserve">A VESPUCIO FTE 1874                         </t>
  </si>
  <si>
    <t>7899R</t>
  </si>
  <si>
    <t xml:space="preserve">BT43  </t>
  </si>
  <si>
    <t xml:space="preserve">LA DEHESA        </t>
  </si>
  <si>
    <t xml:space="preserve">AVDA. EL GOLF DE MANQUEHUE S/N              </t>
  </si>
  <si>
    <t xml:space="preserve">LO BARNECHEA                                </t>
  </si>
  <si>
    <t>28131R</t>
  </si>
  <si>
    <t xml:space="preserve">AGUAS MANQUEHUE SA           </t>
  </si>
  <si>
    <t xml:space="preserve">BUENAVENTURA 1983                           </t>
  </si>
  <si>
    <t>1347799R</t>
  </si>
  <si>
    <t xml:space="preserve">RECOLETA         </t>
  </si>
  <si>
    <t xml:space="preserve">AVDA. LOS JARDINES 201                      </t>
  </si>
  <si>
    <t xml:space="preserve">HUECHURABA                                  </t>
  </si>
  <si>
    <t>Compañía C</t>
  </si>
  <si>
    <t>5498064R</t>
  </si>
  <si>
    <t xml:space="preserve">A.CASANOVA 1700                             </t>
  </si>
  <si>
    <t xml:space="preserve">PENALOLEN                                   </t>
  </si>
  <si>
    <t>66956208R</t>
  </si>
  <si>
    <t xml:space="preserve">VITACURA         </t>
  </si>
  <si>
    <t xml:space="preserve">A VESPUCIO 251                              </t>
  </si>
  <si>
    <t>1286724R</t>
  </si>
  <si>
    <t xml:space="preserve">A VESPUCIO 321                              </t>
  </si>
  <si>
    <t>66956010R</t>
  </si>
  <si>
    <t xml:space="preserve">CISTERNA         </t>
  </si>
  <si>
    <t xml:space="preserve">AGUAS ANDINAS S.A.           </t>
  </si>
  <si>
    <t xml:space="preserve">J. J. PRIETO 7129                           </t>
  </si>
  <si>
    <t xml:space="preserve">LO ESPEJO                                   </t>
  </si>
  <si>
    <t>5497579R</t>
  </si>
  <si>
    <t xml:space="preserve">SANTA ELENA      </t>
  </si>
  <si>
    <t xml:space="preserve">AVDA NVA LARRAIN 9740                       </t>
  </si>
  <si>
    <t xml:space="preserve">LA REINA                                    </t>
  </si>
  <si>
    <t xml:space="preserve">LO CRUZAT 0520                              </t>
  </si>
  <si>
    <t>5497639R</t>
  </si>
  <si>
    <t xml:space="preserve">SAN CRISTOBAL    </t>
  </si>
  <si>
    <t xml:space="preserve">CALLE UNO S/N                               </t>
  </si>
  <si>
    <t xml:space="preserve">CONCHALI                                    </t>
  </si>
  <si>
    <t>Arriendo S</t>
  </si>
  <si>
    <t>519001R</t>
  </si>
  <si>
    <t>Abril</t>
  </si>
  <si>
    <t xml:space="preserve">CNO EL ATARDECER 14791                      </t>
  </si>
  <si>
    <t>4083646R</t>
  </si>
  <si>
    <t xml:space="preserve">AGUAS CORDILLERA             </t>
  </si>
  <si>
    <t xml:space="preserve">CAMINO DEL ALTAR 4579                       </t>
  </si>
  <si>
    <t>5497633R</t>
  </si>
  <si>
    <t xml:space="preserve">AGUAS CORDILLERA S A         </t>
  </si>
  <si>
    <t xml:space="preserve">CIRCUNVALACION SUR 898                      </t>
  </si>
  <si>
    <t xml:space="preserve">THOR HEYERDALL  2128                        </t>
  </si>
  <si>
    <t>66956022R</t>
  </si>
  <si>
    <t xml:space="preserve">BUENAVENTURA 1909                           </t>
  </si>
  <si>
    <t>63434697R</t>
  </si>
  <si>
    <t xml:space="preserve">AVDA. LUIS PASTEUR 6960                     </t>
  </si>
  <si>
    <t xml:space="preserve">LA VENDIMIA 6750                            </t>
  </si>
  <si>
    <t>1292798R</t>
  </si>
  <si>
    <t xml:space="preserve">FERNANDEZ ALBANO FTE. 20                    </t>
  </si>
  <si>
    <t xml:space="preserve">LA CISTERNA                                 </t>
  </si>
  <si>
    <t>Mayo</t>
  </si>
  <si>
    <t xml:space="preserve">APOQUINDO        </t>
  </si>
  <si>
    <t xml:space="preserve">AGUAS CORDILLERA S.A         </t>
  </si>
  <si>
    <t xml:space="preserve">EL AROMO 175                                </t>
  </si>
  <si>
    <t xml:space="preserve">EL MANANTIAL ALT 1770                       </t>
  </si>
  <si>
    <t xml:space="preserve">LA VENDIMIA    6798                         </t>
  </si>
  <si>
    <t>59296553R</t>
  </si>
  <si>
    <t xml:space="preserve">LAS HOJAS S/N AL SUR                        </t>
  </si>
  <si>
    <t>4083578R</t>
  </si>
  <si>
    <t xml:space="preserve">M SANCHEZ F S/N                             </t>
  </si>
  <si>
    <t>231000R</t>
  </si>
  <si>
    <t xml:space="preserve">PUDAHUEL         </t>
  </si>
  <si>
    <t xml:space="preserve">AGUAS ANDINAS S.A. M M       </t>
  </si>
  <si>
    <t xml:space="preserve">AVDA. COSTANERA SUR FTE 6948                </t>
  </si>
  <si>
    <t xml:space="preserve">CERRO NAVIA                                 </t>
  </si>
  <si>
    <t>2301607R</t>
  </si>
  <si>
    <t xml:space="preserve">J JOAQUIN PRIETO 9205                       </t>
  </si>
  <si>
    <t xml:space="preserve">CLUB HIPICO 6040                            </t>
  </si>
  <si>
    <t xml:space="preserve">PEDRO AGUIRRE CERDA                         </t>
  </si>
  <si>
    <t>5497922R</t>
  </si>
  <si>
    <t>Junio</t>
  </si>
  <si>
    <t xml:space="preserve">AGUAS CORDILLERA S A     </t>
  </si>
  <si>
    <t xml:space="preserve">LAS PEÑAS 3030 A              </t>
  </si>
  <si>
    <t xml:space="preserve">LAS CONDES                    </t>
  </si>
  <si>
    <t xml:space="preserve">AGUAS CORDILLERA S.A.    </t>
  </si>
  <si>
    <t>AVENIDA CAMINO EL ALBA NORTE E</t>
  </si>
  <si>
    <t xml:space="preserve"> 36066269R</t>
  </si>
  <si>
    <t xml:space="preserve">AGUAS MANQUEHUE S.A.     </t>
  </si>
  <si>
    <t xml:space="preserve">JOAQUIN CERDA S/N             </t>
  </si>
  <si>
    <t xml:space="preserve">VITACURA                      </t>
  </si>
  <si>
    <t xml:space="preserve">   295644R</t>
  </si>
  <si>
    <t xml:space="preserve">AV. V. MACKENNA FTE. 22       </t>
  </si>
  <si>
    <t xml:space="preserve">LA CISTERNA                   </t>
  </si>
  <si>
    <t xml:space="preserve">LAS TORRES / ISMAEL BRICEÑO   </t>
  </si>
  <si>
    <t xml:space="preserve">QUILICURA                     </t>
  </si>
  <si>
    <t xml:space="preserve">  2302146R</t>
  </si>
  <si>
    <t xml:space="preserve">CORDILLERA 231                </t>
  </si>
  <si>
    <t xml:space="preserve">LO CRUZAT 0520                </t>
  </si>
  <si>
    <t xml:space="preserve">  5497639R</t>
  </si>
  <si>
    <t xml:space="preserve">MACUL            </t>
  </si>
  <si>
    <t xml:space="preserve">AVENIDA QUILIN 10601          </t>
  </si>
  <si>
    <t xml:space="preserve">   292352R</t>
  </si>
  <si>
    <t xml:space="preserve">SANTA RAQUEL     </t>
  </si>
  <si>
    <t xml:space="preserve">CALLE  DR SOTERO DEL RIO  S/N </t>
  </si>
  <si>
    <t xml:space="preserve">LA FLORIDA                    </t>
  </si>
  <si>
    <t xml:space="preserve">ANDES            </t>
  </si>
  <si>
    <t xml:space="preserve">ALVARO CASANOVA 2233          </t>
  </si>
  <si>
    <t xml:space="preserve">LA REINA                      </t>
  </si>
  <si>
    <t xml:space="preserve">  1392933R</t>
  </si>
  <si>
    <t>Julio</t>
  </si>
  <si>
    <t xml:space="preserve">AGUAS CORDILLERA SA      </t>
  </si>
  <si>
    <t xml:space="preserve">CH HAMILTON      317          </t>
  </si>
  <si>
    <t xml:space="preserve">LAS HUALTATAS 9182            </t>
  </si>
  <si>
    <t xml:space="preserve"> 69383785R</t>
  </si>
  <si>
    <t xml:space="preserve">CAMINO GUAY GUAY 100 COND.LOS </t>
  </si>
  <si>
    <t xml:space="preserve">COLINA                        </t>
  </si>
  <si>
    <t xml:space="preserve">  4012523R</t>
  </si>
  <si>
    <t xml:space="preserve">C DEL CANTO J SOCIAL          </t>
  </si>
  <si>
    <t xml:space="preserve">RECOLETA                      </t>
  </si>
  <si>
    <t xml:space="preserve"> 70528549R</t>
  </si>
  <si>
    <t xml:space="preserve">AGUAS ANDINAS S A        </t>
  </si>
  <si>
    <t xml:space="preserve">MANUEL RODRIGUEZ N 1465       </t>
  </si>
  <si>
    <t xml:space="preserve">SAN RAMÓN                     </t>
  </si>
  <si>
    <t xml:space="preserve">AVDA. LO MARCOLETA 471        </t>
  </si>
  <si>
    <t xml:space="preserve">     7824R</t>
  </si>
  <si>
    <t>Agosto</t>
  </si>
  <si>
    <t xml:space="preserve">STA MARIA /  GRAN VIA         </t>
  </si>
  <si>
    <t xml:space="preserve">  5498056R</t>
  </si>
  <si>
    <t xml:space="preserve">LAS LLAVERIAS 1169            </t>
  </si>
  <si>
    <t xml:space="preserve"> 63343503R</t>
  </si>
  <si>
    <t xml:space="preserve">VALENZUELA PUELMA 8940        </t>
  </si>
  <si>
    <t xml:space="preserve">PASTOR FERNANDEZ 16590        </t>
  </si>
  <si>
    <t xml:space="preserve">LO BARNECHEA                  </t>
  </si>
  <si>
    <t xml:space="preserve">AGUAS  CORDILLERA  S A   </t>
  </si>
  <si>
    <t>AVDA. ANDRES BELLO ESQUINA PRE</t>
  </si>
  <si>
    <t xml:space="preserve">AGUAS MANQUEHUE SA       </t>
  </si>
  <si>
    <t xml:space="preserve">CNO DE LA CAÑADA 3388         </t>
  </si>
  <si>
    <t xml:space="preserve">   292359R</t>
  </si>
  <si>
    <t>AVDA. EL GOLF DE MANQUEHUE S/N</t>
  </si>
  <si>
    <t xml:space="preserve">    28131R</t>
  </si>
  <si>
    <t xml:space="preserve">CONDOMINIO CHAMISERO S/N      </t>
  </si>
  <si>
    <t xml:space="preserve">    57066R</t>
  </si>
  <si>
    <t xml:space="preserve">M SANCHEZ F S/N               </t>
  </si>
  <si>
    <t xml:space="preserve">   231000R</t>
  </si>
  <si>
    <t xml:space="preserve">ALTAMIRANO       </t>
  </si>
  <si>
    <t xml:space="preserve">CAUPOLICAN FTE 1381           </t>
  </si>
  <si>
    <t xml:space="preserve">RENCA                         </t>
  </si>
  <si>
    <t xml:space="preserve"> 27002525R</t>
  </si>
  <si>
    <t xml:space="preserve">S SACK-E SORO                 </t>
  </si>
  <si>
    <t xml:space="preserve">INDEPENDENCIA                 </t>
  </si>
  <si>
    <t xml:space="preserve">  5821295R</t>
  </si>
  <si>
    <t xml:space="preserve">CAUPOLICAN     1450           </t>
  </si>
  <si>
    <t xml:space="preserve">   620062R</t>
  </si>
  <si>
    <t xml:space="preserve">CAUPOLICAN    1486            </t>
  </si>
  <si>
    <t xml:space="preserve">  1286752R</t>
  </si>
  <si>
    <t xml:space="preserve">SAN JOSE         </t>
  </si>
  <si>
    <t xml:space="preserve">P BARLOW-SAGITARIO            </t>
  </si>
  <si>
    <t xml:space="preserve">LO PRADO                      </t>
  </si>
  <si>
    <t xml:space="preserve">   212684R</t>
  </si>
  <si>
    <t xml:space="preserve">SAN LUIS 630                                </t>
  </si>
  <si>
    <t>519221R</t>
  </si>
  <si>
    <t>Septiembre</t>
  </si>
  <si>
    <t xml:space="preserve">M E BALAGUER 6232                           </t>
  </si>
  <si>
    <t>4083642R</t>
  </si>
  <si>
    <t xml:space="preserve">AV CHAMISERO SN                             </t>
  </si>
  <si>
    <t>4719492R</t>
  </si>
  <si>
    <t xml:space="preserve">PAJARITOS        </t>
  </si>
  <si>
    <t xml:space="preserve">AVDA. COSTANERA NORTE 21                    </t>
  </si>
  <si>
    <t xml:space="preserve">CERRILLOS                                   </t>
  </si>
  <si>
    <t xml:space="preserve">CALLE UNO LADO 1990                         </t>
  </si>
  <si>
    <t xml:space="preserve">CONCHALÍ                                    </t>
  </si>
  <si>
    <t>76446656R</t>
  </si>
  <si>
    <t xml:space="preserve">VALENZUELA PUELMA 244                       </t>
  </si>
  <si>
    <t xml:space="preserve">OCHAGAVIA        </t>
  </si>
  <si>
    <t xml:space="preserve">CLUB HIPICO 6340                            </t>
  </si>
  <si>
    <t>32071118R</t>
  </si>
  <si>
    <t xml:space="preserve">AV. W. MARTINEZ FTE 1345                    </t>
  </si>
  <si>
    <t xml:space="preserve">LA FLORIDA                                  </t>
  </si>
  <si>
    <t xml:space="preserve">AV CENTRAL  140                             </t>
  </si>
  <si>
    <t>1329041R</t>
  </si>
  <si>
    <t xml:space="preserve">PELLUHUE/TOPOCALMA S/N                      </t>
  </si>
  <si>
    <t xml:space="preserve">RENCA                                       </t>
  </si>
  <si>
    <t>2915714R</t>
  </si>
  <si>
    <t xml:space="preserve">JOSE MIGUEL INFANTE / PELLUHUE              </t>
  </si>
  <si>
    <t>70900R</t>
  </si>
  <si>
    <t xml:space="preserve">COSTANERA NTE / PELLUHUE                    </t>
  </si>
  <si>
    <t>5497605R</t>
  </si>
  <si>
    <t xml:space="preserve">EMP AGUA POTABLE             </t>
  </si>
  <si>
    <t xml:space="preserve">LAS PARCELAS 8701                           </t>
  </si>
  <si>
    <t xml:space="preserve">EL GOLF MANQ./EL PARQUE                     </t>
  </si>
  <si>
    <t>36068178R</t>
  </si>
  <si>
    <t xml:space="preserve">ESMERALDA LADO 921                          </t>
  </si>
  <si>
    <t>519113R</t>
  </si>
  <si>
    <t>Octubre</t>
  </si>
  <si>
    <t xml:space="preserve">PJE CAMINO LA QUEBRADA 8760                 </t>
  </si>
  <si>
    <t xml:space="preserve">PEREZ COTAPOS 1503                          </t>
  </si>
  <si>
    <t>235102R</t>
  </si>
  <si>
    <t xml:space="preserve">LO SARMIENTO/LO OVALLE                      </t>
  </si>
  <si>
    <t>4494215R</t>
  </si>
  <si>
    <t xml:space="preserve">CAMINO LO BOZA 391                          </t>
  </si>
  <si>
    <t xml:space="preserve">PUDAHUEL                                    </t>
  </si>
  <si>
    <t>217092R</t>
  </si>
  <si>
    <t xml:space="preserve">GABRIELA MISTRAL 0439                       </t>
  </si>
  <si>
    <t xml:space="preserve">GRAN ADVA / A. VESPUCIO                     </t>
  </si>
  <si>
    <t xml:space="preserve">AVDA. PRINCIPE DE GALES 5785                </t>
  </si>
  <si>
    <t>Noviembre</t>
  </si>
  <si>
    <t xml:space="preserve">CNO DE LA HERRERIA 3258                     </t>
  </si>
  <si>
    <t>4083525R</t>
  </si>
  <si>
    <t xml:space="preserve">PASEO DE ALCALA    11300                    </t>
  </si>
  <si>
    <t>2688742R</t>
  </si>
  <si>
    <t xml:space="preserve">PANORAMICA SUR  11401                       </t>
  </si>
  <si>
    <t>2688744R</t>
  </si>
  <si>
    <t xml:space="preserve">RAUL LABBE 675                              </t>
  </si>
  <si>
    <t>5497936R</t>
  </si>
  <si>
    <t xml:space="preserve">CNO LA FRAGUA 2031                          </t>
  </si>
  <si>
    <t>234059R</t>
  </si>
  <si>
    <t xml:space="preserve">AGUAS MANQUEHUE S. A.        </t>
  </si>
  <si>
    <t xml:space="preserve">AV PIE ANDINO FTE 5865                      </t>
  </si>
  <si>
    <t>4180285R</t>
  </si>
  <si>
    <t xml:space="preserve">EL PERAL 230                                </t>
  </si>
  <si>
    <t xml:space="preserve">LAMPA                                       </t>
  </si>
  <si>
    <t>820965R</t>
  </si>
  <si>
    <t xml:space="preserve">CAMINO EL PEQUEN FTE 4141                   </t>
  </si>
  <si>
    <t>70219R</t>
  </si>
  <si>
    <t xml:space="preserve">AGUAS ANDINAS S A            </t>
  </si>
  <si>
    <t xml:space="preserve">MANUEL RODRIGUEZ N 1465                     </t>
  </si>
  <si>
    <t xml:space="preserve">SAN RAMON                                   </t>
  </si>
  <si>
    <t xml:space="preserve">PJE. BAMBU S/N                              </t>
  </si>
  <si>
    <t>518976R</t>
  </si>
  <si>
    <t>Diciembre</t>
  </si>
  <si>
    <t xml:space="preserve">CRISTAL DE ABELLI 200                       </t>
  </si>
  <si>
    <t>5498057R</t>
  </si>
  <si>
    <t xml:space="preserve">CAM COQUIMBO FTE LOTE 3 PARC 3              </t>
  </si>
  <si>
    <t>4888343R</t>
  </si>
  <si>
    <t xml:space="preserve">CAMINO COQUIMBO FTE LOTE S/9                </t>
  </si>
  <si>
    <t>4453983R</t>
  </si>
  <si>
    <t xml:space="preserve">CAMINO COQUIMBO FTE LOTE  ST/6              </t>
  </si>
  <si>
    <t>4719658R</t>
  </si>
  <si>
    <t xml:space="preserve">AVDA GRECIA         9977                    </t>
  </si>
  <si>
    <t xml:space="preserve">VIA GRIS INTERIOR 9720                      </t>
  </si>
  <si>
    <t>28023R</t>
  </si>
  <si>
    <t xml:space="preserve">WALTER LIHN 1868                            </t>
  </si>
  <si>
    <t xml:space="preserve">INDEPENDENCIA                               </t>
  </si>
  <si>
    <t>26386R</t>
  </si>
  <si>
    <t xml:space="preserve">JOSE M CARO 2051                            </t>
  </si>
  <si>
    <t>2302191R</t>
  </si>
  <si>
    <t xml:space="preserve">CONDOMINIO CHAMISERO S/N                    </t>
  </si>
  <si>
    <t>57066R</t>
  </si>
  <si>
    <t xml:space="preserve">CAMINO ANTIGUO COQUIMBO S/N KM 17           </t>
  </si>
  <si>
    <t>4888473R</t>
  </si>
  <si>
    <t xml:space="preserve">TERESA DE LOS ANDES/R LARRAIN               </t>
  </si>
  <si>
    <t xml:space="preserve">VALLE CORDILLERA    3499                    </t>
  </si>
  <si>
    <t>5497578R</t>
  </si>
  <si>
    <t xml:space="preserve">EL AROMO 7441                               </t>
  </si>
  <si>
    <t xml:space="preserve">EL GOLF DE MANQUEHUE  9301                  </t>
  </si>
  <si>
    <t>133320R</t>
  </si>
  <si>
    <t xml:space="preserve">AVDA. GRECIA FTE 6850                       </t>
  </si>
  <si>
    <t xml:space="preserve">08USTO OSSA FTE PJE 15                     </t>
  </si>
  <si>
    <t>2592311R</t>
  </si>
  <si>
    <t xml:space="preserve">CNO DE LA CAÑADA 3388                       </t>
  </si>
  <si>
    <t>292359R</t>
  </si>
  <si>
    <t>AGUAS CORDILLERA          S A</t>
  </si>
  <si>
    <t xml:space="preserve">VIA ROJA 4411                               </t>
  </si>
  <si>
    <t xml:space="preserve">ONOFRE JARPA 236                            </t>
  </si>
  <si>
    <t xml:space="preserve">SAN JOAQUIN      </t>
  </si>
  <si>
    <t xml:space="preserve">NICANOR PLAZA 211 D                         </t>
  </si>
  <si>
    <t>66955970R</t>
  </si>
  <si>
    <t xml:space="preserve">JUSTICIA SOCIAL      585                    </t>
  </si>
  <si>
    <t xml:space="preserve">RECOLETA                                    </t>
  </si>
  <si>
    <t>63434704R</t>
  </si>
  <si>
    <t xml:space="preserve">FLORIDA          </t>
  </si>
  <si>
    <t xml:space="preserve">AV LA FLORIDA FTE 11429                     </t>
  </si>
  <si>
    <t xml:space="preserve">TOBALABA S/N FTE POCURO                     </t>
  </si>
  <si>
    <t xml:space="preserve">PROVIDENCIA                                 </t>
  </si>
  <si>
    <t xml:space="preserve">LOS LIBERTADORES 6450 P/1                   </t>
  </si>
  <si>
    <t>133307R</t>
  </si>
  <si>
    <t xml:space="preserve">LOS LIBERTADORES 6450 P/2                   </t>
  </si>
  <si>
    <t>133308R</t>
  </si>
  <si>
    <t xml:space="preserve">LOS LIBERTADORES 6450 P/3                   </t>
  </si>
  <si>
    <t>133309R</t>
  </si>
  <si>
    <t xml:space="preserve">CAM. GUAY GUAY SITIO 48                     </t>
  </si>
  <si>
    <t>2784170R</t>
  </si>
  <si>
    <t xml:space="preserve">FUNDO CHAMISERO ALBA SN RECINTO ESTANQUE    </t>
  </si>
  <si>
    <t>4719551R</t>
  </si>
  <si>
    <t xml:space="preserve">AVDA. EL GOLF DE MANQUEHUE 9750             </t>
  </si>
  <si>
    <t>273928R</t>
  </si>
  <si>
    <t xml:space="preserve">AV. BILBAO FTE.FLORE s/n                    </t>
  </si>
  <si>
    <t xml:space="preserve">SANTOS DUMONT 1177                          </t>
  </si>
  <si>
    <t xml:space="preserve">JUAN CRISTOBAL 5230                         </t>
  </si>
  <si>
    <t>34209007R</t>
  </si>
  <si>
    <t xml:space="preserve">CAM.AGRIC.COLO P/5-6-7-8                    </t>
  </si>
  <si>
    <t>6049890R</t>
  </si>
  <si>
    <t xml:space="preserve">AT3   </t>
  </si>
  <si>
    <t xml:space="preserve">VALENZUELA PUELMA 296                       </t>
  </si>
  <si>
    <t>1347837R</t>
  </si>
  <si>
    <t xml:space="preserve">AV 4 PONIENTE ESQUINA PEDRO AGUIRRE CERDA   </t>
  </si>
  <si>
    <t xml:space="preserve">MAIPU                                       </t>
  </si>
  <si>
    <t xml:space="preserve">AVDA. SIMON BOLIVAR S/N                     </t>
  </si>
  <si>
    <t xml:space="preserve">NUNOA                                       </t>
  </si>
  <si>
    <t xml:space="preserve">INDEPENDENCIA FTE A 2933                    </t>
  </si>
  <si>
    <t xml:space="preserve">QUILIN SUR FTE 2521                         </t>
  </si>
  <si>
    <t xml:space="preserve">MACUL                                       </t>
  </si>
  <si>
    <t xml:space="preserve">VALLE ALEGRE 1265                           </t>
  </si>
  <si>
    <t>519155R</t>
  </si>
  <si>
    <t xml:space="preserve">CAUPOLICAN     1450                         </t>
  </si>
  <si>
    <t>620062R</t>
  </si>
  <si>
    <t xml:space="preserve">AVDA. GUANACO S/N                           </t>
  </si>
  <si>
    <t>5081444R</t>
  </si>
  <si>
    <t xml:space="preserve">AGUAS_ANDINAS_S.A.           </t>
  </si>
  <si>
    <t xml:space="preserve">AVDA. VITACURA ESQUINA PEREZ ZUJOVIC        </t>
  </si>
  <si>
    <t>2301588R</t>
  </si>
  <si>
    <t xml:space="preserve">STA MARIA            699                    </t>
  </si>
  <si>
    <t xml:space="preserve">VIA AZUL LADO 4925                          </t>
  </si>
  <si>
    <t>5498055R</t>
  </si>
  <si>
    <t xml:space="preserve">LAS PEÑAS 3030 A                            </t>
  </si>
  <si>
    <t xml:space="preserve">SUR ORIENTE          600                    </t>
  </si>
  <si>
    <t>2681246R</t>
  </si>
  <si>
    <t xml:space="preserve">BAJADA DEL RIO 110                          </t>
  </si>
  <si>
    <t>4180300R</t>
  </si>
  <si>
    <t xml:space="preserve">MONSENOR ESCRIVA DE BALAGUER 11380          </t>
  </si>
  <si>
    <t>4718916R</t>
  </si>
  <si>
    <t xml:space="preserve">LA VENDIMIA          655                    </t>
  </si>
  <si>
    <t>58434261R</t>
  </si>
  <si>
    <t>6658934R</t>
  </si>
  <si>
    <t xml:space="preserve">AVDA. PEDRO FONTOVA FTE 6350 PARC 6         </t>
  </si>
  <si>
    <t>10472762R</t>
  </si>
  <si>
    <t xml:space="preserve">OCHAGAVIA -- CON  CON                       </t>
  </si>
  <si>
    <t>29030522R</t>
  </si>
  <si>
    <t xml:space="preserve">PEDRO MONTT S/N                             </t>
  </si>
  <si>
    <t xml:space="preserve">SANTIAGO                                    </t>
  </si>
  <si>
    <t xml:space="preserve">ENRIETA PETIT SN LA EMPRESA SN              </t>
  </si>
  <si>
    <t>82406R</t>
  </si>
  <si>
    <t xml:space="preserve">AVDA. MAPOCHO 7402                          </t>
  </si>
  <si>
    <t xml:space="preserve">LO PRADO                                    </t>
  </si>
  <si>
    <t>3186916R</t>
  </si>
  <si>
    <t xml:space="preserve">ALVARO CASANOVA 2233                        </t>
  </si>
  <si>
    <t>1392933R</t>
  </si>
  <si>
    <t xml:space="preserve">AVDA. GRECIA 200                            </t>
  </si>
  <si>
    <t>4497875R</t>
  </si>
  <si>
    <t>6050094R</t>
  </si>
  <si>
    <t xml:space="preserve">LAS TORRES / ISMAEL BRICEÑO                 </t>
  </si>
  <si>
    <t>2302146R</t>
  </si>
  <si>
    <t xml:space="preserve">AVENIDA QUILIN 9851                         </t>
  </si>
  <si>
    <t>6882891R</t>
  </si>
  <si>
    <t xml:space="preserve">P  DE GALES/S IZQUIERDO                     </t>
  </si>
  <si>
    <t>5497573R</t>
  </si>
  <si>
    <t xml:space="preserve">VALENZUELA PUELMA 8250                      </t>
  </si>
  <si>
    <t xml:space="preserve">AVDA. LO MARCOLETA 471                      </t>
  </si>
  <si>
    <t>7824R</t>
  </si>
  <si>
    <t xml:space="preserve">CAM.AGRIC.C.COLO P/2-3-4                    </t>
  </si>
  <si>
    <t>4498806R</t>
  </si>
  <si>
    <t xml:space="preserve">AV.RECOLETA FINAL                           </t>
  </si>
  <si>
    <t xml:space="preserve">POLO MANQUEHUE 2 FTE ACCESO CONDOMINIO      </t>
  </si>
  <si>
    <t>821081R</t>
  </si>
  <si>
    <t xml:space="preserve">LOS DAMASCOS S/N                            </t>
  </si>
  <si>
    <t xml:space="preserve">CAUPOLICAN FTE 1381                         </t>
  </si>
  <si>
    <t>27002525R</t>
  </si>
  <si>
    <t xml:space="preserve">NUEVA FTE 1821                              </t>
  </si>
  <si>
    <t>219683R</t>
  </si>
  <si>
    <t xml:space="preserve">NUEVA S/N                                   </t>
  </si>
  <si>
    <t>133346R</t>
  </si>
  <si>
    <t xml:space="preserve">CORDILLERA 231                              </t>
  </si>
  <si>
    <t xml:space="preserve">AVDA. LIBERTADOR BERNARDO O`HIGGINS 443     </t>
  </si>
  <si>
    <t>228920R</t>
  </si>
  <si>
    <t xml:space="preserve">AVENIDA  PROVIDENCIA/RICARDO LYON  S/N      </t>
  </si>
  <si>
    <t xml:space="preserve">G. MISTRAL / FCO. GONZALEZ                  </t>
  </si>
  <si>
    <t>Compañía S</t>
  </si>
  <si>
    <t>3790203R</t>
  </si>
  <si>
    <t xml:space="preserve">CERRO LA CRUZ 10480                         </t>
  </si>
  <si>
    <t>4453592R</t>
  </si>
  <si>
    <t xml:space="preserve">LAS TORTOLAS     </t>
  </si>
  <si>
    <t xml:space="preserve">AVDA. DEL PARQUE 4297                       </t>
  </si>
  <si>
    <t>60962R</t>
  </si>
  <si>
    <t xml:space="preserve">CAMINO LO RUIZ S/N                          </t>
  </si>
  <si>
    <t xml:space="preserve">CAM. AL CERRO LOT CUATRO                    </t>
  </si>
  <si>
    <t>821664R</t>
  </si>
  <si>
    <t xml:space="preserve">AV CARLOS VALDOVINOS ESQUINA SIERRA BELLA   </t>
  </si>
  <si>
    <t xml:space="preserve">SAN JOAQUIN                                 </t>
  </si>
  <si>
    <t>AVDA. EL GOLF DE MANQUEHUE PADRE TED HUARD S</t>
  </si>
  <si>
    <t xml:space="preserve">Enel           </t>
  </si>
  <si>
    <t>4180295R</t>
  </si>
  <si>
    <t xml:space="preserve">AVDA. EL VALLE 7000                         </t>
  </si>
  <si>
    <t>8572R</t>
  </si>
  <si>
    <t xml:space="preserve">C DEL CANTO J SOCIAL                        </t>
  </si>
  <si>
    <t>70528549R</t>
  </si>
  <si>
    <t xml:space="preserve">LOS CONQUISTADORES 2604                     </t>
  </si>
  <si>
    <t>70822R</t>
  </si>
  <si>
    <t xml:space="preserve">AGUAS ANDINAS SA             </t>
  </si>
  <si>
    <t xml:space="preserve">AVDA. GRAN AVENIDA JOSE MIGUEL CARRERA S/N  </t>
  </si>
  <si>
    <t>LLAVE</t>
  </si>
  <si>
    <t>Cuenta de Cliente Afectado</t>
  </si>
  <si>
    <t>Etiquetas de fila</t>
  </si>
  <si>
    <t>Total general</t>
  </si>
  <si>
    <t>Dias Lectura</t>
  </si>
  <si>
    <t>Criterio ENEL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</si>
</sst>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_-* #,##0\ _€_-;\-* #,##0\ _€_-;_-* &quot;-&quot;??\ _€_-;_-@_-"/>
  </numFmts>
  <fonts count="17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name val="Calibri"/>
      <family val="2"/>
      <scheme val="minor"/>
    </font>
    <font>
      <sz val="10"/>
      <color indexed="8"/>
      <name val="Arial"/>
      <family val="2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CCFF"/>
        <bgColor indexed="0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0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0" fontId="8" fillId="0" borderId="0"/>
    <xf numFmtId="0" fontId="9" fillId="0" borderId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7">
    <xf numFmtId="0" fontId="0" fillId="0" borderId="0" xfId="0"/>
    <xf numFmtId="0" fontId="7" fillId="0" borderId="0" xfId="0" applyFont="1"/>
    <xf numFmtId="0" fontId="7" fillId="0" borderId="4" xfId="0" applyFont="1" applyBorder="1"/>
    <xf numFmtId="0" fontId="7" fillId="0" borderId="0" xfId="0" applyFont="1" applyAlignment="1">
      <alignment horizontal="center" vertical="center"/>
    </xf>
    <xf numFmtId="0" fontId="2" fillId="0" borderId="0" xfId="0" applyFont="1" applyFill="1" applyAlignment="1">
      <alignment horizontal="right"/>
    </xf>
    <xf numFmtId="3" fontId="4" fillId="0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right"/>
    </xf>
    <xf numFmtId="3" fontId="2" fillId="0" borderId="0" xfId="0" applyNumberFormat="1" applyFont="1" applyFill="1" applyAlignment="1">
      <alignment horizontal="right"/>
    </xf>
    <xf numFmtId="3" fontId="1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/>
    </xf>
    <xf numFmtId="0" fontId="3" fillId="0" borderId="2" xfId="0" applyFont="1" applyFill="1" applyBorder="1" applyAlignment="1">
      <alignment horizontal="left"/>
    </xf>
    <xf numFmtId="0" fontId="10" fillId="0" borderId="0" xfId="4" applyFont="1" applyAlignment="1">
      <alignment horizontal="left"/>
    </xf>
    <xf numFmtId="0" fontId="11" fillId="0" borderId="0" xfId="0" applyFont="1" applyFill="1" applyAlignment="1">
      <alignment horizontal="left"/>
    </xf>
    <xf numFmtId="3" fontId="2" fillId="0" borderId="0" xfId="4" applyNumberFormat="1" applyFont="1" applyAlignment="1">
      <alignment wrapText="1"/>
    </xf>
    <xf numFmtId="3" fontId="9" fillId="0" borderId="0" xfId="4" applyNumberFormat="1" applyAlignment="1">
      <alignment wrapText="1"/>
    </xf>
    <xf numFmtId="0" fontId="0" fillId="0" borderId="0" xfId="0" pivotButton="1"/>
    <xf numFmtId="17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pivotButton="1" applyAlignment="1"/>
    <xf numFmtId="0" fontId="9" fillId="0" borderId="0" xfId="4"/>
    <xf numFmtId="0" fontId="9" fillId="0" borderId="0" xfId="4" applyAlignment="1"/>
    <xf numFmtId="3" fontId="9" fillId="0" borderId="0" xfId="4" applyNumberFormat="1"/>
    <xf numFmtId="0" fontId="12" fillId="0" borderId="0" xfId="4" applyFont="1" applyAlignment="1"/>
    <xf numFmtId="0" fontId="3" fillId="2" borderId="0" xfId="0" applyFont="1" applyFill="1" applyBorder="1" applyAlignment="1">
      <alignment horizontal="left"/>
    </xf>
    <xf numFmtId="0" fontId="0" fillId="0" borderId="0" xfId="0" applyAlignment="1"/>
    <xf numFmtId="0" fontId="13" fillId="0" borderId="5" xfId="0" applyFont="1" applyBorder="1" applyAlignment="1">
      <alignment vertical="center" wrapText="1"/>
    </xf>
    <xf numFmtId="0" fontId="14" fillId="0" borderId="5" xfId="0" applyFont="1" applyBorder="1" applyAlignment="1">
      <alignment horizontal="right" vertical="center"/>
    </xf>
    <xf numFmtId="0" fontId="14" fillId="0" borderId="5" xfId="0" applyFont="1" applyBorder="1" applyAlignment="1">
      <alignment vertical="center"/>
    </xf>
    <xf numFmtId="0" fontId="6" fillId="3" borderId="6" xfId="2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/>
    </xf>
    <xf numFmtId="0" fontId="6" fillId="3" borderId="8" xfId="3" applyFont="1" applyFill="1" applyBorder="1" applyAlignment="1">
      <alignment horizontal="center" vertical="center"/>
    </xf>
    <xf numFmtId="0" fontId="6" fillId="4" borderId="9" xfId="2" applyFont="1" applyFill="1" applyBorder="1" applyAlignment="1">
      <alignment horizontal="center" vertical="center" wrapText="1"/>
    </xf>
    <xf numFmtId="0" fontId="6" fillId="4" borderId="10" xfId="2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17" fontId="7" fillId="0" borderId="5" xfId="4" applyNumberFormat="1" applyFont="1" applyBorder="1"/>
    <xf numFmtId="0" fontId="6" fillId="0" borderId="5" xfId="3" applyFont="1" applyFill="1" applyBorder="1" applyAlignment="1">
      <alignment horizontal="right"/>
    </xf>
    <xf numFmtId="0" fontId="6" fillId="0" borderId="5" xfId="3" applyFont="1" applyFill="1" applyBorder="1" applyAlignment="1"/>
    <xf numFmtId="15" fontId="6" fillId="0" borderId="5" xfId="3" applyNumberFormat="1" applyFont="1" applyFill="1" applyBorder="1" applyAlignment="1">
      <alignment horizontal="right"/>
    </xf>
    <xf numFmtId="0" fontId="7" fillId="0" borderId="5" xfId="0" applyFont="1" applyBorder="1"/>
    <xf numFmtId="165" fontId="7" fillId="0" borderId="5" xfId="1" applyNumberFormat="1" applyFont="1" applyBorder="1"/>
    <xf numFmtId="0" fontId="13" fillId="0" borderId="5" xfId="0" applyFont="1" applyFill="1" applyBorder="1" applyAlignment="1">
      <alignment vertical="center" wrapText="1"/>
    </xf>
    <xf numFmtId="0" fontId="14" fillId="0" borderId="5" xfId="0" applyFont="1" applyFill="1" applyBorder="1" applyAlignment="1">
      <alignment vertical="center"/>
    </xf>
    <xf numFmtId="0" fontId="0" fillId="6" borderId="0" xfId="0" applyFill="1" applyAlignment="1">
      <alignment wrapText="1"/>
    </xf>
    <xf numFmtId="0" fontId="16" fillId="0" borderId="0" xfId="0" applyFont="1" applyFill="1" applyAlignment="1">
      <alignment wrapText="1"/>
    </xf>
    <xf numFmtId="14" fontId="16" fillId="0" borderId="0" xfId="0" applyNumberFormat="1" applyFont="1" applyFill="1" applyAlignment="1">
      <alignment wrapText="1"/>
    </xf>
    <xf numFmtId="0" fontId="16" fillId="0" borderId="0" xfId="0" applyFont="1" applyFill="1"/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17" fontId="0" fillId="6" borderId="0" xfId="0" applyNumberFormat="1" applyFill="1"/>
    <xf numFmtId="1" fontId="0" fillId="6" borderId="0" xfId="0" applyNumberFormat="1" applyFill="1"/>
    <xf numFmtId="0" fontId="0" fillId="0" borderId="0" xfId="0" applyFill="1"/>
    <xf numFmtId="14" fontId="0" fillId="0" borderId="0" xfId="0" applyNumberFormat="1" applyFill="1"/>
    <xf numFmtId="3" fontId="0" fillId="7" borderId="0" xfId="0" applyNumberFormat="1" applyFill="1"/>
    <xf numFmtId="0" fontId="0" fillId="8" borderId="0" xfId="0" applyFill="1"/>
    <xf numFmtId="1" fontId="0" fillId="8" borderId="0" xfId="0" applyNumberFormat="1" applyFill="1"/>
    <xf numFmtId="0" fontId="0" fillId="9" borderId="0" xfId="0" applyFill="1"/>
    <xf numFmtId="3" fontId="0" fillId="0" borderId="0" xfId="0" applyNumberFormat="1" applyFill="1"/>
    <xf numFmtId="14" fontId="0" fillId="0" borderId="0" xfId="0" applyNumberFormat="1"/>
    <xf numFmtId="0" fontId="0" fillId="0" borderId="0" xfId="0" applyFill="1" applyBorder="1"/>
    <xf numFmtId="41" fontId="0" fillId="0" borderId="0" xfId="9" applyFont="1" applyFill="1"/>
    <xf numFmtId="0" fontId="14" fillId="0" borderId="0" xfId="0" applyFont="1" applyFill="1" applyBorder="1" applyAlignment="1">
      <alignment vertical="center"/>
    </xf>
    <xf numFmtId="0" fontId="0" fillId="0" borderId="0" xfId="0" applyNumberFormat="1"/>
    <xf numFmtId="1" fontId="7" fillId="0" borderId="5" xfId="0" applyNumberFormat="1" applyFont="1" applyBorder="1"/>
    <xf numFmtId="0" fontId="7" fillId="6" borderId="0" xfId="0" applyFont="1" applyFill="1"/>
    <xf numFmtId="0" fontId="15" fillId="2" borderId="0" xfId="0" applyFont="1" applyFill="1" applyBorder="1" applyAlignment="1">
      <alignment horizontal="left"/>
    </xf>
    <xf numFmtId="14" fontId="15" fillId="10" borderId="0" xfId="0" applyNumberFormat="1" applyFont="1" applyFill="1" applyAlignment="1">
      <alignment horizontal="right"/>
    </xf>
    <xf numFmtId="3" fontId="4" fillId="10" borderId="0" xfId="0" applyNumberFormat="1" applyFont="1" applyFill="1" applyAlignment="1">
      <alignment horizontal="right"/>
    </xf>
    <xf numFmtId="0" fontId="4" fillId="10" borderId="0" xfId="0" applyFont="1" applyFill="1" applyAlignment="1">
      <alignment horizontal="right"/>
    </xf>
    <xf numFmtId="0" fontId="4" fillId="10" borderId="3" xfId="0" applyFont="1" applyFill="1" applyBorder="1" applyAlignment="1">
      <alignment horizontal="right"/>
    </xf>
    <xf numFmtId="3" fontId="4" fillId="10" borderId="3" xfId="0" applyNumberFormat="1" applyFont="1" applyFill="1" applyBorder="1" applyAlignment="1">
      <alignment horizontal="right"/>
    </xf>
    <xf numFmtId="0" fontId="4" fillId="10" borderId="1" xfId="0" applyFont="1" applyFill="1" applyBorder="1" applyAlignment="1">
      <alignment horizontal="right"/>
    </xf>
    <xf numFmtId="0" fontId="3" fillId="10" borderId="0" xfId="0" applyFont="1" applyFill="1" applyBorder="1" applyAlignment="1">
      <alignment horizontal="left"/>
    </xf>
    <xf numFmtId="0" fontId="4" fillId="10" borderId="0" xfId="0" applyFont="1" applyFill="1" applyBorder="1" applyAlignment="1">
      <alignment horizontal="right"/>
    </xf>
    <xf numFmtId="3" fontId="4" fillId="10" borderId="0" xfId="0" applyNumberFormat="1" applyFont="1" applyFill="1" applyBorder="1" applyAlignment="1">
      <alignment horizontal="right"/>
    </xf>
    <xf numFmtId="165" fontId="4" fillId="10" borderId="0" xfId="1" applyNumberFormat="1" applyFont="1" applyFill="1" applyBorder="1" applyAlignment="1">
      <alignment horizontal="right"/>
    </xf>
    <xf numFmtId="0" fontId="10" fillId="10" borderId="0" xfId="4" applyFont="1" applyFill="1" applyAlignment="1">
      <alignment horizontal="left"/>
    </xf>
    <xf numFmtId="3" fontId="2" fillId="10" borderId="0" xfId="0" applyNumberFormat="1" applyFont="1" applyFill="1" applyAlignment="1">
      <alignment horizontal="right"/>
    </xf>
    <xf numFmtId="0" fontId="11" fillId="10" borderId="0" xfId="0" applyFont="1" applyFill="1" applyAlignment="1">
      <alignment horizontal="left"/>
    </xf>
    <xf numFmtId="3" fontId="11" fillId="10" borderId="0" xfId="0" applyNumberFormat="1" applyFont="1" applyFill="1" applyAlignment="1">
      <alignment horizontal="right"/>
    </xf>
    <xf numFmtId="0" fontId="6" fillId="11" borderId="10" xfId="2" applyFont="1" applyFill="1" applyBorder="1" applyAlignment="1">
      <alignment horizontal="center" vertical="center" wrapText="1"/>
    </xf>
    <xf numFmtId="0" fontId="7" fillId="12" borderId="10" xfId="0" applyFont="1" applyFill="1" applyBorder="1" applyAlignment="1">
      <alignment horizontal="center" vertical="center" wrapText="1"/>
    </xf>
    <xf numFmtId="0" fontId="7" fillId="12" borderId="11" xfId="0" applyFont="1" applyFill="1" applyBorder="1" applyAlignment="1">
      <alignment horizontal="center" vertical="center" wrapText="1"/>
    </xf>
    <xf numFmtId="0" fontId="7" fillId="12" borderId="5" xfId="0" applyFont="1" applyFill="1" applyBorder="1" applyAlignment="1">
      <alignment horizontal="center" vertical="center" wrapText="1"/>
    </xf>
    <xf numFmtId="0" fontId="6" fillId="0" borderId="5" xfId="3" applyFont="1" applyFill="1" applyBorder="1" applyAlignment="1">
      <alignment horizontal="center"/>
    </xf>
    <xf numFmtId="0" fontId="7" fillId="0" borderId="0" xfId="0" applyFont="1" applyAlignment="1">
      <alignment horizontal="center"/>
    </xf>
  </cellXfs>
  <cellStyles count="10">
    <cellStyle name="Millares" xfId="1" builtinId="3"/>
    <cellStyle name="Millares [0]" xfId="9" builtinId="6"/>
    <cellStyle name="Millares [0] 2" xfId="6" xr:uid="{00000000-0005-0000-0000-000002000000}"/>
    <cellStyle name="Millares 2" xfId="5" xr:uid="{00000000-0005-0000-0000-000003000000}"/>
    <cellStyle name="Millares 3" xfId="7" xr:uid="{00000000-0005-0000-0000-000004000000}"/>
    <cellStyle name="Millares 4" xfId="8" xr:uid="{00000000-0005-0000-0000-000005000000}"/>
    <cellStyle name="Normal" xfId="0" builtinId="0"/>
    <cellStyle name="Normal 2" xfId="4" xr:uid="{00000000-0005-0000-0000-000007000000}"/>
    <cellStyle name="Normal_FEB19" xfId="3" xr:uid="{00000000-0005-0000-0000-000008000000}"/>
    <cellStyle name="Normal_Hoja2" xfId="2" xr:uid="{00000000-0005-0000-0000-000009000000}"/>
  </cellStyles>
  <dxfs count="4">
    <dxf>
      <alignment wrapText="0" readingOrder="0"/>
    </dxf>
    <dxf>
      <alignment wrapText="0" readingOrder="0"/>
    </dxf>
    <dxf>
      <alignment wrapText="0" readingOrder="0"/>
    </dxf>
    <dxf>
      <numFmt numFmtId="3" formatCode="#,##0"/>
    </dxf>
  </dxfs>
  <tableStyles count="0" defaultTableStyle="TableStyleMedium2" defaultPivotStyle="PivotStyleLight16"/>
  <colors>
    <mruColors>
      <color rgb="FFFFFFCC"/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ASO%20AGUAS%20ANDINAS\Antecedentes\Anexo%20N&#176;%207\Anexo%2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Resumen por empresa"/>
      <sheetName val="Casos"/>
      <sheetName val="Empresas"/>
      <sheetName val="mes"/>
    </sheetNames>
    <sheetDataSet>
      <sheetData sheetId="0"/>
      <sheetData sheetId="1"/>
      <sheetData sheetId="2"/>
      <sheetData sheetId="3">
        <row r="1">
          <cell r="A1" t="str">
            <v>NOMBRE</v>
          </cell>
          <cell r="B1" t="str">
            <v>CORREGIDO</v>
          </cell>
        </row>
        <row r="2">
          <cell r="A2" t="str">
            <v xml:space="preserve">AGUAS ANDINAS S.A.       </v>
          </cell>
          <cell r="B2" t="str">
            <v>AGUAS ANDINAS S.A.</v>
          </cell>
        </row>
        <row r="3">
          <cell r="A3" t="str">
            <v xml:space="preserve">AGUAS ANDINAS S.A        </v>
          </cell>
          <cell r="B3" t="str">
            <v>AGUAS ANDINAS S.A.</v>
          </cell>
        </row>
        <row r="4">
          <cell r="A4" t="str">
            <v xml:space="preserve">AGUAS ANDINAS S.A. M M   </v>
          </cell>
          <cell r="B4" t="str">
            <v>AGUAS ANDINAS S.A.</v>
          </cell>
        </row>
        <row r="5">
          <cell r="A5" t="str">
            <v xml:space="preserve">AGUAS CORDILLERA S.A.        </v>
          </cell>
          <cell r="B5" t="str">
            <v>AGUAS CORDILLERA S.A.</v>
          </cell>
        </row>
        <row r="6">
          <cell r="A6" t="str">
            <v xml:space="preserve">AGUAS MANQUEHUE S.A.         </v>
          </cell>
          <cell r="B6" t="str">
            <v>AGUAS MANQUEHUE S.A.</v>
          </cell>
        </row>
        <row r="7">
          <cell r="A7" t="str">
            <v xml:space="preserve">AGUAS ANDINAS S.A            </v>
          </cell>
          <cell r="B7" t="str">
            <v>AGUAS ANDINAS S.A.</v>
          </cell>
        </row>
        <row r="8">
          <cell r="A8" t="str">
            <v xml:space="preserve">AGUAS CORDILLERA SA          </v>
          </cell>
          <cell r="B8" t="str">
            <v>AGUAS CORDILLERA S.A.</v>
          </cell>
        </row>
        <row r="9">
          <cell r="A9" t="str">
            <v xml:space="preserve">AGUAS MANQUEHUE SA           </v>
          </cell>
          <cell r="B9" t="str">
            <v>AGUAS MANQUEHUE S.A.</v>
          </cell>
        </row>
        <row r="10">
          <cell r="A10" t="str">
            <v xml:space="preserve">AGUAS ANDINAS S.A.           </v>
          </cell>
          <cell r="B10" t="str">
            <v>AGUAS ANDINAS S.A.</v>
          </cell>
        </row>
        <row r="11">
          <cell r="A11" t="str">
            <v xml:space="preserve">AGUAS CORDILLERA             </v>
          </cell>
          <cell r="B11" t="str">
            <v>AGUAS CORDILLERA S.A.</v>
          </cell>
        </row>
        <row r="12">
          <cell r="A12" t="str">
            <v xml:space="preserve">AGUAS CORDILLERA S A         </v>
          </cell>
          <cell r="B12" t="str">
            <v>AGUAS CORDILLERA S.A.</v>
          </cell>
        </row>
        <row r="13">
          <cell r="A13" t="str">
            <v xml:space="preserve">AGUAS CORDILLERA S.A         </v>
          </cell>
          <cell r="B13" t="str">
            <v>AGUAS CORDILLERA S.A.</v>
          </cell>
        </row>
        <row r="14">
          <cell r="A14" t="str">
            <v xml:space="preserve">AGUAS ANDINAS S.A. M M       </v>
          </cell>
          <cell r="B14" t="str">
            <v>AGUAS ANDINAS S.A.</v>
          </cell>
        </row>
        <row r="15">
          <cell r="A15" t="str">
            <v xml:space="preserve">AGUAS CORDILLERA S A     </v>
          </cell>
          <cell r="B15" t="str">
            <v>AGUAS CORDILLERA S.A.</v>
          </cell>
        </row>
        <row r="16">
          <cell r="A16" t="str">
            <v xml:space="preserve">AGUAS CORDILLERA S.A.    </v>
          </cell>
          <cell r="B16" t="str">
            <v>AGUAS CORDILLERA S.A.</v>
          </cell>
        </row>
        <row r="17">
          <cell r="A17" t="str">
            <v xml:space="preserve">AGUAS MANQUEHUE S.A.     </v>
          </cell>
          <cell r="B17" t="str">
            <v>AGUAS MANQUEHUE S.A.</v>
          </cell>
        </row>
        <row r="18">
          <cell r="A18" t="str">
            <v xml:space="preserve">AGUAS CORDILLERA SA      </v>
          </cell>
          <cell r="B18" t="str">
            <v>AGUAS CORDILLERA S.A.</v>
          </cell>
        </row>
        <row r="19">
          <cell r="A19" t="str">
            <v xml:space="preserve">AGUAS ANDINAS S A        </v>
          </cell>
          <cell r="B19" t="str">
            <v>AGUAS ANDINAS S.A.</v>
          </cell>
        </row>
        <row r="20">
          <cell r="A20" t="str">
            <v xml:space="preserve">AGUAS  CORDILLERA  S A   </v>
          </cell>
          <cell r="B20" t="str">
            <v>AGUAS CORDILLERA S.A.</v>
          </cell>
        </row>
        <row r="21">
          <cell r="A21" t="str">
            <v xml:space="preserve">AGUAS MANQUEHUE SA       </v>
          </cell>
          <cell r="B21" t="str">
            <v>AGUAS MANQUEHUE S.A.</v>
          </cell>
        </row>
        <row r="22">
          <cell r="A22" t="str">
            <v xml:space="preserve">EMP AGUA POTABLE             </v>
          </cell>
          <cell r="B22" t="str">
            <v>AGUAS ANDINAS S.A.</v>
          </cell>
        </row>
        <row r="23">
          <cell r="A23" t="str">
            <v xml:space="preserve">AGUAS MANQUEHUE S. A.        </v>
          </cell>
          <cell r="B23" t="str">
            <v>AGUAS MANQUEHUE S.A.</v>
          </cell>
        </row>
        <row r="24">
          <cell r="A24" t="str">
            <v xml:space="preserve">AGUAS ANDINAS S A            </v>
          </cell>
          <cell r="B24" t="str">
            <v>AGUAS ANDINAS S.A.</v>
          </cell>
        </row>
        <row r="25">
          <cell r="A25" t="str">
            <v>AGUAS CORDILLERA          S A</v>
          </cell>
          <cell r="B25" t="str">
            <v>AGUAS CORDILLERA S.A.</v>
          </cell>
        </row>
        <row r="26">
          <cell r="A26" t="str">
            <v xml:space="preserve">AGUAS_ANDINAS_S.A.           </v>
          </cell>
          <cell r="B26" t="str">
            <v>AGUAS ANDINAS S.A.</v>
          </cell>
        </row>
        <row r="27">
          <cell r="A27" t="str">
            <v xml:space="preserve">AGUAS ANDINAS SA             </v>
          </cell>
          <cell r="B27" t="str">
            <v>AGUAS ANDINAS S.A.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078202203" refreshedDate="43546.721059953707" createdVersion="3" refreshedVersion="3" minRefreshableVersion="3" recordCount="868" xr:uid="{00000000-000A-0000-FFFF-FFFF07000000}">
  <cacheSource type="worksheet">
    <worksheetSource ref="A1:GQ869" sheet="INFO DADORES"/>
  </cacheSource>
  <cacheFields count="199">
    <cacheField name="MES FACTURACION" numFmtId="17">
      <sharedItems containsSemiMixedTypes="0" containsNonDate="0" containsDate="1" containsString="0" minDate="2016-01-01T00:00:00" maxDate="2019-02-02T00:00:00" count="38"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  <d v="2017-03-01T00:00:00"/>
        <d v="2017-02-01T00:00:00"/>
        <d v="2017-01-01T00:00:00"/>
        <d v="2016-12-01T00:00:00"/>
        <d v="2016-11-01T00:00:00"/>
        <d v="2016-10-01T00:00:00"/>
        <d v="2016-09-01T00:00:00"/>
        <d v="2016-08-01T00:00:00"/>
        <d v="2016-07-01T00:00:00"/>
        <d v="2016-06-01T00:00:00"/>
        <d v="2016-05-01T00:00:00"/>
        <d v="2016-04-01T00:00:00"/>
        <d v="2016-03-01T00:00:00"/>
        <d v="2016-02-01T00:00:00"/>
        <d v="2016-01-01T00:00:00"/>
      </sharedItems>
    </cacheField>
    <cacheField name="RECEPTOR" numFmtId="0">
      <sharedItems containsSemiMixedTypes="0" containsString="0" containsNumber="1" containsInteger="1" minValue="1594986" maxValue="1594986"/>
    </cacheField>
    <cacheField name="DADOR" numFmtId="0">
      <sharedItems containsSemiMixedTypes="0" containsString="0" containsNumber="1" containsInteger="1" minValue="532954" maxValue="2797207"/>
    </cacheField>
    <cacheField name="CLIENTE" numFmtId="0">
      <sharedItems containsSemiMixedTypes="0" containsString="0" containsNumber="1" containsInteger="1" minValue="532954" maxValue="2797207"/>
    </cacheField>
    <cacheField name="RUTA" numFmtId="0">
      <sharedItems/>
    </cacheField>
    <cacheField name="NOMBRE" numFmtId="0">
      <sharedItems/>
    </cacheField>
    <cacheField name="DIRECCION" numFmtId="0">
      <sharedItems/>
    </cacheField>
    <cacheField name="TARIFA" numFmtId="0">
      <sharedItems/>
    </cacheField>
    <cacheField name="CLAVE TARIFA" numFmtId="0">
      <sharedItems/>
    </cacheField>
    <cacheField name="ZONA CONCESION" numFmtId="0">
      <sharedItems/>
    </cacheField>
    <cacheField name="PRESENTE PUNTA" numFmtId="0">
      <sharedItems/>
    </cacheField>
    <cacheField name="TIP DOCUMENTO" numFmtId="0">
      <sharedItems/>
    </cacheField>
    <cacheField name="COMUNA" numFmtId="0">
      <sharedItems/>
    </cacheField>
    <cacheField name="SUBESTACION TARIFARIA" numFmtId="0">
      <sharedItems/>
    </cacheField>
    <cacheField name="SUBESTACION ASIGNADA" numFmtId="0">
      <sharedItems/>
    </cacheField>
    <cacheField name="TIPO CLIENTE" numFmtId="0">
      <sharedItems/>
    </cacheField>
    <cacheField name="GIRO" numFmtId="0">
      <sharedItems/>
    </cacheField>
    <cacheField name="FECLECTURA ANT" numFmtId="15">
      <sharedItems containsSemiMixedTypes="0" containsNonDate="0" containsDate="1" containsString="0" minDate="2015-09-04T00:00:00" maxDate="2019-01-04T00:00:00"/>
    </cacheField>
    <cacheField name="FECLECTURA ACT" numFmtId="15">
      <sharedItems containsSemiMixedTypes="0" containsNonDate="0" containsDate="1" containsString="0" minDate="2016-01-06T00:00:00" maxDate="2019-02-05T00:00:00"/>
    </cacheField>
    <cacheField name="FECFACTURA" numFmtId="15">
      <sharedItems containsSemiMixedTypes="0" containsNonDate="0" containsDate="1" containsString="0" minDate="2016-01-08T00:00:00" maxDate="2019-02-07T00:00:00"/>
    </cacheField>
    <cacheField name="NRODOCUMENTO" numFmtId="0">
      <sharedItems containsSemiMixedTypes="0" containsString="0" containsNumber="1" containsInteger="1" minValue="169242110" maxValue="212471785"/>
    </cacheField>
    <cacheField name="CONSUMO ACTIVO" numFmtId="0">
      <sharedItems containsSemiMixedTypes="0" containsString="0" containsNumber="1" containsInteger="1" minValue="0" maxValue="2078780"/>
    </cacheField>
    <cacheField name="CONSUMO ADICIONAL" numFmtId="0">
      <sharedItems containsSemiMixedTypes="0" containsString="0" containsNumber="1" containsInteger="1" minValue="0" maxValue="0"/>
    </cacheField>
    <cacheField name="CONSUMO REACTIVO" numFmtId="0">
      <sharedItems containsSemiMixedTypes="0" containsString="0" containsNumber="1" containsInteger="1" minValue="0" maxValue="513620"/>
    </cacheField>
    <cacheField name="CONSUMO ENERGIA DIA" numFmtId="0">
      <sharedItems containsSemiMixedTypes="0" containsString="0" containsNumber="1" containsInteger="1" minValue="0" maxValue="0"/>
    </cacheField>
    <cacheField name="CONSUMO ENERGIA NOCHE" numFmtId="0">
      <sharedItems containsSemiMixedTypes="0" containsString="0" containsNumber="1" containsInteger="1" minValue="0" maxValue="0"/>
    </cacheField>
    <cacheField name="CONSUMO ENERGIA PUNTA" numFmtId="0">
      <sharedItems containsSemiMixedTypes="0" containsString="0" containsNumber="1" containsInteger="1" minValue="0" maxValue="0"/>
    </cacheField>
    <cacheField name="RENER" numFmtId="0">
      <sharedItems containsSemiMixedTypes="0" containsString="0" containsNumber="1" containsInteger="1" minValue="0" maxValue="0"/>
    </cacheField>
    <cacheField name="CONSUMO PROVISIONAL" numFmtId="0">
      <sharedItems containsSemiMixedTypes="0" containsString="0" containsNumber="1" containsInteger="1" minValue="0" maxValue="351206"/>
    </cacheField>
    <cacheField name="DDA LEIDA FP" numFmtId="0">
      <sharedItems containsSemiMixedTypes="0" containsString="0" containsNumber="1" containsInteger="1" minValue="0" maxValue="765"/>
    </cacheField>
    <cacheField name="DDA FACT FP" numFmtId="0">
      <sharedItems containsString="0" containsBlank="1" containsNumber="1" minValue="0" maxValue="802"/>
    </cacheField>
    <cacheField name="DDA LEIDA HP" numFmtId="0">
      <sharedItems containsSemiMixedTypes="0" containsString="0" containsNumber="1" containsInteger="1" minValue="0" maxValue="759"/>
    </cacheField>
    <cacheField name="DDA FACT HP" numFmtId="0">
      <sharedItems containsString="0" containsBlank="1" containsNumber="1" minValue="0" maxValue="3173"/>
    </cacheField>
    <cacheField name="ARRIENDO MEDIDORES $" numFmtId="0">
      <sharedItems containsSemiMixedTypes="0" containsString="0" containsNumber="1" containsInteger="1" minValue="0" maxValue="221426"/>
    </cacheField>
    <cacheField name="CARGO FIJO $" numFmtId="0">
      <sharedItems containsSemiMixedTypes="0" containsString="0" containsNumber="1" containsInteger="1" minValue="609" maxValue="1371"/>
    </cacheField>
    <cacheField name="ENERGIA BASE $" numFmtId="0">
      <sharedItems containsSemiMixedTypes="0" containsString="0" containsNumber="1" containsInteger="1" minValue="0" maxValue="0"/>
    </cacheField>
    <cacheField name="ENERGIA $" numFmtId="0">
      <sharedItems containsSemiMixedTypes="0" containsString="0" containsNumber="1" containsInteger="1" minValue="0" maxValue="157215455"/>
    </cacheField>
    <cacheField name="COMPRA DE POTENCIA" numFmtId="0">
      <sharedItems containsString="0" containsBlank="1" containsNumber="1" containsInteger="1" minValue="0" maxValue="0"/>
    </cacheField>
    <cacheField name="POTENCIA BASE EN DIST" numFmtId="0">
      <sharedItems containsString="0" containsBlank="1" containsNumber="1" containsInteger="1" minValue="0" maxValue="0"/>
    </cacheField>
    <cacheField name="ENERGIA ADICIONAL $" numFmtId="0">
      <sharedItems containsSemiMixedTypes="0" containsString="0" containsNumber="1" containsInteger="1" minValue="0" maxValue="0"/>
    </cacheField>
    <cacheField name="POTENCIA ADICIONAL INV" numFmtId="0">
      <sharedItems containsString="0" containsBlank="1" containsNumber="1" containsInteger="1" minValue="0" maxValue="0"/>
    </cacheField>
    <cacheField name="POTENCIA ADICIONAL INV EN DIST" numFmtId="0">
      <sharedItems containsString="0" containsBlank="1" containsNumber="1" containsInteger="1" minValue="0" maxValue="0"/>
    </cacheField>
    <cacheField name="ENERGIA DIA   $" numFmtId="0">
      <sharedItems containsSemiMixedTypes="0" containsString="0" containsNumber="1" containsInteger="1" minValue="0" maxValue="0"/>
    </cacheField>
    <cacheField name="ENERGIA NOCHE $" numFmtId="0">
      <sharedItems containsSemiMixedTypes="0" containsString="0" containsNumber="1" containsInteger="1" minValue="0" maxValue="0"/>
    </cacheField>
    <cacheField name="ENERGIA PUNTA $" numFmtId="0">
      <sharedItems containsSemiMixedTypes="0" containsString="0" containsNumber="1" containsInteger="1" minValue="0" maxValue="0"/>
    </cacheField>
    <cacheField name="CARGO UNICO TRONCAL     $" numFmtId="0">
      <sharedItems containsSemiMixedTypes="0" containsString="0" containsNumber="1" containsInteger="1" minValue="0" maxValue="3504463"/>
    </cacheField>
    <cacheField name="CARGO UNICO TRONCAL(30) $" numFmtId="0">
      <sharedItems containsSemiMixedTypes="0" containsString="0" containsNumber="1" containsInteger="1" minValue="0" maxValue="0"/>
    </cacheField>
    <cacheField name="CARGO UNICO TRONCAL(45) $" numFmtId="0">
      <sharedItems containsSemiMixedTypes="0" containsString="0" containsNumber="1" containsInteger="1" minValue="0" maxValue="0"/>
    </cacheField>
    <cacheField name="$ CSP" numFmtId="0">
      <sharedItems containsString="0" containsBlank="1" containsNumber="1" containsInteger="1" minValue="0" maxValue="1055745"/>
    </cacheField>
    <cacheField name="REEMBOLSO ENER $" numFmtId="0">
      <sharedItems containsSemiMixedTypes="0" containsString="0" containsNumber="1" containsInteger="1" minValue="0" maxValue="0"/>
    </cacheField>
    <cacheField name="DEMANDA FP $" numFmtId="0">
      <sharedItems containsSemiMixedTypes="0" containsString="0" containsNumber="1" containsInteger="1" minValue="0" maxValue="5048996"/>
    </cacheField>
    <cacheField name="DEMANDA HP $" numFmtId="0">
      <sharedItems containsSemiMixedTypes="0" containsString="0" containsNumber="1" containsInteger="1" minValue="0" maxValue="19002658"/>
    </cacheField>
    <cacheField name="RECARGO MALFACTOR POTENCIA $" numFmtId="0">
      <sharedItems containsSemiMixedTypes="0" containsString="0" containsNumber="1" containsInteger="1" minValue="0" maxValue="1188445"/>
    </cacheField>
    <cacheField name="INTERESES $" numFmtId="0">
      <sharedItems containsSemiMixedTypes="0" containsString="0" containsNumber="1" containsInteger="1" minValue="0" maxValue="0"/>
    </cacheField>
    <cacheField name="INTERESES POR CONVENIO $" numFmtId="0">
      <sharedItems containsSemiMixedTypes="0" containsString="0" containsNumber="1" containsInteger="1" minValue="0" maxValue="0"/>
    </cacheField>
    <cacheField name="INTERES FINAN SUMIN $" numFmtId="0">
      <sharedItems containsSemiMixedTypes="0" containsString="0" containsNumber="1" containsInteger="1" minValue="0" maxValue="0"/>
    </cacheField>
    <cacheField name="INTERES FINANCIAMIENTO $" numFmtId="0">
      <sharedItems containsSemiMixedTypes="0" containsString="0" containsNumber="1" containsInteger="1" minValue="0" maxValue="0"/>
    </cacheField>
    <cacheField name="INTERES FINAN KIT SMARTCOM $" numFmtId="0">
      <sharedItems containsSemiMixedTypes="0" containsString="0" containsNumber="1" containsInteger="1" minValue="0" maxValue="0"/>
    </cacheField>
    <cacheField name="INTERES FINAN SERV HOGAR $" numFmtId="0">
      <sharedItems containsSemiMixedTypes="0" containsString="0" containsNumber="1" containsInteger="1" minValue="0" maxValue="0"/>
    </cacheField>
    <cacheField name="INTERES CONVENIO $" numFmtId="0">
      <sharedItems containsSemiMixedTypes="0" containsString="0" containsNumber="1" containsInteger="1" minValue="0" maxValue="0"/>
    </cacheField>
    <cacheField name="INTERES SERV ENERGIA $" numFmtId="0">
      <sharedItems containsSemiMixedTypes="0" containsString="0" containsNumber="1" containsInteger="1" minValue="0" maxValue="0"/>
    </cacheField>
    <cacheField name="INTERES SERV CONVENIO ENERGIA $" numFmtId="0">
      <sharedItems containsSemiMixedTypes="0" containsString="0" containsNumber="1" containsInteger="1" minValue="0" maxValue="0"/>
    </cacheField>
    <cacheField name="INTERES SERV FINAN OTROS SERVICIOS $" numFmtId="0">
      <sharedItems containsSemiMixedTypes="0" containsString="0" containsNumber="1" containsInteger="1" minValue="0" maxValue="0"/>
    </cacheField>
    <cacheField name="INTERES SERV MUNDO ACTIVA $" numFmtId="0">
      <sharedItems containsSemiMixedTypes="0" containsString="0" containsNumber="1" containsInteger="1" minValue="0" maxValue="0"/>
    </cacheField>
    <cacheField name="INTERES SERV RECAU TERCEROS $" numFmtId="0">
      <sharedItems containsSemiMixedTypes="0" containsString="0" containsNumber="1" containsInteger="1" minValue="0" maxValue="0"/>
    </cacheField>
    <cacheField name="DEBITOS VARIOS $" numFmtId="0">
      <sharedItems containsSemiMixedTypes="0" containsString="0" containsNumber="1" containsInteger="1" minValue="0" maxValue="55201"/>
    </cacheField>
    <cacheField name="CONSUMO NO REGISTRADO $" numFmtId="0">
      <sharedItems containsSemiMixedTypes="0" containsString="0" containsNumber="1" containsInteger="1" minValue="0" maxValue="0"/>
    </cacheField>
    <cacheField name="DEVOLUCION FACTURACION PROVISORIA $" numFmtId="0">
      <sharedItems containsSemiMixedTypes="0" containsString="0" containsNumber="1" containsInteger="1" minValue="-132193839" maxValue="0"/>
    </cacheField>
    <cacheField name="CUOTA EMPALME $" numFmtId="0">
      <sharedItems containsSemiMixedTypes="0" containsString="0" containsNumber="1" containsInteger="1" minValue="0" maxValue="0"/>
    </cacheField>
    <cacheField name="REFACTURACION AJUSTE DE PRECIOS CUOTA 3/4 $" numFmtId="0">
      <sharedItems containsSemiMixedTypes="0" containsString="0" containsNumber="1" containsInteger="1" minValue="0" maxValue="0"/>
    </cacheField>
    <cacheField name="CUOTA INTERES MANTENIMIENTO MEDIDOR $" numFmtId="0">
      <sharedItems containsSemiMixedTypes="0" containsString="0" containsNumber="1" containsInteger="1" minValue="0" maxValue="0"/>
    </cacheField>
    <cacheField name="CUOTA 1 DE 1 RELIQ ART 171 DFL 4/2006 $" numFmtId="0">
      <sharedItems containsSemiMixedTypes="0" containsString="0" containsNumber="1" containsInteger="1" minValue="-246336" maxValue="0"/>
    </cacheField>
    <cacheField name="INTERES CUOTA CAMPAÑA AMPOLLETA EFICIENTE $" numFmtId="0">
      <sharedItems containsSemiMixedTypes="0" containsString="0" containsNumber="1" containsInteger="1" minValue="0" maxValue="0"/>
    </cacheField>
    <cacheField name="DIFERENCIA CUOTA CONVENIO $" numFmtId="0">
      <sharedItems containsSemiMixedTypes="0" containsString="0" containsNumber="1" containsInteger="1" minValue="0" maxValue="0"/>
    </cacheField>
    <cacheField name="INTERESES CONVENIO SEC $" numFmtId="0">
      <sharedItems containsSemiMixedTypes="0" containsString="0" containsNumber="1" containsInteger="1" minValue="0" maxValue="0"/>
    </cacheField>
    <cacheField name="RELIQUIDACION SEGUN INSTRUCTIVO SEC $" numFmtId="0">
      <sharedItems containsSemiMixedTypes="0" containsString="0" containsNumber="1" containsInteger="1" minValue="0" maxValue="0"/>
    </cacheField>
    <cacheField name="RELIQUIDACION CARGO SEGUN DECRETO Nro 197 $" numFmtId="0">
      <sharedItems containsSemiMixedTypes="0" containsString="0" containsNumber="1" containsInteger="1" minValue="0" maxValue="0"/>
    </cacheField>
    <cacheField name="RELIQUIDACION CONSUMO $" numFmtId="0">
      <sharedItems containsSemiMixedTypes="0" containsString="0" containsNumber="1" containsInteger="1" minValue="0" maxValue="3231650"/>
    </cacheField>
    <cacheField name="RELIQUIDACION INTERESES $" numFmtId="0">
      <sharedItems containsSemiMixedTypes="0" containsString="0" containsNumber="1" containsInteger="1" minValue="-13245" maxValue="130739"/>
    </cacheField>
    <cacheField name="DIFERENCIA RECAUDACION &lt;0 $" numFmtId="0">
      <sharedItems containsSemiMixedTypes="0" containsString="0" containsNumber="1" containsInteger="1" minValue="0" maxValue="0"/>
    </cacheField>
    <cacheField name="DIFERENCIA RECAUDACION &gt;=0 $" numFmtId="0">
      <sharedItems containsSemiMixedTypes="0" containsString="0" containsNumber="1" containsInteger="1" minValue="0" maxValue="0"/>
    </cacheField>
    <cacheField name="TOTAL NETO $" numFmtId="0">
      <sharedItems containsSemiMixedTypes="0" containsString="0" containsNumber="1" containsInteger="1" minValue="-1172807" maxValue="46592731"/>
    </cacheField>
    <cacheField name="Total" numFmtId="0">
      <sharedItems containsSemiMixedTypes="0" containsString="0" containsNumber="1" containsInteger="1" minValue="-1395640" maxValue="55445350"/>
    </cacheField>
    <cacheField name="IVA $" numFmtId="0">
      <sharedItems containsSemiMixedTypes="0" containsString="0" containsNumber="1" containsInteger="1" minValue="0" maxValue="0"/>
    </cacheField>
    <cacheField name="IVA ENERGIA $" numFmtId="0">
      <sharedItems containsSemiMixedTypes="0" containsString="0" containsNumber="1" containsInteger="1" minValue="-222833" maxValue="8852619"/>
    </cacheField>
    <cacheField name="IVA CONVENIOS $" numFmtId="0">
      <sharedItems containsSemiMixedTypes="0" containsString="0" containsNumber="1" containsInteger="1" minValue="0" maxValue="0"/>
    </cacheField>
    <cacheField name="IVA FINANCIAMIENTOS $" numFmtId="0">
      <sharedItems containsString="0" containsBlank="1" containsNumber="1" containsInteger="1" minValue="0" maxValue="8814"/>
    </cacheField>
    <cacheField name="IVA MUNDO ACTIVA $" numFmtId="0">
      <sharedItems containsSemiMixedTypes="0" containsString="0" containsNumber="1" containsInteger="1" minValue="0" maxValue="0"/>
    </cacheField>
    <cacheField name="IVA RECAUDACION TERCEROS $" numFmtId="0">
      <sharedItems containsSemiMixedTypes="0" containsString="0" containsNumber="1" containsInteger="1" minValue="0" maxValue="0"/>
    </cacheField>
    <cacheField name="Campo87" numFmtId="0">
      <sharedItems containsSemiMixedTypes="0" containsString="0" containsNumber="1" containsInteger="1" minValue="-222833" maxValue="8852619"/>
    </cacheField>
    <cacheField name="AJUSTE CORPORATIVOS $" numFmtId="0">
      <sharedItems containsSemiMixedTypes="0" containsString="0" containsNumber="1" containsInteger="1" minValue="-55445350" maxValue="1395640"/>
    </cacheField>
    <cacheField name="DEBITOS EXENTOS $" numFmtId="0">
      <sharedItems containsSemiMixedTypes="0" containsString="0" containsNumber="1" containsInteger="1" minValue="0" maxValue="0"/>
    </cacheField>
    <cacheField name="CUOTA CONVENIO $" numFmtId="0">
      <sharedItems containsSemiMixedTypes="0" containsString="0" containsNumber="1" containsInteger="1" minValue="0" maxValue="0"/>
    </cacheField>
    <cacheField name="CUOTAS FINAN TRABAJO $" numFmtId="0">
      <sharedItems containsSemiMixedTypes="0" containsString="0" containsNumber="1" containsInteger="1" minValue="0" maxValue="0"/>
    </cacheField>
    <cacheField name="FACILIDAD POR TRABAJOS $" numFmtId="0">
      <sharedItems containsSemiMixedTypes="0" containsString="0" containsNumber="1" containsInteger="1" minValue="0" maxValue="0"/>
    </cacheField>
    <cacheField name="FINAN POR TRABAJOS $" numFmtId="0">
      <sharedItems containsSemiMixedTypes="0" containsString="0" containsNumber="1" containsInteger="1" minValue="0" maxValue="0"/>
    </cacheField>
    <cacheField name="CUOTA POR CONVENIO $" numFmtId="0">
      <sharedItems containsSemiMixedTypes="0" containsString="0" containsNumber="1" containsInteger="1" minValue="0" maxValue="0"/>
    </cacheField>
    <cacheField name="SALDO ANTERIOR DADORES $" numFmtId="0">
      <sharedItems containsSemiMixedTypes="0" containsString="0" containsNumber="1" containsInteger="1" minValue="0" maxValue="0"/>
    </cacheField>
    <cacheField name="CUOTA TARJETA CLTE $" numFmtId="0">
      <sharedItems containsSemiMixedTypes="0" containsString="0" containsNumber="1" containsInteger="1" minValue="0" maxValue="0"/>
    </cacheField>
    <cacheField name="SENCILLO ACTUAL $" numFmtId="0">
      <sharedItems containsSemiMixedTypes="0" containsString="0" containsNumber="1" containsInteger="1" minValue="0" maxValue="0"/>
    </cacheField>
    <cacheField name="SENCILLO ANTERIOR $" numFmtId="0">
      <sharedItems containsSemiMixedTypes="0" containsString="0" containsNumber="1" containsInteger="1" minValue="0" maxValue="0"/>
    </cacheField>
    <cacheField name="DEV FACT PROVISORIA $" numFmtId="0">
      <sharedItems containsSemiMixedTypes="0" containsString="0" containsNumber="1" containsInteger="1" minValue="0" maxValue="0"/>
    </cacheField>
    <cacheField name="DIF RECAUDACION $" numFmtId="0">
      <sharedItems containsSemiMixedTypes="0" containsString="0" containsNumber="1" containsInteger="1" minValue="0" maxValue="0"/>
    </cacheField>
    <cacheField name="CUOTA DE RELIQ ART 103 DFL N1/82 $" numFmtId="0">
      <sharedItems containsSemiMixedTypes="0" containsString="0" containsNumber="1" containsInteger="1" minValue="0" maxValue="0"/>
    </cacheField>
    <cacheField name="CUOTA CAMPAÑA AMPOLLETA EFICIENTE $" numFmtId="0">
      <sharedItems containsSemiMixedTypes="0" containsString="0" containsNumber="1" containsInteger="1" minValue="0" maxValue="0"/>
    </cacheField>
    <cacheField name="CUOTA KIT PREPAGO SMARTCOM $" numFmtId="0">
      <sharedItems containsSemiMixedTypes="0" containsString="0" containsNumber="1" containsInteger="1" minValue="0" maxValue="0"/>
    </cacheField>
    <cacheField name="CUOTA MANTENIMIENTO MEDIDOR $" numFmtId="0">
      <sharedItems containsSemiMixedTypes="0" containsString="0" containsNumber="1" containsInteger="1" minValue="0" maxValue="0"/>
    </cacheField>
    <cacheField name="OTROS CARGOS $" numFmtId="0">
      <sharedItems containsSemiMixedTypes="0" containsString="0" containsNumber="1" containsInteger="1" minValue="-54371" maxValue="5984440"/>
    </cacheField>
    <cacheField name="Campo106" numFmtId="0">
      <sharedItems containsSemiMixedTypes="0" containsString="0" containsNumber="1" containsInteger="1" minValue="-55445350" maxValue="2027365"/>
    </cacheField>
    <cacheField name="ARRIENDOS $" numFmtId="0">
      <sharedItems containsSemiMixedTypes="0" containsString="0" containsNumber="1" containsInteger="1" minValue="0" maxValue="0"/>
    </cacheField>
    <cacheField name="PIE FACILIDAD POR TRABAJO $" numFmtId="0">
      <sharedItems containsSemiMixedTypes="0" containsString="0" containsNumber="1" containsInteger="1" minValue="0" maxValue="0"/>
    </cacheField>
    <cacheField name="SENC ANTERIOR $" numFmtId="0">
      <sharedItems containsSemiMixedTypes="0" containsString="0" containsNumber="1" containsInteger="1" minValue="0" maxValue="0"/>
    </cacheField>
    <cacheField name="CUOTA FINAN POR TRABAJOS $" numFmtId="0">
      <sharedItems containsSemiMixedTypes="0" containsString="0" containsNumber="1" containsInteger="1" minValue="0" maxValue="0"/>
    </cacheField>
    <cacheField name="SALDO ANTERIOR $" numFmtId="0">
      <sharedItems containsSemiMixedTypes="0" containsString="0" containsNumber="1" containsInteger="1" minValue="0" maxValue="0"/>
    </cacheField>
    <cacheField name="SALDO ANTERIOR ENERGIA $" numFmtId="0">
      <sharedItems containsSemiMixedTypes="0" containsString="0" containsNumber="1" containsInteger="1" minValue="-5984440" maxValue="0"/>
    </cacheField>
    <cacheField name="SALDO ANTERIOR CONVENIO ENERGIA $" numFmtId="0">
      <sharedItems containsSemiMixedTypes="0" containsString="0" containsNumber="1" containsInteger="1" minValue="0" maxValue="0"/>
    </cacheField>
    <cacheField name="SALDO ANTERIOR FINANCIAMIENTOS $" numFmtId="0">
      <sharedItems containsSemiMixedTypes="0" containsString="0" containsNumber="1" containsInteger="1" minValue="0" maxValue="0"/>
    </cacheField>
    <cacheField name="SALDO ANTERIOR MUNDO ACTIVA $" numFmtId="0">
      <sharedItems containsSemiMixedTypes="0" containsString="0" containsNumber="1" containsInteger="1" minValue="0" maxValue="0"/>
    </cacheField>
    <cacheField name="SALDO ANTERIOR RECAUDACION TERCEROS $" numFmtId="0">
      <sharedItems containsSemiMixedTypes="0" containsString="0" containsNumber="1" containsInteger="1" minValue="0" maxValue="0"/>
    </cacheField>
    <cacheField name="SALDO ANT TARJ CLTE $" numFmtId="0">
      <sharedItems containsSemiMixedTypes="0" containsString="0" containsNumber="1" containsInteger="1" minValue="0" maxValue="0"/>
    </cacheField>
    <cacheField name="RENER $" numFmtId="0">
      <sharedItems containsSemiMixedTypes="0" containsString="0" containsNumber="1" containsInteger="1" minValue="0" maxValue="0"/>
    </cacheField>
    <cacheField name="DEVOL FACT PROVISORIA $" numFmtId="0">
      <sharedItems containsSemiMixedTypes="0" containsString="0" containsNumber="1" containsInteger="1" minValue="-2932048" maxValue="0"/>
    </cacheField>
    <cacheField name="DESCUENTO REMARCADOR $" numFmtId="0">
      <sharedItems containsSemiMixedTypes="0" containsString="0" containsNumber="1" containsInteger="1" minValue="0" maxValue="0"/>
    </cacheField>
    <cacheField name="DIFER RECAUDACION $" numFmtId="0">
      <sharedItems containsSemiMixedTypes="0" containsString="0" containsNumber="1" containsInteger="1" minValue="0" maxValue="0"/>
    </cacheField>
    <cacheField name="RELIQ CONSUMO 2006 $" numFmtId="0">
      <sharedItems containsSemiMixedTypes="0" containsString="0" containsNumber="1" containsInteger="1" minValue="0" maxValue="0"/>
    </cacheField>
    <cacheField name="RELIQ INTERESES 2006 $" numFmtId="0">
      <sharedItems containsSemiMixedTypes="0" containsString="0" containsNumber="1" containsInteger="1" minValue="0" maxValue="0"/>
    </cacheField>
    <cacheField name="REFACTURACIONES SEC $" numFmtId="0">
      <sharedItems containsSemiMixedTypes="0" containsString="0" containsNumber="1" containsInteger="1" minValue="0" maxValue="0"/>
    </cacheField>
    <cacheField name="RELIQUIDACION CONSUMO/DEVOL $" numFmtId="0">
      <sharedItems containsSemiMixedTypes="0" containsString="0" containsNumber="1" containsInteger="1" minValue="0" maxValue="0"/>
    </cacheField>
    <cacheField name="RELIQUIDACION INTERESES/DEVOL $" numFmtId="0">
      <sharedItems containsSemiMixedTypes="0" containsString="0" containsNumber="1" containsInteger="1" minValue="0" maxValue="0"/>
    </cacheField>
    <cacheField name="SNN TOTAL NUEVOS NEGOCIOS $" numFmtId="0">
      <sharedItems containsSemiMixedTypes="0" containsString="0" containsNumber="1" containsInteger="1" minValue="0" maxValue="0"/>
    </cacheField>
    <cacheField name="SNN CUENTA EN CREDITO $" numFmtId="0">
      <sharedItems containsSemiMixedTypes="0" containsString="0" containsNumber="1" containsInteger="1" minValue="0" maxValue="0"/>
    </cacheField>
    <cacheField name="Campo129" numFmtId="0">
      <sharedItems containsSemiMixedTypes="0" containsString="0" containsNumber="1" containsInteger="1" minValue="-5984440" maxValue="0"/>
    </cacheField>
    <cacheField name="INTERES CUOTA TARJ CLTE $" numFmtId="0">
      <sharedItems containsSemiMixedTypes="0" containsString="0" containsNumber="1" containsInteger="1" minValue="0" maxValue="0"/>
    </cacheField>
    <cacheField name="COBRO AVISO NO OPORTUNO $" numFmtId="0">
      <sharedItems containsSemiMixedTypes="0" containsString="0" containsNumber="1" containsInteger="1" minValue="0" maxValue="0"/>
    </cacheField>
    <cacheField name="INTERES AVISO NO OPORTUNO $" numFmtId="0">
      <sharedItems containsSemiMixedTypes="0" containsString="0" containsNumber="1" containsInteger="1" minValue="0" maxValue="0"/>
    </cacheField>
    <cacheField name="GASTO COBRANZA TARJETA $" numFmtId="0">
      <sharedItems containsSemiMixedTypes="0" containsString="0" containsNumber="1" containsInteger="1" minValue="0" maxValue="0"/>
    </cacheField>
    <cacheField name="Campo134" numFmtId="0">
      <sharedItems containsSemiMixedTypes="0" containsString="0" containsNumber="1" containsInteger="1" minValue="0" maxValue="0"/>
    </cacheField>
    <cacheField name="SERVICIO COMUN $" numFmtId="0">
      <sharedItems containsSemiMixedTypes="0" containsString="0" containsNumber="1" containsInteger="1" minValue="0" maxValue="0"/>
    </cacheField>
    <cacheField name="COPA DE AGUA $" numFmtId="0">
      <sharedItems containsSemiMixedTypes="0" containsString="0" containsNumber="1" containsInteger="1" minValue="0" maxValue="0"/>
    </cacheField>
    <cacheField name="PREMIO POR OFERTA $" numFmtId="0">
      <sharedItems containsSemiMixedTypes="0" containsString="0" containsNumber="1" containsInteger="1" minValue="0" maxValue="0"/>
    </cacheField>
    <cacheField name="BANDA ANCHA $" numFmtId="0">
      <sharedItems containsSemiMixedTypes="0" containsString="0" containsNumber="1" containsInteger="1" minValue="0" maxValue="0"/>
    </cacheField>
    <cacheField name="SEGURO REEMBOLSO GASTOS MEDICOS $" numFmtId="0">
      <sharedItems containsSemiMixedTypes="0" containsString="0" containsNumber="1" containsInteger="1" minValue="0" maxValue="0"/>
    </cacheField>
    <cacheField name="SEGURO HOSPITALIZACION CIGNA $" numFmtId="0">
      <sharedItems containsSemiMixedTypes="0" containsString="0" containsNumber="1" containsInteger="1" minValue="0" maxValue="54371"/>
    </cacheField>
    <cacheField name="SEGURO HOSPITALARIA / ASIST ELEC $" numFmtId="0">
      <sharedItems containsSemiMixedTypes="0" containsString="0" containsNumber="1" containsInteger="1" minValue="0" maxValue="0"/>
    </cacheField>
    <cacheField name="SEGURO HOGAR $" numFmtId="0">
      <sharedItems containsSemiMixedTypes="0" containsString="0" containsNumber="1" containsInteger="1" minValue="0" maxValue="0"/>
    </cacheField>
    <cacheField name="SEGURO INCENDIO HOGAR $" numFmtId="0">
      <sharedItems containsSemiMixedTypes="0" containsString="0" containsNumber="1" containsInteger="1" minValue="0" maxValue="0"/>
    </cacheField>
    <cacheField name="SEGURO FULL HOGAR $" numFmtId="0">
      <sharedItems containsSemiMixedTypes="0" containsString="0" containsNumber="1" containsInteger="1" minValue="0" maxValue="0"/>
    </cacheField>
    <cacheField name="SERVICIO INTERNET NETLINE $" numFmtId="0">
      <sharedItems containsSemiMixedTypes="0" containsString="0" containsNumber="1" containsInteger="1" minValue="0" maxValue="0"/>
    </cacheField>
    <cacheField name="CHILECTRA FAMILIA SEGURA $" numFmtId="0">
      <sharedItems containsSemiMixedTypes="0" containsString="0" containsNumber="1" containsInteger="1" minValue="0" maxValue="0"/>
    </cacheField>
    <cacheField name="SEGURO FAMILIA SEGURA CIGNA $" numFmtId="0">
      <sharedItems containsSemiMixedTypes="0" containsString="0" containsNumber="1" containsInteger="1" minValue="0" maxValue="0"/>
    </cacheField>
    <cacheField name="SEG FAM SEGURA CIGNA PLAN RETENCION $" numFmtId="0">
      <sharedItems containsSemiMixedTypes="0" containsString="0" containsNumber="1" containsInteger="1" minValue="0" maxValue="0"/>
    </cacheField>
    <cacheField name="EDUCACIÓN ASEGURADA $" numFmtId="0">
      <sharedItems containsSemiMixedTypes="0" containsString="0" containsNumber="1" containsInteger="1" minValue="0" maxValue="0"/>
    </cacheField>
    <cacheField name="SEGURO ESTILO DE VIDA $" numFmtId="0">
      <sharedItems containsSemiMixedTypes="0" containsString="0" containsNumber="1" containsInteger="1" minValue="0" maxValue="0"/>
    </cacheField>
    <cacheField name="SEGURO ACCIDENTAL $" numFmtId="0">
      <sharedItems containsSemiMixedTypes="0" containsString="0" containsNumber="1" containsInteger="1" minValue="0" maxValue="0"/>
    </cacheField>
    <cacheField name="INSCRIPCION ANEXO SEC $" numFmtId="0">
      <sharedItems containsSemiMixedTypes="0" containsString="0" containsNumber="1" containsInteger="1" minValue="0" maxValue="0"/>
    </cacheField>
    <cacheField name="MONTO A COMPENSAR $" numFmtId="0">
      <sharedItems containsSemiMixedTypes="0" containsString="0" containsNumber="1" containsInteger="1" minValue="-3544083" maxValue="0"/>
    </cacheField>
    <cacheField name="REAJUSTE COMPENSACION $" numFmtId="0">
      <sharedItems containsSemiMixedTypes="0" containsString="0" containsNumber="1" containsInteger="1" minValue="0" maxValue="0"/>
    </cacheField>
    <cacheField name="SEGURO BLOQUEO INTELIGENTE $" numFmtId="0">
      <sharedItems containsSemiMixedTypes="0" containsString="0" containsNumber="1" containsInteger="1" minValue="0" maxValue="0"/>
    </cacheField>
    <cacheField name="SEGURO CELULAR PROTEGIDO $" numFmtId="0">
      <sharedItems containsSemiMixedTypes="0" containsString="0" containsNumber="1" containsInteger="1" minValue="0" maxValue="0"/>
    </cacheField>
    <cacheField name="SEGURO DE BIENES PROTEGIDOS $" numFmtId="0">
      <sharedItems containsSemiMixedTypes="0" containsString="0" containsNumber="1" containsInteger="1" minValue="0" maxValue="0"/>
    </cacheField>
    <cacheField name="SEGURO DESGRAVAMEN $" numFmtId="0">
      <sharedItems containsSemiMixedTypes="0" containsString="0" containsNumber="1" containsInteger="1" minValue="0" maxValue="0"/>
    </cacheField>
    <cacheField name="SEGURO PROTECCION FAMILIAR $" numFmtId="0">
      <sharedItems containsSemiMixedTypes="0" containsString="0" containsNumber="1" containsInteger="1" minValue="0" maxValue="0"/>
    </cacheField>
    <cacheField name="SOAP AUTO $" numFmtId="0">
      <sharedItems containsSemiMixedTypes="0" containsString="0" containsNumber="1" containsInteger="1" minValue="0" maxValue="0"/>
    </cacheField>
    <cacheField name="SOAP CAMIONETA $" numFmtId="0">
      <sharedItems containsSemiMixedTypes="0" containsString="0" containsNumber="1" containsInteger="1" minValue="0" maxValue="0"/>
    </cacheField>
    <cacheField name="SOAP CARRO ARRASTRE $" numFmtId="0">
      <sharedItems containsSemiMixedTypes="0" containsString="0" containsNumber="1" containsInteger="1" minValue="0" maxValue="0"/>
    </cacheField>
    <cacheField name="SUBSIDIO LEY 20040 jun 2005-marzo 2006 $" numFmtId="0">
      <sharedItems containsSemiMixedTypes="0" containsString="0" containsNumber="1" containsInteger="1" minValue="0" maxValue="0"/>
    </cacheField>
    <cacheField name="SUBSIDIOS $" numFmtId="0">
      <sharedItems containsSemiMixedTypes="0" containsString="0" containsNumber="1" containsInteger="1" minValue="0" maxValue="0"/>
    </cacheField>
    <cacheField name="SEGURO RENTA HOSPITALARIA $" numFmtId="0">
      <sharedItems containsSemiMixedTypes="0" containsString="0" containsNumber="1" containsInteger="1" minValue="0" maxValue="0"/>
    </cacheField>
    <cacheField name="HOGAR PROTEGIDO $" numFmtId="0">
      <sharedItems containsSemiMixedTypes="0" containsString="0" containsNumber="1" containsInteger="1" minValue="0" maxValue="0"/>
    </cacheField>
    <cacheField name="SEGURO OBLIGATORIO MAPFRE $" numFmtId="0">
      <sharedItems containsSemiMixedTypes="0" containsString="0" containsNumber="1" containsInteger="1" minValue="0" maxValue="0"/>
    </cacheField>
    <cacheField name="SEGURO ENERGIA PROTEGIDA $" numFmtId="0">
      <sharedItems containsSemiMixedTypes="0" containsString="0" containsNumber="1" containsInteger="1" minValue="0" maxValue="0"/>
    </cacheField>
    <cacheField name="Campo169" numFmtId="0">
      <sharedItems containsSemiMixedTypes="0" containsString="0" containsNumber="1" containsInteger="1" minValue="-3544083" maxValue="54371"/>
    </cacheField>
    <cacheField name="Total General" numFmtId="0">
      <sharedItems containsSemiMixedTypes="0" containsString="0" containsNumber="1" containsInteger="1" minValue="-222833" maxValue="8852619"/>
    </cacheField>
    <cacheField name="Total Documento" numFmtId="0">
      <sharedItems containsSemiMixedTypes="0" containsString="0" containsNumber="1" containsInteger="1" minValue="-1" maxValue="1"/>
    </cacheField>
    <cacheField name="REEMP" numFmtId="0">
      <sharedItems containsBlank="1"/>
    </cacheField>
    <cacheField name="ARRIENDO MEDIDORES $ SIN IVA" numFmtId="0">
      <sharedItems containsSemiMixedTypes="0" containsString="0" containsNumber="1" containsInteger="1" minValue="0" maxValue="186072"/>
    </cacheField>
    <cacheField name="CARGO FIJO $ SIN IVA" numFmtId="0">
      <sharedItems containsSemiMixedTypes="0" containsString="0" containsNumber="1" containsInteger="1" minValue="512" maxValue="1152"/>
    </cacheField>
    <cacheField name="ENERGIA BASE $ SIN IVA" numFmtId="0">
      <sharedItems containsSemiMixedTypes="0" containsString="0" containsNumber="1" containsInteger="1" minValue="0" maxValue="0"/>
    </cacheField>
    <cacheField name="ENERGIA $ SIN IVA" numFmtId="0">
      <sharedItems containsSemiMixedTypes="0" containsString="0" containsNumber="1" containsInteger="1" minValue="0" maxValue="132113828"/>
    </cacheField>
    <cacheField name="COMPRA DE POTENCIA SIN IVA" numFmtId="0">
      <sharedItems containsSemiMixedTypes="0" containsString="0" containsNumber="1" containsInteger="1" minValue="0" maxValue="0"/>
    </cacheField>
    <cacheField name="POTENCIA BASE EN DIST SIN IVA" numFmtId="0">
      <sharedItems containsSemiMixedTypes="0" containsString="0" containsNumber="1" containsInteger="1" minValue="0" maxValue="2944927"/>
    </cacheField>
    <cacheField name="CARGO UNICO TRONCAL     $ SIN IVA" numFmtId="0">
      <sharedItems containsSemiMixedTypes="0" containsString="0" containsNumber="1" containsInteger="1" minValue="0" maxValue="0"/>
    </cacheField>
    <cacheField name="DEMANDA FP $ SIN IVA" numFmtId="0">
      <sharedItems containsSemiMixedTypes="0" containsString="0" containsNumber="1" containsInteger="1" minValue="0" maxValue="4242854"/>
    </cacheField>
    <cacheField name="DEMANDA HP $ SIN IVA" numFmtId="0">
      <sharedItems containsSemiMixedTypes="0" containsString="0" containsNumber="1" containsInteger="1" minValue="0" maxValue="15968620"/>
    </cacheField>
    <cacheField name="RECARGO MALFACTOR POTENCIA $ SIN IVA" numFmtId="0">
      <sharedItems containsSemiMixedTypes="0" containsString="0" containsNumber="1" containsInteger="1" minValue="0" maxValue="998693"/>
    </cacheField>
    <cacheField name="DEBITOS VARIOS $ SIN IVA" numFmtId="0">
      <sharedItems containsSemiMixedTypes="0" containsString="0" containsNumber="1" containsInteger="1" minValue="0" maxValue="46387"/>
    </cacheField>
    <cacheField name="CONSUMO NO REGISTRADO $ SIN IVA" numFmtId="0">
      <sharedItems containsSemiMixedTypes="0" containsString="0" containsNumber="1" containsInteger="1" minValue="0" maxValue="0"/>
    </cacheField>
    <cacheField name="DEVOLUCION FACTURACION PROVISORIA $2" numFmtId="0">
      <sharedItems containsString="0" containsBlank="1" containsNumber="1" minValue="-9966988.2352941185" maxValue="0"/>
    </cacheField>
    <cacheField name="SERVICIO COMUN $2" numFmtId="0">
      <sharedItems containsString="0" containsBlank="1" containsNumber="1" containsInteger="1" minValue="0" maxValue="0"/>
    </cacheField>
    <cacheField name="SERVICIO PÚBLICO $" numFmtId="0">
      <sharedItems containsString="0" containsBlank="1" containsNumber="1" minValue="0" maxValue="887180.67226890766"/>
    </cacheField>
    <cacheField name="MONTO A COMPENSAR $2" numFmtId="0">
      <sharedItems containsString="0" containsBlank="1" containsNumber="1" containsInteger="1" minValue="-3544083" maxValue="0"/>
    </cacheField>
    <cacheField name="MONTO NETO" numFmtId="0">
      <sharedItems containsSemiMixedTypes="0" containsString="0" containsNumber="1" minValue="1085" maxValue="154310081.6722689"/>
    </cacheField>
    <cacheField name="CARGOS NO AFECTOS" numFmtId="0">
      <sharedItems containsString="0" containsBlank="1" containsNumber="1" containsInteger="1" minValue="0" maxValue="54371"/>
    </cacheField>
    <cacheField name="DEVOLUCION FACTURACION PROVISORIA $3" numFmtId="0">
      <sharedItems containsString="0" containsBlank="1" containsNumber="1" containsInteger="1" minValue="-132193839" maxValue="0"/>
    </cacheField>
    <cacheField name="SALDO ANTERIOR ENERGIA $2" numFmtId="0">
      <sharedItems containsNonDate="0" containsString="0" containsBlank="1"/>
    </cacheField>
    <cacheField name="OTROS CRÉDITOS O CARGOS" numFmtId="0">
      <sharedItems containsSemiMixedTypes="0" containsString="0" containsNumber="1" containsInteger="1" minValue="-5984440" maxValue="0"/>
    </cacheField>
    <cacheField name="IVA" numFmtId="165">
      <sharedItems containsSemiMixedTypes="0" containsString="0" containsNumber="1" containsInteger="1" minValue="206" maxValue="29318916"/>
    </cacheField>
    <cacheField name="MONTO BRUTO" numFmtId="165">
      <sharedItems containsSemiMixedTypes="0" containsString="0" containsNumber="1" minValue="1291" maxValue="183628997.6722689"/>
    </cacheField>
    <cacheField name="MONTO MES" numFmtId="165">
      <sharedItems containsSemiMixedTypes="0" containsString="0" containsNumber="1" minValue="-2067477.3949579834" maxValue="54732600.9663865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rrero Zamora, Eduardo Samuel" refreshedDate="43551.387761226855" createdVersion="6" refreshedVersion="6" minRefreshableVersion="3" recordCount="246" xr:uid="{00000000-000A-0000-FFFF-FFFF08000000}">
  <cacheSource type="worksheet">
    <worksheetSource ref="L3:EN249" sheet="Clientes Afectados"/>
  </cacheSource>
  <cacheFields count="133">
    <cacheField name="LLAVE" numFmtId="0">
      <sharedItems/>
    </cacheField>
    <cacheField name="Cliente Afectado" numFmtId="0">
      <sharedItems/>
    </cacheField>
    <cacheField name="Fecha factura" numFmtId="17">
      <sharedItems containsSemiMixedTypes="0" containsNonDate="0" containsDate="1" containsString="0" minDate="2017-01-01T00:00:00" maxDate="2018-11-02T00:00:00" count="23"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</sharedItems>
    </cacheField>
    <cacheField name="Año" numFmtId="1">
      <sharedItems containsSemiMixedTypes="0" containsString="0" containsNumber="1" containsInteger="1" minValue="2017" maxValue="2018"/>
    </cacheField>
    <cacheField name="Mes" numFmtId="0">
      <sharedItems/>
    </cacheField>
    <cacheField name=" NUMERO CLIENTE RECEPTOR" numFmtId="0">
      <sharedItems containsSemiMixedTypes="0" containsString="0" containsNumber="1" containsInteger="1" minValue="1594986" maxValue="2878763" count="5">
        <n v="1595042"/>
        <n v="1677038"/>
        <n v="1677039"/>
        <n v="1594986"/>
        <n v="2878763"/>
      </sharedItems>
    </cacheField>
    <cacheField name="NUMERO CLIENTE DADOR" numFmtId="0">
      <sharedItems containsSemiMixedTypes="0" containsString="0" containsNumber="1" containsInteger="1" minValue="40711" maxValue="3144180" count="166">
        <n v="1670009"/>
        <n v="1322125"/>
        <n v="2749762"/>
        <n v="2569896"/>
        <n v="533098"/>
        <n v="2638411"/>
        <n v="1339297"/>
        <n v="3088655"/>
        <n v="574731"/>
        <n v="1258214"/>
        <n v="1180676"/>
        <n v="2674319"/>
        <n v="1428398"/>
        <n v="1471315"/>
        <n v="574743"/>
        <n v="574644"/>
        <n v="574643"/>
        <n v="1640821"/>
        <n v="910725"/>
        <n v="1591499"/>
        <n v="533096"/>
        <n v="1339613"/>
        <n v="1643876"/>
        <n v="1516844"/>
        <n v="1391450"/>
        <n v="1438459"/>
        <n v="1577848"/>
        <n v="1301097"/>
        <n v="1446635"/>
        <n v="670618"/>
        <n v="614598"/>
        <n v="1065408"/>
        <n v="1368474"/>
        <n v="574732"/>
        <n v="2952051"/>
        <n v="2726703"/>
        <n v="1640819"/>
        <n v="1514633"/>
        <n v="2652038"/>
        <n v="2595884"/>
        <n v="1446639"/>
        <n v="1582862"/>
        <n v="1191821"/>
        <n v="2574355"/>
        <n v="2596180"/>
        <n v="956698"/>
        <n v="670586"/>
        <n v="1493784"/>
        <n v="533090"/>
        <n v="574718"/>
        <n v="2595084"/>
        <n v="670610"/>
        <n v="670620"/>
        <n v="1514634"/>
        <n v="40711"/>
        <n v="40713"/>
        <n v="2950542"/>
        <n v="1222500"/>
        <n v="2564297"/>
        <n v="532981"/>
        <n v="532980"/>
        <n v="532982"/>
        <n v="532983"/>
        <n v="532991"/>
        <n v="1386062"/>
        <n v="1346617"/>
        <n v="2797329"/>
        <n v="2718124"/>
        <n v="533095"/>
        <n v="574738"/>
        <n v="532937"/>
        <n v="1446632"/>
        <n v="1282473"/>
        <n v="1587285"/>
        <n v="1597188"/>
        <n v="1597182"/>
        <n v="70066"/>
        <n v="137184"/>
        <n v="973766"/>
        <n v="1519083"/>
        <n v="533091"/>
        <n v="1447937"/>
        <n v="1520542"/>
        <n v="533025"/>
        <n v="1446638"/>
        <n v="2642505"/>
        <n v="1339612"/>
        <n v="1092762"/>
        <n v="1092748"/>
        <n v="670604"/>
        <n v="1056636"/>
        <n v="2775505"/>
        <n v="2877259"/>
        <n v="2756467"/>
        <n v="533110"/>
        <n v="670612"/>
        <n v="3144180"/>
        <n v="3144014"/>
        <n v="3144019"/>
        <n v="1027877"/>
        <n v="1670104"/>
        <n v="532975"/>
        <n v="533094"/>
        <n v="3003601"/>
        <n v="1624715"/>
        <n v="1152112"/>
        <n v="1514638"/>
        <n v="1516457"/>
        <n v="2771866"/>
        <n v="533092"/>
        <n v="1518569"/>
        <n v="574636"/>
        <n v="574741"/>
        <n v="1243109"/>
        <n v="1492590"/>
        <n v="574734"/>
        <n v="1518954"/>
        <n v="1518988"/>
        <n v="1518991"/>
        <n v="1439815"/>
        <n v="2659662"/>
        <n v="2578341"/>
        <n v="1659076"/>
        <n v="1236129"/>
        <n v="533106"/>
        <n v="1470615"/>
        <n v="902770"/>
        <n v="1659078"/>
        <n v="1492689"/>
        <n v="1323454"/>
        <n v="916308"/>
        <n v="1538366"/>
        <n v="2950540"/>
        <n v="1177452"/>
        <n v="670617"/>
        <n v="1117491"/>
        <n v="3110941"/>
        <n v="2783508"/>
        <n v="1022489"/>
        <n v="1541962"/>
        <n v="532941"/>
        <n v="1356474"/>
        <n v="2885164"/>
        <n v="532951"/>
        <n v="1219003"/>
        <n v="2574358"/>
        <n v="574640"/>
        <n v="574740"/>
        <n v="1470614"/>
        <n v="533023"/>
        <n v="2852013"/>
        <n v="533024"/>
        <n v="1518998"/>
        <n v="1519001"/>
        <n v="2515032"/>
        <n v="2529119"/>
        <n v="1314153"/>
        <n v="3131097"/>
        <n v="2737245"/>
        <n v="533026"/>
        <n v="1646870"/>
        <n v="2750095"/>
        <n v="3104519"/>
        <n v="579520"/>
        <n v="574632"/>
        <n v="2613173"/>
      </sharedItems>
    </cacheField>
    <cacheField name="ESTADO SUMINISTRO DADOR" numFmtId="0">
      <sharedItems/>
    </cacheField>
    <cacheField name="TARIFA" numFmtId="0">
      <sharedItems/>
    </cacheField>
    <cacheField name="AREA TIPICA" numFmtId="0">
      <sharedItems/>
    </cacheField>
    <cacheField name="SUBESTACION" numFmtId="0">
      <sharedItems/>
    </cacheField>
    <cacheField name="NOMBRE" numFmtId="0">
      <sharedItems/>
    </cacheField>
    <cacheField name="DIRECCION" numFmtId="0">
      <sharedItems/>
    </cacheField>
    <cacheField name="COMUNA" numFmtId="0">
      <sharedItems/>
    </cacheField>
    <cacheField name="SECTOR" numFmtId="0">
      <sharedItems containsSemiMixedTypes="0" containsString="0" containsNumber="1" containsInteger="1" minValue="1" maxValue="32"/>
    </cacheField>
    <cacheField name="ZONA" numFmtId="0">
      <sharedItems containsSemiMixedTypes="0" containsString="0" containsNumber="1" containsInteger="1" minValue="6" maxValue="977"/>
    </cacheField>
    <cacheField name="CORRELATIVO" numFmtId="0">
      <sharedItems containsSemiMixedTypes="0" containsDate="1" containsString="0" containsMixedTypes="1" minDate="1899-12-31T00:09:04" maxDate="1900-01-06T07:14:04"/>
    </cacheField>
    <cacheField name="FECHA TERMINO CONTRATO DE SUMINISTRO" numFmtId="0">
      <sharedItems/>
    </cacheField>
    <cacheField name="FECHA LIMITE DE MODIFICACION DE CONTRATO" numFmtId="0">
      <sharedItems containsDate="1" containsMixedTypes="1" minDate="2018-01-21T00:00:00" maxDate="1900-01-03T14:50:04"/>
    </cacheField>
    <cacheField name="FECHA LECTURA ANTERIOR" numFmtId="14">
      <sharedItems containsSemiMixedTypes="0" containsNonDate="0" containsDate="1" containsString="0" minDate="2005-05-06T00:00:00" maxDate="2018-08-24T00:00:00"/>
    </cacheField>
    <cacheField name="FECHA LECTURA ACTUAL" numFmtId="14">
      <sharedItems containsSemiMixedTypes="0" containsNonDate="0" containsDate="1" containsString="0" minDate="2017-01-13T00:00:00" maxDate="2018-11-28T00:00:00"/>
    </cacheField>
    <cacheField name="FECHA PROXIMA LECTURA" numFmtId="14">
      <sharedItems containsSemiMixedTypes="0" containsNonDate="0" containsDate="1" containsString="0" minDate="2017-02-13T00:00:00" maxDate="2018-12-28T00:00:00"/>
    </cacheField>
    <cacheField name="POTENCIA CONECTADA(KW)" numFmtId="0">
      <sharedItems containsSemiMixedTypes="0" containsString="0" containsNumber="1" minValue="0" maxValue="2200"/>
    </cacheField>
    <cacheField name="LIMITE DE INVIERNO(KWH)" numFmtId="0">
      <sharedItems containsBlank="1" containsMixedTypes="1" containsNumber="1" containsInteger="1" minValue="0" maxValue="8986"/>
    </cacheField>
    <cacheField name="ENERGIA ACTIVA FACTURADA(KWH)" numFmtId="0">
      <sharedItems containsSemiMixedTypes="0" containsString="0" containsNumber="1" containsInteger="1" minValue="0" maxValue="4259520"/>
    </cacheField>
    <cacheField name="ENERGIA BASE FACTURADA(KWH)" numFmtId="0">
      <sharedItems containsString="0" containsBlank="1" containsNumber="1" containsInteger="1" minValue="0" maxValue="46170"/>
    </cacheField>
    <cacheField name="ENERGIA ADICIONAL FACTURADA(KWH)" numFmtId="0">
      <sharedItems containsSemiMixedTypes="0" containsString="0" containsNumber="1" containsInteger="1" minValue="0" maxValue="5664"/>
    </cacheField>
    <cacheField name="ENERGIA INYECTADA($)" numFmtId="0">
      <sharedItems containsString="0" containsBlank="1" containsNumber="1" containsInteger="1" minValue="0" maxValue="0"/>
    </cacheField>
    <cacheField name="CONSUMO DE REFERENCIA(KWH)" numFmtId="0">
      <sharedItems containsString="0" containsBlank="1" containsNumber="1" containsInteger="1" minValue="10" maxValue="387512"/>
    </cacheField>
    <cacheField name="GRUPO DE CONSUMO" numFmtId="0">
      <sharedItems containsBlank="1"/>
    </cacheField>
    <cacheField name="CONSUMO DE REFERENCIA UTILIZADO(KWH)" numFmtId="0">
      <sharedItems containsString="0" containsBlank="1" containsNumber="1" containsInteger="1" minValue="0" maxValue="0"/>
    </cacheField>
    <cacheField name="VARIACION DE CONSUMO(KWH)" numFmtId="0">
      <sharedItems containsString="0" containsBlank="1" containsNumber="1" containsInteger="1" minValue="0" maxValue="0"/>
    </cacheField>
    <cacheField name="PRECIO EQUIVALENTE APLICADO($/KWH)" numFmtId="0">
      <sharedItems containsString="0" containsBlank="1" containsNumber="1" containsInteger="1" minValue="0" maxValue="0"/>
    </cacheField>
    <cacheField name="CONVENIO RES EX 903 VIGENTE" numFmtId="0">
      <sharedItems containsBlank="1"/>
    </cacheField>
    <cacheField name="POTENCIA CONTRATADA FACTURADA(KW)" numFmtId="0">
      <sharedItems containsString="0" containsBlank="1" containsNumber="1" containsInteger="1" minValue="0" maxValue="0"/>
    </cacheField>
    <cacheField name="DEMANDA LEIDA(KW)" numFmtId="0">
      <sharedItems containsSemiMixedTypes="0" containsString="0" containsNumber="1" minValue="0" maxValue="1080"/>
    </cacheField>
    <cacheField name="DEMANDA FACTURADA(KW)" numFmtId="0">
      <sharedItems containsSemiMixedTypes="0" containsString="0" containsNumber="1" minValue="0" maxValue="1000"/>
    </cacheField>
    <cacheField name="DEMANDA LEIDA HORAS PUNTA(KW)" numFmtId="0">
      <sharedItems containsSemiMixedTypes="0" containsString="0" containsNumber="1" minValue="0" maxValue="800"/>
    </cacheField>
    <cacheField name="DEMANDA FACTURADA HORAS PUNTA(KW)" numFmtId="0">
      <sharedItems containsSemiMixedTypes="0" containsString="0" containsNumber="1" minValue="0" maxValue="2792.8"/>
    </cacheField>
    <cacheField name="ENERGIA REACTIVA(KVARH)" numFmtId="0">
      <sharedItems containsSemiMixedTypes="0" containsString="0" containsNumber="1" containsInteger="1" minValue="0" maxValue="1753400"/>
    </cacheField>
    <cacheField name="RECARGO POR MAL FACTOR DE POTENCIA(%)" numFmtId="0">
      <sharedItems containsSemiMixedTypes="0" containsString="0" containsNumber="1" containsInteger="1" minValue="0" maxValue="66"/>
    </cacheField>
    <cacheField name="KWH DEVUELTOS EN EL MES (RENER)" numFmtId="0">
      <sharedItems containsSemiMixedTypes="0" containsString="0" containsNumber="1" containsInteger="1" minValue="0" maxValue="0"/>
    </cacheField>
    <cacheField name="NUMERO DE LA CUOTA(RENER)" numFmtId="0">
      <sharedItems containsSemiMixedTypes="0" containsString="0" containsNumber="1" containsInteger="1" minValue="0" maxValue="0"/>
    </cacheField>
    <cacheField name="TOTAL KWH DEVUELTOS(RENER)" numFmtId="0">
      <sharedItems containsSemiMixedTypes="0" containsString="0" containsNumber="1" containsInteger="1" minValue="0" maxValue="0"/>
    </cacheField>
    <cacheField name="TOTAL KWH POR DEVOLVER(RENER)" numFmtId="0">
      <sharedItems containsSemiMixedTypes="0" containsString="0" containsNumber="1" containsInteger="1" minValue="0" maxValue="0"/>
    </cacheField>
    <cacheField name="ARRIENDO DE EQUIPO($)" numFmtId="0">
      <sharedItems containsSemiMixedTypes="0" containsString="0" containsNumber="1" containsInteger="1" minValue="0" maxValue="123951"/>
    </cacheField>
    <cacheField name="CARGO FIJO($)" numFmtId="0">
      <sharedItems containsSemiMixedTypes="0" containsString="0" containsNumber="1" containsInteger="1" minValue="564" maxValue="1751"/>
    </cacheField>
    <cacheField name="CARGO UNICO USO SIST TRONCAL($)" numFmtId="0">
      <sharedItems containsSemiMixedTypes="0" containsString="0" containsNumber="1" containsInteger="1" minValue="0" maxValue="6768606"/>
    </cacheField>
    <cacheField name="ENERGIA BASE($)" numFmtId="0">
      <sharedItems containsString="0" containsBlank="1" containsNumber="1" containsInteger="1" minValue="0" maxValue="2247357"/>
    </cacheField>
    <cacheField name="ENERGIA ADICIONAL($)" numFmtId="0">
      <sharedItems containsString="0" containsBlank="1" containsNumber="1" containsInteger="1" minValue="0" maxValue="640600"/>
    </cacheField>
    <cacheField name="ENERGIA INYECTADA($)2" numFmtId="0">
      <sharedItems containsString="0" containsBlank="1" containsNumber="1" containsInteger="1" minValue="0" maxValue="0"/>
    </cacheField>
    <cacheField name="ENERGIA($)" numFmtId="0">
      <sharedItems containsSemiMixedTypes="0" containsString="0" containsNumber="1" containsInteger="1" minValue="0" maxValue="240756798"/>
    </cacheField>
    <cacheField name="CARGO POR DEMANDA($)" numFmtId="0">
      <sharedItems containsString="0" containsBlank="1" containsNumber="1" containsInteger="1" minValue="0" maxValue="11417896"/>
    </cacheField>
    <cacheField name="CARGO POR DEMANDA HORAS PUNTA($)" numFmtId="0">
      <sharedItems containsSemiMixedTypes="0" containsString="0" containsNumber="1" containsInteger="1" minValue="0" maxValue="52818214"/>
    </cacheField>
    <cacheField name="RECARGO POR MAL FACTOR DE POTENCIA ($)" numFmtId="0">
      <sharedItems containsSemiMixedTypes="0" containsString="0" containsNumber="1" containsInteger="1" minValue="0" maxValue="8452729"/>
    </cacheField>
    <cacheField name="FUERA DE PLAZO($)" numFmtId="0">
      <sharedItems containsSemiMixedTypes="0" containsString="0" containsNumber="1" containsInteger="1" minValue="0" maxValue="448949"/>
    </cacheField>
    <cacheField name="INTERESES($)" numFmtId="0">
      <sharedItems containsSemiMixedTypes="0" containsString="0" containsNumber="1" containsInteger="1" minValue="0" maxValue="0"/>
    </cacheField>
    <cacheField name="INTERESES POR CONVENIO/FINANCIAMIENTO($)" numFmtId="0">
      <sharedItems containsSemiMixedTypes="0" containsString="0" containsNumber="1" containsInteger="1" minValue="0" maxValue="0"/>
    </cacheField>
    <cacheField name="CORTE Y REPOSICION($)" numFmtId="0">
      <sharedItems containsSemiMixedTypes="0" containsString="0" containsNumber="1" containsInteger="1" minValue="0" maxValue="0"/>
    </cacheField>
    <cacheField name="TRABAJOS DE EMPALMES($)" numFmtId="0">
      <sharedItems containsSemiMixedTypes="0" containsString="0" containsNumber="1" containsInteger="1" minValue="0" maxValue="0"/>
    </cacheField>
    <cacheField name="RELIQ. SEC CARGOS ($)" numFmtId="0">
      <sharedItems containsSemiMixedTypes="0" containsString="0" containsNumber="1" containsInteger="1" minValue="0" maxValue="70473"/>
    </cacheField>
    <cacheField name="OTROS CARGOS($)" numFmtId="0">
      <sharedItems containsSemiMixedTypes="0" containsString="0" containsNumber="1" containsInteger="1" minValue="0" maxValue="4324160"/>
    </cacheField>
    <cacheField name="TOTAL NETO($)" numFmtId="0">
      <sharedItems containsSemiMixedTypes="0" containsString="0" containsNumber="1" containsInteger="1" minValue="0" maxValue="263201071"/>
    </cacheField>
    <cacheField name="REBAJAS FACT. PROVISIONALES($)" numFmtId="0">
      <sharedItems containsSemiMixedTypes="0" containsString="0" containsNumber="1" containsInteger="1" minValue="-118851419" maxValue="11917244"/>
    </cacheField>
    <cacheField name="DEVOLUCION POR AFR($)" numFmtId="0">
      <sharedItems containsSemiMixedTypes="0" containsString="0" containsNumber="1" containsInteger="1" minValue="-1697945" maxValue="0"/>
    </cacheField>
    <cacheField name="RELIQ. SEC REBAJAS ($)" numFmtId="0">
      <sharedItems containsSemiMixedTypes="0" containsString="0" containsNumber="1" containsInteger="1" minValue="-641" maxValue="0"/>
    </cacheField>
    <cacheField name="OTROS DESCUENTOS ($)" numFmtId="0">
      <sharedItems containsSemiMixedTypes="0" containsString="0" containsNumber="1" containsInteger="1" minValue="-159593" maxValue="0"/>
    </cacheField>
    <cacheField name="TOTAL NETO DESCUENTOS ($)" numFmtId="0">
      <sharedItems containsSemiMixedTypes="0" containsString="0" containsNumber="1" containsInteger="1" minValue="-118851419" maxValue="0"/>
    </cacheField>
    <cacheField name="COMPENSACIONES($)(NO AFECTO A IVA)" numFmtId="0">
      <sharedItems containsSemiMixedTypes="0" containsString="0" containsNumber="1" containsInteger="1" minValue="-1697945" maxValue="0"/>
    </cacheField>
    <cacheField name="PREMIO OFERTA CONSUMO($)(NO AFECTO A IVA)" numFmtId="0">
      <sharedItems containsSemiMixedTypes="0" containsString="0" containsNumber="1" containsInteger="1" minValue="0" maxValue="0"/>
    </cacheField>
    <cacheField name="SERVICIO COMUN/COPA DE AGUA($)(NO AFECTO A IVA)" numFmtId="0">
      <sharedItems containsSemiMixedTypes="0" containsString="0" containsNumber="1" containsInteger="1" minValue="0" maxValue="0"/>
    </cacheField>
    <cacheField name="SALDO ANTERIOR($)" numFmtId="0">
      <sharedItems containsSemiMixedTypes="0" containsString="0" containsNumber="1" containsInteger="1" minValue="0" maxValue="0"/>
    </cacheField>
    <cacheField name="CUOTA CONVENIO/FINANCIAMIENTO($)(NO AFECTO A IVA)" numFmtId="0">
      <sharedItems containsSemiMixedTypes="0" containsString="0" containsNumber="1" containsInteger="1" minValue="0" maxValue="0"/>
    </cacheField>
    <cacheField name="REFACTURACIONES($)" numFmtId="0">
      <sharedItems containsSemiMixedTypes="0" containsString="0" containsNumber="1" containsInteger="1" minValue="0" maxValue="0"/>
    </cacheField>
    <cacheField name="CORPORATIVO (NO AFECTO)($)" numFmtId="0">
      <sharedItems containsString="0" containsBlank="1" containsNumber="1" containsInteger="1" minValue="-6710" maxValue="388442"/>
    </cacheField>
    <cacheField name="CANTIDAD DE MEDIDORES" numFmtId="0">
      <sharedItems containsSemiMixedTypes="0" containsString="0" containsNumber="1" containsInteger="1" minValue="1" maxValue="2"/>
    </cacheField>
    <cacheField name="NUMERO DE MEDIDOR" numFmtId="0">
      <sharedItems containsSemiMixedTypes="0" containsString="0" containsNumber="1" containsInteger="1" minValue="7824" maxValue="204720556"/>
    </cacheField>
    <cacheField name="CONSTANTE" numFmtId="0">
      <sharedItems containsSemiMixedTypes="0" containsString="0" containsNumber="1" containsInteger="1" minValue="1" maxValue="4000"/>
    </cacheField>
    <cacheField name="PROPIEDAD MEDIDOR" numFmtId="0">
      <sharedItems/>
    </cacheField>
    <cacheField name="LECTURA ANTERIOR" numFmtId="0">
      <sharedItems containsSemiMixedTypes="0" containsString="0" containsNumber="1" minValue="0" maxValue="999834"/>
    </cacheField>
    <cacheField name="LECTURA ACTUAL" numFmtId="0">
      <sharedItems containsSemiMixedTypes="0" containsString="0" containsNumber="1" minValue="1" maxValue="520352"/>
    </cacheField>
    <cacheField name="CONSUMO (KWH/KVARH)" numFmtId="0">
      <sharedItems containsSemiMixedTypes="0" containsString="0" containsNumber="1" containsInteger="1" minValue="0" maxValue="4259520"/>
    </cacheField>
    <cacheField name="NUMERO DE MEDIDOR2" numFmtId="0">
      <sharedItems containsMixedTypes="1" containsNumber="1" containsInteger="1" minValue="0" maxValue="86435681"/>
    </cacheField>
    <cacheField name="CONSTANTE2" numFmtId="0">
      <sharedItems containsSemiMixedTypes="0" containsString="0" containsNumber="1" containsInteger="1" minValue="0" maxValue="4000"/>
    </cacheField>
    <cacheField name="PROPIEDAD MEDIDOR2" numFmtId="0">
      <sharedItems/>
    </cacheField>
    <cacheField name="LECTURA ANTERIOR2" numFmtId="0">
      <sharedItems containsSemiMixedTypes="0" containsString="0" containsNumber="1" minValue="0" maxValue="24723"/>
    </cacheField>
    <cacheField name="LECTURA ACTUAL2" numFmtId="0">
      <sharedItems containsSemiMixedTypes="0" containsString="0" containsNumber="1" minValue="0" maxValue="29147"/>
    </cacheField>
    <cacheField name="CONSUMO (KWH/KVARH)2" numFmtId="0">
      <sharedItems containsSemiMixedTypes="0" containsString="0" containsNumber="1" containsInteger="1" minValue="0" maxValue="4424"/>
    </cacheField>
    <cacheField name="NUMERO DE MEDIDOR3" numFmtId="0">
      <sharedItems containsBlank="1" containsMixedTypes="1" containsNumber="1" containsInteger="1" minValue="0" maxValue="86435681"/>
    </cacheField>
    <cacheField name="CONSTANTE3" numFmtId="0">
      <sharedItems containsString="0" containsBlank="1" containsNumber="1" containsInteger="1" minValue="0" maxValue="4000"/>
    </cacheField>
    <cacheField name="PROPIEDAD MEDIDOR3" numFmtId="0">
      <sharedItems containsBlank="1" containsMixedTypes="1" containsNumber="1" containsInteger="1" minValue="0" maxValue="0"/>
    </cacheField>
    <cacheField name="LECTURA ANTERIOR3" numFmtId="0">
      <sharedItems containsString="0" containsBlank="1" containsNumber="1" minValue="0" maxValue="39852"/>
    </cacheField>
    <cacheField name="LECTURA ACTUAL3" numFmtId="0">
      <sharedItems containsString="0" containsBlank="1" containsNumber="1" minValue="0" maxValue="39852"/>
    </cacheField>
    <cacheField name="CONSUMO (KWH/KVARH)3" numFmtId="0">
      <sharedItems containsString="0" containsBlank="1" containsNumber="1" containsInteger="1" minValue="0" maxValue="540180"/>
    </cacheField>
    <cacheField name="NUMERO DE MEDIDOR4" numFmtId="0">
      <sharedItems containsBlank="1" containsMixedTypes="1" containsNumber="1" containsInteger="1" minValue="0" maxValue="0"/>
    </cacheField>
    <cacheField name="CONSTANTE4" numFmtId="0">
      <sharedItems containsString="0" containsBlank="1" containsNumber="1" containsInteger="1" minValue="0" maxValue="4000"/>
    </cacheField>
    <cacheField name="PROPIEDAD MEDIDOR4" numFmtId="0">
      <sharedItems containsBlank="1" containsMixedTypes="1" containsNumber="1" containsInteger="1" minValue="0" maxValue="0"/>
    </cacheField>
    <cacheField name="LECTURA ANTERIOR4" numFmtId="0">
      <sharedItems containsString="0" containsBlank="1" containsNumber="1" minValue="0" maxValue="421086"/>
    </cacheField>
    <cacheField name="LECTURA ACTUAL4" numFmtId="0">
      <sharedItems containsString="0" containsBlank="1" containsNumber="1" minValue="0" maxValue="444395"/>
    </cacheField>
    <cacheField name="CONSUMO (KWH/KVARH)4" numFmtId="0">
      <sharedItems containsString="0" containsBlank="1" containsNumber="1" containsInteger="1" minValue="0" maxValue="1753400"/>
    </cacheField>
    <cacheField name="NUMERO DE MEDIDOR5" numFmtId="0">
      <sharedItems containsString="0" containsBlank="1" containsNumber="1" containsInteger="1" minValue="0" maxValue="0"/>
    </cacheField>
    <cacheField name="CONSTANTE5" numFmtId="0">
      <sharedItems containsString="0" containsBlank="1" containsNumber="1" containsInteger="1" minValue="0" maxValue="0"/>
    </cacheField>
    <cacheField name="NUMERO DE MEDIDOR6" numFmtId="0">
      <sharedItems containsString="0" containsBlank="1" containsNumber="1" containsInteger="1" minValue="0" maxValue="0"/>
    </cacheField>
    <cacheField name="LECTURA ANTERIOR5" numFmtId="0">
      <sharedItems containsString="0" containsBlank="1" containsNumber="1" containsInteger="1" minValue="0" maxValue="0"/>
    </cacheField>
    <cacheField name="LECTURA ACTUAL5" numFmtId="0">
      <sharedItems containsString="0" containsBlank="1" containsNumber="1" containsInteger="1" minValue="0" maxValue="0"/>
    </cacheField>
    <cacheField name="CONSUMO (KWH/KVARH)5" numFmtId="0">
      <sharedItems containsString="0" containsBlank="1" containsNumber="1" containsInteger="1" minValue="0" maxValue="0"/>
    </cacheField>
    <cacheField name="NUMERO DE MEDIDOR7" numFmtId="0">
      <sharedItems containsString="0" containsBlank="1" containsNumber="1" containsInteger="1" minValue="0" maxValue="0"/>
    </cacheField>
    <cacheField name="CONSTANTE6" numFmtId="0">
      <sharedItems containsString="0" containsBlank="1" containsNumber="1" containsInteger="1" minValue="0" maxValue="0"/>
    </cacheField>
    <cacheField name="NUMERO DE MEDIDOR8" numFmtId="0">
      <sharedItems containsString="0" containsBlank="1" containsNumber="1" containsInteger="1" minValue="0" maxValue="0"/>
    </cacheField>
    <cacheField name="LECTURA ANTERIOR6" numFmtId="0">
      <sharedItems containsString="0" containsBlank="1" containsNumber="1" containsInteger="1" minValue="0" maxValue="0"/>
    </cacheField>
    <cacheField name="LECTURA ACTUAL6" numFmtId="0">
      <sharedItems containsString="0" containsBlank="1" containsNumber="1" containsInteger="1" minValue="0" maxValue="0"/>
    </cacheField>
    <cacheField name="CONSUMO (KWH/KVARH)6" numFmtId="0">
      <sharedItems containsString="0" containsBlank="1" containsNumber="1" containsInteger="1" minValue="0" maxValue="0"/>
    </cacheField>
    <cacheField name="NUMERO DE MEDIDOR9" numFmtId="0">
      <sharedItems containsString="0" containsBlank="1" containsNumber="1" containsInteger="1" minValue="0" maxValue="0"/>
    </cacheField>
    <cacheField name="CONSTANTE7" numFmtId="0">
      <sharedItems containsString="0" containsBlank="1" containsNumber="1" containsInteger="1" minValue="0" maxValue="0"/>
    </cacheField>
    <cacheField name="NUMERO DE MEDIDOR10" numFmtId="0">
      <sharedItems containsString="0" containsBlank="1" containsNumber="1" containsInteger="1" minValue="0" maxValue="0"/>
    </cacheField>
    <cacheField name="LECTURA ANTERIOR7" numFmtId="0">
      <sharedItems containsString="0" containsBlank="1" containsNumber="1" containsInteger="1" minValue="0" maxValue="0"/>
    </cacheField>
    <cacheField name="LECTURA ACTUAL7" numFmtId="0">
      <sharedItems containsString="0" containsBlank="1" containsNumber="1" containsInteger="1" minValue="0" maxValue="0"/>
    </cacheField>
    <cacheField name="CONSUMO (KWH/KVARH)7" numFmtId="0">
      <sharedItems containsString="0" containsBlank="1" containsNumber="1" containsInteger="1" minValue="0" maxValue="0"/>
    </cacheField>
    <cacheField name="NUMERO DE MEDIDOR11" numFmtId="0">
      <sharedItems containsString="0" containsBlank="1" containsNumber="1" containsInteger="1" minValue="0" maxValue="0"/>
    </cacheField>
    <cacheField name="CONSTANTE8" numFmtId="0">
      <sharedItems containsString="0" containsBlank="1" containsNumber="1" containsInteger="1" minValue="0" maxValue="0"/>
    </cacheField>
    <cacheField name="NUMERO DE MEDIDOR12" numFmtId="0">
      <sharedItems containsString="0" containsBlank="1" containsNumber="1" containsInteger="1" minValue="0" maxValue="0"/>
    </cacheField>
    <cacheField name="LECTURA ANTERIOR8" numFmtId="0">
      <sharedItems containsString="0" containsBlank="1" containsNumber="1" containsInteger="1" minValue="0" maxValue="0"/>
    </cacheField>
    <cacheField name="LECTURA ACTUAL8" numFmtId="0">
      <sharedItems containsString="0" containsBlank="1" containsNumber="1" containsInteger="1" minValue="0" maxValue="0"/>
    </cacheField>
    <cacheField name="CONSUMO (KWH/KVARH)8" numFmtId="0">
      <sharedItems containsString="0" containsBlank="1" containsNumber="1" containsInteger="1" minValue="0" maxValue="0"/>
    </cacheField>
    <cacheField name="PRESENTE EN PUNTA " numFmtId="0">
      <sharedItems/>
    </cacheField>
    <cacheField name="PROVISIONADO " numFmtId="0">
      <sharedItems/>
    </cacheField>
    <cacheField name="Días Lectura" numFmtId="3">
      <sharedItems containsSemiMixedTypes="0" containsString="0" containsNumber="1" containsInteger="1" minValue="91" maxValue="4536"/>
    </cacheField>
    <cacheField name="CNF" numFmtId="0">
      <sharedItems containsSemiMixedTypes="0" containsString="0" containsNumber="1" containsInteger="1" minValue="1" maxValue="1"/>
    </cacheField>
    <cacheField name="Pagado (1/0)" numFmtId="0">
      <sharedItems containsSemiMixedTypes="0" containsString="0" containsNumber="1" containsInteger="1" minValue="0" maxValue="1"/>
    </cacheField>
    <cacheField name="Monto a pagar (1 mes)" numFmtId="1">
      <sharedItems containsSemiMixedTypes="0" containsString="0" containsNumber="1" minValue="0" maxValue="33334710.806451611"/>
    </cacheField>
    <cacheField name="Monto a pagar (2 meses)" numFmtId="1">
      <sharedItems containsSemiMixedTypes="0" containsString="0" containsNumber="1" minValue="0" maxValue="66669421.612903222"/>
    </cacheField>
    <cacheField name="Monto a pagar (3 meses)" numFmtId="1">
      <sharedItems containsSemiMixedTypes="0" containsString="0" containsNumber="1" minValue="0" maxValue="100004132.41935484"/>
    </cacheField>
    <cacheField name="Empres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8">
  <r>
    <x v="0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9-01-03T00:00:00"/>
    <d v="2019-02-04T00:00:00"/>
    <d v="2019-02-06T00:00:00"/>
    <n v="212471785"/>
    <n v="66261"/>
    <n v="0"/>
    <n v="15131"/>
    <n v="0"/>
    <n v="0"/>
    <n v="0"/>
    <n v="0"/>
    <n v="0"/>
    <n v="198"/>
    <n v="198.5"/>
    <n v="198"/>
    <n v="198"/>
    <n v="156323"/>
    <n v="775"/>
    <n v="0"/>
    <n v="4008457"/>
    <n v="0"/>
    <n v="0"/>
    <n v="0"/>
    <n v="0"/>
    <n v="0"/>
    <n v="0"/>
    <n v="0"/>
    <n v="0"/>
    <n v="808850"/>
    <n v="0"/>
    <n v="0"/>
    <n v="0"/>
    <n v="0"/>
    <n v="292384"/>
    <n v="1082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35488"/>
    <n v="6375205"/>
    <n v="0"/>
    <n v="1013743"/>
    <n v="0"/>
    <n v="0"/>
    <n v="0"/>
    <n v="0"/>
    <n v="1013743"/>
    <n v="-6349231"/>
    <n v="0"/>
    <n v="0"/>
    <n v="0"/>
    <n v="0"/>
    <n v="0"/>
    <n v="0"/>
    <n v="0"/>
    <n v="0"/>
    <n v="0"/>
    <n v="0"/>
    <n v="0"/>
    <n v="0"/>
    <n v="0"/>
    <n v="0"/>
    <n v="0"/>
    <n v="0"/>
    <n v="-25974"/>
    <n v="-6375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74"/>
    <n v="1013743"/>
    <n v="0"/>
    <s v=""/>
    <n v="131364"/>
    <n v="651"/>
    <n v="0"/>
    <n v="3368451"/>
    <n v="0"/>
    <n v="679706"/>
    <n v="0"/>
    <n v="245701"/>
    <n v="909615"/>
    <n v="0"/>
    <n v="0"/>
    <n v="0"/>
    <m/>
    <n v="0"/>
    <m/>
    <m/>
    <n v="5335488"/>
    <n v="25974"/>
    <n v="0"/>
    <m/>
    <n v="0"/>
    <n v="1013743"/>
    <n v="6349231"/>
    <n v="6375205"/>
  </r>
  <r>
    <x v="0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QUILICURA"/>
    <s v="GRAN CLIENTE"/>
    <s v="SERVICIOS SANITARIOS"/>
    <d v="2019-01-03T00:00:00"/>
    <d v="2019-02-04T00:00:00"/>
    <d v="2019-02-06T00:00:00"/>
    <n v="212471785"/>
    <n v="10768"/>
    <n v="0"/>
    <n v="4821"/>
    <n v="0"/>
    <n v="0"/>
    <n v="0"/>
    <n v="0"/>
    <n v="0"/>
    <n v="21"/>
    <n v="23"/>
    <n v="21"/>
    <n v="22"/>
    <n v="85867"/>
    <n v="775"/>
    <n v="0"/>
    <n v="651367"/>
    <n v="0"/>
    <n v="0"/>
    <n v="0"/>
    <n v="0"/>
    <n v="0"/>
    <n v="0"/>
    <n v="0"/>
    <n v="0"/>
    <n v="131445"/>
    <n v="0"/>
    <n v="0"/>
    <n v="0"/>
    <n v="0"/>
    <n v="33878"/>
    <n v="120271"/>
    <n v="16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3708"/>
    <n v="1043934"/>
    <n v="0"/>
    <n v="166005"/>
    <n v="0"/>
    <n v="0"/>
    <n v="0"/>
    <n v="0"/>
    <n v="166005"/>
    <n v="-1039713"/>
    <n v="0"/>
    <n v="0"/>
    <n v="0"/>
    <n v="0"/>
    <n v="0"/>
    <n v="0"/>
    <n v="0"/>
    <n v="0"/>
    <n v="0"/>
    <n v="0"/>
    <n v="0"/>
    <n v="0"/>
    <n v="0"/>
    <n v="0"/>
    <n v="0"/>
    <n v="0"/>
    <n v="-4221"/>
    <n v="-1043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21"/>
    <n v="166005"/>
    <n v="0"/>
    <s v=""/>
    <n v="72157"/>
    <n v="651"/>
    <n v="0"/>
    <n v="547367"/>
    <n v="0"/>
    <n v="110458"/>
    <n v="0"/>
    <n v="28469"/>
    <n v="101068"/>
    <n v="13538"/>
    <n v="0"/>
    <n v="0"/>
    <m/>
    <n v="0"/>
    <m/>
    <m/>
    <n v="873708"/>
    <n v="4221"/>
    <n v="0"/>
    <m/>
    <n v="0"/>
    <n v="166005"/>
    <n v="1039713"/>
    <n v="1043934"/>
  </r>
  <r>
    <x v="0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9-01-03T00:00:00"/>
    <d v="2019-02-04T00:00:00"/>
    <d v="2019-02-06T00:00:00"/>
    <n v="212471785"/>
    <n v="32190"/>
    <n v="0"/>
    <n v="5"/>
    <n v="0"/>
    <n v="0"/>
    <n v="0"/>
    <n v="0"/>
    <n v="0"/>
    <n v="66"/>
    <n v="123.5"/>
    <n v="65"/>
    <n v="68"/>
    <n v="207485"/>
    <n v="775"/>
    <n v="0"/>
    <n v="1947203"/>
    <n v="0"/>
    <n v="0"/>
    <n v="0"/>
    <n v="0"/>
    <n v="0"/>
    <n v="0"/>
    <n v="0"/>
    <n v="0"/>
    <n v="392944"/>
    <n v="0"/>
    <n v="0"/>
    <n v="0"/>
    <n v="0"/>
    <n v="181912"/>
    <n v="371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6778"/>
    <n v="3114684"/>
    <n v="0"/>
    <n v="495288"/>
    <n v="0"/>
    <n v="0"/>
    <n v="0"/>
    <n v="0"/>
    <n v="495288"/>
    <n v="-3102066"/>
    <n v="0"/>
    <n v="0"/>
    <n v="0"/>
    <n v="0"/>
    <n v="0"/>
    <n v="0"/>
    <n v="0"/>
    <n v="0"/>
    <n v="0"/>
    <n v="0"/>
    <n v="0"/>
    <n v="0"/>
    <n v="0"/>
    <n v="0"/>
    <n v="0"/>
    <n v="0"/>
    <n v="-12618"/>
    <n v="-311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18"/>
    <n v="495288"/>
    <n v="0"/>
    <s v=""/>
    <n v="174357"/>
    <n v="651"/>
    <n v="0"/>
    <n v="1636305"/>
    <n v="0"/>
    <n v="330205"/>
    <n v="0"/>
    <n v="152867"/>
    <n v="312393"/>
    <n v="0"/>
    <n v="0"/>
    <n v="0"/>
    <m/>
    <n v="0"/>
    <m/>
    <m/>
    <n v="2606778"/>
    <n v="12618"/>
    <n v="0"/>
    <m/>
    <n v="0"/>
    <n v="495288"/>
    <n v="3102066"/>
    <n v="3114684"/>
  </r>
  <r>
    <x v="0"/>
    <n v="1594986"/>
    <n v="533104"/>
    <n v="533104"/>
    <s v="25-616-2000"/>
    <s v="AGUAS ANDINAS S.A."/>
    <s v="PREMIO NOBEL 5610"/>
    <s v="AT43"/>
    <s v="1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9-02-04T00:00:00"/>
    <d v="2019-02-06T00:00:00"/>
    <n v="212471785"/>
    <n v="0"/>
    <n v="0"/>
    <n v="0"/>
    <n v="0"/>
    <n v="0"/>
    <n v="0"/>
    <n v="0"/>
    <n v="1637"/>
    <n v="0"/>
    <n v="0"/>
    <n v="0"/>
    <n v="0"/>
    <n v="152063"/>
    <n v="775"/>
    <n v="0"/>
    <n v="10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480"/>
    <n v="257611"/>
    <n v="0"/>
    <n v="41131"/>
    <n v="0"/>
    <n v="0"/>
    <n v="0"/>
    <n v="0"/>
    <n v="41131"/>
    <n v="-257611"/>
    <n v="0"/>
    <n v="0"/>
    <n v="0"/>
    <n v="0"/>
    <n v="0"/>
    <n v="0"/>
    <n v="0"/>
    <n v="0"/>
    <n v="0"/>
    <n v="0"/>
    <n v="0"/>
    <n v="0"/>
    <n v="0"/>
    <n v="0"/>
    <n v="0"/>
    <n v="0"/>
    <n v="0"/>
    <n v="-257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31"/>
    <n v="0"/>
    <s v=""/>
    <n v="127784"/>
    <n v="651"/>
    <n v="0"/>
    <n v="88045"/>
    <n v="0"/>
    <n v="0"/>
    <n v="0"/>
    <n v="0"/>
    <n v="0"/>
    <n v="0"/>
    <n v="0"/>
    <n v="0"/>
    <m/>
    <n v="0"/>
    <m/>
    <m/>
    <n v="216480"/>
    <n v="0"/>
    <n v="0"/>
    <m/>
    <n v="0"/>
    <n v="41131"/>
    <n v="257611"/>
    <n v="257611"/>
  </r>
  <r>
    <x v="0"/>
    <n v="1594986"/>
    <n v="533110"/>
    <n v="533110"/>
    <s v="25-616-2100"/>
    <s v="AGUAS ANDINAS S.A."/>
    <s v="PJE. BAMBU S/N"/>
    <s v="AT43"/>
    <s v="1762 - NORMAL CON EMISION DE FACTURA"/>
    <s v="1-1 AEREA"/>
    <s v="N"/>
    <s v="SF-SIN DOCTO. AGRUPACION IVA"/>
    <s v="HUECHURABA"/>
    <s v="SAN CRISTOBAL"/>
    <s v="RECOLETA"/>
    <s v="GRAN CLIENTE"/>
    <s v="SERVICIOS SANITARIOS"/>
    <d v="2019-01-03T00:00:00"/>
    <d v="2019-02-04T00:00:00"/>
    <d v="2019-02-06T00:00:00"/>
    <n v="212471785"/>
    <n v="357"/>
    <n v="0"/>
    <n v="0"/>
    <n v="0"/>
    <n v="0"/>
    <n v="0"/>
    <n v="0"/>
    <n v="0"/>
    <n v="1"/>
    <n v="17.5"/>
    <n v="1"/>
    <n v="0"/>
    <n v="152063"/>
    <n v="775"/>
    <n v="0"/>
    <n v="21598"/>
    <n v="0"/>
    <n v="0"/>
    <n v="0"/>
    <n v="0"/>
    <n v="0"/>
    <n v="0"/>
    <n v="0"/>
    <n v="0"/>
    <n v="4358"/>
    <n v="0"/>
    <n v="0"/>
    <n v="0"/>
    <n v="0"/>
    <n v="25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908"/>
    <n v="204711"/>
    <n v="0"/>
    <n v="32663"/>
    <n v="0"/>
    <n v="0"/>
    <n v="0"/>
    <n v="0"/>
    <n v="32663"/>
    <n v="-204571"/>
    <n v="0"/>
    <n v="0"/>
    <n v="0"/>
    <n v="0"/>
    <n v="0"/>
    <n v="0"/>
    <n v="0"/>
    <n v="0"/>
    <n v="0"/>
    <n v="0"/>
    <n v="0"/>
    <n v="0"/>
    <n v="0"/>
    <n v="0"/>
    <n v="0"/>
    <n v="0"/>
    <n v="-140"/>
    <n v="-20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32663"/>
    <n v="0"/>
    <s v=""/>
    <n v="127784"/>
    <n v="651"/>
    <n v="0"/>
    <n v="18150"/>
    <n v="0"/>
    <n v="3662"/>
    <n v="0"/>
    <n v="21661"/>
    <n v="0"/>
    <n v="0"/>
    <n v="0"/>
    <n v="0"/>
    <m/>
    <n v="0"/>
    <m/>
    <m/>
    <n v="171908"/>
    <n v="140"/>
    <n v="0"/>
    <m/>
    <n v="0"/>
    <n v="32663"/>
    <n v="204571"/>
    <n v="204711"/>
  </r>
  <r>
    <x v="0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9-01-03T00:00:00"/>
    <d v="2019-02-04T00:00:00"/>
    <d v="2019-02-06T00:00:00"/>
    <n v="212471785"/>
    <n v="76642"/>
    <n v="0"/>
    <n v="22078"/>
    <n v="0"/>
    <n v="0"/>
    <n v="0"/>
    <n v="0"/>
    <n v="0"/>
    <n v="133"/>
    <n v="133"/>
    <n v="133"/>
    <n v="133"/>
    <n v="125551"/>
    <n v="775"/>
    <n v="0"/>
    <n v="4636755"/>
    <n v="0"/>
    <n v="0"/>
    <n v="0"/>
    <n v="0"/>
    <n v="0"/>
    <n v="0"/>
    <n v="0"/>
    <n v="0"/>
    <n v="935570"/>
    <n v="0"/>
    <n v="0"/>
    <n v="0"/>
    <n v="0"/>
    <n v="195905"/>
    <n v="727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4412"/>
    <n v="6651694"/>
    <n v="0"/>
    <n v="1057238"/>
    <n v="0"/>
    <n v="0"/>
    <n v="0"/>
    <n v="0"/>
    <n v="1057238"/>
    <n v="-6621650"/>
    <n v="0"/>
    <n v="0"/>
    <n v="0"/>
    <n v="0"/>
    <n v="0"/>
    <n v="0"/>
    <n v="0"/>
    <n v="0"/>
    <n v="0"/>
    <n v="0"/>
    <n v="0"/>
    <n v="0"/>
    <n v="0"/>
    <n v="0"/>
    <n v="0"/>
    <n v="0"/>
    <n v="-30044"/>
    <n v="-665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44"/>
    <n v="1057238"/>
    <n v="0"/>
    <s v=""/>
    <n v="105505"/>
    <n v="651"/>
    <n v="0"/>
    <n v="3896433"/>
    <n v="0"/>
    <n v="786193"/>
    <n v="0"/>
    <n v="164626"/>
    <n v="611004"/>
    <n v="0"/>
    <n v="0"/>
    <n v="0"/>
    <m/>
    <n v="0"/>
    <m/>
    <m/>
    <n v="5564412"/>
    <n v="30044"/>
    <n v="0"/>
    <m/>
    <n v="0"/>
    <n v="1057238"/>
    <n v="6621650"/>
    <n v="6651694"/>
  </r>
  <r>
    <x v="0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9-01-03T00:00:00"/>
    <d v="2019-02-04T00:00:00"/>
    <d v="2019-02-06T00:00:00"/>
    <n v="212471785"/>
    <n v="27467"/>
    <n v="0"/>
    <n v="3636"/>
    <n v="0"/>
    <n v="0"/>
    <n v="0"/>
    <n v="0"/>
    <n v="0"/>
    <n v="66"/>
    <n v="66.5"/>
    <n v="66"/>
    <n v="66.5"/>
    <n v="85867"/>
    <n v="775"/>
    <n v="0"/>
    <n v="1559959"/>
    <n v="0"/>
    <n v="0"/>
    <n v="0"/>
    <n v="0"/>
    <n v="0"/>
    <n v="0"/>
    <n v="0"/>
    <n v="0"/>
    <n v="335291"/>
    <n v="0"/>
    <n v="0"/>
    <n v="0"/>
    <n v="0"/>
    <n v="97952"/>
    <n v="363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3270"/>
    <n v="2454158"/>
    <n v="0"/>
    <n v="390121"/>
    <n v="0"/>
    <n v="0"/>
    <n v="0"/>
    <n v="0"/>
    <n v="390121"/>
    <n v="-2443391"/>
    <n v="0"/>
    <n v="0"/>
    <n v="0"/>
    <n v="0"/>
    <n v="0"/>
    <n v="0"/>
    <n v="0"/>
    <n v="0"/>
    <n v="0"/>
    <n v="0"/>
    <n v="0"/>
    <n v="0"/>
    <n v="0"/>
    <n v="0"/>
    <n v="0"/>
    <n v="0"/>
    <n v="-10767"/>
    <n v="-2454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67"/>
    <n v="390121"/>
    <n v="0"/>
    <s v=""/>
    <n v="72157"/>
    <n v="651"/>
    <n v="0"/>
    <n v="1310890"/>
    <n v="0"/>
    <n v="281757"/>
    <n v="0"/>
    <n v="82313"/>
    <n v="305502"/>
    <n v="0"/>
    <n v="0"/>
    <n v="0"/>
    <m/>
    <n v="0"/>
    <m/>
    <m/>
    <n v="2053270"/>
    <n v="10767"/>
    <n v="0"/>
    <m/>
    <n v="0"/>
    <n v="390121"/>
    <n v="2443391"/>
    <n v="2454158"/>
  </r>
  <r>
    <x v="0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9-01-03T00:00:00"/>
    <d v="2019-02-04T00:00:00"/>
    <d v="2019-02-06T00:00:00"/>
    <n v="212471785"/>
    <n v="54433"/>
    <n v="0"/>
    <n v="7869"/>
    <n v="0"/>
    <n v="0"/>
    <n v="0"/>
    <n v="0"/>
    <n v="0"/>
    <n v="79"/>
    <n v="78"/>
    <n v="76"/>
    <n v="76"/>
    <n v="0"/>
    <n v="775"/>
    <n v="0"/>
    <n v="3091464"/>
    <n v="0"/>
    <n v="0"/>
    <n v="0"/>
    <n v="0"/>
    <n v="0"/>
    <n v="0"/>
    <n v="0"/>
    <n v="0"/>
    <n v="664465"/>
    <n v="0"/>
    <n v="0"/>
    <n v="0"/>
    <n v="0"/>
    <n v="114891"/>
    <n v="415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2586"/>
    <n v="4308415"/>
    <n v="0"/>
    <n v="684491"/>
    <n v="0"/>
    <n v="0"/>
    <n v="0"/>
    <n v="0"/>
    <n v="684491"/>
    <n v="-4287077"/>
    <n v="0"/>
    <n v="0"/>
    <n v="0"/>
    <n v="0"/>
    <n v="0"/>
    <n v="0"/>
    <n v="0"/>
    <n v="0"/>
    <n v="0"/>
    <n v="0"/>
    <n v="0"/>
    <n v="0"/>
    <n v="0"/>
    <n v="0"/>
    <n v="0"/>
    <n v="0"/>
    <n v="-21338"/>
    <n v="-4308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38"/>
    <n v="684491"/>
    <n v="0"/>
    <s v=""/>
    <n v="0"/>
    <n v="651"/>
    <n v="0"/>
    <n v="2597869"/>
    <n v="0"/>
    <n v="558374"/>
    <n v="0"/>
    <n v="96547"/>
    <n v="349145"/>
    <n v="0"/>
    <n v="0"/>
    <n v="0"/>
    <m/>
    <n v="0"/>
    <m/>
    <m/>
    <n v="3602586"/>
    <n v="21338"/>
    <n v="0"/>
    <m/>
    <n v="0"/>
    <n v="684491"/>
    <n v="4287077"/>
    <n v="4308415"/>
  </r>
  <r>
    <x v="0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9-01-03T00:00:00"/>
    <d v="2019-02-04T00:00:00"/>
    <d v="2019-02-06T00:00:00"/>
    <n v="212471785"/>
    <n v="0"/>
    <n v="0"/>
    <n v="0"/>
    <n v="0"/>
    <n v="0"/>
    <n v="0"/>
    <n v="0"/>
    <n v="27211"/>
    <n v="0"/>
    <n v="0"/>
    <n v="0"/>
    <n v="0"/>
    <n v="0"/>
    <n v="775"/>
    <n v="0"/>
    <n v="1646100"/>
    <n v="0"/>
    <n v="0"/>
    <n v="0"/>
    <n v="0"/>
    <n v="0"/>
    <n v="0"/>
    <n v="0"/>
    <n v="0"/>
    <n v="0"/>
    <n v="0"/>
    <n v="0"/>
    <n v="0"/>
    <n v="0"/>
    <n v="79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769"/>
    <n v="1726415"/>
    <n v="0"/>
    <n v="275646"/>
    <n v="0"/>
    <n v="0"/>
    <n v="0"/>
    <n v="0"/>
    <n v="275646"/>
    <n v="-1726415"/>
    <n v="0"/>
    <n v="0"/>
    <n v="0"/>
    <n v="0"/>
    <n v="0"/>
    <n v="0"/>
    <n v="0"/>
    <n v="0"/>
    <n v="0"/>
    <n v="0"/>
    <n v="0"/>
    <n v="0"/>
    <n v="0"/>
    <n v="0"/>
    <n v="0"/>
    <n v="0"/>
    <n v="0"/>
    <n v="-172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646"/>
    <n v="0"/>
    <s v=""/>
    <n v="0"/>
    <n v="651"/>
    <n v="0"/>
    <n v="1383277"/>
    <n v="0"/>
    <n v="0"/>
    <n v="0"/>
    <n v="66841"/>
    <n v="0"/>
    <n v="0"/>
    <n v="0"/>
    <n v="0"/>
    <m/>
    <n v="0"/>
    <m/>
    <m/>
    <n v="1450769"/>
    <n v="0"/>
    <n v="0"/>
    <m/>
    <n v="0"/>
    <n v="275646"/>
    <n v="1726415"/>
    <n v="1726415"/>
  </r>
  <r>
    <x v="0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9-01-03T00:00:00"/>
    <d v="2019-02-04T00:00:00"/>
    <d v="2019-02-06T00:00:00"/>
    <n v="212471785"/>
    <n v="0"/>
    <n v="0"/>
    <n v="0"/>
    <n v="0"/>
    <n v="0"/>
    <n v="0"/>
    <n v="0"/>
    <n v="30812"/>
    <n v="0"/>
    <n v="0"/>
    <n v="0"/>
    <n v="0"/>
    <n v="0"/>
    <n v="775"/>
    <n v="0"/>
    <n v="1863846"/>
    <n v="0"/>
    <n v="0"/>
    <n v="0"/>
    <n v="0"/>
    <n v="0"/>
    <n v="0"/>
    <n v="0"/>
    <n v="0"/>
    <n v="0"/>
    <n v="0"/>
    <n v="0"/>
    <n v="0"/>
    <n v="0"/>
    <n v="144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8211"/>
    <n v="2008971"/>
    <n v="0"/>
    <n v="320760"/>
    <n v="0"/>
    <n v="0"/>
    <n v="0"/>
    <n v="0"/>
    <n v="320760"/>
    <n v="-2008971"/>
    <n v="0"/>
    <n v="0"/>
    <n v="0"/>
    <n v="0"/>
    <n v="0"/>
    <n v="0"/>
    <n v="0"/>
    <n v="0"/>
    <n v="0"/>
    <n v="0"/>
    <n v="0"/>
    <n v="0"/>
    <n v="0"/>
    <n v="0"/>
    <n v="0"/>
    <n v="0"/>
    <n v="0"/>
    <n v="-2008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760"/>
    <n v="0"/>
    <s v=""/>
    <n v="0"/>
    <n v="651"/>
    <n v="0"/>
    <n v="1566257"/>
    <n v="0"/>
    <n v="0"/>
    <n v="0"/>
    <n v="121303"/>
    <n v="0"/>
    <n v="0"/>
    <n v="0"/>
    <n v="0"/>
    <m/>
    <n v="0"/>
    <m/>
    <m/>
    <n v="1688211"/>
    <n v="0"/>
    <n v="0"/>
    <m/>
    <n v="0"/>
    <n v="320760"/>
    <n v="2008971"/>
    <n v="2008971"/>
  </r>
  <r>
    <x v="0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9-01-03T00:00:00"/>
    <d v="2019-02-04T00:00:00"/>
    <d v="2019-02-06T00:00:00"/>
    <n v="212471785"/>
    <n v="5244"/>
    <n v="0"/>
    <n v="3076"/>
    <n v="0"/>
    <n v="0"/>
    <n v="0"/>
    <n v="0"/>
    <n v="0"/>
    <n v="54"/>
    <n v="58"/>
    <n v="54"/>
    <n v="58"/>
    <n v="125551"/>
    <n v="775"/>
    <n v="0"/>
    <n v="317215"/>
    <n v="0"/>
    <n v="0"/>
    <n v="0"/>
    <n v="0"/>
    <n v="0"/>
    <n v="0"/>
    <n v="0"/>
    <n v="0"/>
    <n v="64012"/>
    <n v="0"/>
    <n v="0"/>
    <n v="0"/>
    <n v="0"/>
    <n v="85432"/>
    <n v="317079"/>
    <n v="50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7097"/>
    <n v="962501"/>
    <n v="0"/>
    <n v="153348"/>
    <n v="0"/>
    <n v="0"/>
    <n v="0"/>
    <n v="0"/>
    <n v="153348"/>
    <n v="-960445"/>
    <n v="0"/>
    <n v="0"/>
    <n v="0"/>
    <n v="0"/>
    <n v="0"/>
    <n v="0"/>
    <n v="0"/>
    <n v="0"/>
    <n v="0"/>
    <n v="0"/>
    <n v="0"/>
    <n v="0"/>
    <n v="0"/>
    <n v="0"/>
    <n v="0"/>
    <n v="0"/>
    <n v="-2056"/>
    <n v="-962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6"/>
    <n v="153348"/>
    <n v="0"/>
    <s v=""/>
    <n v="105505"/>
    <n v="651"/>
    <n v="0"/>
    <n v="266567"/>
    <n v="0"/>
    <n v="53792"/>
    <n v="0"/>
    <n v="71792"/>
    <n v="266453"/>
    <n v="42337"/>
    <n v="0"/>
    <n v="0"/>
    <m/>
    <n v="0"/>
    <m/>
    <m/>
    <n v="807097"/>
    <n v="2056"/>
    <n v="0"/>
    <m/>
    <n v="0"/>
    <n v="153348"/>
    <n v="960445"/>
    <n v="962501"/>
  </r>
  <r>
    <x v="0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9-01-03T00:00:00"/>
    <d v="2019-02-04T00:00:00"/>
    <d v="2019-02-06T00:00:00"/>
    <n v="212471785"/>
    <n v="21524"/>
    <n v="0"/>
    <n v="20195"/>
    <n v="0"/>
    <n v="0"/>
    <n v="0"/>
    <n v="0"/>
    <n v="0"/>
    <n v="37"/>
    <n v="97.5"/>
    <n v="37"/>
    <n v="28.5"/>
    <n v="0"/>
    <n v="775"/>
    <n v="0"/>
    <n v="1302178"/>
    <n v="0"/>
    <n v="0"/>
    <n v="0"/>
    <n v="0"/>
    <n v="0"/>
    <n v="0"/>
    <n v="0"/>
    <n v="0"/>
    <n v="262742"/>
    <n v="0"/>
    <n v="0"/>
    <n v="0"/>
    <n v="0"/>
    <n v="143614"/>
    <n v="155806"/>
    <n v="32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6499"/>
    <n v="2193871"/>
    <n v="0"/>
    <n v="348935"/>
    <n v="0"/>
    <n v="0"/>
    <n v="0"/>
    <n v="0"/>
    <n v="348935"/>
    <n v="-2185434"/>
    <n v="0"/>
    <n v="0"/>
    <n v="0"/>
    <n v="0"/>
    <n v="0"/>
    <n v="0"/>
    <n v="0"/>
    <n v="0"/>
    <n v="0"/>
    <n v="0"/>
    <n v="0"/>
    <n v="0"/>
    <n v="0"/>
    <n v="0"/>
    <n v="0"/>
    <n v="0"/>
    <n v="-8437"/>
    <n v="-2193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7"/>
    <n v="348935"/>
    <n v="0"/>
    <s v=""/>
    <n v="0"/>
    <n v="651"/>
    <n v="0"/>
    <n v="1094267"/>
    <n v="0"/>
    <n v="220792"/>
    <n v="0"/>
    <n v="120684"/>
    <n v="130929"/>
    <n v="269176"/>
    <n v="0"/>
    <n v="0"/>
    <m/>
    <n v="0"/>
    <m/>
    <m/>
    <n v="1836499"/>
    <n v="8437"/>
    <n v="0"/>
    <m/>
    <n v="0"/>
    <n v="348935"/>
    <n v="2185434"/>
    <n v="2193871"/>
  </r>
  <r>
    <x v="0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9-01-03T00:00:00"/>
    <d v="2019-02-04T00:00:00"/>
    <d v="2019-02-06T00:00:00"/>
    <n v="212471785"/>
    <n v="40343"/>
    <n v="0"/>
    <n v="8794"/>
    <n v="0"/>
    <n v="0"/>
    <n v="0"/>
    <n v="0"/>
    <n v="0"/>
    <n v="93"/>
    <n v="94"/>
    <n v="93"/>
    <n v="66"/>
    <n v="85867"/>
    <n v="775"/>
    <n v="0"/>
    <n v="2441110"/>
    <n v="0"/>
    <n v="0"/>
    <n v="0"/>
    <n v="0"/>
    <n v="0"/>
    <n v="0"/>
    <n v="0"/>
    <n v="0"/>
    <n v="492468"/>
    <n v="0"/>
    <n v="0"/>
    <n v="0"/>
    <n v="0"/>
    <n v="138459"/>
    <n v="360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7557"/>
    <n v="3535307"/>
    <n v="0"/>
    <n v="561936"/>
    <n v="0"/>
    <n v="0"/>
    <n v="0"/>
    <n v="0"/>
    <n v="561936"/>
    <n v="-3519493"/>
    <n v="0"/>
    <n v="0"/>
    <n v="0"/>
    <n v="0"/>
    <n v="0"/>
    <n v="0"/>
    <n v="0"/>
    <n v="0"/>
    <n v="0"/>
    <n v="0"/>
    <n v="0"/>
    <n v="0"/>
    <n v="0"/>
    <n v="0"/>
    <n v="0"/>
    <n v="0"/>
    <n v="-15814"/>
    <n v="-3535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14"/>
    <n v="561936"/>
    <n v="0"/>
    <s v=""/>
    <n v="72157"/>
    <n v="651"/>
    <n v="0"/>
    <n v="2051353"/>
    <n v="0"/>
    <n v="413839"/>
    <n v="0"/>
    <n v="116352"/>
    <n v="303205"/>
    <n v="0"/>
    <n v="0"/>
    <n v="0"/>
    <m/>
    <n v="0"/>
    <m/>
    <m/>
    <n v="2957557"/>
    <n v="15814"/>
    <n v="0"/>
    <m/>
    <n v="0"/>
    <n v="561936"/>
    <n v="3519493"/>
    <n v="3535307"/>
  </r>
  <r>
    <x v="0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9-01-03T00:00:00"/>
    <d v="2019-02-04T00:00:00"/>
    <d v="2019-02-06T00:00:00"/>
    <n v="212471785"/>
    <n v="14288"/>
    <n v="0"/>
    <n v="4859"/>
    <n v="0"/>
    <n v="0"/>
    <n v="0"/>
    <n v="0"/>
    <n v="0"/>
    <n v="40"/>
    <n v="41"/>
    <n v="40"/>
    <n v="39"/>
    <n v="0"/>
    <n v="775"/>
    <n v="0"/>
    <n v="912187"/>
    <n v="0"/>
    <n v="0"/>
    <n v="0"/>
    <n v="0"/>
    <n v="0"/>
    <n v="0"/>
    <n v="0"/>
    <n v="0"/>
    <n v="174414"/>
    <n v="0"/>
    <n v="0"/>
    <n v="0"/>
    <n v="0"/>
    <n v="143102"/>
    <n v="359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6481"/>
    <n v="1596013"/>
    <n v="0"/>
    <n v="253931"/>
    <n v="0"/>
    <n v="0"/>
    <n v="0"/>
    <n v="0"/>
    <n v="253931"/>
    <n v="-1590412"/>
    <n v="0"/>
    <n v="0"/>
    <n v="0"/>
    <n v="0"/>
    <n v="0"/>
    <n v="0"/>
    <n v="0"/>
    <n v="0"/>
    <n v="0"/>
    <n v="0"/>
    <n v="0"/>
    <n v="0"/>
    <n v="0"/>
    <n v="0"/>
    <n v="0"/>
    <n v="0"/>
    <n v="-5601"/>
    <n v="-159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1"/>
    <n v="253931"/>
    <n v="0"/>
    <s v=""/>
    <n v="0"/>
    <n v="651"/>
    <n v="0"/>
    <n v="766544"/>
    <n v="0"/>
    <n v="146566"/>
    <n v="0"/>
    <n v="120254"/>
    <n v="302466"/>
    <n v="0"/>
    <n v="0"/>
    <n v="0"/>
    <m/>
    <n v="0"/>
    <m/>
    <m/>
    <n v="1336481"/>
    <n v="5601"/>
    <n v="0"/>
    <m/>
    <n v="0"/>
    <n v="253931"/>
    <n v="1590412"/>
    <n v="1596013"/>
  </r>
  <r>
    <x v="1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12-04T00:00:00"/>
    <d v="2019-01-03T00:00:00"/>
    <d v="2019-01-07T00:00:00"/>
    <n v="212471746"/>
    <n v="75039"/>
    <n v="0"/>
    <n v="17338"/>
    <n v="0"/>
    <n v="0"/>
    <n v="0"/>
    <n v="0"/>
    <n v="0"/>
    <n v="198"/>
    <n v="198.5"/>
    <n v="197"/>
    <n v="198"/>
    <n v="156412"/>
    <n v="796"/>
    <n v="0"/>
    <n v="4537931"/>
    <n v="0"/>
    <n v="0"/>
    <n v="0"/>
    <n v="0"/>
    <n v="0"/>
    <n v="0"/>
    <n v="0"/>
    <n v="0"/>
    <n v="765877"/>
    <n v="0"/>
    <n v="0"/>
    <n v="0"/>
    <n v="0"/>
    <n v="297568"/>
    <n v="1083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9404"/>
    <n v="6871206"/>
    <n v="0"/>
    <n v="1092387"/>
    <n v="0"/>
    <m/>
    <n v="0"/>
    <n v="0"/>
    <n v="1092387"/>
    <n v="-6841791"/>
    <n v="0"/>
    <n v="0"/>
    <n v="0"/>
    <n v="0"/>
    <n v="0"/>
    <n v="0"/>
    <n v="0"/>
    <n v="0"/>
    <n v="0"/>
    <n v="0"/>
    <n v="0"/>
    <n v="0"/>
    <n v="0"/>
    <n v="0"/>
    <n v="0"/>
    <n v="0"/>
    <n v="-29415"/>
    <n v="-6871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15"/>
    <n v="1092387"/>
    <n v="0"/>
    <s v=""/>
    <n v="131439"/>
    <n v="669"/>
    <n v="0"/>
    <n v="3813387"/>
    <n v="0"/>
    <n v="643594"/>
    <n v="0"/>
    <n v="250057"/>
    <n v="910258"/>
    <n v="0"/>
    <n v="0"/>
    <n v="0"/>
    <m/>
    <n v="0"/>
    <m/>
    <m/>
    <n v="5749404"/>
    <n v="29415"/>
    <n v="0"/>
    <m/>
    <n v="0"/>
    <n v="1092387"/>
    <n v="6841791"/>
    <n v="6871206"/>
  </r>
  <r>
    <x v="1"/>
    <n v="1594986"/>
    <n v="532999"/>
    <n v="532999"/>
    <s v="25-616-2400"/>
    <s v="AGUAS ANDINAS S.A."/>
    <s v="SAN MARTIN 430"/>
    <s v="AT43"/>
    <s v="4762 - NORMAL CON EMISION DE FACTURA"/>
    <s v="1-1 AEREA"/>
    <s v="N"/>
    <s v="SF-SIN DOCTO. AGRUPACION IVA"/>
    <s v="QUILICURA"/>
    <s v="LO BOZA"/>
    <s v="QUILICURA"/>
    <s v="GRAN CLIENTE"/>
    <s v="SERVICIOS SANITARIOS"/>
    <d v="2018-12-04T00:00:00"/>
    <d v="2019-01-03T00:00:00"/>
    <d v="2019-01-07T00:00:00"/>
    <n v="212471746"/>
    <n v="9972"/>
    <n v="0"/>
    <n v="3819"/>
    <n v="0"/>
    <n v="0"/>
    <n v="0"/>
    <n v="0"/>
    <n v="0"/>
    <n v="21"/>
    <n v="23"/>
    <n v="21"/>
    <n v="22"/>
    <n v="85944"/>
    <n v="796"/>
    <n v="0"/>
    <n v="603009"/>
    <n v="0"/>
    <n v="0"/>
    <n v="0"/>
    <n v="0"/>
    <n v="0"/>
    <n v="0"/>
    <n v="0"/>
    <n v="0"/>
    <n v="101778"/>
    <n v="0"/>
    <n v="0"/>
    <n v="0"/>
    <n v="0"/>
    <n v="34479"/>
    <n v="120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263"/>
    <n v="950272"/>
    <n v="0"/>
    <n v="151100"/>
    <n v="0"/>
    <n v="0"/>
    <n v="0"/>
    <n v="0"/>
    <n v="151100"/>
    <n v="-946363"/>
    <n v="0"/>
    <n v="0"/>
    <n v="0"/>
    <n v="0"/>
    <n v="0"/>
    <n v="0"/>
    <n v="0"/>
    <n v="0"/>
    <n v="0"/>
    <n v="0"/>
    <n v="0"/>
    <n v="0"/>
    <n v="0"/>
    <n v="0"/>
    <n v="0"/>
    <n v="0"/>
    <n v="-3909"/>
    <n v="-95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9"/>
    <n v="151100"/>
    <n v="0"/>
    <s v=""/>
    <n v="72222"/>
    <n v="669"/>
    <n v="0"/>
    <n v="506730"/>
    <n v="0"/>
    <n v="85528"/>
    <n v="0"/>
    <n v="28974"/>
    <n v="101140"/>
    <n v="0"/>
    <n v="0"/>
    <n v="0"/>
    <m/>
    <n v="0"/>
    <m/>
    <m/>
    <n v="795263"/>
    <n v="3909"/>
    <n v="0"/>
    <m/>
    <n v="0"/>
    <n v="151100"/>
    <n v="946363"/>
    <n v="950272"/>
  </r>
  <r>
    <x v="1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8-12-04T00:00:00"/>
    <d v="2019-01-03T00:00:00"/>
    <d v="2019-01-07T00:00:00"/>
    <n v="212471746"/>
    <n v="30221"/>
    <n v="0"/>
    <n v="4"/>
    <n v="0"/>
    <n v="0"/>
    <n v="0"/>
    <n v="0"/>
    <n v="0"/>
    <n v="67"/>
    <n v="124"/>
    <n v="64"/>
    <n v="68"/>
    <n v="207642"/>
    <n v="796"/>
    <n v="0"/>
    <n v="1827471"/>
    <n v="0"/>
    <n v="0"/>
    <n v="0"/>
    <n v="0"/>
    <n v="0"/>
    <n v="0"/>
    <n v="0"/>
    <n v="0"/>
    <n v="308447"/>
    <n v="0"/>
    <n v="0"/>
    <n v="0"/>
    <n v="0"/>
    <n v="185886"/>
    <n v="372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8868"/>
    <n v="2914100"/>
    <n v="0"/>
    <n v="463385"/>
    <n v="0"/>
    <n v="0"/>
    <n v="0"/>
    <n v="0"/>
    <n v="463385"/>
    <n v="-2902253"/>
    <n v="0"/>
    <n v="0"/>
    <n v="0"/>
    <n v="0"/>
    <n v="0"/>
    <n v="0"/>
    <n v="0"/>
    <n v="0"/>
    <n v="0"/>
    <n v="0"/>
    <n v="0"/>
    <n v="0"/>
    <n v="0"/>
    <n v="0"/>
    <n v="0"/>
    <n v="0"/>
    <n v="-11847"/>
    <n v="-2914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47"/>
    <n v="463385"/>
    <n v="0"/>
    <s v=""/>
    <n v="174489"/>
    <n v="669"/>
    <n v="0"/>
    <n v="1535690"/>
    <n v="0"/>
    <n v="259199"/>
    <n v="0"/>
    <n v="156207"/>
    <n v="312614"/>
    <n v="0"/>
    <n v="0"/>
    <n v="0"/>
    <m/>
    <n v="0"/>
    <m/>
    <m/>
    <n v="2438868"/>
    <n v="11847"/>
    <n v="0"/>
    <m/>
    <n v="0"/>
    <n v="463385"/>
    <n v="2902253"/>
    <n v="2914100"/>
  </r>
  <r>
    <x v="1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9-01-03T00:00:00"/>
    <d v="2019-01-07T00:00:00"/>
    <n v="212471746"/>
    <n v="0"/>
    <n v="0"/>
    <n v="0"/>
    <n v="0"/>
    <n v="0"/>
    <n v="0"/>
    <n v="0"/>
    <n v="1637"/>
    <n v="0"/>
    <n v="0"/>
    <n v="0"/>
    <n v="0"/>
    <n v="152147"/>
    <n v="796"/>
    <n v="0"/>
    <n v="105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035"/>
    <n v="258272"/>
    <n v="0"/>
    <n v="41237"/>
    <n v="0"/>
    <n v="0"/>
    <n v="0"/>
    <n v="0"/>
    <n v="41237"/>
    <n v="-258272"/>
    <n v="0"/>
    <n v="0"/>
    <n v="0"/>
    <n v="0"/>
    <n v="0"/>
    <n v="0"/>
    <n v="0"/>
    <n v="0"/>
    <n v="0"/>
    <n v="0"/>
    <n v="0"/>
    <n v="0"/>
    <n v="0"/>
    <n v="0"/>
    <n v="0"/>
    <n v="0"/>
    <n v="0"/>
    <n v="-258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37"/>
    <n v="0"/>
    <s v=""/>
    <n v="127855"/>
    <n v="669"/>
    <n v="0"/>
    <n v="88511"/>
    <n v="0"/>
    <n v="0"/>
    <n v="0"/>
    <n v="0"/>
    <n v="0"/>
    <n v="0"/>
    <n v="0"/>
    <n v="0"/>
    <m/>
    <n v="0"/>
    <m/>
    <m/>
    <n v="217035"/>
    <n v="0"/>
    <n v="0"/>
    <m/>
    <n v="0"/>
    <n v="41237"/>
    <n v="258272"/>
    <n v="258272"/>
  </r>
  <r>
    <x v="1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9-01-03T00:00:00"/>
    <d v="2019-01-07T00:00:00"/>
    <n v="212471746"/>
    <n v="5932"/>
    <n v="0"/>
    <n v="5"/>
    <n v="0"/>
    <n v="0"/>
    <n v="0"/>
    <n v="0"/>
    <n v="0"/>
    <n v="34"/>
    <n v="17"/>
    <n v="27"/>
    <n v="0"/>
    <n v="152147"/>
    <n v="796"/>
    <n v="0"/>
    <n v="384302"/>
    <n v="0"/>
    <n v="0"/>
    <n v="0"/>
    <n v="0"/>
    <n v="0"/>
    <n v="0"/>
    <n v="0"/>
    <n v="0"/>
    <n v="57328"/>
    <n v="0"/>
    <n v="0"/>
    <n v="0"/>
    <n v="0"/>
    <n v="262773"/>
    <n v="0"/>
    <n v="0"/>
    <n v="0"/>
    <n v="0"/>
    <n v="0"/>
    <n v="0"/>
    <n v="0"/>
    <n v="0"/>
    <n v="0"/>
    <n v="0"/>
    <n v="0"/>
    <n v="0"/>
    <n v="0"/>
    <n v="0"/>
    <n v="0"/>
    <n v="0"/>
    <n v="-482907"/>
    <n v="0"/>
    <n v="0"/>
    <n v="0"/>
    <n v="0"/>
    <n v="0"/>
    <n v="0"/>
    <n v="0"/>
    <n v="0"/>
    <n v="0"/>
    <n v="0"/>
    <n v="0"/>
    <n v="0"/>
    <n v="0"/>
    <n v="314655"/>
    <n v="377459"/>
    <n v="0"/>
    <n v="59784"/>
    <n v="0"/>
    <n v="0"/>
    <n v="0"/>
    <n v="0"/>
    <n v="59784"/>
    <n v="-374440"/>
    <n v="0"/>
    <n v="0"/>
    <n v="0"/>
    <n v="0"/>
    <n v="0"/>
    <n v="0"/>
    <n v="0"/>
    <n v="0"/>
    <n v="0"/>
    <n v="0"/>
    <n v="0"/>
    <n v="0"/>
    <n v="0"/>
    <n v="0"/>
    <n v="0"/>
    <n v="0"/>
    <n v="-3019"/>
    <n v="-377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9"/>
    <n v="59784"/>
    <n v="0"/>
    <s v=""/>
    <n v="127855"/>
    <n v="669"/>
    <n v="0"/>
    <n v="322943"/>
    <n v="0"/>
    <n v="48175"/>
    <n v="0"/>
    <n v="220818"/>
    <n v="0"/>
    <n v="0"/>
    <n v="0"/>
    <n v="0"/>
    <m/>
    <n v="0"/>
    <m/>
    <m/>
    <n v="720460"/>
    <n v="3019"/>
    <n v="-482907"/>
    <m/>
    <n v="0"/>
    <n v="136887"/>
    <n v="857347"/>
    <n v="377459"/>
  </r>
  <r>
    <x v="1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12-04T00:00:00"/>
    <d v="2019-01-03T00:00:00"/>
    <d v="2019-01-07T00:00:00"/>
    <n v="212471746"/>
    <n v="68032"/>
    <n v="0"/>
    <n v="19347"/>
    <n v="0"/>
    <n v="0"/>
    <n v="0"/>
    <n v="0"/>
    <n v="0"/>
    <n v="133"/>
    <n v="133"/>
    <n v="133"/>
    <n v="133"/>
    <n v="125633"/>
    <n v="796"/>
    <n v="0"/>
    <n v="4114395"/>
    <n v="0"/>
    <n v="0"/>
    <n v="0"/>
    <n v="0"/>
    <n v="0"/>
    <n v="0"/>
    <n v="0"/>
    <n v="0"/>
    <n v="694360"/>
    <n v="0"/>
    <n v="0"/>
    <n v="0"/>
    <n v="0"/>
    <n v="199379"/>
    <n v="72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6195"/>
    <n v="5888841"/>
    <n v="0"/>
    <n v="935977"/>
    <n v="0"/>
    <n v="0"/>
    <n v="0"/>
    <n v="0"/>
    <n v="935977"/>
    <n v="-5862172"/>
    <n v="0"/>
    <n v="0"/>
    <n v="0"/>
    <n v="0"/>
    <n v="0"/>
    <n v="0"/>
    <n v="0"/>
    <n v="0"/>
    <n v="0"/>
    <n v="0"/>
    <n v="0"/>
    <n v="0"/>
    <n v="0"/>
    <n v="0"/>
    <n v="0"/>
    <n v="0"/>
    <n v="-26669"/>
    <n v="-5888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69"/>
    <n v="935977"/>
    <n v="0"/>
    <s v=""/>
    <n v="105574"/>
    <n v="669"/>
    <n v="0"/>
    <n v="3457475"/>
    <n v="0"/>
    <n v="583496"/>
    <n v="0"/>
    <n v="167545"/>
    <n v="611436"/>
    <n v="0"/>
    <n v="0"/>
    <n v="0"/>
    <m/>
    <n v="0"/>
    <m/>
    <m/>
    <n v="4926195"/>
    <n v="26669"/>
    <n v="0"/>
    <m/>
    <n v="0"/>
    <n v="935977"/>
    <n v="5862172"/>
    <n v="5888841"/>
  </r>
  <r>
    <x v="1"/>
    <n v="1594986"/>
    <n v="916308"/>
    <n v="916308"/>
    <s v="25-616-1500"/>
    <s v="AGUAS ANDINAS S.A."/>
    <s v="VALLE ALEGRE 1265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12-04T00:00:00"/>
    <d v="2019-01-03T00:00:00"/>
    <d v="2019-01-07T00:00:00"/>
    <n v="212471746"/>
    <n v="27324"/>
    <n v="0"/>
    <n v="4472"/>
    <n v="0"/>
    <n v="0"/>
    <n v="0"/>
    <n v="0"/>
    <n v="0"/>
    <n v="66"/>
    <n v="66.5"/>
    <n v="66"/>
    <n v="66.5"/>
    <n v="85944"/>
    <n v="796"/>
    <n v="0"/>
    <n v="1551296"/>
    <n v="0"/>
    <n v="0"/>
    <n v="0"/>
    <n v="0"/>
    <n v="0"/>
    <n v="0"/>
    <n v="0"/>
    <n v="0"/>
    <n v="278878"/>
    <n v="0"/>
    <n v="0"/>
    <n v="0"/>
    <n v="0"/>
    <n v="99689"/>
    <n v="363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342"/>
    <n v="2391118"/>
    <n v="0"/>
    <n v="380065"/>
    <n v="0"/>
    <n v="0"/>
    <n v="0"/>
    <n v="0"/>
    <n v="380065"/>
    <n v="-2380407"/>
    <n v="0"/>
    <n v="0"/>
    <n v="0"/>
    <n v="0"/>
    <n v="0"/>
    <n v="0"/>
    <n v="0"/>
    <n v="0"/>
    <n v="0"/>
    <n v="0"/>
    <n v="0"/>
    <n v="0"/>
    <n v="0"/>
    <n v="0"/>
    <n v="0"/>
    <n v="0"/>
    <n v="-10711"/>
    <n v="-2391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11"/>
    <n v="380065"/>
    <n v="0"/>
    <s v=""/>
    <n v="72222"/>
    <n v="669"/>
    <n v="0"/>
    <n v="1303610"/>
    <n v="0"/>
    <n v="234351"/>
    <n v="0"/>
    <n v="83772"/>
    <n v="305718"/>
    <n v="0"/>
    <n v="0"/>
    <n v="0"/>
    <m/>
    <n v="0"/>
    <m/>
    <m/>
    <n v="2000342"/>
    <n v="10711"/>
    <n v="0"/>
    <m/>
    <n v="0"/>
    <n v="380065"/>
    <n v="2380407"/>
    <n v="2391118"/>
  </r>
  <r>
    <x v="1"/>
    <n v="1594986"/>
    <n v="973766"/>
    <n v="973766"/>
    <s v="25-616-1600"/>
    <s v="AGUAS ANDINAS S.A."/>
    <s v="ESMERALDA LADO 921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12-04T00:00:00"/>
    <d v="2019-01-03T00:00:00"/>
    <d v="2019-01-07T00:00:00"/>
    <n v="212471746"/>
    <n v="47627"/>
    <n v="0"/>
    <n v="6743"/>
    <n v="0"/>
    <n v="0"/>
    <n v="0"/>
    <n v="0"/>
    <n v="0"/>
    <n v="76"/>
    <n v="77"/>
    <n v="75"/>
    <n v="76"/>
    <n v="0"/>
    <n v="796"/>
    <n v="0"/>
    <n v="2703981"/>
    <n v="0"/>
    <n v="0"/>
    <n v="0"/>
    <n v="0"/>
    <n v="0"/>
    <n v="0"/>
    <n v="0"/>
    <n v="0"/>
    <n v="486098"/>
    <n v="0"/>
    <n v="0"/>
    <n v="0"/>
    <n v="0"/>
    <n v="115429"/>
    <n v="415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7799"/>
    <n v="3740751"/>
    <n v="0"/>
    <n v="594282"/>
    <n v="0"/>
    <n v="0"/>
    <n v="0"/>
    <n v="0"/>
    <n v="594282"/>
    <n v="-3722081"/>
    <n v="0"/>
    <n v="0"/>
    <n v="0"/>
    <n v="0"/>
    <n v="0"/>
    <n v="0"/>
    <n v="0"/>
    <n v="0"/>
    <n v="0"/>
    <n v="0"/>
    <n v="0"/>
    <n v="0"/>
    <n v="0"/>
    <n v="0"/>
    <n v="0"/>
    <n v="0"/>
    <n v="-18670"/>
    <n v="-3740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70"/>
    <n v="594282"/>
    <n v="0"/>
    <s v=""/>
    <n v="0"/>
    <n v="669"/>
    <n v="0"/>
    <n v="2272253"/>
    <n v="0"/>
    <n v="408486"/>
    <n v="0"/>
    <n v="96999"/>
    <n v="349392"/>
    <n v="0"/>
    <n v="0"/>
    <n v="0"/>
    <m/>
    <n v="0"/>
    <m/>
    <m/>
    <n v="3127799"/>
    <n v="18670"/>
    <n v="0"/>
    <m/>
    <n v="0"/>
    <n v="594282"/>
    <n v="3722081"/>
    <n v="3740751"/>
  </r>
  <r>
    <x v="1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12-04T00:00:00"/>
    <d v="2019-01-03T00:00:00"/>
    <d v="2019-01-07T00:00:00"/>
    <n v="212471746"/>
    <n v="31089"/>
    <n v="0"/>
    <n v="8069"/>
    <n v="0"/>
    <n v="0"/>
    <n v="0"/>
    <n v="0"/>
    <n v="0"/>
    <n v="53"/>
    <n v="54"/>
    <n v="52"/>
    <n v="51.5"/>
    <n v="0"/>
    <n v="796"/>
    <n v="0"/>
    <n v="1880025"/>
    <n v="0"/>
    <n v="0"/>
    <n v="0"/>
    <n v="0"/>
    <n v="0"/>
    <n v="0"/>
    <n v="0"/>
    <n v="0"/>
    <n v="317305"/>
    <n v="0"/>
    <n v="0"/>
    <n v="0"/>
    <n v="0"/>
    <n v="80951"/>
    <n v="28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1950"/>
    <n v="2573008"/>
    <n v="0"/>
    <n v="408871"/>
    <n v="0"/>
    <n v="0"/>
    <n v="0"/>
    <n v="0"/>
    <n v="408871"/>
    <n v="-2560820"/>
    <n v="0"/>
    <n v="0"/>
    <n v="0"/>
    <n v="0"/>
    <n v="0"/>
    <n v="0"/>
    <n v="0"/>
    <n v="0"/>
    <n v="0"/>
    <n v="0"/>
    <n v="0"/>
    <n v="0"/>
    <n v="0"/>
    <n v="0"/>
    <n v="0"/>
    <n v="0"/>
    <n v="-12187"/>
    <n v="-257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7"/>
    <n v="408871"/>
    <n v="0"/>
    <s v=""/>
    <n v="0"/>
    <n v="669"/>
    <n v="0"/>
    <n v="1579853"/>
    <n v="0"/>
    <n v="266643"/>
    <n v="0"/>
    <n v="68026"/>
    <n v="236759"/>
    <n v="0"/>
    <n v="0"/>
    <n v="0"/>
    <m/>
    <n v="0"/>
    <m/>
    <m/>
    <n v="2151950"/>
    <n v="12187"/>
    <n v="0"/>
    <m/>
    <n v="0"/>
    <n v="408871"/>
    <n v="2560821"/>
    <n v="2573008"/>
  </r>
  <r>
    <x v="1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11-05T00:00:00"/>
    <d v="2019-01-03T00:00:00"/>
    <d v="2019-01-07T00:00:00"/>
    <n v="212471746"/>
    <n v="33767"/>
    <n v="0"/>
    <n v="139"/>
    <n v="0"/>
    <n v="0"/>
    <n v="0"/>
    <n v="0"/>
    <n v="0"/>
    <n v="88"/>
    <n v="117.5"/>
    <n v="84"/>
    <n v="207"/>
    <n v="0"/>
    <n v="796"/>
    <n v="0"/>
    <n v="2041860"/>
    <n v="0"/>
    <n v="0"/>
    <n v="0"/>
    <n v="0"/>
    <n v="0"/>
    <n v="0"/>
    <n v="0"/>
    <n v="0"/>
    <n v="340885"/>
    <n v="0"/>
    <n v="0"/>
    <n v="0"/>
    <n v="0"/>
    <n v="352485"/>
    <n v="1132464"/>
    <n v="0"/>
    <n v="0"/>
    <n v="0"/>
    <n v="0"/>
    <n v="0"/>
    <n v="0"/>
    <n v="0"/>
    <n v="0"/>
    <n v="0"/>
    <n v="0"/>
    <n v="0"/>
    <n v="0"/>
    <n v="0"/>
    <n v="0"/>
    <n v="0"/>
    <n v="-2439297"/>
    <n v="0"/>
    <n v="0"/>
    <n v="0"/>
    <n v="0"/>
    <n v="0"/>
    <n v="0"/>
    <n v="0"/>
    <n v="0"/>
    <n v="0"/>
    <n v="0"/>
    <n v="0"/>
    <n v="0"/>
    <n v="0"/>
    <n v="1201003"/>
    <n v="1444317"/>
    <n v="0"/>
    <n v="228191"/>
    <n v="0"/>
    <n v="0"/>
    <n v="0"/>
    <n v="0"/>
    <n v="228191"/>
    <n v="-1429193"/>
    <n v="0"/>
    <n v="0"/>
    <n v="0"/>
    <n v="0"/>
    <n v="0"/>
    <n v="0"/>
    <n v="0"/>
    <n v="0"/>
    <n v="0"/>
    <n v="0"/>
    <n v="0"/>
    <n v="0"/>
    <n v="0"/>
    <n v="0"/>
    <n v="0"/>
    <n v="0"/>
    <n v="-15124"/>
    <n v="-1444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4"/>
    <n v="228191"/>
    <n v="1"/>
    <s v=""/>
    <n v="0"/>
    <n v="669"/>
    <n v="0"/>
    <n v="1715849"/>
    <n v="0"/>
    <n v="286458"/>
    <n v="0"/>
    <n v="296206"/>
    <n v="951650"/>
    <n v="0"/>
    <n v="0"/>
    <n v="0"/>
    <m/>
    <n v="0"/>
    <m/>
    <m/>
    <n v="3250832"/>
    <n v="15124"/>
    <n v="-2439297"/>
    <m/>
    <n v="0"/>
    <n v="617658"/>
    <n v="3868490"/>
    <n v="1444317"/>
  </r>
  <r>
    <x v="1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12-04T00:00:00"/>
    <d v="2019-01-03T00:00:00"/>
    <d v="2019-01-07T00:00:00"/>
    <n v="212471746"/>
    <n v="19922"/>
    <n v="0"/>
    <n v="7773"/>
    <n v="0"/>
    <n v="0"/>
    <n v="0"/>
    <n v="0"/>
    <n v="0"/>
    <n v="45"/>
    <n v="58"/>
    <n v="45"/>
    <n v="58"/>
    <n v="125633"/>
    <n v="796"/>
    <n v="0"/>
    <n v="1204688"/>
    <n v="0"/>
    <n v="0"/>
    <n v="0"/>
    <n v="0"/>
    <n v="0"/>
    <n v="0"/>
    <n v="0"/>
    <n v="0"/>
    <n v="203333"/>
    <n v="0"/>
    <n v="0"/>
    <n v="0"/>
    <n v="0"/>
    <n v="86947"/>
    <n v="317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9160"/>
    <n v="1946509"/>
    <n v="0"/>
    <n v="309540"/>
    <n v="0"/>
    <n v="0"/>
    <n v="0"/>
    <n v="0"/>
    <n v="309540"/>
    <n v="-1938700"/>
    <n v="0"/>
    <n v="0"/>
    <n v="0"/>
    <n v="0"/>
    <n v="0"/>
    <n v="0"/>
    <n v="0"/>
    <n v="0"/>
    <n v="0"/>
    <n v="0"/>
    <n v="0"/>
    <n v="0"/>
    <n v="0"/>
    <n v="0"/>
    <n v="0"/>
    <n v="0"/>
    <n v="-7809"/>
    <n v="-1946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9"/>
    <n v="309540"/>
    <n v="0"/>
    <s v=""/>
    <n v="105574"/>
    <n v="669"/>
    <n v="0"/>
    <n v="1012343"/>
    <n v="0"/>
    <n v="170868"/>
    <n v="0"/>
    <n v="73065"/>
    <n v="266641"/>
    <n v="0"/>
    <n v="0"/>
    <n v="0"/>
    <m/>
    <n v="0"/>
    <m/>
    <m/>
    <n v="1629160"/>
    <n v="7809"/>
    <n v="0"/>
    <m/>
    <n v="0"/>
    <n v="309540"/>
    <n v="1938700"/>
    <n v="1946509"/>
  </r>
  <r>
    <x v="1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12-04T00:00:00"/>
    <d v="2019-01-03T00:00:00"/>
    <d v="2019-01-07T00:00:00"/>
    <n v="212471746"/>
    <n v="20010"/>
    <n v="0"/>
    <n v="17744"/>
    <n v="0"/>
    <n v="0"/>
    <n v="0"/>
    <n v="0"/>
    <n v="0"/>
    <n v="38"/>
    <n v="99.5"/>
    <n v="37"/>
    <n v="28.5"/>
    <n v="0"/>
    <n v="796"/>
    <n v="0"/>
    <n v="1210151"/>
    <n v="0"/>
    <n v="0"/>
    <n v="0"/>
    <n v="0"/>
    <n v="0"/>
    <n v="0"/>
    <n v="0"/>
    <n v="0"/>
    <n v="204230"/>
    <n v="0"/>
    <n v="0"/>
    <n v="0"/>
    <n v="0"/>
    <n v="149158"/>
    <n v="155916"/>
    <n v="272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4784"/>
    <n v="2000837"/>
    <n v="0"/>
    <n v="318209"/>
    <n v="0"/>
    <n v="0"/>
    <n v="0"/>
    <n v="0"/>
    <n v="318209"/>
    <n v="-1992993"/>
    <n v="0"/>
    <n v="0"/>
    <n v="0"/>
    <n v="0"/>
    <n v="0"/>
    <n v="0"/>
    <n v="0"/>
    <n v="0"/>
    <n v="0"/>
    <n v="0"/>
    <n v="0"/>
    <n v="0"/>
    <n v="0"/>
    <n v="0"/>
    <n v="0"/>
    <n v="0"/>
    <n v="-7844"/>
    <n v="-2000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44"/>
    <n v="318209"/>
    <n v="0"/>
    <s v=""/>
    <n v="0"/>
    <n v="669"/>
    <n v="0"/>
    <n v="1016934"/>
    <n v="0"/>
    <n v="171622"/>
    <n v="0"/>
    <n v="125343"/>
    <n v="131022"/>
    <n v="229194"/>
    <n v="0"/>
    <n v="0"/>
    <m/>
    <n v="0"/>
    <m/>
    <m/>
    <n v="1674784"/>
    <n v="7844"/>
    <n v="0"/>
    <m/>
    <n v="0"/>
    <n v="318209"/>
    <n v="1992993"/>
    <n v="2000837"/>
  </r>
  <r>
    <x v="1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12-04T00:00:00"/>
    <d v="2019-01-03T00:00:00"/>
    <d v="2019-01-07T00:00:00"/>
    <n v="212471746"/>
    <n v="35856"/>
    <n v="0"/>
    <n v="7272"/>
    <n v="0"/>
    <n v="0"/>
    <n v="0"/>
    <n v="0"/>
    <n v="0"/>
    <n v="93"/>
    <n v="95"/>
    <n v="93"/>
    <n v="66"/>
    <n v="85944"/>
    <n v="796"/>
    <n v="0"/>
    <n v="2168834"/>
    <n v="0"/>
    <n v="0"/>
    <n v="0"/>
    <n v="0"/>
    <n v="0"/>
    <n v="0"/>
    <n v="0"/>
    <n v="0"/>
    <n v="365961"/>
    <n v="0"/>
    <n v="0"/>
    <n v="0"/>
    <n v="0"/>
    <n v="142413"/>
    <n v="361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6065"/>
    <n v="3139073"/>
    <n v="0"/>
    <n v="498952"/>
    <n v="0"/>
    <n v="0"/>
    <n v="0"/>
    <n v="0"/>
    <n v="498952"/>
    <n v="-3125017"/>
    <n v="0"/>
    <n v="0"/>
    <n v="0"/>
    <n v="0"/>
    <n v="0"/>
    <n v="0"/>
    <n v="0"/>
    <n v="0"/>
    <n v="0"/>
    <n v="0"/>
    <n v="0"/>
    <n v="0"/>
    <n v="0"/>
    <n v="0"/>
    <n v="0"/>
    <n v="0"/>
    <n v="-14056"/>
    <n v="-3139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6"/>
    <n v="498952"/>
    <n v="0"/>
    <s v=""/>
    <n v="72222"/>
    <n v="669"/>
    <n v="0"/>
    <n v="1822550"/>
    <n v="0"/>
    <n v="307530"/>
    <n v="0"/>
    <n v="119675"/>
    <n v="303419"/>
    <n v="0"/>
    <n v="0"/>
    <n v="0"/>
    <m/>
    <n v="0"/>
    <m/>
    <m/>
    <n v="2626065"/>
    <n v="14056"/>
    <n v="0"/>
    <m/>
    <n v="0"/>
    <n v="498952"/>
    <n v="3125017"/>
    <n v="3139073"/>
  </r>
  <r>
    <x v="1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12-04T00:00:00"/>
    <d v="2019-01-03T00:00:00"/>
    <d v="2019-01-07T00:00:00"/>
    <n v="212471746"/>
    <n v="18707"/>
    <n v="0"/>
    <n v="6397"/>
    <n v="0"/>
    <n v="0"/>
    <n v="0"/>
    <n v="0"/>
    <n v="0"/>
    <n v="40"/>
    <n v="41.5"/>
    <n v="39"/>
    <n v="39"/>
    <n v="0"/>
    <n v="796"/>
    <n v="0"/>
    <n v="1193788"/>
    <n v="0"/>
    <n v="0"/>
    <n v="0"/>
    <n v="0"/>
    <n v="0"/>
    <n v="0"/>
    <n v="0"/>
    <n v="0"/>
    <n v="190931"/>
    <n v="0"/>
    <n v="0"/>
    <n v="0"/>
    <n v="0"/>
    <n v="140313"/>
    <n v="358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3662"/>
    <n v="1891891"/>
    <n v="0"/>
    <n v="300896"/>
    <n v="0"/>
    <n v="0"/>
    <n v="0"/>
    <n v="0"/>
    <n v="300896"/>
    <n v="-1884558"/>
    <n v="0"/>
    <n v="0"/>
    <n v="0"/>
    <n v="0"/>
    <n v="0"/>
    <n v="0"/>
    <n v="0"/>
    <n v="0"/>
    <n v="0"/>
    <n v="0"/>
    <n v="0"/>
    <n v="0"/>
    <n v="0"/>
    <n v="0"/>
    <n v="0"/>
    <n v="0"/>
    <n v="-7333"/>
    <n v="-1891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3"/>
    <n v="300896"/>
    <n v="0"/>
    <s v=""/>
    <n v="0"/>
    <n v="669"/>
    <n v="0"/>
    <n v="1003183"/>
    <n v="0"/>
    <n v="160446"/>
    <n v="0"/>
    <n v="117910"/>
    <n v="301454"/>
    <n v="0"/>
    <n v="0"/>
    <n v="0"/>
    <m/>
    <n v="0"/>
    <m/>
    <m/>
    <n v="1583662"/>
    <n v="7333"/>
    <n v="0"/>
    <m/>
    <n v="0"/>
    <n v="300896"/>
    <n v="1884558"/>
    <n v="1891891"/>
  </r>
  <r>
    <x v="2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11-05T00:00:00"/>
    <d v="2018-12-04T00:00:00"/>
    <d v="2018-12-06T00:00:00"/>
    <n v="212471679"/>
    <n v="36912"/>
    <n v="0"/>
    <n v="7364"/>
    <n v="0"/>
    <n v="0"/>
    <n v="0"/>
    <n v="0"/>
    <n v="0"/>
    <n v="198"/>
    <n v="198.5"/>
    <n v="198"/>
    <n v="198"/>
    <n v="156183"/>
    <n v="796"/>
    <n v="0"/>
    <n v="2232142"/>
    <n v="0"/>
    <n v="0"/>
    <n v="0"/>
    <n v="0"/>
    <n v="0"/>
    <n v="0"/>
    <n v="0"/>
    <n v="0"/>
    <n v="368532"/>
    <n v="0"/>
    <n v="0"/>
    <n v="0"/>
    <n v="0"/>
    <n v="297908"/>
    <n v="1083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7989"/>
    <n v="4138807"/>
    <n v="0"/>
    <n v="660818"/>
    <n v="0"/>
    <n v="0"/>
    <n v="0"/>
    <n v="0"/>
    <n v="660818"/>
    <n v="-4138807"/>
    <n v="0"/>
    <n v="0"/>
    <n v="0"/>
    <n v="0"/>
    <n v="0"/>
    <n v="0"/>
    <n v="0"/>
    <n v="0"/>
    <n v="0"/>
    <n v="0"/>
    <n v="0"/>
    <n v="0"/>
    <n v="0"/>
    <n v="0"/>
    <n v="0"/>
    <n v="0"/>
    <n v="-18596"/>
    <n v="-4157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96"/>
    <n v="660818"/>
    <n v="0"/>
    <s v=""/>
    <n v="131246"/>
    <n v="669"/>
    <n v="0"/>
    <n v="1875750"/>
    <n v="0"/>
    <n v="309691"/>
    <n v="0"/>
    <n v="250343"/>
    <n v="910290"/>
    <n v="0"/>
    <n v="0"/>
    <n v="0"/>
    <m/>
    <n v="0"/>
    <m/>
    <n v="0"/>
    <n v="3477989"/>
    <n v="18596"/>
    <n v="0"/>
    <m/>
    <n v="0"/>
    <n v="660818"/>
    <n v="4138807"/>
    <n v="4157403"/>
  </r>
  <r>
    <x v="2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QUILICURA"/>
    <s v="GRAN CLIENTE"/>
    <s v="SERVICIOS SANITARIOS"/>
    <d v="2018-11-05T00:00:00"/>
    <d v="2018-12-04T00:00:00"/>
    <d v="2018-12-06T00:00:00"/>
    <n v="212471679"/>
    <n v="12880"/>
    <n v="0"/>
    <n v="4598"/>
    <n v="0"/>
    <n v="0"/>
    <n v="0"/>
    <n v="0"/>
    <n v="0"/>
    <n v="21"/>
    <n v="23"/>
    <n v="21"/>
    <n v="22"/>
    <n v="85911"/>
    <n v="796"/>
    <n v="0"/>
    <n v="778828"/>
    <n v="0"/>
    <n v="0"/>
    <n v="0"/>
    <n v="0"/>
    <n v="0"/>
    <n v="0"/>
    <n v="0"/>
    <n v="0"/>
    <n v="128595"/>
    <n v="0"/>
    <n v="0"/>
    <n v="0"/>
    <n v="0"/>
    <n v="34518"/>
    <n v="120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553"/>
    <n v="1149008"/>
    <n v="0"/>
    <n v="183455"/>
    <n v="0"/>
    <n v="0"/>
    <n v="0"/>
    <n v="0"/>
    <n v="183455"/>
    <n v="-1149008"/>
    <n v="0"/>
    <n v="0"/>
    <n v="0"/>
    <n v="0"/>
    <n v="0"/>
    <n v="0"/>
    <n v="0"/>
    <n v="0"/>
    <n v="0"/>
    <n v="0"/>
    <n v="0"/>
    <n v="0"/>
    <n v="0"/>
    <n v="0"/>
    <n v="0"/>
    <n v="0"/>
    <n v="-6489"/>
    <n v="-1155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9"/>
    <n v="183455"/>
    <n v="0"/>
    <s v=""/>
    <n v="72194"/>
    <n v="669"/>
    <n v="0"/>
    <n v="654477"/>
    <n v="0"/>
    <n v="108063"/>
    <n v="0"/>
    <n v="29007"/>
    <n v="101143"/>
    <n v="0"/>
    <n v="0"/>
    <n v="0"/>
    <m/>
    <n v="0"/>
    <m/>
    <n v="0"/>
    <n v="965553"/>
    <n v="6489"/>
    <n v="0"/>
    <m/>
    <n v="0"/>
    <n v="183455"/>
    <n v="1149008"/>
    <n v="1155497"/>
  </r>
  <r>
    <x v="2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11-05T00:00:00"/>
    <d v="2018-12-04T00:00:00"/>
    <d v="2018-12-06T00:00:00"/>
    <n v="212471679"/>
    <n v="28194"/>
    <n v="0"/>
    <n v="4"/>
    <n v="0"/>
    <n v="0"/>
    <n v="0"/>
    <n v="0"/>
    <n v="0"/>
    <n v="67"/>
    <n v="124"/>
    <n v="65"/>
    <n v="68"/>
    <n v="207459"/>
    <n v="796"/>
    <n v="0"/>
    <n v="1704833"/>
    <n v="0"/>
    <n v="0"/>
    <n v="0"/>
    <n v="0"/>
    <n v="0"/>
    <n v="0"/>
    <n v="0"/>
    <n v="0"/>
    <n v="281491"/>
    <n v="0"/>
    <n v="0"/>
    <n v="0"/>
    <n v="0"/>
    <n v="186098"/>
    <n v="372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3194"/>
    <n v="2752701"/>
    <n v="0"/>
    <n v="439507"/>
    <n v="0"/>
    <n v="0"/>
    <n v="0"/>
    <n v="0"/>
    <n v="439507"/>
    <n v="-2752701"/>
    <n v="0"/>
    <n v="0"/>
    <n v="0"/>
    <n v="0"/>
    <n v="0"/>
    <n v="0"/>
    <n v="0"/>
    <n v="0"/>
    <n v="0"/>
    <n v="0"/>
    <n v="0"/>
    <n v="0"/>
    <n v="0"/>
    <n v="0"/>
    <n v="0"/>
    <n v="0"/>
    <n v="-14204"/>
    <n v="-2766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04"/>
    <n v="439507"/>
    <n v="0"/>
    <s v=""/>
    <n v="174335"/>
    <n v="669"/>
    <n v="0"/>
    <n v="1432633"/>
    <n v="0"/>
    <n v="236547"/>
    <n v="0"/>
    <n v="156385"/>
    <n v="312625"/>
    <n v="0"/>
    <n v="0"/>
    <n v="0"/>
    <m/>
    <n v="0"/>
    <m/>
    <n v="0"/>
    <n v="2313194"/>
    <n v="14204"/>
    <n v="0"/>
    <m/>
    <n v="0"/>
    <n v="439507"/>
    <n v="2752701"/>
    <n v="2766905"/>
  </r>
  <r>
    <x v="2"/>
    <n v="1594986"/>
    <n v="533104"/>
    <n v="533104"/>
    <s v="25-616-2000"/>
    <s v="AGUAS ANDINAS S.A."/>
    <s v="PREMIO NOBEL 5610"/>
    <s v="AT43"/>
    <s v="1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12-04T00:00:00"/>
    <d v="2018-12-06T00:00:00"/>
    <n v="212471679"/>
    <n v="0"/>
    <n v="0"/>
    <n v="0"/>
    <n v="0"/>
    <n v="0"/>
    <n v="0"/>
    <n v="0"/>
    <n v="1637"/>
    <n v="0"/>
    <n v="0"/>
    <n v="0"/>
    <n v="0"/>
    <n v="151920"/>
    <n v="796"/>
    <n v="0"/>
    <n v="10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373"/>
    <n v="258674"/>
    <n v="0"/>
    <n v="41301"/>
    <n v="0"/>
    <n v="0"/>
    <n v="0"/>
    <n v="0"/>
    <n v="41301"/>
    <n v="-258674"/>
    <n v="0"/>
    <n v="0"/>
    <n v="0"/>
    <n v="0"/>
    <n v="0"/>
    <n v="0"/>
    <n v="0"/>
    <n v="0"/>
    <n v="0"/>
    <n v="0"/>
    <n v="0"/>
    <n v="0"/>
    <n v="0"/>
    <n v="0"/>
    <n v="0"/>
    <n v="0"/>
    <n v="566"/>
    <n v="-258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66"/>
    <n v="0"/>
    <n v="0"/>
    <n v="0"/>
    <n v="0"/>
    <n v="0"/>
    <n v="0"/>
    <n v="0"/>
    <n v="0"/>
    <n v="0"/>
    <n v="0"/>
    <n v="0"/>
    <n v="0"/>
    <n v="0"/>
    <n v="0"/>
    <n v="0"/>
    <n v="-566"/>
    <n v="41301"/>
    <n v="0"/>
    <s v=""/>
    <n v="127664"/>
    <n v="669"/>
    <n v="0"/>
    <n v="89040"/>
    <n v="0"/>
    <n v="0"/>
    <n v="0"/>
    <n v="0"/>
    <n v="0"/>
    <n v="0"/>
    <n v="0"/>
    <n v="0"/>
    <m/>
    <n v="0"/>
    <m/>
    <n v="-566"/>
    <n v="217373"/>
    <n v="0"/>
    <n v="0"/>
    <m/>
    <n v="-566"/>
    <n v="41301"/>
    <n v="258674"/>
    <n v="258108"/>
  </r>
  <r>
    <x v="2"/>
    <n v="1594986"/>
    <n v="533110"/>
    <n v="533110"/>
    <s v="25-616-2100"/>
    <s v="AGUAS ANDINAS S.A."/>
    <s v="PJE. BAMBU S/N"/>
    <s v="AT43"/>
    <s v="1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12-04T00:00:00"/>
    <d v="2018-12-06T00:00:00"/>
    <n v="212471679"/>
    <n v="0"/>
    <n v="0"/>
    <n v="0"/>
    <n v="0"/>
    <n v="0"/>
    <n v="0"/>
    <n v="0"/>
    <n v="389"/>
    <n v="0"/>
    <n v="0"/>
    <n v="0"/>
    <n v="0"/>
    <n v="151920"/>
    <n v="796"/>
    <n v="0"/>
    <n v="25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637"/>
    <n v="178068"/>
    <n v="0"/>
    <n v="28431"/>
    <n v="0"/>
    <n v="0"/>
    <n v="0"/>
    <n v="0"/>
    <n v="28431"/>
    <n v="-178068"/>
    <n v="0"/>
    <n v="0"/>
    <n v="0"/>
    <n v="0"/>
    <n v="0"/>
    <n v="0"/>
    <n v="0"/>
    <n v="0"/>
    <n v="0"/>
    <n v="0"/>
    <n v="0"/>
    <n v="0"/>
    <n v="0"/>
    <n v="0"/>
    <n v="0"/>
    <n v="0"/>
    <n v="0"/>
    <n v="-178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31"/>
    <n v="0"/>
    <s v=""/>
    <n v="127664"/>
    <n v="669"/>
    <n v="0"/>
    <n v="21304"/>
    <n v="0"/>
    <n v="0"/>
    <n v="0"/>
    <n v="0"/>
    <n v="0"/>
    <n v="0"/>
    <n v="0"/>
    <n v="0"/>
    <m/>
    <n v="0"/>
    <m/>
    <n v="0"/>
    <n v="149637"/>
    <n v="0"/>
    <n v="0"/>
    <m/>
    <n v="0"/>
    <n v="28431"/>
    <n v="178068"/>
    <n v="178068"/>
  </r>
  <r>
    <x v="2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11-05T00:00:00"/>
    <d v="2018-12-04T00:00:00"/>
    <d v="2018-12-06T00:00:00"/>
    <n v="212471679"/>
    <n v="63790"/>
    <n v="0"/>
    <n v="18123"/>
    <n v="0"/>
    <n v="0"/>
    <n v="0"/>
    <n v="0"/>
    <n v="0"/>
    <n v="133"/>
    <n v="133"/>
    <n v="133"/>
    <n v="133"/>
    <n v="125483"/>
    <n v="796"/>
    <n v="0"/>
    <n v="3857698"/>
    <n v="0"/>
    <n v="0"/>
    <n v="0"/>
    <n v="0"/>
    <n v="0"/>
    <n v="0"/>
    <n v="0"/>
    <n v="0"/>
    <n v="636886"/>
    <n v="0"/>
    <n v="0"/>
    <n v="0"/>
    <n v="0"/>
    <n v="199606"/>
    <n v="727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2271"/>
    <n v="5548102"/>
    <n v="0"/>
    <n v="885831"/>
    <n v="0"/>
    <n v="0"/>
    <n v="0"/>
    <n v="0"/>
    <n v="885831"/>
    <n v="-5548102"/>
    <n v="0"/>
    <n v="0"/>
    <n v="0"/>
    <n v="0"/>
    <n v="0"/>
    <n v="0"/>
    <n v="0"/>
    <n v="0"/>
    <n v="0"/>
    <n v="0"/>
    <n v="0"/>
    <n v="0"/>
    <n v="0"/>
    <n v="0"/>
    <n v="0"/>
    <n v="0"/>
    <n v="-32137"/>
    <n v="-5580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37"/>
    <n v="885831"/>
    <n v="0"/>
    <s v=""/>
    <n v="105448"/>
    <n v="669"/>
    <n v="0"/>
    <n v="3241763"/>
    <n v="0"/>
    <n v="535198"/>
    <n v="0"/>
    <n v="167736"/>
    <n v="611457"/>
    <n v="0"/>
    <n v="0"/>
    <n v="0"/>
    <m/>
    <n v="0"/>
    <m/>
    <n v="0"/>
    <n v="4662271"/>
    <n v="32137"/>
    <n v="0"/>
    <m/>
    <n v="0"/>
    <n v="885831"/>
    <n v="5548102"/>
    <n v="5580239"/>
  </r>
  <r>
    <x v="2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9-04T00:00:00"/>
    <d v="2018-12-04T00:00:00"/>
    <d v="2018-12-06T00:00:00"/>
    <n v="212471679"/>
    <n v="105508"/>
    <n v="0"/>
    <n v="14659"/>
    <n v="0"/>
    <n v="0"/>
    <n v="0"/>
    <n v="0"/>
    <n v="0"/>
    <n v="66"/>
    <n v="67"/>
    <n v="66"/>
    <n v="144.08000000000001"/>
    <n v="85911"/>
    <n v="796"/>
    <n v="0"/>
    <n v="5989892"/>
    <n v="0"/>
    <n v="0"/>
    <n v="0"/>
    <n v="0"/>
    <n v="0"/>
    <n v="0"/>
    <n v="0"/>
    <n v="0"/>
    <n v="1053401"/>
    <n v="0"/>
    <n v="0"/>
    <n v="0"/>
    <n v="0"/>
    <n v="292982"/>
    <n v="788006"/>
    <n v="0"/>
    <n v="0"/>
    <n v="0"/>
    <n v="0"/>
    <n v="0"/>
    <n v="0"/>
    <n v="0"/>
    <n v="0"/>
    <n v="0"/>
    <n v="0"/>
    <n v="0"/>
    <n v="0"/>
    <n v="0"/>
    <n v="0"/>
    <n v="0"/>
    <n v="-3898159"/>
    <n v="0"/>
    <n v="0"/>
    <n v="0"/>
    <n v="0"/>
    <n v="0"/>
    <n v="0"/>
    <n v="0"/>
    <n v="0"/>
    <n v="0"/>
    <n v="0"/>
    <n v="0"/>
    <n v="0"/>
    <n v="0"/>
    <n v="3624227"/>
    <n v="4312830"/>
    <n v="0"/>
    <n v="688603"/>
    <n v="0"/>
    <n v="0"/>
    <n v="0"/>
    <n v="0"/>
    <n v="688603"/>
    <n v="-4312830"/>
    <n v="0"/>
    <n v="0"/>
    <n v="0"/>
    <n v="0"/>
    <n v="0"/>
    <n v="0"/>
    <n v="0"/>
    <n v="0"/>
    <n v="0"/>
    <n v="0"/>
    <n v="0"/>
    <n v="0"/>
    <n v="0"/>
    <n v="0"/>
    <n v="0"/>
    <n v="0"/>
    <n v="-54371"/>
    <n v="-4367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71"/>
    <n v="688603"/>
    <n v="0"/>
    <s v=""/>
    <n v="72194"/>
    <n v="669"/>
    <n v="0"/>
    <n v="5033523"/>
    <n v="0"/>
    <n v="885211"/>
    <n v="0"/>
    <n v="246203"/>
    <n v="662190"/>
    <n v="0"/>
    <n v="0"/>
    <n v="0"/>
    <m/>
    <n v="0"/>
    <m/>
    <n v="0"/>
    <n v="6899990"/>
    <n v="54371"/>
    <n v="-3898159"/>
    <m/>
    <n v="0"/>
    <n v="1310998"/>
    <n v="8210988"/>
    <n v="4367200"/>
  </r>
  <r>
    <x v="2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11-05T00:00:00"/>
    <d v="2018-12-04T00:00:00"/>
    <d v="2018-12-06T00:00:00"/>
    <n v="212471679"/>
    <n v="47080"/>
    <n v="0"/>
    <n v="6882"/>
    <n v="0"/>
    <n v="0"/>
    <n v="0"/>
    <n v="0"/>
    <n v="0"/>
    <n v="76"/>
    <n v="77"/>
    <n v="75"/>
    <n v="76"/>
    <n v="0"/>
    <n v="796"/>
    <n v="0"/>
    <n v="2672822"/>
    <n v="0"/>
    <n v="0"/>
    <n v="0"/>
    <n v="0"/>
    <n v="0"/>
    <n v="0"/>
    <n v="0"/>
    <n v="0"/>
    <n v="470051"/>
    <n v="0"/>
    <n v="0"/>
    <n v="0"/>
    <n v="0"/>
    <n v="115561"/>
    <n v="415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8253"/>
    <n v="3675021"/>
    <n v="0"/>
    <n v="586768"/>
    <n v="0"/>
    <n v="0"/>
    <n v="0"/>
    <n v="0"/>
    <n v="586768"/>
    <n v="-3675021"/>
    <n v="0"/>
    <n v="0"/>
    <n v="0"/>
    <n v="0"/>
    <n v="0"/>
    <n v="0"/>
    <n v="0"/>
    <n v="0"/>
    <n v="0"/>
    <n v="0"/>
    <n v="0"/>
    <n v="0"/>
    <n v="0"/>
    <n v="0"/>
    <n v="0"/>
    <n v="0"/>
    <n v="58401"/>
    <n v="-3616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19"/>
    <n v="0"/>
    <n v="0"/>
    <n v="0"/>
    <n v="0"/>
    <n v="0"/>
    <n v="0"/>
    <n v="0"/>
    <n v="0"/>
    <n v="0"/>
    <n v="0"/>
    <n v="0"/>
    <n v="0"/>
    <n v="-82120"/>
    <n v="0"/>
    <n v="0"/>
    <n v="0"/>
    <n v="0"/>
    <n v="0"/>
    <n v="0"/>
    <n v="0"/>
    <n v="0"/>
    <n v="0"/>
    <n v="0"/>
    <n v="0"/>
    <n v="0"/>
    <n v="0"/>
    <n v="0"/>
    <n v="0"/>
    <n v="-58401"/>
    <n v="586768"/>
    <n v="0"/>
    <s v=""/>
    <n v="0"/>
    <n v="669"/>
    <n v="0"/>
    <n v="2246069"/>
    <n v="0"/>
    <n v="395001"/>
    <n v="0"/>
    <n v="97110"/>
    <n v="349404"/>
    <n v="0"/>
    <n v="0"/>
    <n v="0"/>
    <m/>
    <n v="0"/>
    <m/>
    <n v="-82120"/>
    <n v="3088253"/>
    <n v="23719"/>
    <n v="0"/>
    <m/>
    <n v="-82120"/>
    <n v="586768"/>
    <n v="3675021"/>
    <n v="3616620"/>
  </r>
  <r>
    <x v="2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11-05T00:00:00"/>
    <d v="2018-12-04T00:00:00"/>
    <d v="2018-12-06T00:00:00"/>
    <n v="212471679"/>
    <n v="30433"/>
    <n v="0"/>
    <n v="7708"/>
    <n v="0"/>
    <n v="0"/>
    <n v="0"/>
    <n v="0"/>
    <n v="0"/>
    <n v="54"/>
    <n v="54"/>
    <n v="54"/>
    <n v="51.5"/>
    <n v="0"/>
    <n v="796"/>
    <n v="0"/>
    <n v="1840283"/>
    <n v="0"/>
    <n v="0"/>
    <n v="0"/>
    <n v="0"/>
    <n v="0"/>
    <n v="0"/>
    <n v="0"/>
    <n v="0"/>
    <n v="303846"/>
    <n v="0"/>
    <n v="0"/>
    <n v="0"/>
    <n v="0"/>
    <n v="81043"/>
    <n v="281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7328"/>
    <n v="2507720"/>
    <n v="0"/>
    <n v="400392"/>
    <n v="0"/>
    <n v="0"/>
    <n v="0"/>
    <n v="0"/>
    <n v="400392"/>
    <n v="-2507720"/>
    <n v="0"/>
    <n v="0"/>
    <n v="0"/>
    <n v="0"/>
    <n v="0"/>
    <n v="0"/>
    <n v="0"/>
    <n v="0"/>
    <n v="0"/>
    <n v="0"/>
    <n v="0"/>
    <n v="0"/>
    <n v="0"/>
    <n v="0"/>
    <n v="0"/>
    <n v="0"/>
    <n v="-15332"/>
    <n v="-252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32"/>
    <n v="400392"/>
    <n v="0"/>
    <s v=""/>
    <n v="0"/>
    <n v="669"/>
    <n v="0"/>
    <n v="1546456"/>
    <n v="0"/>
    <n v="255333"/>
    <n v="0"/>
    <n v="68103"/>
    <n v="236767"/>
    <n v="0"/>
    <n v="0"/>
    <n v="0"/>
    <m/>
    <n v="0"/>
    <m/>
    <n v="0"/>
    <n v="2107328"/>
    <n v="15332"/>
    <n v="0"/>
    <m/>
    <n v="0"/>
    <n v="400392"/>
    <n v="2507720"/>
    <n v="2523052"/>
  </r>
  <r>
    <x v="2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11-05T00:00:00"/>
    <d v="2018-12-04T00:00:00"/>
    <d v="2018-12-06T00:00:00"/>
    <n v="212471679"/>
    <n v="0"/>
    <n v="0"/>
    <n v="0"/>
    <n v="0"/>
    <n v="0"/>
    <n v="0"/>
    <n v="0"/>
    <n v="37908"/>
    <n v="0"/>
    <n v="0"/>
    <n v="0"/>
    <n v="0"/>
    <n v="0"/>
    <n v="796"/>
    <n v="0"/>
    <n v="2292218"/>
    <n v="0"/>
    <n v="0"/>
    <n v="0"/>
    <n v="0"/>
    <n v="0"/>
    <n v="0"/>
    <n v="0"/>
    <n v="0"/>
    <n v="0"/>
    <n v="0"/>
    <n v="0"/>
    <n v="0"/>
    <n v="0"/>
    <n v="147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0498"/>
    <n v="2440093"/>
    <n v="0"/>
    <n v="389595"/>
    <n v="0"/>
    <n v="0"/>
    <n v="0"/>
    <n v="0"/>
    <n v="389595"/>
    <n v="-2440093"/>
    <n v="0"/>
    <n v="0"/>
    <n v="0"/>
    <n v="0"/>
    <n v="0"/>
    <n v="0"/>
    <n v="0"/>
    <n v="0"/>
    <n v="0"/>
    <n v="0"/>
    <n v="0"/>
    <n v="0"/>
    <n v="0"/>
    <n v="0"/>
    <n v="0"/>
    <n v="0"/>
    <n v="0"/>
    <n v="-2440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595"/>
    <n v="0"/>
    <s v=""/>
    <n v="0"/>
    <n v="669"/>
    <n v="0"/>
    <n v="1926234"/>
    <n v="0"/>
    <n v="0"/>
    <n v="0"/>
    <n v="123595"/>
    <n v="0"/>
    <n v="0"/>
    <n v="0"/>
    <n v="0"/>
    <m/>
    <n v="0"/>
    <m/>
    <n v="0"/>
    <n v="2050498"/>
    <n v="0"/>
    <n v="0"/>
    <m/>
    <n v="0"/>
    <n v="389595"/>
    <n v="2440093"/>
    <n v="2440093"/>
  </r>
  <r>
    <x v="2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11-05T00:00:00"/>
    <d v="2018-12-04T00:00:00"/>
    <d v="2018-12-06T00:00:00"/>
    <n v="212471679"/>
    <n v="26364"/>
    <n v="0"/>
    <n v="9859"/>
    <n v="0"/>
    <n v="0"/>
    <n v="0"/>
    <n v="0"/>
    <n v="0"/>
    <n v="50"/>
    <n v="58"/>
    <n v="50"/>
    <n v="58"/>
    <n v="125483"/>
    <n v="796"/>
    <n v="0"/>
    <n v="1594176"/>
    <n v="0"/>
    <n v="0"/>
    <n v="0"/>
    <n v="0"/>
    <n v="0"/>
    <n v="0"/>
    <n v="0"/>
    <n v="0"/>
    <n v="263222"/>
    <n v="0"/>
    <n v="0"/>
    <n v="0"/>
    <n v="0"/>
    <n v="87046"/>
    <n v="317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6755"/>
    <n v="2388038"/>
    <n v="0"/>
    <n v="381283"/>
    <n v="0"/>
    <n v="0"/>
    <n v="0"/>
    <n v="0"/>
    <n v="381283"/>
    <n v="-2388038"/>
    <n v="0"/>
    <n v="0"/>
    <n v="0"/>
    <n v="0"/>
    <n v="0"/>
    <n v="0"/>
    <n v="0"/>
    <n v="0"/>
    <n v="0"/>
    <n v="0"/>
    <n v="0"/>
    <n v="0"/>
    <n v="0"/>
    <n v="0"/>
    <n v="0"/>
    <n v="0"/>
    <n v="-13281"/>
    <n v="-2401319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1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82"/>
    <n v="381283"/>
    <n v="0"/>
    <s v=""/>
    <n v="105448"/>
    <n v="669"/>
    <n v="0"/>
    <n v="1339644"/>
    <n v="0"/>
    <n v="221195"/>
    <n v="0"/>
    <n v="73148"/>
    <n v="266651"/>
    <n v="0"/>
    <n v="0"/>
    <n v="0"/>
    <m/>
    <n v="0"/>
    <m/>
    <n v="0"/>
    <n v="2006755"/>
    <n v="13282"/>
    <n v="0"/>
    <m/>
    <n v="-1"/>
    <n v="381283"/>
    <n v="2388038"/>
    <n v="2401319"/>
  </r>
  <r>
    <x v="2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11-05T00:00:00"/>
    <d v="2018-12-04T00:00:00"/>
    <d v="2018-12-06T00:00:00"/>
    <n v="212471679"/>
    <n v="32771"/>
    <n v="0"/>
    <n v="24240"/>
    <n v="0"/>
    <n v="0"/>
    <n v="0"/>
    <n v="0"/>
    <n v="0"/>
    <n v="37"/>
    <n v="99.5"/>
    <n v="37"/>
    <n v="28.5"/>
    <n v="0"/>
    <n v="796"/>
    <n v="0"/>
    <n v="1981825"/>
    <n v="0"/>
    <n v="0"/>
    <n v="0"/>
    <n v="0"/>
    <n v="0"/>
    <n v="0"/>
    <n v="0"/>
    <n v="0"/>
    <n v="327188"/>
    <n v="0"/>
    <n v="0"/>
    <n v="0"/>
    <n v="0"/>
    <n v="149330"/>
    <n v="155922"/>
    <n v="297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7379"/>
    <n v="2912381"/>
    <n v="0"/>
    <n v="465002"/>
    <n v="0"/>
    <n v="0"/>
    <n v="0"/>
    <n v="0"/>
    <n v="465002"/>
    <n v="-2912381"/>
    <n v="0"/>
    <n v="0"/>
    <n v="0"/>
    <n v="0"/>
    <n v="0"/>
    <n v="0"/>
    <n v="0"/>
    <n v="0"/>
    <n v="0"/>
    <n v="0"/>
    <n v="0"/>
    <n v="0"/>
    <n v="0"/>
    <n v="0"/>
    <n v="0"/>
    <n v="0"/>
    <n v="-16510"/>
    <n v="-2928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0"/>
    <n v="465002"/>
    <n v="0"/>
    <s v=""/>
    <n v="0"/>
    <n v="669"/>
    <n v="0"/>
    <n v="1665399"/>
    <n v="0"/>
    <n v="274948"/>
    <n v="0"/>
    <n v="125487"/>
    <n v="131027"/>
    <n v="249849"/>
    <n v="0"/>
    <n v="0"/>
    <m/>
    <n v="0"/>
    <m/>
    <n v="0"/>
    <n v="2447379"/>
    <n v="16510"/>
    <n v="0"/>
    <m/>
    <n v="0"/>
    <n v="465002"/>
    <n v="2912381"/>
    <n v="2928891"/>
  </r>
  <r>
    <x v="2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11-05T00:00:00"/>
    <d v="2018-12-04T00:00:00"/>
    <d v="2018-12-06T00:00:00"/>
    <n v="212471679"/>
    <n v="30557"/>
    <n v="0"/>
    <n v="5398"/>
    <n v="0"/>
    <n v="0"/>
    <n v="0"/>
    <n v="0"/>
    <n v="0"/>
    <n v="93"/>
    <n v="95"/>
    <n v="66"/>
    <n v="66"/>
    <n v="85911"/>
    <n v="796"/>
    <n v="0"/>
    <n v="1848239"/>
    <n v="0"/>
    <n v="0"/>
    <n v="0"/>
    <n v="0"/>
    <n v="0"/>
    <n v="0"/>
    <n v="0"/>
    <n v="0"/>
    <n v="305084"/>
    <n v="0"/>
    <n v="0"/>
    <n v="0"/>
    <n v="0"/>
    <n v="142575"/>
    <n v="361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5619"/>
    <n v="2743687"/>
    <n v="0"/>
    <n v="438068"/>
    <n v="0"/>
    <n v="0"/>
    <n v="0"/>
    <n v="0"/>
    <n v="438068"/>
    <n v="-2743687"/>
    <n v="0"/>
    <n v="0"/>
    <n v="0"/>
    <n v="0"/>
    <n v="0"/>
    <n v="0"/>
    <n v="0"/>
    <n v="0"/>
    <n v="0"/>
    <n v="0"/>
    <n v="0"/>
    <n v="0"/>
    <n v="0"/>
    <n v="0"/>
    <n v="0"/>
    <n v="0"/>
    <n v="-15395"/>
    <n v="-2759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95"/>
    <n v="438068"/>
    <n v="0"/>
    <s v=""/>
    <n v="72194"/>
    <n v="669"/>
    <n v="0"/>
    <n v="1553142"/>
    <n v="0"/>
    <n v="256373"/>
    <n v="0"/>
    <n v="119811"/>
    <n v="303430"/>
    <n v="0"/>
    <n v="0"/>
    <n v="0"/>
    <m/>
    <n v="0"/>
    <m/>
    <n v="0"/>
    <n v="2305619"/>
    <n v="15395"/>
    <n v="0"/>
    <m/>
    <n v="0"/>
    <n v="438068"/>
    <n v="2743687"/>
    <n v="2759082"/>
  </r>
  <r>
    <x v="2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11-05T00:00:00"/>
    <d v="2018-12-04T00:00:00"/>
    <d v="2018-12-06T00:00:00"/>
    <n v="212471679"/>
    <n v="23263"/>
    <n v="0"/>
    <n v="8001"/>
    <n v="0"/>
    <n v="0"/>
    <n v="0"/>
    <n v="0"/>
    <n v="0"/>
    <n v="39"/>
    <n v="41.5"/>
    <n v="37"/>
    <n v="39"/>
    <n v="0"/>
    <n v="796"/>
    <n v="0"/>
    <n v="1484457"/>
    <n v="0"/>
    <n v="0"/>
    <n v="0"/>
    <n v="0"/>
    <n v="0"/>
    <n v="0"/>
    <n v="0"/>
    <n v="0"/>
    <n v="232259"/>
    <n v="0"/>
    <n v="0"/>
    <n v="0"/>
    <n v="0"/>
    <n v="139702"/>
    <n v="358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1931"/>
    <n v="2215698"/>
    <n v="0"/>
    <n v="353767"/>
    <n v="0"/>
    <n v="0"/>
    <n v="0"/>
    <n v="0"/>
    <n v="353767"/>
    <n v="-2215698"/>
    <n v="0"/>
    <n v="0"/>
    <n v="0"/>
    <n v="0"/>
    <n v="0"/>
    <n v="0"/>
    <n v="0"/>
    <n v="0"/>
    <n v="0"/>
    <n v="0"/>
    <n v="0"/>
    <n v="0"/>
    <n v="0"/>
    <n v="0"/>
    <n v="0"/>
    <n v="0"/>
    <n v="-11720"/>
    <n v="-2227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0"/>
    <n v="353767"/>
    <n v="0"/>
    <s v=""/>
    <n v="0"/>
    <n v="669"/>
    <n v="0"/>
    <n v="1247443"/>
    <n v="0"/>
    <n v="195176"/>
    <n v="0"/>
    <n v="117397"/>
    <n v="301246"/>
    <n v="0"/>
    <n v="0"/>
    <n v="0"/>
    <m/>
    <n v="0"/>
    <m/>
    <n v="0"/>
    <n v="1861931"/>
    <n v="11720"/>
    <n v="0"/>
    <m/>
    <n v="0"/>
    <n v="353767"/>
    <n v="2215698"/>
    <n v="2227418"/>
  </r>
  <r>
    <x v="3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10-03T00:00:00"/>
    <d v="2018-11-05T00:00:00"/>
    <d v="2018-11-08T00:00:00"/>
    <n v="212471628"/>
    <n v="31249"/>
    <n v="0"/>
    <n v="6851"/>
    <n v="0"/>
    <n v="0"/>
    <n v="0"/>
    <n v="0"/>
    <n v="0"/>
    <n v="195"/>
    <n v="198.5"/>
    <n v="194"/>
    <n v="198"/>
    <n v="155485"/>
    <n v="793"/>
    <n v="0"/>
    <n v="1889689"/>
    <n v="0"/>
    <n v="0"/>
    <n v="0"/>
    <n v="0"/>
    <n v="0"/>
    <n v="0"/>
    <n v="0"/>
    <n v="0"/>
    <n v="311993"/>
    <n v="0"/>
    <n v="0"/>
    <n v="0"/>
    <n v="0"/>
    <n v="294721"/>
    <n v="1082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94253"/>
    <n v="0"/>
    <n v="0"/>
    <n v="0"/>
    <n v="0"/>
    <n v="0"/>
    <n v="0"/>
    <n v="-9864"/>
    <n v="0"/>
    <n v="0"/>
    <n v="2967373"/>
    <n v="3547455"/>
    <n v="0"/>
    <n v="563801"/>
    <n v="0"/>
    <n v="0"/>
    <n v="0"/>
    <n v="0"/>
    <n v="563801"/>
    <n v="-3531174"/>
    <n v="0"/>
    <n v="0"/>
    <n v="0"/>
    <n v="0"/>
    <n v="0"/>
    <n v="0"/>
    <n v="0"/>
    <n v="0"/>
    <n v="0"/>
    <n v="0"/>
    <n v="0"/>
    <n v="0"/>
    <n v="0"/>
    <n v="0"/>
    <n v="0"/>
    <n v="0"/>
    <n v="-16281"/>
    <n v="-3547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81"/>
    <n v="563801"/>
    <n v="0"/>
    <s v=""/>
    <n v="130660"/>
    <n v="666"/>
    <n v="0"/>
    <n v="1587974"/>
    <n v="0"/>
    <n v="262179"/>
    <n v="0"/>
    <n v="247665"/>
    <n v="909756"/>
    <n v="0"/>
    <n v="0"/>
    <n v="0"/>
    <m/>
    <n v="0"/>
    <m/>
    <n v="0"/>
    <n v="3138900"/>
    <n v="16281"/>
    <n v="0"/>
    <m/>
    <n v="-194253"/>
    <n v="596391"/>
    <n v="3735291"/>
    <n v="3557319"/>
  </r>
  <r>
    <x v="3"/>
    <n v="1594986"/>
    <n v="532999"/>
    <n v="532999"/>
    <s v="25-616-2400"/>
    <s v="AGUAS ANDINAS S.A."/>
    <s v="SAN MARTIN 430"/>
    <s v="AT43"/>
    <s v="2762 - NORMAL CON EMISION DE FACTURA"/>
    <s v="1-1 AEREA"/>
    <s v="N"/>
    <s v="SF-SIN DOCTO. AGRUPACION IVA"/>
    <s v="QUILICURA"/>
    <s v="LO BOZA"/>
    <s v="QUILICURA"/>
    <s v="GRAN CLIENTE"/>
    <s v="SERVICIOS SANITARIOS"/>
    <d v="2018-10-03T00:00:00"/>
    <d v="2018-11-05T00:00:00"/>
    <d v="2018-11-08T00:00:00"/>
    <n v="212471628"/>
    <n v="11450"/>
    <n v="0"/>
    <n v="3649"/>
    <n v="0"/>
    <n v="0"/>
    <n v="0"/>
    <n v="0"/>
    <n v="0"/>
    <n v="21"/>
    <n v="23"/>
    <n v="21"/>
    <n v="22"/>
    <n v="85594"/>
    <n v="793"/>
    <n v="0"/>
    <n v="692357"/>
    <n v="0"/>
    <n v="0"/>
    <n v="0"/>
    <n v="0"/>
    <n v="0"/>
    <n v="0"/>
    <n v="0"/>
    <n v="0"/>
    <n v="114319"/>
    <n v="0"/>
    <n v="0"/>
    <n v="0"/>
    <n v="0"/>
    <n v="34149"/>
    <n v="120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179"/>
    <n v="0"/>
    <n v="0"/>
    <n v="0"/>
    <n v="0"/>
    <n v="0"/>
    <n v="0"/>
    <n v="-1843"/>
    <n v="0"/>
    <n v="0"/>
    <n v="851664"/>
    <n v="1019446"/>
    <n v="0"/>
    <n v="161816"/>
    <n v="0"/>
    <n v="0"/>
    <n v="0"/>
    <n v="0"/>
    <n v="161816"/>
    <n v="-1013481"/>
    <n v="0"/>
    <n v="0"/>
    <n v="0"/>
    <n v="0"/>
    <n v="0"/>
    <n v="0"/>
    <n v="0"/>
    <n v="0"/>
    <n v="0"/>
    <n v="0"/>
    <n v="0"/>
    <n v="0"/>
    <n v="0"/>
    <n v="0"/>
    <n v="0"/>
    <n v="0"/>
    <n v="-5965"/>
    <n v="-1019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5"/>
    <n v="161816"/>
    <n v="-1"/>
    <s v=""/>
    <n v="71928"/>
    <n v="666"/>
    <n v="0"/>
    <n v="581813"/>
    <n v="0"/>
    <n v="96066"/>
    <n v="0"/>
    <n v="28697"/>
    <n v="101084"/>
    <n v="0"/>
    <n v="0"/>
    <n v="0"/>
    <m/>
    <n v="0"/>
    <m/>
    <n v="0"/>
    <n v="880254"/>
    <n v="5965"/>
    <n v="0"/>
    <m/>
    <n v="-32179"/>
    <n v="167248"/>
    <n v="1047502"/>
    <n v="1021288"/>
  </r>
  <r>
    <x v="3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10-03T00:00:00"/>
    <d v="2018-11-05T00:00:00"/>
    <d v="2018-11-08T00:00:00"/>
    <n v="212471628"/>
    <n v="32667"/>
    <n v="0"/>
    <n v="6"/>
    <n v="0"/>
    <n v="0"/>
    <n v="0"/>
    <n v="0"/>
    <n v="0"/>
    <n v="68"/>
    <n v="124"/>
    <n v="68"/>
    <n v="68"/>
    <n v="206621"/>
    <n v="793"/>
    <n v="0"/>
    <n v="1975306"/>
    <n v="0"/>
    <n v="0"/>
    <n v="0"/>
    <n v="0"/>
    <n v="0"/>
    <n v="0"/>
    <n v="0"/>
    <n v="0"/>
    <n v="326150"/>
    <n v="0"/>
    <n v="0"/>
    <n v="0"/>
    <n v="0"/>
    <n v="184108"/>
    <n v="37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6336"/>
    <n v="0"/>
    <n v="0"/>
    <n v="0"/>
    <n v="0"/>
    <n v="0"/>
    <n v="0"/>
    <n v="-13245"/>
    <n v="0"/>
    <n v="0"/>
    <n v="2357313"/>
    <n v="2822222"/>
    <n v="0"/>
    <n v="447889"/>
    <n v="0"/>
    <n v="0"/>
    <n v="0"/>
    <n v="0"/>
    <n v="447889"/>
    <n v="-2805202"/>
    <n v="0"/>
    <n v="0"/>
    <n v="0"/>
    <n v="0"/>
    <n v="0"/>
    <n v="0"/>
    <n v="0"/>
    <n v="0"/>
    <n v="0"/>
    <n v="0"/>
    <n v="0"/>
    <n v="0"/>
    <n v="0"/>
    <n v="0"/>
    <n v="0"/>
    <n v="0"/>
    <n v="-17020"/>
    <n v="-282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20"/>
    <n v="447889"/>
    <n v="0"/>
    <s v=""/>
    <n v="173631"/>
    <n v="666"/>
    <n v="0"/>
    <n v="1659921"/>
    <n v="0"/>
    <n v="274076"/>
    <n v="0"/>
    <n v="154713"/>
    <n v="312441"/>
    <n v="0"/>
    <n v="0"/>
    <n v="0"/>
    <m/>
    <n v="0"/>
    <m/>
    <n v="0"/>
    <n v="2575448"/>
    <n v="17020"/>
    <n v="0"/>
    <m/>
    <n v="-246336"/>
    <n v="489335"/>
    <n v="3064783"/>
    <n v="2835467"/>
  </r>
  <r>
    <x v="3"/>
    <n v="1594986"/>
    <n v="533104"/>
    <n v="533104"/>
    <s v="25-616-2000"/>
    <s v="AGUAS ANDINAS S.A."/>
    <s v="PREMIO NOBEL 5610"/>
    <s v="AT43"/>
    <s v="2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11-05T00:00:00"/>
    <d v="2018-11-08T00:00:00"/>
    <n v="212471628"/>
    <n v="0"/>
    <n v="0"/>
    <n v="0"/>
    <n v="0"/>
    <n v="0"/>
    <n v="0"/>
    <n v="0"/>
    <n v="1637"/>
    <n v="0"/>
    <n v="0"/>
    <n v="0"/>
    <n v="0"/>
    <n v="151238"/>
    <n v="793"/>
    <n v="0"/>
    <n v="10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220"/>
    <n v="0"/>
    <n v="0"/>
    <n v="0"/>
    <n v="0"/>
    <n v="0"/>
    <n v="0"/>
    <n v="-3054"/>
    <n v="0"/>
    <n v="0"/>
    <n v="176015"/>
    <n v="209458"/>
    <n v="0"/>
    <n v="33443"/>
    <n v="0"/>
    <n v="0"/>
    <n v="0"/>
    <n v="0"/>
    <n v="33443"/>
    <n v="-209458"/>
    <n v="0"/>
    <n v="0"/>
    <n v="0"/>
    <n v="0"/>
    <n v="0"/>
    <n v="0"/>
    <n v="0"/>
    <n v="0"/>
    <n v="0"/>
    <n v="0"/>
    <n v="0"/>
    <n v="0"/>
    <n v="0"/>
    <n v="0"/>
    <n v="0"/>
    <n v="0"/>
    <n v="0"/>
    <n v="-209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43"/>
    <n v="0"/>
    <s v=""/>
    <n v="127091"/>
    <n v="666"/>
    <n v="0"/>
    <n v="89664"/>
    <n v="0"/>
    <n v="0"/>
    <n v="0"/>
    <n v="0"/>
    <n v="0"/>
    <n v="0"/>
    <n v="0"/>
    <n v="0"/>
    <m/>
    <n v="0"/>
    <m/>
    <n v="0"/>
    <n v="217421"/>
    <n v="0"/>
    <n v="0"/>
    <m/>
    <n v="-46220"/>
    <n v="41310"/>
    <n v="258731"/>
    <n v="212511"/>
  </r>
  <r>
    <x v="3"/>
    <n v="1594986"/>
    <n v="533110"/>
    <n v="533110"/>
    <s v="25-616-2100"/>
    <s v="AGUAS ANDINAS S.A."/>
    <s v="PJE. BAMBU S/N"/>
    <s v="AT43"/>
    <s v="2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11-05T00:00:00"/>
    <d v="2018-11-08T00:00:00"/>
    <n v="212471628"/>
    <n v="0"/>
    <n v="0"/>
    <n v="0"/>
    <n v="0"/>
    <n v="0"/>
    <n v="0"/>
    <n v="0"/>
    <n v="389"/>
    <n v="0"/>
    <n v="0"/>
    <n v="0"/>
    <n v="0"/>
    <n v="151238"/>
    <n v="793"/>
    <n v="0"/>
    <n v="25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208"/>
    <n v="177558"/>
    <n v="0"/>
    <n v="28350"/>
    <n v="0"/>
    <n v="0"/>
    <n v="0"/>
    <n v="0"/>
    <n v="28350"/>
    <n v="-177558"/>
    <n v="0"/>
    <n v="0"/>
    <n v="0"/>
    <n v="0"/>
    <n v="0"/>
    <n v="0"/>
    <n v="0"/>
    <n v="0"/>
    <n v="0"/>
    <n v="0"/>
    <n v="0"/>
    <n v="0"/>
    <n v="0"/>
    <n v="0"/>
    <n v="0"/>
    <n v="0"/>
    <n v="0"/>
    <n v="-177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50"/>
    <n v="0"/>
    <s v=""/>
    <n v="127091"/>
    <n v="666"/>
    <n v="0"/>
    <n v="21451"/>
    <n v="0"/>
    <n v="0"/>
    <n v="0"/>
    <n v="0"/>
    <n v="0"/>
    <n v="0"/>
    <n v="0"/>
    <n v="0"/>
    <m/>
    <n v="0"/>
    <m/>
    <n v="0"/>
    <n v="149208"/>
    <n v="0"/>
    <n v="0"/>
    <m/>
    <n v="0"/>
    <n v="28350"/>
    <n v="177558"/>
    <n v="177558"/>
  </r>
  <r>
    <x v="3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10-03T00:00:00"/>
    <d v="2018-11-05T00:00:00"/>
    <d v="2018-11-08T00:00:00"/>
    <n v="212471628"/>
    <n v="60021"/>
    <n v="0"/>
    <n v="15727"/>
    <n v="0"/>
    <n v="0"/>
    <n v="0"/>
    <n v="0"/>
    <n v="0"/>
    <n v="133"/>
    <n v="133"/>
    <n v="132"/>
    <n v="133"/>
    <n v="124948"/>
    <n v="793"/>
    <n v="0"/>
    <n v="3629768"/>
    <n v="0"/>
    <n v="0"/>
    <n v="0"/>
    <n v="0"/>
    <n v="0"/>
    <n v="0"/>
    <n v="0"/>
    <n v="0"/>
    <n v="599255"/>
    <n v="0"/>
    <n v="0"/>
    <n v="0"/>
    <n v="0"/>
    <n v="197471"/>
    <n v="727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3237"/>
    <n v="0"/>
    <n v="0"/>
    <n v="0"/>
    <n v="0"/>
    <n v="0"/>
    <n v="0"/>
    <n v="-9298"/>
    <n v="0"/>
    <n v="0"/>
    <n v="4291519"/>
    <n v="5138178"/>
    <n v="0"/>
    <n v="815389"/>
    <n v="0"/>
    <n v="0"/>
    <n v="0"/>
    <n v="0"/>
    <n v="815389"/>
    <n v="-5106907"/>
    <n v="0"/>
    <n v="0"/>
    <n v="0"/>
    <n v="0"/>
    <n v="0"/>
    <n v="0"/>
    <n v="0"/>
    <n v="0"/>
    <n v="0"/>
    <n v="0"/>
    <n v="0"/>
    <n v="0"/>
    <n v="0"/>
    <n v="0"/>
    <n v="0"/>
    <n v="0"/>
    <n v="-31271"/>
    <n v="-5138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71"/>
    <n v="815389"/>
    <n v="1"/>
    <s v=""/>
    <n v="104998"/>
    <n v="666"/>
    <n v="0"/>
    <n v="3050225"/>
    <n v="0"/>
    <n v="503576"/>
    <n v="0"/>
    <n v="165942"/>
    <n v="611099"/>
    <n v="0"/>
    <n v="0"/>
    <n v="0"/>
    <m/>
    <n v="0"/>
    <m/>
    <n v="0"/>
    <n v="4436506"/>
    <n v="31271"/>
    <n v="0"/>
    <m/>
    <n v="-163237"/>
    <n v="842936"/>
    <n v="5279442"/>
    <n v="5147476"/>
  </r>
  <r>
    <x v="3"/>
    <n v="1594986"/>
    <n v="916308"/>
    <n v="916308"/>
    <s v="25-616-1500"/>
    <s v="AGUAS ANDINAS S.A."/>
    <s v="VALLE ALEGRE 1265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09-04T00:00:00"/>
    <d v="2018-11-05T00:00:00"/>
    <d v="2018-11-08T00:00:00"/>
    <n v="212471628"/>
    <n v="0"/>
    <n v="0"/>
    <n v="0"/>
    <n v="0"/>
    <n v="0"/>
    <n v="0"/>
    <n v="0"/>
    <n v="32721"/>
    <n v="0"/>
    <n v="0"/>
    <n v="0"/>
    <n v="0"/>
    <n v="85594"/>
    <n v="793"/>
    <n v="0"/>
    <n v="1857634"/>
    <n v="0"/>
    <n v="0"/>
    <n v="0"/>
    <n v="0"/>
    <n v="0"/>
    <n v="0"/>
    <n v="0"/>
    <n v="0"/>
    <n v="0"/>
    <n v="0"/>
    <n v="0"/>
    <n v="0"/>
    <n v="0"/>
    <n v="9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237"/>
    <n v="0"/>
    <n v="0"/>
    <n v="0"/>
    <n v="0"/>
    <n v="0"/>
    <n v="0"/>
    <n v="-3822"/>
    <n v="0"/>
    <n v="0"/>
    <n v="1667436"/>
    <n v="1984249"/>
    <n v="0"/>
    <n v="316813"/>
    <n v="0"/>
    <n v="0"/>
    <n v="0"/>
    <n v="0"/>
    <n v="316813"/>
    <n v="-1984249"/>
    <n v="0"/>
    <n v="0"/>
    <n v="0"/>
    <n v="0"/>
    <n v="0"/>
    <n v="0"/>
    <n v="0"/>
    <n v="0"/>
    <n v="0"/>
    <n v="0"/>
    <n v="0"/>
    <n v="0"/>
    <n v="0"/>
    <n v="0"/>
    <n v="0"/>
    <n v="0"/>
    <n v="0"/>
    <n v="-1984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813"/>
    <n v="0"/>
    <s v=""/>
    <n v="71928"/>
    <n v="666"/>
    <n v="0"/>
    <n v="1561037"/>
    <n v="0"/>
    <n v="0"/>
    <n v="0"/>
    <n v="79233"/>
    <n v="0"/>
    <n v="0"/>
    <n v="0"/>
    <n v="0"/>
    <m/>
    <n v="0"/>
    <m/>
    <n v="0"/>
    <n v="1712864"/>
    <n v="0"/>
    <n v="0"/>
    <m/>
    <n v="-50237"/>
    <n v="325444"/>
    <n v="2038308"/>
    <n v="1988071"/>
  </r>
  <r>
    <x v="3"/>
    <n v="1594986"/>
    <n v="973766"/>
    <n v="973766"/>
    <s v="25-616-1600"/>
    <s v="AGUAS ANDINAS S.A."/>
    <s v="ESMERALDA LADO 921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10-03T00:00:00"/>
    <d v="2018-11-05T00:00:00"/>
    <d v="2018-11-08T00:00:00"/>
    <n v="212471628"/>
    <n v="45699"/>
    <n v="0"/>
    <n v="7130"/>
    <n v="0"/>
    <n v="0"/>
    <n v="0"/>
    <n v="0"/>
    <n v="0"/>
    <n v="76"/>
    <n v="77"/>
    <n v="76"/>
    <n v="76"/>
    <n v="0"/>
    <n v="793"/>
    <n v="0"/>
    <n v="2594420"/>
    <n v="0"/>
    <n v="0"/>
    <n v="0"/>
    <n v="0"/>
    <n v="0"/>
    <n v="0"/>
    <n v="0"/>
    <n v="0"/>
    <n v="456263"/>
    <n v="0"/>
    <n v="0"/>
    <n v="0"/>
    <n v="0"/>
    <n v="114326"/>
    <n v="415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9541"/>
    <n v="0"/>
    <n v="0"/>
    <n v="0"/>
    <n v="0"/>
    <n v="0"/>
    <n v="0"/>
    <n v="-6060"/>
    <n v="0"/>
    <n v="0"/>
    <n v="2912393"/>
    <n v="3489556"/>
    <n v="0"/>
    <n v="553355"/>
    <n v="0"/>
    <n v="0"/>
    <n v="0"/>
    <n v="0"/>
    <n v="553355"/>
    <n v="-3465747"/>
    <n v="0"/>
    <n v="0"/>
    <n v="0"/>
    <n v="0"/>
    <n v="0"/>
    <n v="0"/>
    <n v="0"/>
    <n v="0"/>
    <n v="0"/>
    <n v="0"/>
    <n v="0"/>
    <n v="0"/>
    <n v="0"/>
    <n v="0"/>
    <n v="0"/>
    <n v="0"/>
    <n v="-23809"/>
    <n v="-348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09"/>
    <n v="553355"/>
    <n v="1"/>
    <s v=""/>
    <n v="0"/>
    <n v="666"/>
    <n v="0"/>
    <n v="2180185"/>
    <n v="0"/>
    <n v="383414"/>
    <n v="0"/>
    <n v="96072"/>
    <n v="349199"/>
    <n v="0"/>
    <n v="0"/>
    <n v="0"/>
    <m/>
    <n v="0"/>
    <m/>
    <n v="0"/>
    <n v="3009536"/>
    <n v="23809"/>
    <n v="0"/>
    <m/>
    <n v="-109541"/>
    <n v="571812"/>
    <n v="3581348"/>
    <n v="3495616"/>
  </r>
  <r>
    <x v="3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10-03T00:00:00"/>
    <d v="2018-11-05T00:00:00"/>
    <d v="2018-11-08T00:00:00"/>
    <n v="212471628"/>
    <n v="35520"/>
    <n v="0"/>
    <n v="8941"/>
    <n v="0"/>
    <n v="0"/>
    <n v="0"/>
    <n v="0"/>
    <n v="0"/>
    <n v="51"/>
    <n v="54"/>
    <n v="30"/>
    <n v="51.5"/>
    <n v="0"/>
    <n v="793"/>
    <n v="0"/>
    <n v="2147893"/>
    <n v="0"/>
    <n v="0"/>
    <n v="0"/>
    <n v="0"/>
    <n v="0"/>
    <n v="0"/>
    <n v="0"/>
    <n v="0"/>
    <n v="354635"/>
    <n v="0"/>
    <n v="0"/>
    <n v="0"/>
    <n v="0"/>
    <n v="80176"/>
    <n v="28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7709"/>
    <n v="0"/>
    <n v="0"/>
    <n v="0"/>
    <n v="0"/>
    <n v="0"/>
    <n v="0"/>
    <n v="-3880"/>
    <n v="0"/>
    <n v="0"/>
    <n v="2347475"/>
    <n v="2812001"/>
    <n v="0"/>
    <n v="446020"/>
    <n v="0"/>
    <n v="0"/>
    <n v="0"/>
    <n v="0"/>
    <n v="446020"/>
    <n v="-2793495"/>
    <n v="0"/>
    <n v="0"/>
    <n v="0"/>
    <n v="0"/>
    <n v="0"/>
    <n v="0"/>
    <n v="0"/>
    <n v="0"/>
    <n v="0"/>
    <n v="0"/>
    <n v="0"/>
    <n v="0"/>
    <n v="0"/>
    <n v="0"/>
    <n v="0"/>
    <n v="0"/>
    <n v="-18506"/>
    <n v="-281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06"/>
    <n v="446020"/>
    <n v="0"/>
    <s v=""/>
    <n v="0"/>
    <n v="666"/>
    <n v="0"/>
    <n v="1804952"/>
    <n v="0"/>
    <n v="298013"/>
    <n v="0"/>
    <n v="67375"/>
    <n v="236628"/>
    <n v="0"/>
    <n v="0"/>
    <n v="0"/>
    <m/>
    <n v="0"/>
    <m/>
    <n v="0"/>
    <n v="2407634"/>
    <n v="18506"/>
    <n v="0"/>
    <m/>
    <n v="-67709"/>
    <n v="457450"/>
    <n v="2865084"/>
    <n v="2815881"/>
  </r>
  <r>
    <x v="3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10-03T00:00:00"/>
    <d v="2018-11-05T00:00:00"/>
    <d v="2018-11-08T00:00:00"/>
    <n v="212471628"/>
    <n v="40437"/>
    <n v="0"/>
    <n v="248"/>
    <n v="0"/>
    <n v="0"/>
    <n v="0"/>
    <n v="0"/>
    <n v="0"/>
    <n v="111"/>
    <n v="117.5"/>
    <n v="92"/>
    <n v="103.5"/>
    <n v="0"/>
    <n v="793"/>
    <n v="0"/>
    <n v="2445142"/>
    <n v="0"/>
    <n v="0"/>
    <n v="0"/>
    <n v="0"/>
    <n v="0"/>
    <n v="0"/>
    <n v="0"/>
    <n v="0"/>
    <n v="403728"/>
    <n v="0"/>
    <n v="0"/>
    <n v="0"/>
    <n v="0"/>
    <n v="174458"/>
    <n v="56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9791"/>
    <n v="0"/>
    <n v="0"/>
    <n v="0"/>
    <n v="0"/>
    <n v="0"/>
    <n v="0"/>
    <n v="-6767"/>
    <n v="0"/>
    <n v="0"/>
    <n v="2910479"/>
    <n v="3484539"/>
    <n v="0"/>
    <n v="552991"/>
    <n v="0"/>
    <n v="0"/>
    <n v="0"/>
    <n v="0"/>
    <n v="552991"/>
    <n v="-3463471"/>
    <n v="0"/>
    <n v="0"/>
    <n v="0"/>
    <n v="0"/>
    <n v="0"/>
    <n v="0"/>
    <n v="0"/>
    <n v="0"/>
    <n v="0"/>
    <n v="0"/>
    <n v="0"/>
    <n v="0"/>
    <n v="0"/>
    <n v="0"/>
    <n v="0"/>
    <n v="0"/>
    <n v="-21068"/>
    <n v="-348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68"/>
    <n v="552991"/>
    <n v="-1"/>
    <s v=""/>
    <n v="0"/>
    <n v="666"/>
    <n v="0"/>
    <n v="2054741"/>
    <n v="0"/>
    <n v="339267"/>
    <n v="0"/>
    <n v="146603"/>
    <n v="475554"/>
    <n v="0"/>
    <n v="0"/>
    <n v="0"/>
    <m/>
    <n v="0"/>
    <m/>
    <n v="0"/>
    <n v="3016831"/>
    <n v="21068"/>
    <n v="0"/>
    <m/>
    <n v="-119791"/>
    <n v="573198"/>
    <n v="3590029"/>
    <n v="3491306"/>
  </r>
  <r>
    <x v="3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8-10-03T00:00:00"/>
    <d v="2018-11-05T00:00:00"/>
    <d v="2018-11-08T00:00:00"/>
    <n v="212471628"/>
    <n v="25544"/>
    <n v="0"/>
    <n v="9228"/>
    <n v="0"/>
    <n v="0"/>
    <n v="0"/>
    <n v="0"/>
    <n v="0"/>
    <n v="53"/>
    <n v="58"/>
    <n v="52"/>
    <n v="58"/>
    <n v="124948"/>
    <n v="793"/>
    <n v="0"/>
    <n v="1544593"/>
    <n v="0"/>
    <n v="0"/>
    <n v="0"/>
    <n v="0"/>
    <n v="0"/>
    <n v="0"/>
    <n v="0"/>
    <n v="0"/>
    <n v="255032"/>
    <n v="0"/>
    <n v="0"/>
    <n v="0"/>
    <n v="0"/>
    <n v="86116"/>
    <n v="317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915"/>
    <n v="0"/>
    <n v="0"/>
    <n v="0"/>
    <n v="0"/>
    <n v="0"/>
    <n v="0"/>
    <n v="-4312"/>
    <n v="0"/>
    <n v="0"/>
    <n v="1889396"/>
    <n v="2261690"/>
    <n v="0"/>
    <n v="358985"/>
    <n v="0"/>
    <n v="0"/>
    <n v="0"/>
    <n v="0"/>
    <n v="358985"/>
    <n v="-2248382"/>
    <n v="0"/>
    <n v="0"/>
    <n v="0"/>
    <n v="0"/>
    <n v="0"/>
    <n v="0"/>
    <n v="0"/>
    <n v="0"/>
    <n v="0"/>
    <n v="0"/>
    <n v="0"/>
    <n v="0"/>
    <n v="0"/>
    <n v="0"/>
    <n v="0"/>
    <n v="0"/>
    <n v="-13308"/>
    <n v="-2261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8"/>
    <n v="358985"/>
    <n v="-1"/>
    <s v=""/>
    <n v="104998"/>
    <n v="666"/>
    <n v="0"/>
    <n v="1297977"/>
    <n v="0"/>
    <n v="214313"/>
    <n v="0"/>
    <n v="72366"/>
    <n v="266494"/>
    <n v="0"/>
    <n v="0"/>
    <n v="0"/>
    <m/>
    <n v="0"/>
    <m/>
    <n v="0"/>
    <n v="1956814"/>
    <n v="13308"/>
    <n v="0"/>
    <m/>
    <n v="-75915"/>
    <n v="371795"/>
    <n v="2328609"/>
    <n v="2266002"/>
  </r>
  <r>
    <x v="3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9-04T00:00:00"/>
    <d v="2018-11-05T00:00:00"/>
    <d v="2018-11-08T00:00:00"/>
    <n v="212471628"/>
    <n v="16809"/>
    <n v="0"/>
    <n v="11368"/>
    <n v="0"/>
    <n v="0"/>
    <n v="0"/>
    <n v="0"/>
    <n v="0"/>
    <n v="24"/>
    <n v="99.5"/>
    <n v="24"/>
    <n v="65.400000000000006"/>
    <n v="0"/>
    <n v="793"/>
    <n v="0"/>
    <n v="1016524"/>
    <n v="0"/>
    <n v="0"/>
    <n v="0"/>
    <n v="0"/>
    <n v="0"/>
    <n v="0"/>
    <n v="0"/>
    <n v="0"/>
    <n v="167823"/>
    <n v="0"/>
    <n v="0"/>
    <n v="0"/>
    <n v="0"/>
    <n v="282154"/>
    <n v="357582"/>
    <n v="165625"/>
    <n v="0"/>
    <n v="0"/>
    <n v="0"/>
    <n v="0"/>
    <n v="0"/>
    <n v="0"/>
    <n v="0"/>
    <n v="0"/>
    <n v="0"/>
    <n v="0"/>
    <n v="0"/>
    <n v="0"/>
    <n v="0"/>
    <n v="0"/>
    <n v="-1222027"/>
    <n v="0"/>
    <n v="0"/>
    <n v="0"/>
    <n v="-106273"/>
    <n v="0"/>
    <n v="0"/>
    <n v="0"/>
    <n v="0"/>
    <n v="0"/>
    <n v="0"/>
    <n v="-6465"/>
    <n v="0"/>
    <n v="0"/>
    <n v="551038"/>
    <n v="664492"/>
    <n v="0"/>
    <n v="104697"/>
    <n v="0"/>
    <n v="0"/>
    <n v="0"/>
    <n v="0"/>
    <n v="104697"/>
    <n v="-655735"/>
    <n v="0"/>
    <n v="0"/>
    <n v="0"/>
    <n v="0"/>
    <n v="0"/>
    <n v="0"/>
    <n v="0"/>
    <n v="0"/>
    <n v="0"/>
    <n v="0"/>
    <n v="0"/>
    <n v="0"/>
    <n v="0"/>
    <n v="0"/>
    <n v="0"/>
    <n v="0"/>
    <n v="-8757"/>
    <n v="-66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7"/>
    <n v="104697"/>
    <n v="0"/>
    <s v=""/>
    <n v="0"/>
    <n v="666"/>
    <n v="0"/>
    <n v="854222"/>
    <n v="0"/>
    <n v="141028"/>
    <n v="0"/>
    <n v="237104"/>
    <n v="300489"/>
    <n v="139181"/>
    <n v="0"/>
    <n v="0"/>
    <m/>
    <n v="0"/>
    <m/>
    <n v="0"/>
    <n v="1672690"/>
    <n v="8757"/>
    <n v="-1222027"/>
    <m/>
    <n v="-106273"/>
    <n v="317811"/>
    <n v="1990501"/>
    <n v="670958"/>
  </r>
  <r>
    <x v="3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10-03T00:00:00"/>
    <d v="2018-11-05T00:00:00"/>
    <d v="2018-11-08T00:00:00"/>
    <n v="212471628"/>
    <n v="26994"/>
    <n v="0"/>
    <n v="2658"/>
    <n v="0"/>
    <n v="0"/>
    <n v="0"/>
    <n v="0"/>
    <n v="0"/>
    <n v="68"/>
    <n v="95"/>
    <n v="64"/>
    <n v="66"/>
    <n v="85594"/>
    <n v="793"/>
    <n v="0"/>
    <n v="1632731"/>
    <n v="0"/>
    <n v="0"/>
    <n v="0"/>
    <n v="0"/>
    <n v="0"/>
    <n v="0"/>
    <n v="0"/>
    <n v="0"/>
    <n v="269510"/>
    <n v="0"/>
    <n v="0"/>
    <n v="0"/>
    <n v="0"/>
    <n v="141051"/>
    <n v="360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3429"/>
    <n v="0"/>
    <n v="0"/>
    <n v="0"/>
    <n v="0"/>
    <n v="0"/>
    <n v="0"/>
    <n v="-4080"/>
    <n v="0"/>
    <n v="0"/>
    <n v="2027764"/>
    <n v="2427103"/>
    <n v="0"/>
    <n v="385275"/>
    <n v="0"/>
    <n v="0"/>
    <n v="0"/>
    <n v="0"/>
    <n v="385275"/>
    <n v="-2413039"/>
    <n v="0"/>
    <n v="0"/>
    <n v="0"/>
    <n v="0"/>
    <n v="0"/>
    <n v="0"/>
    <n v="0"/>
    <n v="0"/>
    <n v="0"/>
    <n v="0"/>
    <n v="0"/>
    <n v="0"/>
    <n v="0"/>
    <n v="0"/>
    <n v="0"/>
    <n v="0"/>
    <n v="-14064"/>
    <n v="-2427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64"/>
    <n v="385275"/>
    <n v="0"/>
    <s v=""/>
    <n v="71928"/>
    <n v="666"/>
    <n v="0"/>
    <n v="1372043"/>
    <n v="0"/>
    <n v="226479"/>
    <n v="0"/>
    <n v="118530"/>
    <n v="303252"/>
    <n v="0"/>
    <n v="0"/>
    <n v="0"/>
    <m/>
    <n v="0"/>
    <m/>
    <n v="0"/>
    <n v="2092898"/>
    <n v="14064"/>
    <n v="0"/>
    <m/>
    <n v="-73429"/>
    <n v="397651"/>
    <n v="2490549"/>
    <n v="2431184"/>
  </r>
  <r>
    <x v="3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10-03T00:00:00"/>
    <d v="2018-11-05T00:00:00"/>
    <d v="2018-11-08T00:00:00"/>
    <n v="212471628"/>
    <n v="20972"/>
    <n v="0"/>
    <n v="7196"/>
    <n v="0"/>
    <n v="0"/>
    <n v="0"/>
    <n v="0"/>
    <n v="0"/>
    <n v="40"/>
    <n v="42"/>
    <n v="38"/>
    <n v="39"/>
    <n v="0"/>
    <n v="793"/>
    <n v="0"/>
    <n v="1338264"/>
    <n v="0"/>
    <n v="0"/>
    <n v="0"/>
    <n v="0"/>
    <n v="0"/>
    <n v="0"/>
    <n v="0"/>
    <n v="0"/>
    <n v="209386"/>
    <n v="0"/>
    <n v="0"/>
    <n v="0"/>
    <n v="0"/>
    <n v="139694"/>
    <n v="35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3330"/>
    <n v="0"/>
    <n v="0"/>
    <n v="0"/>
    <n v="0"/>
    <n v="0"/>
    <n v="0"/>
    <n v="-3126"/>
    <n v="0"/>
    <n v="0"/>
    <n v="1671033"/>
    <n v="1999455"/>
    <n v="0"/>
    <n v="317496"/>
    <n v="0"/>
    <n v="0"/>
    <n v="0"/>
    <n v="0"/>
    <n v="317496"/>
    <n v="-1988529"/>
    <n v="0"/>
    <n v="0"/>
    <n v="0"/>
    <n v="0"/>
    <n v="0"/>
    <n v="0"/>
    <n v="0"/>
    <n v="0"/>
    <n v="0"/>
    <n v="0"/>
    <n v="0"/>
    <n v="0"/>
    <n v="0"/>
    <n v="0"/>
    <n v="0"/>
    <n v="0"/>
    <n v="-10926"/>
    <n v="-1999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6"/>
    <n v="317496"/>
    <n v="0"/>
    <s v=""/>
    <n v="0"/>
    <n v="666"/>
    <n v="0"/>
    <n v="1124592"/>
    <n v="0"/>
    <n v="175955"/>
    <n v="0"/>
    <n v="117390"/>
    <n v="299872"/>
    <n v="0"/>
    <n v="0"/>
    <n v="0"/>
    <m/>
    <n v="0"/>
    <m/>
    <n v="0"/>
    <n v="1718475"/>
    <n v="10926"/>
    <n v="0"/>
    <m/>
    <n v="-53330"/>
    <n v="326510"/>
    <n v="2044985"/>
    <n v="2002581"/>
  </r>
  <r>
    <x v="4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09-04T00:00:00"/>
    <d v="2018-10-03T00:00:00"/>
    <d v="2018-10-06T00:00:00"/>
    <n v="212471575"/>
    <n v="16243"/>
    <n v="0"/>
    <n v="3860"/>
    <n v="0"/>
    <n v="0"/>
    <n v="0"/>
    <n v="0"/>
    <n v="0"/>
    <n v="196"/>
    <n v="198.5"/>
    <n v="196"/>
    <n v="196.2"/>
    <n v="155207"/>
    <n v="803"/>
    <n v="0"/>
    <n v="982246"/>
    <n v="0"/>
    <n v="0"/>
    <n v="0"/>
    <n v="0"/>
    <n v="0"/>
    <n v="0"/>
    <n v="0"/>
    <n v="0"/>
    <n v="162172"/>
    <n v="0"/>
    <n v="0"/>
    <n v="10071"/>
    <n v="0"/>
    <n v="264476"/>
    <n v="106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9975"/>
    <n v="2641770"/>
    <n v="0"/>
    <n v="421795"/>
    <n v="0"/>
    <n v="0"/>
    <n v="0"/>
    <n v="0"/>
    <n v="421795"/>
    <n v="-2641770"/>
    <n v="0"/>
    <n v="0"/>
    <n v="0"/>
    <n v="0"/>
    <n v="0"/>
    <n v="0"/>
    <n v="0"/>
    <n v="0"/>
    <n v="0"/>
    <n v="0"/>
    <n v="0"/>
    <n v="0"/>
    <n v="0"/>
    <n v="0"/>
    <n v="0"/>
    <n v="0"/>
    <n v="0"/>
    <n v="-2641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795"/>
    <n v="0"/>
    <s v=""/>
    <n v="130426"/>
    <n v="675"/>
    <n v="0"/>
    <n v="825417"/>
    <n v="0"/>
    <n v="136279"/>
    <n v="0"/>
    <n v="222249"/>
    <n v="896466"/>
    <n v="0"/>
    <n v="0"/>
    <n v="0"/>
    <m/>
    <m/>
    <n v="8463.0252100840335"/>
    <n v="0"/>
    <n v="2219975.0252100839"/>
    <m/>
    <n v="0"/>
    <m/>
    <n v="0"/>
    <n v="421795"/>
    <n v="2641770.0252100839"/>
    <n v="2641770.0252100839"/>
  </r>
  <r>
    <x v="4"/>
    <n v="1594986"/>
    <n v="532999"/>
    <n v="532999"/>
    <s v="25-616-2400"/>
    <s v="AGUAS ANDINAS S.A."/>
    <s v="SAN MARTIN 430"/>
    <s v="AT43"/>
    <s v="2762 - NORMAL CON EMISION DE FACTURA"/>
    <s v="1-1 AEREA"/>
    <s v="N"/>
    <s v="SF-SIN DOCTO. AGRUPACION IVA"/>
    <s v="QUILICURA"/>
    <s v="LO BOZA"/>
    <s v="QUILICURA"/>
    <s v="GRAN CLIENTE"/>
    <s v="SERVICIOS SANITARIOS"/>
    <d v="2018-09-04T00:00:00"/>
    <d v="2018-10-03T00:00:00"/>
    <d v="2018-10-06T00:00:00"/>
    <n v="212471575"/>
    <n v="11624"/>
    <n v="0"/>
    <n v="4473"/>
    <n v="0"/>
    <n v="0"/>
    <n v="0"/>
    <n v="0"/>
    <n v="0"/>
    <n v="21"/>
    <n v="23"/>
    <n v="21"/>
    <n v="21.1"/>
    <n v="85329"/>
    <n v="803"/>
    <n v="0"/>
    <n v="702879"/>
    <n v="0"/>
    <n v="0"/>
    <n v="0"/>
    <n v="0"/>
    <n v="0"/>
    <n v="0"/>
    <n v="0"/>
    <n v="0"/>
    <n v="116055"/>
    <n v="0"/>
    <n v="0"/>
    <n v="7207"/>
    <n v="0"/>
    <n v="30645"/>
    <n v="114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8779"/>
    <n v="1057647"/>
    <n v="0"/>
    <n v="168868"/>
    <n v="0"/>
    <n v="0"/>
    <n v="0"/>
    <n v="0"/>
    <n v="168868"/>
    <n v="-1057647"/>
    <n v="0"/>
    <n v="0"/>
    <n v="0"/>
    <n v="0"/>
    <n v="0"/>
    <n v="0"/>
    <n v="0"/>
    <n v="0"/>
    <n v="0"/>
    <n v="0"/>
    <n v="0"/>
    <n v="0"/>
    <n v="0"/>
    <n v="0"/>
    <n v="0"/>
    <n v="0"/>
    <n v="0"/>
    <n v="-1057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868"/>
    <n v="0"/>
    <s v=""/>
    <n v="71705"/>
    <n v="675"/>
    <n v="0"/>
    <n v="590655"/>
    <n v="0"/>
    <n v="97525"/>
    <n v="0"/>
    <n v="25752"/>
    <n v="96411"/>
    <n v="0"/>
    <n v="0"/>
    <n v="0"/>
    <m/>
    <m/>
    <n v="6056.3025210084033"/>
    <n v="0"/>
    <n v="888779.30252100842"/>
    <m/>
    <n v="0"/>
    <m/>
    <n v="0"/>
    <n v="168868"/>
    <n v="1057647.3025210085"/>
    <n v="1057647.3025210085"/>
  </r>
  <r>
    <x v="4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09-04T00:00:00"/>
    <d v="2018-10-03T00:00:00"/>
    <d v="2018-10-06T00:00:00"/>
    <n v="212471575"/>
    <n v="27832"/>
    <n v="0"/>
    <n v="4"/>
    <n v="0"/>
    <n v="0"/>
    <n v="0"/>
    <n v="0"/>
    <n v="0"/>
    <n v="68"/>
    <n v="124"/>
    <n v="67"/>
    <n v="67.099999999999994"/>
    <n v="206104"/>
    <n v="803"/>
    <n v="0"/>
    <n v="1682944"/>
    <n v="0"/>
    <n v="0"/>
    <n v="0"/>
    <n v="0"/>
    <n v="0"/>
    <n v="0"/>
    <n v="0"/>
    <n v="0"/>
    <n v="277877"/>
    <n v="0"/>
    <n v="0"/>
    <n v="17255"/>
    <n v="0"/>
    <n v="165214"/>
    <n v="364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1546"/>
    <n v="2715040"/>
    <n v="0"/>
    <n v="433494"/>
    <n v="0"/>
    <n v="0"/>
    <n v="0"/>
    <n v="0"/>
    <n v="433494"/>
    <n v="-2715040"/>
    <n v="0"/>
    <n v="0"/>
    <n v="0"/>
    <n v="0"/>
    <n v="0"/>
    <n v="0"/>
    <n v="0"/>
    <n v="0"/>
    <n v="0"/>
    <n v="0"/>
    <n v="0"/>
    <n v="0"/>
    <n v="0"/>
    <n v="0"/>
    <n v="0"/>
    <n v="0"/>
    <n v="0"/>
    <n v="-2715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494"/>
    <n v="0"/>
    <s v=""/>
    <n v="173197"/>
    <n v="675"/>
    <n v="0"/>
    <n v="1414239"/>
    <n v="0"/>
    <n v="233510"/>
    <n v="0"/>
    <n v="138835"/>
    <n v="306590"/>
    <n v="0"/>
    <n v="0"/>
    <n v="0"/>
    <m/>
    <m/>
    <n v="14500"/>
    <n v="0"/>
    <n v="2281546"/>
    <m/>
    <n v="0"/>
    <m/>
    <n v="0"/>
    <n v="433494"/>
    <n v="2715040"/>
    <n v="2715040"/>
  </r>
  <r>
    <x v="4"/>
    <n v="1594986"/>
    <n v="533104"/>
    <n v="533104"/>
    <s v="25-616-2000"/>
    <s v="AGUAS ANDINAS S.A."/>
    <s v="PREMIO NOBEL 5610"/>
    <s v="AT43"/>
    <s v="2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10-03T00:00:00"/>
    <d v="2018-10-06T00:00:00"/>
    <n v="212471575"/>
    <n v="0"/>
    <n v="0"/>
    <n v="0"/>
    <n v="0"/>
    <n v="0"/>
    <n v="0"/>
    <n v="0"/>
    <n v="1637"/>
    <n v="0"/>
    <n v="0"/>
    <n v="0"/>
    <n v="0"/>
    <n v="150973"/>
    <n v="803"/>
    <n v="0"/>
    <n v="107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101"/>
    <n v="259540"/>
    <n v="0"/>
    <n v="41439"/>
    <n v="0"/>
    <n v="0"/>
    <n v="0"/>
    <n v="0"/>
    <n v="41439"/>
    <n v="-259540"/>
    <n v="0"/>
    <n v="0"/>
    <n v="0"/>
    <n v="0"/>
    <n v="0"/>
    <n v="0"/>
    <n v="0"/>
    <n v="0"/>
    <n v="0"/>
    <n v="0"/>
    <n v="0"/>
    <n v="0"/>
    <n v="0"/>
    <n v="0"/>
    <n v="0"/>
    <n v="0"/>
    <n v="0"/>
    <n v="-259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39"/>
    <n v="0"/>
    <s v=""/>
    <n v="126868"/>
    <n v="675"/>
    <n v="0"/>
    <n v="90558"/>
    <n v="0"/>
    <n v="0"/>
    <n v="0"/>
    <n v="0"/>
    <n v="0"/>
    <n v="0"/>
    <n v="0"/>
    <n v="0"/>
    <m/>
    <m/>
    <n v="0"/>
    <n v="0"/>
    <n v="218101"/>
    <m/>
    <n v="0"/>
    <m/>
    <n v="0"/>
    <n v="41439"/>
    <n v="259540"/>
    <n v="259540"/>
  </r>
  <r>
    <x v="4"/>
    <n v="1594986"/>
    <n v="533110"/>
    <n v="533110"/>
    <s v="25-616-2100"/>
    <s v="AGUAS ANDINAS S.A."/>
    <s v="PJE. BAMBU S/N"/>
    <s v="AT43"/>
    <s v="2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10-03T00:00:00"/>
    <d v="2018-10-06T00:00:00"/>
    <n v="212471575"/>
    <n v="0"/>
    <n v="0"/>
    <n v="0"/>
    <n v="0"/>
    <n v="0"/>
    <n v="0"/>
    <n v="0"/>
    <n v="389"/>
    <n v="0"/>
    <n v="0"/>
    <n v="0"/>
    <n v="0"/>
    <n v="150973"/>
    <n v="803"/>
    <n v="0"/>
    <n v="2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199"/>
    <n v="177547"/>
    <n v="0"/>
    <n v="28348"/>
    <n v="0"/>
    <n v="0"/>
    <n v="0"/>
    <n v="0"/>
    <n v="28348"/>
    <n v="-177547"/>
    <n v="0"/>
    <n v="0"/>
    <n v="0"/>
    <n v="0"/>
    <n v="0"/>
    <n v="0"/>
    <n v="0"/>
    <n v="0"/>
    <n v="0"/>
    <n v="0"/>
    <n v="0"/>
    <n v="0"/>
    <n v="0"/>
    <n v="0"/>
    <n v="0"/>
    <n v="0"/>
    <n v="0"/>
    <n v="-177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48"/>
    <n v="0"/>
    <s v=""/>
    <n v="126868"/>
    <n v="675"/>
    <n v="0"/>
    <n v="21656"/>
    <n v="0"/>
    <n v="0"/>
    <n v="0"/>
    <n v="0"/>
    <n v="0"/>
    <n v="0"/>
    <n v="0"/>
    <n v="0"/>
    <m/>
    <m/>
    <n v="0"/>
    <n v="0"/>
    <n v="149199"/>
    <m/>
    <n v="0"/>
    <m/>
    <n v="0"/>
    <n v="28348"/>
    <n v="177547"/>
    <n v="177547"/>
  </r>
  <r>
    <x v="4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9-04T00:00:00"/>
    <d v="2018-10-03T00:00:00"/>
    <d v="2018-10-06T00:00:00"/>
    <n v="212471575"/>
    <n v="50790"/>
    <n v="0"/>
    <n v="13083"/>
    <n v="0"/>
    <n v="0"/>
    <n v="0"/>
    <n v="0"/>
    <n v="0"/>
    <n v="133"/>
    <n v="133"/>
    <n v="133"/>
    <n v="133"/>
    <n v="124683"/>
    <n v="803"/>
    <n v="0"/>
    <n v="3071523"/>
    <n v="0"/>
    <n v="0"/>
    <n v="0"/>
    <n v="0"/>
    <n v="0"/>
    <n v="0"/>
    <n v="0"/>
    <n v="0"/>
    <n v="507092"/>
    <n v="0"/>
    <n v="0"/>
    <n v="31490"/>
    <n v="0"/>
    <n v="177205"/>
    <n v="72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5757"/>
    <n v="4635951"/>
    <n v="0"/>
    <n v="740194"/>
    <n v="0"/>
    <n v="0"/>
    <n v="0"/>
    <n v="0"/>
    <n v="740194"/>
    <n v="-4635951"/>
    <n v="0"/>
    <n v="0"/>
    <n v="0"/>
    <n v="0"/>
    <n v="0"/>
    <n v="0"/>
    <n v="0"/>
    <n v="0"/>
    <n v="0"/>
    <n v="0"/>
    <n v="0"/>
    <n v="0"/>
    <n v="0"/>
    <n v="0"/>
    <n v="0"/>
    <n v="0"/>
    <n v="0"/>
    <n v="-4635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194"/>
    <n v="0"/>
    <s v=""/>
    <n v="104776"/>
    <n v="675"/>
    <n v="0"/>
    <n v="2581112"/>
    <n v="0"/>
    <n v="426128"/>
    <n v="0"/>
    <n v="148912"/>
    <n v="607692"/>
    <n v="0"/>
    <n v="0"/>
    <n v="0"/>
    <m/>
    <m/>
    <n v="26462.18487394958"/>
    <n v="0"/>
    <n v="3895757.1848739497"/>
    <m/>
    <n v="0"/>
    <m/>
    <n v="0"/>
    <n v="740194"/>
    <n v="4635951.1848739497"/>
    <n v="4635951.1848739497"/>
  </r>
  <r>
    <x v="4"/>
    <n v="1594986"/>
    <n v="916308"/>
    <n v="916308"/>
    <s v="25-616-1500"/>
    <s v="AGUAS ANDINAS S.A."/>
    <s v="VALLE ALEGRE 1265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09-04T00:00:00"/>
    <d v="2018-10-03T00:00:00"/>
    <d v="2018-10-06T00:00:00"/>
    <n v="212471575"/>
    <n v="0"/>
    <n v="0"/>
    <n v="0"/>
    <n v="0"/>
    <n v="0"/>
    <n v="0"/>
    <n v="0"/>
    <n v="32721"/>
    <n v="0"/>
    <n v="0"/>
    <n v="0"/>
    <n v="0"/>
    <n v="85329"/>
    <n v="803"/>
    <n v="0"/>
    <n v="1857634"/>
    <n v="0"/>
    <n v="0"/>
    <n v="0"/>
    <n v="0"/>
    <n v="0"/>
    <n v="0"/>
    <n v="0"/>
    <n v="0"/>
    <n v="0"/>
    <n v="0"/>
    <n v="0"/>
    <n v="0"/>
    <n v="0"/>
    <n v="88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7873"/>
    <n v="2032369"/>
    <n v="0"/>
    <n v="324496"/>
    <n v="0"/>
    <n v="0"/>
    <n v="0"/>
    <n v="0"/>
    <n v="324496"/>
    <n v="-2032369"/>
    <n v="0"/>
    <n v="0"/>
    <n v="0"/>
    <n v="0"/>
    <n v="0"/>
    <n v="0"/>
    <n v="0"/>
    <n v="0"/>
    <n v="0"/>
    <n v="0"/>
    <n v="0"/>
    <n v="0"/>
    <n v="0"/>
    <n v="0"/>
    <n v="0"/>
    <n v="0"/>
    <n v="0"/>
    <n v="-2032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496"/>
    <n v="0"/>
    <s v=""/>
    <n v="71705"/>
    <n v="675"/>
    <n v="0"/>
    <n v="1561037"/>
    <n v="0"/>
    <n v="0"/>
    <n v="0"/>
    <n v="74456"/>
    <n v="0"/>
    <n v="0"/>
    <n v="0"/>
    <n v="0"/>
    <m/>
    <m/>
    <n v="0"/>
    <n v="0"/>
    <n v="1707873"/>
    <m/>
    <n v="0"/>
    <m/>
    <n v="0"/>
    <n v="324496"/>
    <n v="2032369"/>
    <n v="2032369"/>
  </r>
  <r>
    <x v="4"/>
    <n v="1594986"/>
    <n v="973766"/>
    <n v="973766"/>
    <s v="25-616-1600"/>
    <s v="AGUAS ANDINAS S.A."/>
    <s v="ESMERALDA LADO 921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09-04T00:00:00"/>
    <d v="2018-10-03T00:00:00"/>
    <d v="2018-10-06T00:00:00"/>
    <n v="212471575"/>
    <n v="29989"/>
    <n v="0"/>
    <n v="4683"/>
    <n v="0"/>
    <n v="0"/>
    <n v="0"/>
    <n v="0"/>
    <n v="0"/>
    <n v="76"/>
    <n v="78"/>
    <n v="76"/>
    <n v="76"/>
    <n v="0"/>
    <n v="803"/>
    <n v="0"/>
    <n v="1702533"/>
    <n v="0"/>
    <n v="0"/>
    <n v="0"/>
    <n v="0"/>
    <n v="0"/>
    <n v="0"/>
    <n v="0"/>
    <n v="0"/>
    <n v="299412"/>
    <n v="0"/>
    <n v="0"/>
    <n v="18593"/>
    <n v="0"/>
    <n v="103925"/>
    <n v="413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3191"/>
    <n v="2538497"/>
    <n v="0"/>
    <n v="405306"/>
    <n v="0"/>
    <n v="0"/>
    <n v="0"/>
    <n v="0"/>
    <n v="405306"/>
    <n v="-2538497"/>
    <n v="0"/>
    <n v="0"/>
    <n v="0"/>
    <n v="0"/>
    <n v="0"/>
    <n v="0"/>
    <n v="0"/>
    <n v="0"/>
    <n v="0"/>
    <n v="0"/>
    <n v="0"/>
    <n v="0"/>
    <n v="0"/>
    <n v="0"/>
    <n v="0"/>
    <n v="0"/>
    <n v="0"/>
    <n v="-2538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306"/>
    <n v="0"/>
    <s v=""/>
    <n v="0"/>
    <n v="675"/>
    <n v="0"/>
    <n v="1430700"/>
    <n v="0"/>
    <n v="251607"/>
    <n v="0"/>
    <n v="87332"/>
    <n v="347253"/>
    <n v="0"/>
    <n v="0"/>
    <n v="0"/>
    <m/>
    <m/>
    <n v="15624.36974789916"/>
    <n v="0"/>
    <n v="2133191.369747899"/>
    <m/>
    <n v="0"/>
    <m/>
    <n v="0"/>
    <n v="405306"/>
    <n v="2538497.369747899"/>
    <n v="2538497.369747899"/>
  </r>
  <r>
    <x v="4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9-04T00:00:00"/>
    <d v="2018-10-03T00:00:00"/>
    <d v="2018-10-06T00:00:00"/>
    <n v="212471575"/>
    <n v="29295"/>
    <n v="0"/>
    <n v="7332"/>
    <n v="0"/>
    <n v="0"/>
    <n v="0"/>
    <n v="0"/>
    <n v="0"/>
    <n v="53"/>
    <n v="54"/>
    <n v="49"/>
    <n v="49.25"/>
    <n v="0"/>
    <n v="803"/>
    <n v="0"/>
    <n v="1771467"/>
    <n v="0"/>
    <n v="0"/>
    <n v="0"/>
    <n v="0"/>
    <n v="0"/>
    <n v="0"/>
    <n v="0"/>
    <n v="0"/>
    <n v="292484"/>
    <n v="0"/>
    <n v="0"/>
    <n v="18163"/>
    <n v="0"/>
    <n v="71949"/>
    <n v="26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5847"/>
    <n v="2422658"/>
    <n v="0"/>
    <n v="386811"/>
    <n v="0"/>
    <n v="0"/>
    <n v="0"/>
    <n v="0"/>
    <n v="386811"/>
    <n v="-2422658"/>
    <n v="0"/>
    <n v="0"/>
    <n v="0"/>
    <n v="0"/>
    <n v="0"/>
    <n v="0"/>
    <n v="0"/>
    <n v="0"/>
    <n v="0"/>
    <n v="0"/>
    <n v="0"/>
    <n v="0"/>
    <n v="0"/>
    <n v="0"/>
    <n v="0"/>
    <n v="0"/>
    <n v="0"/>
    <n v="-2422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811"/>
    <n v="0"/>
    <s v=""/>
    <n v="0"/>
    <n v="675"/>
    <n v="0"/>
    <n v="1488628"/>
    <n v="0"/>
    <n v="245785"/>
    <n v="0"/>
    <n v="60461"/>
    <n v="225035"/>
    <n v="0"/>
    <n v="0"/>
    <n v="0"/>
    <m/>
    <m/>
    <n v="15263.025210084033"/>
    <n v="0"/>
    <n v="2035847.0252100839"/>
    <m/>
    <n v="0"/>
    <m/>
    <n v="0"/>
    <n v="386811"/>
    <n v="2422658.0252100839"/>
    <n v="2422658.0252100839"/>
  </r>
  <r>
    <x v="4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7-04T00:00:00"/>
    <d v="2018-10-03T00:00:00"/>
    <d v="2018-10-06T00:00:00"/>
    <n v="212471575"/>
    <n v="113751"/>
    <n v="0"/>
    <n v="613"/>
    <n v="0"/>
    <n v="0"/>
    <n v="0"/>
    <n v="0"/>
    <n v="0"/>
    <n v="124"/>
    <n v="112"/>
    <n v="108"/>
    <n v="107.2"/>
    <n v="0"/>
    <n v="803"/>
    <n v="0"/>
    <n v="6878289"/>
    <n v="0"/>
    <n v="0"/>
    <n v="0"/>
    <n v="0"/>
    <n v="0"/>
    <n v="0"/>
    <n v="0"/>
    <n v="0"/>
    <n v="1135701"/>
    <n v="0"/>
    <n v="0"/>
    <n v="70524"/>
    <n v="0"/>
    <n v="440825"/>
    <n v="1774588"/>
    <n v="0"/>
    <n v="0"/>
    <n v="0"/>
    <n v="0"/>
    <n v="0"/>
    <n v="0"/>
    <n v="0"/>
    <n v="0"/>
    <n v="0"/>
    <n v="0"/>
    <n v="0"/>
    <n v="0"/>
    <n v="0"/>
    <n v="0"/>
    <n v="0"/>
    <n v="-5896423"/>
    <n v="0"/>
    <n v="0"/>
    <n v="0"/>
    <n v="0"/>
    <n v="0"/>
    <n v="0"/>
    <n v="0"/>
    <n v="0"/>
    <n v="0"/>
    <n v="0"/>
    <n v="0"/>
    <n v="0"/>
    <n v="0"/>
    <n v="3701099"/>
    <n v="4404308"/>
    <n v="0"/>
    <n v="703209"/>
    <n v="0"/>
    <n v="0"/>
    <n v="0"/>
    <n v="0"/>
    <n v="703209"/>
    <n v="-4404308"/>
    <n v="0"/>
    <n v="0"/>
    <n v="0"/>
    <n v="0"/>
    <n v="0"/>
    <n v="0"/>
    <n v="0"/>
    <n v="0"/>
    <n v="0"/>
    <n v="0"/>
    <n v="0"/>
    <n v="0"/>
    <n v="0"/>
    <n v="0"/>
    <n v="0"/>
    <n v="0"/>
    <n v="0"/>
    <n v="-440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209"/>
    <n v="0"/>
    <s v=""/>
    <n v="0"/>
    <n v="675"/>
    <n v="0"/>
    <n v="5780075"/>
    <n v="0"/>
    <n v="954371"/>
    <n v="0"/>
    <n v="370441"/>
    <n v="1491250"/>
    <n v="0"/>
    <n v="0"/>
    <n v="0"/>
    <m/>
    <m/>
    <n v="59263.865546218491"/>
    <n v="0"/>
    <n v="8656075.8655462191"/>
    <m/>
    <n v="-5896423"/>
    <m/>
    <n v="0"/>
    <n v="1644654"/>
    <n v="10300729.865546219"/>
    <n v="4404306.8655462191"/>
  </r>
  <r>
    <x v="4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8-09-04T00:00:00"/>
    <d v="2018-10-03T00:00:00"/>
    <d v="2018-10-06T00:00:00"/>
    <n v="212471575"/>
    <n v="32090"/>
    <n v="0"/>
    <n v="11547"/>
    <n v="0"/>
    <n v="0"/>
    <n v="0"/>
    <n v="0"/>
    <n v="0"/>
    <n v="55"/>
    <n v="58"/>
    <n v="55"/>
    <n v="54.4"/>
    <n v="124683"/>
    <n v="803"/>
    <n v="0"/>
    <n v="1940416"/>
    <n v="0"/>
    <n v="0"/>
    <n v="0"/>
    <n v="0"/>
    <n v="0"/>
    <n v="0"/>
    <n v="0"/>
    <n v="0"/>
    <n v="320390"/>
    <n v="0"/>
    <n v="0"/>
    <n v="19896"/>
    <n v="0"/>
    <n v="77277"/>
    <n v="29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5516"/>
    <n v="2779264"/>
    <n v="0"/>
    <n v="443748"/>
    <n v="0"/>
    <n v="0"/>
    <n v="0"/>
    <n v="0"/>
    <n v="443748"/>
    <n v="-2779264"/>
    <n v="0"/>
    <n v="0"/>
    <n v="0"/>
    <n v="0"/>
    <n v="0"/>
    <n v="0"/>
    <n v="0"/>
    <n v="0"/>
    <n v="0"/>
    <n v="0"/>
    <n v="0"/>
    <n v="0"/>
    <n v="0"/>
    <n v="0"/>
    <n v="0"/>
    <n v="0"/>
    <n v="0"/>
    <n v="-2779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748"/>
    <n v="0"/>
    <s v=""/>
    <n v="104776"/>
    <n v="675"/>
    <n v="0"/>
    <n v="1630602"/>
    <n v="0"/>
    <n v="269235"/>
    <n v="0"/>
    <n v="64939"/>
    <n v="248570"/>
    <n v="0"/>
    <n v="0"/>
    <n v="0"/>
    <m/>
    <m/>
    <n v="16719.327731092439"/>
    <n v="0"/>
    <n v="2335516.3277310925"/>
    <m/>
    <n v="0"/>
    <m/>
    <n v="0"/>
    <n v="443748"/>
    <n v="2779264.3277310925"/>
    <n v="2779264.3277310925"/>
  </r>
  <r>
    <x v="4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9-04T00:00:00"/>
    <d v="2018-10-03T00:00:00"/>
    <d v="2018-10-06T00:00:00"/>
    <n v="212471575"/>
    <n v="0"/>
    <n v="0"/>
    <n v="0"/>
    <n v="0"/>
    <n v="0"/>
    <n v="0"/>
    <n v="0"/>
    <n v="18709"/>
    <n v="0"/>
    <n v="0"/>
    <n v="0"/>
    <n v="0"/>
    <n v="0"/>
    <n v="803"/>
    <n v="0"/>
    <n v="1131426"/>
    <n v="0"/>
    <n v="0"/>
    <n v="0"/>
    <n v="0"/>
    <n v="0"/>
    <n v="0"/>
    <n v="0"/>
    <n v="0"/>
    <n v="0"/>
    <n v="0"/>
    <n v="0"/>
    <n v="0"/>
    <n v="0"/>
    <n v="90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589"/>
    <n v="1222831"/>
    <n v="0"/>
    <n v="195242"/>
    <n v="0"/>
    <n v="0"/>
    <n v="0"/>
    <n v="0"/>
    <n v="195242"/>
    <n v="-1222831"/>
    <n v="0"/>
    <n v="0"/>
    <n v="0"/>
    <n v="0"/>
    <n v="0"/>
    <n v="0"/>
    <n v="0"/>
    <n v="0"/>
    <n v="0"/>
    <n v="0"/>
    <n v="0"/>
    <n v="0"/>
    <n v="0"/>
    <n v="0"/>
    <n v="0"/>
    <n v="0"/>
    <n v="0"/>
    <n v="-1222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242"/>
    <n v="0"/>
    <s v=""/>
    <n v="0"/>
    <n v="675"/>
    <n v="0"/>
    <n v="950778"/>
    <n v="0"/>
    <n v="0"/>
    <n v="0"/>
    <n v="76136"/>
    <n v="0"/>
    <n v="0"/>
    <n v="0"/>
    <n v="0"/>
    <m/>
    <m/>
    <n v="0"/>
    <n v="0"/>
    <n v="1027589"/>
    <m/>
    <n v="0"/>
    <m/>
    <n v="0"/>
    <n v="195242"/>
    <n v="1222831"/>
    <n v="1222831"/>
  </r>
  <r>
    <x v="4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9-04T00:00:00"/>
    <d v="2018-10-03T00:00:00"/>
    <d v="2018-10-06T00:00:00"/>
    <n v="212471575"/>
    <n v="21344"/>
    <n v="0"/>
    <n v="2371"/>
    <n v="0"/>
    <n v="0"/>
    <n v="0"/>
    <n v="0"/>
    <n v="0"/>
    <n v="66"/>
    <n v="95"/>
    <n v="65"/>
    <n v="65.099999999999994"/>
    <n v="85329"/>
    <n v="803"/>
    <n v="0"/>
    <n v="1290991"/>
    <n v="0"/>
    <n v="0"/>
    <n v="0"/>
    <n v="0"/>
    <n v="0"/>
    <n v="0"/>
    <n v="0"/>
    <n v="0"/>
    <n v="213099"/>
    <n v="0"/>
    <n v="0"/>
    <n v="13233"/>
    <n v="0"/>
    <n v="126576"/>
    <n v="35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1259"/>
    <n v="2083998"/>
    <n v="0"/>
    <n v="332739"/>
    <n v="0"/>
    <n v="0"/>
    <n v="0"/>
    <n v="0"/>
    <n v="332739"/>
    <n v="-2083998"/>
    <n v="0"/>
    <n v="0"/>
    <n v="0"/>
    <n v="0"/>
    <n v="0"/>
    <n v="0"/>
    <n v="0"/>
    <n v="0"/>
    <n v="0"/>
    <n v="0"/>
    <n v="0"/>
    <n v="0"/>
    <n v="0"/>
    <n v="0"/>
    <n v="0"/>
    <n v="0"/>
    <n v="0"/>
    <n v="-208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739"/>
    <n v="0"/>
    <s v=""/>
    <n v="71705"/>
    <n v="675"/>
    <n v="0"/>
    <n v="1084866"/>
    <n v="0"/>
    <n v="179075"/>
    <n v="0"/>
    <n v="106366"/>
    <n v="297452"/>
    <n v="0"/>
    <n v="0"/>
    <n v="0"/>
    <m/>
    <m/>
    <n v="11120.168067226892"/>
    <n v="0"/>
    <n v="1751259.1680672269"/>
    <m/>
    <n v="0"/>
    <m/>
    <n v="0"/>
    <n v="332739"/>
    <n v="2083998.1680672269"/>
    <n v="2083998.1680672269"/>
  </r>
  <r>
    <x v="4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09-04T00:00:00"/>
    <d v="2018-10-03T00:00:00"/>
    <d v="2018-10-06T00:00:00"/>
    <n v="212471575"/>
    <n v="15716"/>
    <n v="0"/>
    <n v="5422"/>
    <n v="0"/>
    <n v="0"/>
    <n v="0"/>
    <n v="0"/>
    <n v="0"/>
    <n v="40"/>
    <n v="42"/>
    <n v="38"/>
    <n v="38.1"/>
    <n v="0"/>
    <n v="803"/>
    <n v="0"/>
    <n v="1002869"/>
    <n v="0"/>
    <n v="0"/>
    <n v="0"/>
    <n v="0"/>
    <n v="0"/>
    <n v="0"/>
    <n v="0"/>
    <n v="0"/>
    <n v="156910"/>
    <n v="0"/>
    <n v="0"/>
    <n v="9744"/>
    <n v="0"/>
    <n v="130805"/>
    <n v="336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6574"/>
    <n v="1638123"/>
    <n v="0"/>
    <n v="261549"/>
    <n v="0"/>
    <n v="0"/>
    <n v="0"/>
    <n v="0"/>
    <n v="261549"/>
    <n v="-1638123"/>
    <n v="0"/>
    <n v="0"/>
    <n v="0"/>
    <n v="0"/>
    <n v="0"/>
    <n v="0"/>
    <n v="0"/>
    <n v="0"/>
    <n v="0"/>
    <n v="0"/>
    <n v="0"/>
    <n v="0"/>
    <n v="0"/>
    <n v="0"/>
    <n v="0"/>
    <n v="0"/>
    <n v="0"/>
    <n v="-1638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549"/>
    <n v="0"/>
    <s v=""/>
    <n v="0"/>
    <n v="675"/>
    <n v="0"/>
    <n v="842747"/>
    <n v="0"/>
    <n v="131857"/>
    <n v="0"/>
    <n v="109920"/>
    <n v="283187"/>
    <n v="0"/>
    <n v="0"/>
    <n v="0"/>
    <m/>
    <m/>
    <n v="8188.2352941176478"/>
    <n v="0"/>
    <n v="1376574.2352941176"/>
    <m/>
    <n v="0"/>
    <m/>
    <n v="0"/>
    <n v="261549"/>
    <n v="1638123.2352941176"/>
    <n v="1638123.2352941176"/>
  </r>
  <r>
    <x v="5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08-03T00:00:00"/>
    <d v="2018-09-04T00:00:00"/>
    <d v="2018-09-06T00:00:00"/>
    <n v="212471487"/>
    <n v="21447"/>
    <n v="0"/>
    <n v="9052"/>
    <n v="0"/>
    <n v="0"/>
    <n v="0"/>
    <n v="0"/>
    <n v="0"/>
    <n v="197"/>
    <n v="198.5"/>
    <n v="196"/>
    <n v="196"/>
    <n v="154793"/>
    <n v="803"/>
    <n v="0"/>
    <n v="1487627"/>
    <n v="0"/>
    <n v="0"/>
    <n v="0"/>
    <n v="0"/>
    <n v="0"/>
    <n v="0"/>
    <n v="0"/>
    <n v="0"/>
    <n v="214130"/>
    <n v="0"/>
    <n v="0"/>
    <n v="13297"/>
    <n v="0"/>
    <n v="246160"/>
    <n v="1111749"/>
    <n v="28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6987"/>
    <n v="3257015"/>
    <n v="0"/>
    <n v="520028"/>
    <n v="0"/>
    <n v="0"/>
    <n v="0"/>
    <n v="0"/>
    <n v="520028"/>
    <n v="-3257015"/>
    <n v="0"/>
    <n v="0"/>
    <n v="0"/>
    <n v="0"/>
    <n v="0"/>
    <n v="0"/>
    <n v="0"/>
    <n v="0"/>
    <n v="0"/>
    <n v="0"/>
    <n v="0"/>
    <n v="0"/>
    <n v="0"/>
    <n v="0"/>
    <n v="0"/>
    <n v="0"/>
    <n v="0"/>
    <n v="-325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28"/>
    <n v="0"/>
    <s v=""/>
    <n v="130078"/>
    <n v="675"/>
    <n v="0"/>
    <n v="1250107"/>
    <n v="0"/>
    <n v="179941"/>
    <n v="0"/>
    <n v="206857"/>
    <n v="934243"/>
    <n v="23912"/>
    <n v="0"/>
    <n v="0"/>
    <m/>
    <m/>
    <n v="11173.949579831933"/>
    <n v="0"/>
    <n v="2736986.9495798321"/>
    <m/>
    <n v="0"/>
    <m/>
    <n v="0"/>
    <n v="520028"/>
    <n v="3257014.9495798321"/>
    <n v="3257014.9495798321"/>
  </r>
  <r>
    <x v="5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QUILICURA"/>
    <s v="GRAN CLIENTE"/>
    <s v="SERVICIOS SANITARIOS"/>
    <d v="2018-08-03T00:00:00"/>
    <d v="2018-09-04T00:00:00"/>
    <d v="2018-09-06T00:00:00"/>
    <n v="212471487"/>
    <n v="11658"/>
    <n v="0"/>
    <n v="5799"/>
    <n v="0"/>
    <n v="0"/>
    <n v="0"/>
    <n v="0"/>
    <n v="0"/>
    <n v="22"/>
    <n v="23"/>
    <n v="22"/>
    <n v="22"/>
    <n v="85143"/>
    <n v="803"/>
    <n v="0"/>
    <n v="808634"/>
    <n v="0"/>
    <n v="0"/>
    <n v="0"/>
    <n v="0"/>
    <n v="0"/>
    <n v="0"/>
    <n v="0"/>
    <n v="0"/>
    <n v="116394"/>
    <n v="0"/>
    <n v="0"/>
    <n v="7228"/>
    <n v="0"/>
    <n v="28522"/>
    <n v="124788"/>
    <n v="28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8715"/>
    <n v="1200371"/>
    <n v="0"/>
    <n v="191656"/>
    <n v="0"/>
    <n v="0"/>
    <n v="0"/>
    <n v="0"/>
    <n v="191656"/>
    <n v="-1200371"/>
    <n v="0"/>
    <n v="0"/>
    <n v="0"/>
    <n v="0"/>
    <n v="0"/>
    <n v="0"/>
    <n v="0"/>
    <n v="0"/>
    <n v="0"/>
    <n v="0"/>
    <n v="0"/>
    <n v="0"/>
    <n v="0"/>
    <n v="0"/>
    <n v="0"/>
    <n v="0"/>
    <n v="0"/>
    <n v="-1200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656"/>
    <n v="0"/>
    <s v=""/>
    <n v="71549"/>
    <n v="675"/>
    <n v="0"/>
    <n v="679524"/>
    <n v="0"/>
    <n v="97810"/>
    <n v="0"/>
    <n v="23968"/>
    <n v="104864"/>
    <n v="24251"/>
    <n v="0"/>
    <n v="0"/>
    <m/>
    <m/>
    <n v="6073.9495798319331"/>
    <n v="0"/>
    <n v="1008714.9495798319"/>
    <m/>
    <n v="0"/>
    <m/>
    <n v="0"/>
    <n v="191656"/>
    <n v="1200370.9495798319"/>
    <n v="1200370.9495798319"/>
  </r>
  <r>
    <x v="5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08-03T00:00:00"/>
    <d v="2018-09-04T00:00:00"/>
    <d v="2018-09-06T00:00:00"/>
    <n v="212471487"/>
    <n v="32781"/>
    <n v="0"/>
    <n v="5"/>
    <n v="0"/>
    <n v="0"/>
    <n v="0"/>
    <n v="0"/>
    <n v="0"/>
    <n v="68"/>
    <n v="124"/>
    <n v="68"/>
    <n v="68"/>
    <n v="205609"/>
    <n v="803"/>
    <n v="0"/>
    <n v="2273787"/>
    <n v="0"/>
    <n v="0"/>
    <n v="0"/>
    <n v="0"/>
    <n v="0"/>
    <n v="0"/>
    <n v="0"/>
    <n v="0"/>
    <n v="327288"/>
    <n v="0"/>
    <n v="0"/>
    <n v="20324"/>
    <n v="0"/>
    <n v="153772"/>
    <n v="385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9657"/>
    <n v="3367292"/>
    <n v="0"/>
    <n v="537635"/>
    <n v="0"/>
    <n v="0"/>
    <n v="0"/>
    <n v="0"/>
    <n v="537635"/>
    <n v="-3367292"/>
    <n v="0"/>
    <n v="0"/>
    <n v="0"/>
    <n v="0"/>
    <n v="0"/>
    <n v="0"/>
    <n v="0"/>
    <n v="0"/>
    <n v="0"/>
    <n v="0"/>
    <n v="0"/>
    <n v="0"/>
    <n v="0"/>
    <n v="0"/>
    <n v="0"/>
    <n v="0"/>
    <n v="0"/>
    <n v="-3367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635"/>
    <n v="0"/>
    <s v=""/>
    <n v="172781"/>
    <n v="675"/>
    <n v="0"/>
    <n v="1910745"/>
    <n v="0"/>
    <n v="275032"/>
    <n v="0"/>
    <n v="129220"/>
    <n v="324125"/>
    <n v="0"/>
    <n v="0"/>
    <n v="0"/>
    <m/>
    <m/>
    <n v="17078.991596638658"/>
    <n v="0"/>
    <n v="2829656.9915966387"/>
    <m/>
    <n v="0"/>
    <m/>
    <n v="0"/>
    <n v="537635"/>
    <n v="3367291.9915966387"/>
    <n v="3367291.9915966387"/>
  </r>
  <r>
    <x v="5"/>
    <n v="1594986"/>
    <n v="533104"/>
    <n v="533104"/>
    <s v="25-616-2000"/>
    <s v="AGUAS ANDINAS S.A."/>
    <s v="PREMIO NOBEL 5610"/>
    <s v="AT43"/>
    <s v="1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9-04T00:00:00"/>
    <d v="2018-09-06T00:00:00"/>
    <n v="212471487"/>
    <n v="0"/>
    <n v="0"/>
    <n v="0"/>
    <n v="0"/>
    <n v="0"/>
    <n v="0"/>
    <n v="0"/>
    <n v="1637"/>
    <n v="0"/>
    <n v="0"/>
    <n v="0"/>
    <n v="0"/>
    <n v="150568"/>
    <n v="803"/>
    <n v="0"/>
    <n v="113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621"/>
    <n v="264919"/>
    <n v="0"/>
    <n v="42298"/>
    <n v="0"/>
    <n v="0"/>
    <n v="0"/>
    <n v="0"/>
    <n v="42298"/>
    <n v="-264919"/>
    <n v="0"/>
    <n v="0"/>
    <n v="0"/>
    <n v="0"/>
    <n v="0"/>
    <n v="0"/>
    <n v="0"/>
    <n v="0"/>
    <n v="0"/>
    <n v="0"/>
    <n v="0"/>
    <n v="0"/>
    <n v="0"/>
    <n v="0"/>
    <n v="0"/>
    <n v="0"/>
    <n v="0"/>
    <n v="-26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298"/>
    <n v="0"/>
    <s v=""/>
    <n v="126528"/>
    <n v="675"/>
    <n v="0"/>
    <n v="95418"/>
    <n v="0"/>
    <n v="0"/>
    <n v="0"/>
    <n v="0"/>
    <n v="0"/>
    <n v="0"/>
    <n v="0"/>
    <n v="0"/>
    <m/>
    <m/>
    <n v="0"/>
    <n v="0"/>
    <n v="222621"/>
    <m/>
    <n v="0"/>
    <m/>
    <n v="0"/>
    <n v="42298"/>
    <n v="264919"/>
    <n v="264919"/>
  </r>
  <r>
    <x v="5"/>
    <n v="1594986"/>
    <n v="533110"/>
    <n v="533110"/>
    <s v="25-616-2100"/>
    <s v="AGUAS ANDINAS S.A."/>
    <s v="PJE. BAMBU S/N"/>
    <s v="AT43"/>
    <s v="1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9-04T00:00:00"/>
    <d v="2018-09-06T00:00:00"/>
    <n v="212471487"/>
    <n v="0"/>
    <n v="0"/>
    <n v="0"/>
    <n v="0"/>
    <n v="0"/>
    <n v="0"/>
    <n v="0"/>
    <n v="389"/>
    <n v="0"/>
    <n v="0"/>
    <n v="0"/>
    <n v="0"/>
    <n v="150568"/>
    <n v="803"/>
    <n v="0"/>
    <n v="2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77"/>
    <n v="178354"/>
    <n v="0"/>
    <n v="28477"/>
    <n v="0"/>
    <n v="0"/>
    <n v="0"/>
    <n v="0"/>
    <n v="28477"/>
    <n v="-178354"/>
    <n v="0"/>
    <n v="0"/>
    <n v="0"/>
    <n v="0"/>
    <n v="0"/>
    <n v="0"/>
    <n v="0"/>
    <n v="0"/>
    <n v="0"/>
    <n v="0"/>
    <n v="0"/>
    <n v="0"/>
    <n v="0"/>
    <n v="0"/>
    <n v="0"/>
    <n v="0"/>
    <n v="0"/>
    <n v="-178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77"/>
    <n v="0"/>
    <s v=""/>
    <n v="126528"/>
    <n v="675"/>
    <n v="0"/>
    <n v="22674"/>
    <n v="0"/>
    <n v="0"/>
    <n v="0"/>
    <n v="0"/>
    <n v="0"/>
    <n v="0"/>
    <n v="0"/>
    <n v="0"/>
    <m/>
    <m/>
    <n v="0"/>
    <n v="0"/>
    <n v="149877"/>
    <m/>
    <n v="0"/>
    <m/>
    <n v="0"/>
    <n v="28477"/>
    <n v="178354"/>
    <n v="178354"/>
  </r>
  <r>
    <x v="5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8-03T00:00:00"/>
    <d v="2018-09-04T00:00:00"/>
    <d v="2018-09-06T00:00:00"/>
    <n v="212471487"/>
    <n v="60013"/>
    <n v="0"/>
    <n v="15905"/>
    <n v="0"/>
    <n v="0"/>
    <n v="0"/>
    <n v="0"/>
    <n v="0"/>
    <n v="132"/>
    <n v="133"/>
    <n v="132"/>
    <n v="132"/>
    <n v="124366"/>
    <n v="803"/>
    <n v="0"/>
    <n v="4162680"/>
    <n v="0"/>
    <n v="0"/>
    <n v="0"/>
    <n v="0"/>
    <n v="0"/>
    <n v="0"/>
    <n v="0"/>
    <n v="0"/>
    <n v="599176"/>
    <n v="0"/>
    <n v="0"/>
    <n v="37208"/>
    <n v="0"/>
    <n v="164933"/>
    <n v="748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5793"/>
    <n v="5837894"/>
    <n v="0"/>
    <n v="932101"/>
    <n v="0"/>
    <n v="0"/>
    <n v="0"/>
    <n v="0"/>
    <n v="932101"/>
    <n v="-5837894"/>
    <n v="0"/>
    <n v="0"/>
    <n v="0"/>
    <n v="0"/>
    <n v="0"/>
    <n v="0"/>
    <n v="0"/>
    <n v="0"/>
    <n v="0"/>
    <n v="0"/>
    <n v="0"/>
    <n v="0"/>
    <n v="0"/>
    <n v="0"/>
    <n v="0"/>
    <n v="0"/>
    <n v="0"/>
    <n v="-5837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101"/>
    <n v="0"/>
    <s v=""/>
    <n v="104509"/>
    <n v="675"/>
    <n v="0"/>
    <n v="3498050"/>
    <n v="0"/>
    <n v="503509"/>
    <n v="0"/>
    <n v="138599"/>
    <n v="629184"/>
    <n v="0"/>
    <n v="0"/>
    <n v="0"/>
    <m/>
    <m/>
    <n v="31267.226890756305"/>
    <n v="0"/>
    <n v="4905793.2268907567"/>
    <m/>
    <n v="0"/>
    <m/>
    <n v="0"/>
    <n v="932101"/>
    <n v="5837894.2268907567"/>
    <n v="5837894.2268907567"/>
  </r>
  <r>
    <x v="5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8-03T00:00:00"/>
    <d v="2018-09-04T00:00:00"/>
    <d v="2018-09-06T00:00:00"/>
    <n v="212471487"/>
    <n v="45401"/>
    <n v="0"/>
    <n v="6514"/>
    <n v="0"/>
    <n v="0"/>
    <n v="0"/>
    <n v="0"/>
    <n v="0"/>
    <n v="65"/>
    <n v="67"/>
    <n v="65"/>
    <n v="65"/>
    <n v="85143"/>
    <n v="803"/>
    <n v="0"/>
    <n v="2961598"/>
    <n v="0"/>
    <n v="0"/>
    <n v="0"/>
    <n v="0"/>
    <n v="0"/>
    <n v="0"/>
    <n v="0"/>
    <n v="0"/>
    <n v="453289"/>
    <n v="0"/>
    <n v="0"/>
    <n v="28148"/>
    <n v="0"/>
    <n v="83087"/>
    <n v="368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5177"/>
    <n v="3980761"/>
    <n v="0"/>
    <n v="635584"/>
    <n v="0"/>
    <n v="0"/>
    <n v="0"/>
    <n v="0"/>
    <n v="635584"/>
    <n v="-3980761"/>
    <n v="0"/>
    <n v="0"/>
    <n v="0"/>
    <n v="0"/>
    <n v="0"/>
    <n v="0"/>
    <n v="0"/>
    <n v="0"/>
    <n v="0"/>
    <n v="0"/>
    <n v="0"/>
    <n v="0"/>
    <n v="0"/>
    <n v="0"/>
    <n v="0"/>
    <n v="0"/>
    <n v="0"/>
    <n v="-3980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584"/>
    <n v="0"/>
    <s v=""/>
    <n v="71549"/>
    <n v="675"/>
    <n v="0"/>
    <n v="2488738"/>
    <n v="0"/>
    <n v="380915"/>
    <n v="0"/>
    <n v="69821"/>
    <n v="309825"/>
    <n v="0"/>
    <n v="0"/>
    <n v="0"/>
    <m/>
    <m/>
    <n v="23653.781512605045"/>
    <n v="0"/>
    <n v="3345176.781512605"/>
    <m/>
    <n v="0"/>
    <m/>
    <n v="0"/>
    <n v="635584"/>
    <n v="3980760.781512605"/>
    <n v="3980760.781512605"/>
  </r>
  <r>
    <x v="5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8-03T00:00:00"/>
    <d v="2018-09-04T00:00:00"/>
    <d v="2018-09-06T00:00:00"/>
    <n v="212471487"/>
    <n v="50736"/>
    <n v="0"/>
    <n v="8092"/>
    <n v="0"/>
    <n v="0"/>
    <n v="0"/>
    <n v="0"/>
    <n v="0"/>
    <n v="76"/>
    <n v="79.5"/>
    <n v="76"/>
    <n v="76"/>
    <n v="0"/>
    <n v="803"/>
    <n v="0"/>
    <n v="3309610"/>
    <n v="0"/>
    <n v="0"/>
    <n v="0"/>
    <n v="0"/>
    <n v="0"/>
    <n v="0"/>
    <n v="0"/>
    <n v="0"/>
    <n v="506552"/>
    <n v="0"/>
    <n v="0"/>
    <n v="31455"/>
    <n v="0"/>
    <n v="98588"/>
    <n v="43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9071"/>
    <n v="4378094"/>
    <n v="0"/>
    <n v="699023"/>
    <n v="0"/>
    <n v="0"/>
    <n v="0"/>
    <n v="0"/>
    <n v="699023"/>
    <n v="-4378094"/>
    <n v="0"/>
    <n v="0"/>
    <n v="0"/>
    <n v="0"/>
    <n v="0"/>
    <n v="0"/>
    <n v="0"/>
    <n v="0"/>
    <n v="0"/>
    <n v="0"/>
    <n v="0"/>
    <n v="0"/>
    <n v="0"/>
    <n v="0"/>
    <n v="0"/>
    <n v="0"/>
    <n v="0"/>
    <n v="-4378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9023"/>
    <n v="0"/>
    <s v=""/>
    <n v="0"/>
    <n v="675"/>
    <n v="0"/>
    <n v="2781185"/>
    <n v="0"/>
    <n v="425674"/>
    <n v="0"/>
    <n v="82847"/>
    <n v="362257"/>
    <n v="0"/>
    <n v="0"/>
    <n v="0"/>
    <m/>
    <m/>
    <n v="26432.773109243699"/>
    <n v="0"/>
    <n v="3679070.7731092437"/>
    <m/>
    <n v="0"/>
    <m/>
    <n v="0"/>
    <n v="699023"/>
    <n v="4378093.7731092442"/>
    <n v="4378093.7731092442"/>
  </r>
  <r>
    <x v="5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8-03T00:00:00"/>
    <d v="2018-09-04T00:00:00"/>
    <d v="2018-09-06T00:00:00"/>
    <n v="212471487"/>
    <n v="21527"/>
    <n v="0"/>
    <n v="5007"/>
    <n v="0"/>
    <n v="0"/>
    <n v="0"/>
    <n v="0"/>
    <n v="0"/>
    <n v="54"/>
    <n v="54"/>
    <n v="53"/>
    <n v="53"/>
    <n v="0"/>
    <n v="803"/>
    <n v="0"/>
    <n v="1493176"/>
    <n v="0"/>
    <n v="0"/>
    <n v="0"/>
    <n v="0"/>
    <n v="0"/>
    <n v="0"/>
    <n v="0"/>
    <n v="0"/>
    <n v="214927"/>
    <n v="0"/>
    <n v="0"/>
    <n v="13347"/>
    <n v="0"/>
    <n v="66965"/>
    <n v="300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6172"/>
    <n v="2089845"/>
    <n v="0"/>
    <n v="333673"/>
    <n v="0"/>
    <n v="0"/>
    <n v="0"/>
    <n v="0"/>
    <n v="333673"/>
    <n v="-2089845"/>
    <n v="0"/>
    <n v="0"/>
    <n v="0"/>
    <n v="0"/>
    <n v="0"/>
    <n v="0"/>
    <n v="0"/>
    <n v="0"/>
    <n v="0"/>
    <n v="0"/>
    <n v="0"/>
    <n v="0"/>
    <n v="0"/>
    <n v="0"/>
    <n v="0"/>
    <n v="0"/>
    <n v="0"/>
    <n v="-208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673"/>
    <n v="0"/>
    <s v=""/>
    <n v="0"/>
    <n v="675"/>
    <n v="0"/>
    <n v="1254770"/>
    <n v="0"/>
    <n v="180611"/>
    <n v="0"/>
    <n v="56273"/>
    <n v="252627"/>
    <n v="0"/>
    <n v="0"/>
    <n v="0"/>
    <m/>
    <m/>
    <n v="11215.966386554623"/>
    <n v="0"/>
    <n v="1756171.9663865545"/>
    <m/>
    <n v="0"/>
    <m/>
    <n v="0"/>
    <n v="333673"/>
    <n v="2089844.9663865545"/>
    <n v="2089844.9663865545"/>
  </r>
  <r>
    <x v="5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7-04T00:00:00"/>
    <d v="2018-09-04T00:00:00"/>
    <d v="2018-09-06T00:00:00"/>
    <n v="212471487"/>
    <n v="0"/>
    <n v="0"/>
    <n v="0"/>
    <n v="0"/>
    <n v="0"/>
    <n v="0"/>
    <n v="0"/>
    <n v="40734"/>
    <n v="0"/>
    <n v="0"/>
    <n v="0"/>
    <n v="0"/>
    <n v="0"/>
    <n v="803"/>
    <n v="0"/>
    <n v="2825431"/>
    <n v="0"/>
    <n v="0"/>
    <n v="0"/>
    <n v="0"/>
    <n v="0"/>
    <n v="0"/>
    <n v="0"/>
    <n v="0"/>
    <n v="0"/>
    <n v="0"/>
    <n v="0"/>
    <n v="0"/>
    <n v="0"/>
    <n v="121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6792"/>
    <n v="2947382"/>
    <n v="0"/>
    <n v="470590"/>
    <n v="0"/>
    <n v="0"/>
    <n v="0"/>
    <n v="0"/>
    <n v="470590"/>
    <n v="-2947382"/>
    <n v="0"/>
    <n v="0"/>
    <n v="0"/>
    <n v="0"/>
    <n v="0"/>
    <n v="0"/>
    <n v="0"/>
    <n v="0"/>
    <n v="0"/>
    <n v="0"/>
    <n v="0"/>
    <n v="0"/>
    <n v="0"/>
    <n v="0"/>
    <n v="0"/>
    <n v="0"/>
    <n v="0"/>
    <n v="-2947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590"/>
    <n v="0"/>
    <s v=""/>
    <n v="0"/>
    <n v="675"/>
    <n v="0"/>
    <n v="2374312"/>
    <n v="0"/>
    <n v="0"/>
    <n v="0"/>
    <n v="101805"/>
    <n v="0"/>
    <n v="0"/>
    <n v="0"/>
    <n v="0"/>
    <m/>
    <m/>
    <n v="0"/>
    <n v="0"/>
    <n v="2476792"/>
    <m/>
    <n v="0"/>
    <m/>
    <n v="0"/>
    <n v="470590"/>
    <n v="2947382"/>
    <n v="2947382"/>
  </r>
  <r>
    <x v="5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8-03T00:00:00"/>
    <d v="2018-09-04T00:00:00"/>
    <d v="2018-09-06T00:00:00"/>
    <n v="212471487"/>
    <n v="30596"/>
    <n v="0"/>
    <n v="10739"/>
    <n v="0"/>
    <n v="0"/>
    <n v="0"/>
    <n v="0"/>
    <n v="0"/>
    <n v="56"/>
    <n v="58"/>
    <n v="55"/>
    <n v="55"/>
    <n v="124366"/>
    <n v="803"/>
    <n v="0"/>
    <n v="2122229"/>
    <n v="0"/>
    <n v="0"/>
    <n v="0"/>
    <n v="0"/>
    <n v="0"/>
    <n v="0"/>
    <n v="0"/>
    <n v="0"/>
    <n v="305473"/>
    <n v="0"/>
    <n v="0"/>
    <n v="18970"/>
    <n v="0"/>
    <n v="71926"/>
    <n v="31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3813"/>
    <n v="2955737"/>
    <n v="0"/>
    <n v="471924"/>
    <n v="0"/>
    <n v="0"/>
    <n v="0"/>
    <n v="0"/>
    <n v="471924"/>
    <n v="-2955737"/>
    <n v="0"/>
    <n v="0"/>
    <n v="0"/>
    <n v="0"/>
    <n v="0"/>
    <n v="0"/>
    <n v="0"/>
    <n v="0"/>
    <n v="0"/>
    <n v="0"/>
    <n v="0"/>
    <n v="0"/>
    <n v="0"/>
    <n v="0"/>
    <n v="0"/>
    <n v="0"/>
    <n v="0"/>
    <n v="-295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924"/>
    <n v="0"/>
    <s v=""/>
    <n v="104509"/>
    <n v="675"/>
    <n v="0"/>
    <n v="1783386"/>
    <n v="0"/>
    <n v="256700"/>
    <n v="0"/>
    <n v="60442"/>
    <n v="262160"/>
    <n v="0"/>
    <n v="0"/>
    <n v="0"/>
    <m/>
    <m/>
    <n v="15941.176470588236"/>
    <n v="0"/>
    <n v="2483813.1764705884"/>
    <m/>
    <n v="0"/>
    <m/>
    <n v="0"/>
    <n v="471925"/>
    <n v="2955738.1764705884"/>
    <n v="2955738.1764705884"/>
  </r>
  <r>
    <x v="5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7-04T00:00:00"/>
    <d v="2018-09-04T00:00:00"/>
    <d v="2018-09-06T00:00:00"/>
    <n v="212471487"/>
    <n v="28649"/>
    <n v="0"/>
    <n v="22110"/>
    <n v="0"/>
    <n v="0"/>
    <n v="0"/>
    <n v="0"/>
    <n v="0"/>
    <n v="34"/>
    <n v="105"/>
    <n v="33"/>
    <n v="33"/>
    <n v="0"/>
    <n v="803"/>
    <n v="0"/>
    <n v="1987180"/>
    <n v="0"/>
    <n v="0"/>
    <n v="0"/>
    <n v="0"/>
    <n v="0"/>
    <n v="0"/>
    <n v="0"/>
    <n v="0"/>
    <n v="286034"/>
    <n v="0"/>
    <n v="0"/>
    <n v="17762"/>
    <n v="0"/>
    <n v="259603"/>
    <n v="374313"/>
    <n v="366953"/>
    <n v="0"/>
    <n v="0"/>
    <n v="0"/>
    <n v="0"/>
    <n v="0"/>
    <n v="0"/>
    <n v="0"/>
    <n v="0"/>
    <n v="0"/>
    <n v="0"/>
    <n v="0"/>
    <n v="0"/>
    <n v="0"/>
    <n v="0"/>
    <n v="-2145072"/>
    <n v="0"/>
    <n v="0"/>
    <n v="0"/>
    <n v="0"/>
    <n v="0"/>
    <n v="0"/>
    <n v="0"/>
    <n v="0"/>
    <n v="0"/>
    <n v="0"/>
    <n v="0"/>
    <n v="0"/>
    <n v="0"/>
    <n v="964351"/>
    <n v="1147577"/>
    <n v="0"/>
    <n v="183227"/>
    <n v="0"/>
    <n v="0"/>
    <n v="0"/>
    <n v="0"/>
    <n v="183227"/>
    <n v="-1147577"/>
    <n v="0"/>
    <n v="0"/>
    <n v="0"/>
    <n v="0"/>
    <n v="0"/>
    <n v="0"/>
    <n v="0"/>
    <n v="0"/>
    <n v="0"/>
    <n v="0"/>
    <n v="0"/>
    <n v="0"/>
    <n v="0"/>
    <n v="0"/>
    <n v="0"/>
    <n v="0"/>
    <n v="0"/>
    <n v="-1147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227"/>
    <n v="1"/>
    <s v=""/>
    <n v="0"/>
    <n v="675"/>
    <n v="0"/>
    <n v="1669899"/>
    <n v="0"/>
    <n v="240365"/>
    <n v="0"/>
    <n v="218154"/>
    <n v="314549"/>
    <n v="308364"/>
    <n v="0"/>
    <n v="0"/>
    <m/>
    <m/>
    <n v="14926.050420168069"/>
    <n v="0"/>
    <n v="2766932.0504201679"/>
    <m/>
    <n v="-2145072"/>
    <m/>
    <n v="0"/>
    <n v="525717"/>
    <n v="3292649.0504201679"/>
    <n v="1147577.0504201679"/>
  </r>
  <r>
    <x v="5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8-03T00:00:00"/>
    <d v="2018-09-04T00:00:00"/>
    <d v="2018-09-06T00:00:00"/>
    <n v="212471487"/>
    <n v="24012"/>
    <n v="0"/>
    <n v="2168"/>
    <n v="0"/>
    <n v="0"/>
    <n v="0"/>
    <n v="0"/>
    <n v="0"/>
    <n v="63"/>
    <n v="95"/>
    <n v="62"/>
    <n v="62"/>
    <n v="85143"/>
    <n v="803"/>
    <n v="0"/>
    <n v="1665543"/>
    <n v="0"/>
    <n v="0"/>
    <n v="0"/>
    <n v="0"/>
    <n v="0"/>
    <n v="0"/>
    <n v="0"/>
    <n v="0"/>
    <n v="239737"/>
    <n v="0"/>
    <n v="0"/>
    <n v="14887"/>
    <n v="0"/>
    <n v="117809"/>
    <n v="351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0335"/>
    <n v="2475599"/>
    <n v="0"/>
    <n v="395264"/>
    <n v="0"/>
    <n v="0"/>
    <n v="0"/>
    <n v="0"/>
    <n v="395264"/>
    <n v="-2475599"/>
    <n v="0"/>
    <n v="0"/>
    <n v="0"/>
    <n v="0"/>
    <n v="0"/>
    <n v="0"/>
    <n v="0"/>
    <n v="0"/>
    <n v="0"/>
    <n v="0"/>
    <n v="0"/>
    <n v="0"/>
    <n v="0"/>
    <n v="0"/>
    <n v="0"/>
    <n v="0"/>
    <n v="0"/>
    <n v="-247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264"/>
    <n v="0"/>
    <s v=""/>
    <n v="71549"/>
    <n v="675"/>
    <n v="0"/>
    <n v="1399616"/>
    <n v="0"/>
    <n v="201460"/>
    <n v="0"/>
    <n v="98999"/>
    <n v="295526"/>
    <n v="0"/>
    <n v="0"/>
    <n v="0"/>
    <m/>
    <m/>
    <n v="12510.084033613446"/>
    <n v="0"/>
    <n v="2080335.0840336136"/>
    <m/>
    <n v="0"/>
    <m/>
    <n v="0"/>
    <n v="395264"/>
    <n v="2475599.0840336136"/>
    <n v="2475599.0840336136"/>
  </r>
  <r>
    <x v="5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08-03T00:00:00"/>
    <d v="2018-09-04T00:00:00"/>
    <d v="2018-09-06T00:00:00"/>
    <n v="212471487"/>
    <n v="11828"/>
    <n v="0"/>
    <n v="3960"/>
    <n v="0"/>
    <n v="0"/>
    <n v="0"/>
    <n v="0"/>
    <n v="0"/>
    <n v="40"/>
    <n v="44.5"/>
    <n v="38"/>
    <n v="38"/>
    <n v="0"/>
    <n v="803"/>
    <n v="0"/>
    <n v="865796"/>
    <n v="0"/>
    <n v="0"/>
    <n v="0"/>
    <n v="0"/>
    <n v="0"/>
    <n v="0"/>
    <n v="0"/>
    <n v="0"/>
    <n v="118092"/>
    <n v="0"/>
    <n v="0"/>
    <n v="7333"/>
    <n v="0"/>
    <n v="130398"/>
    <n v="338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340"/>
    <n v="1460535"/>
    <n v="0"/>
    <n v="233195"/>
    <n v="0"/>
    <n v="0"/>
    <n v="0"/>
    <n v="0"/>
    <n v="233195"/>
    <n v="-1460535"/>
    <n v="0"/>
    <n v="0"/>
    <n v="0"/>
    <n v="0"/>
    <n v="0"/>
    <n v="0"/>
    <n v="0"/>
    <n v="0"/>
    <n v="0"/>
    <n v="0"/>
    <n v="0"/>
    <n v="0"/>
    <n v="0"/>
    <n v="0"/>
    <n v="0"/>
    <n v="0"/>
    <n v="0"/>
    <n v="-1460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95"/>
    <n v="0"/>
    <s v=""/>
    <n v="0"/>
    <n v="675"/>
    <n v="0"/>
    <n v="727560"/>
    <n v="0"/>
    <n v="99237"/>
    <n v="0"/>
    <n v="109578"/>
    <n v="284128"/>
    <n v="0"/>
    <n v="0"/>
    <n v="0"/>
    <m/>
    <m/>
    <n v="6162.1848739495799"/>
    <n v="0"/>
    <n v="1227340.1848739495"/>
    <m/>
    <n v="0"/>
    <m/>
    <n v="0"/>
    <n v="233195"/>
    <n v="1460535.1848739495"/>
    <n v="1460535.1848739495"/>
  </r>
  <r>
    <x v="6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07-04T00:00:00"/>
    <d v="2018-08-03T00:00:00"/>
    <d v="2018-08-07T00:00:00"/>
    <n v="212471437"/>
    <n v="20128"/>
    <n v="0"/>
    <n v="10682"/>
    <n v="0"/>
    <n v="0"/>
    <n v="0"/>
    <n v="0"/>
    <n v="0"/>
    <n v="198"/>
    <n v="198.5"/>
    <n v="197"/>
    <n v="197"/>
    <n v="154344"/>
    <n v="802"/>
    <n v="0"/>
    <n v="1396138"/>
    <n v="0"/>
    <n v="0"/>
    <n v="0"/>
    <n v="0"/>
    <n v="0"/>
    <n v="0"/>
    <n v="0"/>
    <n v="0"/>
    <n v="200960"/>
    <n v="0"/>
    <n v="0"/>
    <n v="12480"/>
    <n v="0"/>
    <n v="244515"/>
    <n v="1117095"/>
    <n v="137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3043"/>
    <n v="3264221"/>
    <n v="0"/>
    <n v="521178"/>
    <n v="0"/>
    <n v="0"/>
    <n v="0"/>
    <n v="0"/>
    <n v="521178"/>
    <n v="-3264221"/>
    <n v="0"/>
    <n v="0"/>
    <n v="0"/>
    <n v="0"/>
    <n v="0"/>
    <n v="0"/>
    <n v="0"/>
    <n v="0"/>
    <n v="0"/>
    <n v="0"/>
    <n v="0"/>
    <n v="0"/>
    <n v="0"/>
    <n v="0"/>
    <n v="0"/>
    <n v="0"/>
    <n v="0"/>
    <n v="-326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1178"/>
    <n v="0"/>
    <s v=""/>
    <n v="129701"/>
    <n v="674"/>
    <n v="0"/>
    <n v="1173225"/>
    <n v="0"/>
    <n v="168874"/>
    <n v="0"/>
    <n v="205475"/>
    <n v="938735"/>
    <n v="115872"/>
    <n v="0"/>
    <n v="0"/>
    <m/>
    <m/>
    <n v="10487.394957983193"/>
    <n v="0"/>
    <n v="2743043.3949579834"/>
    <m/>
    <n v="0"/>
    <m/>
    <n v="0"/>
    <n v="521178"/>
    <n v="3264221.3949579834"/>
    <n v="3264221.3949579834"/>
  </r>
  <r>
    <x v="6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QUILICURA"/>
    <s v="GRAN CLIENTE"/>
    <s v="SERVICIOS SANITARIOS"/>
    <d v="2018-07-04T00:00:00"/>
    <d v="2018-08-03T00:00:00"/>
    <d v="2018-08-07T00:00:00"/>
    <n v="212471437"/>
    <n v="11488"/>
    <n v="0"/>
    <n v="5473"/>
    <n v="0"/>
    <n v="0"/>
    <n v="0"/>
    <n v="0"/>
    <n v="0"/>
    <n v="22"/>
    <n v="23"/>
    <n v="22"/>
    <n v="22"/>
    <n v="84832"/>
    <n v="802"/>
    <n v="0"/>
    <n v="796842"/>
    <n v="0"/>
    <n v="0"/>
    <n v="0"/>
    <n v="0"/>
    <n v="0"/>
    <n v="0"/>
    <n v="0"/>
    <n v="0"/>
    <n v="114698"/>
    <n v="0"/>
    <n v="0"/>
    <n v="7122"/>
    <n v="0"/>
    <n v="28332"/>
    <n v="124751"/>
    <n v="28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6535"/>
    <n v="1185877"/>
    <n v="0"/>
    <n v="189342"/>
    <n v="0"/>
    <n v="0"/>
    <n v="0"/>
    <n v="0"/>
    <n v="189342"/>
    <n v="-1185877"/>
    <n v="0"/>
    <n v="0"/>
    <n v="0"/>
    <n v="0"/>
    <n v="0"/>
    <n v="0"/>
    <n v="0"/>
    <n v="0"/>
    <n v="0"/>
    <n v="0"/>
    <n v="0"/>
    <n v="0"/>
    <n v="0"/>
    <n v="0"/>
    <n v="0"/>
    <n v="0"/>
    <n v="0"/>
    <n v="-118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342"/>
    <n v="0"/>
    <s v=""/>
    <n v="71287"/>
    <n v="674"/>
    <n v="0"/>
    <n v="669615"/>
    <n v="0"/>
    <n v="96385"/>
    <n v="0"/>
    <n v="23808"/>
    <n v="104833"/>
    <n v="23948"/>
    <n v="0"/>
    <n v="0"/>
    <m/>
    <m/>
    <n v="5984.8739495798318"/>
    <n v="0"/>
    <n v="996534.87394957978"/>
    <m/>
    <n v="0"/>
    <m/>
    <n v="0"/>
    <n v="189342"/>
    <n v="1185876.8739495799"/>
    <n v="1185876.8739495799"/>
  </r>
  <r>
    <x v="6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07-04T00:00:00"/>
    <d v="2018-08-03T00:00:00"/>
    <d v="2018-08-07T00:00:00"/>
    <n v="212471437"/>
    <n v="27315"/>
    <n v="0"/>
    <n v="5"/>
    <n v="0"/>
    <n v="0"/>
    <n v="0"/>
    <n v="0"/>
    <n v="0"/>
    <n v="68"/>
    <n v="124"/>
    <n v="68"/>
    <n v="68"/>
    <n v="204926"/>
    <n v="802"/>
    <n v="0"/>
    <n v="1894649"/>
    <n v="0"/>
    <n v="0"/>
    <n v="0"/>
    <n v="0"/>
    <n v="0"/>
    <n v="0"/>
    <n v="0"/>
    <n v="0"/>
    <n v="272716"/>
    <n v="0"/>
    <n v="0"/>
    <n v="16935"/>
    <n v="0"/>
    <n v="152745"/>
    <n v="38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0814"/>
    <n v="2928369"/>
    <n v="0"/>
    <n v="467555"/>
    <n v="0"/>
    <n v="0"/>
    <n v="0"/>
    <n v="0"/>
    <n v="467555"/>
    <n v="-2928369"/>
    <n v="0"/>
    <n v="0"/>
    <n v="0"/>
    <n v="0"/>
    <n v="0"/>
    <n v="0"/>
    <n v="0"/>
    <n v="0"/>
    <n v="0"/>
    <n v="0"/>
    <n v="0"/>
    <n v="0"/>
    <n v="0"/>
    <n v="0"/>
    <n v="0"/>
    <n v="0"/>
    <n v="0"/>
    <n v="-2928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555"/>
    <n v="0"/>
    <s v=""/>
    <n v="172207"/>
    <n v="674"/>
    <n v="0"/>
    <n v="1592142"/>
    <n v="0"/>
    <n v="229173"/>
    <n v="0"/>
    <n v="128357"/>
    <n v="324030"/>
    <n v="0"/>
    <n v="0"/>
    <n v="0"/>
    <m/>
    <m/>
    <n v="14231.09243697479"/>
    <n v="0"/>
    <n v="2460814.0924369749"/>
    <m/>
    <n v="0"/>
    <m/>
    <n v="0"/>
    <n v="467555"/>
    <n v="2928369.0924369749"/>
    <n v="2928369.0924369749"/>
  </r>
  <r>
    <x v="6"/>
    <n v="1594986"/>
    <n v="533104"/>
    <n v="533104"/>
    <s v="25-616-2000"/>
    <s v="AGUAS ANDINAS S.A."/>
    <s v="PREMIO NOBEL 5610"/>
    <s v="AT43"/>
    <s v="1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8-03T00:00:00"/>
    <d v="2018-08-07T00:00:00"/>
    <n v="212471437"/>
    <n v="0"/>
    <n v="0"/>
    <n v="0"/>
    <n v="0"/>
    <n v="0"/>
    <n v="0"/>
    <n v="0"/>
    <n v="1637"/>
    <n v="0"/>
    <n v="0"/>
    <n v="0"/>
    <n v="0"/>
    <n v="150135"/>
    <n v="802"/>
    <n v="0"/>
    <n v="113547"/>
    <n v="0"/>
    <n v="0"/>
    <n v="0"/>
    <n v="0"/>
    <n v="0"/>
    <n v="0"/>
    <n v="0"/>
    <n v="0"/>
    <n v="0"/>
    <n v="0"/>
    <n v="0"/>
    <n v="0"/>
    <n v="0"/>
    <n v="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747"/>
    <n v="265069"/>
    <n v="0"/>
    <n v="42322"/>
    <n v="0"/>
    <n v="0"/>
    <n v="0"/>
    <n v="0"/>
    <n v="42322"/>
    <n v="-265069"/>
    <n v="0"/>
    <n v="0"/>
    <n v="0"/>
    <n v="0"/>
    <n v="0"/>
    <n v="0"/>
    <n v="0"/>
    <n v="0"/>
    <n v="0"/>
    <n v="0"/>
    <n v="0"/>
    <n v="0"/>
    <n v="0"/>
    <n v="0"/>
    <n v="0"/>
    <n v="0"/>
    <n v="0"/>
    <n v="-26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22"/>
    <n v="0"/>
    <s v=""/>
    <n v="126164"/>
    <n v="674"/>
    <n v="0"/>
    <n v="95418"/>
    <n v="0"/>
    <n v="0"/>
    <n v="0"/>
    <n v="491"/>
    <n v="0"/>
    <n v="0"/>
    <n v="0"/>
    <n v="0"/>
    <m/>
    <m/>
    <n v="0"/>
    <n v="0"/>
    <n v="222747"/>
    <m/>
    <n v="0"/>
    <m/>
    <n v="0"/>
    <n v="42322"/>
    <n v="265069"/>
    <n v="265069"/>
  </r>
  <r>
    <x v="6"/>
    <n v="1594986"/>
    <n v="533110"/>
    <n v="533110"/>
    <s v="25-616-2100"/>
    <s v="AGUAS ANDINAS S.A."/>
    <s v="PJE. BAMBU S/N"/>
    <s v="AT43"/>
    <s v="1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8-03T00:00:00"/>
    <d v="2018-08-07T00:00:00"/>
    <n v="212471437"/>
    <n v="0"/>
    <n v="0"/>
    <n v="0"/>
    <n v="0"/>
    <n v="0"/>
    <n v="0"/>
    <n v="0"/>
    <n v="389"/>
    <n v="0"/>
    <n v="0"/>
    <n v="0"/>
    <n v="0"/>
    <n v="150135"/>
    <n v="802"/>
    <n v="0"/>
    <n v="26982"/>
    <n v="0"/>
    <n v="0"/>
    <n v="0"/>
    <n v="0"/>
    <n v="0"/>
    <n v="0"/>
    <n v="0"/>
    <n v="0"/>
    <n v="0"/>
    <n v="0"/>
    <n v="0"/>
    <n v="0"/>
    <n v="0"/>
    <n v="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2"/>
    <n v="178502"/>
    <n v="0"/>
    <n v="28500"/>
    <n v="0"/>
    <n v="0"/>
    <n v="0"/>
    <n v="0"/>
    <n v="28500"/>
    <n v="-178502"/>
    <n v="0"/>
    <n v="0"/>
    <n v="0"/>
    <n v="0"/>
    <n v="0"/>
    <n v="0"/>
    <n v="0"/>
    <n v="0"/>
    <n v="0"/>
    <n v="0"/>
    <n v="0"/>
    <n v="0"/>
    <n v="0"/>
    <n v="0"/>
    <n v="0"/>
    <n v="0"/>
    <n v="0"/>
    <n v="-178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00"/>
    <n v="0"/>
    <s v=""/>
    <n v="126164"/>
    <n v="674"/>
    <n v="0"/>
    <n v="22674"/>
    <n v="0"/>
    <n v="0"/>
    <n v="0"/>
    <n v="490"/>
    <n v="0"/>
    <n v="0"/>
    <n v="0"/>
    <n v="0"/>
    <m/>
    <m/>
    <n v="0"/>
    <n v="0"/>
    <n v="150002"/>
    <m/>
    <n v="0"/>
    <m/>
    <n v="0"/>
    <n v="28500"/>
    <n v="178502"/>
    <n v="178502"/>
  </r>
  <r>
    <x v="6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7-04T00:00:00"/>
    <d v="2018-08-03T00:00:00"/>
    <d v="2018-08-07T00:00:00"/>
    <n v="212471437"/>
    <n v="51758"/>
    <n v="0"/>
    <n v="12581"/>
    <n v="0"/>
    <n v="0"/>
    <n v="0"/>
    <n v="0"/>
    <n v="0"/>
    <n v="132"/>
    <n v="133"/>
    <n v="132"/>
    <n v="132"/>
    <n v="123980"/>
    <n v="802"/>
    <n v="0"/>
    <n v="3590088"/>
    <n v="0"/>
    <n v="0"/>
    <n v="0"/>
    <n v="0"/>
    <n v="0"/>
    <n v="0"/>
    <n v="0"/>
    <n v="0"/>
    <n v="516756"/>
    <n v="0"/>
    <n v="0"/>
    <n v="32090"/>
    <n v="0"/>
    <n v="163831"/>
    <n v="748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9628"/>
    <n v="5176057"/>
    <n v="0"/>
    <n v="826429"/>
    <n v="0"/>
    <n v="0"/>
    <n v="0"/>
    <n v="0"/>
    <n v="826429"/>
    <n v="-5176057"/>
    <n v="0"/>
    <n v="0"/>
    <n v="0"/>
    <n v="0"/>
    <n v="0"/>
    <n v="0"/>
    <n v="0"/>
    <n v="0"/>
    <n v="0"/>
    <n v="0"/>
    <n v="0"/>
    <n v="0"/>
    <n v="0"/>
    <n v="0"/>
    <n v="0"/>
    <n v="0"/>
    <n v="0"/>
    <n v="-5176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6429"/>
    <n v="0"/>
    <s v=""/>
    <n v="104185"/>
    <n v="674"/>
    <n v="0"/>
    <n v="3016881"/>
    <n v="0"/>
    <n v="434249"/>
    <n v="0"/>
    <n v="137673"/>
    <n v="629000"/>
    <n v="0"/>
    <n v="0"/>
    <n v="0"/>
    <m/>
    <m/>
    <n v="26966.386554621851"/>
    <n v="0"/>
    <n v="4349628.3865546221"/>
    <m/>
    <n v="0"/>
    <m/>
    <n v="0"/>
    <n v="826429"/>
    <n v="5176057.3865546221"/>
    <n v="5176057.3865546221"/>
  </r>
  <r>
    <x v="6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7-04T00:00:00"/>
    <d v="2018-08-03T00:00:00"/>
    <d v="2018-08-07T00:00:00"/>
    <n v="212471437"/>
    <n v="45353"/>
    <n v="0"/>
    <n v="6311"/>
    <n v="0"/>
    <n v="0"/>
    <n v="0"/>
    <n v="0"/>
    <n v="0"/>
    <n v="66"/>
    <n v="67"/>
    <n v="66"/>
    <n v="66"/>
    <n v="84832"/>
    <n v="802"/>
    <n v="0"/>
    <n v="2958466"/>
    <n v="0"/>
    <n v="0"/>
    <n v="0"/>
    <n v="0"/>
    <n v="0"/>
    <n v="0"/>
    <n v="0"/>
    <n v="0"/>
    <n v="452808"/>
    <n v="0"/>
    <n v="0"/>
    <n v="28119"/>
    <n v="0"/>
    <n v="82531"/>
    <n v="374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6061"/>
    <n v="3981813"/>
    <n v="0"/>
    <n v="635752"/>
    <n v="0"/>
    <n v="0"/>
    <n v="0"/>
    <n v="0"/>
    <n v="635752"/>
    <n v="-3981813"/>
    <n v="0"/>
    <n v="0"/>
    <n v="0"/>
    <n v="0"/>
    <n v="0"/>
    <n v="0"/>
    <n v="0"/>
    <n v="0"/>
    <n v="0"/>
    <n v="0"/>
    <n v="0"/>
    <n v="0"/>
    <n v="0"/>
    <n v="0"/>
    <n v="0"/>
    <n v="0"/>
    <n v="0"/>
    <n v="-3981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752"/>
    <n v="0"/>
    <s v=""/>
    <n v="71287"/>
    <n v="674"/>
    <n v="0"/>
    <n v="2486106"/>
    <n v="0"/>
    <n v="380511"/>
    <n v="0"/>
    <n v="69354"/>
    <n v="314500"/>
    <n v="0"/>
    <n v="0"/>
    <n v="0"/>
    <m/>
    <m/>
    <n v="23629.411764705885"/>
    <n v="0"/>
    <n v="3346061.411764706"/>
    <m/>
    <n v="0"/>
    <m/>
    <n v="0"/>
    <n v="635752"/>
    <n v="3981813.411764706"/>
    <n v="3981813.411764706"/>
  </r>
  <r>
    <x v="6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7-04T00:00:00"/>
    <d v="2018-08-03T00:00:00"/>
    <d v="2018-08-07T00:00:00"/>
    <n v="212471437"/>
    <n v="54358"/>
    <n v="0"/>
    <n v="8503"/>
    <n v="0"/>
    <n v="0"/>
    <n v="0"/>
    <n v="0"/>
    <n v="0"/>
    <n v="76"/>
    <n v="79.5"/>
    <n v="76"/>
    <n v="76"/>
    <n v="0"/>
    <n v="802"/>
    <n v="0"/>
    <n v="3545881"/>
    <n v="0"/>
    <n v="0"/>
    <n v="0"/>
    <n v="0"/>
    <n v="0"/>
    <n v="0"/>
    <n v="0"/>
    <n v="0"/>
    <n v="542715"/>
    <n v="0"/>
    <n v="0"/>
    <n v="33702"/>
    <n v="0"/>
    <n v="97929"/>
    <n v="430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9234"/>
    <n v="4651988"/>
    <n v="0"/>
    <n v="742754"/>
    <n v="0"/>
    <n v="0"/>
    <n v="0"/>
    <n v="0"/>
    <n v="742754"/>
    <n v="-4651988"/>
    <n v="0"/>
    <n v="0"/>
    <n v="0"/>
    <n v="0"/>
    <n v="0"/>
    <n v="0"/>
    <n v="0"/>
    <n v="0"/>
    <n v="0"/>
    <n v="0"/>
    <n v="0"/>
    <n v="0"/>
    <n v="0"/>
    <n v="0"/>
    <n v="0"/>
    <n v="0"/>
    <n v="0"/>
    <n v="-465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754"/>
    <n v="0"/>
    <s v=""/>
    <n v="0"/>
    <n v="674"/>
    <n v="0"/>
    <n v="2979732"/>
    <n v="0"/>
    <n v="456063"/>
    <n v="0"/>
    <n v="82293"/>
    <n v="362151"/>
    <n v="0"/>
    <n v="0"/>
    <n v="0"/>
    <m/>
    <m/>
    <n v="28321.008403361346"/>
    <n v="0"/>
    <n v="3909234.0084033613"/>
    <m/>
    <n v="0"/>
    <m/>
    <n v="0"/>
    <n v="742754"/>
    <n v="4651988.0084033608"/>
    <n v="4651988.0084033608"/>
  </r>
  <r>
    <x v="6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7-04T00:00:00"/>
    <d v="2018-08-03T00:00:00"/>
    <d v="2018-08-07T00:00:00"/>
    <n v="212471437"/>
    <n v="18125"/>
    <n v="0"/>
    <n v="3734"/>
    <n v="0"/>
    <n v="0"/>
    <n v="0"/>
    <n v="0"/>
    <n v="0"/>
    <n v="52"/>
    <n v="54"/>
    <n v="49"/>
    <n v="49"/>
    <n v="0"/>
    <n v="802"/>
    <n v="0"/>
    <n v="1257204"/>
    <n v="0"/>
    <n v="0"/>
    <n v="0"/>
    <n v="0"/>
    <n v="0"/>
    <n v="0"/>
    <n v="0"/>
    <n v="0"/>
    <n v="180963"/>
    <n v="0"/>
    <n v="0"/>
    <n v="11237"/>
    <n v="0"/>
    <n v="66517"/>
    <n v="277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8050"/>
    <n v="1794580"/>
    <n v="0"/>
    <n v="286530"/>
    <n v="0"/>
    <n v="0"/>
    <n v="0"/>
    <n v="0"/>
    <n v="286530"/>
    <n v="-1794580"/>
    <n v="0"/>
    <n v="0"/>
    <n v="0"/>
    <n v="0"/>
    <n v="0"/>
    <n v="0"/>
    <n v="0"/>
    <n v="0"/>
    <n v="0"/>
    <n v="0"/>
    <n v="0"/>
    <n v="0"/>
    <n v="0"/>
    <n v="0"/>
    <n v="0"/>
    <n v="0"/>
    <n v="0"/>
    <n v="-1794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530"/>
    <n v="0"/>
    <s v=""/>
    <n v="0"/>
    <n v="674"/>
    <n v="0"/>
    <n v="1056474"/>
    <n v="0"/>
    <n v="152070"/>
    <n v="0"/>
    <n v="55897"/>
    <n v="233492"/>
    <n v="0"/>
    <n v="0"/>
    <n v="0"/>
    <m/>
    <m/>
    <n v="9442.8571428571431"/>
    <n v="0"/>
    <n v="1508049.857142857"/>
    <m/>
    <n v="0"/>
    <m/>
    <n v="0"/>
    <n v="286529"/>
    <n v="1794578.857142857"/>
    <n v="1794578.857142857"/>
  </r>
  <r>
    <x v="6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7-04T00:00:00"/>
    <d v="2018-08-03T00:00:00"/>
    <d v="2018-08-07T00:00:00"/>
    <n v="212471437"/>
    <n v="0"/>
    <n v="0"/>
    <n v="0"/>
    <n v="0"/>
    <n v="0"/>
    <n v="0"/>
    <n v="0"/>
    <n v="40734"/>
    <n v="0"/>
    <n v="0"/>
    <n v="0"/>
    <n v="0"/>
    <n v="0"/>
    <n v="802"/>
    <n v="0"/>
    <n v="2825431"/>
    <n v="0"/>
    <n v="0"/>
    <n v="0"/>
    <n v="0"/>
    <n v="0"/>
    <n v="0"/>
    <n v="0"/>
    <n v="0"/>
    <n v="0"/>
    <n v="0"/>
    <n v="0"/>
    <n v="0"/>
    <n v="0"/>
    <n v="124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9535"/>
    <n v="2950647"/>
    <n v="0"/>
    <n v="471112"/>
    <n v="0"/>
    <n v="0"/>
    <n v="0"/>
    <n v="0"/>
    <n v="471112"/>
    <n v="-2950647"/>
    <n v="0"/>
    <n v="0"/>
    <n v="0"/>
    <n v="0"/>
    <n v="0"/>
    <n v="0"/>
    <n v="0"/>
    <n v="0"/>
    <n v="0"/>
    <n v="0"/>
    <n v="0"/>
    <n v="0"/>
    <n v="0"/>
    <n v="0"/>
    <n v="0"/>
    <n v="0"/>
    <n v="0"/>
    <n v="-2950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112"/>
    <n v="0"/>
    <s v=""/>
    <n v="0"/>
    <n v="674"/>
    <n v="0"/>
    <n v="2374312"/>
    <n v="0"/>
    <n v="0"/>
    <n v="0"/>
    <n v="104549"/>
    <n v="0"/>
    <n v="0"/>
    <n v="0"/>
    <n v="0"/>
    <m/>
    <m/>
    <n v="0"/>
    <n v="0"/>
    <n v="2479535"/>
    <m/>
    <n v="0"/>
    <m/>
    <n v="0"/>
    <n v="471112"/>
    <n v="2950647"/>
    <n v="2950647"/>
  </r>
  <r>
    <x v="6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7-04T00:00:00"/>
    <d v="2018-08-03T00:00:00"/>
    <d v="2018-08-07T00:00:00"/>
    <n v="212471437"/>
    <n v="30260"/>
    <n v="0"/>
    <n v="10506"/>
    <n v="0"/>
    <n v="0"/>
    <n v="0"/>
    <n v="0"/>
    <n v="0"/>
    <n v="57"/>
    <n v="58"/>
    <n v="56"/>
    <n v="56"/>
    <n v="123980"/>
    <n v="802"/>
    <n v="0"/>
    <n v="2098923"/>
    <n v="0"/>
    <n v="0"/>
    <n v="0"/>
    <n v="0"/>
    <n v="0"/>
    <n v="0"/>
    <n v="0"/>
    <n v="0"/>
    <n v="302120"/>
    <n v="0"/>
    <n v="0"/>
    <n v="18760"/>
    <n v="0"/>
    <n v="71445"/>
    <n v="317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5193"/>
    <n v="2933580"/>
    <n v="0"/>
    <n v="468387"/>
    <n v="0"/>
    <n v="0"/>
    <n v="0"/>
    <n v="0"/>
    <n v="468387"/>
    <n v="-2933580"/>
    <n v="0"/>
    <n v="0"/>
    <n v="0"/>
    <n v="0"/>
    <n v="0"/>
    <n v="0"/>
    <n v="0"/>
    <n v="0"/>
    <n v="0"/>
    <n v="0"/>
    <n v="0"/>
    <n v="0"/>
    <n v="0"/>
    <n v="0"/>
    <n v="0"/>
    <n v="0"/>
    <n v="0"/>
    <n v="-293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387"/>
    <n v="0"/>
    <s v=""/>
    <n v="104185"/>
    <n v="674"/>
    <n v="0"/>
    <n v="1763801"/>
    <n v="0"/>
    <n v="253882"/>
    <n v="0"/>
    <n v="60038"/>
    <n v="266848"/>
    <n v="0"/>
    <n v="0"/>
    <n v="0"/>
    <m/>
    <m/>
    <n v="15764.705882352942"/>
    <n v="0"/>
    <n v="2465192.7058823528"/>
    <m/>
    <n v="0"/>
    <m/>
    <n v="0"/>
    <n v="468387"/>
    <n v="2933579.7058823528"/>
    <n v="2933579.7058823528"/>
  </r>
  <r>
    <x v="6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7-04T00:00:00"/>
    <d v="2018-08-03T00:00:00"/>
    <d v="2018-08-07T00:00:00"/>
    <n v="212471437"/>
    <n v="0"/>
    <n v="0"/>
    <n v="0"/>
    <n v="0"/>
    <n v="0"/>
    <n v="0"/>
    <n v="0"/>
    <n v="29549"/>
    <n v="0"/>
    <n v="0"/>
    <n v="0"/>
    <n v="0"/>
    <n v="0"/>
    <n v="802"/>
    <n v="0"/>
    <n v="2049606"/>
    <n v="0"/>
    <n v="0"/>
    <n v="0"/>
    <n v="0"/>
    <n v="0"/>
    <n v="0"/>
    <n v="0"/>
    <n v="0"/>
    <n v="0"/>
    <n v="0"/>
    <n v="0"/>
    <n v="0"/>
    <n v="0"/>
    <n v="95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3255"/>
    <n v="2145873"/>
    <n v="0"/>
    <n v="342618"/>
    <n v="0"/>
    <n v="0"/>
    <n v="0"/>
    <n v="0"/>
    <n v="342618"/>
    <n v="-2145873"/>
    <n v="0"/>
    <n v="0"/>
    <n v="0"/>
    <n v="0"/>
    <n v="0"/>
    <n v="0"/>
    <n v="0"/>
    <n v="0"/>
    <n v="0"/>
    <n v="0"/>
    <n v="0"/>
    <n v="0"/>
    <n v="0"/>
    <n v="0"/>
    <n v="0"/>
    <n v="0"/>
    <n v="0"/>
    <n v="-2145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618"/>
    <n v="0"/>
    <s v=""/>
    <n v="0"/>
    <n v="674"/>
    <n v="0"/>
    <n v="1722358"/>
    <n v="0"/>
    <n v="0"/>
    <n v="0"/>
    <n v="80223"/>
    <n v="0"/>
    <n v="0"/>
    <n v="0"/>
    <n v="0"/>
    <m/>
    <m/>
    <n v="0"/>
    <n v="0"/>
    <n v="1803255"/>
    <m/>
    <n v="0"/>
    <m/>
    <n v="0"/>
    <n v="342618"/>
    <n v="2145873"/>
    <n v="2145873"/>
  </r>
  <r>
    <x v="6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7-04T00:00:00"/>
    <d v="2018-08-03T00:00:00"/>
    <d v="2018-08-07T00:00:00"/>
    <n v="212471437"/>
    <n v="17224"/>
    <n v="0"/>
    <n v="2040"/>
    <n v="0"/>
    <n v="0"/>
    <n v="0"/>
    <n v="0"/>
    <n v="0"/>
    <n v="66"/>
    <n v="95"/>
    <n v="66"/>
    <n v="66"/>
    <n v="84832"/>
    <n v="802"/>
    <n v="0"/>
    <n v="1194708"/>
    <n v="0"/>
    <n v="0"/>
    <n v="0"/>
    <n v="0"/>
    <n v="0"/>
    <n v="0"/>
    <n v="0"/>
    <n v="0"/>
    <n v="171966"/>
    <n v="0"/>
    <n v="0"/>
    <n v="10679"/>
    <n v="0"/>
    <n v="117022"/>
    <n v="374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2238"/>
    <n v="1954263"/>
    <n v="0"/>
    <n v="312025"/>
    <n v="0"/>
    <n v="0"/>
    <n v="0"/>
    <n v="0"/>
    <n v="312025"/>
    <n v="-1954263"/>
    <n v="0"/>
    <n v="0"/>
    <n v="0"/>
    <n v="0"/>
    <n v="0"/>
    <n v="0"/>
    <n v="0"/>
    <n v="0"/>
    <n v="0"/>
    <n v="0"/>
    <n v="0"/>
    <n v="0"/>
    <n v="0"/>
    <n v="0"/>
    <n v="0"/>
    <n v="0"/>
    <n v="0"/>
    <n v="-1954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025"/>
    <n v="0"/>
    <s v=""/>
    <n v="71287"/>
    <n v="674"/>
    <n v="0"/>
    <n v="1003956"/>
    <n v="0"/>
    <n v="144509"/>
    <n v="0"/>
    <n v="98338"/>
    <n v="314500"/>
    <n v="0"/>
    <n v="0"/>
    <n v="0"/>
    <m/>
    <m/>
    <n v="8973.9495798319331"/>
    <n v="0"/>
    <n v="1642237.9495798319"/>
    <m/>
    <n v="0"/>
    <m/>
    <n v="0"/>
    <n v="312025"/>
    <n v="1954262.9495798319"/>
    <n v="1954262.9495798319"/>
  </r>
  <r>
    <x v="6"/>
    <n v="1594986"/>
    <n v="2797207"/>
    <n v="2797207"/>
    <s v="25-616-5400"/>
    <s v="AGUAS_ANDINAS_S.A.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05-05T00:00:00"/>
    <d v="2018-08-03T00:00:00"/>
    <d v="2018-08-07T00:00:00"/>
    <n v="212471437"/>
    <n v="59797"/>
    <n v="0"/>
    <n v="20002"/>
    <n v="0"/>
    <n v="0"/>
    <n v="0"/>
    <n v="0"/>
    <n v="0"/>
    <n v="40"/>
    <n v="46.5"/>
    <n v="39"/>
    <n v="39"/>
    <n v="0"/>
    <n v="802"/>
    <n v="0"/>
    <n v="4377076"/>
    <n v="0"/>
    <n v="0"/>
    <n v="0"/>
    <n v="0"/>
    <n v="0"/>
    <n v="0"/>
    <n v="0"/>
    <n v="0"/>
    <n v="571073"/>
    <n v="0"/>
    <n v="0"/>
    <n v="37073"/>
    <n v="0"/>
    <n v="401618"/>
    <n v="1029430"/>
    <n v="0"/>
    <n v="0"/>
    <n v="0"/>
    <n v="0"/>
    <n v="0"/>
    <n v="0"/>
    <n v="0"/>
    <n v="0"/>
    <n v="0"/>
    <n v="0"/>
    <n v="0"/>
    <n v="0"/>
    <n v="0"/>
    <n v="0"/>
    <n v="0"/>
    <n v="-2810677"/>
    <n v="0"/>
    <n v="0"/>
    <n v="0"/>
    <n v="0"/>
    <n v="0"/>
    <n v="0"/>
    <n v="0"/>
    <n v="0"/>
    <n v="0"/>
    <n v="0"/>
    <n v="0"/>
    <n v="0"/>
    <n v="0"/>
    <n v="3030584"/>
    <n v="3606394"/>
    <n v="0"/>
    <n v="575811"/>
    <n v="0"/>
    <n v="0"/>
    <n v="0"/>
    <n v="0"/>
    <n v="575811"/>
    <n v="-3606394"/>
    <n v="0"/>
    <n v="0"/>
    <n v="0"/>
    <n v="0"/>
    <n v="0"/>
    <n v="0"/>
    <n v="0"/>
    <n v="0"/>
    <n v="0"/>
    <n v="0"/>
    <n v="0"/>
    <n v="0"/>
    <n v="0"/>
    <n v="0"/>
    <n v="0"/>
    <n v="0"/>
    <n v="0"/>
    <n v="-3606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5811"/>
    <n v="1"/>
    <s v=""/>
    <n v="0"/>
    <n v="674"/>
    <n v="0"/>
    <n v="3678215"/>
    <n v="0"/>
    <n v="479893"/>
    <n v="0"/>
    <n v="337494"/>
    <n v="865067"/>
    <n v="0"/>
    <n v="0"/>
    <n v="0"/>
    <m/>
    <m/>
    <n v="31153.781512605045"/>
    <n v="0"/>
    <n v="5392496.781512605"/>
    <m/>
    <n v="-2810677"/>
    <m/>
    <n v="0"/>
    <n v="1024574"/>
    <n v="6417070.781512605"/>
    <n v="3606393.781512605"/>
  </r>
  <r>
    <x v="7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SAN PABLO"/>
    <s v="GRAN CLIENTE"/>
    <s v="SERVICIOS SANITARIOS"/>
    <d v="2018-06-04T00:00:00"/>
    <d v="2018-07-04T00:00:00"/>
    <d v="2018-07-07T00:00:00"/>
    <n v="212471396"/>
    <n v="33678"/>
    <n v="0"/>
    <n v="11583"/>
    <n v="0"/>
    <n v="0"/>
    <n v="0"/>
    <n v="0"/>
    <n v="0"/>
    <n v="199"/>
    <n v="198"/>
    <n v="199"/>
    <n v="199"/>
    <n v="154080"/>
    <n v="800"/>
    <n v="0"/>
    <n v="2336006"/>
    <n v="0"/>
    <n v="0"/>
    <n v="0"/>
    <n v="0"/>
    <n v="0"/>
    <n v="0"/>
    <n v="0"/>
    <n v="0"/>
    <n v="315890"/>
    <n v="0"/>
    <n v="0"/>
    <n v="20880"/>
    <n v="0"/>
    <n v="230635"/>
    <n v="1125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6016"/>
    <n v="4184059"/>
    <n v="0"/>
    <n v="668043"/>
    <n v="0"/>
    <n v="0"/>
    <n v="0"/>
    <n v="0"/>
    <n v="668043"/>
    <n v="-4184059"/>
    <n v="0"/>
    <n v="0"/>
    <n v="0"/>
    <n v="0"/>
    <n v="0"/>
    <n v="0"/>
    <n v="0"/>
    <n v="0"/>
    <n v="0"/>
    <n v="0"/>
    <n v="0"/>
    <n v="0"/>
    <n v="0"/>
    <n v="0"/>
    <n v="0"/>
    <n v="0"/>
    <n v="0"/>
    <n v="-418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8043"/>
    <n v="0"/>
    <s v=""/>
    <n v="129479"/>
    <n v="672"/>
    <n v="0"/>
    <n v="1963030"/>
    <n v="0"/>
    <n v="265454"/>
    <n v="0"/>
    <n v="193811"/>
    <n v="946024"/>
    <n v="0"/>
    <n v="0"/>
    <n v="0"/>
    <m/>
    <m/>
    <n v="17546.218487394959"/>
    <n v="0"/>
    <n v="3516016.218487395"/>
    <m/>
    <n v="0"/>
    <m/>
    <n v="0"/>
    <n v="668043"/>
    <n v="4184059.218487395"/>
    <n v="4184059.218487395"/>
  </r>
  <r>
    <x v="7"/>
    <n v="1594986"/>
    <n v="532999"/>
    <n v="532999"/>
    <s v="25-616-2400"/>
    <s v="AGUAS ANDINAS S.A."/>
    <s v="SAN MARTIN 430"/>
    <s v="AT43"/>
    <s v="2762 - NORMAL CON EMISION DE FACTURA"/>
    <s v="1-1 AEREA"/>
    <s v="N"/>
    <s v="SF-SIN DOCTO. AGRUPACION IVA"/>
    <s v="QUILICURA"/>
    <s v="LO BOZA"/>
    <s v="QUILICURA"/>
    <s v="GRAN CLIENTE"/>
    <s v="SERVICIOS SANITARIOS"/>
    <d v="2018-06-04T00:00:00"/>
    <d v="2018-07-04T00:00:00"/>
    <d v="2018-07-07T00:00:00"/>
    <n v="212471396"/>
    <n v="11994"/>
    <n v="0"/>
    <n v="6199"/>
    <n v="0"/>
    <n v="0"/>
    <n v="0"/>
    <n v="0"/>
    <n v="0"/>
    <n v="23"/>
    <n v="23"/>
    <n v="22"/>
    <n v="22"/>
    <n v="84735"/>
    <n v="800"/>
    <n v="0"/>
    <n v="831940"/>
    <n v="0"/>
    <n v="0"/>
    <n v="0"/>
    <n v="0"/>
    <n v="0"/>
    <n v="0"/>
    <n v="0"/>
    <n v="0"/>
    <n v="112501"/>
    <n v="0"/>
    <n v="0"/>
    <n v="7436"/>
    <n v="0"/>
    <n v="26790"/>
    <n v="124457"/>
    <n v="39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1922"/>
    <n v="1227987"/>
    <n v="0"/>
    <n v="196065"/>
    <n v="0"/>
    <n v="0"/>
    <n v="0"/>
    <n v="0"/>
    <n v="196065"/>
    <n v="-1227987"/>
    <n v="0"/>
    <n v="0"/>
    <n v="0"/>
    <n v="0"/>
    <n v="0"/>
    <n v="0"/>
    <n v="0"/>
    <n v="0"/>
    <n v="0"/>
    <n v="0"/>
    <n v="0"/>
    <n v="0"/>
    <n v="0"/>
    <n v="0"/>
    <n v="0"/>
    <n v="0"/>
    <n v="0"/>
    <n v="-1227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065"/>
    <n v="0"/>
    <s v=""/>
    <n v="71206"/>
    <n v="672"/>
    <n v="0"/>
    <n v="699109"/>
    <n v="0"/>
    <n v="94539"/>
    <n v="0"/>
    <n v="22513"/>
    <n v="104586"/>
    <n v="33048"/>
    <n v="0"/>
    <n v="0"/>
    <m/>
    <m/>
    <n v="6248.7394957983197"/>
    <n v="0"/>
    <n v="1031921.7394957984"/>
    <m/>
    <n v="0"/>
    <m/>
    <n v="0"/>
    <n v="196065"/>
    <n v="1227986.7394957985"/>
    <n v="1227986.7394957985"/>
  </r>
  <r>
    <x v="7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06-04T00:00:00"/>
    <d v="2018-07-04T00:00:00"/>
    <d v="2018-07-07T00:00:00"/>
    <n v="212471396"/>
    <n v="25005"/>
    <n v="0"/>
    <n v="9"/>
    <n v="0"/>
    <n v="0"/>
    <n v="0"/>
    <n v="0"/>
    <n v="0"/>
    <n v="69"/>
    <n v="124"/>
    <n v="67"/>
    <n v="67"/>
    <n v="204641"/>
    <n v="800"/>
    <n v="0"/>
    <n v="1734420"/>
    <n v="0"/>
    <n v="0"/>
    <n v="0"/>
    <n v="0"/>
    <n v="0"/>
    <n v="0"/>
    <n v="0"/>
    <n v="0"/>
    <n v="234541"/>
    <n v="0"/>
    <n v="0"/>
    <n v="15503"/>
    <n v="0"/>
    <n v="144437"/>
    <n v="379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0143"/>
    <n v="2713370"/>
    <n v="0"/>
    <n v="433227"/>
    <n v="0"/>
    <n v="0"/>
    <n v="0"/>
    <n v="0"/>
    <n v="433227"/>
    <n v="-2713370"/>
    <n v="0"/>
    <n v="0"/>
    <n v="0"/>
    <n v="0"/>
    <n v="0"/>
    <n v="0"/>
    <n v="0"/>
    <n v="0"/>
    <n v="0"/>
    <n v="0"/>
    <n v="0"/>
    <n v="0"/>
    <n v="0"/>
    <n v="0"/>
    <n v="0"/>
    <n v="0"/>
    <n v="0"/>
    <n v="-2713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227"/>
    <n v="0"/>
    <s v=""/>
    <n v="171967"/>
    <n v="672"/>
    <n v="0"/>
    <n v="1457496"/>
    <n v="0"/>
    <n v="197093"/>
    <n v="0"/>
    <n v="121376"/>
    <n v="318511"/>
    <n v="0"/>
    <n v="0"/>
    <n v="0"/>
    <m/>
    <m/>
    <n v="13027.731092436976"/>
    <n v="0"/>
    <n v="2280142.7310924372"/>
    <m/>
    <n v="0"/>
    <m/>
    <n v="0"/>
    <n v="433227"/>
    <n v="2713369.7310924372"/>
    <n v="2713369.7310924372"/>
  </r>
  <r>
    <x v="7"/>
    <n v="1594986"/>
    <n v="533104"/>
    <n v="533104"/>
    <s v="25-616-2000"/>
    <s v="AGUAS ANDINAS S.A."/>
    <s v="PREMIO NOBEL 5610"/>
    <s v="AT43"/>
    <s v="2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7-04T00:00:00"/>
    <d v="2018-07-07T00:00:00"/>
    <n v="212471396"/>
    <n v="0"/>
    <n v="0"/>
    <n v="0"/>
    <n v="0"/>
    <n v="0"/>
    <n v="0"/>
    <n v="0"/>
    <n v="1637"/>
    <n v="0"/>
    <n v="0"/>
    <n v="0"/>
    <n v="0"/>
    <n v="149876"/>
    <n v="800"/>
    <n v="0"/>
    <n v="113547"/>
    <n v="0"/>
    <n v="0"/>
    <n v="0"/>
    <n v="0"/>
    <n v="0"/>
    <n v="0"/>
    <n v="0"/>
    <n v="0"/>
    <n v="0"/>
    <n v="0"/>
    <n v="0"/>
    <n v="0"/>
    <n v="0"/>
    <n v="36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083"/>
    <n v="301169"/>
    <n v="0"/>
    <n v="48086"/>
    <n v="0"/>
    <n v="0"/>
    <n v="0"/>
    <n v="0"/>
    <n v="48086"/>
    <n v="-301169"/>
    <n v="0"/>
    <n v="0"/>
    <n v="0"/>
    <n v="0"/>
    <n v="0"/>
    <n v="0"/>
    <n v="0"/>
    <n v="0"/>
    <n v="0"/>
    <n v="0"/>
    <n v="0"/>
    <n v="0"/>
    <n v="0"/>
    <n v="0"/>
    <n v="0"/>
    <n v="0"/>
    <n v="0"/>
    <n v="-30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86"/>
    <n v="0"/>
    <s v=""/>
    <n v="125946"/>
    <n v="672"/>
    <n v="0"/>
    <n v="95418"/>
    <n v="0"/>
    <n v="0"/>
    <n v="0"/>
    <n v="31047"/>
    <n v="0"/>
    <n v="0"/>
    <n v="0"/>
    <n v="0"/>
    <m/>
    <m/>
    <n v="0"/>
    <n v="0"/>
    <n v="253083"/>
    <m/>
    <n v="0"/>
    <m/>
    <n v="0"/>
    <n v="48086"/>
    <n v="301169"/>
    <n v="301169"/>
  </r>
  <r>
    <x v="7"/>
    <n v="1594986"/>
    <n v="533110"/>
    <n v="533110"/>
    <s v="25-616-2100"/>
    <s v="AGUAS ANDINAS S.A."/>
    <s v="PJE. BAMBU S/N"/>
    <s v="AT43"/>
    <s v="2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7-04T00:00:00"/>
    <d v="2018-07-07T00:00:00"/>
    <n v="212471396"/>
    <n v="0"/>
    <n v="0"/>
    <n v="0"/>
    <n v="0"/>
    <n v="0"/>
    <n v="0"/>
    <n v="0"/>
    <n v="389"/>
    <n v="0"/>
    <n v="0"/>
    <n v="0"/>
    <n v="0"/>
    <n v="149876"/>
    <n v="800"/>
    <n v="0"/>
    <n v="26982"/>
    <n v="0"/>
    <n v="0"/>
    <n v="0"/>
    <n v="0"/>
    <n v="0"/>
    <n v="0"/>
    <n v="0"/>
    <n v="0"/>
    <n v="0"/>
    <n v="0"/>
    <n v="0"/>
    <n v="0"/>
    <n v="0"/>
    <n v="2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769"/>
    <n v="198455"/>
    <n v="0"/>
    <n v="31686"/>
    <n v="0"/>
    <n v="0"/>
    <n v="0"/>
    <n v="0"/>
    <n v="31686"/>
    <n v="-198455"/>
    <n v="0"/>
    <n v="0"/>
    <n v="0"/>
    <n v="0"/>
    <n v="0"/>
    <n v="0"/>
    <n v="0"/>
    <n v="0"/>
    <n v="0"/>
    <n v="0"/>
    <n v="0"/>
    <n v="0"/>
    <n v="0"/>
    <n v="0"/>
    <n v="0"/>
    <n v="0"/>
    <n v="0"/>
    <n v="-198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86"/>
    <n v="0"/>
    <s v=""/>
    <n v="125946"/>
    <n v="672"/>
    <n v="0"/>
    <n v="22674"/>
    <n v="0"/>
    <n v="0"/>
    <n v="0"/>
    <n v="17477"/>
    <n v="0"/>
    <n v="0"/>
    <n v="0"/>
    <n v="0"/>
    <m/>
    <m/>
    <n v="0"/>
    <n v="0"/>
    <n v="166769"/>
    <m/>
    <n v="0"/>
    <m/>
    <n v="0"/>
    <n v="31686"/>
    <n v="198455"/>
    <n v="198455"/>
  </r>
  <r>
    <x v="7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6-04T00:00:00"/>
    <d v="2018-07-04T00:00:00"/>
    <d v="2018-07-07T00:00:00"/>
    <n v="212471396"/>
    <n v="50546"/>
    <n v="0"/>
    <n v="11996"/>
    <n v="0"/>
    <n v="0"/>
    <n v="0"/>
    <n v="0"/>
    <n v="0"/>
    <n v="132"/>
    <n v="133"/>
    <n v="132"/>
    <n v="132"/>
    <n v="123787"/>
    <n v="800"/>
    <n v="0"/>
    <n v="3506020"/>
    <n v="0"/>
    <n v="0"/>
    <n v="0"/>
    <n v="0"/>
    <n v="0"/>
    <n v="0"/>
    <n v="0"/>
    <n v="0"/>
    <n v="474108"/>
    <n v="0"/>
    <n v="0"/>
    <n v="31337"/>
    <n v="0"/>
    <n v="154921"/>
    <n v="746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3373"/>
    <n v="5037714"/>
    <n v="0"/>
    <n v="804341"/>
    <n v="0"/>
    <n v="0"/>
    <n v="0"/>
    <n v="0"/>
    <n v="804341"/>
    <n v="-5037714"/>
    <n v="0"/>
    <n v="0"/>
    <n v="0"/>
    <n v="0"/>
    <n v="0"/>
    <n v="0"/>
    <n v="0"/>
    <n v="0"/>
    <n v="0"/>
    <n v="0"/>
    <n v="0"/>
    <n v="0"/>
    <n v="0"/>
    <n v="0"/>
    <n v="0"/>
    <n v="0"/>
    <n v="0"/>
    <n v="-5037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4341"/>
    <n v="0"/>
    <s v=""/>
    <n v="104023"/>
    <n v="672"/>
    <n v="0"/>
    <n v="2946235"/>
    <n v="0"/>
    <n v="398410"/>
    <n v="0"/>
    <n v="130186"/>
    <n v="627513"/>
    <n v="0"/>
    <n v="0"/>
    <n v="0"/>
    <m/>
    <m/>
    <n v="26333.613445378152"/>
    <n v="0"/>
    <n v="4233372.6134453779"/>
    <m/>
    <n v="0"/>
    <m/>
    <n v="0"/>
    <n v="804341"/>
    <n v="5037713.6134453779"/>
    <n v="5037713.6134453779"/>
  </r>
  <r>
    <x v="7"/>
    <n v="1594986"/>
    <n v="916308"/>
    <n v="916308"/>
    <s v="25-616-1500"/>
    <s v="AGUAS ANDINAS S.A."/>
    <s v="VALLE ALEGRE 1265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01-05T00:00:00"/>
    <d v="2018-07-04T00:00:00"/>
    <d v="2018-07-07T00:00:00"/>
    <n v="212471396"/>
    <n v="161628"/>
    <n v="0"/>
    <n v="26444"/>
    <n v="0"/>
    <n v="0"/>
    <n v="0"/>
    <n v="0"/>
    <n v="0"/>
    <n v="67"/>
    <n v="67"/>
    <n v="67"/>
    <n v="403.42"/>
    <n v="84735"/>
    <n v="800"/>
    <n v="0"/>
    <n v="10543317"/>
    <n v="0"/>
    <n v="0"/>
    <n v="0"/>
    <n v="0"/>
    <n v="0"/>
    <n v="0"/>
    <n v="0"/>
    <n v="0"/>
    <n v="1503506"/>
    <n v="0"/>
    <n v="0"/>
    <n v="100208"/>
    <n v="0"/>
    <n v="464484"/>
    <n v="2281422"/>
    <n v="0"/>
    <n v="0"/>
    <n v="0"/>
    <n v="0"/>
    <n v="0"/>
    <n v="0"/>
    <n v="0"/>
    <n v="0"/>
    <n v="0"/>
    <n v="0"/>
    <n v="0"/>
    <n v="0"/>
    <n v="0"/>
    <n v="0"/>
    <n v="0"/>
    <n v="-10268346"/>
    <n v="0"/>
    <n v="0"/>
    <n v="0"/>
    <n v="0"/>
    <n v="0"/>
    <n v="0"/>
    <n v="0"/>
    <n v="0"/>
    <n v="0"/>
    <n v="0"/>
    <n v="0"/>
    <n v="0"/>
    <n v="0"/>
    <n v="3958088"/>
    <n v="4710125"/>
    <n v="0"/>
    <n v="752037"/>
    <n v="0"/>
    <n v="0"/>
    <n v="0"/>
    <n v="0"/>
    <n v="752037"/>
    <n v="-4710125"/>
    <n v="0"/>
    <n v="0"/>
    <n v="0"/>
    <n v="0"/>
    <n v="0"/>
    <n v="0"/>
    <n v="0"/>
    <n v="0"/>
    <n v="0"/>
    <n v="0"/>
    <n v="0"/>
    <n v="0"/>
    <n v="0"/>
    <n v="0"/>
    <n v="0"/>
    <n v="0"/>
    <n v="0"/>
    <n v="-47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037"/>
    <n v="0"/>
    <s v=""/>
    <n v="71206"/>
    <n v="672"/>
    <n v="0"/>
    <n v="8859930"/>
    <n v="0"/>
    <n v="1263450"/>
    <n v="0"/>
    <n v="390323"/>
    <n v="1917161"/>
    <n v="0"/>
    <n v="0"/>
    <n v="0"/>
    <m/>
    <m/>
    <n v="84208.403361344535"/>
    <n v="0"/>
    <n v="12586950.403361345"/>
    <m/>
    <n v="-10268346"/>
    <m/>
    <n v="0"/>
    <n v="2391521"/>
    <n v="14978471.403361345"/>
    <n v="4710125.4033613447"/>
  </r>
  <r>
    <x v="7"/>
    <n v="1594986"/>
    <n v="973766"/>
    <n v="973766"/>
    <s v="25-616-1600"/>
    <s v="AGUAS ANDINAS S.A."/>
    <s v="ESMERALDA LADO 921"/>
    <s v="AT43"/>
    <s v="2762 - NORMAL CON EMISION DE FACTURA"/>
    <s v="4-4 AEREA"/>
    <s v="N"/>
    <s v="SF-SIN DOCTO. AGRUPACION IVA"/>
    <s v="RENCA"/>
    <s v="PUDAHUEL"/>
    <s v="PUDAHUEL"/>
    <s v="GRAN CLIENTE"/>
    <s v="SERVICIOS SANITARIOS"/>
    <d v="2018-06-04T00:00:00"/>
    <d v="2018-07-04T00:00:00"/>
    <d v="2018-07-07T00:00:00"/>
    <n v="212471396"/>
    <n v="51073"/>
    <n v="0"/>
    <n v="8019"/>
    <n v="0"/>
    <n v="0"/>
    <n v="0"/>
    <n v="0"/>
    <n v="0"/>
    <n v="77"/>
    <n v="79.5"/>
    <n v="76"/>
    <n v="76"/>
    <n v="0"/>
    <n v="800"/>
    <n v="0"/>
    <n v="3331593"/>
    <n v="0"/>
    <n v="0"/>
    <n v="0"/>
    <n v="0"/>
    <n v="0"/>
    <n v="0"/>
    <n v="0"/>
    <n v="0"/>
    <n v="479051"/>
    <n v="0"/>
    <n v="0"/>
    <n v="31665"/>
    <n v="0"/>
    <n v="92603"/>
    <n v="42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8617"/>
    <n v="4365654"/>
    <n v="0"/>
    <n v="697037"/>
    <n v="0"/>
    <n v="0"/>
    <n v="0"/>
    <n v="0"/>
    <n v="697037"/>
    <n v="-4365654"/>
    <n v="0"/>
    <n v="0"/>
    <n v="0"/>
    <n v="0"/>
    <n v="0"/>
    <n v="0"/>
    <n v="0"/>
    <n v="0"/>
    <n v="0"/>
    <n v="0"/>
    <n v="0"/>
    <n v="0"/>
    <n v="0"/>
    <n v="0"/>
    <n v="0"/>
    <n v="0"/>
    <n v="0"/>
    <n v="-436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037"/>
    <n v="0"/>
    <s v=""/>
    <n v="0"/>
    <n v="672"/>
    <n v="0"/>
    <n v="2799658"/>
    <n v="0"/>
    <n v="402564"/>
    <n v="0"/>
    <n v="77818"/>
    <n v="361296"/>
    <n v="0"/>
    <n v="0"/>
    <n v="0"/>
    <m/>
    <m/>
    <n v="26609.243697478993"/>
    <n v="0"/>
    <n v="3668617.2436974789"/>
    <m/>
    <n v="0"/>
    <m/>
    <n v="0"/>
    <n v="697037"/>
    <n v="4365654.2436974794"/>
    <n v="4365654.2436974794"/>
  </r>
  <r>
    <x v="7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6-04T00:00:00"/>
    <d v="2018-07-04T00:00:00"/>
    <d v="2018-07-07T00:00:00"/>
    <n v="212471396"/>
    <n v="21736"/>
    <n v="0"/>
    <n v="4573"/>
    <n v="0"/>
    <n v="0"/>
    <n v="0"/>
    <n v="0"/>
    <n v="0"/>
    <n v="54"/>
    <n v="54"/>
    <n v="47"/>
    <n v="47"/>
    <n v="0"/>
    <n v="800"/>
    <n v="0"/>
    <n v="1507673"/>
    <n v="0"/>
    <n v="0"/>
    <n v="0"/>
    <n v="0"/>
    <n v="0"/>
    <n v="0"/>
    <n v="0"/>
    <n v="0"/>
    <n v="203878"/>
    <n v="0"/>
    <n v="0"/>
    <n v="13476"/>
    <n v="0"/>
    <n v="62900"/>
    <n v="265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6564"/>
    <n v="2054611"/>
    <n v="0"/>
    <n v="328047"/>
    <n v="0"/>
    <n v="0"/>
    <n v="0"/>
    <n v="0"/>
    <n v="328047"/>
    <n v="-2054611"/>
    <n v="0"/>
    <n v="0"/>
    <n v="0"/>
    <n v="0"/>
    <n v="0"/>
    <n v="0"/>
    <n v="0"/>
    <n v="0"/>
    <n v="0"/>
    <n v="0"/>
    <n v="0"/>
    <n v="0"/>
    <n v="0"/>
    <n v="0"/>
    <n v="0"/>
    <n v="0"/>
    <n v="0"/>
    <n v="-205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047"/>
    <n v="0"/>
    <s v=""/>
    <n v="0"/>
    <n v="672"/>
    <n v="0"/>
    <n v="1266952"/>
    <n v="0"/>
    <n v="171326"/>
    <n v="0"/>
    <n v="52857"/>
    <n v="223433"/>
    <n v="0"/>
    <n v="0"/>
    <n v="0"/>
    <m/>
    <m/>
    <n v="11324.36974789916"/>
    <n v="0"/>
    <n v="1726564.3697478992"/>
    <m/>
    <n v="0"/>
    <m/>
    <n v="0"/>
    <n v="328047"/>
    <n v="2054611.3697478992"/>
    <n v="2054611.3697478992"/>
  </r>
  <r>
    <x v="7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4-05T00:00:00"/>
    <d v="2018-07-04T00:00:00"/>
    <d v="2018-07-07T00:00:00"/>
    <n v="212471396"/>
    <n v="117473"/>
    <n v="0"/>
    <n v="694"/>
    <n v="0"/>
    <n v="0"/>
    <n v="0"/>
    <n v="0"/>
    <n v="0"/>
    <n v="96"/>
    <n v="110"/>
    <n v="92"/>
    <n v="92"/>
    <n v="0"/>
    <n v="800"/>
    <n v="0"/>
    <n v="8148275"/>
    <n v="0"/>
    <n v="0"/>
    <n v="0"/>
    <n v="0"/>
    <n v="0"/>
    <n v="0"/>
    <n v="0"/>
    <n v="0"/>
    <n v="1094585"/>
    <n v="0"/>
    <n v="0"/>
    <n v="72832"/>
    <n v="0"/>
    <n v="381213"/>
    <n v="1560835"/>
    <n v="0"/>
    <n v="0"/>
    <n v="0"/>
    <n v="0"/>
    <n v="0"/>
    <n v="0"/>
    <n v="0"/>
    <n v="0"/>
    <n v="0"/>
    <n v="0"/>
    <n v="0"/>
    <n v="0"/>
    <n v="0"/>
    <n v="0"/>
    <n v="0"/>
    <n v="-6005877"/>
    <n v="0"/>
    <n v="0"/>
    <n v="0"/>
    <n v="0"/>
    <n v="0"/>
    <n v="0"/>
    <n v="0"/>
    <n v="0"/>
    <n v="0"/>
    <n v="0"/>
    <n v="0"/>
    <n v="0"/>
    <n v="0"/>
    <n v="4414002"/>
    <n v="5252662"/>
    <n v="0"/>
    <n v="838660"/>
    <n v="0"/>
    <n v="0"/>
    <n v="0"/>
    <n v="0"/>
    <n v="838660"/>
    <n v="-5252662"/>
    <n v="0"/>
    <n v="0"/>
    <n v="0"/>
    <n v="0"/>
    <n v="0"/>
    <n v="0"/>
    <n v="0"/>
    <n v="0"/>
    <n v="0"/>
    <n v="0"/>
    <n v="0"/>
    <n v="0"/>
    <n v="0"/>
    <n v="0"/>
    <n v="0"/>
    <n v="0"/>
    <n v="0"/>
    <n v="-5252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8660"/>
    <n v="0"/>
    <s v=""/>
    <n v="0"/>
    <n v="672"/>
    <n v="0"/>
    <n v="6847290"/>
    <n v="0"/>
    <n v="919819"/>
    <n v="0"/>
    <n v="320347"/>
    <n v="1311626"/>
    <n v="0"/>
    <n v="0"/>
    <n v="0"/>
    <m/>
    <m/>
    <n v="61203.361344537821"/>
    <n v="0"/>
    <n v="9460957.3613445386"/>
    <m/>
    <n v="-6005877"/>
    <m/>
    <n v="0"/>
    <n v="1797582"/>
    <n v="11258539.361344539"/>
    <n v="5252662.3613445386"/>
  </r>
  <r>
    <x v="7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8-06-04T00:00:00"/>
    <d v="2018-07-04T00:00:00"/>
    <d v="2018-07-07T00:00:00"/>
    <n v="212471396"/>
    <n v="31022"/>
    <n v="0"/>
    <n v="10634"/>
    <n v="0"/>
    <n v="0"/>
    <n v="0"/>
    <n v="0"/>
    <n v="0"/>
    <n v="58"/>
    <n v="58"/>
    <n v="57"/>
    <n v="57"/>
    <n v="123787"/>
    <n v="800"/>
    <n v="0"/>
    <n v="2151778"/>
    <n v="0"/>
    <n v="0"/>
    <n v="0"/>
    <n v="0"/>
    <n v="0"/>
    <n v="0"/>
    <n v="0"/>
    <n v="0"/>
    <n v="290979"/>
    <n v="0"/>
    <n v="0"/>
    <n v="19233"/>
    <n v="0"/>
    <n v="67560"/>
    <n v="322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1339"/>
    <n v="2976593"/>
    <n v="0"/>
    <n v="475254"/>
    <n v="0"/>
    <n v="0"/>
    <n v="0"/>
    <n v="0"/>
    <n v="475254"/>
    <n v="-2976593"/>
    <n v="0"/>
    <n v="0"/>
    <n v="0"/>
    <n v="0"/>
    <n v="0"/>
    <n v="0"/>
    <n v="0"/>
    <n v="0"/>
    <n v="0"/>
    <n v="0"/>
    <n v="0"/>
    <n v="0"/>
    <n v="0"/>
    <n v="0"/>
    <n v="0"/>
    <n v="0"/>
    <n v="0"/>
    <n v="-2976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254"/>
    <n v="0"/>
    <s v=""/>
    <n v="104023"/>
    <n v="672"/>
    <n v="0"/>
    <n v="1808217"/>
    <n v="0"/>
    <n v="244520"/>
    <n v="0"/>
    <n v="56773"/>
    <n v="270972"/>
    <n v="0"/>
    <n v="0"/>
    <n v="0"/>
    <m/>
    <m/>
    <n v="16162.18487394958"/>
    <n v="0"/>
    <n v="2501339.1848739497"/>
    <m/>
    <n v="0"/>
    <m/>
    <n v="0"/>
    <n v="475254"/>
    <n v="2976593.1848739497"/>
    <n v="2976593.1848739497"/>
  </r>
  <r>
    <x v="7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4-05T00:00:00"/>
    <d v="2018-07-04T00:00:00"/>
    <d v="2018-07-07T00:00:00"/>
    <n v="212471396"/>
    <n v="40993"/>
    <n v="0"/>
    <n v="37312"/>
    <n v="0"/>
    <n v="0"/>
    <n v="0"/>
    <n v="0"/>
    <n v="0"/>
    <n v="36"/>
    <n v="105"/>
    <n v="24"/>
    <n v="24"/>
    <n v="0"/>
    <n v="800"/>
    <n v="0"/>
    <n v="2843396"/>
    <n v="0"/>
    <n v="0"/>
    <n v="0"/>
    <n v="0"/>
    <n v="0"/>
    <n v="0"/>
    <n v="0"/>
    <n v="0"/>
    <n v="381963"/>
    <n v="0"/>
    <n v="0"/>
    <n v="25415"/>
    <n v="0"/>
    <n v="363885"/>
    <n v="407174"/>
    <n v="686747"/>
    <n v="0"/>
    <n v="0"/>
    <n v="0"/>
    <n v="0"/>
    <n v="0"/>
    <n v="0"/>
    <n v="0"/>
    <n v="0"/>
    <n v="0"/>
    <n v="0"/>
    <n v="0"/>
    <n v="0"/>
    <n v="0"/>
    <n v="0"/>
    <n v="-6105019"/>
    <n v="0"/>
    <n v="0"/>
    <n v="0"/>
    <n v="0"/>
    <n v="0"/>
    <n v="0"/>
    <n v="0"/>
    <n v="0"/>
    <n v="0"/>
    <n v="0"/>
    <n v="0"/>
    <n v="0"/>
    <n v="0"/>
    <n v="-1172807"/>
    <n v="-1395640"/>
    <n v="0"/>
    <n v="-222833"/>
    <n v="0"/>
    <n v="0"/>
    <n v="0"/>
    <n v="0"/>
    <n v="-222833"/>
    <n v="1395640"/>
    <n v="0"/>
    <n v="0"/>
    <n v="0"/>
    <n v="0"/>
    <n v="0"/>
    <n v="0"/>
    <n v="0"/>
    <n v="0"/>
    <n v="0"/>
    <n v="0"/>
    <n v="0"/>
    <n v="0"/>
    <n v="0"/>
    <n v="0"/>
    <n v="0"/>
    <n v="0"/>
    <n v="0"/>
    <n v="139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2833"/>
    <n v="0"/>
    <s v=""/>
    <n v="0"/>
    <n v="672"/>
    <n v="0"/>
    <n v="2389408"/>
    <n v="0"/>
    <n v="320977"/>
    <n v="0"/>
    <n v="305786"/>
    <n v="342163"/>
    <n v="577098"/>
    <n v="0"/>
    <n v="0"/>
    <m/>
    <m/>
    <n v="21357.142857142859"/>
    <n v="0"/>
    <n v="3957461.1428571427"/>
    <m/>
    <n v="-6105019"/>
    <m/>
    <n v="0"/>
    <n v="751918"/>
    <n v="4709379.1428571427"/>
    <n v="-1395639.8571428573"/>
  </r>
  <r>
    <x v="7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6-04T00:00:00"/>
    <d v="2018-07-04T00:00:00"/>
    <d v="2018-07-07T00:00:00"/>
    <n v="212471396"/>
    <n v="17842"/>
    <n v="0"/>
    <n v="1968"/>
    <n v="0"/>
    <n v="0"/>
    <n v="0"/>
    <n v="0"/>
    <n v="0"/>
    <n v="66"/>
    <n v="95"/>
    <n v="66"/>
    <n v="66"/>
    <n v="84735"/>
    <n v="800"/>
    <n v="0"/>
    <n v="1237574"/>
    <n v="0"/>
    <n v="0"/>
    <n v="0"/>
    <n v="0"/>
    <n v="0"/>
    <n v="0"/>
    <n v="0"/>
    <n v="0"/>
    <n v="167352"/>
    <n v="0"/>
    <n v="0"/>
    <n v="11062"/>
    <n v="0"/>
    <n v="110658"/>
    <n v="373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8531"/>
    <n v="1985552"/>
    <n v="0"/>
    <n v="317021"/>
    <n v="0"/>
    <n v="0"/>
    <n v="0"/>
    <n v="0"/>
    <n v="317021"/>
    <n v="-1985552"/>
    <n v="0"/>
    <n v="0"/>
    <n v="0"/>
    <n v="0"/>
    <n v="0"/>
    <n v="0"/>
    <n v="0"/>
    <n v="0"/>
    <n v="0"/>
    <n v="0"/>
    <n v="0"/>
    <n v="0"/>
    <n v="0"/>
    <n v="0"/>
    <n v="0"/>
    <n v="0"/>
    <n v="0"/>
    <n v="-198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021"/>
    <n v="0"/>
    <s v=""/>
    <n v="71206"/>
    <n v="672"/>
    <n v="0"/>
    <n v="1039978"/>
    <n v="0"/>
    <n v="140632"/>
    <n v="0"/>
    <n v="92990"/>
    <n v="313757"/>
    <n v="0"/>
    <n v="0"/>
    <n v="0"/>
    <m/>
    <m/>
    <n v="9295.7983193277323"/>
    <n v="0"/>
    <n v="1668530.7983193276"/>
    <m/>
    <n v="0"/>
    <m/>
    <n v="0"/>
    <n v="317021"/>
    <n v="1985551.7983193276"/>
    <n v="1985551.7983193276"/>
  </r>
  <r>
    <x v="7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QUILICURA"/>
    <s v="NORMAL"/>
    <s v="SERVICIOS SANITARIOS"/>
    <d v="2018-05-05T00:00:00"/>
    <d v="2018-07-04T00:00:00"/>
    <d v="2018-07-07T00:00:00"/>
    <n v="212471396"/>
    <n v="0"/>
    <n v="0"/>
    <n v="0"/>
    <n v="0"/>
    <n v="0"/>
    <n v="0"/>
    <n v="0"/>
    <n v="17498"/>
    <n v="0"/>
    <n v="0"/>
    <n v="0"/>
    <n v="0"/>
    <n v="0"/>
    <n v="800"/>
    <n v="0"/>
    <n v="1280835"/>
    <n v="0"/>
    <n v="0"/>
    <n v="0"/>
    <n v="0"/>
    <n v="0"/>
    <n v="0"/>
    <n v="0"/>
    <n v="0"/>
    <n v="0"/>
    <n v="0"/>
    <n v="0"/>
    <n v="0"/>
    <n v="0"/>
    <n v="12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1714"/>
    <n v="1406240"/>
    <n v="0"/>
    <n v="224526"/>
    <n v="0"/>
    <n v="0"/>
    <n v="0"/>
    <n v="0"/>
    <n v="224526"/>
    <n v="-1406240"/>
    <n v="0"/>
    <n v="0"/>
    <n v="0"/>
    <n v="0"/>
    <n v="0"/>
    <n v="0"/>
    <n v="0"/>
    <n v="0"/>
    <n v="0"/>
    <n v="0"/>
    <n v="0"/>
    <n v="0"/>
    <n v="0"/>
    <n v="0"/>
    <n v="0"/>
    <n v="0"/>
    <n v="0"/>
    <n v="-1406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526"/>
    <n v="0"/>
    <s v=""/>
    <n v="0"/>
    <n v="672"/>
    <n v="0"/>
    <n v="1076332"/>
    <n v="0"/>
    <n v="0"/>
    <n v="0"/>
    <n v="104710"/>
    <n v="0"/>
    <n v="0"/>
    <n v="0"/>
    <n v="0"/>
    <m/>
    <m/>
    <n v="0"/>
    <n v="0"/>
    <n v="1181714"/>
    <m/>
    <n v="0"/>
    <m/>
    <n v="0"/>
    <n v="224526"/>
    <n v="1406240"/>
    <n v="1406240"/>
  </r>
  <r>
    <x v="8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8-05-05T00:00:00"/>
    <d v="2018-06-04T00:00:00"/>
    <d v="2018-06-06T00:00:00"/>
    <n v="212471396"/>
    <n v="27839"/>
    <n v="0"/>
    <n v="10554"/>
    <n v="0"/>
    <n v="0"/>
    <n v="0"/>
    <n v="0"/>
    <n v="0"/>
    <n v="197"/>
    <n v="197"/>
    <n v="197"/>
    <n v="197"/>
    <n v="153616"/>
    <n v="797"/>
    <n v="0"/>
    <n v="1930995"/>
    <n v="0"/>
    <n v="0"/>
    <n v="0"/>
    <n v="0"/>
    <n v="0"/>
    <n v="0"/>
    <n v="0"/>
    <n v="0"/>
    <n v="258535"/>
    <n v="0"/>
    <n v="0"/>
    <n v="17260"/>
    <n v="0"/>
    <n v="227176"/>
    <n v="1127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2604"/>
    <n v="3715899"/>
    <n v="0"/>
    <n v="593295"/>
    <n v="0"/>
    <n v="0"/>
    <n v="0"/>
    <n v="0"/>
    <n v="593295"/>
    <n v="-3715899"/>
    <n v="0"/>
    <n v="0"/>
    <n v="0"/>
    <n v="0"/>
    <n v="0"/>
    <n v="0"/>
    <n v="0"/>
    <n v="0"/>
    <n v="0"/>
    <n v="0"/>
    <n v="0"/>
    <n v="0"/>
    <n v="0"/>
    <n v="0"/>
    <n v="0"/>
    <n v="0"/>
    <n v="0"/>
    <n v="-371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3295"/>
    <n v="0"/>
    <s v=""/>
    <n v="129089"/>
    <n v="670"/>
    <n v="0"/>
    <n v="1622685"/>
    <n v="0"/>
    <n v="217256"/>
    <n v="0"/>
    <n v="190904"/>
    <n v="947496"/>
    <n v="0"/>
    <n v="0"/>
    <n v="0"/>
    <m/>
    <m/>
    <n v="14504.20168067227"/>
    <n v="0"/>
    <n v="3122604.2016806724"/>
    <m/>
    <n v="0"/>
    <m/>
    <n v="0"/>
    <n v="593295"/>
    <n v="3715899.2016806724"/>
    <n v="3715899.2016806724"/>
  </r>
  <r>
    <x v="8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8-05-05T00:00:00"/>
    <d v="2018-06-04T00:00:00"/>
    <d v="2018-06-06T00:00:00"/>
    <n v="212471396"/>
    <n v="11769"/>
    <n v="0"/>
    <n v="6176"/>
    <n v="0"/>
    <n v="0"/>
    <n v="0"/>
    <n v="0"/>
    <n v="0"/>
    <n v="23"/>
    <m/>
    <n v="22"/>
    <n v="22"/>
    <n v="84473"/>
    <n v="797"/>
    <n v="0"/>
    <n v="816333"/>
    <n v="0"/>
    <n v="0"/>
    <n v="0"/>
    <n v="0"/>
    <n v="0"/>
    <n v="0"/>
    <n v="0"/>
    <n v="0"/>
    <n v="109296"/>
    <n v="0"/>
    <n v="0"/>
    <n v="7297"/>
    <n v="0"/>
    <n v="27100"/>
    <n v="125916"/>
    <n v="3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795"/>
    <n v="1209986"/>
    <n v="0"/>
    <n v="193191"/>
    <n v="0"/>
    <n v="0"/>
    <n v="0"/>
    <n v="0"/>
    <n v="193191"/>
    <n v="-1209986"/>
    <n v="0"/>
    <n v="0"/>
    <n v="0"/>
    <n v="0"/>
    <n v="0"/>
    <n v="0"/>
    <n v="0"/>
    <n v="0"/>
    <n v="0"/>
    <n v="0"/>
    <n v="0"/>
    <n v="0"/>
    <n v="0"/>
    <n v="0"/>
    <n v="0"/>
    <n v="0"/>
    <n v="0"/>
    <n v="-120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191"/>
    <n v="0"/>
    <s v=""/>
    <n v="70986"/>
    <n v="670"/>
    <n v="0"/>
    <n v="685994"/>
    <n v="0"/>
    <n v="91845"/>
    <n v="0"/>
    <n v="22773"/>
    <n v="105812"/>
    <n v="32583"/>
    <n v="0"/>
    <n v="0"/>
    <m/>
    <m/>
    <n v="6131.9327731092444"/>
    <n v="0"/>
    <n v="1016794.9327731093"/>
    <m/>
    <n v="0"/>
    <m/>
    <n v="0"/>
    <n v="193191"/>
    <n v="1209985.9327731093"/>
    <n v="1209985.9327731093"/>
  </r>
  <r>
    <x v="8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05-05T00:00:00"/>
    <d v="2018-06-04T00:00:00"/>
    <d v="2018-06-06T00:00:00"/>
    <n v="212471396"/>
    <n v="23867"/>
    <n v="0"/>
    <n v="4"/>
    <n v="0"/>
    <n v="0"/>
    <n v="0"/>
    <n v="0"/>
    <n v="0"/>
    <n v="69"/>
    <n v="124"/>
    <n v="68"/>
    <n v="68"/>
    <n v="204016"/>
    <n v="797"/>
    <n v="0"/>
    <n v="1655485"/>
    <n v="0"/>
    <n v="0"/>
    <n v="0"/>
    <n v="0"/>
    <n v="0"/>
    <n v="0"/>
    <n v="0"/>
    <n v="0"/>
    <n v="221646"/>
    <n v="0"/>
    <n v="0"/>
    <n v="14798"/>
    <n v="0"/>
    <n v="142994"/>
    <n v="389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9186"/>
    <n v="2628931"/>
    <n v="0"/>
    <n v="419745"/>
    <n v="0"/>
    <n v="0"/>
    <n v="0"/>
    <n v="0"/>
    <n v="419745"/>
    <n v="-2628931"/>
    <n v="0"/>
    <n v="0"/>
    <n v="0"/>
    <n v="0"/>
    <n v="0"/>
    <n v="0"/>
    <n v="0"/>
    <n v="0"/>
    <n v="0"/>
    <n v="0"/>
    <n v="0"/>
    <n v="0"/>
    <n v="0"/>
    <n v="0"/>
    <n v="0"/>
    <n v="0"/>
    <n v="0"/>
    <n v="-262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745"/>
    <n v="0"/>
    <s v=""/>
    <n v="171442"/>
    <n v="670"/>
    <n v="0"/>
    <n v="1391164"/>
    <n v="0"/>
    <n v="186257"/>
    <n v="0"/>
    <n v="120163"/>
    <n v="327055"/>
    <n v="0"/>
    <n v="0"/>
    <n v="0"/>
    <m/>
    <m/>
    <n v="12435.294117647059"/>
    <n v="0"/>
    <n v="2209186.2941176472"/>
    <m/>
    <n v="0"/>
    <m/>
    <n v="0"/>
    <n v="419745"/>
    <n v="2628931.2941176472"/>
    <n v="2628931.2941176472"/>
  </r>
  <r>
    <x v="8"/>
    <n v="1594986"/>
    <n v="533104"/>
    <n v="533104"/>
    <s v="25-616-2000"/>
    <s v="AGUAS ANDINAS S.A."/>
    <s v="PREMIO NOBEL 5610"/>
    <s v="AT43"/>
    <s v="1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6-04T00:00:00"/>
    <d v="2018-06-06T00:00:00"/>
    <n v="212471396"/>
    <n v="0"/>
    <n v="0"/>
    <n v="0"/>
    <n v="0"/>
    <n v="0"/>
    <n v="0"/>
    <n v="0"/>
    <n v="1637"/>
    <n v="0"/>
    <n v="0"/>
    <n v="0"/>
    <n v="53"/>
    <n v="149424"/>
    <n v="797"/>
    <n v="0"/>
    <n v="113547"/>
    <n v="0"/>
    <n v="0"/>
    <n v="0"/>
    <n v="0"/>
    <n v="0"/>
    <n v="0"/>
    <n v="0"/>
    <n v="0"/>
    <n v="0"/>
    <n v="0"/>
    <n v="0"/>
    <n v="0"/>
    <n v="0"/>
    <n v="72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640"/>
    <n v="336342"/>
    <n v="0"/>
    <n v="53702"/>
    <n v="0"/>
    <n v="0"/>
    <n v="0"/>
    <n v="0"/>
    <n v="53702"/>
    <n v="-336342"/>
    <n v="0"/>
    <n v="0"/>
    <n v="0"/>
    <n v="0"/>
    <n v="0"/>
    <n v="0"/>
    <n v="0"/>
    <n v="0"/>
    <n v="0"/>
    <n v="0"/>
    <n v="0"/>
    <n v="0"/>
    <n v="0"/>
    <n v="0"/>
    <n v="0"/>
    <n v="0"/>
    <n v="0"/>
    <n v="-336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02"/>
    <n v="0"/>
    <s v=""/>
    <n v="125566"/>
    <n v="670"/>
    <n v="0"/>
    <n v="95418"/>
    <n v="0"/>
    <n v="0"/>
    <n v="0"/>
    <n v="60986"/>
    <n v="0"/>
    <n v="0"/>
    <n v="0"/>
    <n v="0"/>
    <m/>
    <m/>
    <n v="0"/>
    <n v="0"/>
    <n v="282640"/>
    <m/>
    <n v="0"/>
    <m/>
    <n v="0"/>
    <n v="53702"/>
    <n v="336342"/>
    <n v="336342"/>
  </r>
  <r>
    <x v="8"/>
    <n v="1594986"/>
    <n v="533110"/>
    <n v="533110"/>
    <s v="25-616-2100"/>
    <s v="AGUAS ANDINAS S.A."/>
    <s v="PJE. BAMBU S/N"/>
    <s v="AT43"/>
    <s v="1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6-04T00:00:00"/>
    <d v="2018-06-06T00:00:00"/>
    <n v="212471396"/>
    <n v="0"/>
    <n v="0"/>
    <n v="0"/>
    <n v="0"/>
    <n v="0"/>
    <n v="0"/>
    <n v="0"/>
    <n v="389"/>
    <n v="0"/>
    <n v="0"/>
    <n v="0"/>
    <m/>
    <n v="149424"/>
    <n v="797"/>
    <n v="0"/>
    <n v="26982"/>
    <n v="0"/>
    <n v="0"/>
    <n v="0"/>
    <n v="0"/>
    <n v="0"/>
    <n v="0"/>
    <n v="0"/>
    <n v="0"/>
    <n v="0"/>
    <n v="0"/>
    <n v="0"/>
    <n v="0"/>
    <n v="0"/>
    <n v="20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359"/>
    <n v="197967"/>
    <n v="0"/>
    <n v="31608"/>
    <n v="0"/>
    <n v="0"/>
    <n v="0"/>
    <n v="0"/>
    <n v="31608"/>
    <n v="-197967"/>
    <n v="0"/>
    <n v="0"/>
    <n v="0"/>
    <n v="0"/>
    <n v="0"/>
    <n v="0"/>
    <n v="0"/>
    <n v="0"/>
    <n v="0"/>
    <n v="0"/>
    <n v="0"/>
    <n v="0"/>
    <n v="0"/>
    <n v="0"/>
    <n v="0"/>
    <n v="0"/>
    <n v="0"/>
    <n v="-197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08"/>
    <n v="0"/>
    <s v=""/>
    <n v="125566"/>
    <n v="670"/>
    <n v="0"/>
    <n v="22674"/>
    <n v="0"/>
    <n v="0"/>
    <n v="0"/>
    <n v="17449"/>
    <n v="0"/>
    <n v="0"/>
    <n v="0"/>
    <n v="0"/>
    <m/>
    <m/>
    <n v="0"/>
    <n v="0"/>
    <n v="166359"/>
    <m/>
    <n v="0"/>
    <m/>
    <n v="0"/>
    <n v="31608"/>
    <n v="197967"/>
    <n v="197967"/>
  </r>
  <r>
    <x v="8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5-05T00:00:00"/>
    <d v="2018-06-04T00:00:00"/>
    <d v="2018-06-06T00:00:00"/>
    <n v="212471396"/>
    <n v="53710"/>
    <n v="0"/>
    <n v="13499"/>
    <n v="0"/>
    <n v="0"/>
    <n v="0"/>
    <n v="0"/>
    <n v="0"/>
    <n v="133"/>
    <n v="133"/>
    <n v="133"/>
    <n v="133"/>
    <n v="123411"/>
    <n v="797"/>
    <n v="0"/>
    <n v="3725484"/>
    <n v="0"/>
    <n v="0"/>
    <n v="0"/>
    <n v="0"/>
    <n v="0"/>
    <n v="0"/>
    <n v="0"/>
    <n v="0"/>
    <n v="498791"/>
    <n v="0"/>
    <n v="0"/>
    <n v="33300"/>
    <n v="0"/>
    <n v="153372"/>
    <n v="761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0735"/>
    <n v="5296375"/>
    <n v="0"/>
    <n v="845640"/>
    <n v="0"/>
    <n v="0"/>
    <n v="0"/>
    <n v="0"/>
    <n v="845640"/>
    <n v="-5296375"/>
    <n v="0"/>
    <n v="0"/>
    <n v="0"/>
    <n v="0"/>
    <n v="0"/>
    <n v="0"/>
    <n v="0"/>
    <n v="0"/>
    <n v="0"/>
    <n v="0"/>
    <n v="0"/>
    <n v="0"/>
    <n v="0"/>
    <n v="0"/>
    <n v="0"/>
    <n v="0"/>
    <n v="0"/>
    <n v="-529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640"/>
    <n v="0"/>
    <s v=""/>
    <n v="103707"/>
    <n v="670"/>
    <n v="0"/>
    <n v="3130659"/>
    <n v="0"/>
    <n v="419152"/>
    <n v="0"/>
    <n v="128884"/>
    <n v="639680"/>
    <n v="0"/>
    <n v="0"/>
    <n v="0"/>
    <m/>
    <m/>
    <n v="27983.193277310926"/>
    <n v="0"/>
    <n v="4450735.1932773106"/>
    <m/>
    <n v="0"/>
    <m/>
    <n v="0"/>
    <n v="845640"/>
    <n v="5296375.1932773106"/>
    <n v="5296375.1932773106"/>
  </r>
  <r>
    <x v="8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1-05T00:00:00"/>
    <d v="2018-06-04T00:00:00"/>
    <d v="2018-06-06T00:00:00"/>
    <n v="212471396"/>
    <n v="0"/>
    <n v="0"/>
    <n v="0"/>
    <n v="0"/>
    <n v="0"/>
    <n v="0"/>
    <n v="0"/>
    <n v="29189"/>
    <n v="0"/>
    <n v="0"/>
    <n v="0"/>
    <m/>
    <n v="84473"/>
    <n v="797"/>
    <n v="0"/>
    <n v="1904057"/>
    <n v="0"/>
    <n v="0"/>
    <n v="0"/>
    <n v="0"/>
    <n v="0"/>
    <n v="0"/>
    <n v="0"/>
    <n v="0"/>
    <n v="0"/>
    <n v="0"/>
    <n v="0"/>
    <n v="0"/>
    <n v="0"/>
    <n v="77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7137"/>
    <n v="2067193"/>
    <n v="0"/>
    <n v="330056"/>
    <n v="0"/>
    <n v="0"/>
    <n v="0"/>
    <n v="0"/>
    <n v="330056"/>
    <n v="-2067193"/>
    <n v="0"/>
    <n v="0"/>
    <n v="0"/>
    <n v="0"/>
    <n v="0"/>
    <n v="0"/>
    <n v="0"/>
    <n v="0"/>
    <n v="0"/>
    <n v="0"/>
    <n v="0"/>
    <n v="0"/>
    <n v="0"/>
    <n v="0"/>
    <n v="0"/>
    <n v="0"/>
    <n v="0"/>
    <n v="-2067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056"/>
    <n v="0"/>
    <s v=""/>
    <n v="70986"/>
    <n v="670"/>
    <n v="0"/>
    <n v="1600048"/>
    <n v="0"/>
    <n v="0"/>
    <n v="0"/>
    <n v="65433"/>
    <n v="0"/>
    <n v="0"/>
    <n v="0"/>
    <n v="0"/>
    <m/>
    <m/>
    <n v="0"/>
    <n v="0"/>
    <n v="1737137"/>
    <m/>
    <n v="0"/>
    <m/>
    <n v="0"/>
    <n v="330056"/>
    <n v="2067193"/>
    <n v="2067193"/>
  </r>
  <r>
    <x v="8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4-05T00:00:00"/>
    <d v="2018-06-04T00:00:00"/>
    <d v="2018-06-06T00:00:00"/>
    <n v="212471396"/>
    <n v="82270"/>
    <n v="0"/>
    <n v="12405"/>
    <n v="0"/>
    <n v="0"/>
    <n v="0"/>
    <n v="0"/>
    <n v="0"/>
    <n v="76"/>
    <n v="80"/>
    <n v="76"/>
    <n v="76"/>
    <n v="0"/>
    <n v="797"/>
    <n v="0"/>
    <n v="5366636"/>
    <n v="0"/>
    <n v="0"/>
    <n v="0"/>
    <n v="0"/>
    <n v="0"/>
    <n v="0"/>
    <n v="0"/>
    <n v="0"/>
    <n v="764020"/>
    <n v="0"/>
    <n v="0"/>
    <n v="51007"/>
    <n v="0"/>
    <n v="184060"/>
    <n v="869880"/>
    <n v="0"/>
    <n v="0"/>
    <n v="0"/>
    <n v="0"/>
    <n v="0"/>
    <n v="0"/>
    <n v="0"/>
    <n v="0"/>
    <n v="0"/>
    <n v="0"/>
    <n v="0"/>
    <n v="0"/>
    <n v="0"/>
    <n v="0"/>
    <n v="0"/>
    <n v="-2462728"/>
    <n v="0"/>
    <n v="0"/>
    <n v="0"/>
    <n v="0"/>
    <n v="0"/>
    <n v="0"/>
    <n v="0"/>
    <n v="0"/>
    <n v="0"/>
    <n v="0"/>
    <n v="0"/>
    <n v="0"/>
    <n v="0"/>
    <n v="4011490"/>
    <n v="4773673"/>
    <n v="0"/>
    <n v="762183"/>
    <n v="0"/>
    <n v="0"/>
    <n v="0"/>
    <n v="0"/>
    <n v="762183"/>
    <n v="-4773673"/>
    <n v="0"/>
    <n v="0"/>
    <n v="0"/>
    <n v="0"/>
    <n v="0"/>
    <n v="0"/>
    <n v="0"/>
    <n v="0"/>
    <n v="0"/>
    <n v="0"/>
    <n v="0"/>
    <n v="0"/>
    <n v="0"/>
    <n v="0"/>
    <n v="0"/>
    <n v="0"/>
    <n v="0"/>
    <n v="-4773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183"/>
    <n v="0"/>
    <s v=""/>
    <n v="0"/>
    <n v="670"/>
    <n v="0"/>
    <n v="4509778"/>
    <n v="0"/>
    <n v="642034"/>
    <n v="0"/>
    <n v="154672"/>
    <n v="730992"/>
    <n v="0"/>
    <n v="0"/>
    <n v="0"/>
    <m/>
    <m/>
    <n v="42863.025210084037"/>
    <n v="0"/>
    <n v="6081009.0252100844"/>
    <m/>
    <n v="-2462728"/>
    <m/>
    <n v="0"/>
    <n v="1155392"/>
    <n v="7236401.0252100844"/>
    <n v="4773673.0252100844"/>
  </r>
  <r>
    <x v="8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5-05T00:00:00"/>
    <d v="2018-06-04T00:00:00"/>
    <d v="2018-06-06T00:00:00"/>
    <n v="212471396"/>
    <n v="30251"/>
    <n v="0"/>
    <n v="6897"/>
    <n v="0"/>
    <n v="0"/>
    <n v="0"/>
    <n v="0"/>
    <n v="0"/>
    <n v="52"/>
    <n v="54"/>
    <n v="50"/>
    <n v="50"/>
    <n v="0"/>
    <n v="797"/>
    <n v="0"/>
    <n v="2098298"/>
    <n v="0"/>
    <n v="0"/>
    <n v="0"/>
    <n v="0"/>
    <n v="0"/>
    <n v="0"/>
    <n v="0"/>
    <n v="0"/>
    <n v="280934"/>
    <n v="0"/>
    <n v="0"/>
    <n v="18756"/>
    <n v="0"/>
    <n v="62272"/>
    <n v="286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8596"/>
    <n v="2747229"/>
    <n v="0"/>
    <n v="438633"/>
    <n v="0"/>
    <n v="0"/>
    <n v="0"/>
    <n v="0"/>
    <n v="438633"/>
    <n v="-2747229"/>
    <n v="0"/>
    <n v="0"/>
    <n v="0"/>
    <n v="0"/>
    <n v="0"/>
    <n v="0"/>
    <n v="0"/>
    <n v="0"/>
    <n v="0"/>
    <n v="0"/>
    <n v="0"/>
    <n v="0"/>
    <n v="0"/>
    <n v="0"/>
    <n v="0"/>
    <n v="0"/>
    <n v="0"/>
    <n v="-274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633"/>
    <n v="0"/>
    <s v=""/>
    <n v="0"/>
    <n v="670"/>
    <n v="0"/>
    <n v="1763276"/>
    <n v="0"/>
    <n v="236079"/>
    <n v="0"/>
    <n v="52329"/>
    <n v="240481"/>
    <n v="0"/>
    <n v="0"/>
    <n v="0"/>
    <m/>
    <m/>
    <n v="15761.344537815126"/>
    <n v="0"/>
    <n v="2308596.3445378151"/>
    <m/>
    <n v="0"/>
    <m/>
    <n v="0"/>
    <n v="438633"/>
    <n v="2747229.3445378151"/>
    <n v="2747229.3445378151"/>
  </r>
  <r>
    <x v="8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4-05T00:00:00"/>
    <d v="2018-06-04T00:00:00"/>
    <d v="2018-06-06T00:00:00"/>
    <n v="212471396"/>
    <n v="0"/>
    <n v="0"/>
    <n v="0"/>
    <n v="0"/>
    <n v="0"/>
    <n v="0"/>
    <n v="0"/>
    <n v="41471"/>
    <n v="0"/>
    <n v="0"/>
    <n v="0"/>
    <n v="102"/>
    <n v="0"/>
    <n v="797"/>
    <n v="0"/>
    <n v="2876551"/>
    <n v="0"/>
    <n v="0"/>
    <n v="0"/>
    <n v="0"/>
    <n v="0"/>
    <n v="0"/>
    <n v="0"/>
    <n v="0"/>
    <n v="0"/>
    <n v="0"/>
    <n v="0"/>
    <n v="0"/>
    <n v="0"/>
    <n v="126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277"/>
    <n v="3003890"/>
    <n v="0"/>
    <n v="479613"/>
    <n v="0"/>
    <n v="0"/>
    <n v="0"/>
    <n v="0"/>
    <n v="479613"/>
    <n v="-3003890"/>
    <n v="0"/>
    <n v="0"/>
    <n v="0"/>
    <n v="0"/>
    <n v="0"/>
    <n v="0"/>
    <n v="0"/>
    <n v="0"/>
    <n v="0"/>
    <n v="0"/>
    <n v="0"/>
    <n v="0"/>
    <n v="0"/>
    <n v="0"/>
    <n v="0"/>
    <n v="0"/>
    <n v="0"/>
    <n v="-3003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613"/>
    <n v="0"/>
    <s v=""/>
    <n v="0"/>
    <n v="670"/>
    <n v="0"/>
    <n v="2417270"/>
    <n v="0"/>
    <n v="0"/>
    <n v="0"/>
    <n v="106337"/>
    <n v="0"/>
    <n v="0"/>
    <n v="0"/>
    <n v="0"/>
    <m/>
    <m/>
    <n v="0"/>
    <n v="0"/>
    <n v="2524277"/>
    <m/>
    <n v="0"/>
    <m/>
    <n v="0"/>
    <n v="479613"/>
    <n v="3003890"/>
    <n v="3003890"/>
  </r>
  <r>
    <x v="8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5-05T00:00:00"/>
    <d v="2018-06-04T00:00:00"/>
    <d v="2018-06-06T00:00:00"/>
    <n v="212471396"/>
    <n v="29792"/>
    <n v="0"/>
    <n v="10280"/>
    <n v="0"/>
    <n v="0"/>
    <n v="0"/>
    <n v="0"/>
    <n v="0"/>
    <n v="58"/>
    <n v="58"/>
    <n v="58"/>
    <n v="58"/>
    <n v="123411"/>
    <n v="797"/>
    <n v="0"/>
    <n v="2066461"/>
    <n v="0"/>
    <n v="0"/>
    <n v="0"/>
    <n v="0"/>
    <n v="0"/>
    <n v="0"/>
    <n v="0"/>
    <n v="0"/>
    <n v="276670"/>
    <n v="0"/>
    <n v="0"/>
    <n v="18471"/>
    <n v="0"/>
    <n v="66884"/>
    <n v="331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080"/>
    <n v="2884655"/>
    <n v="0"/>
    <n v="460575"/>
    <n v="0"/>
    <n v="0"/>
    <n v="0"/>
    <n v="0"/>
    <n v="460575"/>
    <n v="-2884655"/>
    <n v="0"/>
    <n v="0"/>
    <n v="0"/>
    <n v="0"/>
    <n v="0"/>
    <n v="0"/>
    <n v="0"/>
    <n v="0"/>
    <n v="0"/>
    <n v="0"/>
    <n v="0"/>
    <n v="0"/>
    <n v="0"/>
    <n v="0"/>
    <n v="0"/>
    <n v="0"/>
    <n v="0"/>
    <n v="-288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575"/>
    <n v="0"/>
    <s v=""/>
    <n v="103707"/>
    <n v="670"/>
    <n v="0"/>
    <n v="1736522"/>
    <n v="0"/>
    <n v="232496"/>
    <n v="0"/>
    <n v="56205"/>
    <n v="278958"/>
    <n v="0"/>
    <n v="0"/>
    <n v="0"/>
    <m/>
    <m/>
    <n v="15521.848739495799"/>
    <n v="0"/>
    <n v="2424079.848739496"/>
    <m/>
    <n v="0"/>
    <m/>
    <n v="0"/>
    <n v="460575"/>
    <n v="2884654.848739496"/>
    <n v="2884654.848739496"/>
  </r>
  <r>
    <x v="8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4-05T00:00:00"/>
    <d v="2018-06-04T00:00:00"/>
    <d v="2018-06-06T00:00:00"/>
    <n v="212471396"/>
    <n v="0"/>
    <n v="0"/>
    <n v="0"/>
    <n v="0"/>
    <n v="0"/>
    <n v="0"/>
    <n v="0"/>
    <n v="42401"/>
    <n v="0"/>
    <n v="0"/>
    <n v="0"/>
    <n v="95"/>
    <n v="0"/>
    <n v="797"/>
    <n v="0"/>
    <n v="2941059"/>
    <n v="0"/>
    <n v="0"/>
    <n v="0"/>
    <n v="0"/>
    <n v="0"/>
    <n v="0"/>
    <n v="0"/>
    <n v="0"/>
    <n v="0"/>
    <n v="0"/>
    <n v="0"/>
    <n v="0"/>
    <n v="0"/>
    <n v="111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5918"/>
    <n v="3053442"/>
    <n v="0"/>
    <n v="487524"/>
    <n v="0"/>
    <n v="0"/>
    <n v="0"/>
    <n v="0"/>
    <n v="487524"/>
    <n v="-3053442"/>
    <n v="0"/>
    <n v="0"/>
    <n v="0"/>
    <n v="0"/>
    <n v="0"/>
    <n v="0"/>
    <n v="0"/>
    <n v="0"/>
    <n v="0"/>
    <n v="0"/>
    <n v="0"/>
    <n v="0"/>
    <n v="0"/>
    <n v="0"/>
    <n v="0"/>
    <n v="0"/>
    <n v="0"/>
    <n v="-3053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24"/>
    <n v="0"/>
    <s v=""/>
    <n v="0"/>
    <n v="670"/>
    <n v="0"/>
    <n v="2471478"/>
    <n v="0"/>
    <n v="0"/>
    <n v="0"/>
    <n v="93770"/>
    <n v="0"/>
    <n v="0"/>
    <n v="0"/>
    <n v="0"/>
    <m/>
    <m/>
    <n v="0"/>
    <n v="0"/>
    <n v="2565918"/>
    <m/>
    <n v="0"/>
    <m/>
    <n v="0"/>
    <n v="487524"/>
    <n v="3053442"/>
    <n v="3053442"/>
  </r>
  <r>
    <x v="8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5-05T00:00:00"/>
    <d v="2018-06-04T00:00:00"/>
    <d v="2018-06-06T00:00:00"/>
    <n v="212471396"/>
    <n v="24361"/>
    <n v="0"/>
    <n v="3190"/>
    <n v="0"/>
    <n v="0"/>
    <n v="0"/>
    <n v="0"/>
    <n v="0"/>
    <n v="94"/>
    <n v="95"/>
    <n v="63"/>
    <n v="63"/>
    <n v="84473"/>
    <n v="797"/>
    <n v="0"/>
    <n v="1689751"/>
    <n v="0"/>
    <n v="0"/>
    <n v="0"/>
    <n v="0"/>
    <n v="0"/>
    <n v="0"/>
    <n v="0"/>
    <n v="0"/>
    <n v="226234"/>
    <n v="0"/>
    <n v="0"/>
    <n v="15103"/>
    <n v="0"/>
    <n v="109551"/>
    <n v="360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9486"/>
    <n v="2486488"/>
    <n v="0"/>
    <n v="397002"/>
    <n v="0"/>
    <n v="0"/>
    <n v="0"/>
    <n v="0"/>
    <n v="397002"/>
    <n v="-2486488"/>
    <n v="0"/>
    <n v="0"/>
    <n v="0"/>
    <n v="0"/>
    <n v="0"/>
    <n v="0"/>
    <n v="0"/>
    <n v="0"/>
    <n v="0"/>
    <n v="0"/>
    <n v="0"/>
    <n v="0"/>
    <n v="0"/>
    <n v="0"/>
    <n v="0"/>
    <n v="0"/>
    <n v="0"/>
    <n v="-2486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002"/>
    <n v="0"/>
    <s v=""/>
    <n v="70986"/>
    <n v="670"/>
    <n v="0"/>
    <n v="1419959"/>
    <n v="0"/>
    <n v="190113"/>
    <n v="0"/>
    <n v="92060"/>
    <n v="303006"/>
    <n v="0"/>
    <n v="0"/>
    <n v="0"/>
    <m/>
    <m/>
    <n v="12691.596638655463"/>
    <n v="0"/>
    <n v="2089485.5966386555"/>
    <m/>
    <n v="0"/>
    <m/>
    <n v="0"/>
    <n v="397002"/>
    <n v="2486487.5966386553"/>
    <n v="2486487.5966386553"/>
  </r>
  <r>
    <x v="8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8-05-05T00:00:00"/>
    <d v="2018-06-04T00:00:00"/>
    <d v="2018-06-06T00:00:00"/>
    <n v="212471396"/>
    <n v="0"/>
    <n v="0"/>
    <n v="0"/>
    <n v="0"/>
    <n v="0"/>
    <n v="0"/>
    <n v="0"/>
    <n v="17498"/>
    <n v="0"/>
    <n v="0"/>
    <n v="0"/>
    <n v="45"/>
    <n v="0"/>
    <n v="797"/>
    <n v="0"/>
    <n v="1280835"/>
    <n v="0"/>
    <n v="0"/>
    <n v="0"/>
    <n v="0"/>
    <n v="0"/>
    <n v="0"/>
    <n v="0"/>
    <n v="0"/>
    <n v="0"/>
    <n v="0"/>
    <n v="0"/>
    <n v="0"/>
    <n v="0"/>
    <n v="124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1542"/>
    <n v="1406035"/>
    <n v="0"/>
    <n v="224493"/>
    <n v="0"/>
    <n v="0"/>
    <n v="0"/>
    <n v="0"/>
    <n v="224493"/>
    <n v="-1406035"/>
    <n v="0"/>
    <n v="0"/>
    <n v="0"/>
    <n v="0"/>
    <n v="0"/>
    <n v="0"/>
    <n v="0"/>
    <n v="0"/>
    <n v="0"/>
    <n v="0"/>
    <n v="0"/>
    <n v="0"/>
    <n v="0"/>
    <n v="0"/>
    <n v="0"/>
    <n v="0"/>
    <n v="0"/>
    <n v="-1406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493"/>
    <n v="0"/>
    <s v=""/>
    <n v="0"/>
    <n v="670"/>
    <n v="0"/>
    <n v="1076332"/>
    <n v="0"/>
    <n v="0"/>
    <n v="0"/>
    <n v="104540"/>
    <n v="0"/>
    <n v="0"/>
    <n v="0"/>
    <n v="0"/>
    <m/>
    <m/>
    <n v="0"/>
    <n v="0"/>
    <n v="1181542"/>
    <m/>
    <n v="0"/>
    <m/>
    <n v="0"/>
    <n v="224493"/>
    <n v="1406035"/>
    <n v="1406035"/>
  </r>
  <r>
    <x v="9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8-04-05T00:00:00"/>
    <d v="2018-05-05T00:00:00"/>
    <d v="2018-05-08T00:00:00"/>
    <n v="212471396"/>
    <n v="11953"/>
    <n v="0"/>
    <n v="3966"/>
    <n v="0"/>
    <n v="0"/>
    <n v="0"/>
    <n v="0"/>
    <n v="0"/>
    <n v="196"/>
    <m/>
    <n v="195"/>
    <n v="195"/>
    <n v="153228"/>
    <n v="796"/>
    <n v="0"/>
    <n v="829096"/>
    <n v="0"/>
    <n v="0"/>
    <n v="0"/>
    <n v="0"/>
    <n v="0"/>
    <n v="0"/>
    <n v="0"/>
    <n v="0"/>
    <n v="111006"/>
    <n v="0"/>
    <n v="0"/>
    <n v="7411"/>
    <n v="0"/>
    <n v="225499"/>
    <n v="1115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2850"/>
    <n v="2442892"/>
    <n v="0"/>
    <n v="390042"/>
    <n v="0"/>
    <n v="0"/>
    <n v="0"/>
    <n v="0"/>
    <n v="390042"/>
    <n v="-2442892"/>
    <n v="0"/>
    <n v="0"/>
    <n v="0"/>
    <n v="0"/>
    <n v="0"/>
    <n v="0"/>
    <n v="0"/>
    <n v="0"/>
    <n v="0"/>
    <n v="0"/>
    <n v="0"/>
    <n v="0"/>
    <n v="0"/>
    <n v="0"/>
    <n v="0"/>
    <n v="0"/>
    <n v="0"/>
    <n v="-2442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42"/>
    <n v="0"/>
    <m/>
    <n v="128763"/>
    <n v="669"/>
    <n v="0"/>
    <n v="696719"/>
    <n v="0"/>
    <n v="93282"/>
    <n v="0"/>
    <n v="189495"/>
    <n v="937694"/>
    <n v="0"/>
    <n v="0"/>
    <n v="0"/>
    <m/>
    <m/>
    <n v="6227.7310924369749"/>
    <n v="0"/>
    <n v="2052849.7310924369"/>
    <m/>
    <n v="0"/>
    <m/>
    <n v="0"/>
    <n v="390041"/>
    <n v="2442890.7310924372"/>
    <n v="2442890.7310924372"/>
  </r>
  <r>
    <x v="9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8-04-05T00:00:00"/>
    <d v="2018-05-05T00:00:00"/>
    <d v="2018-05-08T00:00:00"/>
    <n v="212471396"/>
    <n v="12661"/>
    <n v="0"/>
    <n v="6570"/>
    <n v="0"/>
    <n v="0"/>
    <n v="0"/>
    <n v="0"/>
    <n v="0"/>
    <n v="23"/>
    <n v="24"/>
    <n v="22"/>
    <n v="22"/>
    <n v="84240"/>
    <n v="796"/>
    <n v="0"/>
    <n v="878205"/>
    <n v="0"/>
    <n v="0"/>
    <n v="0"/>
    <n v="0"/>
    <n v="0"/>
    <n v="0"/>
    <n v="0"/>
    <n v="0"/>
    <n v="117580"/>
    <n v="0"/>
    <n v="0"/>
    <n v="7849"/>
    <n v="0"/>
    <n v="27541"/>
    <n v="125891"/>
    <n v="4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8461"/>
    <n v="1283369"/>
    <n v="0"/>
    <n v="204908"/>
    <n v="0"/>
    <n v="0"/>
    <n v="0"/>
    <n v="0"/>
    <n v="204908"/>
    <n v="-1283369"/>
    <n v="0"/>
    <n v="0"/>
    <n v="0"/>
    <n v="0"/>
    <n v="0"/>
    <n v="0"/>
    <n v="0"/>
    <n v="0"/>
    <n v="0"/>
    <n v="0"/>
    <n v="0"/>
    <n v="0"/>
    <n v="0"/>
    <n v="0"/>
    <n v="0"/>
    <n v="0"/>
    <n v="0"/>
    <n v="-128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08"/>
    <n v="0"/>
    <m/>
    <n v="70790"/>
    <n v="669"/>
    <n v="0"/>
    <n v="737987"/>
    <n v="0"/>
    <n v="98807"/>
    <n v="0"/>
    <n v="23144"/>
    <n v="105791"/>
    <n v="34677"/>
    <n v="0"/>
    <n v="0"/>
    <m/>
    <m/>
    <n v="6595.7983193277314"/>
    <n v="0"/>
    <n v="1078460.7983193276"/>
    <m/>
    <n v="0"/>
    <m/>
    <n v="0"/>
    <n v="204908"/>
    <n v="1283368.7983193276"/>
    <n v="1283368.7983193276"/>
  </r>
  <r>
    <x v="9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Í"/>
    <s v="QUILICURA"/>
    <s v="QUILICURA"/>
    <s v="GRAN CLIENTE"/>
    <s v="SERVICIOS SANITARIOS"/>
    <d v="2018-04-05T00:00:00"/>
    <d v="2018-05-05T00:00:00"/>
    <d v="2018-05-08T00:00:00"/>
    <n v="212471396"/>
    <n v="25548"/>
    <n v="0"/>
    <n v="5"/>
    <n v="0"/>
    <n v="0"/>
    <n v="0"/>
    <n v="0"/>
    <n v="0"/>
    <n v="69"/>
    <n v="124"/>
    <n v="68"/>
    <n v="68"/>
    <n v="203473"/>
    <n v="796"/>
    <n v="0"/>
    <n v="1772085"/>
    <n v="0"/>
    <n v="0"/>
    <n v="0"/>
    <n v="0"/>
    <n v="0"/>
    <n v="0"/>
    <n v="0"/>
    <n v="0"/>
    <n v="237259"/>
    <n v="0"/>
    <n v="0"/>
    <n v="15840"/>
    <n v="0"/>
    <n v="142299"/>
    <n v="389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0060"/>
    <n v="2760871"/>
    <n v="0"/>
    <n v="440811"/>
    <n v="0"/>
    <n v="0"/>
    <n v="0"/>
    <n v="0"/>
    <n v="440811"/>
    <n v="-2760871"/>
    <n v="0"/>
    <n v="0"/>
    <n v="0"/>
    <n v="0"/>
    <n v="0"/>
    <n v="0"/>
    <n v="0"/>
    <n v="0"/>
    <n v="0"/>
    <n v="0"/>
    <n v="0"/>
    <n v="0"/>
    <n v="0"/>
    <n v="0"/>
    <n v="0"/>
    <n v="0"/>
    <n v="0"/>
    <n v="-2760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811"/>
    <n v="0"/>
    <m/>
    <n v="170986"/>
    <n v="669"/>
    <n v="0"/>
    <n v="1489147"/>
    <n v="0"/>
    <n v="199377"/>
    <n v="0"/>
    <n v="119579"/>
    <n v="326991"/>
    <n v="0"/>
    <n v="0"/>
    <n v="0"/>
    <m/>
    <m/>
    <n v="13310.9243697479"/>
    <n v="0"/>
    <n v="2320059.9243697478"/>
    <m/>
    <n v="0"/>
    <m/>
    <n v="0"/>
    <n v="440811"/>
    <n v="2760870.9243697478"/>
    <n v="2760870.9243697478"/>
  </r>
  <r>
    <x v="9"/>
    <n v="1594986"/>
    <n v="533104"/>
    <n v="533104"/>
    <s v="25-616-2000"/>
    <s v="AGUAS ANDINAS S.A."/>
    <s v="PREMIO NOBEL 5610"/>
    <s v="AT43"/>
    <s v="1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5-05T00:00:00"/>
    <d v="2018-05-08T00:00:00"/>
    <n v="212471396"/>
    <n v="0"/>
    <n v="0"/>
    <n v="0"/>
    <n v="0"/>
    <n v="0"/>
    <n v="0"/>
    <n v="0"/>
    <n v="1637"/>
    <n v="0"/>
    <n v="0"/>
    <n v="0"/>
    <n v="53"/>
    <n v="149048"/>
    <n v="796"/>
    <n v="0"/>
    <n v="113547"/>
    <n v="0"/>
    <n v="0"/>
    <n v="0"/>
    <n v="0"/>
    <n v="0"/>
    <n v="0"/>
    <n v="0"/>
    <n v="0"/>
    <n v="0"/>
    <n v="0"/>
    <n v="0"/>
    <n v="0"/>
    <n v="0"/>
    <n v="7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301"/>
    <n v="335938"/>
    <n v="0"/>
    <n v="53637"/>
    <n v="0"/>
    <n v="0"/>
    <n v="0"/>
    <n v="0"/>
    <n v="53637"/>
    <n v="-335938"/>
    <n v="0"/>
    <n v="0"/>
    <n v="0"/>
    <n v="0"/>
    <n v="0"/>
    <n v="0"/>
    <n v="0"/>
    <n v="0"/>
    <n v="0"/>
    <n v="0"/>
    <n v="0"/>
    <n v="0"/>
    <n v="0"/>
    <n v="0"/>
    <n v="0"/>
    <n v="0"/>
    <n v="0"/>
    <n v="-335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637"/>
    <n v="0"/>
    <m/>
    <n v="125250"/>
    <n v="669"/>
    <n v="0"/>
    <n v="95418"/>
    <n v="0"/>
    <n v="0"/>
    <n v="0"/>
    <n v="60964"/>
    <n v="0"/>
    <n v="0"/>
    <n v="0"/>
    <n v="0"/>
    <m/>
    <m/>
    <n v="0"/>
    <n v="0"/>
    <n v="282301"/>
    <m/>
    <n v="0"/>
    <m/>
    <n v="0"/>
    <n v="53637"/>
    <n v="335938"/>
    <n v="335938"/>
  </r>
  <r>
    <x v="9"/>
    <n v="1594986"/>
    <n v="533110"/>
    <n v="533110"/>
    <s v="25-616-2100"/>
    <s v="AGUAS ANDINAS S.A."/>
    <s v="PJE. BAMBU S/N"/>
    <s v="AT43"/>
    <s v="1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5-05T00:00:00"/>
    <d v="2018-05-08T00:00:00"/>
    <n v="212471396"/>
    <n v="0"/>
    <n v="0"/>
    <n v="0"/>
    <n v="0"/>
    <n v="0"/>
    <n v="0"/>
    <n v="0"/>
    <n v="389"/>
    <n v="0"/>
    <n v="0"/>
    <n v="0"/>
    <m/>
    <n v="149048"/>
    <n v="796"/>
    <n v="0"/>
    <n v="26982"/>
    <n v="0"/>
    <n v="0"/>
    <n v="0"/>
    <n v="0"/>
    <n v="0"/>
    <n v="0"/>
    <n v="0"/>
    <n v="0"/>
    <n v="0"/>
    <n v="0"/>
    <n v="0"/>
    <n v="0"/>
    <n v="0"/>
    <n v="20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43"/>
    <n v="197591"/>
    <n v="0"/>
    <n v="31548"/>
    <n v="0"/>
    <n v="0"/>
    <n v="0"/>
    <n v="0"/>
    <n v="31548"/>
    <n v="-197591"/>
    <n v="0"/>
    <n v="0"/>
    <n v="0"/>
    <n v="0"/>
    <n v="0"/>
    <n v="0"/>
    <n v="0"/>
    <n v="0"/>
    <n v="0"/>
    <n v="0"/>
    <n v="0"/>
    <n v="0"/>
    <n v="0"/>
    <n v="0"/>
    <n v="0"/>
    <n v="0"/>
    <n v="0"/>
    <n v="-197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48"/>
    <n v="0"/>
    <m/>
    <n v="125250"/>
    <n v="669"/>
    <n v="0"/>
    <n v="22674"/>
    <n v="0"/>
    <n v="0"/>
    <n v="0"/>
    <n v="17450"/>
    <n v="0"/>
    <n v="0"/>
    <n v="0"/>
    <n v="0"/>
    <m/>
    <m/>
    <n v="0"/>
    <n v="0"/>
    <n v="166043"/>
    <m/>
    <n v="0"/>
    <m/>
    <n v="0"/>
    <n v="31548"/>
    <n v="197591"/>
    <n v="197591"/>
  </r>
  <r>
    <x v="9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4-05T00:00:00"/>
    <d v="2018-05-05T00:00:00"/>
    <d v="2018-05-08T00:00:00"/>
    <n v="212471396"/>
    <n v="56035"/>
    <n v="0"/>
    <n v="14678"/>
    <n v="0"/>
    <n v="0"/>
    <n v="0"/>
    <n v="0"/>
    <n v="0"/>
    <n v="133"/>
    <n v="133"/>
    <n v="133"/>
    <n v="133"/>
    <n v="123092"/>
    <n v="796"/>
    <n v="0"/>
    <n v="3886753"/>
    <n v="0"/>
    <n v="0"/>
    <n v="0"/>
    <n v="0"/>
    <n v="0"/>
    <n v="0"/>
    <n v="0"/>
    <n v="0"/>
    <n v="520383"/>
    <n v="0"/>
    <n v="0"/>
    <n v="34741"/>
    <n v="0"/>
    <n v="152627"/>
    <n v="76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4591"/>
    <n v="5479463"/>
    <n v="0"/>
    <n v="874872"/>
    <n v="0"/>
    <n v="0"/>
    <n v="0"/>
    <n v="0"/>
    <n v="874872"/>
    <n v="-5479463"/>
    <n v="0"/>
    <n v="0"/>
    <n v="0"/>
    <n v="0"/>
    <n v="0"/>
    <n v="0"/>
    <n v="0"/>
    <n v="0"/>
    <n v="0"/>
    <n v="0"/>
    <n v="0"/>
    <n v="0"/>
    <n v="0"/>
    <n v="0"/>
    <n v="0"/>
    <n v="0"/>
    <n v="0"/>
    <n v="-547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872"/>
    <n v="0"/>
    <m/>
    <n v="103439"/>
    <n v="669"/>
    <n v="0"/>
    <n v="3266179"/>
    <n v="0"/>
    <n v="437297"/>
    <n v="0"/>
    <n v="128258"/>
    <n v="639555"/>
    <n v="0"/>
    <n v="0"/>
    <n v="0"/>
    <m/>
    <m/>
    <n v="29194.117647058825"/>
    <n v="0"/>
    <n v="4604591.1176470593"/>
    <m/>
    <n v="0"/>
    <m/>
    <n v="0"/>
    <n v="874872"/>
    <n v="5479463.1176470593"/>
    <n v="5479463.1176470593"/>
  </r>
  <r>
    <x v="9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1-05T00:00:00"/>
    <d v="2018-05-05T00:00:00"/>
    <d v="2018-05-08T00:00:00"/>
    <n v="212471396"/>
    <n v="0"/>
    <n v="0"/>
    <n v="0"/>
    <n v="0"/>
    <n v="0"/>
    <n v="0"/>
    <n v="0"/>
    <n v="29189"/>
    <n v="0"/>
    <n v="0"/>
    <n v="0"/>
    <m/>
    <n v="84240"/>
    <n v="796"/>
    <n v="0"/>
    <n v="1904057"/>
    <n v="0"/>
    <n v="0"/>
    <n v="0"/>
    <n v="0"/>
    <n v="0"/>
    <n v="0"/>
    <n v="0"/>
    <n v="0"/>
    <n v="0"/>
    <n v="0"/>
    <n v="0"/>
    <n v="0"/>
    <n v="0"/>
    <n v="78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7430"/>
    <n v="2067542"/>
    <n v="0"/>
    <n v="330112"/>
    <n v="0"/>
    <n v="0"/>
    <n v="0"/>
    <n v="0"/>
    <n v="330112"/>
    <n v="-2067542"/>
    <n v="0"/>
    <n v="0"/>
    <n v="0"/>
    <n v="0"/>
    <n v="0"/>
    <n v="0"/>
    <n v="0"/>
    <n v="0"/>
    <n v="0"/>
    <n v="0"/>
    <n v="0"/>
    <n v="0"/>
    <n v="0"/>
    <n v="0"/>
    <n v="0"/>
    <n v="0"/>
    <n v="0"/>
    <n v="-2067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112"/>
    <n v="0"/>
    <m/>
    <n v="70790"/>
    <n v="669"/>
    <n v="0"/>
    <n v="1600048"/>
    <n v="0"/>
    <n v="0"/>
    <n v="0"/>
    <n v="65923"/>
    <n v="0"/>
    <n v="0"/>
    <n v="0"/>
    <n v="0"/>
    <m/>
    <m/>
    <n v="0"/>
    <n v="0"/>
    <n v="1737430"/>
    <m/>
    <n v="0"/>
    <m/>
    <n v="0"/>
    <n v="330112"/>
    <n v="2067542"/>
    <n v="2067542"/>
  </r>
  <r>
    <x v="9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8-04-05T00:00:00"/>
    <d v="2018-05-05T00:00:00"/>
    <d v="2018-05-08T00:00:00"/>
    <n v="212471396"/>
    <n v="0"/>
    <n v="0"/>
    <n v="0"/>
    <n v="0"/>
    <n v="0"/>
    <n v="0"/>
    <n v="0"/>
    <n v="36346"/>
    <n v="0"/>
    <n v="0"/>
    <n v="0"/>
    <n v="80"/>
    <n v="0"/>
    <n v="796"/>
    <n v="0"/>
    <n v="2370921"/>
    <n v="0"/>
    <n v="0"/>
    <n v="0"/>
    <n v="0"/>
    <n v="0"/>
    <n v="0"/>
    <n v="0"/>
    <n v="0"/>
    <n v="0"/>
    <n v="0"/>
    <n v="0"/>
    <n v="0"/>
    <n v="0"/>
    <n v="9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0188"/>
    <n v="2463524"/>
    <n v="0"/>
    <n v="393336"/>
    <n v="0"/>
    <n v="0"/>
    <n v="0"/>
    <n v="0"/>
    <n v="393336"/>
    <n v="-2463524"/>
    <n v="0"/>
    <n v="0"/>
    <n v="0"/>
    <n v="0"/>
    <n v="0"/>
    <n v="0"/>
    <n v="0"/>
    <n v="0"/>
    <n v="0"/>
    <n v="0"/>
    <n v="0"/>
    <n v="0"/>
    <n v="0"/>
    <n v="0"/>
    <n v="0"/>
    <n v="0"/>
    <n v="0"/>
    <n v="-2463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336"/>
    <n v="0"/>
    <m/>
    <n v="0"/>
    <n v="669"/>
    <n v="0"/>
    <n v="1992371"/>
    <n v="0"/>
    <n v="0"/>
    <n v="0"/>
    <n v="77148"/>
    <n v="0"/>
    <n v="0"/>
    <n v="0"/>
    <n v="0"/>
    <m/>
    <m/>
    <n v="0"/>
    <n v="0"/>
    <n v="2070188"/>
    <m/>
    <n v="0"/>
    <m/>
    <n v="0"/>
    <n v="393336"/>
    <n v="2463524"/>
    <n v="2463524"/>
  </r>
  <r>
    <x v="9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4-05T00:00:00"/>
    <d v="2018-05-05T00:00:00"/>
    <d v="2018-05-08T00:00:00"/>
    <n v="212471396"/>
    <n v="30767"/>
    <n v="0"/>
    <n v="7171"/>
    <n v="0"/>
    <n v="0"/>
    <n v="0"/>
    <n v="0"/>
    <n v="0"/>
    <n v="54"/>
    <n v="54"/>
    <n v="50"/>
    <n v="50"/>
    <n v="0"/>
    <n v="796"/>
    <n v="0"/>
    <n v="2134090"/>
    <n v="0"/>
    <n v="0"/>
    <n v="0"/>
    <n v="0"/>
    <n v="0"/>
    <n v="0"/>
    <n v="0"/>
    <n v="0"/>
    <n v="285725"/>
    <n v="0"/>
    <n v="0"/>
    <n v="19076"/>
    <n v="0"/>
    <n v="61969"/>
    <n v="286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2666"/>
    <n v="2787773"/>
    <n v="0"/>
    <n v="445107"/>
    <n v="0"/>
    <n v="0"/>
    <n v="0"/>
    <n v="0"/>
    <n v="445107"/>
    <n v="-2787773"/>
    <n v="0"/>
    <n v="0"/>
    <n v="0"/>
    <n v="0"/>
    <n v="0"/>
    <n v="0"/>
    <n v="0"/>
    <n v="0"/>
    <n v="0"/>
    <n v="0"/>
    <n v="0"/>
    <n v="0"/>
    <n v="0"/>
    <n v="0"/>
    <n v="0"/>
    <n v="0"/>
    <n v="0"/>
    <n v="-2787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107"/>
    <n v="0"/>
    <m/>
    <n v="0"/>
    <n v="669"/>
    <n v="0"/>
    <n v="1793353"/>
    <n v="0"/>
    <n v="240105"/>
    <n v="0"/>
    <n v="52075"/>
    <n v="240434"/>
    <n v="0"/>
    <n v="0"/>
    <n v="0"/>
    <m/>
    <m/>
    <n v="16030.252100840336"/>
    <n v="0"/>
    <n v="2342666.2521008402"/>
    <m/>
    <n v="0"/>
    <m/>
    <n v="0"/>
    <n v="445107"/>
    <n v="2787773.2521008402"/>
    <n v="2787773.2521008402"/>
  </r>
  <r>
    <x v="9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4-05T00:00:00"/>
    <d v="2018-05-05T00:00:00"/>
    <d v="2018-05-08T00:00:00"/>
    <n v="212471396"/>
    <n v="0"/>
    <n v="0"/>
    <n v="0"/>
    <n v="0"/>
    <n v="0"/>
    <n v="0"/>
    <n v="0"/>
    <n v="41471"/>
    <n v="0"/>
    <n v="0"/>
    <n v="0"/>
    <n v="102"/>
    <n v="0"/>
    <n v="796"/>
    <n v="0"/>
    <n v="2876551"/>
    <n v="0"/>
    <n v="0"/>
    <n v="0"/>
    <n v="0"/>
    <n v="0"/>
    <n v="0"/>
    <n v="0"/>
    <n v="0"/>
    <n v="0"/>
    <n v="0"/>
    <n v="0"/>
    <n v="0"/>
    <n v="0"/>
    <n v="126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017"/>
    <n v="3003580"/>
    <n v="0"/>
    <n v="479563"/>
    <n v="0"/>
    <n v="0"/>
    <n v="0"/>
    <n v="0"/>
    <n v="479563"/>
    <n v="-3003580"/>
    <n v="0"/>
    <n v="0"/>
    <n v="0"/>
    <n v="0"/>
    <n v="0"/>
    <n v="0"/>
    <n v="0"/>
    <n v="0"/>
    <n v="0"/>
    <n v="0"/>
    <n v="0"/>
    <n v="0"/>
    <n v="0"/>
    <n v="0"/>
    <n v="0"/>
    <n v="0"/>
    <n v="0"/>
    <n v="-300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563"/>
    <n v="0"/>
    <m/>
    <n v="0"/>
    <n v="669"/>
    <n v="0"/>
    <n v="2417270"/>
    <n v="0"/>
    <n v="0"/>
    <n v="0"/>
    <n v="106078"/>
    <n v="0"/>
    <n v="0"/>
    <n v="0"/>
    <n v="0"/>
    <m/>
    <m/>
    <n v="0"/>
    <n v="0"/>
    <n v="2524017"/>
    <m/>
    <n v="0"/>
    <m/>
    <n v="0"/>
    <n v="479563"/>
    <n v="3003580"/>
    <n v="3003580"/>
  </r>
  <r>
    <x v="9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4-05T00:00:00"/>
    <d v="2018-05-05T00:00:00"/>
    <d v="2018-05-08T00:00:00"/>
    <n v="212471396"/>
    <n v="33657"/>
    <n v="0"/>
    <n v="11624"/>
    <n v="0"/>
    <n v="0"/>
    <n v="0"/>
    <n v="0"/>
    <n v="0"/>
    <n v="58"/>
    <n v="58"/>
    <n v="58"/>
    <n v="58"/>
    <n v="123092"/>
    <n v="796"/>
    <n v="0"/>
    <n v="2334549"/>
    <n v="0"/>
    <n v="0"/>
    <n v="0"/>
    <n v="0"/>
    <n v="0"/>
    <n v="0"/>
    <n v="0"/>
    <n v="0"/>
    <n v="312564"/>
    <n v="0"/>
    <n v="0"/>
    <n v="20867"/>
    <n v="0"/>
    <n v="66559"/>
    <n v="331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0944"/>
    <n v="3190323"/>
    <n v="0"/>
    <n v="509379"/>
    <n v="0"/>
    <n v="0"/>
    <n v="0"/>
    <n v="0"/>
    <n v="509379"/>
    <n v="-3190323"/>
    <n v="0"/>
    <n v="0"/>
    <n v="0"/>
    <n v="0"/>
    <n v="0"/>
    <n v="0"/>
    <n v="0"/>
    <n v="0"/>
    <n v="0"/>
    <n v="0"/>
    <n v="0"/>
    <n v="0"/>
    <n v="0"/>
    <n v="0"/>
    <n v="0"/>
    <n v="0"/>
    <n v="0"/>
    <n v="-3190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379"/>
    <n v="0"/>
    <m/>
    <n v="103439"/>
    <n v="669"/>
    <n v="0"/>
    <n v="1961806"/>
    <n v="0"/>
    <n v="262659"/>
    <n v="0"/>
    <n v="55932"/>
    <n v="278904"/>
    <n v="0"/>
    <n v="0"/>
    <n v="0"/>
    <m/>
    <m/>
    <n v="17535.294117647059"/>
    <n v="0"/>
    <n v="2680944.2941176472"/>
    <m/>
    <n v="0"/>
    <m/>
    <n v="0"/>
    <n v="509379"/>
    <n v="3190323.2941176472"/>
    <n v="3190323.2941176472"/>
  </r>
  <r>
    <x v="9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4-05T00:00:00"/>
    <d v="2018-05-05T00:00:00"/>
    <d v="2018-05-08T00:00:00"/>
    <n v="212471396"/>
    <n v="0"/>
    <n v="0"/>
    <n v="0"/>
    <n v="0"/>
    <n v="0"/>
    <n v="0"/>
    <n v="0"/>
    <n v="42401"/>
    <n v="0"/>
    <n v="0"/>
    <n v="0"/>
    <n v="95"/>
    <n v="0"/>
    <n v="796"/>
    <n v="0"/>
    <n v="2941059"/>
    <n v="0"/>
    <n v="0"/>
    <n v="0"/>
    <n v="0"/>
    <n v="0"/>
    <n v="0"/>
    <n v="0"/>
    <n v="0"/>
    <n v="0"/>
    <n v="0"/>
    <n v="0"/>
    <n v="0"/>
    <n v="0"/>
    <n v="111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5689"/>
    <n v="3053170"/>
    <n v="0"/>
    <n v="487481"/>
    <n v="0"/>
    <n v="0"/>
    <n v="0"/>
    <n v="0"/>
    <n v="487481"/>
    <n v="-3053170"/>
    <n v="0"/>
    <n v="0"/>
    <n v="0"/>
    <n v="0"/>
    <n v="0"/>
    <n v="0"/>
    <n v="0"/>
    <n v="0"/>
    <n v="0"/>
    <n v="0"/>
    <n v="0"/>
    <n v="0"/>
    <n v="0"/>
    <n v="0"/>
    <n v="0"/>
    <n v="0"/>
    <n v="0"/>
    <n v="-305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481"/>
    <n v="0"/>
    <m/>
    <n v="0"/>
    <n v="669"/>
    <n v="0"/>
    <n v="2471478"/>
    <n v="0"/>
    <n v="0"/>
    <n v="0"/>
    <n v="93542"/>
    <n v="0"/>
    <n v="0"/>
    <n v="0"/>
    <n v="0"/>
    <m/>
    <m/>
    <n v="0"/>
    <n v="0"/>
    <n v="2565689"/>
    <m/>
    <n v="0"/>
    <m/>
    <n v="0"/>
    <n v="487481"/>
    <n v="3053170"/>
    <n v="3053170"/>
  </r>
  <r>
    <x v="9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4-05T00:00:00"/>
    <d v="2018-05-05T00:00:00"/>
    <d v="2018-05-08T00:00:00"/>
    <n v="212471396"/>
    <n v="28213"/>
    <n v="0"/>
    <n v="5067"/>
    <n v="0"/>
    <n v="0"/>
    <n v="0"/>
    <n v="0"/>
    <n v="0"/>
    <n v="64"/>
    <n v="95"/>
    <n v="64"/>
    <n v="64"/>
    <n v="84240"/>
    <n v="796"/>
    <n v="0"/>
    <n v="1956937"/>
    <n v="0"/>
    <n v="0"/>
    <n v="0"/>
    <n v="0"/>
    <n v="0"/>
    <n v="0"/>
    <n v="0"/>
    <n v="0"/>
    <n v="262007"/>
    <n v="0"/>
    <n v="0"/>
    <n v="17492"/>
    <n v="0"/>
    <n v="109019"/>
    <n v="366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0186"/>
    <n v="2796721"/>
    <n v="0"/>
    <n v="446535"/>
    <n v="0"/>
    <n v="0"/>
    <n v="0"/>
    <n v="0"/>
    <n v="446535"/>
    <n v="-2796721"/>
    <n v="0"/>
    <n v="0"/>
    <n v="0"/>
    <n v="0"/>
    <n v="0"/>
    <n v="0"/>
    <n v="0"/>
    <n v="0"/>
    <n v="0"/>
    <n v="0"/>
    <n v="0"/>
    <n v="0"/>
    <n v="0"/>
    <n v="0"/>
    <n v="0"/>
    <n v="0"/>
    <n v="0"/>
    <n v="-2796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535"/>
    <n v="0"/>
    <m/>
    <n v="70790"/>
    <n v="669"/>
    <n v="0"/>
    <n v="1644485"/>
    <n v="0"/>
    <n v="220174"/>
    <n v="0"/>
    <n v="91613"/>
    <n v="307756"/>
    <n v="0"/>
    <n v="0"/>
    <n v="0"/>
    <m/>
    <m/>
    <n v="14699.159663865546"/>
    <n v="0"/>
    <n v="2350186.1596638653"/>
    <m/>
    <n v="0"/>
    <m/>
    <n v="0"/>
    <n v="446535"/>
    <n v="2796721.1596638653"/>
    <n v="2796721.1596638653"/>
  </r>
  <r>
    <x v="9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8-04-05T00:00:00"/>
    <d v="2018-05-05T00:00:00"/>
    <d v="2018-05-08T00:00:00"/>
    <n v="212471396"/>
    <n v="19287"/>
    <n v="0"/>
    <n v="6489"/>
    <n v="0"/>
    <n v="0"/>
    <n v="0"/>
    <n v="0"/>
    <n v="0"/>
    <n v="40"/>
    <m/>
    <n v="39"/>
    <n v="39"/>
    <n v="0"/>
    <n v="796"/>
    <n v="0"/>
    <n v="1411787"/>
    <n v="0"/>
    <n v="0"/>
    <n v="0"/>
    <n v="0"/>
    <n v="0"/>
    <n v="0"/>
    <n v="0"/>
    <n v="0"/>
    <n v="179115"/>
    <n v="0"/>
    <n v="0"/>
    <n v="11958"/>
    <n v="0"/>
    <n v="132288"/>
    <n v="343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7448"/>
    <n v="2079463"/>
    <n v="0"/>
    <n v="332015"/>
    <n v="0"/>
    <n v="0"/>
    <n v="0"/>
    <n v="0"/>
    <n v="332015"/>
    <n v="-2079463"/>
    <n v="0"/>
    <n v="0"/>
    <n v="0"/>
    <n v="0"/>
    <n v="0"/>
    <n v="0"/>
    <n v="0"/>
    <n v="0"/>
    <n v="0"/>
    <n v="0"/>
    <n v="0"/>
    <n v="0"/>
    <n v="0"/>
    <n v="0"/>
    <n v="0"/>
    <n v="0"/>
    <n v="0"/>
    <n v="-207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015"/>
    <n v="0"/>
    <m/>
    <n v="0"/>
    <n v="669"/>
    <n v="0"/>
    <n v="1186376"/>
    <n v="0"/>
    <n v="150517"/>
    <n v="0"/>
    <n v="111166"/>
    <n v="288671"/>
    <n v="0"/>
    <n v="0"/>
    <n v="0"/>
    <m/>
    <m/>
    <n v="10048.73949579832"/>
    <n v="0"/>
    <n v="1747447.7394957982"/>
    <m/>
    <n v="0"/>
    <m/>
    <n v="0"/>
    <n v="332015"/>
    <n v="2079462.7394957982"/>
    <n v="2079462.7394957982"/>
  </r>
  <r>
    <x v="10"/>
    <n v="1594986"/>
    <n v="532954"/>
    <n v="532954"/>
    <s v="25-617-3535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12-05T00:00:00"/>
    <d v="2018-03-31T00:00:00"/>
    <d v="2018-04-07T00:00:00"/>
    <n v="212471396"/>
    <n v="0"/>
    <n v="0"/>
    <n v="0"/>
    <n v="0"/>
    <n v="0"/>
    <n v="0"/>
    <n v="0"/>
    <n v="53815"/>
    <n v="0"/>
    <n v="0"/>
    <n v="0"/>
    <n v="0"/>
    <n v="122762"/>
    <n v="663"/>
    <n v="0"/>
    <n v="3808239"/>
    <n v="0"/>
    <n v="0"/>
    <n v="0"/>
    <n v="0"/>
    <n v="0"/>
    <n v="0"/>
    <n v="0"/>
    <n v="0"/>
    <n v="0"/>
    <n v="0"/>
    <n v="0"/>
    <n v="0"/>
    <n v="0"/>
    <n v="159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7777"/>
    <n v="4090955"/>
    <n v="0"/>
    <n v="653178"/>
    <n v="0"/>
    <n v="0"/>
    <n v="0"/>
    <n v="0"/>
    <n v="653178"/>
    <n v="-4090955"/>
    <n v="0"/>
    <n v="0"/>
    <n v="0"/>
    <n v="0"/>
    <n v="0"/>
    <n v="0"/>
    <n v="0"/>
    <n v="0"/>
    <n v="0"/>
    <n v="0"/>
    <n v="0"/>
    <n v="0"/>
    <n v="0"/>
    <n v="0"/>
    <n v="0"/>
    <n v="0"/>
    <n v="0"/>
    <n v="-409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178"/>
    <n v="0"/>
    <m/>
    <n v="103161"/>
    <n v="557"/>
    <n v="0"/>
    <n v="3200201"/>
    <n v="0"/>
    <n v="0"/>
    <n v="0"/>
    <n v="133858"/>
    <n v="0"/>
    <n v="0"/>
    <n v="0"/>
    <n v="0"/>
    <m/>
    <m/>
    <n v="0"/>
    <n v="0"/>
    <n v="3437777"/>
    <m/>
    <n v="0"/>
    <m/>
    <n v="0"/>
    <n v="653178"/>
    <n v="4090955"/>
    <n v="4090955"/>
  </r>
  <r>
    <x v="10"/>
    <n v="1594986"/>
    <n v="532986"/>
    <n v="532986"/>
    <s v="25-617-358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3-06T00:00:00"/>
    <d v="2018-03-31T00:00:00"/>
    <d v="2018-04-07T00:00:00"/>
    <n v="212471396"/>
    <n v="124510"/>
    <n v="0"/>
    <n v="45476"/>
    <n v="0"/>
    <n v="0"/>
    <n v="0"/>
    <n v="0"/>
    <n v="0"/>
    <n v="331"/>
    <n v="342"/>
    <n v="269"/>
    <n v="212"/>
    <n v="65925"/>
    <n v="663"/>
    <n v="0"/>
    <n v="8636382"/>
    <n v="0"/>
    <n v="0"/>
    <n v="0"/>
    <n v="0"/>
    <n v="0"/>
    <n v="0"/>
    <n v="0"/>
    <n v="0"/>
    <n v="1156294"/>
    <n v="0"/>
    <n v="0"/>
    <n v="77195"/>
    <n v="0"/>
    <n v="327456"/>
    <n v="1218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49039"/>
    <n v="11482356"/>
    <n v="0"/>
    <n v="1833317"/>
    <n v="0"/>
    <n v="0"/>
    <n v="0"/>
    <n v="0"/>
    <n v="1833317"/>
    <n v="-11482356"/>
    <n v="0"/>
    <n v="0"/>
    <n v="0"/>
    <n v="0"/>
    <n v="0"/>
    <n v="0"/>
    <n v="0"/>
    <n v="0"/>
    <n v="0"/>
    <n v="0"/>
    <n v="0"/>
    <n v="0"/>
    <n v="0"/>
    <n v="0"/>
    <n v="0"/>
    <n v="0"/>
    <n v="0"/>
    <n v="-1148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3317"/>
    <n v="0"/>
    <m/>
    <n v="55399"/>
    <n v="557"/>
    <n v="0"/>
    <n v="7257464"/>
    <n v="0"/>
    <n v="971676"/>
    <n v="0"/>
    <n v="275173"/>
    <n v="1023900"/>
    <n v="0"/>
    <n v="0"/>
    <n v="0"/>
    <m/>
    <m/>
    <n v="64869.747899159665"/>
    <n v="0"/>
    <n v="9649038.7478991598"/>
    <m/>
    <n v="0"/>
    <m/>
    <n v="0"/>
    <n v="1833317"/>
    <n v="11482355.74789916"/>
    <n v="11482355.74789916"/>
  </r>
  <r>
    <x v="10"/>
    <n v="1594986"/>
    <n v="532990"/>
    <n v="532990"/>
    <s v="25-617-353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8-03-06T00:00:00"/>
    <d v="2018-03-31T00:00:00"/>
    <d v="2018-04-07T00:00:00"/>
    <n v="212471396"/>
    <n v="126325"/>
    <n v="0"/>
    <n v="9934"/>
    <n v="0"/>
    <n v="0"/>
    <n v="0"/>
    <n v="0"/>
    <n v="0"/>
    <n v="437"/>
    <n v="449"/>
    <n v="426"/>
    <n v="321"/>
    <n v="122901"/>
    <n v="663"/>
    <n v="0"/>
    <n v="8762276"/>
    <n v="0"/>
    <n v="0"/>
    <n v="0"/>
    <n v="0"/>
    <n v="0"/>
    <n v="0"/>
    <n v="0"/>
    <n v="0"/>
    <n v="1173151"/>
    <n v="0"/>
    <n v="0"/>
    <n v="78320"/>
    <n v="0"/>
    <n v="429907"/>
    <n v="1838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24881"/>
    <n v="12405608"/>
    <n v="0"/>
    <n v="1980727"/>
    <n v="0"/>
    <n v="0"/>
    <n v="0"/>
    <n v="0"/>
    <n v="1980727"/>
    <n v="-12405608"/>
    <n v="0"/>
    <n v="0"/>
    <n v="0"/>
    <n v="0"/>
    <n v="0"/>
    <n v="0"/>
    <n v="0"/>
    <n v="0"/>
    <n v="0"/>
    <n v="0"/>
    <n v="0"/>
    <n v="0"/>
    <n v="0"/>
    <n v="0"/>
    <n v="0"/>
    <n v="0"/>
    <n v="0"/>
    <n v="-12405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727"/>
    <n v="0"/>
    <m/>
    <n v="103278"/>
    <n v="557"/>
    <n v="0"/>
    <n v="7363257"/>
    <n v="0"/>
    <n v="985841"/>
    <n v="0"/>
    <n v="361266"/>
    <n v="1544867"/>
    <n v="0"/>
    <n v="0"/>
    <n v="0"/>
    <m/>
    <m/>
    <n v="65815.126050420178"/>
    <n v="0"/>
    <n v="10424881.12605042"/>
    <m/>
    <n v="0"/>
    <m/>
    <n v="0"/>
    <n v="1980727"/>
    <n v="12405608.12605042"/>
    <n v="12405608.12605042"/>
  </r>
  <r>
    <x v="10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8-03-06T00:00:00"/>
    <d v="2018-04-05T00:00:00"/>
    <d v="2018-04-07T00:00:00"/>
    <n v="212471396"/>
    <n v="45606"/>
    <n v="0"/>
    <n v="15828"/>
    <n v="0"/>
    <n v="0"/>
    <n v="0"/>
    <n v="0"/>
    <n v="0"/>
    <n v="196"/>
    <n v="196"/>
    <n v="194"/>
    <n v="173"/>
    <n v="148838"/>
    <n v="795"/>
    <n v="0"/>
    <n v="3163367"/>
    <n v="0"/>
    <n v="0"/>
    <n v="0"/>
    <n v="0"/>
    <n v="0"/>
    <n v="0"/>
    <n v="0"/>
    <n v="0"/>
    <n v="423532"/>
    <n v="0"/>
    <n v="0"/>
    <n v="28276"/>
    <n v="0"/>
    <n v="225692"/>
    <n v="99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8098"/>
    <n v="4983837"/>
    <n v="0"/>
    <n v="795739"/>
    <n v="0"/>
    <n v="0"/>
    <n v="0"/>
    <n v="0"/>
    <n v="795739"/>
    <n v="-4983837"/>
    <n v="0"/>
    <n v="0"/>
    <n v="0"/>
    <n v="0"/>
    <n v="0"/>
    <n v="0"/>
    <n v="0"/>
    <n v="0"/>
    <n v="0"/>
    <n v="0"/>
    <n v="0"/>
    <n v="0"/>
    <n v="0"/>
    <n v="0"/>
    <n v="0"/>
    <n v="0"/>
    <n v="0"/>
    <n v="-4983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739"/>
    <n v="0"/>
    <m/>
    <n v="125074"/>
    <n v="668"/>
    <n v="0"/>
    <n v="2658292"/>
    <n v="0"/>
    <n v="355909"/>
    <n v="0"/>
    <n v="189657"/>
    <n v="834737"/>
    <n v="0"/>
    <n v="0"/>
    <n v="0"/>
    <m/>
    <m/>
    <n v="23761.344537815126"/>
    <n v="0"/>
    <n v="4188098.3445378151"/>
    <m/>
    <n v="0"/>
    <m/>
    <n v="0"/>
    <n v="795739"/>
    <n v="4983837.3445378151"/>
    <n v="4983837.3445378151"/>
  </r>
  <r>
    <x v="10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8-03-06T00:00:00"/>
    <d v="2018-04-05T00:00:00"/>
    <d v="2018-04-07T00:00:00"/>
    <n v="212471396"/>
    <n v="13710"/>
    <n v="0"/>
    <n v="7392"/>
    <n v="0"/>
    <n v="0"/>
    <n v="0"/>
    <n v="0"/>
    <n v="0"/>
    <n v="22"/>
    <n v="24"/>
    <n v="22"/>
    <n v="23"/>
    <n v="84077"/>
    <n v="795"/>
    <n v="0"/>
    <n v="950966"/>
    <n v="0"/>
    <n v="0"/>
    <n v="0"/>
    <n v="0"/>
    <n v="0"/>
    <n v="0"/>
    <n v="0"/>
    <n v="0"/>
    <n v="127320"/>
    <n v="0"/>
    <n v="0"/>
    <n v="8500"/>
    <n v="0"/>
    <n v="27565"/>
    <n v="135434"/>
    <n v="55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8366"/>
    <n v="1390356"/>
    <n v="0"/>
    <n v="221990"/>
    <n v="0"/>
    <n v="0"/>
    <n v="0"/>
    <n v="0"/>
    <n v="221990"/>
    <n v="-1390356"/>
    <n v="0"/>
    <n v="0"/>
    <n v="0"/>
    <n v="0"/>
    <n v="0"/>
    <n v="0"/>
    <n v="0"/>
    <n v="0"/>
    <n v="0"/>
    <n v="0"/>
    <n v="0"/>
    <n v="0"/>
    <n v="0"/>
    <n v="0"/>
    <n v="0"/>
    <n v="0"/>
    <n v="0"/>
    <n v="-139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990"/>
    <n v="0"/>
    <m/>
    <n v="70653"/>
    <n v="668"/>
    <n v="0"/>
    <n v="799131"/>
    <n v="0"/>
    <n v="106992"/>
    <n v="0"/>
    <n v="23164"/>
    <n v="113810"/>
    <n v="46805"/>
    <n v="0"/>
    <n v="0"/>
    <m/>
    <m/>
    <n v="7142.8571428571431"/>
    <n v="0"/>
    <n v="1168365.857142857"/>
    <m/>
    <n v="0"/>
    <m/>
    <n v="0"/>
    <n v="221990"/>
    <n v="1390355.857142857"/>
    <n v="1390355.857142857"/>
  </r>
  <r>
    <x v="10"/>
    <n v="1594986"/>
    <n v="533094"/>
    <n v="533094"/>
    <s v="25-617-355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8-03-06T00:00:00"/>
    <d v="2018-03-31T00:00:00"/>
    <d v="2018-04-07T00:00:00"/>
    <n v="212471396"/>
    <n v="290740"/>
    <n v="0"/>
    <n v="61980"/>
    <n v="0"/>
    <n v="0"/>
    <n v="0"/>
    <n v="0"/>
    <n v="0"/>
    <n v="658"/>
    <n v="662"/>
    <n v="605"/>
    <n v="541"/>
    <n v="84077"/>
    <n v="663"/>
    <n v="0"/>
    <n v="20166586"/>
    <n v="0"/>
    <n v="0"/>
    <n v="0"/>
    <n v="0"/>
    <n v="0"/>
    <n v="0"/>
    <n v="0"/>
    <n v="0"/>
    <n v="2700033"/>
    <n v="0"/>
    <n v="0"/>
    <n v="180256"/>
    <n v="0"/>
    <n v="634327"/>
    <n v="3097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74210"/>
    <n v="26863310"/>
    <n v="0"/>
    <n v="4289100"/>
    <n v="0"/>
    <n v="0"/>
    <n v="0"/>
    <n v="0"/>
    <n v="4289100"/>
    <n v="-26863310"/>
    <n v="0"/>
    <n v="0"/>
    <n v="0"/>
    <n v="0"/>
    <n v="0"/>
    <n v="0"/>
    <n v="0"/>
    <n v="0"/>
    <n v="0"/>
    <n v="0"/>
    <n v="0"/>
    <n v="0"/>
    <n v="0"/>
    <n v="0"/>
    <n v="0"/>
    <n v="0"/>
    <n v="0"/>
    <n v="-26863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9100"/>
    <n v="0"/>
    <m/>
    <n v="70653"/>
    <n v="557"/>
    <n v="0"/>
    <n v="16946711"/>
    <n v="0"/>
    <n v="2268935"/>
    <n v="0"/>
    <n v="533048"/>
    <n v="2602830"/>
    <n v="0"/>
    <n v="0"/>
    <n v="0"/>
    <m/>
    <m/>
    <n v="151475.63025210085"/>
    <n v="0"/>
    <n v="22574209.630252101"/>
    <m/>
    <n v="0"/>
    <m/>
    <n v="0"/>
    <n v="4289100"/>
    <n v="26863309.630252101"/>
    <n v="26863309.630252101"/>
  </r>
  <r>
    <x v="10"/>
    <n v="1594986"/>
    <n v="533096"/>
    <n v="533096"/>
    <s v="25-617-3575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8-03-06T00:00:00"/>
    <d v="2018-03-31T00:00:00"/>
    <d v="2018-04-07T00:00:00"/>
    <n v="212471396"/>
    <n v="18503"/>
    <n v="0"/>
    <n v="5174"/>
    <n v="0"/>
    <n v="0"/>
    <n v="0"/>
    <n v="0"/>
    <n v="0"/>
    <n v="93"/>
    <n v="110"/>
    <n v="93"/>
    <n v="82"/>
    <n v="122762"/>
    <n v="663"/>
    <n v="0"/>
    <n v="1283423"/>
    <n v="0"/>
    <n v="0"/>
    <n v="0"/>
    <n v="0"/>
    <n v="0"/>
    <n v="0"/>
    <n v="0"/>
    <n v="0"/>
    <n v="171834"/>
    <n v="0"/>
    <n v="0"/>
    <n v="11472"/>
    <n v="0"/>
    <n v="105801"/>
    <n v="469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903"/>
    <n v="2165685"/>
    <n v="0"/>
    <n v="345782"/>
    <n v="0"/>
    <n v="0"/>
    <n v="0"/>
    <n v="0"/>
    <n v="345782"/>
    <n v="-2165685"/>
    <n v="0"/>
    <n v="0"/>
    <n v="0"/>
    <n v="0"/>
    <n v="0"/>
    <n v="0"/>
    <n v="0"/>
    <n v="0"/>
    <n v="0"/>
    <n v="0"/>
    <n v="0"/>
    <n v="0"/>
    <n v="0"/>
    <n v="0"/>
    <n v="0"/>
    <n v="0"/>
    <n v="0"/>
    <n v="-2165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782"/>
    <n v="0"/>
    <m/>
    <n v="103161"/>
    <n v="557"/>
    <n v="0"/>
    <n v="1078507"/>
    <n v="0"/>
    <n v="144398"/>
    <n v="0"/>
    <n v="88908"/>
    <n v="394732"/>
    <n v="0"/>
    <n v="0"/>
    <n v="0"/>
    <m/>
    <m/>
    <n v="9640.3361344537825"/>
    <n v="0"/>
    <n v="1819903.3361344538"/>
    <m/>
    <n v="0"/>
    <m/>
    <n v="0"/>
    <n v="345782"/>
    <n v="2165685.3361344538"/>
    <n v="2165685.3361344538"/>
  </r>
  <r>
    <x v="10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8-03-06T00:00:00"/>
    <d v="2018-04-05T00:00:00"/>
    <d v="2018-04-07T00:00:00"/>
    <n v="212471396"/>
    <n v="32288"/>
    <n v="0"/>
    <n v="6066"/>
    <n v="0"/>
    <n v="0"/>
    <n v="0"/>
    <n v="0"/>
    <n v="0"/>
    <n v="153"/>
    <n v="124"/>
    <n v="67"/>
    <n v="88"/>
    <n v="203128"/>
    <n v="795"/>
    <n v="0"/>
    <n v="2239591"/>
    <n v="0"/>
    <n v="0"/>
    <n v="0"/>
    <n v="0"/>
    <n v="0"/>
    <n v="0"/>
    <n v="0"/>
    <n v="0"/>
    <n v="299851"/>
    <n v="0"/>
    <n v="0"/>
    <n v="20018"/>
    <n v="0"/>
    <n v="142422"/>
    <n v="505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6234"/>
    <n v="3410818"/>
    <n v="0"/>
    <n v="544584"/>
    <n v="0"/>
    <n v="0"/>
    <n v="0"/>
    <n v="0"/>
    <n v="544584"/>
    <n v="-3410818"/>
    <n v="0"/>
    <n v="0"/>
    <n v="0"/>
    <n v="0"/>
    <n v="0"/>
    <n v="0"/>
    <n v="0"/>
    <n v="0"/>
    <n v="0"/>
    <n v="0"/>
    <n v="0"/>
    <n v="0"/>
    <n v="0"/>
    <n v="0"/>
    <n v="0"/>
    <n v="0"/>
    <n v="0"/>
    <n v="-3410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584"/>
    <n v="0"/>
    <m/>
    <n v="170696"/>
    <n v="668"/>
    <n v="0"/>
    <n v="1882009"/>
    <n v="0"/>
    <n v="251976"/>
    <n v="0"/>
    <n v="119682"/>
    <n v="424381"/>
    <n v="0"/>
    <n v="0"/>
    <n v="0"/>
    <m/>
    <m/>
    <n v="16821.848739495799"/>
    <n v="0"/>
    <n v="2866233.848739496"/>
    <m/>
    <n v="0"/>
    <m/>
    <n v="0"/>
    <n v="544584"/>
    <n v="3410817.848739496"/>
    <n v="3410817.848739496"/>
  </r>
  <r>
    <x v="10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4-05T00:00:00"/>
    <d v="2018-04-07T00:00:00"/>
    <n v="212471396"/>
    <n v="0"/>
    <n v="0"/>
    <n v="0"/>
    <n v="0"/>
    <n v="0"/>
    <n v="0"/>
    <n v="0"/>
    <n v="1637"/>
    <n v="0"/>
    <n v="0"/>
    <n v="0"/>
    <n v="53"/>
    <n v="148838"/>
    <n v="795"/>
    <n v="0"/>
    <n v="113547"/>
    <n v="0"/>
    <n v="0"/>
    <n v="0"/>
    <n v="0"/>
    <n v="0"/>
    <n v="0"/>
    <n v="0"/>
    <n v="0"/>
    <n v="0"/>
    <n v="0"/>
    <n v="0"/>
    <n v="0"/>
    <n v="0"/>
    <n v="72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247"/>
    <n v="335874"/>
    <n v="0"/>
    <n v="53627"/>
    <n v="0"/>
    <n v="0"/>
    <n v="0"/>
    <n v="0"/>
    <n v="53627"/>
    <n v="-335874"/>
    <n v="0"/>
    <n v="0"/>
    <n v="0"/>
    <n v="0"/>
    <n v="0"/>
    <n v="0"/>
    <n v="0"/>
    <n v="0"/>
    <n v="0"/>
    <n v="0"/>
    <n v="0"/>
    <n v="0"/>
    <n v="0"/>
    <n v="0"/>
    <n v="0"/>
    <n v="0"/>
    <n v="0"/>
    <n v="-335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627"/>
    <n v="0"/>
    <m/>
    <n v="125074"/>
    <n v="668"/>
    <n v="0"/>
    <n v="95418"/>
    <n v="0"/>
    <n v="0"/>
    <n v="0"/>
    <n v="61087"/>
    <n v="0"/>
    <n v="0"/>
    <n v="0"/>
    <n v="0"/>
    <m/>
    <m/>
    <n v="0"/>
    <n v="0"/>
    <n v="282247"/>
    <m/>
    <n v="0"/>
    <m/>
    <n v="0"/>
    <n v="53627"/>
    <n v="335874"/>
    <n v="335874"/>
  </r>
  <r>
    <x v="10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4-05T00:00:00"/>
    <d v="2018-04-07T00:00:00"/>
    <n v="212471396"/>
    <n v="0"/>
    <n v="0"/>
    <n v="0"/>
    <n v="0"/>
    <n v="0"/>
    <n v="0"/>
    <n v="0"/>
    <n v="389"/>
    <n v="0"/>
    <n v="0"/>
    <n v="0"/>
    <n v="17"/>
    <n v="148838"/>
    <n v="795"/>
    <n v="0"/>
    <n v="26982"/>
    <n v="0"/>
    <n v="0"/>
    <n v="0"/>
    <n v="0"/>
    <n v="0"/>
    <n v="0"/>
    <n v="0"/>
    <n v="0"/>
    <n v="0"/>
    <n v="0"/>
    <n v="0"/>
    <n v="0"/>
    <n v="0"/>
    <n v="3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21"/>
    <n v="216486"/>
    <n v="0"/>
    <n v="34565"/>
    <n v="0"/>
    <n v="0"/>
    <n v="0"/>
    <n v="0"/>
    <n v="34565"/>
    <n v="-216486"/>
    <n v="0"/>
    <n v="0"/>
    <n v="0"/>
    <n v="0"/>
    <n v="0"/>
    <n v="0"/>
    <n v="0"/>
    <n v="0"/>
    <n v="0"/>
    <n v="0"/>
    <n v="0"/>
    <n v="0"/>
    <n v="0"/>
    <n v="0"/>
    <n v="0"/>
    <n v="0"/>
    <n v="0"/>
    <n v="-216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65"/>
    <n v="0"/>
    <m/>
    <n v="125074"/>
    <n v="668"/>
    <n v="0"/>
    <n v="22674"/>
    <n v="0"/>
    <n v="0"/>
    <n v="0"/>
    <n v="33505"/>
    <n v="0"/>
    <n v="0"/>
    <n v="0"/>
    <n v="0"/>
    <m/>
    <m/>
    <n v="0"/>
    <n v="0"/>
    <n v="181921"/>
    <m/>
    <n v="0"/>
    <m/>
    <n v="0"/>
    <n v="34565"/>
    <n v="216486"/>
    <n v="216486"/>
  </r>
  <r>
    <x v="10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3-06T00:00:00"/>
    <d v="2018-04-05T00:00:00"/>
    <d v="2018-04-07T00:00:00"/>
    <n v="212471396"/>
    <n v="53658"/>
    <n v="0"/>
    <n v="13621"/>
    <n v="0"/>
    <n v="0"/>
    <n v="0"/>
    <n v="0"/>
    <n v="0"/>
    <n v="133"/>
    <n v="132"/>
    <n v="132"/>
    <n v="121"/>
    <n v="122902"/>
    <n v="795"/>
    <n v="0"/>
    <n v="3721877"/>
    <n v="0"/>
    <n v="0"/>
    <n v="0"/>
    <n v="0"/>
    <n v="0"/>
    <n v="0"/>
    <n v="0"/>
    <n v="0"/>
    <n v="498310"/>
    <n v="0"/>
    <n v="0"/>
    <n v="33268"/>
    <n v="0"/>
    <n v="151610"/>
    <n v="693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8355"/>
    <n v="5222142"/>
    <n v="0"/>
    <n v="833787"/>
    <n v="0"/>
    <n v="0"/>
    <n v="0"/>
    <n v="0"/>
    <n v="833787"/>
    <n v="-5222142"/>
    <n v="0"/>
    <n v="0"/>
    <n v="0"/>
    <n v="0"/>
    <n v="0"/>
    <n v="0"/>
    <n v="0"/>
    <n v="0"/>
    <n v="0"/>
    <n v="0"/>
    <n v="0"/>
    <n v="0"/>
    <n v="0"/>
    <n v="0"/>
    <n v="0"/>
    <n v="0"/>
    <n v="0"/>
    <n v="-5222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3787"/>
    <n v="0"/>
    <m/>
    <n v="103279"/>
    <n v="668"/>
    <n v="0"/>
    <n v="3127628"/>
    <n v="0"/>
    <n v="418748"/>
    <n v="0"/>
    <n v="127403"/>
    <n v="582673"/>
    <n v="0"/>
    <n v="0"/>
    <n v="0"/>
    <m/>
    <m/>
    <n v="27956.302521008405"/>
    <n v="0"/>
    <n v="4388355.3025210081"/>
    <m/>
    <n v="0"/>
    <m/>
    <n v="0"/>
    <n v="833788"/>
    <n v="5222143.3025210081"/>
    <n v="5222143.3025210081"/>
  </r>
  <r>
    <x v="10"/>
    <n v="1594986"/>
    <n v="574634"/>
    <n v="574634"/>
    <s v="25-617-356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8-03-06T00:00:00"/>
    <d v="2018-03-31T00:00:00"/>
    <d v="2018-04-07T00:00:00"/>
    <n v="212471396"/>
    <n v="65352"/>
    <n v="0"/>
    <n v="24116"/>
    <n v="0"/>
    <n v="0"/>
    <n v="0"/>
    <n v="0"/>
    <n v="0"/>
    <n v="119"/>
    <n v="157"/>
    <n v="118"/>
    <n v="102"/>
    <n v="122762"/>
    <n v="663"/>
    <n v="0"/>
    <n v="4533008"/>
    <n v="0"/>
    <n v="0"/>
    <n v="0"/>
    <n v="0"/>
    <n v="0"/>
    <n v="0"/>
    <n v="0"/>
    <n v="0"/>
    <n v="606908"/>
    <n v="0"/>
    <n v="0"/>
    <n v="40517"/>
    <n v="0"/>
    <n v="150323"/>
    <n v="584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4256"/>
    <n v="6038365"/>
    <n v="0"/>
    <n v="964109"/>
    <n v="0"/>
    <n v="0"/>
    <n v="0"/>
    <n v="0"/>
    <n v="964109"/>
    <n v="-6038365"/>
    <n v="0"/>
    <n v="0"/>
    <n v="0"/>
    <n v="0"/>
    <n v="0"/>
    <n v="0"/>
    <n v="0"/>
    <n v="0"/>
    <n v="0"/>
    <n v="0"/>
    <n v="0"/>
    <n v="0"/>
    <n v="0"/>
    <n v="0"/>
    <n v="0"/>
    <n v="0"/>
    <n v="0"/>
    <n v="-603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4109"/>
    <n v="0"/>
    <m/>
    <n v="103161"/>
    <n v="557"/>
    <n v="0"/>
    <n v="3809250"/>
    <n v="0"/>
    <n v="510007"/>
    <n v="0"/>
    <n v="126322"/>
    <n v="490911"/>
    <n v="0"/>
    <n v="0"/>
    <n v="0"/>
    <m/>
    <m/>
    <n v="34047.899159663866"/>
    <n v="0"/>
    <n v="5074255.8991596643"/>
    <m/>
    <n v="0"/>
    <m/>
    <n v="0"/>
    <n v="964109"/>
    <n v="6038364.8991596643"/>
    <n v="6038364.8991596643"/>
  </r>
  <r>
    <x v="10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8-01-05T00:00:00"/>
    <d v="2018-04-05T00:00:00"/>
    <d v="2018-04-07T00:00:00"/>
    <n v="212471396"/>
    <n v="0"/>
    <n v="0"/>
    <n v="0"/>
    <n v="0"/>
    <n v="0"/>
    <n v="0"/>
    <n v="0"/>
    <n v="29189"/>
    <n v="0"/>
    <n v="0"/>
    <n v="0"/>
    <n v="67"/>
    <n v="84077"/>
    <n v="795"/>
    <n v="0"/>
    <n v="1904057"/>
    <n v="0"/>
    <n v="0"/>
    <n v="0"/>
    <n v="0"/>
    <n v="0"/>
    <n v="0"/>
    <n v="0"/>
    <n v="0"/>
    <n v="0"/>
    <n v="0"/>
    <n v="0"/>
    <n v="0"/>
    <n v="0"/>
    <n v="78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7408"/>
    <n v="2067516"/>
    <n v="0"/>
    <n v="330108"/>
    <n v="0"/>
    <n v="0"/>
    <n v="0"/>
    <n v="0"/>
    <n v="330108"/>
    <n v="-2067516"/>
    <n v="0"/>
    <n v="0"/>
    <n v="0"/>
    <n v="0"/>
    <n v="0"/>
    <n v="0"/>
    <n v="0"/>
    <n v="0"/>
    <n v="0"/>
    <n v="0"/>
    <n v="0"/>
    <n v="0"/>
    <n v="0"/>
    <n v="0"/>
    <n v="0"/>
    <n v="0"/>
    <n v="0"/>
    <n v="-2067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108"/>
    <n v="0"/>
    <m/>
    <n v="70653"/>
    <n v="668"/>
    <n v="0"/>
    <n v="1600048"/>
    <n v="0"/>
    <n v="0"/>
    <n v="0"/>
    <n v="66039"/>
    <n v="0"/>
    <n v="0"/>
    <n v="0"/>
    <n v="0"/>
    <m/>
    <m/>
    <n v="0"/>
    <n v="0"/>
    <n v="1737408"/>
    <m/>
    <n v="0"/>
    <m/>
    <n v="0"/>
    <n v="330108"/>
    <n v="2067516"/>
    <n v="2067516"/>
  </r>
  <r>
    <x v="10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8-03-06T00:00:00"/>
    <d v="2018-04-05T00:00:00"/>
    <d v="2018-04-07T00:00:00"/>
    <n v="212471396"/>
    <n v="43687"/>
    <n v="0"/>
    <n v="6238"/>
    <n v="0"/>
    <n v="0"/>
    <n v="0"/>
    <n v="0"/>
    <n v="0"/>
    <n v="77"/>
    <n v="80"/>
    <n v="75"/>
    <n v="79"/>
    <n v="0"/>
    <n v="795"/>
    <n v="0"/>
    <n v="2849791"/>
    <n v="0"/>
    <n v="0"/>
    <n v="0"/>
    <n v="0"/>
    <n v="0"/>
    <n v="0"/>
    <n v="0"/>
    <n v="0"/>
    <n v="405711"/>
    <n v="0"/>
    <n v="0"/>
    <n v="27086"/>
    <n v="0"/>
    <n v="91885"/>
    <n v="453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7060"/>
    <n v="3828301"/>
    <n v="0"/>
    <n v="611241"/>
    <n v="0"/>
    <n v="0"/>
    <n v="0"/>
    <n v="0"/>
    <n v="611241"/>
    <n v="-3828301"/>
    <n v="0"/>
    <n v="0"/>
    <n v="0"/>
    <n v="0"/>
    <n v="0"/>
    <n v="0"/>
    <n v="0"/>
    <n v="0"/>
    <n v="0"/>
    <n v="0"/>
    <n v="0"/>
    <n v="0"/>
    <n v="0"/>
    <n v="0"/>
    <n v="0"/>
    <n v="0"/>
    <n v="0"/>
    <n v="-3828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241"/>
    <n v="0"/>
    <m/>
    <n v="0"/>
    <n v="668"/>
    <n v="0"/>
    <n v="2394782"/>
    <n v="0"/>
    <n v="340934"/>
    <n v="0"/>
    <n v="77214"/>
    <n v="380701"/>
    <n v="0"/>
    <n v="0"/>
    <n v="0"/>
    <m/>
    <m/>
    <n v="22761.344537815126"/>
    <n v="0"/>
    <n v="3217060.3445378151"/>
    <m/>
    <n v="0"/>
    <m/>
    <n v="0"/>
    <n v="611241"/>
    <n v="3828301.3445378151"/>
    <n v="3828301.3445378151"/>
  </r>
  <r>
    <x v="10"/>
    <n v="1594986"/>
    <n v="984572"/>
    <n v="984572"/>
    <s v="25-617-3545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8-03-06T00:00:00"/>
    <d v="2018-03-31T00:00:00"/>
    <d v="2018-04-07T00:00:00"/>
    <n v="212471396"/>
    <n v="307013"/>
    <n v="0"/>
    <n v="129856"/>
    <n v="0"/>
    <n v="0"/>
    <n v="0"/>
    <n v="0"/>
    <n v="0"/>
    <n v="646"/>
    <n v="720"/>
    <n v="583"/>
    <n v="532"/>
    <n v="84077"/>
    <n v="663"/>
    <n v="0"/>
    <n v="21295330"/>
    <n v="0"/>
    <n v="0"/>
    <n v="0"/>
    <n v="0"/>
    <n v="0"/>
    <n v="0"/>
    <n v="0"/>
    <n v="0"/>
    <n v="2851156"/>
    <n v="0"/>
    <n v="0"/>
    <n v="190345"/>
    <n v="0"/>
    <n v="689861"/>
    <n v="3049680"/>
    <n v="250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75176"/>
    <n v="28411459"/>
    <n v="0"/>
    <n v="4536283"/>
    <n v="0"/>
    <n v="0"/>
    <n v="0"/>
    <n v="0"/>
    <n v="4536283"/>
    <n v="-28411459"/>
    <n v="0"/>
    <n v="0"/>
    <n v="0"/>
    <n v="0"/>
    <n v="0"/>
    <n v="0"/>
    <n v="0"/>
    <n v="0"/>
    <n v="0"/>
    <n v="0"/>
    <n v="0"/>
    <n v="0"/>
    <n v="0"/>
    <n v="0"/>
    <n v="0"/>
    <n v="0"/>
    <n v="0"/>
    <n v="-28411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6283"/>
    <n v="0"/>
    <m/>
    <n v="70653"/>
    <n v="557"/>
    <n v="0"/>
    <n v="17895235"/>
    <n v="0"/>
    <n v="2395929"/>
    <n v="0"/>
    <n v="579715"/>
    <n v="2562756"/>
    <n v="210377"/>
    <n v="0"/>
    <n v="0"/>
    <m/>
    <m/>
    <n v="159953.78151260506"/>
    <n v="0"/>
    <n v="23875175.781512607"/>
    <m/>
    <n v="0"/>
    <m/>
    <n v="0"/>
    <n v="4536283"/>
    <n v="28411458.781512607"/>
    <n v="28411458.781512607"/>
  </r>
  <r>
    <x v="10"/>
    <n v="1594986"/>
    <n v="985980"/>
    <n v="985980"/>
    <s v="25-617-357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8-03-06T00:00:00"/>
    <d v="2018-03-31T00:00:00"/>
    <d v="2018-04-07T00:00:00"/>
    <n v="212471396"/>
    <n v="85865"/>
    <n v="0"/>
    <n v="15602"/>
    <n v="0"/>
    <n v="0"/>
    <n v="0"/>
    <n v="0"/>
    <n v="0"/>
    <n v="275"/>
    <n v="280"/>
    <n v="147"/>
    <n v="172"/>
    <n v="84077"/>
    <n v="663"/>
    <n v="0"/>
    <n v="5955850"/>
    <n v="0"/>
    <n v="0"/>
    <n v="0"/>
    <n v="0"/>
    <n v="0"/>
    <n v="0"/>
    <n v="0"/>
    <n v="0"/>
    <n v="797407"/>
    <n v="0"/>
    <n v="0"/>
    <n v="53236"/>
    <n v="0"/>
    <n v="268093"/>
    <n v="989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7783"/>
    <n v="8148862"/>
    <n v="0"/>
    <n v="1301079"/>
    <n v="0"/>
    <n v="0"/>
    <n v="0"/>
    <n v="0"/>
    <n v="1301079"/>
    <n v="-8148862"/>
    <n v="0"/>
    <n v="0"/>
    <n v="0"/>
    <n v="0"/>
    <n v="0"/>
    <n v="0"/>
    <n v="0"/>
    <n v="0"/>
    <n v="0"/>
    <n v="0"/>
    <n v="0"/>
    <n v="0"/>
    <n v="0"/>
    <n v="0"/>
    <n v="0"/>
    <n v="0"/>
    <n v="0"/>
    <n v="-8148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1079"/>
    <n v="0"/>
    <m/>
    <n v="70653"/>
    <n v="557"/>
    <n v="0"/>
    <n v="5004916"/>
    <n v="0"/>
    <n v="670090"/>
    <n v="0"/>
    <n v="225288"/>
    <n v="831543"/>
    <n v="0"/>
    <n v="0"/>
    <n v="0"/>
    <m/>
    <m/>
    <n v="44736.134453781517"/>
    <n v="0"/>
    <n v="6847783.1344537819"/>
    <m/>
    <n v="0"/>
    <m/>
    <n v="0"/>
    <n v="1301079"/>
    <n v="8148862.1344537819"/>
    <n v="8148862.1344537819"/>
  </r>
  <r>
    <x v="10"/>
    <n v="1594986"/>
    <n v="1027882"/>
    <n v="1027882"/>
    <s v="25-617-354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8-02-06T00:00:00"/>
    <d v="2018-03-31T00:00:00"/>
    <d v="2018-04-07T00:00:00"/>
    <n v="212471396"/>
    <n v="0"/>
    <n v="0"/>
    <n v="0"/>
    <n v="0"/>
    <n v="0"/>
    <n v="0"/>
    <n v="0"/>
    <n v="299684"/>
    <n v="0"/>
    <n v="0"/>
    <n v="0"/>
    <n v="0"/>
    <n v="84077"/>
    <n v="609"/>
    <n v="0"/>
    <n v="20786969"/>
    <n v="0"/>
    <n v="0"/>
    <n v="0"/>
    <n v="0"/>
    <n v="0"/>
    <n v="0"/>
    <n v="0"/>
    <n v="0"/>
    <n v="0"/>
    <n v="0"/>
    <n v="0"/>
    <n v="0"/>
    <n v="0"/>
    <n v="578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25546"/>
    <n v="21450400"/>
    <n v="0"/>
    <n v="3424854"/>
    <n v="0"/>
    <n v="0"/>
    <n v="0"/>
    <n v="0"/>
    <n v="3424854"/>
    <n v="-21450400"/>
    <n v="0"/>
    <n v="0"/>
    <n v="0"/>
    <n v="0"/>
    <n v="0"/>
    <n v="0"/>
    <n v="0"/>
    <n v="0"/>
    <n v="0"/>
    <n v="0"/>
    <n v="0"/>
    <n v="0"/>
    <n v="0"/>
    <n v="0"/>
    <n v="0"/>
    <n v="0"/>
    <n v="0"/>
    <n v="-2145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4854"/>
    <n v="0"/>
    <m/>
    <n v="70653"/>
    <n v="512"/>
    <n v="0"/>
    <n v="17468041"/>
    <n v="0"/>
    <n v="0"/>
    <n v="0"/>
    <n v="486340"/>
    <n v="0"/>
    <n v="0"/>
    <n v="0"/>
    <n v="0"/>
    <m/>
    <m/>
    <n v="0"/>
    <n v="0"/>
    <n v="18025546"/>
    <m/>
    <n v="0"/>
    <m/>
    <n v="0"/>
    <n v="3424854"/>
    <n v="21450400"/>
    <n v="21450400"/>
  </r>
  <r>
    <x v="10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3-06T00:00:00"/>
    <d v="2018-04-05T00:00:00"/>
    <d v="2018-04-07T00:00:00"/>
    <n v="212471396"/>
    <n v="31885"/>
    <n v="0"/>
    <n v="7415"/>
    <n v="0"/>
    <n v="0"/>
    <n v="0"/>
    <n v="0"/>
    <n v="0"/>
    <n v="51"/>
    <n v="53"/>
    <n v="47"/>
    <n v="49"/>
    <n v="0"/>
    <n v="795"/>
    <n v="0"/>
    <n v="2211638"/>
    <n v="0"/>
    <n v="0"/>
    <n v="0"/>
    <n v="0"/>
    <n v="0"/>
    <n v="0"/>
    <n v="0"/>
    <n v="0"/>
    <n v="296109"/>
    <n v="0"/>
    <n v="0"/>
    <n v="19768"/>
    <n v="0"/>
    <n v="60873"/>
    <n v="285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5826"/>
    <n v="2874833"/>
    <n v="0"/>
    <n v="459007"/>
    <n v="0"/>
    <n v="0"/>
    <n v="0"/>
    <n v="0"/>
    <n v="459007"/>
    <n v="-2874833"/>
    <n v="0"/>
    <n v="0"/>
    <n v="0"/>
    <n v="0"/>
    <n v="0"/>
    <n v="0"/>
    <n v="0"/>
    <n v="0"/>
    <n v="0"/>
    <n v="0"/>
    <n v="0"/>
    <n v="0"/>
    <n v="0"/>
    <n v="0"/>
    <n v="0"/>
    <n v="0"/>
    <n v="0"/>
    <n v="-2874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007"/>
    <n v="0"/>
    <m/>
    <n v="0"/>
    <n v="668"/>
    <n v="0"/>
    <n v="1858519"/>
    <n v="0"/>
    <n v="248831"/>
    <n v="0"/>
    <n v="51154"/>
    <n v="240042"/>
    <n v="0"/>
    <n v="0"/>
    <n v="0"/>
    <m/>
    <m/>
    <n v="16611.764705882353"/>
    <n v="0"/>
    <n v="2415825.7647058824"/>
    <m/>
    <n v="0"/>
    <m/>
    <n v="0"/>
    <n v="459007"/>
    <n v="2874832.7647058824"/>
    <n v="2874832.7647058824"/>
  </r>
  <r>
    <x v="10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2-06T00:00:00"/>
    <d v="2018-04-05T00:00:00"/>
    <d v="2018-04-07T00:00:00"/>
    <n v="212471396"/>
    <n v="85064"/>
    <n v="0"/>
    <n v="397"/>
    <n v="0"/>
    <n v="0"/>
    <n v="0"/>
    <n v="0"/>
    <n v="0"/>
    <n v="100"/>
    <n v="110"/>
    <n v="99"/>
    <n v="203"/>
    <n v="0"/>
    <n v="795"/>
    <n v="0"/>
    <n v="5900290"/>
    <n v="0"/>
    <n v="0"/>
    <n v="0"/>
    <n v="0"/>
    <n v="0"/>
    <n v="0"/>
    <n v="0"/>
    <n v="0"/>
    <n v="789970"/>
    <n v="0"/>
    <n v="0"/>
    <n v="52738"/>
    <n v="0"/>
    <n v="253850"/>
    <n v="1164751"/>
    <n v="0"/>
    <n v="0"/>
    <n v="0"/>
    <n v="0"/>
    <n v="0"/>
    <n v="0"/>
    <n v="0"/>
    <n v="0"/>
    <n v="0"/>
    <n v="0"/>
    <n v="0"/>
    <n v="0"/>
    <n v="0"/>
    <n v="0"/>
    <n v="0"/>
    <n v="-3115660"/>
    <n v="0"/>
    <n v="0"/>
    <n v="0"/>
    <n v="0"/>
    <n v="0"/>
    <n v="0"/>
    <n v="0"/>
    <n v="0"/>
    <n v="0"/>
    <n v="0"/>
    <n v="0"/>
    <n v="0"/>
    <n v="0"/>
    <n v="4240952"/>
    <n v="5046733"/>
    <n v="0"/>
    <n v="805781"/>
    <n v="0"/>
    <n v="0"/>
    <n v="0"/>
    <n v="0"/>
    <n v="805781"/>
    <n v="-5046733"/>
    <n v="0"/>
    <n v="0"/>
    <n v="0"/>
    <n v="0"/>
    <n v="0"/>
    <n v="0"/>
    <n v="0"/>
    <n v="0"/>
    <n v="0"/>
    <n v="0"/>
    <n v="0"/>
    <n v="0"/>
    <n v="0"/>
    <n v="0"/>
    <n v="0"/>
    <n v="0"/>
    <n v="0"/>
    <n v="-5046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5781"/>
    <n v="0"/>
    <m/>
    <n v="0"/>
    <n v="668"/>
    <n v="0"/>
    <n v="4958227"/>
    <n v="0"/>
    <n v="663840"/>
    <n v="0"/>
    <n v="213319"/>
    <n v="978782"/>
    <n v="0"/>
    <n v="0"/>
    <n v="0"/>
    <m/>
    <m/>
    <n v="44317.647058823532"/>
    <n v="0"/>
    <n v="6859153.6470588231"/>
    <m/>
    <n v="-3115660"/>
    <m/>
    <n v="0"/>
    <n v="1303239"/>
    <n v="8162392.6470588231"/>
    <n v="5046732.6470588231"/>
  </r>
  <r>
    <x v="10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3-06T00:00:00"/>
    <d v="2018-04-05T00:00:00"/>
    <d v="2018-04-07T00:00:00"/>
    <n v="212471396"/>
    <n v="37365"/>
    <n v="0"/>
    <n v="12820"/>
    <n v="0"/>
    <n v="0"/>
    <n v="0"/>
    <n v="0"/>
    <n v="0"/>
    <n v="58"/>
    <n v="58"/>
    <n v="58"/>
    <n v="57"/>
    <n v="122902"/>
    <n v="795"/>
    <n v="0"/>
    <n v="2591747"/>
    <n v="0"/>
    <n v="0"/>
    <n v="0"/>
    <n v="0"/>
    <n v="0"/>
    <n v="0"/>
    <n v="0"/>
    <n v="0"/>
    <n v="346999"/>
    <n v="0"/>
    <n v="0"/>
    <n v="23166"/>
    <n v="0"/>
    <n v="66616"/>
    <n v="327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3835"/>
    <n v="3479364"/>
    <n v="0"/>
    <n v="555529"/>
    <n v="0"/>
    <n v="0"/>
    <n v="0"/>
    <n v="0"/>
    <n v="555529"/>
    <n v="-3479364"/>
    <n v="0"/>
    <n v="0"/>
    <n v="0"/>
    <n v="0"/>
    <n v="0"/>
    <n v="0"/>
    <n v="0"/>
    <n v="0"/>
    <n v="0"/>
    <n v="0"/>
    <n v="0"/>
    <n v="0"/>
    <n v="0"/>
    <n v="0"/>
    <n v="0"/>
    <n v="0"/>
    <n v="0"/>
    <n v="-3479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529"/>
    <n v="0"/>
    <m/>
    <n v="103279"/>
    <n v="668"/>
    <n v="0"/>
    <n v="2177939"/>
    <n v="0"/>
    <n v="291596"/>
    <n v="0"/>
    <n v="55980"/>
    <n v="274906"/>
    <n v="0"/>
    <n v="0"/>
    <n v="0"/>
    <m/>
    <m/>
    <n v="19467.226890756305"/>
    <n v="0"/>
    <n v="2923835.2268907563"/>
    <m/>
    <n v="0"/>
    <m/>
    <n v="0"/>
    <n v="555529"/>
    <n v="3479364.2268907563"/>
    <n v="3479364.2268907563"/>
  </r>
  <r>
    <x v="10"/>
    <n v="1594986"/>
    <n v="1386062"/>
    <n v="1386062"/>
    <s v="25-617-3565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3-06T00:00:00"/>
    <d v="2018-03-31T00:00:00"/>
    <d v="2018-04-07T00:00:00"/>
    <n v="212471396"/>
    <n v="97729"/>
    <n v="0"/>
    <n v="30743"/>
    <n v="0"/>
    <n v="0"/>
    <n v="0"/>
    <n v="0"/>
    <n v="0"/>
    <n v="180"/>
    <n v="280"/>
    <n v="180"/>
    <n v="123"/>
    <n v="0"/>
    <n v="663"/>
    <n v="0"/>
    <n v="6778772"/>
    <n v="0"/>
    <n v="0"/>
    <n v="0"/>
    <n v="0"/>
    <n v="0"/>
    <n v="0"/>
    <n v="0"/>
    <n v="0"/>
    <n v="907587"/>
    <n v="0"/>
    <n v="0"/>
    <n v="60591"/>
    <n v="0"/>
    <n v="268572"/>
    <n v="708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1394"/>
    <n v="8724359"/>
    <n v="0"/>
    <n v="1392965"/>
    <n v="0"/>
    <n v="0"/>
    <n v="0"/>
    <n v="0"/>
    <n v="1392965"/>
    <n v="-8724359"/>
    <n v="0"/>
    <n v="0"/>
    <n v="0"/>
    <n v="0"/>
    <n v="0"/>
    <n v="0"/>
    <n v="0"/>
    <n v="0"/>
    <n v="0"/>
    <n v="0"/>
    <n v="0"/>
    <n v="0"/>
    <n v="0"/>
    <n v="0"/>
    <n v="0"/>
    <n v="0"/>
    <n v="0"/>
    <n v="-872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2965"/>
    <n v="0"/>
    <m/>
    <n v="0"/>
    <n v="557"/>
    <n v="0"/>
    <n v="5696447"/>
    <n v="0"/>
    <n v="762678"/>
    <n v="0"/>
    <n v="225691"/>
    <n v="595104"/>
    <n v="0"/>
    <n v="0"/>
    <n v="0"/>
    <m/>
    <m/>
    <n v="50916.806722689078"/>
    <n v="0"/>
    <n v="7331393.8067226894"/>
    <m/>
    <n v="0"/>
    <m/>
    <n v="0"/>
    <n v="1392965"/>
    <n v="8724358.8067226894"/>
    <n v="8724358.8067226894"/>
  </r>
  <r>
    <x v="10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3-06T00:00:00"/>
    <d v="2018-04-05T00:00:00"/>
    <d v="2018-04-07T00:00:00"/>
    <n v="212471396"/>
    <n v="43859"/>
    <n v="0"/>
    <n v="15270"/>
    <n v="0"/>
    <n v="0"/>
    <n v="0"/>
    <n v="0"/>
    <n v="0"/>
    <n v="100"/>
    <n v="105"/>
    <n v="96"/>
    <n v="95"/>
    <n v="0"/>
    <n v="795"/>
    <n v="0"/>
    <n v="3042190"/>
    <n v="0"/>
    <n v="0"/>
    <n v="0"/>
    <n v="0"/>
    <n v="0"/>
    <n v="0"/>
    <n v="0"/>
    <n v="0"/>
    <n v="407307"/>
    <n v="0"/>
    <n v="0"/>
    <n v="27193"/>
    <n v="0"/>
    <n v="120598"/>
    <n v="544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1242"/>
    <n v="4142678"/>
    <n v="0"/>
    <n v="661436"/>
    <n v="0"/>
    <n v="0"/>
    <n v="0"/>
    <n v="0"/>
    <n v="661436"/>
    <n v="-4142678"/>
    <n v="0"/>
    <n v="0"/>
    <n v="0"/>
    <n v="0"/>
    <n v="0"/>
    <n v="0"/>
    <n v="0"/>
    <n v="0"/>
    <n v="0"/>
    <n v="0"/>
    <n v="0"/>
    <n v="0"/>
    <n v="0"/>
    <n v="0"/>
    <n v="0"/>
    <n v="0"/>
    <n v="0"/>
    <n v="-414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436"/>
    <n v="0"/>
    <m/>
    <n v="0"/>
    <n v="668"/>
    <n v="0"/>
    <n v="2556462"/>
    <n v="0"/>
    <n v="342275"/>
    <n v="0"/>
    <n v="101343"/>
    <n v="457643"/>
    <n v="0"/>
    <n v="0"/>
    <n v="0"/>
    <m/>
    <m/>
    <n v="22851.26050420168"/>
    <n v="0"/>
    <n v="3481242.2605042015"/>
    <m/>
    <n v="0"/>
    <m/>
    <n v="0"/>
    <n v="661436"/>
    <n v="4142678.2605042015"/>
    <n v="4142678.2605042015"/>
  </r>
  <r>
    <x v="10"/>
    <n v="1594986"/>
    <n v="1486848"/>
    <n v="1486848"/>
    <s v="25-617-3555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8-03-06T00:00:00"/>
    <d v="2018-03-31T00:00:00"/>
    <d v="2018-04-07T00:00:00"/>
    <n v="212471396"/>
    <n v="83540"/>
    <n v="0"/>
    <n v="64730"/>
    <n v="0"/>
    <n v="0"/>
    <n v="0"/>
    <n v="0"/>
    <n v="0"/>
    <n v="257"/>
    <n v="553"/>
    <n v="253"/>
    <n v="269"/>
    <n v="221426"/>
    <n v="663"/>
    <n v="0"/>
    <n v="5794581"/>
    <n v="0"/>
    <n v="0"/>
    <n v="0"/>
    <n v="0"/>
    <n v="0"/>
    <n v="0"/>
    <n v="0"/>
    <n v="0"/>
    <n v="775817"/>
    <n v="0"/>
    <n v="0"/>
    <n v="51794"/>
    <n v="0"/>
    <n v="883907"/>
    <n v="1581648"/>
    <n v="115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95172"/>
    <n v="10466255"/>
    <n v="0"/>
    <n v="1671083"/>
    <n v="0"/>
    <n v="0"/>
    <n v="0"/>
    <n v="0"/>
    <n v="1671083"/>
    <n v="-10466255"/>
    <n v="0"/>
    <n v="0"/>
    <n v="0"/>
    <n v="0"/>
    <n v="0"/>
    <n v="0"/>
    <n v="0"/>
    <n v="0"/>
    <n v="0"/>
    <n v="0"/>
    <n v="0"/>
    <n v="0"/>
    <n v="0"/>
    <n v="0"/>
    <n v="0"/>
    <n v="0"/>
    <n v="0"/>
    <n v="-10466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1083"/>
    <n v="0"/>
    <m/>
    <n v="186072"/>
    <n v="557"/>
    <n v="0"/>
    <n v="4869396"/>
    <n v="0"/>
    <n v="651947"/>
    <n v="0"/>
    <n v="742779"/>
    <n v="1329116"/>
    <n v="971781"/>
    <n v="0"/>
    <n v="0"/>
    <m/>
    <m/>
    <n v="43524.36974789916"/>
    <n v="0"/>
    <n v="8795172.3697478995"/>
    <m/>
    <n v="0"/>
    <m/>
    <n v="0"/>
    <n v="1671083"/>
    <n v="10466255.369747899"/>
    <n v="10466255.369747899"/>
  </r>
  <r>
    <x v="10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3-06T00:00:00"/>
    <d v="2018-04-05T00:00:00"/>
    <d v="2018-04-07T00:00:00"/>
    <n v="212471396"/>
    <n v="34844"/>
    <n v="0"/>
    <n v="7090"/>
    <n v="0"/>
    <n v="0"/>
    <n v="0"/>
    <n v="0"/>
    <n v="0"/>
    <n v="94"/>
    <n v="95"/>
    <n v="63"/>
    <n v="62"/>
    <n v="84077"/>
    <n v="795"/>
    <n v="0"/>
    <n v="2416883"/>
    <n v="0"/>
    <n v="0"/>
    <n v="0"/>
    <n v="0"/>
    <n v="0"/>
    <n v="0"/>
    <n v="0"/>
    <n v="0"/>
    <n v="323588"/>
    <n v="0"/>
    <n v="0"/>
    <n v="21603"/>
    <n v="0"/>
    <n v="109113"/>
    <n v="35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5038"/>
    <n v="3314195"/>
    <n v="0"/>
    <n v="529157"/>
    <n v="0"/>
    <n v="0"/>
    <n v="0"/>
    <n v="0"/>
    <n v="529157"/>
    <n v="-3314195"/>
    <n v="0"/>
    <n v="0"/>
    <n v="0"/>
    <n v="0"/>
    <n v="0"/>
    <n v="0"/>
    <n v="0"/>
    <n v="0"/>
    <n v="0"/>
    <n v="0"/>
    <n v="0"/>
    <n v="0"/>
    <n v="0"/>
    <n v="0"/>
    <n v="0"/>
    <n v="0"/>
    <n v="0"/>
    <n v="-331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157"/>
    <n v="0"/>
    <m/>
    <n v="70653"/>
    <n v="668"/>
    <n v="0"/>
    <n v="2030994"/>
    <n v="0"/>
    <n v="271923"/>
    <n v="0"/>
    <n v="91692"/>
    <n v="300954"/>
    <n v="0"/>
    <n v="0"/>
    <n v="0"/>
    <m/>
    <m/>
    <n v="18153.781512605045"/>
    <n v="0"/>
    <n v="2785037.781512605"/>
    <m/>
    <n v="0"/>
    <m/>
    <n v="0"/>
    <n v="529157"/>
    <n v="3314194.781512605"/>
    <n v="3314194.781512605"/>
  </r>
  <r>
    <x v="10"/>
    <n v="1594986"/>
    <n v="2510800"/>
    <n v="2510800"/>
    <s v="25-617-3585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8-03-06T00:00:00"/>
    <d v="2018-03-31T00:00:00"/>
    <d v="2018-04-07T00:00:00"/>
    <n v="212471396"/>
    <n v="82867"/>
    <n v="0"/>
    <n v="10888"/>
    <n v="0"/>
    <n v="0"/>
    <n v="0"/>
    <n v="0"/>
    <n v="0"/>
    <n v="200"/>
    <n v="199"/>
    <n v="198"/>
    <n v="117"/>
    <n v="0"/>
    <n v="663"/>
    <n v="0"/>
    <n v="5747900"/>
    <n v="0"/>
    <n v="0"/>
    <n v="0"/>
    <n v="0"/>
    <n v="0"/>
    <n v="0"/>
    <n v="0"/>
    <n v="0"/>
    <n v="769565"/>
    <n v="0"/>
    <n v="0"/>
    <n v="51377"/>
    <n v="0"/>
    <n v="191016"/>
    <n v="674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8162"/>
    <n v="7435313"/>
    <n v="0"/>
    <n v="1187151"/>
    <n v="0"/>
    <n v="0"/>
    <n v="0"/>
    <n v="0"/>
    <n v="1187151"/>
    <n v="-7435313"/>
    <n v="0"/>
    <n v="0"/>
    <n v="0"/>
    <n v="0"/>
    <n v="0"/>
    <n v="0"/>
    <n v="0"/>
    <n v="0"/>
    <n v="0"/>
    <n v="0"/>
    <n v="0"/>
    <n v="0"/>
    <n v="0"/>
    <n v="0"/>
    <n v="0"/>
    <n v="0"/>
    <n v="0"/>
    <n v="-7435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151"/>
    <n v="0"/>
    <m/>
    <n v="0"/>
    <n v="557"/>
    <n v="0"/>
    <n v="4830168"/>
    <n v="0"/>
    <n v="646693"/>
    <n v="0"/>
    <n v="160518"/>
    <n v="567052"/>
    <n v="0"/>
    <n v="0"/>
    <n v="0"/>
    <m/>
    <m/>
    <n v="43173.949579831933"/>
    <n v="0"/>
    <n v="6248161.9495798321"/>
    <m/>
    <n v="0"/>
    <m/>
    <n v="0"/>
    <n v="1187151"/>
    <n v="7435312.9495798321"/>
    <n v="7435312.9495798321"/>
  </r>
  <r>
    <x v="10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8-03-06T00:00:00"/>
    <d v="2018-04-05T00:00:00"/>
    <d v="2018-04-07T00:00:00"/>
    <n v="212471396"/>
    <n v="24756"/>
    <n v="0"/>
    <n v="8292"/>
    <n v="0"/>
    <n v="0"/>
    <n v="0"/>
    <n v="0"/>
    <n v="0"/>
    <n v="41"/>
    <n v="46"/>
    <n v="39"/>
    <n v="44"/>
    <n v="0"/>
    <n v="795"/>
    <n v="0"/>
    <n v="1812113"/>
    <n v="0"/>
    <n v="0"/>
    <n v="0"/>
    <n v="0"/>
    <n v="0"/>
    <n v="0"/>
    <n v="0"/>
    <n v="0"/>
    <n v="229902"/>
    <n v="0"/>
    <n v="0"/>
    <n v="15349"/>
    <n v="0"/>
    <n v="132416"/>
    <n v="387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6598"/>
    <n v="2578252"/>
    <n v="0"/>
    <n v="411654"/>
    <n v="0"/>
    <n v="0"/>
    <n v="0"/>
    <n v="0"/>
    <n v="411654"/>
    <n v="-2578252"/>
    <n v="0"/>
    <n v="0"/>
    <n v="0"/>
    <n v="0"/>
    <n v="0"/>
    <n v="0"/>
    <n v="0"/>
    <n v="0"/>
    <n v="0"/>
    <n v="0"/>
    <n v="0"/>
    <n v="0"/>
    <n v="0"/>
    <n v="0"/>
    <n v="0"/>
    <n v="0"/>
    <n v="0"/>
    <n v="-2578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654"/>
    <n v="0"/>
    <m/>
    <n v="0"/>
    <n v="668"/>
    <n v="0"/>
    <n v="1522784"/>
    <n v="0"/>
    <n v="193195"/>
    <n v="0"/>
    <n v="111274"/>
    <n v="325779"/>
    <n v="0"/>
    <n v="0"/>
    <n v="0"/>
    <m/>
    <m/>
    <n v="12898.319327731093"/>
    <n v="0"/>
    <n v="2166598.3193277312"/>
    <m/>
    <n v="0"/>
    <m/>
    <n v="0"/>
    <n v="411654"/>
    <n v="2578252.3193277312"/>
    <n v="2578252.3193277312"/>
  </r>
  <r>
    <x v="11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12-05T00:00:00"/>
    <d v="2018-03-06T00:00:00"/>
    <d v="2018-03-07T00:00:00"/>
    <n v="211956713"/>
    <n v="0"/>
    <n v="0"/>
    <n v="0"/>
    <n v="0"/>
    <n v="0"/>
    <n v="0"/>
    <n v="0"/>
    <n v="53815"/>
    <n v="0"/>
    <n v="0"/>
    <n v="0"/>
    <n v="0"/>
    <n v="122732"/>
    <n v="793"/>
    <n v="0"/>
    <n v="4071177"/>
    <n v="0"/>
    <n v="0"/>
    <n v="0"/>
    <n v="0"/>
    <n v="0"/>
    <n v="0"/>
    <n v="0"/>
    <n v="0"/>
    <n v="0"/>
    <n v="0"/>
    <n v="0"/>
    <n v="0"/>
    <n v="0"/>
    <n v="194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8096"/>
    <n v="4388834"/>
    <n v="0"/>
    <n v="700738"/>
    <n v="0"/>
    <n v="0"/>
    <n v="0"/>
    <n v="0"/>
    <n v="700738"/>
    <n v="-4388834"/>
    <n v="0"/>
    <n v="0"/>
    <n v="0"/>
    <n v="0"/>
    <n v="0"/>
    <n v="0"/>
    <n v="0"/>
    <n v="0"/>
    <n v="0"/>
    <n v="0"/>
    <n v="0"/>
    <n v="0"/>
    <n v="0"/>
    <n v="0"/>
    <n v="0"/>
    <n v="0"/>
    <n v="0"/>
    <n v="-438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738"/>
    <n v="0"/>
    <m/>
    <n v="103136"/>
    <n v="666"/>
    <n v="0"/>
    <n v="3421157"/>
    <n v="0"/>
    <n v="0"/>
    <n v="0"/>
    <n v="163137"/>
    <n v="0"/>
    <n v="0"/>
    <n v="0"/>
    <n v="0"/>
    <m/>
    <m/>
    <n v="0"/>
    <n v="0"/>
    <n v="3688096"/>
    <m/>
    <n v="0"/>
    <m/>
    <n v="0"/>
    <n v="700738"/>
    <n v="4388834"/>
    <n v="4388834"/>
  </r>
  <r>
    <x v="11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2-06T00:00:00"/>
    <d v="2018-03-06T00:00:00"/>
    <d v="2018-03-07T00:00:00"/>
    <n v="211956713"/>
    <n v="121665"/>
    <n v="0"/>
    <n v="48026"/>
    <n v="0"/>
    <n v="0"/>
    <n v="0"/>
    <n v="0"/>
    <n v="0"/>
    <n v="340"/>
    <n v="342"/>
    <n v="270"/>
    <n v="255"/>
    <n v="65925"/>
    <n v="793"/>
    <n v="0"/>
    <n v="9205647"/>
    <n v="0"/>
    <n v="0"/>
    <n v="0"/>
    <n v="0"/>
    <n v="0"/>
    <n v="0"/>
    <n v="0"/>
    <n v="0"/>
    <n v="306357"/>
    <n v="0"/>
    <n v="0"/>
    <n v="75431"/>
    <n v="0"/>
    <n v="402075"/>
    <n v="1528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35186"/>
    <n v="11584871"/>
    <n v="0"/>
    <n v="1849685"/>
    <n v="0"/>
    <n v="0"/>
    <n v="0"/>
    <n v="0"/>
    <n v="1849685"/>
    <n v="-11584871"/>
    <n v="0"/>
    <n v="0"/>
    <n v="0"/>
    <n v="0"/>
    <n v="0"/>
    <n v="0"/>
    <n v="0"/>
    <n v="0"/>
    <n v="0"/>
    <n v="0"/>
    <n v="0"/>
    <n v="0"/>
    <n v="0"/>
    <n v="0"/>
    <n v="0"/>
    <n v="0"/>
    <n v="0"/>
    <n v="-11584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9685"/>
    <n v="0"/>
    <m/>
    <n v="55399"/>
    <n v="666"/>
    <n v="0"/>
    <n v="7735838"/>
    <n v="0"/>
    <n v="257443"/>
    <n v="0"/>
    <n v="337878"/>
    <n v="1284575"/>
    <n v="0"/>
    <n v="0"/>
    <n v="0"/>
    <m/>
    <m/>
    <n v="63387.394957983197"/>
    <n v="0"/>
    <n v="9735186.3949579839"/>
    <m/>
    <n v="0"/>
    <m/>
    <n v="0"/>
    <n v="1849685"/>
    <n v="11584871.394957984"/>
    <n v="11584871.394957984"/>
  </r>
  <r>
    <x v="11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8-02-06T00:00:00"/>
    <d v="2018-03-06T00:00:00"/>
    <d v="2018-03-07T00:00:00"/>
    <n v="211956713"/>
    <n v="105797"/>
    <n v="0"/>
    <n v="9072"/>
    <n v="0"/>
    <n v="0"/>
    <n v="0"/>
    <n v="0"/>
    <n v="0"/>
    <n v="440"/>
    <n v="450"/>
    <n v="438"/>
    <n v="385"/>
    <n v="122732"/>
    <n v="793"/>
    <n v="0"/>
    <n v="8005012"/>
    <n v="0"/>
    <n v="0"/>
    <n v="0"/>
    <n v="0"/>
    <n v="0"/>
    <n v="0"/>
    <n v="0"/>
    <n v="0"/>
    <n v="266402"/>
    <n v="0"/>
    <n v="0"/>
    <n v="65593"/>
    <n v="0"/>
    <n v="529045"/>
    <n v="2306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2441"/>
    <n v="11296005"/>
    <n v="0"/>
    <n v="1803564"/>
    <n v="0"/>
    <n v="0"/>
    <n v="0"/>
    <n v="0"/>
    <n v="1803564"/>
    <n v="-11296005"/>
    <n v="0"/>
    <n v="0"/>
    <n v="0"/>
    <n v="0"/>
    <n v="0"/>
    <n v="0"/>
    <n v="0"/>
    <n v="0"/>
    <n v="0"/>
    <n v="0"/>
    <n v="0"/>
    <n v="0"/>
    <n v="0"/>
    <n v="0"/>
    <n v="0"/>
    <n v="0"/>
    <n v="0"/>
    <n v="-1129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3564"/>
    <n v="0"/>
    <m/>
    <n v="103136"/>
    <n v="666"/>
    <n v="0"/>
    <n v="6726901"/>
    <n v="0"/>
    <n v="223867"/>
    <n v="0"/>
    <n v="444576"/>
    <n v="1938175"/>
    <n v="0"/>
    <n v="0"/>
    <n v="0"/>
    <m/>
    <m/>
    <n v="55120.168067226892"/>
    <n v="0"/>
    <n v="9492441.1680672262"/>
    <m/>
    <n v="0"/>
    <m/>
    <n v="0"/>
    <n v="1803564"/>
    <n v="11296005.168067226"/>
    <n v="11296005.168067226"/>
  </r>
  <r>
    <x v="11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8-02-06T00:00:00"/>
    <d v="2018-03-06T00:00:00"/>
    <d v="2018-03-07T00:00:00"/>
    <n v="211956713"/>
    <n v="42366"/>
    <n v="0"/>
    <n v="14705"/>
    <n v="0"/>
    <n v="0"/>
    <n v="0"/>
    <n v="0"/>
    <n v="0"/>
    <n v="197"/>
    <n v="196"/>
    <n v="197"/>
    <n v="169"/>
    <n v="148575"/>
    <n v="793"/>
    <n v="0"/>
    <n v="3205577"/>
    <n v="0"/>
    <n v="0"/>
    <n v="0"/>
    <n v="0"/>
    <n v="0"/>
    <n v="0"/>
    <n v="0"/>
    <n v="0"/>
    <n v="106680"/>
    <n v="0"/>
    <n v="0"/>
    <n v="26267"/>
    <n v="0"/>
    <n v="231016"/>
    <n v="1014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7326"/>
    <n v="4733018"/>
    <n v="0"/>
    <n v="755692"/>
    <n v="0"/>
    <n v="0"/>
    <n v="0"/>
    <n v="0"/>
    <n v="755692"/>
    <n v="-4733018"/>
    <n v="0"/>
    <n v="0"/>
    <n v="0"/>
    <n v="0"/>
    <n v="0"/>
    <n v="0"/>
    <n v="0"/>
    <n v="0"/>
    <n v="0"/>
    <n v="0"/>
    <n v="0"/>
    <n v="0"/>
    <n v="0"/>
    <n v="0"/>
    <n v="0"/>
    <n v="0"/>
    <n v="0"/>
    <n v="-4733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692"/>
    <n v="0"/>
    <m/>
    <n v="124853"/>
    <n v="666"/>
    <n v="0"/>
    <n v="2693762"/>
    <n v="0"/>
    <n v="89647"/>
    <n v="0"/>
    <n v="194131"/>
    <n v="852194"/>
    <n v="0"/>
    <n v="0"/>
    <n v="0"/>
    <m/>
    <m/>
    <n v="22073.10924369748"/>
    <n v="0"/>
    <n v="3977326.1092436975"/>
    <m/>
    <n v="0"/>
    <m/>
    <n v="0"/>
    <n v="755692"/>
    <n v="4733018.1092436975"/>
    <n v="4733018.1092436975"/>
  </r>
  <r>
    <x v="11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8-02-06T00:00:00"/>
    <d v="2018-03-06T00:00:00"/>
    <d v="2018-03-07T00:00:00"/>
    <n v="211956713"/>
    <n v="13522"/>
    <n v="0"/>
    <n v="5842"/>
    <n v="0"/>
    <n v="0"/>
    <n v="0"/>
    <n v="0"/>
    <n v="0"/>
    <n v="23"/>
    <n v="24"/>
    <n v="22"/>
    <n v="24"/>
    <n v="84047"/>
    <n v="793"/>
    <n v="0"/>
    <n v="1023127"/>
    <n v="0"/>
    <n v="0"/>
    <n v="0"/>
    <n v="0"/>
    <n v="0"/>
    <n v="0"/>
    <n v="0"/>
    <n v="0"/>
    <n v="34048"/>
    <n v="0"/>
    <n v="0"/>
    <n v="8384"/>
    <n v="0"/>
    <n v="28216"/>
    <n v="143591"/>
    <n v="11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1139"/>
    <n v="1334155"/>
    <n v="0"/>
    <n v="213016"/>
    <n v="0"/>
    <n v="0"/>
    <n v="0"/>
    <n v="0"/>
    <n v="213016"/>
    <n v="-1334155"/>
    <n v="0"/>
    <n v="0"/>
    <n v="0"/>
    <n v="0"/>
    <n v="0"/>
    <n v="0"/>
    <n v="0"/>
    <n v="0"/>
    <n v="0"/>
    <n v="0"/>
    <n v="0"/>
    <n v="0"/>
    <n v="0"/>
    <n v="0"/>
    <n v="0"/>
    <n v="0"/>
    <n v="0"/>
    <n v="-1334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016"/>
    <n v="0"/>
    <m/>
    <n v="70628"/>
    <n v="666"/>
    <n v="0"/>
    <n v="859771"/>
    <n v="0"/>
    <n v="28612"/>
    <n v="0"/>
    <n v="23711"/>
    <n v="120665"/>
    <n v="10041"/>
    <n v="0"/>
    <n v="0"/>
    <m/>
    <m/>
    <n v="7045.3781512605046"/>
    <n v="0"/>
    <n v="1121139.3781512605"/>
    <m/>
    <n v="0"/>
    <m/>
    <n v="0"/>
    <n v="213016"/>
    <n v="1334155.3781512605"/>
    <n v="1334155.3781512605"/>
  </r>
  <r>
    <x v="11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8-02-06T00:00:00"/>
    <d v="2018-03-06T00:00:00"/>
    <d v="2018-03-07T00:00:00"/>
    <n v="211956713"/>
    <n v="284880"/>
    <n v="0"/>
    <n v="64410"/>
    <n v="0"/>
    <n v="0"/>
    <n v="0"/>
    <n v="0"/>
    <n v="0"/>
    <n v="645"/>
    <n v="660"/>
    <n v="643"/>
    <n v="649"/>
    <n v="84047"/>
    <n v="793"/>
    <n v="0"/>
    <n v="21555129"/>
    <n v="0"/>
    <n v="0"/>
    <n v="0"/>
    <n v="0"/>
    <n v="0"/>
    <n v="0"/>
    <n v="0"/>
    <n v="0"/>
    <n v="717339"/>
    <n v="0"/>
    <n v="0"/>
    <n v="176622"/>
    <n v="0"/>
    <n v="776520"/>
    <n v="3885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54099"/>
    <n v="27196378"/>
    <n v="0"/>
    <n v="4342279"/>
    <n v="0"/>
    <n v="0"/>
    <n v="0"/>
    <n v="0"/>
    <n v="4342279"/>
    <n v="-27196378"/>
    <n v="0"/>
    <n v="0"/>
    <n v="0"/>
    <n v="0"/>
    <n v="0"/>
    <n v="0"/>
    <n v="0"/>
    <n v="0"/>
    <n v="0"/>
    <n v="0"/>
    <n v="0"/>
    <n v="0"/>
    <n v="0"/>
    <n v="0"/>
    <n v="0"/>
    <n v="0"/>
    <n v="0"/>
    <n v="-2719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2279"/>
    <n v="0"/>
    <m/>
    <n v="70628"/>
    <n v="666"/>
    <n v="0"/>
    <n v="18113554"/>
    <n v="0"/>
    <n v="602806"/>
    <n v="0"/>
    <n v="652538"/>
    <n v="3265485"/>
    <n v="0"/>
    <n v="0"/>
    <n v="0"/>
    <m/>
    <m/>
    <n v="148421.84873949579"/>
    <n v="0"/>
    <n v="22854098.848739497"/>
    <m/>
    <n v="0"/>
    <m/>
    <n v="0"/>
    <n v="4342279"/>
    <n v="27196377.848739497"/>
    <n v="27196377.848739497"/>
  </r>
  <r>
    <x v="11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8-02-06T00:00:00"/>
    <d v="2018-03-06T00:00:00"/>
    <d v="2018-03-07T00:00:00"/>
    <n v="211956713"/>
    <n v="19581"/>
    <n v="0"/>
    <n v="9028"/>
    <n v="0"/>
    <n v="0"/>
    <n v="0"/>
    <n v="0"/>
    <n v="0"/>
    <n v="112"/>
    <n v="110"/>
    <n v="93"/>
    <n v="98"/>
    <n v="122732"/>
    <n v="793"/>
    <n v="0"/>
    <n v="1481575"/>
    <n v="0"/>
    <n v="0"/>
    <n v="0"/>
    <n v="0"/>
    <n v="0"/>
    <n v="0"/>
    <n v="0"/>
    <n v="0"/>
    <n v="49306"/>
    <n v="0"/>
    <n v="0"/>
    <n v="12140"/>
    <n v="0"/>
    <n v="129910"/>
    <n v="589320"/>
    <n v="4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1842"/>
    <n v="2429792"/>
    <n v="0"/>
    <n v="387950"/>
    <n v="0"/>
    <n v="0"/>
    <n v="0"/>
    <n v="0"/>
    <n v="387950"/>
    <n v="-2429792"/>
    <n v="0"/>
    <n v="0"/>
    <n v="0"/>
    <n v="0"/>
    <n v="0"/>
    <n v="0"/>
    <n v="0"/>
    <n v="0"/>
    <n v="0"/>
    <n v="0"/>
    <n v="0"/>
    <n v="0"/>
    <n v="0"/>
    <n v="0"/>
    <n v="0"/>
    <n v="0"/>
    <n v="0"/>
    <n v="-2429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950"/>
    <n v="0"/>
    <m/>
    <n v="103136"/>
    <n v="666"/>
    <n v="0"/>
    <n v="1245021"/>
    <n v="0"/>
    <n v="41434"/>
    <n v="0"/>
    <n v="109168"/>
    <n v="495227"/>
    <n v="36988"/>
    <n v="0"/>
    <n v="0"/>
    <m/>
    <m/>
    <n v="10201.680672268909"/>
    <n v="0"/>
    <n v="2041841.6806722688"/>
    <m/>
    <n v="0"/>
    <m/>
    <n v="0"/>
    <n v="387950"/>
    <n v="2429791.6806722688"/>
    <n v="2429791.6806722688"/>
  </r>
  <r>
    <x v="11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8-02-06T00:00:00"/>
    <d v="2018-03-06T00:00:00"/>
    <d v="2018-03-07T00:00:00"/>
    <n v="211956713"/>
    <n v="46383"/>
    <n v="0"/>
    <n v="11789"/>
    <n v="0"/>
    <n v="0"/>
    <n v="0"/>
    <n v="0"/>
    <n v="0"/>
    <n v="94"/>
    <n v="95"/>
    <n v="90"/>
    <n v="92"/>
    <n v="202930"/>
    <n v="793"/>
    <n v="0"/>
    <n v="3509518"/>
    <n v="0"/>
    <n v="0"/>
    <n v="0"/>
    <n v="0"/>
    <n v="0"/>
    <n v="0"/>
    <n v="0"/>
    <n v="0"/>
    <n v="116794"/>
    <n v="0"/>
    <n v="0"/>
    <n v="28758"/>
    <n v="0"/>
    <n v="111687"/>
    <n v="55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1598"/>
    <n v="4523902"/>
    <n v="0"/>
    <n v="722304"/>
    <n v="0"/>
    <n v="0"/>
    <n v="0"/>
    <n v="0"/>
    <n v="722304"/>
    <n v="-4523902"/>
    <n v="0"/>
    <n v="0"/>
    <n v="0"/>
    <n v="0"/>
    <n v="0"/>
    <n v="0"/>
    <n v="0"/>
    <n v="0"/>
    <n v="0"/>
    <n v="0"/>
    <n v="0"/>
    <n v="0"/>
    <n v="0"/>
    <n v="0"/>
    <n v="0"/>
    <n v="0"/>
    <n v="0"/>
    <n v="-4523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304"/>
    <n v="0"/>
    <m/>
    <n v="170529"/>
    <n v="666"/>
    <n v="0"/>
    <n v="2949175"/>
    <n v="0"/>
    <n v="98146"/>
    <n v="0"/>
    <n v="93855"/>
    <n v="465061"/>
    <n v="0"/>
    <n v="0"/>
    <n v="0"/>
    <m/>
    <m/>
    <n v="24166.386554621851"/>
    <n v="0"/>
    <n v="3801598.3865546216"/>
    <m/>
    <n v="0"/>
    <m/>
    <n v="0"/>
    <n v="722304"/>
    <n v="4523902.3865546212"/>
    <n v="4523902.3865546212"/>
  </r>
  <r>
    <x v="11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8-02-06T00:00:00"/>
    <d v="2018-03-06T00:00:00"/>
    <d v="2018-03-07T00:00:00"/>
    <n v="211956713"/>
    <n v="0"/>
    <n v="0"/>
    <n v="0"/>
    <n v="0"/>
    <n v="0"/>
    <n v="0"/>
    <n v="0"/>
    <n v="1637"/>
    <n v="0"/>
    <n v="0"/>
    <n v="0"/>
    <n v="0"/>
    <n v="148575"/>
    <n v="793"/>
    <n v="0"/>
    <n v="123862"/>
    <n v="0"/>
    <n v="0"/>
    <n v="0"/>
    <n v="0"/>
    <n v="0"/>
    <n v="0"/>
    <n v="0"/>
    <n v="0"/>
    <n v="0"/>
    <n v="0"/>
    <n v="0"/>
    <n v="0"/>
    <n v="0"/>
    <n v="74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846"/>
    <n v="347297"/>
    <n v="0"/>
    <n v="55451"/>
    <n v="0"/>
    <n v="0"/>
    <n v="0"/>
    <n v="0"/>
    <n v="55451"/>
    <n v="-347297"/>
    <n v="0"/>
    <n v="0"/>
    <n v="0"/>
    <n v="0"/>
    <n v="0"/>
    <n v="0"/>
    <n v="0"/>
    <n v="0"/>
    <n v="0"/>
    <n v="0"/>
    <n v="0"/>
    <n v="0"/>
    <n v="0"/>
    <n v="0"/>
    <n v="0"/>
    <n v="0"/>
    <n v="0"/>
    <n v="-347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51"/>
    <n v="0"/>
    <m/>
    <n v="124853"/>
    <n v="666"/>
    <n v="0"/>
    <n v="104086"/>
    <n v="0"/>
    <n v="0"/>
    <n v="0"/>
    <n v="62241"/>
    <n v="0"/>
    <n v="0"/>
    <n v="0"/>
    <n v="0"/>
    <m/>
    <m/>
    <n v="0"/>
    <n v="0"/>
    <n v="291846"/>
    <m/>
    <n v="0"/>
    <m/>
    <n v="0"/>
    <n v="55451"/>
    <n v="347297"/>
    <n v="347297"/>
  </r>
  <r>
    <x v="11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3-06T00:00:00"/>
    <d v="2018-03-07T00:00:00"/>
    <n v="211956713"/>
    <n v="0"/>
    <n v="0"/>
    <n v="0"/>
    <n v="0"/>
    <n v="0"/>
    <n v="0"/>
    <n v="0"/>
    <n v="389"/>
    <n v="0"/>
    <n v="0"/>
    <n v="0"/>
    <n v="0"/>
    <n v="148575"/>
    <n v="793"/>
    <n v="0"/>
    <n v="29433"/>
    <n v="0"/>
    <n v="0"/>
    <n v="0"/>
    <n v="0"/>
    <n v="0"/>
    <n v="0"/>
    <n v="0"/>
    <n v="0"/>
    <n v="0"/>
    <n v="0"/>
    <n v="0"/>
    <n v="0"/>
    <n v="0"/>
    <n v="40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339"/>
    <n v="219363"/>
    <n v="0"/>
    <n v="35024"/>
    <n v="0"/>
    <n v="0"/>
    <n v="0"/>
    <n v="0"/>
    <n v="35024"/>
    <n v="-219363"/>
    <n v="0"/>
    <n v="0"/>
    <n v="0"/>
    <n v="0"/>
    <n v="0"/>
    <n v="0"/>
    <n v="0"/>
    <n v="0"/>
    <n v="0"/>
    <n v="0"/>
    <n v="0"/>
    <n v="0"/>
    <n v="0"/>
    <n v="0"/>
    <n v="0"/>
    <n v="0"/>
    <n v="0"/>
    <n v="-219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24"/>
    <n v="0"/>
    <m/>
    <n v="124853"/>
    <n v="666"/>
    <n v="0"/>
    <n v="24734"/>
    <n v="0"/>
    <n v="0"/>
    <n v="0"/>
    <n v="34086"/>
    <n v="0"/>
    <n v="0"/>
    <n v="0"/>
    <n v="0"/>
    <m/>
    <m/>
    <n v="0"/>
    <n v="0"/>
    <n v="184339"/>
    <m/>
    <n v="0"/>
    <m/>
    <n v="0"/>
    <n v="35024"/>
    <n v="219363"/>
    <n v="219363"/>
  </r>
  <r>
    <x v="11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2-06T00:00:00"/>
    <d v="2018-03-06T00:00:00"/>
    <d v="2018-03-07T00:00:00"/>
    <n v="211956713"/>
    <n v="47474"/>
    <n v="0"/>
    <n v="11058"/>
    <n v="0"/>
    <n v="0"/>
    <n v="0"/>
    <n v="0"/>
    <n v="0"/>
    <n v="131"/>
    <n v="131"/>
    <n v="130"/>
    <n v="119"/>
    <n v="122732"/>
    <n v="793"/>
    <n v="0"/>
    <n v="3592067"/>
    <n v="0"/>
    <n v="0"/>
    <n v="0"/>
    <n v="0"/>
    <n v="0"/>
    <n v="0"/>
    <n v="0"/>
    <n v="0"/>
    <n v="119541"/>
    <n v="0"/>
    <n v="0"/>
    <n v="29433"/>
    <n v="0"/>
    <n v="154011"/>
    <n v="711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5251"/>
    <n v="4730549"/>
    <n v="0"/>
    <n v="755298"/>
    <n v="0"/>
    <n v="0"/>
    <n v="0"/>
    <n v="0"/>
    <n v="755298"/>
    <n v="-4730549"/>
    <n v="0"/>
    <n v="0"/>
    <n v="0"/>
    <n v="0"/>
    <n v="0"/>
    <n v="0"/>
    <n v="0"/>
    <n v="0"/>
    <n v="0"/>
    <n v="0"/>
    <n v="0"/>
    <n v="0"/>
    <n v="0"/>
    <n v="0"/>
    <n v="0"/>
    <n v="0"/>
    <n v="0"/>
    <n v="-4730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298"/>
    <n v="0"/>
    <m/>
    <n v="103136"/>
    <n v="666"/>
    <n v="0"/>
    <n v="3018544"/>
    <n v="0"/>
    <n v="100455"/>
    <n v="0"/>
    <n v="129421"/>
    <n v="598295"/>
    <n v="0"/>
    <n v="0"/>
    <n v="0"/>
    <m/>
    <m/>
    <n v="24733.613445378152"/>
    <n v="0"/>
    <n v="3975250.6134453784"/>
    <m/>
    <n v="0"/>
    <m/>
    <n v="0"/>
    <n v="755298"/>
    <n v="4730548.6134453788"/>
    <n v="4730548.6134453788"/>
  </r>
  <r>
    <x v="11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8-02-06T00:00:00"/>
    <d v="2018-03-06T00:00:00"/>
    <d v="2018-03-07T00:00:00"/>
    <n v="211956713"/>
    <n v="63758"/>
    <n v="0"/>
    <n v="23147"/>
    <n v="0"/>
    <n v="0"/>
    <n v="0"/>
    <n v="0"/>
    <n v="0"/>
    <n v="189"/>
    <n v="157"/>
    <n v="119"/>
    <n v="122"/>
    <n v="122732"/>
    <n v="793"/>
    <n v="0"/>
    <n v="4824178"/>
    <n v="0"/>
    <n v="0"/>
    <n v="0"/>
    <n v="0"/>
    <n v="0"/>
    <n v="0"/>
    <n v="0"/>
    <n v="0"/>
    <n v="160544"/>
    <n v="0"/>
    <n v="0"/>
    <n v="39529"/>
    <n v="0"/>
    <n v="184579"/>
    <n v="732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6862"/>
    <n v="6065266"/>
    <n v="0"/>
    <n v="968404"/>
    <n v="0"/>
    <n v="0"/>
    <n v="0"/>
    <n v="0"/>
    <n v="968404"/>
    <n v="-6065266"/>
    <n v="0"/>
    <n v="0"/>
    <n v="0"/>
    <n v="0"/>
    <n v="0"/>
    <n v="0"/>
    <n v="0"/>
    <n v="0"/>
    <n v="0"/>
    <n v="0"/>
    <n v="0"/>
    <n v="0"/>
    <n v="0"/>
    <n v="0"/>
    <n v="0"/>
    <n v="0"/>
    <n v="0"/>
    <n v="-6065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8404"/>
    <n v="0"/>
    <m/>
    <n v="103136"/>
    <n v="666"/>
    <n v="0"/>
    <n v="4053931"/>
    <n v="0"/>
    <n v="134911"/>
    <n v="0"/>
    <n v="155108"/>
    <n v="615892"/>
    <n v="0"/>
    <n v="0"/>
    <n v="0"/>
    <m/>
    <m/>
    <n v="33217.647058823532"/>
    <n v="0"/>
    <n v="5096861.6470588231"/>
    <m/>
    <n v="0"/>
    <m/>
    <n v="0"/>
    <n v="968404"/>
    <n v="6065265.6470588231"/>
    <n v="6065265.6470588231"/>
  </r>
  <r>
    <x v="11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8-01-05T00:00:00"/>
    <d v="2018-03-06T00:00:00"/>
    <d v="2018-03-07T00:00:00"/>
    <n v="211956713"/>
    <n v="0"/>
    <n v="0"/>
    <n v="0"/>
    <n v="0"/>
    <n v="0"/>
    <n v="0"/>
    <n v="0"/>
    <n v="29189"/>
    <n v="0"/>
    <n v="0"/>
    <n v="0"/>
    <n v="0"/>
    <n v="84047"/>
    <n v="793"/>
    <n v="0"/>
    <n v="2079888"/>
    <n v="0"/>
    <n v="0"/>
    <n v="0"/>
    <n v="0"/>
    <n v="0"/>
    <n v="0"/>
    <n v="0"/>
    <n v="0"/>
    <n v="0"/>
    <n v="0"/>
    <n v="0"/>
    <n v="0"/>
    <n v="0"/>
    <n v="79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6284"/>
    <n v="2244678"/>
    <n v="0"/>
    <n v="358394"/>
    <n v="0"/>
    <n v="0"/>
    <n v="0"/>
    <n v="0"/>
    <n v="358394"/>
    <n v="-2244678"/>
    <n v="0"/>
    <n v="0"/>
    <n v="0"/>
    <n v="0"/>
    <n v="0"/>
    <n v="0"/>
    <n v="0"/>
    <n v="0"/>
    <n v="0"/>
    <n v="0"/>
    <n v="0"/>
    <n v="0"/>
    <n v="0"/>
    <n v="0"/>
    <n v="0"/>
    <n v="0"/>
    <n v="0"/>
    <n v="-2244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394"/>
    <n v="0"/>
    <m/>
    <n v="70628"/>
    <n v="666"/>
    <n v="0"/>
    <n v="1747805"/>
    <n v="0"/>
    <n v="0"/>
    <n v="0"/>
    <n v="67185"/>
    <n v="0"/>
    <n v="0"/>
    <n v="0"/>
    <n v="0"/>
    <m/>
    <m/>
    <n v="0"/>
    <n v="0"/>
    <n v="1886284"/>
    <m/>
    <n v="0"/>
    <m/>
    <n v="0"/>
    <n v="358394"/>
    <n v="2244678"/>
    <n v="2244678"/>
  </r>
  <r>
    <x v="11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11-06T00:00:00"/>
    <d v="2018-03-06T00:00:00"/>
    <d v="2018-03-07T00:00:00"/>
    <n v="211956713"/>
    <n v="146627"/>
    <n v="0"/>
    <n v="21224"/>
    <n v="0"/>
    <n v="0"/>
    <n v="0"/>
    <n v="0"/>
    <n v="0"/>
    <n v="76"/>
    <n v="80"/>
    <n v="76"/>
    <n v="320"/>
    <n v="0"/>
    <n v="793"/>
    <n v="0"/>
    <n v="10445287"/>
    <n v="0"/>
    <n v="0"/>
    <n v="0"/>
    <n v="0"/>
    <n v="0"/>
    <n v="0"/>
    <n v="0"/>
    <n v="0"/>
    <n v="299397"/>
    <n v="0"/>
    <n v="0"/>
    <n v="89581"/>
    <n v="0"/>
    <n v="383520"/>
    <n v="1915267"/>
    <n v="0"/>
    <n v="0"/>
    <n v="0"/>
    <n v="0"/>
    <n v="0"/>
    <n v="0"/>
    <n v="0"/>
    <n v="0"/>
    <n v="0"/>
    <n v="0"/>
    <n v="0"/>
    <n v="0"/>
    <n v="0"/>
    <n v="0"/>
    <n v="0"/>
    <n v="-5060773"/>
    <n v="0"/>
    <n v="0"/>
    <n v="0"/>
    <n v="0"/>
    <n v="0"/>
    <n v="0"/>
    <n v="0"/>
    <n v="0"/>
    <n v="0"/>
    <n v="0"/>
    <n v="0"/>
    <n v="0"/>
    <n v="0"/>
    <n v="6784093"/>
    <n v="8073071"/>
    <n v="0"/>
    <n v="1288978"/>
    <n v="0"/>
    <n v="0"/>
    <n v="0"/>
    <n v="0"/>
    <n v="1288978"/>
    <n v="-8073071"/>
    <n v="0"/>
    <n v="0"/>
    <n v="0"/>
    <n v="0"/>
    <n v="0"/>
    <n v="0"/>
    <n v="0"/>
    <n v="0"/>
    <n v="0"/>
    <n v="0"/>
    <n v="0"/>
    <n v="0"/>
    <n v="0"/>
    <n v="0"/>
    <n v="0"/>
    <n v="0"/>
    <n v="0"/>
    <n v="-8073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8978"/>
    <n v="0"/>
    <m/>
    <n v="0"/>
    <n v="666"/>
    <n v="0"/>
    <n v="8777552"/>
    <n v="0"/>
    <n v="251594"/>
    <n v="0"/>
    <n v="322286"/>
    <n v="1609468"/>
    <n v="0"/>
    <n v="0"/>
    <n v="0"/>
    <m/>
    <m/>
    <n v="75278.151260504208"/>
    <n v="0"/>
    <n v="11036844.151260504"/>
    <m/>
    <n v="-5060773"/>
    <m/>
    <n v="0"/>
    <n v="2097000"/>
    <n v="13133844.151260504"/>
    <n v="8073071.1512605045"/>
  </r>
  <r>
    <x v="11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8-02-06T00:00:00"/>
    <d v="2018-03-06T00:00:00"/>
    <d v="2018-03-07T00:00:00"/>
    <n v="211956713"/>
    <n v="251531"/>
    <n v="0"/>
    <n v="104523"/>
    <n v="0"/>
    <n v="0"/>
    <n v="0"/>
    <n v="0"/>
    <n v="0"/>
    <n v="638"/>
    <n v="721"/>
    <n v="635"/>
    <n v="639"/>
    <n v="84047"/>
    <n v="793"/>
    <n v="0"/>
    <n v="19031814"/>
    <n v="0"/>
    <n v="0"/>
    <n v="0"/>
    <n v="0"/>
    <n v="0"/>
    <n v="0"/>
    <n v="0"/>
    <n v="0"/>
    <n v="633364"/>
    <n v="0"/>
    <n v="0"/>
    <n v="155947"/>
    <n v="0"/>
    <n v="847648"/>
    <n v="3826098"/>
    <n v="237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54425"/>
    <n v="24816766"/>
    <n v="0"/>
    <n v="3962341"/>
    <n v="0"/>
    <n v="0"/>
    <n v="0"/>
    <n v="0"/>
    <n v="3962341"/>
    <n v="-24816766"/>
    <n v="0"/>
    <n v="0"/>
    <n v="0"/>
    <n v="0"/>
    <n v="0"/>
    <n v="0"/>
    <n v="0"/>
    <n v="0"/>
    <n v="0"/>
    <n v="0"/>
    <n v="0"/>
    <n v="0"/>
    <n v="0"/>
    <n v="0"/>
    <n v="0"/>
    <n v="0"/>
    <n v="0"/>
    <n v="-24816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2341"/>
    <n v="0"/>
    <m/>
    <n v="70628"/>
    <n v="666"/>
    <n v="0"/>
    <n v="15993121"/>
    <n v="0"/>
    <n v="532239"/>
    <n v="0"/>
    <n v="712309"/>
    <n v="3215208"/>
    <n v="199206"/>
    <n v="0"/>
    <n v="0"/>
    <m/>
    <m/>
    <n v="131047.89915966387"/>
    <n v="0"/>
    <n v="20854424.899159662"/>
    <m/>
    <n v="0"/>
    <m/>
    <n v="0"/>
    <n v="3962341"/>
    <n v="24816765.899159662"/>
    <n v="24816765.899159662"/>
  </r>
  <r>
    <x v="11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8-02-06T00:00:00"/>
    <d v="2018-03-06T00:00:00"/>
    <d v="2018-03-07T00:00:00"/>
    <n v="211956713"/>
    <n v="85452"/>
    <n v="0"/>
    <n v="16367"/>
    <n v="0"/>
    <n v="0"/>
    <n v="0"/>
    <n v="0"/>
    <n v="0"/>
    <n v="277"/>
    <n v="280"/>
    <n v="274"/>
    <n v="207"/>
    <n v="84047"/>
    <n v="793"/>
    <n v="0"/>
    <n v="6465631"/>
    <n v="0"/>
    <n v="0"/>
    <n v="0"/>
    <n v="0"/>
    <n v="0"/>
    <n v="0"/>
    <n v="0"/>
    <n v="0"/>
    <n v="215171"/>
    <n v="0"/>
    <n v="0"/>
    <n v="52979"/>
    <n v="0"/>
    <n v="329184"/>
    <n v="124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9804"/>
    <n v="8389267"/>
    <n v="0"/>
    <n v="1339463"/>
    <n v="0"/>
    <n v="0"/>
    <n v="0"/>
    <n v="0"/>
    <n v="1339463"/>
    <n v="-8389267"/>
    <n v="0"/>
    <n v="0"/>
    <n v="0"/>
    <n v="0"/>
    <n v="0"/>
    <n v="0"/>
    <n v="0"/>
    <n v="0"/>
    <n v="0"/>
    <n v="0"/>
    <n v="0"/>
    <n v="0"/>
    <n v="0"/>
    <n v="0"/>
    <n v="0"/>
    <n v="0"/>
    <n v="0"/>
    <n v="-8389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9463"/>
    <n v="0"/>
    <m/>
    <n v="70628"/>
    <n v="666"/>
    <n v="0"/>
    <n v="5433303"/>
    <n v="0"/>
    <n v="180816"/>
    <n v="0"/>
    <n v="276625"/>
    <n v="1043246"/>
    <n v="0"/>
    <n v="0"/>
    <n v="0"/>
    <m/>
    <m/>
    <n v="44520.168067226892"/>
    <n v="0"/>
    <n v="7049804.1680672271"/>
    <m/>
    <n v="0"/>
    <m/>
    <n v="0"/>
    <n v="1339463"/>
    <n v="8389267.168067228"/>
    <n v="8389267.168067228"/>
  </r>
  <r>
    <x v="11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8-02-06T00:00:00"/>
    <d v="2018-03-06T00:00:00"/>
    <d v="2018-03-07T00:00:00"/>
    <n v="211956713"/>
    <n v="0"/>
    <n v="0"/>
    <n v="0"/>
    <n v="0"/>
    <n v="0"/>
    <n v="0"/>
    <n v="0"/>
    <n v="299684"/>
    <n v="0"/>
    <n v="0"/>
    <n v="0"/>
    <n v="0"/>
    <n v="84047"/>
    <n v="793"/>
    <n v="0"/>
    <n v="22675257"/>
    <n v="0"/>
    <n v="0"/>
    <n v="0"/>
    <n v="0"/>
    <n v="0"/>
    <n v="0"/>
    <n v="0"/>
    <n v="0"/>
    <n v="0"/>
    <n v="0"/>
    <n v="0"/>
    <n v="0"/>
    <n v="0"/>
    <n v="76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72249"/>
    <n v="23528976"/>
    <n v="0"/>
    <n v="3756727"/>
    <n v="0"/>
    <n v="0"/>
    <n v="0"/>
    <n v="0"/>
    <n v="3756727"/>
    <n v="-23528976"/>
    <n v="0"/>
    <n v="0"/>
    <n v="0"/>
    <n v="0"/>
    <n v="0"/>
    <n v="0"/>
    <n v="0"/>
    <n v="0"/>
    <n v="0"/>
    <n v="0"/>
    <n v="0"/>
    <n v="0"/>
    <n v="0"/>
    <n v="0"/>
    <n v="0"/>
    <n v="0"/>
    <n v="0"/>
    <n v="-23528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6727"/>
    <n v="0"/>
    <m/>
    <n v="70628"/>
    <n v="666"/>
    <n v="0"/>
    <n v="19054838"/>
    <n v="0"/>
    <n v="0"/>
    <n v="0"/>
    <n v="646117"/>
    <n v="0"/>
    <n v="0"/>
    <n v="0"/>
    <n v="0"/>
    <m/>
    <m/>
    <n v="0"/>
    <n v="0"/>
    <n v="19772249"/>
    <m/>
    <n v="0"/>
    <m/>
    <n v="0"/>
    <n v="3756727"/>
    <n v="23528976"/>
    <n v="23528976"/>
  </r>
  <r>
    <x v="11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2-06T00:00:00"/>
    <d v="2018-03-06T00:00:00"/>
    <d v="2018-03-07T00:00:00"/>
    <n v="211956713"/>
    <n v="28476"/>
    <n v="0"/>
    <n v="6332"/>
    <n v="0"/>
    <n v="0"/>
    <n v="0"/>
    <n v="0"/>
    <n v="0"/>
    <n v="50"/>
    <n v="53"/>
    <n v="48"/>
    <n v="50"/>
    <n v="0"/>
    <n v="793"/>
    <n v="0"/>
    <n v="2154604"/>
    <n v="0"/>
    <n v="0"/>
    <n v="0"/>
    <n v="0"/>
    <n v="0"/>
    <n v="0"/>
    <n v="0"/>
    <n v="0"/>
    <n v="71703"/>
    <n v="0"/>
    <n v="0"/>
    <n v="17655"/>
    <n v="0"/>
    <n v="62310"/>
    <n v="302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2608"/>
    <n v="2609204"/>
    <n v="0"/>
    <n v="416596"/>
    <n v="0"/>
    <n v="0"/>
    <n v="0"/>
    <n v="0"/>
    <n v="416596"/>
    <n v="-2609204"/>
    <n v="0"/>
    <n v="0"/>
    <n v="0"/>
    <n v="0"/>
    <n v="0"/>
    <n v="0"/>
    <n v="0"/>
    <n v="0"/>
    <n v="0"/>
    <n v="0"/>
    <n v="0"/>
    <n v="0"/>
    <n v="0"/>
    <n v="0"/>
    <n v="0"/>
    <n v="0"/>
    <n v="0"/>
    <n v="-2609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596"/>
    <n v="0"/>
    <m/>
    <n v="0"/>
    <n v="666"/>
    <n v="0"/>
    <n v="1810592"/>
    <n v="0"/>
    <n v="60255"/>
    <n v="0"/>
    <n v="52361"/>
    <n v="253898"/>
    <n v="0"/>
    <n v="0"/>
    <n v="0"/>
    <m/>
    <m/>
    <n v="14836.134453781513"/>
    <n v="0"/>
    <n v="2192608.1344537814"/>
    <m/>
    <n v="0"/>
    <m/>
    <n v="0"/>
    <n v="416596"/>
    <n v="2609204.1344537814"/>
    <n v="2609204.1344537814"/>
  </r>
  <r>
    <x v="11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2-06T00:00:00"/>
    <d v="2018-03-06T00:00:00"/>
    <d v="2018-03-07T00:00:00"/>
    <n v="211956713"/>
    <n v="0"/>
    <n v="0"/>
    <n v="0"/>
    <n v="0"/>
    <n v="0"/>
    <n v="0"/>
    <n v="0"/>
    <n v="39458"/>
    <n v="0"/>
    <n v="0"/>
    <n v="0"/>
    <n v="0"/>
    <n v="0"/>
    <n v="793"/>
    <n v="0"/>
    <n v="2985546"/>
    <n v="0"/>
    <n v="0"/>
    <n v="0"/>
    <n v="0"/>
    <n v="0"/>
    <n v="0"/>
    <n v="0"/>
    <n v="0"/>
    <n v="0"/>
    <n v="0"/>
    <n v="0"/>
    <n v="0"/>
    <n v="0"/>
    <n v="129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8202"/>
    <n v="3115660"/>
    <n v="0"/>
    <n v="497458"/>
    <n v="0"/>
    <n v="0"/>
    <n v="0"/>
    <n v="0"/>
    <n v="497458"/>
    <n v="-3115660"/>
    <n v="0"/>
    <n v="0"/>
    <n v="0"/>
    <n v="0"/>
    <n v="0"/>
    <n v="0"/>
    <n v="0"/>
    <n v="0"/>
    <n v="0"/>
    <n v="0"/>
    <n v="0"/>
    <n v="0"/>
    <n v="0"/>
    <n v="0"/>
    <n v="0"/>
    <n v="0"/>
    <n v="0"/>
    <n v="-3115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458"/>
    <n v="0"/>
    <m/>
    <n v="0"/>
    <n v="666"/>
    <n v="0"/>
    <n v="2508862"/>
    <n v="0"/>
    <n v="0"/>
    <n v="0"/>
    <n v="108674"/>
    <n v="0"/>
    <n v="0"/>
    <n v="0"/>
    <n v="0"/>
    <m/>
    <m/>
    <n v="0"/>
    <n v="0"/>
    <n v="2618202"/>
    <m/>
    <n v="0"/>
    <m/>
    <n v="0"/>
    <n v="497458"/>
    <n v="3115660"/>
    <n v="3115660"/>
  </r>
  <r>
    <x v="11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2-06T00:00:00"/>
    <d v="2018-03-06T00:00:00"/>
    <d v="2018-03-07T00:00:00"/>
    <n v="211956713"/>
    <n v="36084"/>
    <n v="0"/>
    <n v="12386"/>
    <n v="0"/>
    <n v="0"/>
    <n v="0"/>
    <n v="0"/>
    <n v="0"/>
    <n v="58"/>
    <n v="58"/>
    <n v="58"/>
    <n v="57"/>
    <n v="122732"/>
    <n v="793"/>
    <n v="0"/>
    <n v="2730256"/>
    <n v="0"/>
    <n v="0"/>
    <n v="0"/>
    <n v="0"/>
    <n v="0"/>
    <n v="0"/>
    <n v="0"/>
    <n v="0"/>
    <n v="90860"/>
    <n v="0"/>
    <n v="0"/>
    <n v="22372"/>
    <n v="0"/>
    <n v="68188"/>
    <n v="341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7167"/>
    <n v="3376229"/>
    <n v="0"/>
    <n v="539062"/>
    <n v="0"/>
    <n v="0"/>
    <n v="0"/>
    <n v="0"/>
    <n v="539062"/>
    <n v="-3376229"/>
    <n v="0"/>
    <n v="0"/>
    <n v="0"/>
    <n v="0"/>
    <n v="0"/>
    <n v="0"/>
    <n v="0"/>
    <n v="0"/>
    <n v="0"/>
    <n v="0"/>
    <n v="0"/>
    <n v="0"/>
    <n v="0"/>
    <n v="0"/>
    <n v="0"/>
    <n v="0"/>
    <n v="0"/>
    <n v="-3376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062"/>
    <n v="0"/>
    <m/>
    <n v="103136"/>
    <n v="666"/>
    <n v="0"/>
    <n v="2294333"/>
    <n v="0"/>
    <n v="76353"/>
    <n v="0"/>
    <n v="57301"/>
    <n v="286578"/>
    <n v="0"/>
    <n v="0"/>
    <n v="0"/>
    <m/>
    <m/>
    <n v="18800"/>
    <n v="0"/>
    <n v="2837167"/>
    <m/>
    <n v="0"/>
    <m/>
    <n v="0"/>
    <n v="539062"/>
    <n v="3376229"/>
    <n v="3376229"/>
  </r>
  <r>
    <x v="11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2-06T00:00:00"/>
    <d v="2018-03-06T00:00:00"/>
    <d v="2018-03-07T00:00:00"/>
    <n v="211956713"/>
    <n v="84495"/>
    <n v="0"/>
    <n v="26430"/>
    <n v="0"/>
    <n v="0"/>
    <n v="0"/>
    <n v="0"/>
    <n v="0"/>
    <n v="227"/>
    <n v="280"/>
    <n v="226"/>
    <n v="148"/>
    <n v="0"/>
    <n v="793"/>
    <n v="0"/>
    <n v="6393220"/>
    <n v="0"/>
    <n v="0"/>
    <n v="0"/>
    <n v="0"/>
    <n v="0"/>
    <n v="0"/>
    <n v="0"/>
    <n v="0"/>
    <n v="212761"/>
    <n v="0"/>
    <n v="0"/>
    <n v="52386"/>
    <n v="0"/>
    <n v="329772"/>
    <n v="888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9664"/>
    <n v="7877400"/>
    <n v="0"/>
    <n v="1257736"/>
    <n v="0"/>
    <n v="0"/>
    <n v="0"/>
    <n v="0"/>
    <n v="1257736"/>
    <n v="-7877400"/>
    <n v="0"/>
    <n v="0"/>
    <n v="0"/>
    <n v="0"/>
    <n v="0"/>
    <n v="0"/>
    <n v="0"/>
    <n v="0"/>
    <n v="0"/>
    <n v="0"/>
    <n v="0"/>
    <n v="0"/>
    <n v="0"/>
    <n v="0"/>
    <n v="0"/>
    <n v="0"/>
    <n v="0"/>
    <n v="-787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736"/>
    <n v="0"/>
    <m/>
    <n v="0"/>
    <n v="666"/>
    <n v="0"/>
    <n v="5372454"/>
    <n v="0"/>
    <n v="178791"/>
    <n v="0"/>
    <n v="277119"/>
    <n v="746612"/>
    <n v="0"/>
    <n v="0"/>
    <n v="0"/>
    <m/>
    <m/>
    <n v="44021.848739495799"/>
    <n v="0"/>
    <n v="6619663.8487394955"/>
    <m/>
    <n v="0"/>
    <m/>
    <n v="0"/>
    <n v="1257736"/>
    <n v="7877399.8487394955"/>
    <n v="7877399.8487394955"/>
  </r>
  <r>
    <x v="11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2-06T00:00:00"/>
    <d v="2018-03-06T00:00:00"/>
    <d v="2018-03-07T00:00:00"/>
    <n v="211956713"/>
    <n v="43519"/>
    <n v="0"/>
    <n v="16148"/>
    <n v="0"/>
    <n v="0"/>
    <n v="0"/>
    <n v="0"/>
    <n v="0"/>
    <n v="95"/>
    <n v="105"/>
    <n v="95"/>
    <n v="95"/>
    <n v="0"/>
    <n v="793"/>
    <n v="0"/>
    <n v="3292817"/>
    <n v="0"/>
    <n v="0"/>
    <n v="0"/>
    <n v="0"/>
    <n v="0"/>
    <n v="0"/>
    <n v="0"/>
    <n v="0"/>
    <n v="109582"/>
    <n v="0"/>
    <n v="0"/>
    <n v="26981"/>
    <n v="0"/>
    <n v="123443"/>
    <n v="568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3863"/>
    <n v="4121997"/>
    <n v="0"/>
    <n v="658134"/>
    <n v="0"/>
    <n v="0"/>
    <n v="0"/>
    <n v="0"/>
    <n v="658134"/>
    <n v="-4121997"/>
    <n v="0"/>
    <n v="0"/>
    <n v="0"/>
    <n v="0"/>
    <n v="0"/>
    <n v="0"/>
    <n v="0"/>
    <n v="0"/>
    <n v="0"/>
    <n v="0"/>
    <n v="0"/>
    <n v="0"/>
    <n v="0"/>
    <n v="0"/>
    <n v="0"/>
    <n v="0"/>
    <n v="0"/>
    <n v="-4121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8134"/>
    <n v="0"/>
    <m/>
    <n v="0"/>
    <n v="666"/>
    <n v="0"/>
    <n v="2767073"/>
    <n v="0"/>
    <n v="92086"/>
    <n v="0"/>
    <n v="103734"/>
    <n v="477631"/>
    <n v="0"/>
    <n v="0"/>
    <n v="0"/>
    <m/>
    <m/>
    <n v="22673.10924369748"/>
    <n v="0"/>
    <n v="3463863.1092436975"/>
    <m/>
    <n v="0"/>
    <m/>
    <n v="0"/>
    <n v="658134"/>
    <n v="4121997.1092436975"/>
    <n v="4121997.1092436975"/>
  </r>
  <r>
    <x v="11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8-02-06T00:00:00"/>
    <d v="2018-03-06T00:00:00"/>
    <d v="2018-03-07T00:00:00"/>
    <n v="211956713"/>
    <n v="153600"/>
    <n v="0"/>
    <n v="43490"/>
    <n v="0"/>
    <n v="0"/>
    <n v="0"/>
    <n v="0"/>
    <n v="0"/>
    <n v="522"/>
    <n v="553"/>
    <n v="458"/>
    <n v="323"/>
    <n v="221346"/>
    <n v="793"/>
    <n v="0"/>
    <n v="11621973"/>
    <n v="0"/>
    <n v="0"/>
    <n v="0"/>
    <n v="0"/>
    <n v="0"/>
    <n v="0"/>
    <n v="0"/>
    <n v="0"/>
    <n v="386770"/>
    <n v="0"/>
    <n v="0"/>
    <n v="95231"/>
    <n v="0"/>
    <n v="1085511"/>
    <n v="198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36858"/>
    <n v="15394861"/>
    <n v="0"/>
    <n v="2458003"/>
    <n v="0"/>
    <n v="0"/>
    <n v="0"/>
    <n v="0"/>
    <n v="2458003"/>
    <n v="-15394861"/>
    <n v="0"/>
    <n v="0"/>
    <n v="0"/>
    <n v="0"/>
    <n v="0"/>
    <n v="0"/>
    <n v="0"/>
    <n v="0"/>
    <n v="0"/>
    <n v="0"/>
    <n v="0"/>
    <n v="0"/>
    <n v="0"/>
    <n v="0"/>
    <n v="0"/>
    <n v="0"/>
    <n v="0"/>
    <n v="-15394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8003"/>
    <n v="0"/>
    <m/>
    <n v="186005"/>
    <n v="666"/>
    <n v="0"/>
    <n v="9766364"/>
    <n v="0"/>
    <n v="325017"/>
    <n v="0"/>
    <n v="912194"/>
    <n v="1666586"/>
    <n v="0"/>
    <n v="0"/>
    <n v="0"/>
    <m/>
    <m/>
    <n v="80026.050420168074"/>
    <n v="0"/>
    <n v="12936858.050420169"/>
    <m/>
    <n v="0"/>
    <m/>
    <n v="0"/>
    <n v="2458003"/>
    <n v="15394861.050420169"/>
    <n v="15394861.050420169"/>
  </r>
  <r>
    <x v="11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2-06T00:00:00"/>
    <d v="2018-03-06T00:00:00"/>
    <d v="2018-03-07T00:00:00"/>
    <n v="211956713"/>
    <n v="33079"/>
    <n v="0"/>
    <n v="9979"/>
    <n v="0"/>
    <n v="0"/>
    <n v="0"/>
    <n v="0"/>
    <n v="0"/>
    <n v="66"/>
    <n v="95"/>
    <n v="66"/>
    <n v="62"/>
    <n v="84047"/>
    <n v="793"/>
    <n v="0"/>
    <n v="2502885"/>
    <n v="0"/>
    <n v="0"/>
    <n v="0"/>
    <n v="0"/>
    <n v="0"/>
    <n v="0"/>
    <n v="0"/>
    <n v="0"/>
    <n v="83294"/>
    <n v="0"/>
    <n v="0"/>
    <n v="20508"/>
    <n v="0"/>
    <n v="111687"/>
    <n v="373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9874"/>
    <n v="3177150"/>
    <n v="0"/>
    <n v="507276"/>
    <n v="0"/>
    <n v="0"/>
    <n v="0"/>
    <n v="0"/>
    <n v="507276"/>
    <n v="-3177150"/>
    <n v="0"/>
    <n v="0"/>
    <n v="0"/>
    <n v="0"/>
    <n v="0"/>
    <n v="0"/>
    <n v="0"/>
    <n v="0"/>
    <n v="0"/>
    <n v="0"/>
    <n v="0"/>
    <n v="0"/>
    <n v="0"/>
    <n v="0"/>
    <n v="0"/>
    <n v="0"/>
    <n v="0"/>
    <n v="-3177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276"/>
    <n v="0"/>
    <m/>
    <n v="70628"/>
    <n v="666"/>
    <n v="0"/>
    <n v="2103265"/>
    <n v="0"/>
    <n v="69995"/>
    <n v="0"/>
    <n v="93855"/>
    <n v="314231"/>
    <n v="0"/>
    <n v="0"/>
    <n v="0"/>
    <m/>
    <m/>
    <n v="17233.613445378152"/>
    <n v="0"/>
    <n v="2669873.6134453784"/>
    <m/>
    <n v="0"/>
    <m/>
    <n v="0"/>
    <n v="507276"/>
    <n v="3177149.6134453784"/>
    <n v="3177149.6134453784"/>
  </r>
  <r>
    <x v="11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8-02-06T00:00:00"/>
    <d v="2018-03-06T00:00:00"/>
    <d v="2018-03-07T00:00:00"/>
    <n v="211956713"/>
    <n v="80681"/>
    <n v="0"/>
    <n v="12965"/>
    <n v="0"/>
    <n v="0"/>
    <n v="0"/>
    <n v="0"/>
    <n v="0"/>
    <n v="199"/>
    <n v="199"/>
    <n v="198"/>
    <n v="141"/>
    <n v="0"/>
    <n v="793"/>
    <n v="0"/>
    <n v="6104638"/>
    <n v="0"/>
    <n v="0"/>
    <n v="0"/>
    <n v="0"/>
    <n v="0"/>
    <n v="0"/>
    <n v="0"/>
    <n v="0"/>
    <n v="203158"/>
    <n v="0"/>
    <n v="0"/>
    <n v="50022"/>
    <n v="0"/>
    <n v="233955"/>
    <n v="84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1389"/>
    <n v="7439153"/>
    <n v="0"/>
    <n v="1187764"/>
    <n v="0"/>
    <n v="0"/>
    <n v="0"/>
    <n v="0"/>
    <n v="1187764"/>
    <n v="-7439153"/>
    <n v="0"/>
    <n v="0"/>
    <n v="0"/>
    <n v="0"/>
    <n v="0"/>
    <n v="0"/>
    <n v="0"/>
    <n v="0"/>
    <n v="0"/>
    <n v="0"/>
    <n v="0"/>
    <n v="0"/>
    <n v="0"/>
    <n v="0"/>
    <n v="0"/>
    <n v="0"/>
    <n v="0"/>
    <n v="-7439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764"/>
    <n v="0"/>
    <m/>
    <n v="0"/>
    <n v="666"/>
    <n v="0"/>
    <n v="5129948"/>
    <n v="0"/>
    <n v="170721"/>
    <n v="0"/>
    <n v="196601"/>
    <n v="711418"/>
    <n v="0"/>
    <n v="0"/>
    <n v="0"/>
    <m/>
    <m/>
    <n v="42035.294117647063"/>
    <n v="0"/>
    <n v="6251389.2941176472"/>
    <m/>
    <n v="0"/>
    <m/>
    <n v="0"/>
    <n v="1187764"/>
    <n v="7439153.2941176472"/>
    <n v="7439153.2941176472"/>
  </r>
  <r>
    <x v="11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8-02-06T00:00:00"/>
    <d v="2018-03-06T00:00:00"/>
    <d v="2018-03-07T00:00:00"/>
    <n v="211956713"/>
    <n v="21425"/>
    <n v="0"/>
    <n v="7210"/>
    <n v="0"/>
    <n v="0"/>
    <n v="0"/>
    <n v="0"/>
    <n v="0"/>
    <n v="41"/>
    <n v="46"/>
    <n v="38"/>
    <n v="45"/>
    <n v="0"/>
    <n v="793"/>
    <n v="0"/>
    <n v="1710742"/>
    <n v="0"/>
    <n v="0"/>
    <n v="0"/>
    <n v="0"/>
    <n v="0"/>
    <n v="0"/>
    <n v="0"/>
    <n v="0"/>
    <n v="53949"/>
    <n v="0"/>
    <n v="0"/>
    <n v="13283"/>
    <n v="0"/>
    <n v="135679"/>
    <n v="41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4916"/>
    <n v="2326350"/>
    <n v="0"/>
    <n v="371434"/>
    <n v="0"/>
    <n v="0"/>
    <n v="0"/>
    <n v="0"/>
    <n v="371434"/>
    <n v="-2326350"/>
    <n v="0"/>
    <n v="0"/>
    <n v="0"/>
    <n v="0"/>
    <n v="0"/>
    <n v="0"/>
    <n v="0"/>
    <n v="0"/>
    <n v="0"/>
    <n v="0"/>
    <n v="0"/>
    <n v="0"/>
    <n v="0"/>
    <n v="0"/>
    <n v="0"/>
    <n v="0"/>
    <n v="0"/>
    <n v="-2326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434"/>
    <n v="0"/>
    <m/>
    <n v="0"/>
    <n v="666"/>
    <n v="0"/>
    <n v="1437598"/>
    <n v="0"/>
    <n v="45335"/>
    <n v="0"/>
    <n v="114016"/>
    <n v="346139"/>
    <n v="0"/>
    <n v="0"/>
    <n v="0"/>
    <m/>
    <m/>
    <n v="11162.18487394958"/>
    <n v="0"/>
    <n v="1954916.1848739495"/>
    <m/>
    <n v="0"/>
    <m/>
    <n v="0"/>
    <n v="371434"/>
    <n v="2326350.1848739497"/>
    <n v="2326350.1848739497"/>
  </r>
  <r>
    <x v="12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12-05T00:00:00"/>
    <d v="2018-02-06T00:00:00"/>
    <d v="2018-02-07T00:00:00"/>
    <n v="210278621"/>
    <n v="0"/>
    <n v="0"/>
    <n v="0"/>
    <n v="0"/>
    <n v="0"/>
    <n v="0"/>
    <n v="0"/>
    <n v="53815"/>
    <n v="0"/>
    <n v="0"/>
    <n v="0"/>
    <n v="0"/>
    <n v="122217"/>
    <n v="790"/>
    <n v="0"/>
    <n v="4070946"/>
    <n v="0"/>
    <n v="0"/>
    <n v="0"/>
    <n v="0"/>
    <n v="0"/>
    <n v="0"/>
    <n v="0"/>
    <n v="0"/>
    <n v="0"/>
    <n v="0"/>
    <n v="0"/>
    <n v="0"/>
    <n v="0"/>
    <n v="195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8198"/>
    <n v="4388956"/>
    <n v="0"/>
    <n v="700758"/>
    <n v="0"/>
    <n v="0"/>
    <n v="0"/>
    <n v="0"/>
    <n v="700758"/>
    <n v="-4388956"/>
    <n v="0"/>
    <n v="0"/>
    <n v="0"/>
    <n v="0"/>
    <n v="0"/>
    <n v="0"/>
    <n v="0"/>
    <n v="0"/>
    <n v="0"/>
    <n v="0"/>
    <n v="0"/>
    <n v="0"/>
    <n v="0"/>
    <n v="0"/>
    <n v="0"/>
    <n v="0"/>
    <n v="1"/>
    <n v="-4388955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758"/>
    <n v="0"/>
    <m/>
    <n v="102703"/>
    <n v="664"/>
    <n v="0"/>
    <n v="3420963"/>
    <n v="0"/>
    <n v="0"/>
    <n v="0"/>
    <n v="163868"/>
    <n v="0"/>
    <n v="0"/>
    <n v="0"/>
    <n v="0"/>
    <m/>
    <m/>
    <n v="0"/>
    <n v="0"/>
    <n v="3688198"/>
    <m/>
    <n v="0"/>
    <m/>
    <n v="-1"/>
    <n v="700758"/>
    <n v="4388956"/>
    <n v="4388955"/>
  </r>
  <r>
    <x v="12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1-05T00:00:00"/>
    <d v="2018-02-06T00:00:00"/>
    <d v="2018-02-07T00:00:00"/>
    <n v="210278621"/>
    <n v="131225"/>
    <n v="0"/>
    <n v="49370"/>
    <n v="0"/>
    <n v="0"/>
    <n v="0"/>
    <n v="0"/>
    <n v="0"/>
    <n v="333"/>
    <n v="339"/>
    <n v="275"/>
    <n v="255"/>
    <n v="65718"/>
    <n v="790"/>
    <n v="0"/>
    <n v="9928993"/>
    <n v="0"/>
    <n v="0"/>
    <n v="0"/>
    <n v="0"/>
    <n v="0"/>
    <n v="0"/>
    <n v="0"/>
    <n v="0"/>
    <n v="330430"/>
    <n v="0"/>
    <n v="0"/>
    <n v="81358"/>
    <n v="0"/>
    <n v="398661"/>
    <n v="1528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5220"/>
    <n v="12334612"/>
    <n v="0"/>
    <n v="1969392"/>
    <n v="0"/>
    <n v="0"/>
    <n v="0"/>
    <n v="0"/>
    <n v="1969392"/>
    <n v="-12334612"/>
    <n v="0"/>
    <n v="0"/>
    <n v="0"/>
    <n v="0"/>
    <n v="0"/>
    <n v="0"/>
    <n v="0"/>
    <n v="0"/>
    <n v="0"/>
    <n v="0"/>
    <n v="0"/>
    <n v="0"/>
    <n v="0"/>
    <n v="0"/>
    <n v="0"/>
    <n v="0"/>
    <n v="0"/>
    <n v="-12334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9392"/>
    <n v="0"/>
    <m/>
    <n v="55225"/>
    <n v="664"/>
    <n v="0"/>
    <n v="8343692"/>
    <n v="0"/>
    <n v="277672"/>
    <n v="0"/>
    <n v="335009"/>
    <n v="1284590"/>
    <n v="0"/>
    <n v="0"/>
    <n v="0"/>
    <m/>
    <m/>
    <n v="68368.067226890766"/>
    <n v="0"/>
    <n v="10365220.06722689"/>
    <m/>
    <n v="0"/>
    <m/>
    <n v="0"/>
    <n v="1969392"/>
    <n v="12334612.06722689"/>
    <n v="12334612.06722689"/>
  </r>
  <r>
    <x v="12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8-01-05T00:00:00"/>
    <d v="2018-02-06T00:00:00"/>
    <d v="2018-02-07T00:00:00"/>
    <n v="210278621"/>
    <n v="124469"/>
    <n v="0"/>
    <n v="11647"/>
    <n v="0"/>
    <n v="0"/>
    <n v="0"/>
    <n v="0"/>
    <n v="0"/>
    <n v="439"/>
    <n v="450"/>
    <n v="439"/>
    <n v="385"/>
    <n v="122217"/>
    <n v="790"/>
    <n v="0"/>
    <n v="9417809"/>
    <n v="0"/>
    <n v="0"/>
    <n v="0"/>
    <n v="0"/>
    <n v="0"/>
    <n v="0"/>
    <n v="0"/>
    <n v="0"/>
    <n v="313419"/>
    <n v="0"/>
    <n v="0"/>
    <n v="77169"/>
    <n v="0"/>
    <n v="529197"/>
    <n v="2306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28617"/>
    <n v="12767054"/>
    <n v="0"/>
    <n v="2038437"/>
    <n v="0"/>
    <n v="0"/>
    <n v="0"/>
    <n v="0"/>
    <n v="2038437"/>
    <n v="-12767054"/>
    <n v="0"/>
    <n v="0"/>
    <n v="0"/>
    <n v="0"/>
    <n v="0"/>
    <n v="0"/>
    <n v="0"/>
    <n v="0"/>
    <n v="0"/>
    <n v="0"/>
    <n v="0"/>
    <n v="0"/>
    <n v="0"/>
    <n v="0"/>
    <n v="0"/>
    <n v="0"/>
    <n v="0"/>
    <n v="-12767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8437"/>
    <n v="0"/>
    <m/>
    <n v="102703"/>
    <n v="664"/>
    <n v="0"/>
    <n v="7914125"/>
    <n v="0"/>
    <n v="263377"/>
    <n v="0"/>
    <n v="444703"/>
    <n v="1938197"/>
    <n v="0"/>
    <n v="0"/>
    <n v="0"/>
    <m/>
    <m/>
    <n v="64847.899159663866"/>
    <n v="0"/>
    <n v="10728616.899159664"/>
    <m/>
    <n v="0"/>
    <m/>
    <n v="0"/>
    <n v="2038437"/>
    <n v="12767053.899159664"/>
    <n v="12767053.899159664"/>
  </r>
  <r>
    <x v="12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8-01-05T00:00:00"/>
    <d v="2018-02-06T00:00:00"/>
    <d v="2018-02-07T00:00:00"/>
    <n v="210278621"/>
    <n v="52341"/>
    <n v="0"/>
    <n v="18264"/>
    <n v="0"/>
    <n v="0"/>
    <n v="0"/>
    <n v="0"/>
    <n v="0"/>
    <n v="196"/>
    <n v="196"/>
    <n v="195"/>
    <n v="169"/>
    <n v="147979"/>
    <n v="790"/>
    <n v="0"/>
    <n v="3960324"/>
    <n v="0"/>
    <n v="0"/>
    <n v="0"/>
    <n v="0"/>
    <n v="0"/>
    <n v="0"/>
    <n v="0"/>
    <n v="0"/>
    <n v="131796"/>
    <n v="0"/>
    <n v="0"/>
    <n v="32451"/>
    <n v="0"/>
    <n v="230495"/>
    <n v="1014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36939"/>
    <n v="5517957"/>
    <n v="0"/>
    <n v="881018"/>
    <n v="0"/>
    <n v="0"/>
    <n v="0"/>
    <n v="0"/>
    <n v="881018"/>
    <n v="-5517957"/>
    <n v="0"/>
    <n v="0"/>
    <n v="0"/>
    <n v="0"/>
    <n v="0"/>
    <n v="0"/>
    <n v="0"/>
    <n v="0"/>
    <n v="0"/>
    <n v="0"/>
    <n v="0"/>
    <n v="0"/>
    <n v="0"/>
    <n v="0"/>
    <n v="0"/>
    <n v="0"/>
    <n v="0"/>
    <n v="-5517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1018"/>
    <n v="0"/>
    <m/>
    <n v="124352"/>
    <n v="664"/>
    <n v="0"/>
    <n v="3328003"/>
    <n v="0"/>
    <n v="110753"/>
    <n v="0"/>
    <n v="193693"/>
    <n v="852204"/>
    <n v="0"/>
    <n v="0"/>
    <n v="0"/>
    <m/>
    <m/>
    <n v="27269.747899159665"/>
    <n v="0"/>
    <n v="4636938.7478991598"/>
    <m/>
    <n v="0"/>
    <m/>
    <n v="0"/>
    <n v="881018"/>
    <n v="5517956.7478991598"/>
    <n v="5517956.7478991598"/>
  </r>
  <r>
    <x v="12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8-01-05T00:00:00"/>
    <d v="2018-02-06T00:00:00"/>
    <d v="2018-02-07T00:00:00"/>
    <n v="210278621"/>
    <n v="13535"/>
    <n v="0"/>
    <n v="3944"/>
    <n v="0"/>
    <n v="0"/>
    <n v="0"/>
    <n v="0"/>
    <n v="0"/>
    <n v="23"/>
    <n v="24"/>
    <n v="23"/>
    <n v="24"/>
    <n v="83653"/>
    <n v="790"/>
    <n v="0"/>
    <n v="1024110"/>
    <n v="0"/>
    <n v="0"/>
    <n v="0"/>
    <n v="0"/>
    <n v="0"/>
    <n v="0"/>
    <n v="0"/>
    <n v="0"/>
    <n v="34082"/>
    <n v="0"/>
    <n v="0"/>
    <n v="8392"/>
    <n v="0"/>
    <n v="28223"/>
    <n v="14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1633"/>
    <n v="1322843"/>
    <n v="0"/>
    <n v="211210"/>
    <n v="0"/>
    <n v="0"/>
    <n v="0"/>
    <n v="0"/>
    <n v="211210"/>
    <n v="-1322843"/>
    <n v="0"/>
    <n v="0"/>
    <n v="0"/>
    <n v="0"/>
    <n v="0"/>
    <n v="0"/>
    <n v="0"/>
    <n v="0"/>
    <n v="0"/>
    <n v="0"/>
    <n v="0"/>
    <n v="0"/>
    <n v="0"/>
    <n v="0"/>
    <n v="0"/>
    <n v="0"/>
    <n v="0"/>
    <n v="-1322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210"/>
    <n v="0"/>
    <m/>
    <n v="70297"/>
    <n v="664"/>
    <n v="0"/>
    <n v="860597"/>
    <n v="0"/>
    <n v="28640"/>
    <n v="0"/>
    <n v="23717"/>
    <n v="120666"/>
    <n v="0"/>
    <n v="0"/>
    <n v="0"/>
    <m/>
    <m/>
    <n v="7052.1008403361348"/>
    <n v="0"/>
    <n v="1111633.1008403362"/>
    <m/>
    <n v="0"/>
    <m/>
    <n v="0"/>
    <n v="211210"/>
    <n v="1322843.1008403362"/>
    <n v="1322843.1008403362"/>
  </r>
  <r>
    <x v="12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8-02-06T00:00:00"/>
    <d v="2018-02-07T00:00:00"/>
    <n v="210278621"/>
    <n v="2078780"/>
    <n v="0"/>
    <n v="513620"/>
    <n v="0"/>
    <n v="0"/>
    <n v="0"/>
    <n v="0"/>
    <n v="0"/>
    <n v="654"/>
    <n v="667"/>
    <n v="648"/>
    <n v="2792"/>
    <n v="83653"/>
    <n v="790"/>
    <n v="0"/>
    <n v="157215455"/>
    <n v="0"/>
    <n v="0"/>
    <n v="0"/>
    <n v="0"/>
    <n v="0"/>
    <n v="0"/>
    <n v="0"/>
    <n v="0"/>
    <n v="3504463"/>
    <n v="0"/>
    <n v="0"/>
    <n v="1055745"/>
    <n v="0"/>
    <n v="5048996"/>
    <n v="16719894"/>
    <n v="0"/>
    <n v="0"/>
    <n v="0"/>
    <n v="0"/>
    <n v="0"/>
    <n v="0"/>
    <n v="0"/>
    <n v="0"/>
    <n v="0"/>
    <n v="0"/>
    <n v="0"/>
    <n v="0"/>
    <n v="0"/>
    <n v="0"/>
    <n v="0"/>
    <n v="-132193839"/>
    <n v="0"/>
    <n v="0"/>
    <n v="0"/>
    <n v="0"/>
    <n v="0"/>
    <n v="0"/>
    <n v="0"/>
    <n v="0"/>
    <n v="0"/>
    <n v="0"/>
    <n v="0"/>
    <n v="0"/>
    <n v="0"/>
    <n v="43222822"/>
    <n v="51435159"/>
    <n v="0"/>
    <n v="8212336"/>
    <n v="0"/>
    <n v="0"/>
    <n v="0"/>
    <n v="0"/>
    <n v="8212336"/>
    <n v="-51435159"/>
    <n v="0"/>
    <n v="0"/>
    <n v="0"/>
    <n v="0"/>
    <n v="0"/>
    <n v="0"/>
    <n v="0"/>
    <n v="0"/>
    <n v="0"/>
    <n v="0"/>
    <n v="0"/>
    <n v="0"/>
    <n v="0"/>
    <n v="0"/>
    <n v="0"/>
    <n v="0"/>
    <n v="388442"/>
    <n v="-51046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88442"/>
    <n v="0"/>
    <n v="0"/>
    <n v="0"/>
    <n v="0"/>
    <n v="0"/>
    <n v="0"/>
    <n v="0"/>
    <n v="0"/>
    <n v="0"/>
    <n v="0"/>
    <n v="0"/>
    <n v="0"/>
    <n v="0"/>
    <n v="0"/>
    <n v="0"/>
    <n v="-388442"/>
    <n v="8212336"/>
    <n v="-1"/>
    <m/>
    <n v="70297"/>
    <n v="664"/>
    <n v="0"/>
    <n v="132113828"/>
    <n v="0"/>
    <n v="2944927"/>
    <n v="0"/>
    <n v="4242854"/>
    <n v="14050331"/>
    <n v="0"/>
    <n v="0"/>
    <n v="0"/>
    <m/>
    <m/>
    <n v="887180.67226890766"/>
    <n v="-388442"/>
    <n v="154310081.6722689"/>
    <m/>
    <n v="-132193839"/>
    <m/>
    <n v="-388442"/>
    <n v="29318916"/>
    <n v="183628997.6722689"/>
    <n v="51046716.672268897"/>
  </r>
  <r>
    <x v="12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8-01-05T00:00:00"/>
    <d v="2018-02-06T00:00:00"/>
    <d v="2018-02-07T00:00:00"/>
    <n v="210278621"/>
    <n v="39560"/>
    <n v="0"/>
    <n v="19221"/>
    <n v="0"/>
    <n v="0"/>
    <n v="0"/>
    <n v="0"/>
    <n v="0"/>
    <n v="93"/>
    <n v="104"/>
    <n v="93"/>
    <n v="98"/>
    <n v="122217"/>
    <n v="790"/>
    <n v="0"/>
    <n v="2993263"/>
    <n v="0"/>
    <n v="0"/>
    <n v="0"/>
    <n v="0"/>
    <n v="0"/>
    <n v="0"/>
    <n v="0"/>
    <n v="0"/>
    <n v="99614"/>
    <n v="0"/>
    <n v="0"/>
    <n v="24527"/>
    <n v="0"/>
    <n v="122303"/>
    <n v="589327"/>
    <n v="111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4444"/>
    <n v="4063188"/>
    <n v="0"/>
    <n v="648744"/>
    <n v="0"/>
    <n v="0"/>
    <n v="0"/>
    <n v="0"/>
    <n v="648744"/>
    <n v="-4063188"/>
    <n v="0"/>
    <n v="0"/>
    <n v="0"/>
    <n v="0"/>
    <n v="0"/>
    <n v="0"/>
    <n v="0"/>
    <n v="0"/>
    <n v="0"/>
    <n v="0"/>
    <n v="0"/>
    <n v="0"/>
    <n v="0"/>
    <n v="0"/>
    <n v="0"/>
    <n v="0"/>
    <n v="58040"/>
    <n v="-400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40"/>
    <n v="0"/>
    <n v="0"/>
    <n v="0"/>
    <n v="0"/>
    <n v="0"/>
    <n v="0"/>
    <n v="0"/>
    <n v="0"/>
    <n v="0"/>
    <n v="0"/>
    <n v="0"/>
    <n v="0"/>
    <n v="0"/>
    <n v="0"/>
    <n v="0"/>
    <n v="-58040"/>
    <n v="648744"/>
    <n v="0"/>
    <m/>
    <n v="102703"/>
    <n v="664"/>
    <n v="0"/>
    <n v="2515347"/>
    <n v="0"/>
    <n v="83709"/>
    <n v="0"/>
    <n v="102776"/>
    <n v="495233"/>
    <n v="93401"/>
    <n v="0"/>
    <n v="0"/>
    <m/>
    <m/>
    <n v="20610.9243697479"/>
    <n v="-58040"/>
    <n v="3414443.9243697478"/>
    <m/>
    <n v="0"/>
    <m/>
    <n v="-58040"/>
    <n v="648744"/>
    <n v="4063187.9243697478"/>
    <n v="4005147.9243697478"/>
  </r>
  <r>
    <x v="12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8-01-05T00:00:00"/>
    <d v="2018-02-06T00:00:00"/>
    <d v="2018-02-07T00:00:00"/>
    <n v="210278621"/>
    <n v="40084"/>
    <n v="0"/>
    <n v="19504"/>
    <n v="0"/>
    <n v="0"/>
    <n v="0"/>
    <n v="0"/>
    <n v="0"/>
    <n v="95"/>
    <n v="95"/>
    <n v="95"/>
    <n v="92"/>
    <n v="202039"/>
    <n v="790"/>
    <n v="0"/>
    <n v="3032911"/>
    <n v="0"/>
    <n v="0"/>
    <n v="0"/>
    <n v="0"/>
    <n v="0"/>
    <n v="0"/>
    <n v="0"/>
    <n v="0"/>
    <n v="100932"/>
    <n v="0"/>
    <n v="0"/>
    <n v="24852"/>
    <n v="0"/>
    <n v="111720"/>
    <n v="553430"/>
    <n v="110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6988"/>
    <n v="4137616"/>
    <n v="0"/>
    <n v="660628"/>
    <n v="0"/>
    <n v="0"/>
    <n v="0"/>
    <n v="0"/>
    <n v="660628"/>
    <n v="-4137616"/>
    <n v="0"/>
    <n v="0"/>
    <n v="0"/>
    <n v="0"/>
    <n v="0"/>
    <n v="0"/>
    <n v="0"/>
    <n v="0"/>
    <n v="0"/>
    <n v="0"/>
    <n v="0"/>
    <n v="0"/>
    <n v="0"/>
    <n v="0"/>
    <n v="0"/>
    <n v="0"/>
    <n v="51767"/>
    <n v="-408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1767"/>
    <n v="0"/>
    <n v="0"/>
    <n v="0"/>
    <n v="0"/>
    <n v="0"/>
    <n v="0"/>
    <n v="0"/>
    <n v="0"/>
    <n v="0"/>
    <n v="0"/>
    <n v="0"/>
    <n v="0"/>
    <n v="0"/>
    <n v="0"/>
    <n v="0"/>
    <n v="-51767"/>
    <n v="660628"/>
    <n v="0"/>
    <m/>
    <n v="169781"/>
    <n v="664"/>
    <n v="0"/>
    <n v="2548665"/>
    <n v="0"/>
    <n v="84817"/>
    <n v="0"/>
    <n v="93882"/>
    <n v="465067"/>
    <n v="93228"/>
    <n v="0"/>
    <n v="0"/>
    <m/>
    <m/>
    <n v="20884.033613445379"/>
    <n v="-51767"/>
    <n v="3476988.0336134452"/>
    <m/>
    <n v="0"/>
    <m/>
    <n v="-51767"/>
    <n v="660628"/>
    <n v="4137616.0336134452"/>
    <n v="4085849.0336134452"/>
  </r>
  <r>
    <x v="12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8-01-05T00:00:00"/>
    <d v="2018-02-06T00:00:00"/>
    <d v="2018-02-07T00:00:00"/>
    <n v="210278621"/>
    <n v="5504"/>
    <n v="0"/>
    <n v="2738"/>
    <n v="0"/>
    <n v="0"/>
    <n v="0"/>
    <n v="0"/>
    <n v="0"/>
    <n v="63"/>
    <n v="63"/>
    <n v="55"/>
    <n v="53"/>
    <n v="147979"/>
    <n v="790"/>
    <n v="0"/>
    <n v="416454"/>
    <n v="0"/>
    <n v="0"/>
    <n v="0"/>
    <n v="0"/>
    <n v="0"/>
    <n v="0"/>
    <n v="0"/>
    <n v="0"/>
    <n v="13860"/>
    <n v="0"/>
    <n v="0"/>
    <n v="3413"/>
    <n v="0"/>
    <n v="74087"/>
    <n v="317100"/>
    <n v="24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8582"/>
    <n v="997913"/>
    <n v="0"/>
    <n v="159331"/>
    <n v="0"/>
    <n v="0"/>
    <n v="0"/>
    <n v="0"/>
    <n v="159331"/>
    <n v="-997913"/>
    <n v="0"/>
    <n v="0"/>
    <n v="0"/>
    <n v="0"/>
    <n v="0"/>
    <n v="0"/>
    <n v="0"/>
    <n v="0"/>
    <n v="0"/>
    <n v="0"/>
    <n v="0"/>
    <n v="0"/>
    <n v="0"/>
    <n v="0"/>
    <n v="0"/>
    <n v="0"/>
    <n v="0"/>
    <n v="-997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331"/>
    <n v="0"/>
    <m/>
    <n v="124352"/>
    <n v="664"/>
    <n v="0"/>
    <n v="349961"/>
    <n v="0"/>
    <n v="11647"/>
    <n v="0"/>
    <n v="62258"/>
    <n v="266471"/>
    <n v="20361"/>
    <n v="0"/>
    <n v="0"/>
    <m/>
    <m/>
    <n v="2868.0672268907565"/>
    <n v="0"/>
    <n v="838582.06722689071"/>
    <m/>
    <n v="0"/>
    <m/>
    <n v="0"/>
    <n v="159331"/>
    <n v="997913.06722689071"/>
    <n v="997913.06722689071"/>
  </r>
  <r>
    <x v="12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8-01-05T00:00:00"/>
    <d v="2018-02-06T00:00:00"/>
    <d v="2018-02-07T00:00:00"/>
    <n v="210278621"/>
    <n v="0"/>
    <n v="0"/>
    <n v="0"/>
    <n v="0"/>
    <n v="0"/>
    <n v="0"/>
    <n v="0"/>
    <n v="389"/>
    <n v="0"/>
    <n v="0"/>
    <n v="0"/>
    <n v="0"/>
    <n v="147979"/>
    <n v="790"/>
    <n v="0"/>
    <n v="29433"/>
    <n v="0"/>
    <n v="0"/>
    <n v="0"/>
    <n v="0"/>
    <n v="0"/>
    <n v="0"/>
    <n v="0"/>
    <n v="0"/>
    <n v="0"/>
    <n v="0"/>
    <n v="0"/>
    <n v="0"/>
    <n v="0"/>
    <n v="4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844"/>
    <n v="218774"/>
    <n v="0"/>
    <n v="34930"/>
    <n v="0"/>
    <n v="0"/>
    <n v="0"/>
    <n v="0"/>
    <n v="34930"/>
    <n v="-218774"/>
    <n v="0"/>
    <n v="0"/>
    <n v="0"/>
    <n v="0"/>
    <n v="0"/>
    <n v="0"/>
    <n v="0"/>
    <n v="0"/>
    <n v="0"/>
    <n v="0"/>
    <n v="0"/>
    <n v="0"/>
    <n v="0"/>
    <n v="0"/>
    <n v="0"/>
    <n v="0"/>
    <n v="0"/>
    <n v="-21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30"/>
    <n v="0"/>
    <m/>
    <n v="124352"/>
    <n v="664"/>
    <n v="0"/>
    <n v="24734"/>
    <n v="0"/>
    <n v="0"/>
    <n v="0"/>
    <n v="34094"/>
    <n v="0"/>
    <n v="0"/>
    <n v="0"/>
    <n v="0"/>
    <m/>
    <m/>
    <n v="0"/>
    <n v="0"/>
    <n v="183844"/>
    <m/>
    <n v="0"/>
    <m/>
    <n v="0"/>
    <n v="34930"/>
    <n v="218774"/>
    <n v="218774"/>
  </r>
  <r>
    <x v="12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8-01-05T00:00:00"/>
    <d v="2018-02-06T00:00:00"/>
    <d v="2018-02-07T00:00:00"/>
    <n v="210278621"/>
    <n v="60747"/>
    <n v="0"/>
    <n v="16639"/>
    <n v="0"/>
    <n v="0"/>
    <n v="0"/>
    <n v="0"/>
    <n v="0"/>
    <n v="131"/>
    <n v="125"/>
    <n v="131"/>
    <n v="119"/>
    <n v="122217"/>
    <n v="790"/>
    <n v="0"/>
    <n v="4596355"/>
    <n v="0"/>
    <n v="0"/>
    <n v="0"/>
    <n v="0"/>
    <n v="0"/>
    <n v="0"/>
    <n v="0"/>
    <n v="0"/>
    <n v="152963"/>
    <n v="0"/>
    <n v="0"/>
    <n v="37662"/>
    <n v="0"/>
    <n v="147587"/>
    <n v="711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8364"/>
    <n v="5769553"/>
    <n v="0"/>
    <n v="921189"/>
    <n v="0"/>
    <n v="0"/>
    <n v="0"/>
    <n v="0"/>
    <n v="921189"/>
    <n v="-5769553"/>
    <n v="0"/>
    <n v="0"/>
    <n v="0"/>
    <n v="0"/>
    <n v="0"/>
    <n v="0"/>
    <n v="0"/>
    <n v="0"/>
    <n v="0"/>
    <n v="0"/>
    <n v="0"/>
    <n v="0"/>
    <n v="0"/>
    <n v="0"/>
    <n v="0"/>
    <n v="0"/>
    <n v="0"/>
    <n v="-5769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1189"/>
    <n v="0"/>
    <m/>
    <n v="102703"/>
    <n v="664"/>
    <n v="0"/>
    <n v="3862483"/>
    <n v="0"/>
    <n v="128540"/>
    <n v="0"/>
    <n v="124023"/>
    <n v="598302"/>
    <n v="0"/>
    <n v="0"/>
    <n v="0"/>
    <m/>
    <m/>
    <n v="31648.73949579832"/>
    <n v="0"/>
    <n v="4848363.739495798"/>
    <m/>
    <n v="0"/>
    <m/>
    <n v="0"/>
    <n v="921189"/>
    <n v="5769552.739495798"/>
    <n v="5769552.739495798"/>
  </r>
  <r>
    <x v="12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8-01-05T00:00:00"/>
    <d v="2018-02-06T00:00:00"/>
    <d v="2018-02-07T00:00:00"/>
    <n v="210278621"/>
    <n v="86250"/>
    <n v="0"/>
    <n v="30449"/>
    <n v="0"/>
    <n v="0"/>
    <n v="0"/>
    <n v="0"/>
    <n v="0"/>
    <n v="118"/>
    <n v="122"/>
    <n v="118"/>
    <n v="122"/>
    <n v="122217"/>
    <n v="790"/>
    <n v="0"/>
    <n v="6526010"/>
    <n v="0"/>
    <n v="0"/>
    <n v="0"/>
    <n v="0"/>
    <n v="0"/>
    <n v="0"/>
    <n v="0"/>
    <n v="0"/>
    <n v="217181"/>
    <n v="0"/>
    <n v="0"/>
    <n v="53474"/>
    <n v="0"/>
    <n v="144059"/>
    <n v="732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1807"/>
    <n v="7796650"/>
    <n v="0"/>
    <n v="1244843"/>
    <n v="0"/>
    <n v="0"/>
    <n v="0"/>
    <n v="0"/>
    <n v="1244843"/>
    <n v="-7796650"/>
    <n v="0"/>
    <n v="0"/>
    <n v="0"/>
    <n v="0"/>
    <n v="0"/>
    <n v="0"/>
    <n v="0"/>
    <n v="0"/>
    <n v="0"/>
    <n v="0"/>
    <n v="0"/>
    <n v="0"/>
    <n v="0"/>
    <n v="0"/>
    <n v="0"/>
    <n v="0"/>
    <n v="0"/>
    <n v="-779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4843"/>
    <n v="0"/>
    <m/>
    <n v="102703"/>
    <n v="664"/>
    <n v="0"/>
    <n v="5484042"/>
    <n v="0"/>
    <n v="182505"/>
    <n v="0"/>
    <n v="121058"/>
    <n v="615899"/>
    <n v="0"/>
    <n v="0"/>
    <n v="0"/>
    <m/>
    <m/>
    <n v="44936.134453781517"/>
    <n v="0"/>
    <n v="6551807.1344537819"/>
    <m/>
    <n v="0"/>
    <m/>
    <n v="0"/>
    <n v="1244843"/>
    <n v="7796650.1344537819"/>
    <n v="7796650.1344537819"/>
  </r>
  <r>
    <x v="12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8-01-05T00:00:00"/>
    <d v="2018-02-06T00:00:00"/>
    <d v="2018-02-07T00:00:00"/>
    <n v="210278621"/>
    <n v="0"/>
    <n v="0"/>
    <n v="0"/>
    <n v="0"/>
    <n v="0"/>
    <n v="0"/>
    <n v="0"/>
    <n v="29189"/>
    <n v="0"/>
    <n v="0"/>
    <n v="0"/>
    <n v="0"/>
    <n v="83653"/>
    <n v="790"/>
    <n v="0"/>
    <n v="2079888"/>
    <n v="0"/>
    <n v="0"/>
    <n v="0"/>
    <n v="0"/>
    <n v="0"/>
    <n v="0"/>
    <n v="0"/>
    <n v="0"/>
    <n v="0"/>
    <n v="0"/>
    <n v="0"/>
    <n v="0"/>
    <n v="0"/>
    <n v="7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5966"/>
    <n v="2244300"/>
    <n v="0"/>
    <n v="358334"/>
    <n v="0"/>
    <n v="0"/>
    <n v="0"/>
    <n v="0"/>
    <n v="358334"/>
    <n v="-2244300"/>
    <n v="0"/>
    <n v="0"/>
    <n v="0"/>
    <n v="0"/>
    <n v="0"/>
    <n v="0"/>
    <n v="0"/>
    <n v="0"/>
    <n v="0"/>
    <n v="0"/>
    <n v="0"/>
    <n v="0"/>
    <n v="0"/>
    <n v="0"/>
    <n v="0"/>
    <n v="0"/>
    <n v="0"/>
    <n v="-224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334"/>
    <n v="0"/>
    <m/>
    <n v="70297"/>
    <n v="664"/>
    <n v="0"/>
    <n v="1747805"/>
    <n v="0"/>
    <n v="0"/>
    <n v="0"/>
    <n v="67200"/>
    <n v="0"/>
    <n v="0"/>
    <n v="0"/>
    <n v="0"/>
    <m/>
    <m/>
    <n v="0"/>
    <n v="0"/>
    <n v="1885966"/>
    <m/>
    <n v="0"/>
    <m/>
    <n v="0"/>
    <n v="358334"/>
    <n v="2244300"/>
    <n v="2244300"/>
  </r>
  <r>
    <x v="12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11-06T00:00:00"/>
    <d v="2018-02-06T00:00:00"/>
    <d v="2018-02-07T00:00:00"/>
    <n v="210278621"/>
    <n v="0"/>
    <n v="0"/>
    <n v="0"/>
    <n v="0"/>
    <n v="0"/>
    <n v="0"/>
    <n v="0"/>
    <n v="22312"/>
    <n v="0"/>
    <n v="0"/>
    <n v="0"/>
    <n v="0"/>
    <n v="0"/>
    <n v="790"/>
    <n v="0"/>
    <n v="1589315"/>
    <n v="0"/>
    <n v="0"/>
    <n v="0"/>
    <n v="0"/>
    <n v="0"/>
    <n v="0"/>
    <n v="0"/>
    <n v="0"/>
    <n v="0"/>
    <n v="0"/>
    <n v="0"/>
    <n v="0"/>
    <n v="0"/>
    <n v="96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7266"/>
    <n v="1686547"/>
    <n v="0"/>
    <n v="269281"/>
    <n v="0"/>
    <n v="0"/>
    <n v="0"/>
    <n v="0"/>
    <n v="269281"/>
    <n v="-1686547"/>
    <n v="0"/>
    <n v="0"/>
    <n v="0"/>
    <n v="0"/>
    <n v="0"/>
    <n v="0"/>
    <n v="0"/>
    <n v="0"/>
    <n v="0"/>
    <n v="0"/>
    <n v="0"/>
    <n v="0"/>
    <n v="0"/>
    <n v="0"/>
    <n v="0"/>
    <n v="0"/>
    <n v="0"/>
    <n v="-1686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281"/>
    <n v="0"/>
    <m/>
    <n v="0"/>
    <n v="664"/>
    <n v="0"/>
    <n v="1335559"/>
    <n v="0"/>
    <n v="0"/>
    <n v="0"/>
    <n v="81043"/>
    <n v="0"/>
    <n v="0"/>
    <n v="0"/>
    <n v="0"/>
    <m/>
    <m/>
    <n v="0"/>
    <n v="0"/>
    <n v="1417266"/>
    <m/>
    <n v="0"/>
    <m/>
    <n v="0"/>
    <n v="269281"/>
    <n v="1686547"/>
    <n v="1686547"/>
  </r>
  <r>
    <x v="12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8-01-05T00:00:00"/>
    <d v="2018-02-06T00:00:00"/>
    <d v="2018-02-07T00:00:00"/>
    <n v="210278621"/>
    <n v="282380"/>
    <n v="0"/>
    <n v="118153"/>
    <n v="0"/>
    <n v="0"/>
    <n v="0"/>
    <n v="0"/>
    <n v="0"/>
    <n v="765"/>
    <n v="721"/>
    <n v="591"/>
    <n v="639"/>
    <n v="83653"/>
    <n v="790"/>
    <n v="0"/>
    <n v="21365969"/>
    <n v="0"/>
    <n v="0"/>
    <n v="0"/>
    <n v="0"/>
    <n v="0"/>
    <n v="0"/>
    <n v="0"/>
    <n v="0"/>
    <n v="711044"/>
    <n v="0"/>
    <n v="0"/>
    <n v="175073"/>
    <n v="0"/>
    <n v="847890"/>
    <n v="3826143"/>
    <n v="260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16776"/>
    <n v="27270963"/>
    <n v="0"/>
    <n v="4354187"/>
    <n v="0"/>
    <n v="0"/>
    <n v="0"/>
    <n v="0"/>
    <n v="4354187"/>
    <n v="-27270963"/>
    <n v="0"/>
    <n v="0"/>
    <n v="0"/>
    <n v="0"/>
    <n v="0"/>
    <n v="0"/>
    <n v="0"/>
    <n v="0"/>
    <n v="0"/>
    <n v="0"/>
    <n v="0"/>
    <n v="0"/>
    <n v="0"/>
    <n v="0"/>
    <n v="0"/>
    <n v="0"/>
    <n v="0"/>
    <n v="-2727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4187"/>
    <n v="0"/>
    <m/>
    <n v="70297"/>
    <n v="664"/>
    <n v="0"/>
    <n v="17954596"/>
    <n v="0"/>
    <n v="597516"/>
    <n v="0"/>
    <n v="712513"/>
    <n v="3215246"/>
    <n v="218824"/>
    <n v="0"/>
    <n v="0"/>
    <m/>
    <m/>
    <n v="147120.16806722688"/>
    <n v="0"/>
    <n v="22916776.168067228"/>
    <m/>
    <n v="0"/>
    <m/>
    <n v="0"/>
    <n v="4354187"/>
    <n v="27270963.168067228"/>
    <n v="27270963.168067228"/>
  </r>
  <r>
    <x v="12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8-01-05T00:00:00"/>
    <d v="2018-02-06T00:00:00"/>
    <d v="2018-02-07T00:00:00"/>
    <n v="210278621"/>
    <n v="100306"/>
    <n v="0"/>
    <n v="19381"/>
    <n v="0"/>
    <n v="0"/>
    <n v="0"/>
    <n v="0"/>
    <n v="0"/>
    <n v="280"/>
    <n v="280"/>
    <n v="279"/>
    <n v="207"/>
    <n v="83653"/>
    <n v="790"/>
    <n v="0"/>
    <n v="7589542"/>
    <n v="0"/>
    <n v="0"/>
    <n v="0"/>
    <n v="0"/>
    <n v="0"/>
    <n v="0"/>
    <n v="0"/>
    <n v="0"/>
    <n v="252574"/>
    <n v="0"/>
    <n v="0"/>
    <n v="62188"/>
    <n v="0"/>
    <n v="329278"/>
    <n v="124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33195"/>
    <n v="9559502"/>
    <n v="0"/>
    <n v="1526307"/>
    <n v="0"/>
    <n v="0"/>
    <n v="0"/>
    <n v="0"/>
    <n v="1526307"/>
    <n v="-9559502"/>
    <n v="0"/>
    <n v="0"/>
    <n v="0"/>
    <n v="0"/>
    <n v="0"/>
    <n v="0"/>
    <n v="0"/>
    <n v="0"/>
    <n v="0"/>
    <n v="0"/>
    <n v="0"/>
    <n v="0"/>
    <n v="0"/>
    <n v="0"/>
    <n v="0"/>
    <n v="0"/>
    <n v="0"/>
    <n v="-955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307"/>
    <n v="0"/>
    <m/>
    <n v="70297"/>
    <n v="664"/>
    <n v="0"/>
    <n v="6377766"/>
    <n v="0"/>
    <n v="212247"/>
    <n v="0"/>
    <n v="276704"/>
    <n v="1043258"/>
    <n v="0"/>
    <n v="0"/>
    <n v="0"/>
    <m/>
    <m/>
    <n v="52258.823529411769"/>
    <n v="0"/>
    <n v="8033194.823529412"/>
    <m/>
    <n v="0"/>
    <m/>
    <n v="0"/>
    <n v="1526307"/>
    <n v="9559501.8235294111"/>
    <n v="9559501.8235294111"/>
  </r>
  <r>
    <x v="12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8-01-05T00:00:00"/>
    <d v="2018-02-06T00:00:00"/>
    <d v="2018-02-07T00:00:00"/>
    <n v="210278621"/>
    <n v="379127"/>
    <n v="0"/>
    <n v="108865"/>
    <n v="0"/>
    <n v="0"/>
    <n v="0"/>
    <n v="0"/>
    <n v="0"/>
    <n v="761"/>
    <n v="738"/>
    <n v="759"/>
    <n v="647"/>
    <n v="83653"/>
    <n v="790"/>
    <n v="0"/>
    <n v="28686223"/>
    <n v="0"/>
    <n v="0"/>
    <n v="0"/>
    <n v="0"/>
    <n v="0"/>
    <n v="0"/>
    <n v="0"/>
    <n v="0"/>
    <n v="954656"/>
    <n v="0"/>
    <n v="0"/>
    <n v="235055"/>
    <n v="0"/>
    <n v="868470"/>
    <n v="387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62063"/>
    <n v="34702855"/>
    <n v="0"/>
    <n v="5540792"/>
    <n v="0"/>
    <n v="0"/>
    <n v="0"/>
    <n v="0"/>
    <n v="5540792"/>
    <n v="-34702855"/>
    <n v="0"/>
    <n v="0"/>
    <n v="0"/>
    <n v="0"/>
    <n v="0"/>
    <n v="0"/>
    <n v="0"/>
    <n v="0"/>
    <n v="0"/>
    <n v="0"/>
    <n v="0"/>
    <n v="0"/>
    <n v="0"/>
    <n v="0"/>
    <n v="0"/>
    <n v="0"/>
    <n v="0"/>
    <n v="-34702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0792"/>
    <n v="0"/>
    <m/>
    <n v="70297"/>
    <n v="664"/>
    <n v="0"/>
    <n v="24106070"/>
    <n v="0"/>
    <n v="802232"/>
    <n v="0"/>
    <n v="729807"/>
    <n v="3255468"/>
    <n v="0"/>
    <n v="0"/>
    <n v="0"/>
    <m/>
    <m/>
    <n v="197525.21008403364"/>
    <n v="0"/>
    <n v="29162063.210084032"/>
    <m/>
    <n v="0"/>
    <m/>
    <n v="0"/>
    <n v="5540792"/>
    <n v="34702855.210084036"/>
    <n v="34702855.210084036"/>
  </r>
  <r>
    <x v="12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8-01-05T00:00:00"/>
    <d v="2018-02-06T00:00:00"/>
    <d v="2018-02-07T00:00:00"/>
    <n v="210278621"/>
    <n v="28158"/>
    <n v="0"/>
    <n v="6212"/>
    <n v="0"/>
    <n v="0"/>
    <n v="0"/>
    <n v="0"/>
    <n v="0"/>
    <n v="50"/>
    <n v="53"/>
    <n v="50"/>
    <n v="50"/>
    <n v="0"/>
    <n v="790"/>
    <n v="0"/>
    <n v="2130544"/>
    <n v="0"/>
    <n v="0"/>
    <n v="0"/>
    <n v="0"/>
    <n v="0"/>
    <n v="0"/>
    <n v="0"/>
    <n v="0"/>
    <n v="70903"/>
    <n v="0"/>
    <n v="0"/>
    <n v="17457"/>
    <n v="0"/>
    <n v="62327"/>
    <n v="302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1566"/>
    <n v="2584164"/>
    <n v="0"/>
    <n v="412598"/>
    <n v="0"/>
    <n v="0"/>
    <n v="0"/>
    <n v="0"/>
    <n v="412598"/>
    <n v="-2584164"/>
    <n v="0"/>
    <n v="0"/>
    <n v="0"/>
    <n v="0"/>
    <n v="0"/>
    <n v="0"/>
    <n v="0"/>
    <n v="0"/>
    <n v="0"/>
    <n v="0"/>
    <n v="0"/>
    <n v="0"/>
    <n v="0"/>
    <n v="0"/>
    <n v="0"/>
    <n v="0"/>
    <n v="0"/>
    <n v="-2584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598"/>
    <n v="0"/>
    <m/>
    <n v="0"/>
    <n v="664"/>
    <n v="0"/>
    <n v="1790373"/>
    <n v="0"/>
    <n v="59582"/>
    <n v="0"/>
    <n v="52376"/>
    <n v="253901"/>
    <n v="0"/>
    <n v="0"/>
    <n v="0"/>
    <m/>
    <m/>
    <n v="14669.747899159665"/>
    <n v="0"/>
    <n v="2171565.7478991598"/>
    <m/>
    <n v="0"/>
    <m/>
    <n v="0"/>
    <n v="412597"/>
    <n v="2584162.7478991598"/>
    <n v="2584162.7478991598"/>
  </r>
  <r>
    <x v="12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1-05T00:00:00"/>
    <d v="2018-02-06T00:00:00"/>
    <d v="2018-02-07T00:00:00"/>
    <n v="210278621"/>
    <n v="41869"/>
    <n v="0"/>
    <n v="232"/>
    <n v="0"/>
    <n v="0"/>
    <n v="0"/>
    <n v="0"/>
    <n v="0"/>
    <n v="96"/>
    <n v="110"/>
    <n v="93"/>
    <n v="102"/>
    <n v="0"/>
    <n v="790"/>
    <n v="0"/>
    <n v="3167972"/>
    <n v="0"/>
    <n v="0"/>
    <n v="0"/>
    <n v="0"/>
    <n v="0"/>
    <n v="0"/>
    <n v="0"/>
    <n v="0"/>
    <n v="105427"/>
    <n v="0"/>
    <n v="0"/>
    <n v="25959"/>
    <n v="0"/>
    <n v="129359"/>
    <n v="610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94768"/>
    <n v="4039774"/>
    <n v="0"/>
    <n v="645006"/>
    <n v="0"/>
    <n v="0"/>
    <n v="0"/>
    <n v="0"/>
    <n v="645006"/>
    <n v="-4039774"/>
    <n v="0"/>
    <n v="0"/>
    <n v="0"/>
    <n v="0"/>
    <n v="0"/>
    <n v="0"/>
    <n v="0"/>
    <n v="0"/>
    <n v="0"/>
    <n v="0"/>
    <n v="0"/>
    <n v="0"/>
    <n v="0"/>
    <n v="0"/>
    <n v="0"/>
    <n v="0"/>
    <n v="0"/>
    <n v="-403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5006"/>
    <n v="0"/>
    <m/>
    <n v="0"/>
    <n v="664"/>
    <n v="0"/>
    <n v="2662161"/>
    <n v="0"/>
    <n v="88594"/>
    <n v="0"/>
    <n v="108705"/>
    <n v="512830"/>
    <n v="0"/>
    <n v="0"/>
    <n v="0"/>
    <m/>
    <m/>
    <n v="21814.285714285714"/>
    <n v="0"/>
    <n v="3394768.2857142859"/>
    <m/>
    <n v="0"/>
    <m/>
    <n v="0"/>
    <n v="645006"/>
    <n v="4039774.2857142859"/>
    <n v="4039774.2857142859"/>
  </r>
  <r>
    <x v="12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8-01-05T00:00:00"/>
    <d v="2018-02-06T00:00:00"/>
    <d v="2018-02-07T00:00:00"/>
    <n v="210278621"/>
    <n v="36347"/>
    <n v="0"/>
    <n v="12360"/>
    <n v="0"/>
    <n v="0"/>
    <n v="0"/>
    <n v="0"/>
    <n v="0"/>
    <n v="58"/>
    <n v="58"/>
    <n v="58"/>
    <n v="57"/>
    <n v="122217"/>
    <n v="790"/>
    <n v="0"/>
    <n v="2750155"/>
    <n v="0"/>
    <n v="0"/>
    <n v="0"/>
    <n v="0"/>
    <n v="0"/>
    <n v="0"/>
    <n v="0"/>
    <n v="0"/>
    <n v="91523"/>
    <n v="0"/>
    <n v="0"/>
    <n v="22535"/>
    <n v="0"/>
    <n v="68207"/>
    <n v="341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4168"/>
    <n v="3396460"/>
    <n v="0"/>
    <n v="542292"/>
    <n v="0"/>
    <n v="0"/>
    <n v="0"/>
    <n v="0"/>
    <n v="542292"/>
    <n v="-3396460"/>
    <n v="0"/>
    <n v="0"/>
    <n v="0"/>
    <n v="0"/>
    <n v="0"/>
    <n v="0"/>
    <n v="0"/>
    <n v="0"/>
    <n v="0"/>
    <n v="0"/>
    <n v="0"/>
    <n v="0"/>
    <n v="0"/>
    <n v="0"/>
    <n v="0"/>
    <n v="0"/>
    <n v="0"/>
    <n v="-3396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2292"/>
    <n v="0"/>
    <m/>
    <n v="102703"/>
    <n v="664"/>
    <n v="0"/>
    <n v="2311055"/>
    <n v="0"/>
    <n v="76910"/>
    <n v="0"/>
    <n v="57317"/>
    <n v="286582"/>
    <n v="0"/>
    <n v="0"/>
    <n v="0"/>
    <m/>
    <m/>
    <n v="18936.974789915967"/>
    <n v="0"/>
    <n v="2854167.9747899161"/>
    <m/>
    <n v="0"/>
    <m/>
    <n v="0"/>
    <n v="542292"/>
    <n v="3396459.9747899161"/>
    <n v="3396459.9747899161"/>
  </r>
  <r>
    <x v="12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8-01-05T00:00:00"/>
    <d v="2018-02-06T00:00:00"/>
    <d v="2018-02-07T00:00:00"/>
    <n v="210278621"/>
    <n v="85866"/>
    <n v="0"/>
    <n v="28170"/>
    <n v="0"/>
    <n v="0"/>
    <n v="0"/>
    <n v="0"/>
    <n v="0"/>
    <n v="227"/>
    <n v="280"/>
    <n v="227"/>
    <n v="148"/>
    <n v="0"/>
    <n v="790"/>
    <n v="0"/>
    <n v="6496955"/>
    <n v="0"/>
    <n v="0"/>
    <n v="0"/>
    <n v="0"/>
    <n v="0"/>
    <n v="0"/>
    <n v="0"/>
    <n v="0"/>
    <n v="216213"/>
    <n v="0"/>
    <n v="0"/>
    <n v="53236"/>
    <n v="0"/>
    <n v="329866"/>
    <n v="888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0537"/>
    <n v="7985539"/>
    <n v="0"/>
    <n v="1275002"/>
    <n v="0"/>
    <n v="0"/>
    <n v="0"/>
    <n v="0"/>
    <n v="1275002"/>
    <n v="-7985539"/>
    <n v="0"/>
    <n v="0"/>
    <n v="0"/>
    <n v="0"/>
    <n v="0"/>
    <n v="0"/>
    <n v="0"/>
    <n v="0"/>
    <n v="0"/>
    <n v="0"/>
    <n v="0"/>
    <n v="0"/>
    <n v="0"/>
    <n v="0"/>
    <n v="0"/>
    <n v="0"/>
    <n v="0"/>
    <n v="-798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5002"/>
    <n v="0"/>
    <m/>
    <n v="0"/>
    <n v="664"/>
    <n v="0"/>
    <n v="5459626"/>
    <n v="0"/>
    <n v="181692"/>
    <n v="0"/>
    <n v="277198"/>
    <n v="746621"/>
    <n v="0"/>
    <n v="0"/>
    <n v="0"/>
    <m/>
    <m/>
    <n v="44736.134453781517"/>
    <n v="0"/>
    <n v="6710537.1344537819"/>
    <m/>
    <n v="0"/>
    <m/>
    <n v="0"/>
    <n v="1275002"/>
    <n v="7985539.1344537819"/>
    <n v="7985539.1344537819"/>
  </r>
  <r>
    <x v="12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8-01-05T00:00:00"/>
    <d v="2018-02-06T00:00:00"/>
    <d v="2018-02-07T00:00:00"/>
    <n v="210278621"/>
    <n v="48921"/>
    <n v="0"/>
    <n v="18353"/>
    <n v="0"/>
    <n v="0"/>
    <n v="0"/>
    <n v="0"/>
    <n v="0"/>
    <n v="99"/>
    <n v="105"/>
    <n v="96"/>
    <n v="95"/>
    <n v="0"/>
    <n v="790"/>
    <n v="0"/>
    <n v="3701553"/>
    <n v="0"/>
    <n v="0"/>
    <n v="0"/>
    <n v="0"/>
    <n v="0"/>
    <n v="0"/>
    <n v="0"/>
    <n v="0"/>
    <n v="123185"/>
    <n v="0"/>
    <n v="0"/>
    <n v="30331"/>
    <n v="0"/>
    <n v="123479"/>
    <n v="56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1618"/>
    <n v="4547725"/>
    <n v="0"/>
    <n v="726107"/>
    <n v="0"/>
    <n v="0"/>
    <n v="0"/>
    <n v="0"/>
    <n v="726107"/>
    <n v="-4547725"/>
    <n v="0"/>
    <n v="0"/>
    <n v="0"/>
    <n v="0"/>
    <n v="0"/>
    <n v="0"/>
    <n v="0"/>
    <n v="0"/>
    <n v="0"/>
    <n v="0"/>
    <n v="0"/>
    <n v="0"/>
    <n v="0"/>
    <n v="0"/>
    <n v="0"/>
    <n v="0"/>
    <n v="0"/>
    <n v="-4547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107"/>
    <n v="0"/>
    <m/>
    <n v="0"/>
    <n v="664"/>
    <n v="0"/>
    <n v="3110549"/>
    <n v="0"/>
    <n v="103517"/>
    <n v="0"/>
    <n v="103764"/>
    <n v="477636"/>
    <n v="0"/>
    <n v="0"/>
    <n v="0"/>
    <m/>
    <m/>
    <n v="25488.235294117647"/>
    <n v="0"/>
    <n v="3821618.2352941176"/>
    <m/>
    <n v="0"/>
    <m/>
    <n v="0"/>
    <n v="726107"/>
    <n v="4547725.2352941176"/>
    <n v="4547725.2352941176"/>
  </r>
  <r>
    <x v="12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8-01-05T00:00:00"/>
    <d v="2018-02-06T00:00:00"/>
    <d v="2018-02-07T00:00:00"/>
    <n v="210278621"/>
    <n v="188420"/>
    <n v="0"/>
    <n v="35360"/>
    <n v="0"/>
    <n v="0"/>
    <n v="0"/>
    <n v="0"/>
    <n v="0"/>
    <n v="560"/>
    <n v="553"/>
    <n v="481"/>
    <n v="323"/>
    <n v="220309"/>
    <n v="790"/>
    <n v="0"/>
    <n v="14256590"/>
    <n v="0"/>
    <n v="0"/>
    <n v="0"/>
    <n v="0"/>
    <n v="0"/>
    <n v="0"/>
    <n v="0"/>
    <n v="0"/>
    <n v="474448"/>
    <n v="0"/>
    <n v="0"/>
    <n v="116819"/>
    <n v="0"/>
    <n v="1085826"/>
    <n v="1983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2066"/>
    <n v="18138059"/>
    <n v="0"/>
    <n v="2895993"/>
    <n v="0"/>
    <n v="0"/>
    <n v="0"/>
    <n v="0"/>
    <n v="2895993"/>
    <n v="-18138059"/>
    <n v="0"/>
    <n v="0"/>
    <n v="0"/>
    <n v="0"/>
    <n v="0"/>
    <n v="0"/>
    <n v="0"/>
    <n v="0"/>
    <n v="0"/>
    <n v="0"/>
    <n v="0"/>
    <n v="0"/>
    <n v="0"/>
    <n v="0"/>
    <n v="0"/>
    <n v="0"/>
    <n v="0"/>
    <n v="-18138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5993"/>
    <n v="0"/>
    <m/>
    <n v="185134"/>
    <n v="664"/>
    <n v="0"/>
    <n v="11980328"/>
    <n v="0"/>
    <n v="398696"/>
    <n v="0"/>
    <n v="912459"/>
    <n v="1666618"/>
    <n v="0"/>
    <n v="0"/>
    <n v="0"/>
    <m/>
    <m/>
    <n v="98167.226890756312"/>
    <n v="0"/>
    <n v="15242066.226890756"/>
    <m/>
    <n v="0"/>
    <m/>
    <n v="0"/>
    <n v="2895993"/>
    <n v="18138059.226890758"/>
    <n v="18138059.226890758"/>
  </r>
  <r>
    <x v="12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8-01-05T00:00:00"/>
    <d v="2018-02-06T00:00:00"/>
    <d v="2018-02-07T00:00:00"/>
    <n v="210278621"/>
    <n v="38603"/>
    <n v="0"/>
    <n v="10691"/>
    <n v="0"/>
    <n v="0"/>
    <n v="0"/>
    <n v="0"/>
    <n v="0"/>
    <n v="96"/>
    <n v="95"/>
    <n v="69"/>
    <n v="62"/>
    <n v="83653"/>
    <n v="790"/>
    <n v="0"/>
    <n v="2920853"/>
    <n v="0"/>
    <n v="0"/>
    <n v="0"/>
    <n v="0"/>
    <n v="0"/>
    <n v="0"/>
    <n v="0"/>
    <n v="0"/>
    <n v="97204"/>
    <n v="0"/>
    <n v="0"/>
    <n v="23933"/>
    <n v="0"/>
    <n v="111720"/>
    <n v="373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5371"/>
    <n v="3612091"/>
    <n v="0"/>
    <n v="576720"/>
    <n v="0"/>
    <n v="0"/>
    <n v="0"/>
    <n v="0"/>
    <n v="576720"/>
    <n v="-3612091"/>
    <n v="0"/>
    <n v="0"/>
    <n v="0"/>
    <n v="0"/>
    <n v="0"/>
    <n v="0"/>
    <n v="0"/>
    <n v="0"/>
    <n v="0"/>
    <n v="0"/>
    <n v="0"/>
    <n v="0"/>
    <n v="0"/>
    <n v="0"/>
    <n v="0"/>
    <n v="0"/>
    <n v="0"/>
    <n v="-361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6720"/>
    <n v="0"/>
    <m/>
    <n v="70297"/>
    <n v="664"/>
    <n v="0"/>
    <n v="2454498"/>
    <n v="0"/>
    <n v="81684"/>
    <n v="0"/>
    <n v="93882"/>
    <n v="314234"/>
    <n v="0"/>
    <n v="0"/>
    <n v="0"/>
    <m/>
    <m/>
    <n v="20111.764705882353"/>
    <n v="0"/>
    <n v="3035370.7647058824"/>
    <m/>
    <n v="0"/>
    <m/>
    <n v="0"/>
    <n v="576720"/>
    <n v="3612090.7647058824"/>
    <n v="3612090.7647058824"/>
  </r>
  <r>
    <x v="12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8-01-05T00:00:00"/>
    <d v="2018-02-06T00:00:00"/>
    <d v="2018-02-07T00:00:00"/>
    <n v="210278621"/>
    <n v="96743"/>
    <n v="0"/>
    <n v="17067"/>
    <n v="0"/>
    <n v="0"/>
    <n v="0"/>
    <n v="0"/>
    <n v="0"/>
    <n v="199"/>
    <n v="198"/>
    <n v="198"/>
    <n v="141"/>
    <n v="0"/>
    <n v="790"/>
    <n v="0"/>
    <n v="7319952"/>
    <n v="0"/>
    <n v="0"/>
    <n v="0"/>
    <n v="0"/>
    <n v="0"/>
    <n v="0"/>
    <n v="0"/>
    <n v="0"/>
    <n v="243603"/>
    <n v="0"/>
    <n v="0"/>
    <n v="59980"/>
    <n v="0"/>
    <n v="232846"/>
    <n v="846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14091"/>
    <n v="8703768"/>
    <n v="0"/>
    <n v="1389677"/>
    <n v="0"/>
    <n v="0"/>
    <n v="0"/>
    <n v="0"/>
    <n v="1389677"/>
    <n v="-8703768"/>
    <n v="0"/>
    <n v="0"/>
    <n v="0"/>
    <n v="0"/>
    <n v="0"/>
    <n v="0"/>
    <n v="0"/>
    <n v="0"/>
    <n v="0"/>
    <n v="0"/>
    <n v="0"/>
    <n v="0"/>
    <n v="0"/>
    <n v="0"/>
    <n v="0"/>
    <n v="0"/>
    <n v="0"/>
    <n v="-870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677"/>
    <n v="0"/>
    <m/>
    <n v="0"/>
    <n v="664"/>
    <n v="0"/>
    <n v="6151220"/>
    <n v="0"/>
    <n v="204708"/>
    <n v="0"/>
    <n v="195669"/>
    <n v="711427"/>
    <n v="0"/>
    <n v="0"/>
    <n v="0"/>
    <m/>
    <m/>
    <n v="50403.361344537814"/>
    <n v="0"/>
    <n v="7314091.3613445377"/>
    <m/>
    <n v="0"/>
    <m/>
    <n v="0"/>
    <n v="1389677"/>
    <n v="8703768.3613445386"/>
    <n v="8703768.3613445386"/>
  </r>
  <r>
    <x v="12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8-01-05T00:00:00"/>
    <d v="2018-02-06T00:00:00"/>
    <d v="2018-02-07T00:00:00"/>
    <n v="210278621"/>
    <n v="19225"/>
    <n v="0"/>
    <n v="6314"/>
    <n v="0"/>
    <n v="0"/>
    <n v="0"/>
    <n v="0"/>
    <n v="0"/>
    <n v="42"/>
    <n v="46"/>
    <n v="39"/>
    <n v="45"/>
    <n v="0"/>
    <n v="790"/>
    <n v="0"/>
    <n v="1535076"/>
    <n v="0"/>
    <n v="0"/>
    <n v="0"/>
    <n v="0"/>
    <n v="0"/>
    <n v="0"/>
    <n v="0"/>
    <n v="0"/>
    <n v="48409"/>
    <n v="0"/>
    <n v="0"/>
    <n v="11919"/>
    <n v="0"/>
    <n v="135734"/>
    <n v="411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581"/>
    <n v="2143881"/>
    <n v="0"/>
    <n v="342300"/>
    <n v="0"/>
    <n v="0"/>
    <n v="0"/>
    <n v="0"/>
    <n v="342300"/>
    <n v="-2143881"/>
    <n v="0"/>
    <n v="0"/>
    <n v="0"/>
    <n v="0"/>
    <n v="0"/>
    <n v="0"/>
    <n v="0"/>
    <n v="0"/>
    <n v="0"/>
    <n v="0"/>
    <n v="0"/>
    <n v="0"/>
    <n v="0"/>
    <n v="0"/>
    <n v="0"/>
    <n v="0"/>
    <n v="0"/>
    <n v="-2143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300"/>
    <n v="0"/>
    <m/>
    <n v="0"/>
    <n v="664"/>
    <n v="0"/>
    <n v="1289980"/>
    <n v="0"/>
    <n v="40680"/>
    <n v="0"/>
    <n v="114062"/>
    <n v="346179"/>
    <n v="0"/>
    <n v="0"/>
    <n v="0"/>
    <m/>
    <m/>
    <n v="10015.966386554623"/>
    <n v="0"/>
    <n v="1801580.9663865545"/>
    <m/>
    <n v="0"/>
    <m/>
    <n v="0"/>
    <n v="342300"/>
    <n v="2143880.9663865548"/>
    <n v="2143880.9663865548"/>
  </r>
  <r>
    <x v="13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12-05T00:00:00"/>
    <d v="2018-01-05T00:00:00"/>
    <d v="2018-01-08T00:00:00"/>
    <n v="208522603"/>
    <n v="0"/>
    <n v="0"/>
    <n v="0"/>
    <n v="0"/>
    <n v="0"/>
    <n v="0"/>
    <n v="0"/>
    <n v="53815"/>
    <n v="0"/>
    <n v="0"/>
    <n v="0"/>
    <n v="0"/>
    <n v="122136"/>
    <n v="794"/>
    <n v="0"/>
    <n v="4069883"/>
    <n v="0"/>
    <n v="0"/>
    <n v="0"/>
    <n v="0"/>
    <n v="0"/>
    <n v="0"/>
    <n v="0"/>
    <n v="0"/>
    <n v="0"/>
    <n v="0"/>
    <n v="0"/>
    <n v="0"/>
    <n v="0"/>
    <n v="198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941"/>
    <n v="11050"/>
    <n v="0"/>
    <n v="0"/>
    <n v="4046811"/>
    <n v="4815706"/>
    <n v="0"/>
    <n v="768894"/>
    <n v="0"/>
    <n v="0"/>
    <n v="0"/>
    <n v="0"/>
    <n v="768894"/>
    <n v="-4815706"/>
    <n v="0"/>
    <n v="0"/>
    <n v="0"/>
    <n v="0"/>
    <n v="0"/>
    <n v="0"/>
    <n v="0"/>
    <n v="0"/>
    <n v="0"/>
    <n v="0"/>
    <n v="0"/>
    <n v="0"/>
    <n v="0"/>
    <n v="0"/>
    <n v="0"/>
    <n v="0"/>
    <n v="1"/>
    <n v="-4815705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894"/>
    <n v="-1"/>
    <m/>
    <n v="102635"/>
    <n v="667"/>
    <n v="0"/>
    <n v="3420070"/>
    <n v="0"/>
    <n v="0"/>
    <n v="0"/>
    <n v="167145"/>
    <n v="0"/>
    <n v="0"/>
    <n v="0"/>
    <n v="0"/>
    <m/>
    <m/>
    <n v="0"/>
    <n v="0"/>
    <n v="3690517"/>
    <m/>
    <n v="0"/>
    <m/>
    <n v="-1"/>
    <n v="701198"/>
    <n v="4391715"/>
    <n v="4391714"/>
  </r>
  <r>
    <x v="13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2-05T00:00:00"/>
    <d v="2018-01-05T00:00:00"/>
    <d v="2018-01-08T00:00:00"/>
    <n v="208522603"/>
    <n v="132614"/>
    <n v="0"/>
    <n v="50135"/>
    <n v="0"/>
    <n v="0"/>
    <n v="0"/>
    <n v="0"/>
    <n v="0"/>
    <n v="344"/>
    <n v="339"/>
    <n v="275"/>
    <n v="255"/>
    <n v="65718"/>
    <n v="794"/>
    <n v="0"/>
    <n v="10029238"/>
    <n v="0"/>
    <n v="0"/>
    <n v="0"/>
    <n v="0"/>
    <n v="0"/>
    <n v="0"/>
    <n v="0"/>
    <n v="0"/>
    <n v="219119"/>
    <n v="0"/>
    <n v="0"/>
    <n v="82219"/>
    <n v="0"/>
    <n v="413669"/>
    <n v="1529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851"/>
    <n v="15613"/>
    <n v="0"/>
    <n v="0"/>
    <n v="10928631"/>
    <n v="13005071"/>
    <n v="0"/>
    <n v="2076440"/>
    <n v="0"/>
    <n v="0"/>
    <n v="0"/>
    <n v="0"/>
    <n v="2076440"/>
    <n v="-13005071"/>
    <n v="0"/>
    <n v="0"/>
    <n v="0"/>
    <n v="0"/>
    <n v="0"/>
    <n v="0"/>
    <n v="0"/>
    <n v="0"/>
    <n v="0"/>
    <n v="0"/>
    <n v="0"/>
    <n v="0"/>
    <n v="0"/>
    <n v="0"/>
    <n v="0"/>
    <n v="0"/>
    <n v="0"/>
    <n v="-13005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6440"/>
    <n v="0"/>
    <m/>
    <n v="55225"/>
    <n v="667"/>
    <n v="0"/>
    <n v="8427931"/>
    <n v="0"/>
    <n v="184134"/>
    <n v="0"/>
    <n v="347621"/>
    <n v="1285588"/>
    <n v="0"/>
    <n v="0"/>
    <n v="0"/>
    <m/>
    <m/>
    <n v="69091.596638655465"/>
    <n v="0"/>
    <n v="10370257.596638655"/>
    <m/>
    <n v="0"/>
    <m/>
    <n v="0"/>
    <n v="1970349"/>
    <n v="12340606.596638655"/>
    <n v="12340606.596638655"/>
  </r>
  <r>
    <x v="13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12-05T00:00:00"/>
    <d v="2018-01-05T00:00:00"/>
    <d v="2018-01-08T00:00:00"/>
    <n v="208522603"/>
    <n v="205881"/>
    <n v="0"/>
    <n v="43854"/>
    <n v="0"/>
    <n v="0"/>
    <n v="0"/>
    <n v="0"/>
    <n v="0"/>
    <n v="455"/>
    <n v="450"/>
    <n v="442"/>
    <n v="385"/>
    <n v="122136"/>
    <n v="794"/>
    <n v="0"/>
    <n v="15570223"/>
    <n v="0"/>
    <n v="0"/>
    <n v="0"/>
    <n v="0"/>
    <n v="0"/>
    <n v="0"/>
    <n v="0"/>
    <n v="0"/>
    <n v="340179"/>
    <n v="0"/>
    <n v="0"/>
    <n v="127644"/>
    <n v="0"/>
    <n v="549118"/>
    <n v="2308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6314"/>
    <n v="19709"/>
    <n v="0"/>
    <n v="0"/>
    <n v="16633919"/>
    <n v="19794364"/>
    <n v="0"/>
    <n v="3160445"/>
    <n v="0"/>
    <n v="0"/>
    <n v="0"/>
    <n v="0"/>
    <n v="3160445"/>
    <n v="-19794364"/>
    <n v="0"/>
    <n v="0"/>
    <n v="0"/>
    <n v="0"/>
    <n v="0"/>
    <n v="0"/>
    <n v="0"/>
    <n v="0"/>
    <n v="0"/>
    <n v="0"/>
    <n v="0"/>
    <n v="0"/>
    <n v="0"/>
    <n v="0"/>
    <n v="0"/>
    <n v="0"/>
    <n v="0"/>
    <n v="-1979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0445"/>
    <n v="0"/>
    <m/>
    <n v="102635"/>
    <n v="667"/>
    <n v="0"/>
    <n v="13084221"/>
    <n v="0"/>
    <n v="285865"/>
    <n v="0"/>
    <n v="461444"/>
    <n v="1939703"/>
    <n v="0"/>
    <n v="0"/>
    <n v="0"/>
    <m/>
    <m/>
    <n v="107263.8655462185"/>
    <n v="0"/>
    <n v="15981798.865546219"/>
    <m/>
    <n v="0"/>
    <m/>
    <n v="0"/>
    <n v="3036542"/>
    <n v="19018340.865546219"/>
    <n v="19018340.865546219"/>
  </r>
  <r>
    <x v="13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12-05T00:00:00"/>
    <d v="2018-01-05T00:00:00"/>
    <d v="2018-01-08T00:00:00"/>
    <n v="208522603"/>
    <n v="48514"/>
    <n v="0"/>
    <n v="16856"/>
    <n v="0"/>
    <n v="0"/>
    <n v="0"/>
    <n v="0"/>
    <n v="0"/>
    <n v="195"/>
    <n v="195"/>
    <n v="195"/>
    <n v="169"/>
    <n v="147898"/>
    <n v="794"/>
    <n v="0"/>
    <n v="3668983"/>
    <n v="0"/>
    <n v="0"/>
    <n v="0"/>
    <n v="0"/>
    <n v="0"/>
    <n v="0"/>
    <n v="0"/>
    <n v="0"/>
    <n v="80160"/>
    <n v="0"/>
    <n v="0"/>
    <n v="30078"/>
    <n v="0"/>
    <n v="238562"/>
    <n v="1014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01"/>
    <n v="4532"/>
    <n v="0"/>
    <n v="0"/>
    <n v="4553795"/>
    <n v="5419016"/>
    <n v="0"/>
    <n v="865221"/>
    <n v="0"/>
    <n v="0"/>
    <n v="0"/>
    <n v="0"/>
    <n v="865221"/>
    <n v="-5419016"/>
    <n v="0"/>
    <n v="0"/>
    <n v="0"/>
    <n v="0"/>
    <n v="0"/>
    <n v="0"/>
    <n v="0"/>
    <n v="0"/>
    <n v="0"/>
    <n v="0"/>
    <n v="0"/>
    <n v="0"/>
    <n v="0"/>
    <n v="0"/>
    <n v="0"/>
    <n v="0"/>
    <n v="0"/>
    <n v="-5419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221"/>
    <n v="0"/>
    <m/>
    <n v="124284"/>
    <n v="667"/>
    <n v="0"/>
    <n v="3083179"/>
    <n v="0"/>
    <n v="67361"/>
    <n v="0"/>
    <n v="200472"/>
    <n v="852865"/>
    <n v="0"/>
    <n v="0"/>
    <n v="0"/>
    <m/>
    <m/>
    <n v="25275.63025210084"/>
    <n v="0"/>
    <n v="4354103.6302521005"/>
    <m/>
    <n v="0"/>
    <m/>
    <n v="0"/>
    <n v="827280"/>
    <n v="5181383.6302521005"/>
    <n v="5181383.6302521005"/>
  </r>
  <r>
    <x v="13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12-05T00:00:00"/>
    <d v="2018-01-05T00:00:00"/>
    <d v="2018-01-08T00:00:00"/>
    <n v="208522603"/>
    <n v="14966"/>
    <n v="0"/>
    <n v="4292"/>
    <n v="0"/>
    <n v="0"/>
    <n v="0"/>
    <n v="0"/>
    <n v="0"/>
    <n v="23"/>
    <n v="24"/>
    <n v="23"/>
    <n v="24"/>
    <n v="83573"/>
    <n v="794"/>
    <n v="0"/>
    <n v="1131838"/>
    <n v="0"/>
    <n v="0"/>
    <n v="0"/>
    <n v="0"/>
    <n v="0"/>
    <n v="0"/>
    <n v="0"/>
    <n v="0"/>
    <n v="24728"/>
    <n v="0"/>
    <n v="0"/>
    <n v="9278"/>
    <n v="0"/>
    <n v="29286"/>
    <n v="14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67"/>
    <n v="1312"/>
    <n v="0"/>
    <n v="0"/>
    <n v="1239982"/>
    <n v="1475579"/>
    <n v="0"/>
    <n v="235597"/>
    <n v="0"/>
    <n v="0"/>
    <n v="0"/>
    <n v="0"/>
    <n v="235597"/>
    <n v="-1475579"/>
    <n v="0"/>
    <n v="0"/>
    <n v="0"/>
    <n v="0"/>
    <n v="0"/>
    <n v="0"/>
    <n v="0"/>
    <n v="0"/>
    <n v="0"/>
    <n v="0"/>
    <n v="0"/>
    <n v="0"/>
    <n v="0"/>
    <n v="0"/>
    <n v="0"/>
    <n v="0"/>
    <n v="10607"/>
    <n v="-1464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607"/>
    <n v="0"/>
    <n v="0"/>
    <n v="0"/>
    <n v="0"/>
    <n v="0"/>
    <n v="0"/>
    <n v="0"/>
    <n v="0"/>
    <n v="0"/>
    <n v="0"/>
    <n v="0"/>
    <n v="0"/>
    <n v="0"/>
    <n v="0"/>
    <n v="0"/>
    <n v="-10607"/>
    <n v="235597"/>
    <n v="0"/>
    <m/>
    <n v="70229"/>
    <n v="667"/>
    <n v="0"/>
    <n v="951124"/>
    <n v="0"/>
    <n v="20780"/>
    <n v="0"/>
    <n v="24610"/>
    <n v="120760"/>
    <n v="0"/>
    <n v="0"/>
    <n v="0"/>
    <m/>
    <m/>
    <n v="7796.6386554621849"/>
    <n v="-10607"/>
    <n v="1195966.6386554621"/>
    <m/>
    <n v="0"/>
    <m/>
    <n v="-10607"/>
    <n v="227234"/>
    <n v="1423200.6386554621"/>
    <n v="1412593.6386554621"/>
  </r>
  <r>
    <x v="13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8-01-05T00:00:00"/>
    <d v="2018-01-08T00:00:00"/>
    <n v="208522603"/>
    <n v="0"/>
    <n v="0"/>
    <n v="0"/>
    <n v="0"/>
    <n v="0"/>
    <n v="0"/>
    <n v="0"/>
    <n v="343818"/>
    <n v="0"/>
    <n v="0"/>
    <n v="0"/>
    <n v="0"/>
    <n v="83573"/>
    <n v="794"/>
    <n v="0"/>
    <n v="25999999"/>
    <n v="0"/>
    <n v="0"/>
    <n v="0"/>
    <n v="0"/>
    <n v="0"/>
    <n v="0"/>
    <n v="0"/>
    <n v="0"/>
    <n v="0"/>
    <n v="0"/>
    <n v="0"/>
    <n v="0"/>
    <n v="0"/>
    <n v="811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023"/>
    <n v="21001"/>
    <n v="0"/>
    <n v="0"/>
    <n v="23085924"/>
    <n v="27472250"/>
    <n v="0"/>
    <n v="4386326"/>
    <n v="0"/>
    <n v="0"/>
    <n v="0"/>
    <n v="0"/>
    <n v="4386326"/>
    <n v="-27472250"/>
    <n v="0"/>
    <n v="0"/>
    <n v="0"/>
    <n v="0"/>
    <n v="0"/>
    <n v="0"/>
    <n v="0"/>
    <n v="0"/>
    <n v="0"/>
    <n v="0"/>
    <n v="0"/>
    <n v="0"/>
    <n v="0"/>
    <n v="0"/>
    <n v="0"/>
    <n v="0"/>
    <n v="0"/>
    <n v="-27472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6326"/>
    <n v="0"/>
    <m/>
    <n v="70229"/>
    <n v="667"/>
    <n v="0"/>
    <n v="21848739"/>
    <n v="0"/>
    <n v="0"/>
    <n v="0"/>
    <n v="682235"/>
    <n v="0"/>
    <n v="0"/>
    <n v="0"/>
    <n v="0"/>
    <m/>
    <m/>
    <n v="0"/>
    <n v="0"/>
    <n v="22601870"/>
    <m/>
    <n v="0"/>
    <m/>
    <n v="0"/>
    <n v="4294355"/>
    <n v="26896225"/>
    <n v="26896225"/>
  </r>
  <r>
    <x v="13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7-10-05T00:00:00"/>
    <d v="2018-01-05T00:00:00"/>
    <d v="2018-01-08T00:00:00"/>
    <n v="208522603"/>
    <n v="158694"/>
    <n v="0"/>
    <n v="47240"/>
    <n v="0"/>
    <n v="0"/>
    <n v="0"/>
    <n v="0"/>
    <n v="0"/>
    <n v="93"/>
    <n v="104"/>
    <n v="93"/>
    <n v="302"/>
    <n v="122136"/>
    <n v="794"/>
    <n v="0"/>
    <n v="12000816"/>
    <n v="0"/>
    <n v="0"/>
    <n v="0"/>
    <n v="0"/>
    <n v="0"/>
    <n v="0"/>
    <n v="0"/>
    <n v="0"/>
    <n v="243695"/>
    <n v="0"/>
    <n v="0"/>
    <n v="94021"/>
    <n v="0"/>
    <n v="390346"/>
    <n v="1808724"/>
    <n v="0"/>
    <n v="0"/>
    <n v="0"/>
    <n v="0"/>
    <n v="0"/>
    <n v="0"/>
    <n v="0"/>
    <n v="0"/>
    <n v="0"/>
    <n v="0"/>
    <n v="0"/>
    <n v="0"/>
    <n v="0"/>
    <n v="0"/>
    <n v="0"/>
    <n v="-8150725"/>
    <n v="0"/>
    <n v="0"/>
    <n v="0"/>
    <n v="0"/>
    <n v="0"/>
    <n v="0"/>
    <n v="0"/>
    <n v="0"/>
    <n v="0"/>
    <n v="195148"/>
    <n v="4123"/>
    <n v="0"/>
    <n v="0"/>
    <n v="5637880"/>
    <n v="6709077"/>
    <n v="0"/>
    <n v="1071197"/>
    <n v="0"/>
    <n v="0"/>
    <n v="0"/>
    <n v="0"/>
    <n v="1071197"/>
    <n v="-6709077"/>
    <n v="0"/>
    <n v="0"/>
    <n v="0"/>
    <n v="0"/>
    <n v="0"/>
    <n v="0"/>
    <n v="0"/>
    <n v="0"/>
    <n v="0"/>
    <n v="0"/>
    <n v="0"/>
    <n v="0"/>
    <n v="0"/>
    <n v="0"/>
    <n v="0"/>
    <n v="0"/>
    <n v="0"/>
    <n v="-6709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1197"/>
    <n v="0"/>
    <m/>
    <n v="102635"/>
    <n v="667"/>
    <n v="0"/>
    <n v="10084719"/>
    <n v="0"/>
    <n v="204786"/>
    <n v="0"/>
    <n v="328022"/>
    <n v="1519936"/>
    <n v="0"/>
    <n v="0"/>
    <n v="0"/>
    <m/>
    <m/>
    <n v="79009.243697478989"/>
    <n v="0"/>
    <n v="12319774.243697479"/>
    <m/>
    <n v="-8150725"/>
    <m/>
    <n v="0"/>
    <n v="2340757"/>
    <n v="14660531.243697479"/>
    <n v="6509806.2436974794"/>
  </r>
  <r>
    <x v="13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12-05T00:00:00"/>
    <d v="2018-01-05T00:00:00"/>
    <d v="2018-01-08T00:00:00"/>
    <n v="208522603"/>
    <n v="51121"/>
    <n v="0"/>
    <n v="34259"/>
    <n v="0"/>
    <n v="0"/>
    <n v="0"/>
    <n v="0"/>
    <n v="0"/>
    <n v="94"/>
    <n v="95"/>
    <n v="91"/>
    <n v="92"/>
    <n v="201881"/>
    <n v="794"/>
    <n v="0"/>
    <n v="3866143"/>
    <n v="0"/>
    <n v="0"/>
    <n v="0"/>
    <n v="0"/>
    <n v="0"/>
    <n v="0"/>
    <n v="0"/>
    <n v="0"/>
    <n v="84467"/>
    <n v="0"/>
    <n v="0"/>
    <n v="31694"/>
    <n v="0"/>
    <n v="115925"/>
    <n v="553859"/>
    <n v="453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57"/>
    <n v="3551"/>
    <n v="0"/>
    <n v="0"/>
    <n v="4599887"/>
    <n v="5473865"/>
    <n v="0"/>
    <n v="873978"/>
    <n v="0"/>
    <n v="0"/>
    <n v="0"/>
    <n v="0"/>
    <n v="873978"/>
    <n v="-5473865"/>
    <n v="0"/>
    <n v="0"/>
    <n v="0"/>
    <n v="0"/>
    <n v="0"/>
    <n v="0"/>
    <n v="0"/>
    <n v="0"/>
    <n v="0"/>
    <n v="0"/>
    <n v="0"/>
    <n v="0"/>
    <n v="0"/>
    <n v="0"/>
    <n v="0"/>
    <n v="0"/>
    <n v="0"/>
    <n v="-5473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3978"/>
    <n v="0"/>
    <m/>
    <n v="169648"/>
    <n v="667"/>
    <n v="0"/>
    <n v="3248860"/>
    <n v="0"/>
    <n v="70981"/>
    <n v="0"/>
    <n v="97416"/>
    <n v="465428"/>
    <n v="381170"/>
    <n v="0"/>
    <n v="0"/>
    <m/>
    <m/>
    <n v="26633.613445378152"/>
    <n v="0"/>
    <n v="4460803.6134453779"/>
    <m/>
    <n v="0"/>
    <m/>
    <n v="0"/>
    <n v="847553"/>
    <n v="5308356.6134453779"/>
    <n v="5308356.6134453779"/>
  </r>
  <r>
    <x v="13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10-05T00:00:00"/>
    <d v="2018-01-05T00:00:00"/>
    <d v="2018-01-08T00:00:00"/>
    <n v="208522603"/>
    <n v="2863"/>
    <n v="0"/>
    <n v="6"/>
    <n v="0"/>
    <n v="0"/>
    <n v="0"/>
    <n v="0"/>
    <n v="0"/>
    <n v="41"/>
    <n v="63"/>
    <n v="2"/>
    <n v="162"/>
    <n v="147898"/>
    <n v="794"/>
    <n v="0"/>
    <n v="216507"/>
    <n v="0"/>
    <n v="0"/>
    <n v="0"/>
    <n v="0"/>
    <n v="0"/>
    <n v="0"/>
    <n v="0"/>
    <n v="0"/>
    <n v="4396"/>
    <n v="0"/>
    <n v="0"/>
    <n v="1696"/>
    <n v="0"/>
    <n v="236459"/>
    <n v="973222"/>
    <n v="0"/>
    <n v="0"/>
    <n v="0"/>
    <n v="0"/>
    <n v="0"/>
    <n v="0"/>
    <n v="0"/>
    <n v="0"/>
    <n v="0"/>
    <n v="0"/>
    <n v="0"/>
    <n v="0"/>
    <n v="0"/>
    <n v="0"/>
    <n v="0"/>
    <n v="-458006"/>
    <n v="0"/>
    <n v="0"/>
    <n v="0"/>
    <n v="0"/>
    <n v="0"/>
    <n v="0"/>
    <n v="0"/>
    <n v="0"/>
    <n v="0"/>
    <n v="118946"/>
    <n v="3279"/>
    <n v="0"/>
    <n v="0"/>
    <n v="1046379"/>
    <n v="1245191"/>
    <n v="0"/>
    <n v="198812"/>
    <n v="0"/>
    <n v="0"/>
    <n v="0"/>
    <n v="0"/>
    <n v="198812"/>
    <n v="-1245191"/>
    <n v="0"/>
    <n v="0"/>
    <n v="0"/>
    <n v="0"/>
    <n v="0"/>
    <n v="0"/>
    <n v="0"/>
    <n v="0"/>
    <n v="0"/>
    <n v="0"/>
    <n v="0"/>
    <n v="0"/>
    <n v="0"/>
    <n v="0"/>
    <n v="0"/>
    <n v="0"/>
    <n v="0"/>
    <n v="-124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812"/>
    <n v="0"/>
    <m/>
    <n v="124284"/>
    <n v="667"/>
    <n v="0"/>
    <n v="181939"/>
    <n v="0"/>
    <n v="3694"/>
    <n v="0"/>
    <n v="198705"/>
    <n v="817834"/>
    <n v="0"/>
    <n v="0"/>
    <n v="0"/>
    <m/>
    <m/>
    <n v="1425.2100840336136"/>
    <n v="0"/>
    <n v="1328548.2100840337"/>
    <m/>
    <n v="-458006"/>
    <m/>
    <n v="0"/>
    <n v="252424"/>
    <n v="1580972.2100840337"/>
    <n v="1122966.2100840337"/>
  </r>
  <r>
    <x v="13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12-05T00:00:00"/>
    <d v="2018-01-05T00:00:00"/>
    <d v="2018-01-08T00:00:00"/>
    <n v="208522603"/>
    <n v="465"/>
    <n v="0"/>
    <n v="3"/>
    <n v="0"/>
    <n v="0"/>
    <n v="0"/>
    <n v="0"/>
    <n v="0"/>
    <n v="32"/>
    <n v="34"/>
    <n v="1"/>
    <n v="17"/>
    <n v="147898"/>
    <n v="794"/>
    <n v="0"/>
    <n v="35167"/>
    <n v="0"/>
    <n v="0"/>
    <n v="0"/>
    <n v="0"/>
    <n v="0"/>
    <n v="0"/>
    <n v="0"/>
    <n v="0"/>
    <n v="769"/>
    <n v="0"/>
    <n v="0"/>
    <n v="288"/>
    <n v="0"/>
    <n v="42099"/>
    <n v="104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736"/>
    <n v="2128"/>
    <n v="0"/>
    <n v="0"/>
    <n v="349295"/>
    <n v="415662"/>
    <n v="0"/>
    <n v="66366"/>
    <n v="0"/>
    <n v="0"/>
    <n v="0"/>
    <n v="0"/>
    <n v="66366"/>
    <n v="-415662"/>
    <n v="0"/>
    <n v="0"/>
    <n v="0"/>
    <n v="0"/>
    <n v="0"/>
    <n v="0"/>
    <n v="0"/>
    <n v="0"/>
    <n v="0"/>
    <n v="0"/>
    <n v="0"/>
    <n v="0"/>
    <n v="0"/>
    <n v="0"/>
    <n v="0"/>
    <n v="0"/>
    <n v="0"/>
    <n v="-415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366"/>
    <n v="-1"/>
    <m/>
    <n v="124284"/>
    <n v="667"/>
    <n v="0"/>
    <n v="29552"/>
    <n v="0"/>
    <n v="646"/>
    <n v="0"/>
    <n v="35377"/>
    <n v="88054"/>
    <n v="0"/>
    <n v="0"/>
    <n v="0"/>
    <m/>
    <m/>
    <n v="242.0168067226891"/>
    <n v="0"/>
    <n v="278822.01680672268"/>
    <m/>
    <n v="0"/>
    <m/>
    <n v="0"/>
    <n v="52976"/>
    <n v="331798.01680672268"/>
    <n v="331798.01680672268"/>
  </r>
  <r>
    <x v="13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12-05T00:00:00"/>
    <d v="2018-01-05T00:00:00"/>
    <d v="2018-01-08T00:00:00"/>
    <n v="208522603"/>
    <n v="64773"/>
    <n v="0"/>
    <n v="18252"/>
    <n v="0"/>
    <n v="0"/>
    <n v="0"/>
    <n v="0"/>
    <n v="0"/>
    <n v="119"/>
    <n v="120"/>
    <n v="119"/>
    <n v="119"/>
    <n v="122136"/>
    <n v="794"/>
    <n v="0"/>
    <n v="4898606"/>
    <n v="0"/>
    <n v="0"/>
    <n v="0"/>
    <n v="0"/>
    <n v="0"/>
    <n v="0"/>
    <n v="0"/>
    <n v="0"/>
    <n v="107025"/>
    <n v="0"/>
    <n v="0"/>
    <n v="40159"/>
    <n v="0"/>
    <n v="146432"/>
    <n v="712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299"/>
    <n v="4285"/>
    <n v="0"/>
    <n v="0"/>
    <n v="5214512"/>
    <n v="6205269"/>
    <n v="0"/>
    <n v="990757"/>
    <n v="0"/>
    <n v="0"/>
    <n v="0"/>
    <n v="0"/>
    <n v="990757"/>
    <n v="-6205269"/>
    <n v="0"/>
    <n v="0"/>
    <n v="0"/>
    <n v="0"/>
    <n v="0"/>
    <n v="0"/>
    <n v="0"/>
    <n v="0"/>
    <n v="0"/>
    <n v="0"/>
    <n v="0"/>
    <n v="0"/>
    <n v="0"/>
    <n v="0"/>
    <n v="0"/>
    <n v="0"/>
    <n v="0"/>
    <n v="-6205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0757"/>
    <n v="0"/>
    <m/>
    <n v="102635"/>
    <n v="667"/>
    <n v="0"/>
    <n v="4116476"/>
    <n v="0"/>
    <n v="89937"/>
    <n v="0"/>
    <n v="123052"/>
    <n v="598767"/>
    <n v="0"/>
    <n v="0"/>
    <n v="0"/>
    <m/>
    <m/>
    <n v="33747.058823529413"/>
    <n v="0"/>
    <n v="5065281.0588235296"/>
    <m/>
    <n v="0"/>
    <m/>
    <n v="0"/>
    <n v="962403"/>
    <n v="6027684.0588235296"/>
    <n v="6027684.0588235296"/>
  </r>
  <r>
    <x v="13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10-05T00:00:00"/>
    <d v="2018-01-05T00:00:00"/>
    <d v="2018-01-08T00:00:00"/>
    <n v="208522603"/>
    <n v="233579"/>
    <n v="0"/>
    <n v="83354"/>
    <n v="0"/>
    <n v="0"/>
    <n v="0"/>
    <n v="0"/>
    <n v="0"/>
    <n v="119"/>
    <n v="122"/>
    <n v="118"/>
    <n v="375"/>
    <n v="122136"/>
    <n v="794"/>
    <n v="0"/>
    <n v="17663796"/>
    <n v="0"/>
    <n v="0"/>
    <n v="0"/>
    <n v="0"/>
    <n v="0"/>
    <n v="0"/>
    <n v="0"/>
    <n v="0"/>
    <n v="358690"/>
    <n v="0"/>
    <n v="0"/>
    <n v="138387"/>
    <n v="0"/>
    <n v="459783"/>
    <n v="2249428"/>
    <n v="0"/>
    <n v="0"/>
    <n v="0"/>
    <n v="0"/>
    <n v="0"/>
    <n v="0"/>
    <n v="0"/>
    <n v="0"/>
    <n v="0"/>
    <n v="0"/>
    <n v="0"/>
    <n v="0"/>
    <n v="0"/>
    <n v="0"/>
    <n v="0"/>
    <n v="-10392889"/>
    <n v="0"/>
    <n v="0"/>
    <n v="0"/>
    <n v="0"/>
    <n v="0"/>
    <n v="0"/>
    <n v="0"/>
    <n v="0"/>
    <n v="0"/>
    <n v="408276"/>
    <n v="9680"/>
    <n v="0"/>
    <n v="0"/>
    <n v="9258891"/>
    <n v="11018080"/>
    <n v="0"/>
    <n v="1759189"/>
    <n v="0"/>
    <n v="0"/>
    <n v="0"/>
    <n v="0"/>
    <n v="1759189"/>
    <n v="-11018080"/>
    <n v="0"/>
    <n v="0"/>
    <n v="0"/>
    <n v="0"/>
    <n v="0"/>
    <n v="0"/>
    <n v="0"/>
    <n v="0"/>
    <n v="0"/>
    <n v="0"/>
    <n v="0"/>
    <n v="0"/>
    <n v="0"/>
    <n v="0"/>
    <n v="0"/>
    <n v="0"/>
    <n v="0"/>
    <n v="-11018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9189"/>
    <n v="0"/>
    <m/>
    <n v="102635"/>
    <n v="667"/>
    <n v="0"/>
    <n v="14843526"/>
    <n v="0"/>
    <n v="301420"/>
    <n v="0"/>
    <n v="386372"/>
    <n v="1890276"/>
    <n v="0"/>
    <n v="0"/>
    <n v="0"/>
    <m/>
    <m/>
    <n v="116291.59663865546"/>
    <n v="0"/>
    <n v="17641187.596638657"/>
    <m/>
    <n v="-10392889"/>
    <m/>
    <n v="0"/>
    <n v="3351826"/>
    <n v="20993013.596638657"/>
    <n v="10600124.596638657"/>
  </r>
  <r>
    <x v="13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9-05T00:00:00"/>
    <d v="2018-01-05T00:00:00"/>
    <d v="2018-01-08T00:00:00"/>
    <n v="208522603"/>
    <n v="116391"/>
    <n v="0"/>
    <n v="14575"/>
    <n v="0"/>
    <n v="0"/>
    <n v="0"/>
    <n v="0"/>
    <n v="0"/>
    <n v="67"/>
    <n v="70"/>
    <n v="66"/>
    <n v="219"/>
    <n v="83573"/>
    <n v="794"/>
    <n v="0"/>
    <n v="8288975"/>
    <n v="0"/>
    <n v="0"/>
    <n v="0"/>
    <n v="0"/>
    <n v="0"/>
    <n v="0"/>
    <n v="0"/>
    <n v="0"/>
    <n v="177118"/>
    <n v="0"/>
    <n v="0"/>
    <n v="68451"/>
    <n v="0"/>
    <n v="349236"/>
    <n v="1316840"/>
    <n v="0"/>
    <n v="0"/>
    <n v="0"/>
    <n v="0"/>
    <n v="0"/>
    <n v="0"/>
    <n v="0"/>
    <n v="0"/>
    <n v="0"/>
    <n v="0"/>
    <n v="0"/>
    <n v="0"/>
    <n v="0"/>
    <n v="0"/>
    <n v="0"/>
    <n v="-5654086"/>
    <n v="0"/>
    <n v="0"/>
    <n v="0"/>
    <n v="0"/>
    <n v="0"/>
    <n v="0"/>
    <n v="0"/>
    <n v="0"/>
    <n v="0"/>
    <n v="156462"/>
    <n v="4381"/>
    <n v="0"/>
    <n v="0"/>
    <n v="4026676"/>
    <n v="4791744"/>
    <n v="0"/>
    <n v="765068"/>
    <n v="0"/>
    <n v="0"/>
    <n v="0"/>
    <n v="0"/>
    <n v="765068"/>
    <n v="-4791744"/>
    <n v="0"/>
    <n v="0"/>
    <n v="0"/>
    <n v="0"/>
    <n v="0"/>
    <n v="0"/>
    <n v="0"/>
    <n v="0"/>
    <n v="0"/>
    <n v="0"/>
    <n v="0"/>
    <n v="0"/>
    <n v="0"/>
    <n v="0"/>
    <n v="0"/>
    <n v="0"/>
    <n v="0"/>
    <n v="-479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068"/>
    <n v="0"/>
    <m/>
    <n v="70229"/>
    <n v="667"/>
    <n v="0"/>
    <n v="6965525"/>
    <n v="0"/>
    <n v="148839"/>
    <n v="0"/>
    <n v="293476"/>
    <n v="1106588"/>
    <n v="0"/>
    <n v="0"/>
    <n v="0"/>
    <m/>
    <m/>
    <n v="57521.848739495799"/>
    <n v="0"/>
    <n v="8642845.8487394955"/>
    <m/>
    <n v="-5654086"/>
    <m/>
    <n v="0"/>
    <n v="1642141"/>
    <n v="10284986.848739496"/>
    <n v="4630900.8487394955"/>
  </r>
  <r>
    <x v="13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11-06T00:00:00"/>
    <d v="2018-01-05T00:00:00"/>
    <d v="2018-01-08T00:00:00"/>
    <n v="208522603"/>
    <n v="0"/>
    <n v="0"/>
    <n v="0"/>
    <n v="0"/>
    <n v="0"/>
    <n v="0"/>
    <n v="0"/>
    <n v="22312"/>
    <n v="0"/>
    <n v="0"/>
    <n v="0"/>
    <n v="0"/>
    <n v="0"/>
    <n v="794"/>
    <n v="0"/>
    <n v="1589024"/>
    <n v="0"/>
    <n v="0"/>
    <n v="0"/>
    <n v="0"/>
    <n v="0"/>
    <n v="0"/>
    <n v="0"/>
    <n v="0"/>
    <n v="0"/>
    <n v="0"/>
    <n v="0"/>
    <n v="0"/>
    <n v="0"/>
    <n v="9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921"/>
    <n v="3663"/>
    <n v="0"/>
    <n v="0"/>
    <n v="1563112"/>
    <n v="1860103"/>
    <n v="0"/>
    <n v="296991"/>
    <n v="0"/>
    <n v="0"/>
    <n v="0"/>
    <n v="0"/>
    <n v="296991"/>
    <n v="-1860103"/>
    <n v="0"/>
    <n v="0"/>
    <n v="0"/>
    <n v="0"/>
    <n v="0"/>
    <n v="0"/>
    <n v="0"/>
    <n v="0"/>
    <n v="0"/>
    <n v="0"/>
    <n v="0"/>
    <n v="0"/>
    <n v="0"/>
    <n v="0"/>
    <n v="0"/>
    <n v="0"/>
    <n v="0"/>
    <n v="-1860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991"/>
    <n v="0"/>
    <m/>
    <n v="0"/>
    <n v="667"/>
    <n v="0"/>
    <n v="1335314"/>
    <n v="0"/>
    <n v="0"/>
    <n v="0"/>
    <n v="82102"/>
    <n v="0"/>
    <n v="0"/>
    <n v="0"/>
    <n v="0"/>
    <m/>
    <m/>
    <n v="0"/>
    <n v="0"/>
    <n v="1418083"/>
    <m/>
    <n v="0"/>
    <m/>
    <n v="0"/>
    <n v="269436"/>
    <n v="1687519"/>
    <n v="1687519"/>
  </r>
  <r>
    <x v="13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12-05T00:00:00"/>
    <d v="2018-01-05T00:00:00"/>
    <d v="2018-01-08T00:00:00"/>
    <n v="208522603"/>
    <n v="271345"/>
    <n v="0"/>
    <n v="111450"/>
    <n v="0"/>
    <n v="0"/>
    <n v="0"/>
    <n v="0"/>
    <n v="0"/>
    <n v="596"/>
    <n v="676"/>
    <n v="596"/>
    <n v="639"/>
    <n v="83573"/>
    <n v="794"/>
    <n v="0"/>
    <n v="20521088"/>
    <n v="0"/>
    <n v="0"/>
    <n v="0"/>
    <n v="0"/>
    <n v="0"/>
    <n v="0"/>
    <n v="0"/>
    <n v="0"/>
    <n v="448347"/>
    <n v="0"/>
    <n v="0"/>
    <n v="168231"/>
    <n v="0"/>
    <n v="825508"/>
    <n v="3829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7672"/>
    <n v="24635"/>
    <n v="0"/>
    <n v="0"/>
    <n v="22612572"/>
    <n v="26908961"/>
    <n v="0"/>
    <n v="4296389"/>
    <n v="0"/>
    <n v="0"/>
    <n v="0"/>
    <n v="0"/>
    <n v="4296389"/>
    <n v="-26908961"/>
    <n v="0"/>
    <n v="0"/>
    <n v="0"/>
    <n v="0"/>
    <n v="0"/>
    <n v="0"/>
    <n v="0"/>
    <n v="0"/>
    <n v="0"/>
    <n v="0"/>
    <n v="0"/>
    <n v="0"/>
    <n v="0"/>
    <n v="0"/>
    <n v="0"/>
    <n v="0"/>
    <n v="1"/>
    <n v="-2690896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6389"/>
    <n v="0"/>
    <m/>
    <n v="70229"/>
    <n v="667"/>
    <n v="0"/>
    <n v="17244612"/>
    <n v="0"/>
    <n v="376762"/>
    <n v="0"/>
    <n v="693704"/>
    <n v="3217743"/>
    <n v="0"/>
    <n v="0"/>
    <n v="0"/>
    <m/>
    <m/>
    <n v="141370.58823529413"/>
    <n v="0"/>
    <n v="21745087.588235293"/>
    <m/>
    <n v="0"/>
    <m/>
    <n v="-1"/>
    <n v="4131567"/>
    <n v="25876654.588235293"/>
    <n v="25876653.588235293"/>
  </r>
  <r>
    <x v="13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12-05T00:00:00"/>
    <d v="2018-01-05T00:00:00"/>
    <d v="2018-01-08T00:00:00"/>
    <n v="208522603"/>
    <n v="98561"/>
    <n v="0"/>
    <n v="17706"/>
    <n v="0"/>
    <n v="0"/>
    <n v="0"/>
    <n v="0"/>
    <n v="0"/>
    <n v="280"/>
    <n v="279"/>
    <n v="277"/>
    <n v="207"/>
    <n v="83573"/>
    <n v="794"/>
    <n v="0"/>
    <n v="7453902"/>
    <n v="0"/>
    <n v="0"/>
    <n v="0"/>
    <n v="0"/>
    <n v="0"/>
    <n v="0"/>
    <n v="0"/>
    <n v="0"/>
    <n v="162854"/>
    <n v="0"/>
    <n v="0"/>
    <n v="61106"/>
    <n v="0"/>
    <n v="340453"/>
    <n v="1242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007"/>
    <n v="8561"/>
    <n v="0"/>
    <n v="0"/>
    <n v="8151000"/>
    <n v="9699690"/>
    <n v="0"/>
    <n v="1548690"/>
    <n v="0"/>
    <n v="0"/>
    <n v="0"/>
    <n v="0"/>
    <n v="1548690"/>
    <n v="-9699690"/>
    <n v="0"/>
    <n v="0"/>
    <n v="0"/>
    <n v="0"/>
    <n v="0"/>
    <n v="0"/>
    <n v="0"/>
    <n v="0"/>
    <n v="0"/>
    <n v="0"/>
    <n v="0"/>
    <n v="0"/>
    <n v="0"/>
    <n v="0"/>
    <n v="0"/>
    <n v="0"/>
    <n v="0"/>
    <n v="-9699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8690"/>
    <n v="0"/>
    <m/>
    <n v="70229"/>
    <n v="667"/>
    <n v="0"/>
    <n v="6263783"/>
    <n v="0"/>
    <n v="136852"/>
    <n v="0"/>
    <n v="286095"/>
    <n v="1044068"/>
    <n v="0"/>
    <n v="0"/>
    <n v="0"/>
    <m/>
    <m/>
    <n v="51349.579831932773"/>
    <n v="0"/>
    <n v="7853043.5798319327"/>
    <m/>
    <n v="0"/>
    <m/>
    <n v="0"/>
    <n v="1492078"/>
    <n v="9345121.5798319317"/>
    <n v="9345121.5798319317"/>
  </r>
  <r>
    <x v="13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8-04T00:00:00"/>
    <d v="2018-01-05T00:00:00"/>
    <d v="2018-01-08T00:00:00"/>
    <n v="208522603"/>
    <n v="1478914"/>
    <n v="0"/>
    <n v="363349"/>
    <n v="0"/>
    <n v="0"/>
    <n v="0"/>
    <n v="0"/>
    <n v="0"/>
    <n v="648"/>
    <n v="685"/>
    <n v="644"/>
    <n v="3173"/>
    <n v="83573"/>
    <n v="794"/>
    <n v="0"/>
    <n v="111837553"/>
    <n v="0"/>
    <n v="0"/>
    <n v="0"/>
    <n v="0"/>
    <n v="0"/>
    <n v="0"/>
    <n v="0"/>
    <n v="0"/>
    <n v="2237448"/>
    <n v="0"/>
    <n v="0"/>
    <n v="716637"/>
    <n v="0"/>
    <n v="4322135"/>
    <n v="19002658"/>
    <n v="0"/>
    <n v="0"/>
    <n v="0"/>
    <n v="0"/>
    <n v="0"/>
    <n v="0"/>
    <n v="0"/>
    <n v="0"/>
    <n v="0"/>
    <n v="0"/>
    <n v="0"/>
    <n v="0"/>
    <n v="0"/>
    <n v="0"/>
    <n v="0"/>
    <n v="-83468195"/>
    <n v="0"/>
    <n v="0"/>
    <n v="0"/>
    <n v="0"/>
    <n v="0"/>
    <n v="0"/>
    <n v="0"/>
    <n v="0"/>
    <n v="0"/>
    <n v="688773"/>
    <n v="23976"/>
    <n v="0"/>
    <n v="0"/>
    <n v="46592731"/>
    <n v="55445350"/>
    <n v="0"/>
    <n v="8852619"/>
    <n v="0"/>
    <n v="0"/>
    <n v="0"/>
    <n v="0"/>
    <n v="8852619"/>
    <n v="-55445350"/>
    <n v="0"/>
    <n v="0"/>
    <n v="0"/>
    <n v="0"/>
    <n v="0"/>
    <n v="0"/>
    <n v="0"/>
    <n v="0"/>
    <n v="0"/>
    <n v="0"/>
    <n v="0"/>
    <n v="0"/>
    <n v="0"/>
    <n v="0"/>
    <n v="0"/>
    <n v="0"/>
    <n v="0"/>
    <n v="-55445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52619"/>
    <n v="0"/>
    <m/>
    <n v="70229"/>
    <n v="667"/>
    <n v="0"/>
    <n v="93981137"/>
    <n v="0"/>
    <n v="1880208"/>
    <n v="0"/>
    <n v="3632046"/>
    <n v="15968620"/>
    <n v="0"/>
    <n v="0"/>
    <n v="0"/>
    <m/>
    <m/>
    <n v="602215.96638655465"/>
    <n v="0"/>
    <n v="116135122.96638656"/>
    <m/>
    <n v="-83468195"/>
    <m/>
    <n v="0"/>
    <n v="22065673"/>
    <n v="138200795.96638656"/>
    <n v="54732600.966386557"/>
  </r>
  <r>
    <x v="13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12-05T00:00:00"/>
    <d v="2018-01-05T00:00:00"/>
    <d v="2018-01-08T00:00:00"/>
    <n v="208522603"/>
    <n v="29982"/>
    <n v="0"/>
    <n v="6353"/>
    <n v="0"/>
    <n v="0"/>
    <n v="0"/>
    <n v="0"/>
    <n v="0"/>
    <n v="51"/>
    <n v="53"/>
    <n v="47"/>
    <n v="50"/>
    <n v="0"/>
    <n v="794"/>
    <n v="0"/>
    <n v="2267458"/>
    <n v="0"/>
    <n v="0"/>
    <n v="0"/>
    <n v="0"/>
    <n v="0"/>
    <n v="0"/>
    <n v="0"/>
    <n v="0"/>
    <n v="49540"/>
    <n v="0"/>
    <n v="0"/>
    <n v="18589"/>
    <n v="0"/>
    <n v="64674"/>
    <n v="302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488"/>
    <n v="1764"/>
    <n v="0"/>
    <n v="0"/>
    <n v="2341751"/>
    <n v="2786683"/>
    <n v="0"/>
    <n v="444933"/>
    <n v="0"/>
    <n v="0"/>
    <n v="0"/>
    <n v="0"/>
    <n v="444933"/>
    <n v="-2786683"/>
    <n v="0"/>
    <n v="0"/>
    <n v="0"/>
    <n v="0"/>
    <n v="0"/>
    <n v="0"/>
    <n v="0"/>
    <n v="0"/>
    <n v="0"/>
    <n v="0"/>
    <n v="0"/>
    <n v="0"/>
    <n v="0"/>
    <n v="0"/>
    <n v="0"/>
    <n v="0"/>
    <n v="0"/>
    <n v="-2786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33"/>
    <n v="1"/>
    <m/>
    <n v="0"/>
    <n v="667"/>
    <n v="0"/>
    <n v="1905427"/>
    <n v="0"/>
    <n v="41630"/>
    <n v="0"/>
    <n v="54348"/>
    <n v="254098"/>
    <n v="0"/>
    <n v="0"/>
    <n v="0"/>
    <m/>
    <m/>
    <n v="15621.008403361346"/>
    <n v="0"/>
    <n v="2271791.0084033613"/>
    <m/>
    <n v="0"/>
    <m/>
    <n v="0"/>
    <n v="431640"/>
    <n v="2703431.0084033613"/>
    <n v="2703431.0084033613"/>
  </r>
  <r>
    <x v="13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2-05T00:00:00"/>
    <d v="2018-01-05T00:00:00"/>
    <d v="2018-01-08T00:00:00"/>
    <n v="208522603"/>
    <n v="43665"/>
    <n v="0"/>
    <n v="237"/>
    <n v="0"/>
    <n v="0"/>
    <n v="0"/>
    <n v="0"/>
    <n v="0"/>
    <n v="95"/>
    <n v="110"/>
    <n v="90"/>
    <n v="102"/>
    <n v="0"/>
    <n v="794"/>
    <n v="0"/>
    <n v="3302265"/>
    <n v="0"/>
    <n v="0"/>
    <n v="0"/>
    <n v="0"/>
    <n v="0"/>
    <n v="0"/>
    <n v="0"/>
    <n v="0"/>
    <n v="72149"/>
    <n v="0"/>
    <n v="0"/>
    <n v="27071"/>
    <n v="0"/>
    <n v="134228"/>
    <n v="610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45"/>
    <n v="3666"/>
    <n v="0"/>
    <n v="0"/>
    <n v="3518791"/>
    <n v="4187361"/>
    <n v="0"/>
    <n v="668570"/>
    <n v="0"/>
    <n v="0"/>
    <n v="0"/>
    <n v="0"/>
    <n v="668570"/>
    <n v="-4187361"/>
    <n v="0"/>
    <n v="0"/>
    <n v="0"/>
    <n v="0"/>
    <n v="0"/>
    <n v="0"/>
    <n v="0"/>
    <n v="0"/>
    <n v="0"/>
    <n v="0"/>
    <n v="0"/>
    <n v="0"/>
    <n v="0"/>
    <n v="0"/>
    <n v="0"/>
    <n v="0"/>
    <n v="0"/>
    <n v="-418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8570"/>
    <n v="0"/>
    <m/>
    <n v="0"/>
    <n v="667"/>
    <n v="0"/>
    <n v="2775013"/>
    <n v="0"/>
    <n v="60629"/>
    <n v="0"/>
    <n v="112797"/>
    <n v="513229"/>
    <n v="0"/>
    <n v="0"/>
    <n v="0"/>
    <m/>
    <m/>
    <n v="22748.73949579832"/>
    <n v="0"/>
    <n v="3485083.7394957985"/>
    <m/>
    <n v="0"/>
    <m/>
    <n v="0"/>
    <n v="662166"/>
    <n v="4147249.7394957985"/>
    <n v="4147249.7394957985"/>
  </r>
  <r>
    <x v="13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12-05T00:00:00"/>
    <d v="2018-01-05T00:00:00"/>
    <d v="2018-01-08T00:00:00"/>
    <n v="208522603"/>
    <n v="38983"/>
    <n v="0"/>
    <n v="13408"/>
    <n v="0"/>
    <n v="0"/>
    <n v="0"/>
    <n v="0"/>
    <n v="0"/>
    <n v="58"/>
    <n v="58"/>
    <n v="58"/>
    <n v="57"/>
    <n v="122136"/>
    <n v="794"/>
    <n v="0"/>
    <n v="2948179"/>
    <n v="0"/>
    <n v="0"/>
    <n v="0"/>
    <n v="0"/>
    <n v="0"/>
    <n v="0"/>
    <n v="0"/>
    <n v="0"/>
    <n v="64412"/>
    <n v="0"/>
    <n v="0"/>
    <n v="24169"/>
    <n v="0"/>
    <n v="70775"/>
    <n v="34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728"/>
    <n v="1835"/>
    <n v="0"/>
    <n v="0"/>
    <n v="3082625"/>
    <n v="3668324"/>
    <n v="0"/>
    <n v="585699"/>
    <n v="0"/>
    <n v="0"/>
    <n v="0"/>
    <n v="0"/>
    <n v="585699"/>
    <n v="-3668324"/>
    <n v="0"/>
    <n v="0"/>
    <n v="0"/>
    <n v="0"/>
    <n v="0"/>
    <n v="0"/>
    <n v="0"/>
    <n v="0"/>
    <n v="0"/>
    <n v="0"/>
    <n v="0"/>
    <n v="0"/>
    <n v="0"/>
    <n v="0"/>
    <n v="0"/>
    <n v="0"/>
    <n v="0"/>
    <n v="-3668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699"/>
    <n v="0"/>
    <m/>
    <n v="102635"/>
    <n v="667"/>
    <n v="0"/>
    <n v="2477461"/>
    <n v="0"/>
    <n v="54128"/>
    <n v="0"/>
    <n v="59475"/>
    <n v="286804"/>
    <n v="0"/>
    <n v="0"/>
    <n v="0"/>
    <m/>
    <m/>
    <n v="20310.084033613446"/>
    <n v="0"/>
    <n v="3001480.0840336136"/>
    <m/>
    <n v="0"/>
    <m/>
    <n v="0"/>
    <n v="570281"/>
    <n v="3571761.0840336136"/>
    <n v="3571761.0840336136"/>
  </r>
  <r>
    <x v="13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2-05T00:00:00"/>
    <d v="2018-01-05T00:00:00"/>
    <d v="2018-01-08T00:00:00"/>
    <n v="208522603"/>
    <n v="111013"/>
    <n v="0"/>
    <n v="40617"/>
    <n v="0"/>
    <n v="0"/>
    <n v="0"/>
    <n v="0"/>
    <n v="0"/>
    <n v="228"/>
    <n v="280"/>
    <n v="227"/>
    <n v="148"/>
    <n v="0"/>
    <n v="794"/>
    <n v="0"/>
    <n v="8395613"/>
    <n v="0"/>
    <n v="0"/>
    <n v="0"/>
    <n v="0"/>
    <n v="0"/>
    <n v="0"/>
    <n v="0"/>
    <n v="0"/>
    <n v="183429"/>
    <n v="0"/>
    <n v="0"/>
    <n v="68827"/>
    <n v="0"/>
    <n v="342283"/>
    <n v="889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44"/>
    <n v="7103"/>
    <n v="0"/>
    <n v="0"/>
    <n v="8370641"/>
    <n v="9961063"/>
    <n v="0"/>
    <n v="1590422"/>
    <n v="0"/>
    <n v="0"/>
    <n v="0"/>
    <n v="0"/>
    <n v="1590422"/>
    <n v="-9961063"/>
    <n v="0"/>
    <n v="0"/>
    <n v="0"/>
    <n v="0"/>
    <n v="0"/>
    <n v="0"/>
    <n v="0"/>
    <n v="0"/>
    <n v="0"/>
    <n v="0"/>
    <n v="0"/>
    <n v="0"/>
    <n v="0"/>
    <n v="0"/>
    <n v="0"/>
    <n v="0"/>
    <n v="0"/>
    <n v="-996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0422"/>
    <n v="0"/>
    <m/>
    <n v="0"/>
    <n v="667"/>
    <n v="0"/>
    <n v="7055137"/>
    <n v="0"/>
    <n v="154142"/>
    <n v="0"/>
    <n v="287633"/>
    <n v="747201"/>
    <n v="0"/>
    <n v="0"/>
    <n v="0"/>
    <m/>
    <m/>
    <n v="57837.815126050424"/>
    <n v="0"/>
    <n v="8302617.8151260503"/>
    <m/>
    <n v="0"/>
    <m/>
    <n v="0"/>
    <n v="1577497"/>
    <n v="9880114.8151260503"/>
    <n v="9880114.8151260503"/>
  </r>
  <r>
    <x v="13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12-05T00:00:00"/>
    <d v="2018-01-05T00:00:00"/>
    <d v="2018-01-08T00:00:00"/>
    <n v="208522603"/>
    <n v="48760"/>
    <n v="0"/>
    <n v="17783"/>
    <n v="0"/>
    <n v="0"/>
    <n v="0"/>
    <n v="0"/>
    <n v="0"/>
    <n v="97"/>
    <n v="105"/>
    <n v="96"/>
    <n v="95"/>
    <n v="0"/>
    <n v="794"/>
    <n v="0"/>
    <n v="3687587"/>
    <n v="0"/>
    <n v="0"/>
    <n v="0"/>
    <n v="0"/>
    <n v="0"/>
    <n v="0"/>
    <n v="0"/>
    <n v="0"/>
    <n v="80567"/>
    <n v="0"/>
    <n v="0"/>
    <n v="30231"/>
    <n v="0"/>
    <n v="128127"/>
    <n v="56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863"/>
    <n v="5137"/>
    <n v="0"/>
    <n v="0"/>
    <n v="3947172"/>
    <n v="4697134"/>
    <n v="0"/>
    <n v="749963"/>
    <n v="0"/>
    <n v="0"/>
    <n v="0"/>
    <n v="0"/>
    <n v="749963"/>
    <n v="-4697134"/>
    <n v="0"/>
    <n v="0"/>
    <n v="0"/>
    <n v="0"/>
    <n v="0"/>
    <n v="0"/>
    <n v="0"/>
    <n v="0"/>
    <n v="0"/>
    <n v="0"/>
    <n v="0"/>
    <n v="0"/>
    <n v="0"/>
    <n v="0"/>
    <n v="0"/>
    <n v="0"/>
    <n v="0"/>
    <n v="-4697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9963"/>
    <n v="1"/>
    <m/>
    <n v="0"/>
    <n v="667"/>
    <n v="0"/>
    <n v="3098813"/>
    <n v="0"/>
    <n v="67703"/>
    <n v="0"/>
    <n v="107670"/>
    <n v="478007"/>
    <n v="0"/>
    <n v="0"/>
    <n v="0"/>
    <m/>
    <m/>
    <n v="25404.201680672271"/>
    <n v="0"/>
    <n v="3778264.2016806724"/>
    <m/>
    <n v="0"/>
    <m/>
    <n v="0"/>
    <n v="717870"/>
    <n v="4496134.2016806724"/>
    <n v="4496134.2016806724"/>
  </r>
  <r>
    <x v="13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12-05T00:00:00"/>
    <d v="2018-01-05T00:00:00"/>
    <d v="2018-01-08T00:00:00"/>
    <n v="208522603"/>
    <n v="170220"/>
    <n v="0"/>
    <n v="33700"/>
    <n v="0"/>
    <n v="0"/>
    <n v="0"/>
    <n v="0"/>
    <n v="0"/>
    <n v="547"/>
    <n v="544"/>
    <n v="488"/>
    <n v="323"/>
    <n v="220096"/>
    <n v="794"/>
    <n v="0"/>
    <n v="12873278"/>
    <n v="0"/>
    <n v="0"/>
    <n v="0"/>
    <n v="0"/>
    <n v="0"/>
    <n v="0"/>
    <n v="0"/>
    <n v="0"/>
    <n v="281258"/>
    <n v="0"/>
    <n v="0"/>
    <n v="105535"/>
    <n v="0"/>
    <n v="1100470"/>
    <n v="1985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942"/>
    <n v="29771"/>
    <n v="0"/>
    <n v="0"/>
    <n v="14975640"/>
    <n v="17821012"/>
    <n v="0"/>
    <n v="2845372"/>
    <n v="0"/>
    <n v="0"/>
    <n v="0"/>
    <n v="0"/>
    <n v="2845372"/>
    <n v="-17821012"/>
    <n v="0"/>
    <n v="0"/>
    <n v="0"/>
    <n v="0"/>
    <n v="0"/>
    <n v="0"/>
    <n v="0"/>
    <n v="0"/>
    <n v="0"/>
    <n v="0"/>
    <n v="0"/>
    <n v="0"/>
    <n v="0"/>
    <n v="0"/>
    <n v="0"/>
    <n v="0"/>
    <n v="0"/>
    <n v="-1782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5372"/>
    <n v="0"/>
    <m/>
    <n v="184955"/>
    <n v="667"/>
    <n v="0"/>
    <n v="10817881"/>
    <n v="0"/>
    <n v="236351"/>
    <n v="0"/>
    <n v="924765"/>
    <n v="1668796"/>
    <n v="0"/>
    <n v="0"/>
    <n v="0"/>
    <m/>
    <m/>
    <n v="88684.873949579836"/>
    <n v="0"/>
    <n v="13922099.87394958"/>
    <m/>
    <n v="0"/>
    <m/>
    <n v="0"/>
    <n v="2645199"/>
    <n v="16567298.87394958"/>
    <n v="16567298.87394958"/>
  </r>
  <r>
    <x v="13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12-05T00:00:00"/>
    <d v="2018-01-05T00:00:00"/>
    <d v="2018-01-08T00:00:00"/>
    <n v="208522603"/>
    <n v="40642"/>
    <n v="0"/>
    <n v="8945"/>
    <n v="0"/>
    <n v="0"/>
    <n v="0"/>
    <n v="0"/>
    <n v="0"/>
    <n v="64"/>
    <n v="93"/>
    <n v="64"/>
    <n v="62"/>
    <n v="83573"/>
    <n v="794"/>
    <n v="0"/>
    <n v="3073645"/>
    <n v="0"/>
    <n v="0"/>
    <n v="0"/>
    <n v="0"/>
    <n v="0"/>
    <n v="0"/>
    <n v="0"/>
    <n v="0"/>
    <n v="67154"/>
    <n v="0"/>
    <n v="0"/>
    <n v="25197"/>
    <n v="0"/>
    <n v="113484"/>
    <n v="374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890"/>
    <n v="3999"/>
    <n v="0"/>
    <n v="0"/>
    <n v="3274761"/>
    <n v="3896965"/>
    <n v="0"/>
    <n v="622204"/>
    <n v="0"/>
    <n v="0"/>
    <n v="0"/>
    <n v="0"/>
    <n v="622204"/>
    <n v="-3896965"/>
    <n v="0"/>
    <n v="0"/>
    <n v="0"/>
    <n v="0"/>
    <n v="0"/>
    <n v="0"/>
    <n v="0"/>
    <n v="0"/>
    <n v="0"/>
    <n v="0"/>
    <n v="0"/>
    <n v="0"/>
    <n v="0"/>
    <n v="0"/>
    <n v="0"/>
    <n v="0"/>
    <n v="0"/>
    <n v="-3896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2204"/>
    <n v="0"/>
    <m/>
    <n v="70229"/>
    <n v="667"/>
    <n v="0"/>
    <n v="2582895"/>
    <n v="0"/>
    <n v="56432"/>
    <n v="0"/>
    <n v="95365"/>
    <n v="314478"/>
    <n v="0"/>
    <n v="0"/>
    <n v="0"/>
    <m/>
    <m/>
    <n v="21173.949579831933"/>
    <n v="0"/>
    <n v="3141239.9495798321"/>
    <m/>
    <n v="0"/>
    <m/>
    <n v="0"/>
    <n v="596836"/>
    <n v="3738075.9495798321"/>
    <n v="3738075.9495798321"/>
  </r>
  <r>
    <x v="13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12-05T00:00:00"/>
    <d v="2018-01-05T00:00:00"/>
    <d v="2018-01-08T00:00:00"/>
    <n v="208522603"/>
    <n v="94336"/>
    <n v="0"/>
    <n v="19034"/>
    <n v="0"/>
    <n v="0"/>
    <n v="0"/>
    <n v="0"/>
    <n v="0"/>
    <n v="196"/>
    <n v="199"/>
    <n v="196"/>
    <n v="141"/>
    <n v="0"/>
    <n v="794"/>
    <n v="0"/>
    <n v="7134376"/>
    <n v="0"/>
    <n v="0"/>
    <n v="0"/>
    <n v="0"/>
    <n v="0"/>
    <n v="0"/>
    <n v="0"/>
    <n v="0"/>
    <n v="155872"/>
    <n v="0"/>
    <n v="0"/>
    <n v="58487"/>
    <n v="0"/>
    <n v="243443"/>
    <n v="847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643"/>
    <n v="9648"/>
    <n v="0"/>
    <n v="0"/>
    <n v="7401277"/>
    <n v="8807519"/>
    <n v="0"/>
    <n v="1406242"/>
    <n v="0"/>
    <n v="0"/>
    <n v="0"/>
    <n v="0"/>
    <n v="1406242"/>
    <n v="-8807519"/>
    <n v="0"/>
    <n v="0"/>
    <n v="0"/>
    <n v="0"/>
    <n v="0"/>
    <n v="0"/>
    <n v="0"/>
    <n v="0"/>
    <n v="0"/>
    <n v="0"/>
    <n v="0"/>
    <n v="0"/>
    <n v="0"/>
    <n v="0"/>
    <n v="0"/>
    <n v="0"/>
    <n v="0"/>
    <n v="-8807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6242"/>
    <n v="0"/>
    <m/>
    <n v="0"/>
    <n v="667"/>
    <n v="0"/>
    <n v="5995274"/>
    <n v="0"/>
    <n v="130985"/>
    <n v="0"/>
    <n v="204574"/>
    <n v="711979"/>
    <n v="0"/>
    <n v="0"/>
    <n v="0"/>
    <m/>
    <m/>
    <n v="49148.73949579832"/>
    <n v="0"/>
    <n v="7092627.739495798"/>
    <m/>
    <n v="0"/>
    <m/>
    <n v="0"/>
    <n v="1347599"/>
    <n v="8440226.7394957989"/>
    <n v="8440226.7394957989"/>
  </r>
  <r>
    <x v="13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12-05T00:00:00"/>
    <d v="2018-01-05T00:00:00"/>
    <d v="2018-01-08T00:00:00"/>
    <n v="208522603"/>
    <n v="4"/>
    <n v="0"/>
    <n v="0"/>
    <n v="0"/>
    <n v="0"/>
    <n v="0"/>
    <n v="0"/>
    <n v="0"/>
    <n v="0"/>
    <n v="46"/>
    <n v="0"/>
    <n v="45"/>
    <n v="0"/>
    <n v="794"/>
    <n v="0"/>
    <n v="319"/>
    <n v="0"/>
    <n v="0"/>
    <n v="0"/>
    <n v="0"/>
    <n v="0"/>
    <n v="0"/>
    <n v="0"/>
    <n v="0"/>
    <n v="5"/>
    <n v="0"/>
    <n v="0"/>
    <n v="0"/>
    <n v="0"/>
    <n v="137568"/>
    <n v="415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36"/>
    <n v="4314"/>
    <n v="0"/>
    <n v="0"/>
    <n v="605540"/>
    <n v="720593"/>
    <n v="0"/>
    <n v="115053"/>
    <n v="0"/>
    <n v="0"/>
    <n v="0"/>
    <n v="0"/>
    <n v="115053"/>
    <n v="-720593"/>
    <n v="0"/>
    <n v="0"/>
    <n v="0"/>
    <n v="0"/>
    <n v="0"/>
    <n v="0"/>
    <n v="0"/>
    <n v="0"/>
    <n v="0"/>
    <n v="0"/>
    <n v="0"/>
    <n v="0"/>
    <n v="0"/>
    <n v="0"/>
    <n v="0"/>
    <n v="0"/>
    <n v="0"/>
    <n v="-720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053"/>
    <n v="0"/>
    <m/>
    <n v="0"/>
    <n v="667"/>
    <n v="0"/>
    <n v="268"/>
    <n v="0"/>
    <n v="4"/>
    <n v="0"/>
    <n v="115603"/>
    <n v="348788"/>
    <n v="0"/>
    <n v="0"/>
    <n v="0"/>
    <m/>
    <m/>
    <n v="0"/>
    <n v="0"/>
    <n v="465330"/>
    <m/>
    <n v="0"/>
    <m/>
    <n v="0"/>
    <n v="88413"/>
    <n v="553743"/>
    <n v="553743"/>
  </r>
  <r>
    <x v="14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11-06T00:00:00"/>
    <d v="2017-12-05T00:00:00"/>
    <d v="2017-12-07T00:00:00"/>
    <n v="206845003"/>
    <n v="68503"/>
    <n v="0"/>
    <n v="21926"/>
    <n v="0"/>
    <n v="0"/>
    <n v="0"/>
    <n v="0"/>
    <n v="0"/>
    <n v="164"/>
    <n v="188"/>
    <n v="164"/>
    <n v="162"/>
    <n v="121852"/>
    <n v="790"/>
    <n v="0"/>
    <n v="5180195"/>
    <n v="0"/>
    <n v="0"/>
    <n v="0"/>
    <n v="0"/>
    <n v="0"/>
    <n v="0"/>
    <n v="0"/>
    <n v="0"/>
    <n v="101327"/>
    <n v="0"/>
    <n v="0"/>
    <n v="39890"/>
    <n v="0"/>
    <n v="230345"/>
    <n v="96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941"/>
    <n v="11050"/>
    <n v="0"/>
    <n v="0"/>
    <n v="5939757"/>
    <n v="7068312"/>
    <n v="0"/>
    <n v="1128554"/>
    <n v="0"/>
    <n v="0"/>
    <n v="0"/>
    <n v="0"/>
    <n v="1128554"/>
    <n v="-7068312"/>
    <n v="0"/>
    <n v="0"/>
    <n v="0"/>
    <n v="0"/>
    <n v="0"/>
    <n v="0"/>
    <n v="0"/>
    <n v="0"/>
    <n v="0"/>
    <n v="0"/>
    <n v="0"/>
    <n v="0"/>
    <n v="0"/>
    <n v="0"/>
    <n v="0"/>
    <n v="0"/>
    <n v="0"/>
    <n v="-7068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8554"/>
    <n v="-1"/>
    <m/>
    <n v="102397"/>
    <n v="664"/>
    <n v="0"/>
    <n v="4353105"/>
    <n v="0"/>
    <n v="85149"/>
    <n v="0"/>
    <n v="193567"/>
    <n v="815060"/>
    <n v="0"/>
    <n v="0"/>
    <n v="0"/>
    <m/>
    <m/>
    <n v="33521.008403361346"/>
    <n v="0"/>
    <n v="5583463.0084033618"/>
    <m/>
    <n v="0"/>
    <m/>
    <n v="0"/>
    <n v="1060858"/>
    <n v="6644321.0084033618"/>
    <n v="6644321.0084033618"/>
  </r>
  <r>
    <x v="14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1-06T00:00:00"/>
    <d v="2017-12-05T00:00:00"/>
    <d v="2017-12-07T00:00:00"/>
    <n v="206845003"/>
    <n v="114228"/>
    <n v="0"/>
    <n v="38862"/>
    <n v="0"/>
    <n v="0"/>
    <n v="0"/>
    <n v="0"/>
    <n v="0"/>
    <n v="311"/>
    <n v="336"/>
    <n v="259"/>
    <n v="255"/>
    <n v="65430"/>
    <n v="790"/>
    <n v="0"/>
    <n v="8637918"/>
    <n v="0"/>
    <n v="0"/>
    <n v="0"/>
    <n v="0"/>
    <n v="0"/>
    <n v="0"/>
    <n v="0"/>
    <n v="0"/>
    <n v="168962"/>
    <n v="0"/>
    <n v="0"/>
    <n v="66516"/>
    <n v="0"/>
    <n v="411199"/>
    <n v="1529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851"/>
    <n v="15613"/>
    <n v="0"/>
    <n v="0"/>
    <n v="9701682"/>
    <n v="11545001"/>
    <n v="0"/>
    <n v="1843320"/>
    <n v="0"/>
    <n v="0"/>
    <n v="0"/>
    <n v="0"/>
    <n v="1843320"/>
    <n v="-11545001"/>
    <n v="0"/>
    <n v="0"/>
    <n v="0"/>
    <n v="0"/>
    <n v="0"/>
    <n v="0"/>
    <n v="0"/>
    <n v="0"/>
    <n v="0"/>
    <n v="0"/>
    <n v="0"/>
    <n v="0"/>
    <n v="0"/>
    <n v="0"/>
    <n v="0"/>
    <n v="0"/>
    <n v="0"/>
    <n v="-1154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3320"/>
    <n v="1"/>
    <m/>
    <n v="54983"/>
    <n v="664"/>
    <n v="0"/>
    <n v="7258755"/>
    <n v="0"/>
    <n v="141985"/>
    <n v="0"/>
    <n v="345545"/>
    <n v="1285481"/>
    <n v="0"/>
    <n v="0"/>
    <n v="0"/>
    <m/>
    <m/>
    <n v="55895.798319327732"/>
    <n v="0"/>
    <n v="9143308.7983193286"/>
    <m/>
    <n v="0"/>
    <m/>
    <n v="0"/>
    <n v="1737229"/>
    <n v="10880537.798319329"/>
    <n v="10880537.798319329"/>
  </r>
  <r>
    <x v="14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11-06T00:00:00"/>
    <d v="2017-12-05T00:00:00"/>
    <d v="2017-12-07T00:00:00"/>
    <n v="206845003"/>
    <n v="132933"/>
    <n v="0"/>
    <n v="18855"/>
    <n v="0"/>
    <n v="0"/>
    <n v="0"/>
    <n v="0"/>
    <n v="0"/>
    <n v="342"/>
    <n v="447"/>
    <n v="339"/>
    <n v="385"/>
    <n v="121852"/>
    <n v="790"/>
    <n v="0"/>
    <n v="10052391"/>
    <n v="0"/>
    <n v="0"/>
    <n v="0"/>
    <n v="0"/>
    <n v="0"/>
    <n v="0"/>
    <n v="0"/>
    <n v="0"/>
    <n v="196631"/>
    <n v="0"/>
    <n v="0"/>
    <n v="77408"/>
    <n v="0"/>
    <n v="546229"/>
    <n v="230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6314"/>
    <n v="19709"/>
    <n v="0"/>
    <n v="0"/>
    <n v="11831410"/>
    <n v="14079378"/>
    <n v="0"/>
    <n v="2247968"/>
    <n v="0"/>
    <n v="0"/>
    <n v="0"/>
    <n v="0"/>
    <n v="2247968"/>
    <n v="-14079378"/>
    <n v="0"/>
    <n v="0"/>
    <n v="0"/>
    <n v="0"/>
    <n v="0"/>
    <n v="0"/>
    <n v="0"/>
    <n v="0"/>
    <n v="0"/>
    <n v="0"/>
    <n v="0"/>
    <n v="0"/>
    <n v="0"/>
    <n v="0"/>
    <n v="0"/>
    <n v="0"/>
    <n v="0"/>
    <n v="-1407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7968"/>
    <n v="0"/>
    <m/>
    <n v="102397"/>
    <n v="664"/>
    <n v="0"/>
    <n v="8447387"/>
    <n v="0"/>
    <n v="165236"/>
    <n v="0"/>
    <n v="459016"/>
    <n v="1939541"/>
    <n v="0"/>
    <n v="0"/>
    <n v="0"/>
    <m/>
    <m/>
    <n v="65048.73949579832"/>
    <n v="0"/>
    <n v="11179289.739495799"/>
    <m/>
    <n v="0"/>
    <m/>
    <n v="0"/>
    <n v="2124065"/>
    <n v="13303354.739495799"/>
    <n v="13303354.739495799"/>
  </r>
  <r>
    <x v="14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11-06T00:00:00"/>
    <d v="2017-12-05T00:00:00"/>
    <d v="2017-12-07T00:00:00"/>
    <n v="206845003"/>
    <n v="51227"/>
    <n v="0"/>
    <n v="12694"/>
    <n v="0"/>
    <n v="0"/>
    <n v="0"/>
    <n v="0"/>
    <n v="0"/>
    <n v="196"/>
    <n v="183"/>
    <n v="195"/>
    <n v="169"/>
    <n v="147502"/>
    <n v="790"/>
    <n v="0"/>
    <n v="3873784"/>
    <n v="0"/>
    <n v="0"/>
    <n v="0"/>
    <n v="0"/>
    <n v="0"/>
    <n v="0"/>
    <n v="0"/>
    <n v="0"/>
    <n v="75773"/>
    <n v="0"/>
    <n v="0"/>
    <n v="29830"/>
    <n v="0"/>
    <n v="223624"/>
    <n v="101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01"/>
    <n v="4532"/>
    <n v="0"/>
    <n v="0"/>
    <n v="4709042"/>
    <n v="5603760"/>
    <n v="0"/>
    <n v="894718"/>
    <n v="0"/>
    <n v="0"/>
    <n v="0"/>
    <n v="0"/>
    <n v="894718"/>
    <n v="-5603760"/>
    <n v="0"/>
    <n v="0"/>
    <n v="0"/>
    <n v="0"/>
    <n v="0"/>
    <n v="0"/>
    <n v="0"/>
    <n v="0"/>
    <n v="0"/>
    <n v="0"/>
    <n v="0"/>
    <n v="0"/>
    <n v="0"/>
    <n v="0"/>
    <n v="0"/>
    <n v="0"/>
    <n v="0"/>
    <n v="-560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718"/>
    <n v="0"/>
    <m/>
    <n v="123951"/>
    <n v="664"/>
    <n v="0"/>
    <n v="3255281"/>
    <n v="0"/>
    <n v="63675"/>
    <n v="0"/>
    <n v="187919"/>
    <n v="852794"/>
    <n v="0"/>
    <n v="0"/>
    <n v="0"/>
    <m/>
    <m/>
    <n v="25067.226890756305"/>
    <n v="0"/>
    <n v="4509351.2268907567"/>
    <m/>
    <n v="0"/>
    <m/>
    <n v="0"/>
    <n v="856777"/>
    <n v="5366128.2268907567"/>
    <n v="5366128.2268907567"/>
  </r>
  <r>
    <x v="14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11-06T00:00:00"/>
    <d v="2017-12-05T00:00:00"/>
    <d v="2017-12-07T00:00:00"/>
    <n v="206845003"/>
    <n v="12220"/>
    <n v="0"/>
    <n v="3556"/>
    <n v="0"/>
    <n v="0"/>
    <n v="0"/>
    <n v="0"/>
    <n v="0"/>
    <n v="23"/>
    <n v="24"/>
    <n v="23"/>
    <n v="24"/>
    <n v="83458"/>
    <n v="790"/>
    <n v="0"/>
    <n v="924077"/>
    <n v="0"/>
    <n v="0"/>
    <n v="0"/>
    <n v="0"/>
    <n v="0"/>
    <n v="0"/>
    <n v="0"/>
    <n v="0"/>
    <n v="18075"/>
    <n v="0"/>
    <n v="0"/>
    <n v="7116"/>
    <n v="0"/>
    <n v="29328"/>
    <n v="14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67"/>
    <n v="1312"/>
    <n v="0"/>
    <n v="0"/>
    <n v="1057911"/>
    <n v="1258915"/>
    <n v="0"/>
    <n v="201003"/>
    <n v="0"/>
    <n v="0"/>
    <n v="0"/>
    <n v="0"/>
    <n v="201003"/>
    <n v="-1258915"/>
    <n v="0"/>
    <n v="0"/>
    <n v="0"/>
    <n v="0"/>
    <n v="0"/>
    <n v="0"/>
    <n v="0"/>
    <n v="0"/>
    <n v="0"/>
    <n v="0"/>
    <n v="0"/>
    <n v="0"/>
    <n v="0"/>
    <n v="0"/>
    <n v="0"/>
    <n v="0"/>
    <n v="4"/>
    <n v="-1258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"/>
    <n v="0"/>
    <n v="0"/>
    <n v="0"/>
    <n v="0"/>
    <n v="0"/>
    <n v="0"/>
    <n v="0"/>
    <n v="0"/>
    <n v="0"/>
    <n v="0"/>
    <n v="0"/>
    <n v="0"/>
    <n v="0"/>
    <n v="0"/>
    <n v="0"/>
    <n v="-4"/>
    <n v="201003"/>
    <n v="-1"/>
    <m/>
    <n v="70133"/>
    <n v="664"/>
    <n v="0"/>
    <n v="776535"/>
    <n v="0"/>
    <n v="15189"/>
    <n v="0"/>
    <n v="24645"/>
    <n v="120750"/>
    <n v="0"/>
    <n v="0"/>
    <n v="0"/>
    <m/>
    <m/>
    <n v="5979.8319327731097"/>
    <n v="-4"/>
    <n v="1013895.8319327731"/>
    <m/>
    <n v="0"/>
    <m/>
    <n v="-4"/>
    <n v="192640"/>
    <n v="1206535.8319327731"/>
    <n v="1206531.8319327731"/>
  </r>
  <r>
    <x v="14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7-12-05T00:00:00"/>
    <d v="2017-12-07T00:00:00"/>
    <n v="206845003"/>
    <n v="0"/>
    <n v="0"/>
    <n v="0"/>
    <n v="0"/>
    <n v="0"/>
    <n v="0"/>
    <n v="0"/>
    <n v="343818"/>
    <n v="0"/>
    <n v="0"/>
    <n v="0"/>
    <n v="0"/>
    <n v="83458"/>
    <n v="790"/>
    <n v="0"/>
    <n v="25999509"/>
    <n v="0"/>
    <n v="0"/>
    <n v="0"/>
    <n v="0"/>
    <n v="0"/>
    <n v="0"/>
    <n v="0"/>
    <n v="0"/>
    <n v="0"/>
    <n v="0"/>
    <n v="0"/>
    <n v="0"/>
    <n v="0"/>
    <n v="813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023"/>
    <n v="21001"/>
    <n v="0"/>
    <n v="0"/>
    <n v="23086617"/>
    <n v="27473074"/>
    <n v="0"/>
    <n v="4386457"/>
    <n v="0"/>
    <n v="0"/>
    <n v="0"/>
    <n v="0"/>
    <n v="4386457"/>
    <n v="-27473074"/>
    <n v="0"/>
    <n v="0"/>
    <n v="0"/>
    <n v="0"/>
    <n v="0"/>
    <n v="0"/>
    <n v="0"/>
    <n v="0"/>
    <n v="0"/>
    <n v="0"/>
    <n v="0"/>
    <n v="0"/>
    <n v="0"/>
    <n v="0"/>
    <n v="0"/>
    <n v="0"/>
    <n v="1387434"/>
    <n v="-2608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87434"/>
    <n v="0"/>
    <n v="0"/>
    <n v="0"/>
    <n v="0"/>
    <n v="0"/>
    <n v="0"/>
    <n v="0"/>
    <n v="0"/>
    <n v="0"/>
    <n v="0"/>
    <n v="0"/>
    <n v="0"/>
    <n v="0"/>
    <n v="0"/>
    <n v="0"/>
    <n v="-1387434"/>
    <n v="4386457"/>
    <n v="0"/>
    <m/>
    <n v="70133"/>
    <n v="664"/>
    <n v="0"/>
    <n v="21848327"/>
    <n v="0"/>
    <n v="0"/>
    <n v="0"/>
    <n v="683439"/>
    <n v="0"/>
    <n v="0"/>
    <n v="0"/>
    <n v="0"/>
    <m/>
    <m/>
    <n v="0"/>
    <n v="-1387434"/>
    <n v="22602563"/>
    <m/>
    <n v="0"/>
    <m/>
    <n v="-1387434"/>
    <n v="4294487"/>
    <n v="26897050"/>
    <n v="25509616"/>
  </r>
  <r>
    <x v="14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7-10-05T00:00:00"/>
    <d v="2017-12-05T00:00:00"/>
    <d v="2017-12-07T00:00:00"/>
    <n v="206845003"/>
    <n v="0"/>
    <n v="0"/>
    <n v="0"/>
    <n v="0"/>
    <n v="0"/>
    <n v="0"/>
    <n v="0"/>
    <n v="52205"/>
    <n v="0"/>
    <n v="0"/>
    <n v="0"/>
    <n v="0"/>
    <n v="121852"/>
    <n v="790"/>
    <n v="0"/>
    <n v="3947741"/>
    <n v="0"/>
    <n v="0"/>
    <n v="0"/>
    <n v="0"/>
    <n v="0"/>
    <n v="0"/>
    <n v="0"/>
    <n v="0"/>
    <n v="0"/>
    <n v="0"/>
    <n v="0"/>
    <n v="0"/>
    <n v="0"/>
    <n v="127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148"/>
    <n v="4123"/>
    <n v="0"/>
    <n v="0"/>
    <n v="3695050"/>
    <n v="4397109"/>
    <n v="0"/>
    <n v="702060"/>
    <n v="0"/>
    <n v="0"/>
    <n v="0"/>
    <n v="0"/>
    <n v="702060"/>
    <n v="-4397109"/>
    <n v="0"/>
    <n v="0"/>
    <n v="0"/>
    <n v="0"/>
    <n v="0"/>
    <n v="0"/>
    <n v="0"/>
    <n v="0"/>
    <n v="0"/>
    <n v="0"/>
    <n v="0"/>
    <n v="0"/>
    <n v="0"/>
    <n v="0"/>
    <n v="0"/>
    <n v="0"/>
    <n v="160874"/>
    <n v="-4236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0874"/>
    <n v="0"/>
    <n v="0"/>
    <n v="0"/>
    <n v="0"/>
    <n v="0"/>
    <n v="0"/>
    <n v="0"/>
    <n v="0"/>
    <n v="0"/>
    <n v="0"/>
    <n v="0"/>
    <n v="0"/>
    <n v="0"/>
    <n v="0"/>
    <n v="0"/>
    <n v="-160874"/>
    <n v="702060"/>
    <n v="0"/>
    <m/>
    <n v="102397"/>
    <n v="664"/>
    <n v="0"/>
    <n v="3317429"/>
    <n v="0"/>
    <n v="0"/>
    <n v="0"/>
    <n v="107105"/>
    <n v="0"/>
    <n v="0"/>
    <n v="0"/>
    <n v="0"/>
    <m/>
    <m/>
    <n v="0"/>
    <n v="-160874"/>
    <n v="3527595"/>
    <m/>
    <n v="0"/>
    <m/>
    <n v="-160874"/>
    <n v="670243"/>
    <n v="4197838"/>
    <n v="4036964"/>
  </r>
  <r>
    <x v="14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11-06T00:00:00"/>
    <d v="2017-12-05T00:00:00"/>
    <d v="2017-12-07T00:00:00"/>
    <n v="206845003"/>
    <n v="48570"/>
    <n v="0"/>
    <n v="32383"/>
    <n v="0"/>
    <n v="0"/>
    <n v="0"/>
    <n v="0"/>
    <n v="0"/>
    <n v="94"/>
    <n v="95"/>
    <n v="91"/>
    <n v="506"/>
    <n v="201488"/>
    <n v="790"/>
    <n v="0"/>
    <n v="3672862"/>
    <n v="0"/>
    <n v="0"/>
    <n v="0"/>
    <n v="0"/>
    <n v="0"/>
    <n v="0"/>
    <n v="0"/>
    <n v="0"/>
    <n v="71844"/>
    <n v="0"/>
    <n v="0"/>
    <n v="28283"/>
    <n v="0"/>
    <n v="116700"/>
    <n v="3032502"/>
    <n v="682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57"/>
    <n v="3551"/>
    <n v="0"/>
    <n v="0"/>
    <n v="6699315"/>
    <n v="7972184"/>
    <n v="0"/>
    <n v="1272870"/>
    <n v="0"/>
    <n v="0"/>
    <n v="0"/>
    <n v="0"/>
    <n v="1272870"/>
    <n v="-7972184"/>
    <n v="0"/>
    <n v="0"/>
    <n v="0"/>
    <n v="0"/>
    <n v="0"/>
    <n v="0"/>
    <n v="0"/>
    <n v="0"/>
    <n v="0"/>
    <n v="0"/>
    <n v="0"/>
    <n v="0"/>
    <n v="0"/>
    <n v="0"/>
    <n v="0"/>
    <n v="0"/>
    <n v="148173"/>
    <n v="-7824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8173"/>
    <n v="0"/>
    <n v="0"/>
    <n v="0"/>
    <n v="0"/>
    <n v="0"/>
    <n v="0"/>
    <n v="0"/>
    <n v="0"/>
    <n v="0"/>
    <n v="0"/>
    <n v="0"/>
    <n v="0"/>
    <n v="0"/>
    <n v="0"/>
    <n v="0"/>
    <n v="-148173"/>
    <n v="1272870"/>
    <n v="1"/>
    <m/>
    <n v="169318"/>
    <n v="664"/>
    <n v="0"/>
    <n v="3086439"/>
    <n v="0"/>
    <n v="60373"/>
    <n v="0"/>
    <n v="98067"/>
    <n v="2548321"/>
    <n v="573283"/>
    <n v="0"/>
    <n v="0"/>
    <m/>
    <m/>
    <n v="23767.226890756305"/>
    <n v="-148173"/>
    <n v="6560232.2268907567"/>
    <m/>
    <n v="0"/>
    <m/>
    <n v="-148173"/>
    <n v="1246444"/>
    <n v="7806676.2268907567"/>
    <n v="7658503.2268907567"/>
  </r>
  <r>
    <x v="14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10-05T00:00:00"/>
    <d v="2017-12-05T00:00:00"/>
    <d v="2017-12-07T00:00:00"/>
    <n v="206845003"/>
    <n v="0"/>
    <n v="0"/>
    <n v="0"/>
    <n v="0"/>
    <n v="0"/>
    <n v="0"/>
    <n v="0"/>
    <n v="2006"/>
    <n v="0"/>
    <n v="0"/>
    <n v="0"/>
    <n v="0"/>
    <n v="147502"/>
    <n v="790"/>
    <n v="0"/>
    <n v="151694"/>
    <n v="0"/>
    <n v="0"/>
    <n v="0"/>
    <n v="0"/>
    <n v="0"/>
    <n v="0"/>
    <n v="0"/>
    <n v="0"/>
    <n v="0"/>
    <n v="0"/>
    <n v="0"/>
    <n v="0"/>
    <n v="0"/>
    <n v="77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46"/>
    <n v="3279"/>
    <n v="0"/>
    <n v="0"/>
    <n v="419680"/>
    <n v="499419"/>
    <n v="0"/>
    <n v="79739"/>
    <n v="0"/>
    <n v="0"/>
    <n v="0"/>
    <n v="0"/>
    <n v="79739"/>
    <n v="-499419"/>
    <n v="0"/>
    <n v="0"/>
    <n v="0"/>
    <n v="0"/>
    <n v="0"/>
    <n v="0"/>
    <n v="0"/>
    <n v="0"/>
    <n v="0"/>
    <n v="0"/>
    <n v="0"/>
    <n v="0"/>
    <n v="0"/>
    <n v="0"/>
    <n v="0"/>
    <n v="0"/>
    <n v="37543"/>
    <n v="-461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543"/>
    <n v="0"/>
    <n v="0"/>
    <n v="0"/>
    <n v="0"/>
    <n v="0"/>
    <n v="0"/>
    <n v="0"/>
    <n v="0"/>
    <n v="0"/>
    <n v="0"/>
    <n v="0"/>
    <n v="0"/>
    <n v="0"/>
    <n v="0"/>
    <n v="0"/>
    <n v="-37543"/>
    <n v="79739"/>
    <n v="0"/>
    <m/>
    <n v="123951"/>
    <n v="664"/>
    <n v="0"/>
    <n v="127474"/>
    <n v="0"/>
    <n v="0"/>
    <n v="0"/>
    <n v="64881"/>
    <n v="0"/>
    <n v="0"/>
    <n v="0"/>
    <n v="0"/>
    <m/>
    <m/>
    <n v="0"/>
    <n v="-37543"/>
    <n v="316970"/>
    <m/>
    <n v="0"/>
    <m/>
    <n v="-37543"/>
    <n v="60224"/>
    <n v="377194"/>
    <n v="339651"/>
  </r>
  <r>
    <x v="14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9-05T00:00:00"/>
    <d v="2017-12-05T00:00:00"/>
    <d v="2017-12-07T00:00:00"/>
    <n v="206845003"/>
    <n v="1305"/>
    <n v="0"/>
    <n v="2096"/>
    <n v="0"/>
    <n v="0"/>
    <n v="0"/>
    <n v="0"/>
    <n v="0"/>
    <n v="1"/>
    <n v="34"/>
    <n v="1"/>
    <n v="49"/>
    <n v="147502"/>
    <n v="790"/>
    <n v="0"/>
    <n v="98684"/>
    <n v="0"/>
    <n v="0"/>
    <n v="0"/>
    <n v="0"/>
    <n v="0"/>
    <n v="0"/>
    <n v="0"/>
    <n v="0"/>
    <n v="1930"/>
    <n v="0"/>
    <n v="0"/>
    <n v="753"/>
    <n v="0"/>
    <n v="128612"/>
    <n v="314378"/>
    <n v="216669"/>
    <n v="0"/>
    <n v="0"/>
    <n v="0"/>
    <n v="0"/>
    <n v="0"/>
    <n v="0"/>
    <n v="0"/>
    <n v="0"/>
    <n v="0"/>
    <n v="0"/>
    <n v="0"/>
    <n v="0"/>
    <n v="0"/>
    <n v="0"/>
    <n v="-193167"/>
    <n v="0"/>
    <n v="0"/>
    <n v="0"/>
    <n v="0"/>
    <n v="0"/>
    <n v="0"/>
    <n v="0"/>
    <n v="0"/>
    <n v="0"/>
    <n v="81736"/>
    <n v="2128"/>
    <n v="0"/>
    <n v="0"/>
    <n v="672281"/>
    <n v="800015"/>
    <n v="0"/>
    <n v="127733"/>
    <n v="0"/>
    <n v="0"/>
    <n v="0"/>
    <n v="0"/>
    <n v="127733"/>
    <n v="-800015"/>
    <n v="0"/>
    <n v="0"/>
    <n v="0"/>
    <n v="0"/>
    <n v="0"/>
    <n v="0"/>
    <n v="0"/>
    <n v="0"/>
    <n v="0"/>
    <n v="0"/>
    <n v="0"/>
    <n v="0"/>
    <n v="0"/>
    <n v="0"/>
    <n v="0"/>
    <n v="0"/>
    <n v="2230"/>
    <n v="-79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30"/>
    <n v="0"/>
    <n v="0"/>
    <n v="0"/>
    <n v="0"/>
    <n v="0"/>
    <n v="0"/>
    <n v="0"/>
    <n v="0"/>
    <n v="0"/>
    <n v="0"/>
    <n v="0"/>
    <n v="0"/>
    <n v="0"/>
    <n v="0"/>
    <n v="0"/>
    <n v="-2230"/>
    <n v="127733"/>
    <n v="-1"/>
    <m/>
    <n v="123951"/>
    <n v="664"/>
    <n v="0"/>
    <n v="82928"/>
    <n v="0"/>
    <n v="1622"/>
    <n v="0"/>
    <n v="108077"/>
    <n v="264183"/>
    <n v="182075"/>
    <n v="0"/>
    <n v="0"/>
    <m/>
    <m/>
    <n v="632.77310924369749"/>
    <n v="-2230"/>
    <n v="764132.77310924372"/>
    <m/>
    <n v="-193167"/>
    <m/>
    <n v="-2230"/>
    <n v="145185"/>
    <n v="909317.77310924372"/>
    <n v="713920.77310924372"/>
  </r>
  <r>
    <x v="14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11-06T00:00:00"/>
    <d v="2017-12-05T00:00:00"/>
    <d v="2017-12-07T00:00:00"/>
    <n v="206845003"/>
    <n v="57945"/>
    <n v="0"/>
    <n v="15767"/>
    <n v="0"/>
    <n v="0"/>
    <n v="0"/>
    <n v="0"/>
    <n v="0"/>
    <n v="117"/>
    <n v="120"/>
    <n v="117"/>
    <n v="119"/>
    <n v="121852"/>
    <n v="790"/>
    <n v="0"/>
    <n v="4381800"/>
    <n v="0"/>
    <n v="0"/>
    <n v="0"/>
    <n v="0"/>
    <n v="0"/>
    <n v="0"/>
    <n v="0"/>
    <n v="0"/>
    <n v="85711"/>
    <n v="0"/>
    <n v="0"/>
    <n v="33741"/>
    <n v="0"/>
    <n v="146639"/>
    <n v="71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299"/>
    <n v="4285"/>
    <n v="0"/>
    <n v="0"/>
    <n v="4756800"/>
    <n v="5660591"/>
    <n v="0"/>
    <n v="903792"/>
    <n v="0"/>
    <n v="0"/>
    <n v="0"/>
    <n v="0"/>
    <n v="903792"/>
    <n v="-5660591"/>
    <n v="0"/>
    <n v="0"/>
    <n v="0"/>
    <n v="0"/>
    <n v="0"/>
    <n v="0"/>
    <n v="0"/>
    <n v="0"/>
    <n v="0"/>
    <n v="0"/>
    <n v="0"/>
    <n v="0"/>
    <n v="0"/>
    <n v="0"/>
    <n v="0"/>
    <n v="0"/>
    <n v="1108160"/>
    <n v="-4552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8160"/>
    <n v="0"/>
    <n v="0"/>
    <n v="0"/>
    <n v="0"/>
    <n v="0"/>
    <n v="0"/>
    <n v="0"/>
    <n v="0"/>
    <n v="0"/>
    <n v="0"/>
    <n v="0"/>
    <n v="0"/>
    <n v="0"/>
    <n v="0"/>
    <n v="0"/>
    <n v="-1108160"/>
    <n v="903792"/>
    <n v="1"/>
    <m/>
    <n v="102397"/>
    <n v="664"/>
    <n v="0"/>
    <n v="3682185"/>
    <n v="0"/>
    <n v="72026"/>
    <n v="0"/>
    <n v="123226"/>
    <n v="598717"/>
    <n v="0"/>
    <n v="0"/>
    <n v="0"/>
    <m/>
    <m/>
    <n v="28353.781512605045"/>
    <n v="-1108160"/>
    <n v="4607568.781512605"/>
    <m/>
    <n v="0"/>
    <m/>
    <n v="-1108160"/>
    <n v="875438"/>
    <n v="5483006.781512605"/>
    <n v="4374846.781512605"/>
  </r>
  <r>
    <x v="14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10-05T00:00:00"/>
    <d v="2017-12-05T00:00:00"/>
    <d v="2017-12-07T00:00:00"/>
    <n v="206845003"/>
    <n v="0"/>
    <n v="0"/>
    <n v="0"/>
    <n v="0"/>
    <n v="0"/>
    <n v="0"/>
    <n v="0"/>
    <n v="66730"/>
    <n v="0"/>
    <n v="0"/>
    <n v="0"/>
    <n v="0"/>
    <n v="121852"/>
    <n v="790"/>
    <n v="0"/>
    <n v="5046121"/>
    <n v="0"/>
    <n v="0"/>
    <n v="0"/>
    <n v="0"/>
    <n v="0"/>
    <n v="0"/>
    <n v="0"/>
    <n v="0"/>
    <n v="0"/>
    <n v="0"/>
    <n v="0"/>
    <n v="0"/>
    <n v="0"/>
    <n v="15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276"/>
    <n v="9680"/>
    <n v="0"/>
    <n v="0"/>
    <n v="4820881"/>
    <n v="5736847"/>
    <n v="0"/>
    <n v="915967"/>
    <n v="0"/>
    <n v="0"/>
    <n v="0"/>
    <n v="0"/>
    <n v="915967"/>
    <n v="-5736847"/>
    <n v="0"/>
    <n v="0"/>
    <n v="0"/>
    <n v="0"/>
    <n v="0"/>
    <n v="0"/>
    <n v="0"/>
    <n v="0"/>
    <n v="0"/>
    <n v="0"/>
    <n v="0"/>
    <n v="0"/>
    <n v="0"/>
    <n v="0"/>
    <n v="0"/>
    <n v="0"/>
    <n v="0"/>
    <n v="-5736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5967"/>
    <n v="1"/>
    <m/>
    <n v="102397"/>
    <n v="664"/>
    <n v="0"/>
    <n v="4240438"/>
    <n v="0"/>
    <n v="0"/>
    <n v="0"/>
    <n v="126158"/>
    <n v="0"/>
    <n v="0"/>
    <n v="0"/>
    <n v="0"/>
    <m/>
    <m/>
    <n v="0"/>
    <n v="0"/>
    <n v="4469657"/>
    <m/>
    <n v="0"/>
    <m/>
    <n v="0"/>
    <n v="849235"/>
    <n v="5318892"/>
    <n v="5318892"/>
  </r>
  <r>
    <x v="14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9-05T00:00:00"/>
    <d v="2017-12-05T00:00:00"/>
    <d v="2017-12-07T00:00:00"/>
    <n v="206845003"/>
    <n v="0"/>
    <n v="0"/>
    <n v="0"/>
    <n v="0"/>
    <n v="0"/>
    <n v="0"/>
    <n v="0"/>
    <n v="25618"/>
    <n v="0"/>
    <n v="0"/>
    <n v="0"/>
    <n v="0"/>
    <n v="83458"/>
    <n v="790"/>
    <n v="0"/>
    <n v="1824384"/>
    <n v="0"/>
    <n v="0"/>
    <n v="0"/>
    <n v="0"/>
    <n v="0"/>
    <n v="0"/>
    <n v="0"/>
    <n v="0"/>
    <n v="0"/>
    <n v="0"/>
    <n v="0"/>
    <n v="0"/>
    <n v="0"/>
    <n v="83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62"/>
    <n v="4381"/>
    <n v="0"/>
    <n v="0"/>
    <n v="1809282"/>
    <n v="2153046"/>
    <n v="0"/>
    <n v="343764"/>
    <n v="0"/>
    <n v="0"/>
    <n v="0"/>
    <n v="0"/>
    <n v="343764"/>
    <n v="-2153046"/>
    <n v="0"/>
    <n v="0"/>
    <n v="0"/>
    <n v="0"/>
    <n v="0"/>
    <n v="0"/>
    <n v="0"/>
    <n v="0"/>
    <n v="0"/>
    <n v="0"/>
    <n v="0"/>
    <n v="0"/>
    <n v="0"/>
    <n v="0"/>
    <n v="0"/>
    <n v="0"/>
    <n v="0"/>
    <n v="-2153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764"/>
    <n v="0"/>
    <m/>
    <n v="70133"/>
    <n v="664"/>
    <n v="0"/>
    <n v="1533096"/>
    <n v="0"/>
    <n v="0"/>
    <n v="0"/>
    <n v="70227"/>
    <n v="0"/>
    <n v="0"/>
    <n v="0"/>
    <n v="0"/>
    <m/>
    <m/>
    <n v="0"/>
    <n v="0"/>
    <n v="1674120"/>
    <m/>
    <n v="0"/>
    <m/>
    <n v="0"/>
    <n v="318083"/>
    <n v="1992203"/>
    <n v="1992203"/>
  </r>
  <r>
    <x v="14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11-06T00:00:00"/>
    <d v="2017-12-05T00:00:00"/>
    <d v="2017-12-07T00:00:00"/>
    <n v="206845003"/>
    <n v="0"/>
    <n v="0"/>
    <n v="0"/>
    <n v="0"/>
    <n v="0"/>
    <n v="0"/>
    <n v="0"/>
    <n v="22312"/>
    <n v="0"/>
    <n v="0"/>
    <n v="0"/>
    <n v="0"/>
    <n v="0"/>
    <n v="790"/>
    <n v="0"/>
    <n v="1588948"/>
    <n v="0"/>
    <n v="0"/>
    <n v="0"/>
    <n v="0"/>
    <n v="0"/>
    <n v="0"/>
    <n v="0"/>
    <n v="0"/>
    <n v="0"/>
    <n v="0"/>
    <n v="0"/>
    <n v="0"/>
    <n v="0"/>
    <n v="9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921"/>
    <n v="3663"/>
    <n v="0"/>
    <n v="0"/>
    <n v="1563093"/>
    <n v="1860080"/>
    <n v="0"/>
    <n v="296987"/>
    <n v="0"/>
    <n v="0"/>
    <n v="0"/>
    <n v="0"/>
    <n v="296987"/>
    <n v="-1860080"/>
    <n v="0"/>
    <n v="0"/>
    <n v="0"/>
    <n v="0"/>
    <n v="0"/>
    <n v="0"/>
    <n v="0"/>
    <n v="0"/>
    <n v="0"/>
    <n v="0"/>
    <n v="0"/>
    <n v="0"/>
    <n v="0"/>
    <n v="0"/>
    <n v="0"/>
    <n v="0"/>
    <n v="2113"/>
    <n v="-1857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13"/>
    <n v="0"/>
    <n v="0"/>
    <n v="0"/>
    <n v="0"/>
    <n v="0"/>
    <n v="0"/>
    <n v="0"/>
    <n v="0"/>
    <n v="0"/>
    <n v="0"/>
    <n v="0"/>
    <n v="0"/>
    <n v="0"/>
    <n v="0"/>
    <n v="0"/>
    <n v="-2113"/>
    <n v="296987"/>
    <n v="1"/>
    <m/>
    <n v="0"/>
    <n v="664"/>
    <n v="0"/>
    <n v="1335250"/>
    <n v="0"/>
    <n v="0"/>
    <n v="0"/>
    <n v="82150"/>
    <n v="0"/>
    <n v="0"/>
    <n v="0"/>
    <n v="0"/>
    <m/>
    <m/>
    <n v="0"/>
    <n v="-2113"/>
    <n v="1418064"/>
    <m/>
    <n v="0"/>
    <m/>
    <n v="-2113"/>
    <n v="269432"/>
    <n v="1687496"/>
    <n v="1685383"/>
  </r>
  <r>
    <x v="14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11-06T00:00:00"/>
    <d v="2017-12-05T00:00:00"/>
    <d v="2017-12-07T00:00:00"/>
    <n v="206845003"/>
    <n v="211307"/>
    <n v="0"/>
    <n v="80916"/>
    <n v="0"/>
    <n v="0"/>
    <n v="0"/>
    <n v="0"/>
    <n v="0"/>
    <n v="596"/>
    <n v="676"/>
    <n v="531"/>
    <n v="639"/>
    <n v="83458"/>
    <n v="790"/>
    <n v="0"/>
    <n v="15979031"/>
    <n v="0"/>
    <n v="0"/>
    <n v="0"/>
    <n v="0"/>
    <n v="0"/>
    <n v="0"/>
    <n v="0"/>
    <n v="0"/>
    <n v="312559"/>
    <n v="0"/>
    <n v="0"/>
    <n v="123046"/>
    <n v="0"/>
    <n v="826675"/>
    <n v="3828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7672"/>
    <n v="24635"/>
    <n v="0"/>
    <n v="0"/>
    <n v="18644253"/>
    <n v="22186662"/>
    <n v="0"/>
    <n v="3542408"/>
    <n v="0"/>
    <n v="0"/>
    <n v="0"/>
    <n v="0"/>
    <n v="3542408"/>
    <n v="-22186662"/>
    <n v="0"/>
    <n v="0"/>
    <n v="0"/>
    <n v="0"/>
    <n v="0"/>
    <n v="0"/>
    <n v="0"/>
    <n v="0"/>
    <n v="0"/>
    <n v="0"/>
    <n v="0"/>
    <n v="0"/>
    <n v="0"/>
    <n v="0"/>
    <n v="0"/>
    <n v="0"/>
    <n v="1"/>
    <n v="-22186661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2408"/>
    <n v="-1"/>
    <m/>
    <n v="70133"/>
    <n v="664"/>
    <n v="0"/>
    <n v="13427757"/>
    <n v="0"/>
    <n v="262655"/>
    <n v="0"/>
    <n v="694685"/>
    <n v="3217475"/>
    <n v="0"/>
    <n v="0"/>
    <n v="0"/>
    <m/>
    <m/>
    <n v="103400"/>
    <n v="0"/>
    <n v="17776769"/>
    <m/>
    <n v="0"/>
    <m/>
    <n v="-1"/>
    <n v="3377586"/>
    <n v="21154355"/>
    <n v="21154354"/>
  </r>
  <r>
    <x v="14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11-06T00:00:00"/>
    <d v="2017-12-05T00:00:00"/>
    <d v="2017-12-07T00:00:00"/>
    <n v="206845003"/>
    <n v="80253"/>
    <n v="0"/>
    <n v="13919"/>
    <n v="0"/>
    <n v="0"/>
    <n v="0"/>
    <n v="0"/>
    <n v="0"/>
    <n v="278"/>
    <n v="277"/>
    <n v="258"/>
    <n v="207"/>
    <n v="83458"/>
    <n v="790"/>
    <n v="0"/>
    <n v="6068730"/>
    <n v="0"/>
    <n v="0"/>
    <n v="0"/>
    <n v="0"/>
    <n v="0"/>
    <n v="0"/>
    <n v="0"/>
    <n v="0"/>
    <n v="118707"/>
    <n v="0"/>
    <n v="0"/>
    <n v="46731"/>
    <n v="0"/>
    <n v="339101"/>
    <n v="124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007"/>
    <n v="8561"/>
    <n v="0"/>
    <n v="0"/>
    <n v="6936490"/>
    <n v="8254423"/>
    <n v="0"/>
    <n v="1317933"/>
    <n v="0"/>
    <n v="0"/>
    <n v="0"/>
    <n v="0"/>
    <n v="1317933"/>
    <n v="-8254423"/>
    <n v="0"/>
    <n v="0"/>
    <n v="0"/>
    <n v="0"/>
    <n v="0"/>
    <n v="0"/>
    <n v="0"/>
    <n v="0"/>
    <n v="0"/>
    <n v="0"/>
    <n v="0"/>
    <n v="0"/>
    <n v="0"/>
    <n v="0"/>
    <n v="0"/>
    <n v="0"/>
    <n v="0"/>
    <n v="-8254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7933"/>
    <n v="0"/>
    <m/>
    <n v="70133"/>
    <n v="664"/>
    <n v="0"/>
    <n v="5099773"/>
    <n v="0"/>
    <n v="99754"/>
    <n v="0"/>
    <n v="284959"/>
    <n v="1043981"/>
    <n v="0"/>
    <n v="0"/>
    <n v="0"/>
    <m/>
    <m/>
    <n v="39269.747899159665"/>
    <n v="0"/>
    <n v="6638533.7478991598"/>
    <m/>
    <n v="0"/>
    <m/>
    <n v="0"/>
    <n v="1261321"/>
    <n v="7899854.7478991598"/>
    <n v="7899854.7478991598"/>
  </r>
  <r>
    <x v="14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8-04T00:00:00"/>
    <d v="2017-12-05T00:00:00"/>
    <d v="2017-12-07T00:00:00"/>
    <n v="206845003"/>
    <n v="0"/>
    <n v="0"/>
    <n v="0"/>
    <n v="0"/>
    <n v="0"/>
    <n v="0"/>
    <n v="0"/>
    <n v="270199"/>
    <n v="0"/>
    <n v="0"/>
    <n v="0"/>
    <n v="0"/>
    <n v="83458"/>
    <n v="790"/>
    <n v="0"/>
    <n v="20432443"/>
    <n v="0"/>
    <n v="0"/>
    <n v="0"/>
    <n v="0"/>
    <n v="0"/>
    <n v="0"/>
    <n v="0"/>
    <n v="0"/>
    <n v="0"/>
    <n v="0"/>
    <n v="0"/>
    <n v="0"/>
    <n v="0"/>
    <n v="805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773"/>
    <n v="23976"/>
    <n v="0"/>
    <n v="0"/>
    <n v="18516580"/>
    <n v="22034730"/>
    <n v="0"/>
    <n v="3518150"/>
    <n v="0"/>
    <n v="0"/>
    <n v="0"/>
    <n v="0"/>
    <n v="3518150"/>
    <n v="-22034730"/>
    <n v="0"/>
    <n v="0"/>
    <n v="0"/>
    <n v="0"/>
    <n v="0"/>
    <n v="0"/>
    <n v="0"/>
    <n v="0"/>
    <n v="0"/>
    <n v="0"/>
    <n v="0"/>
    <n v="0"/>
    <n v="0"/>
    <n v="0"/>
    <n v="0"/>
    <n v="0"/>
    <n v="0"/>
    <n v="-22034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8150"/>
    <n v="0"/>
    <m/>
    <n v="70133"/>
    <n v="664"/>
    <n v="0"/>
    <n v="17170120"/>
    <n v="0"/>
    <n v="0"/>
    <n v="0"/>
    <n v="676714"/>
    <n v="0"/>
    <n v="0"/>
    <n v="0"/>
    <n v="0"/>
    <m/>
    <m/>
    <n v="0"/>
    <n v="0"/>
    <n v="17917631"/>
    <m/>
    <n v="0"/>
    <m/>
    <n v="0"/>
    <n v="3404350"/>
    <n v="21321981"/>
    <n v="21321981"/>
  </r>
  <r>
    <x v="14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11-06T00:00:00"/>
    <d v="2017-12-05T00:00:00"/>
    <d v="2017-12-07T00:00:00"/>
    <n v="206845003"/>
    <n v="29726"/>
    <n v="0"/>
    <n v="6373"/>
    <n v="0"/>
    <n v="0"/>
    <n v="0"/>
    <n v="0"/>
    <n v="0"/>
    <n v="51"/>
    <n v="53"/>
    <n v="48"/>
    <n v="50"/>
    <n v="0"/>
    <n v="790"/>
    <n v="0"/>
    <n v="2247879"/>
    <n v="0"/>
    <n v="0"/>
    <n v="0"/>
    <n v="0"/>
    <n v="0"/>
    <n v="0"/>
    <n v="0"/>
    <n v="0"/>
    <n v="43969"/>
    <n v="0"/>
    <n v="0"/>
    <n v="17310"/>
    <n v="0"/>
    <n v="64766"/>
    <n v="30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488"/>
    <n v="1764"/>
    <n v="0"/>
    <n v="0"/>
    <n v="2319595"/>
    <n v="2760318"/>
    <n v="0"/>
    <n v="440723"/>
    <n v="0"/>
    <n v="0"/>
    <n v="0"/>
    <n v="0"/>
    <n v="440723"/>
    <n v="-2760318"/>
    <n v="0"/>
    <n v="0"/>
    <n v="0"/>
    <n v="0"/>
    <n v="0"/>
    <n v="0"/>
    <n v="0"/>
    <n v="0"/>
    <n v="0"/>
    <n v="0"/>
    <n v="0"/>
    <n v="0"/>
    <n v="0"/>
    <n v="0"/>
    <n v="0"/>
    <n v="0"/>
    <n v="0"/>
    <n v="-2760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723"/>
    <n v="0"/>
    <m/>
    <n v="0"/>
    <n v="664"/>
    <n v="0"/>
    <n v="1888974"/>
    <n v="0"/>
    <n v="36949"/>
    <n v="0"/>
    <n v="54425"/>
    <n v="254077"/>
    <n v="0"/>
    <n v="0"/>
    <n v="0"/>
    <m/>
    <m/>
    <n v="14546.218487394959"/>
    <n v="0"/>
    <n v="2249635.218487395"/>
    <m/>
    <n v="0"/>
    <m/>
    <n v="0"/>
    <n v="427431"/>
    <n v="2677066.218487395"/>
    <n v="2677066.218487395"/>
  </r>
  <r>
    <x v="14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1-06T00:00:00"/>
    <d v="2017-12-05T00:00:00"/>
    <d v="2017-12-07T00:00:00"/>
    <n v="206845003"/>
    <n v="40178"/>
    <n v="0"/>
    <n v="163"/>
    <n v="0"/>
    <n v="0"/>
    <n v="0"/>
    <n v="0"/>
    <n v="0"/>
    <n v="90"/>
    <n v="110"/>
    <n v="87"/>
    <n v="102"/>
    <n v="0"/>
    <n v="790"/>
    <n v="0"/>
    <n v="3038259"/>
    <n v="0"/>
    <n v="0"/>
    <n v="0"/>
    <n v="0"/>
    <n v="0"/>
    <n v="0"/>
    <n v="0"/>
    <n v="0"/>
    <n v="59430"/>
    <n v="0"/>
    <n v="0"/>
    <n v="23395"/>
    <n v="0"/>
    <n v="134419"/>
    <n v="610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45"/>
    <n v="3666"/>
    <n v="0"/>
    <n v="0"/>
    <n v="3283274"/>
    <n v="3907096"/>
    <n v="0"/>
    <n v="623822"/>
    <n v="0"/>
    <n v="0"/>
    <n v="0"/>
    <n v="0"/>
    <n v="623822"/>
    <n v="-3907096"/>
    <n v="0"/>
    <n v="0"/>
    <n v="0"/>
    <n v="0"/>
    <n v="0"/>
    <n v="0"/>
    <n v="0"/>
    <n v="0"/>
    <n v="0"/>
    <n v="0"/>
    <n v="0"/>
    <n v="0"/>
    <n v="0"/>
    <n v="0"/>
    <n v="0"/>
    <n v="0"/>
    <n v="0"/>
    <n v="-3907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822"/>
    <n v="0"/>
    <m/>
    <n v="0"/>
    <n v="664"/>
    <n v="0"/>
    <n v="2553159"/>
    <n v="0"/>
    <n v="49941"/>
    <n v="0"/>
    <n v="112957"/>
    <n v="513186"/>
    <n v="0"/>
    <n v="0"/>
    <n v="0"/>
    <m/>
    <m/>
    <n v="19659.663865546219"/>
    <n v="0"/>
    <n v="3249566.6638655462"/>
    <m/>
    <n v="0"/>
    <m/>
    <n v="0"/>
    <n v="617418"/>
    <n v="3866984.6638655462"/>
    <n v="3866984.6638655462"/>
  </r>
  <r>
    <x v="14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11-06T00:00:00"/>
    <d v="2017-12-05T00:00:00"/>
    <d v="2017-12-07T00:00:00"/>
    <n v="206845003"/>
    <n v="32806"/>
    <n v="0"/>
    <n v="11195"/>
    <n v="0"/>
    <n v="0"/>
    <n v="0"/>
    <n v="0"/>
    <n v="0"/>
    <n v="58"/>
    <n v="58"/>
    <n v="57"/>
    <n v="57"/>
    <n v="121852"/>
    <n v="790"/>
    <n v="0"/>
    <n v="2480789"/>
    <n v="0"/>
    <n v="0"/>
    <n v="0"/>
    <n v="0"/>
    <n v="0"/>
    <n v="0"/>
    <n v="0"/>
    <n v="0"/>
    <n v="48526"/>
    <n v="0"/>
    <n v="0"/>
    <n v="19103"/>
    <n v="0"/>
    <n v="70875"/>
    <n v="341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728"/>
    <n v="1835"/>
    <n v="0"/>
    <n v="0"/>
    <n v="2672073"/>
    <n v="3179767"/>
    <n v="0"/>
    <n v="507694"/>
    <n v="0"/>
    <n v="0"/>
    <n v="0"/>
    <n v="0"/>
    <n v="507694"/>
    <n v="-3179767"/>
    <n v="0"/>
    <n v="0"/>
    <n v="0"/>
    <n v="0"/>
    <n v="0"/>
    <n v="0"/>
    <n v="0"/>
    <n v="0"/>
    <n v="0"/>
    <n v="0"/>
    <n v="0"/>
    <n v="0"/>
    <n v="0"/>
    <n v="0"/>
    <n v="0"/>
    <n v="0"/>
    <n v="1"/>
    <n v="-3179766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694"/>
    <n v="0"/>
    <m/>
    <n v="102397"/>
    <n v="664"/>
    <n v="0"/>
    <n v="2084697"/>
    <n v="0"/>
    <n v="40778"/>
    <n v="0"/>
    <n v="59559"/>
    <n v="286780"/>
    <n v="0"/>
    <n v="0"/>
    <n v="0"/>
    <m/>
    <m/>
    <n v="16052.941176470589"/>
    <n v="0"/>
    <n v="2590927.9411764704"/>
    <m/>
    <n v="0"/>
    <m/>
    <n v="-1"/>
    <n v="492276"/>
    <n v="3083203.9411764704"/>
    <n v="3083202.9411764704"/>
  </r>
  <r>
    <x v="14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1-06T00:00:00"/>
    <d v="2017-12-05T00:00:00"/>
    <d v="2017-12-07T00:00:00"/>
    <n v="206845003"/>
    <n v="78565"/>
    <n v="0"/>
    <n v="24426"/>
    <n v="0"/>
    <n v="0"/>
    <n v="0"/>
    <n v="0"/>
    <n v="0"/>
    <n v="226"/>
    <n v="335"/>
    <n v="226"/>
    <n v="148"/>
    <n v="0"/>
    <n v="790"/>
    <n v="0"/>
    <n v="5941083"/>
    <n v="0"/>
    <n v="0"/>
    <n v="0"/>
    <n v="0"/>
    <n v="0"/>
    <n v="0"/>
    <n v="0"/>
    <n v="0"/>
    <n v="116211"/>
    <n v="0"/>
    <n v="0"/>
    <n v="45748"/>
    <n v="0"/>
    <n v="409978"/>
    <n v="889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44"/>
    <n v="7103"/>
    <n v="0"/>
    <n v="0"/>
    <n v="6288951"/>
    <n v="7483852"/>
    <n v="0"/>
    <n v="1194901"/>
    <n v="0"/>
    <n v="0"/>
    <n v="0"/>
    <n v="0"/>
    <n v="1194901"/>
    <n v="-7483852"/>
    <n v="0"/>
    <n v="0"/>
    <n v="0"/>
    <n v="0"/>
    <n v="0"/>
    <n v="0"/>
    <n v="0"/>
    <n v="0"/>
    <n v="0"/>
    <n v="0"/>
    <n v="0"/>
    <n v="0"/>
    <n v="0"/>
    <n v="0"/>
    <n v="0"/>
    <n v="0"/>
    <n v="0"/>
    <n v="-7483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4901"/>
    <n v="0"/>
    <m/>
    <n v="0"/>
    <n v="664"/>
    <n v="0"/>
    <n v="4992507"/>
    <n v="0"/>
    <n v="97656"/>
    <n v="0"/>
    <n v="344519"/>
    <n v="747138"/>
    <n v="0"/>
    <n v="0"/>
    <n v="0"/>
    <m/>
    <m/>
    <n v="38443.697478991598"/>
    <n v="0"/>
    <n v="6220927.6974789919"/>
    <m/>
    <n v="0"/>
    <m/>
    <n v="0"/>
    <n v="1181976"/>
    <n v="7402903.6974789919"/>
    <n v="7402903.6974789919"/>
  </r>
  <r>
    <x v="14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11-06T00:00:00"/>
    <d v="2017-12-05T00:00:00"/>
    <d v="2017-12-07T00:00:00"/>
    <n v="206845003"/>
    <n v="39774"/>
    <n v="0"/>
    <n v="13819"/>
    <n v="0"/>
    <n v="0"/>
    <n v="0"/>
    <n v="0"/>
    <n v="0"/>
    <n v="97"/>
    <n v="105"/>
    <n v="97"/>
    <n v="95"/>
    <n v="0"/>
    <n v="790"/>
    <n v="0"/>
    <n v="3007710"/>
    <n v="0"/>
    <n v="0"/>
    <n v="0"/>
    <n v="0"/>
    <n v="0"/>
    <n v="0"/>
    <n v="0"/>
    <n v="0"/>
    <n v="58832"/>
    <n v="0"/>
    <n v="0"/>
    <n v="23161"/>
    <n v="0"/>
    <n v="128308"/>
    <n v="56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863"/>
    <n v="5137"/>
    <n v="0"/>
    <n v="0"/>
    <n v="3351750"/>
    <n v="3988582"/>
    <n v="0"/>
    <n v="636833"/>
    <n v="0"/>
    <n v="0"/>
    <n v="0"/>
    <n v="0"/>
    <n v="636833"/>
    <n v="-3988582"/>
    <n v="0"/>
    <n v="0"/>
    <n v="0"/>
    <n v="0"/>
    <n v="0"/>
    <n v="0"/>
    <n v="0"/>
    <n v="0"/>
    <n v="0"/>
    <n v="0"/>
    <n v="0"/>
    <n v="0"/>
    <n v="0"/>
    <n v="0"/>
    <n v="0"/>
    <n v="0"/>
    <n v="0"/>
    <n v="-3988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833"/>
    <n v="0"/>
    <m/>
    <n v="0"/>
    <n v="664"/>
    <n v="0"/>
    <n v="2527487"/>
    <n v="0"/>
    <n v="49439"/>
    <n v="0"/>
    <n v="107822"/>
    <n v="477967"/>
    <n v="0"/>
    <n v="0"/>
    <n v="0"/>
    <m/>
    <m/>
    <n v="19463.025210084033"/>
    <n v="0"/>
    <n v="3182842.0252100839"/>
    <m/>
    <n v="0"/>
    <m/>
    <n v="0"/>
    <n v="604740"/>
    <n v="3787582.0252100839"/>
    <n v="3787582.0252100839"/>
  </r>
  <r>
    <x v="14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11-06T00:00:00"/>
    <d v="2017-12-05T00:00:00"/>
    <d v="2017-12-07T00:00:00"/>
    <n v="206845003"/>
    <n v="154040"/>
    <n v="0"/>
    <n v="23590"/>
    <n v="0"/>
    <n v="0"/>
    <n v="0"/>
    <n v="0"/>
    <n v="0"/>
    <n v="476"/>
    <n v="534"/>
    <n v="418"/>
    <n v="323"/>
    <n v="219795"/>
    <n v="790"/>
    <n v="0"/>
    <n v="11648502"/>
    <n v="0"/>
    <n v="0"/>
    <n v="0"/>
    <n v="0"/>
    <n v="0"/>
    <n v="0"/>
    <n v="0"/>
    <n v="0"/>
    <n v="227852"/>
    <n v="0"/>
    <n v="0"/>
    <n v="89699"/>
    <n v="0"/>
    <n v="1081316"/>
    <n v="1985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942"/>
    <n v="29771"/>
    <n v="0"/>
    <n v="0"/>
    <n v="13871656"/>
    <n v="16507271"/>
    <n v="0"/>
    <n v="2635615"/>
    <n v="0"/>
    <n v="0"/>
    <n v="0"/>
    <n v="0"/>
    <n v="2635615"/>
    <n v="-16507271"/>
    <n v="0"/>
    <n v="0"/>
    <n v="0"/>
    <n v="0"/>
    <n v="0"/>
    <n v="0"/>
    <n v="0"/>
    <n v="0"/>
    <n v="0"/>
    <n v="0"/>
    <n v="0"/>
    <n v="0"/>
    <n v="0"/>
    <n v="0"/>
    <n v="0"/>
    <n v="0"/>
    <n v="0"/>
    <n v="-16507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5615"/>
    <n v="0"/>
    <m/>
    <n v="184702"/>
    <n v="664"/>
    <n v="0"/>
    <n v="9788657"/>
    <n v="0"/>
    <n v="191472"/>
    <n v="0"/>
    <n v="908669"/>
    <n v="1668575"/>
    <n v="0"/>
    <n v="0"/>
    <n v="0"/>
    <m/>
    <m/>
    <n v="75377.310924369755"/>
    <n v="0"/>
    <n v="12818116.31092437"/>
    <m/>
    <n v="0"/>
    <m/>
    <n v="0"/>
    <n v="2435442"/>
    <n v="15253558.31092437"/>
    <n v="15253558.31092437"/>
  </r>
  <r>
    <x v="14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11-06T00:00:00"/>
    <d v="2017-12-05T00:00:00"/>
    <d v="2017-12-07T00:00:00"/>
    <n v="206845003"/>
    <n v="32785"/>
    <n v="0"/>
    <n v="6093"/>
    <n v="0"/>
    <n v="0"/>
    <n v="0"/>
    <n v="0"/>
    <n v="0"/>
    <n v="64"/>
    <n v="93"/>
    <n v="64"/>
    <n v="62"/>
    <n v="83458"/>
    <n v="790"/>
    <n v="0"/>
    <n v="2479201"/>
    <n v="0"/>
    <n v="0"/>
    <n v="0"/>
    <n v="0"/>
    <n v="0"/>
    <n v="0"/>
    <n v="0"/>
    <n v="0"/>
    <n v="48495"/>
    <n v="0"/>
    <n v="0"/>
    <n v="19091"/>
    <n v="0"/>
    <n v="113645"/>
    <n v="374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890"/>
    <n v="3999"/>
    <n v="0"/>
    <n v="0"/>
    <n v="2754427"/>
    <n v="3277767"/>
    <n v="0"/>
    <n v="523341"/>
    <n v="0"/>
    <n v="0"/>
    <n v="0"/>
    <n v="0"/>
    <n v="523341"/>
    <n v="-3277767"/>
    <n v="0"/>
    <n v="0"/>
    <n v="0"/>
    <n v="0"/>
    <n v="0"/>
    <n v="0"/>
    <n v="0"/>
    <n v="0"/>
    <n v="0"/>
    <n v="0"/>
    <n v="0"/>
    <n v="0"/>
    <n v="0"/>
    <n v="0"/>
    <n v="0"/>
    <n v="0"/>
    <n v="0"/>
    <n v="-3277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341"/>
    <n v="1"/>
    <m/>
    <n v="70133"/>
    <n v="664"/>
    <n v="0"/>
    <n v="2083362"/>
    <n v="0"/>
    <n v="40752"/>
    <n v="0"/>
    <n v="95500"/>
    <n v="314452"/>
    <n v="0"/>
    <n v="0"/>
    <n v="0"/>
    <m/>
    <m/>
    <n v="16042.857142857143"/>
    <n v="0"/>
    <n v="2620905.8571428573"/>
    <m/>
    <n v="0"/>
    <m/>
    <n v="0"/>
    <n v="497972"/>
    <n v="3118877.8571428573"/>
    <n v="3118877.8571428573"/>
  </r>
  <r>
    <x v="14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11-06T00:00:00"/>
    <d v="2017-12-05T00:00:00"/>
    <d v="2017-12-07T00:00:00"/>
    <n v="206845003"/>
    <n v="70829"/>
    <n v="0"/>
    <n v="13815"/>
    <n v="0"/>
    <n v="0"/>
    <n v="0"/>
    <n v="0"/>
    <n v="0"/>
    <n v="197"/>
    <n v="205"/>
    <n v="196"/>
    <n v="141"/>
    <n v="0"/>
    <n v="790"/>
    <n v="0"/>
    <n v="5356088"/>
    <n v="0"/>
    <n v="0"/>
    <n v="0"/>
    <n v="0"/>
    <n v="0"/>
    <n v="0"/>
    <n v="0"/>
    <n v="0"/>
    <n v="104768"/>
    <n v="0"/>
    <n v="0"/>
    <n v="41244"/>
    <n v="0"/>
    <n v="250508"/>
    <n v="847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643"/>
    <n v="9648"/>
    <n v="0"/>
    <n v="0"/>
    <n v="5855357"/>
    <n v="6967874"/>
    <n v="0"/>
    <n v="1112518"/>
    <n v="0"/>
    <n v="0"/>
    <n v="0"/>
    <n v="0"/>
    <n v="1112518"/>
    <n v="-6967874"/>
    <n v="0"/>
    <n v="0"/>
    <n v="0"/>
    <n v="0"/>
    <n v="0"/>
    <n v="0"/>
    <n v="0"/>
    <n v="0"/>
    <n v="0"/>
    <n v="0"/>
    <n v="0"/>
    <n v="0"/>
    <n v="0"/>
    <n v="0"/>
    <n v="0"/>
    <n v="0"/>
    <n v="0"/>
    <n v="-6967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2518"/>
    <n v="1"/>
    <m/>
    <n v="0"/>
    <n v="664"/>
    <n v="0"/>
    <n v="4500914"/>
    <n v="0"/>
    <n v="88040"/>
    <n v="0"/>
    <n v="210511"/>
    <n v="711920"/>
    <n v="0"/>
    <n v="0"/>
    <n v="0"/>
    <m/>
    <m/>
    <n v="34658.823529411769"/>
    <n v="0"/>
    <n v="5546707.823529412"/>
    <m/>
    <n v="0"/>
    <m/>
    <n v="0"/>
    <n v="1053874"/>
    <n v="6600581.823529412"/>
    <n v="6600581.823529412"/>
  </r>
  <r>
    <x v="14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11-06T00:00:00"/>
    <d v="2017-12-05T00:00:00"/>
    <d v="2017-12-07T00:00:00"/>
    <n v="206845003"/>
    <n v="20294"/>
    <n v="0"/>
    <n v="6267"/>
    <n v="0"/>
    <n v="0"/>
    <n v="0"/>
    <n v="0"/>
    <n v="0"/>
    <n v="42"/>
    <n v="46"/>
    <n v="40"/>
    <n v="45"/>
    <n v="0"/>
    <n v="790"/>
    <n v="0"/>
    <n v="1619195"/>
    <n v="0"/>
    <n v="0"/>
    <n v="0"/>
    <n v="0"/>
    <n v="0"/>
    <n v="0"/>
    <n v="0"/>
    <n v="0"/>
    <n v="30018"/>
    <n v="0"/>
    <n v="0"/>
    <n v="11818"/>
    <n v="0"/>
    <n v="137073"/>
    <n v="414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36"/>
    <n v="4314"/>
    <n v="0"/>
    <n v="0"/>
    <n v="2000477"/>
    <n v="2380568"/>
    <n v="0"/>
    <n v="380091"/>
    <n v="0"/>
    <n v="0"/>
    <n v="0"/>
    <n v="0"/>
    <n v="380091"/>
    <n v="-2380568"/>
    <n v="0"/>
    <n v="0"/>
    <n v="0"/>
    <n v="0"/>
    <n v="0"/>
    <n v="0"/>
    <n v="0"/>
    <n v="0"/>
    <n v="0"/>
    <n v="0"/>
    <n v="0"/>
    <n v="0"/>
    <n v="0"/>
    <n v="0"/>
    <n v="0"/>
    <n v="0"/>
    <n v="0"/>
    <n v="-238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091"/>
    <n v="0"/>
    <m/>
    <n v="0"/>
    <n v="664"/>
    <n v="0"/>
    <n v="1360668"/>
    <n v="0"/>
    <n v="25225"/>
    <n v="0"/>
    <n v="115187"/>
    <n v="348592"/>
    <n v="0"/>
    <n v="0"/>
    <n v="0"/>
    <m/>
    <m/>
    <n v="9931.09243697479"/>
    <n v="0"/>
    <n v="1860267.0924369749"/>
    <m/>
    <n v="0"/>
    <m/>
    <n v="0"/>
    <n v="353451"/>
    <n v="2213718.0924369749"/>
    <n v="2213718.0924369749"/>
  </r>
  <r>
    <x v="15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10-05T00:00:00"/>
    <d v="2017-11-06T00:00:00"/>
    <d v="2017-11-08T00:00:00"/>
    <n v="205170134"/>
    <n v="62959"/>
    <n v="0"/>
    <n v="19762"/>
    <n v="0"/>
    <n v="0"/>
    <n v="0"/>
    <n v="0"/>
    <n v="0"/>
    <n v="163"/>
    <n v="188"/>
    <n v="162"/>
    <n v="162"/>
    <n v="121348"/>
    <n v="790"/>
    <n v="0"/>
    <n v="4760958"/>
    <n v="0"/>
    <n v="0"/>
    <n v="0"/>
    <n v="0"/>
    <n v="0"/>
    <n v="0"/>
    <n v="0"/>
    <n v="0"/>
    <n v="93127"/>
    <n v="0"/>
    <n v="0"/>
    <n v="36187"/>
    <n v="0"/>
    <n v="231002"/>
    <n v="970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941"/>
    <n v="11050"/>
    <n v="0"/>
    <n v="0"/>
    <n v="5577766"/>
    <n v="6637542"/>
    <n v="0"/>
    <n v="1059776"/>
    <n v="0"/>
    <n v="0"/>
    <n v="0"/>
    <n v="0"/>
    <n v="1059776"/>
    <n v="-6637542"/>
    <n v="0"/>
    <n v="0"/>
    <n v="0"/>
    <n v="0"/>
    <n v="0"/>
    <n v="0"/>
    <n v="0"/>
    <n v="0"/>
    <n v="0"/>
    <n v="0"/>
    <n v="0"/>
    <n v="0"/>
    <n v="0"/>
    <n v="0"/>
    <n v="0"/>
    <n v="0"/>
    <n v="0"/>
    <n v="-6637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776"/>
    <n v="0"/>
    <m/>
    <n v="101973"/>
    <n v="664"/>
    <n v="0"/>
    <n v="4000805"/>
    <n v="0"/>
    <n v="78258"/>
    <n v="0"/>
    <n v="194119"/>
    <n v="815244"/>
    <n v="0"/>
    <n v="0"/>
    <n v="0"/>
    <m/>
    <m/>
    <n v="30409.243697478993"/>
    <n v="0"/>
    <n v="5221472.2436974794"/>
    <m/>
    <n v="0"/>
    <m/>
    <n v="0"/>
    <n v="992080"/>
    <n v="6213552.2436974794"/>
    <n v="6213552.2436974794"/>
  </r>
  <r>
    <x v="15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0-05T00:00:00"/>
    <d v="2017-11-06T00:00:00"/>
    <d v="2017-11-08T00:00:00"/>
    <n v="205170134"/>
    <n v="110635"/>
    <n v="0"/>
    <n v="35279"/>
    <n v="0"/>
    <n v="0"/>
    <n v="0"/>
    <n v="0"/>
    <n v="0"/>
    <n v="285"/>
    <n v="338"/>
    <n v="235"/>
    <n v="255"/>
    <n v="65352"/>
    <n v="790"/>
    <n v="0"/>
    <n v="8366216"/>
    <n v="0"/>
    <n v="0"/>
    <n v="0"/>
    <n v="0"/>
    <n v="0"/>
    <n v="0"/>
    <n v="0"/>
    <n v="0"/>
    <n v="163648"/>
    <n v="0"/>
    <n v="0"/>
    <n v="63590"/>
    <n v="0"/>
    <n v="415925"/>
    <n v="153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851"/>
    <n v="15613"/>
    <n v="0"/>
    <n v="0"/>
    <n v="9470632"/>
    <n v="11270052"/>
    <n v="0"/>
    <n v="1799420"/>
    <n v="0"/>
    <n v="0"/>
    <n v="0"/>
    <n v="0"/>
    <n v="1799420"/>
    <n v="-11270052"/>
    <n v="0"/>
    <n v="0"/>
    <n v="0"/>
    <n v="0"/>
    <n v="0"/>
    <n v="0"/>
    <n v="0"/>
    <n v="0"/>
    <n v="0"/>
    <n v="0"/>
    <n v="0"/>
    <n v="0"/>
    <n v="0"/>
    <n v="0"/>
    <n v="0"/>
    <n v="0"/>
    <n v="0"/>
    <n v="-11270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9420"/>
    <n v="0"/>
    <m/>
    <n v="54918"/>
    <n v="664"/>
    <n v="0"/>
    <n v="7030434"/>
    <n v="0"/>
    <n v="137519"/>
    <n v="0"/>
    <n v="349517"/>
    <n v="1285770"/>
    <n v="0"/>
    <n v="0"/>
    <n v="0"/>
    <m/>
    <m/>
    <n v="53436.97478991597"/>
    <n v="0"/>
    <n v="8912258.9747899156"/>
    <m/>
    <n v="0"/>
    <m/>
    <n v="0"/>
    <n v="1693329"/>
    <n v="10605587.974789916"/>
    <n v="10605587.974789916"/>
  </r>
  <r>
    <x v="15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10-05T00:00:00"/>
    <d v="2017-11-06T00:00:00"/>
    <d v="2017-11-08T00:00:00"/>
    <n v="205170134"/>
    <n v="98678"/>
    <n v="0"/>
    <n v="12174"/>
    <n v="0"/>
    <n v="0"/>
    <n v="0"/>
    <n v="0"/>
    <n v="0"/>
    <n v="341"/>
    <n v="447"/>
    <n v="341"/>
    <n v="385"/>
    <n v="121348"/>
    <n v="790"/>
    <n v="0"/>
    <n v="7462028"/>
    <n v="0"/>
    <n v="0"/>
    <n v="0"/>
    <n v="0"/>
    <n v="0"/>
    <n v="0"/>
    <n v="0"/>
    <n v="0"/>
    <n v="145962"/>
    <n v="0"/>
    <n v="0"/>
    <n v="56717"/>
    <n v="0"/>
    <n v="549243"/>
    <n v="2308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6314"/>
    <n v="19709"/>
    <n v="0"/>
    <n v="0"/>
    <n v="9597215"/>
    <n v="11420686"/>
    <n v="0"/>
    <n v="1823471"/>
    <n v="0"/>
    <n v="0"/>
    <n v="0"/>
    <n v="0"/>
    <n v="1823471"/>
    <n v="-11420686"/>
    <n v="0"/>
    <n v="0"/>
    <n v="0"/>
    <n v="0"/>
    <n v="0"/>
    <n v="0"/>
    <n v="0"/>
    <n v="0"/>
    <n v="0"/>
    <n v="0"/>
    <n v="0"/>
    <n v="0"/>
    <n v="0"/>
    <n v="0"/>
    <n v="0"/>
    <n v="0"/>
    <n v="0"/>
    <n v="-11420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3471"/>
    <n v="0"/>
    <m/>
    <n v="101973"/>
    <n v="664"/>
    <n v="0"/>
    <n v="6270612"/>
    <n v="0"/>
    <n v="122657"/>
    <n v="0"/>
    <n v="461549"/>
    <n v="1939979"/>
    <n v="0"/>
    <n v="0"/>
    <n v="0"/>
    <m/>
    <m/>
    <n v="47661.34453781513"/>
    <n v="0"/>
    <n v="8945095.3445378151"/>
    <m/>
    <n v="0"/>
    <m/>
    <n v="0"/>
    <n v="1699568"/>
    <n v="10644663.344537815"/>
    <n v="10644663.344537815"/>
  </r>
  <r>
    <x v="15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10-05T00:00:00"/>
    <d v="2017-11-06T00:00:00"/>
    <d v="2017-11-08T00:00:00"/>
    <n v="205170134"/>
    <n v="55961"/>
    <n v="0"/>
    <n v="14198"/>
    <n v="0"/>
    <n v="0"/>
    <n v="0"/>
    <n v="0"/>
    <n v="0"/>
    <n v="170"/>
    <n v="170"/>
    <n v="170"/>
    <n v="169"/>
    <n v="146967"/>
    <n v="790"/>
    <n v="0"/>
    <n v="4231770"/>
    <n v="0"/>
    <n v="0"/>
    <n v="0"/>
    <n v="0"/>
    <n v="0"/>
    <n v="0"/>
    <n v="0"/>
    <n v="0"/>
    <n v="82776"/>
    <n v="0"/>
    <n v="0"/>
    <n v="32165"/>
    <n v="0"/>
    <n v="208884"/>
    <n v="1015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01"/>
    <n v="4532"/>
    <n v="0"/>
    <n v="0"/>
    <n v="5005075"/>
    <n v="5956039"/>
    <n v="0"/>
    <n v="950964"/>
    <n v="0"/>
    <n v="0"/>
    <n v="0"/>
    <n v="0"/>
    <n v="950964"/>
    <n v="-5956039"/>
    <n v="0"/>
    <n v="0"/>
    <n v="0"/>
    <n v="0"/>
    <n v="0"/>
    <n v="0"/>
    <n v="0"/>
    <n v="0"/>
    <n v="0"/>
    <n v="0"/>
    <n v="0"/>
    <n v="0"/>
    <n v="0"/>
    <n v="0"/>
    <n v="0"/>
    <n v="0"/>
    <n v="0"/>
    <n v="-5956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964"/>
    <n v="0"/>
    <m/>
    <n v="123502"/>
    <n v="664"/>
    <n v="0"/>
    <n v="3556109"/>
    <n v="0"/>
    <n v="69560"/>
    <n v="0"/>
    <n v="175533"/>
    <n v="852987"/>
    <n v="0"/>
    <n v="0"/>
    <n v="0"/>
    <m/>
    <m/>
    <n v="27029.411764705885"/>
    <n v="0"/>
    <n v="4805384.4117647056"/>
    <m/>
    <n v="0"/>
    <m/>
    <n v="0"/>
    <n v="913023"/>
    <n v="5718407.4117647056"/>
    <n v="5718407.4117647056"/>
  </r>
  <r>
    <x v="15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10-05T00:00:00"/>
    <d v="2017-11-06T00:00:00"/>
    <d v="2017-11-08T00:00:00"/>
    <n v="205170134"/>
    <n v="13523"/>
    <n v="0"/>
    <n v="3891"/>
    <n v="0"/>
    <n v="0"/>
    <n v="0"/>
    <n v="0"/>
    <n v="0"/>
    <n v="23"/>
    <n v="24"/>
    <n v="23"/>
    <n v="24"/>
    <n v="82999"/>
    <n v="790"/>
    <n v="0"/>
    <n v="1022609"/>
    <n v="0"/>
    <n v="0"/>
    <n v="0"/>
    <n v="0"/>
    <n v="0"/>
    <n v="0"/>
    <n v="0"/>
    <n v="0"/>
    <n v="20003"/>
    <n v="0"/>
    <n v="0"/>
    <n v="7773"/>
    <n v="0"/>
    <n v="29489"/>
    <n v="143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67"/>
    <n v="1312"/>
    <n v="0"/>
    <n v="0"/>
    <n v="1142660"/>
    <n v="1359766"/>
    <n v="0"/>
    <n v="217106"/>
    <n v="0"/>
    <n v="0"/>
    <n v="0"/>
    <n v="0"/>
    <n v="217106"/>
    <n v="-1359766"/>
    <n v="0"/>
    <n v="0"/>
    <n v="0"/>
    <n v="0"/>
    <n v="0"/>
    <n v="0"/>
    <n v="0"/>
    <n v="0"/>
    <n v="0"/>
    <n v="0"/>
    <n v="0"/>
    <n v="0"/>
    <n v="0"/>
    <n v="0"/>
    <n v="0"/>
    <n v="0"/>
    <n v="26469"/>
    <n v="-1333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469"/>
    <n v="0"/>
    <n v="0"/>
    <n v="0"/>
    <n v="0"/>
    <n v="0"/>
    <n v="0"/>
    <n v="0"/>
    <n v="0"/>
    <n v="0"/>
    <n v="0"/>
    <n v="0"/>
    <n v="0"/>
    <n v="0"/>
    <n v="0"/>
    <n v="0"/>
    <n v="-26469"/>
    <n v="217106"/>
    <n v="0"/>
    <m/>
    <n v="69747"/>
    <n v="664"/>
    <n v="0"/>
    <n v="859335"/>
    <n v="0"/>
    <n v="16809"/>
    <n v="0"/>
    <n v="24781"/>
    <n v="120777"/>
    <n v="0"/>
    <n v="0"/>
    <n v="0"/>
    <m/>
    <m/>
    <n v="6531.9327731092444"/>
    <n v="-26469"/>
    <n v="1098644.9327731093"/>
    <m/>
    <n v="0"/>
    <m/>
    <n v="-26469"/>
    <n v="208743"/>
    <n v="1307387.9327731093"/>
    <n v="1280918.9327731093"/>
  </r>
  <r>
    <x v="15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7-11-06T00:00:00"/>
    <d v="2017-11-08T00:00:00"/>
    <n v="205170134"/>
    <n v="0"/>
    <n v="0"/>
    <n v="0"/>
    <n v="0"/>
    <n v="0"/>
    <n v="0"/>
    <n v="0"/>
    <n v="343818"/>
    <n v="0"/>
    <n v="0"/>
    <n v="0"/>
    <n v="0"/>
    <n v="82999"/>
    <n v="896"/>
    <n v="0"/>
    <n v="25999509"/>
    <n v="0"/>
    <n v="0"/>
    <n v="0"/>
    <n v="0"/>
    <n v="0"/>
    <n v="0"/>
    <n v="0"/>
    <n v="0"/>
    <n v="0"/>
    <n v="0"/>
    <n v="0"/>
    <n v="0"/>
    <n v="0"/>
    <n v="923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023"/>
    <n v="21001"/>
    <n v="0"/>
    <n v="0"/>
    <n v="23179249"/>
    <n v="27583306"/>
    <n v="0"/>
    <n v="4404057"/>
    <n v="0"/>
    <n v="0"/>
    <n v="0"/>
    <n v="0"/>
    <n v="4404057"/>
    <n v="-27583306"/>
    <n v="0"/>
    <n v="0"/>
    <n v="0"/>
    <n v="0"/>
    <n v="0"/>
    <n v="0"/>
    <n v="0"/>
    <n v="0"/>
    <n v="0"/>
    <n v="0"/>
    <n v="0"/>
    <n v="0"/>
    <n v="0"/>
    <n v="0"/>
    <n v="0"/>
    <n v="0"/>
    <n v="0"/>
    <n v="-27583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4057"/>
    <n v="0"/>
    <m/>
    <n v="69747"/>
    <n v="753"/>
    <n v="0"/>
    <n v="21848327"/>
    <n v="0"/>
    <n v="0"/>
    <n v="0"/>
    <n v="776368"/>
    <n v="0"/>
    <n v="0"/>
    <n v="0"/>
    <n v="0"/>
    <m/>
    <m/>
    <n v="0"/>
    <n v="0"/>
    <n v="22695195"/>
    <m/>
    <n v="0"/>
    <m/>
    <n v="0"/>
    <n v="4312087"/>
    <n v="27007282"/>
    <n v="27007282"/>
  </r>
  <r>
    <x v="15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7-10-05T00:00:00"/>
    <d v="2017-11-06T00:00:00"/>
    <d v="2017-11-08T00:00:00"/>
    <n v="205170134"/>
    <n v="0"/>
    <n v="0"/>
    <n v="0"/>
    <n v="0"/>
    <n v="0"/>
    <n v="0"/>
    <n v="0"/>
    <n v="52205"/>
    <n v="0"/>
    <n v="0"/>
    <n v="0"/>
    <n v="0"/>
    <n v="121348"/>
    <n v="790"/>
    <n v="0"/>
    <n v="3947741"/>
    <n v="0"/>
    <n v="0"/>
    <n v="0"/>
    <n v="0"/>
    <n v="0"/>
    <n v="0"/>
    <n v="0"/>
    <n v="0"/>
    <n v="0"/>
    <n v="0"/>
    <n v="0"/>
    <n v="0"/>
    <n v="0"/>
    <n v="127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148"/>
    <n v="4123"/>
    <n v="0"/>
    <n v="0"/>
    <n v="3694906"/>
    <n v="4396938"/>
    <n v="0"/>
    <n v="702032"/>
    <n v="0"/>
    <n v="0"/>
    <n v="0"/>
    <n v="0"/>
    <n v="702032"/>
    <n v="-4396938"/>
    <n v="0"/>
    <n v="0"/>
    <n v="0"/>
    <n v="0"/>
    <n v="0"/>
    <n v="0"/>
    <n v="0"/>
    <n v="0"/>
    <n v="0"/>
    <n v="0"/>
    <n v="0"/>
    <n v="0"/>
    <n v="0"/>
    <n v="0"/>
    <n v="0"/>
    <n v="0"/>
    <n v="0"/>
    <n v="-4396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032"/>
    <n v="0"/>
    <m/>
    <n v="101973"/>
    <n v="664"/>
    <n v="0"/>
    <n v="3317429"/>
    <n v="0"/>
    <n v="0"/>
    <n v="0"/>
    <n v="107385"/>
    <n v="0"/>
    <n v="0"/>
    <n v="0"/>
    <n v="0"/>
    <m/>
    <m/>
    <n v="0"/>
    <n v="0"/>
    <n v="3527451"/>
    <m/>
    <n v="0"/>
    <m/>
    <n v="0"/>
    <n v="670216"/>
    <n v="4197667"/>
    <n v="4197667"/>
  </r>
  <r>
    <x v="15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10-05T00:00:00"/>
    <d v="2017-11-06T00:00:00"/>
    <d v="2017-11-08T00:00:00"/>
    <n v="205170134"/>
    <n v="49819"/>
    <n v="0"/>
    <n v="32716"/>
    <n v="0"/>
    <n v="0"/>
    <n v="0"/>
    <n v="0"/>
    <n v="0"/>
    <n v="94"/>
    <n v="96"/>
    <n v="92"/>
    <n v="506"/>
    <n v="200546"/>
    <n v="790"/>
    <n v="0"/>
    <n v="3767312"/>
    <n v="0"/>
    <n v="0"/>
    <n v="0"/>
    <n v="0"/>
    <n v="0"/>
    <n v="0"/>
    <n v="0"/>
    <n v="0"/>
    <n v="73691"/>
    <n v="0"/>
    <n v="0"/>
    <n v="28635"/>
    <n v="0"/>
    <n v="118573"/>
    <n v="3033185"/>
    <n v="62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57"/>
    <n v="3551"/>
    <n v="0"/>
    <n v="0"/>
    <n v="6731896"/>
    <n v="8010955"/>
    <n v="0"/>
    <n v="1279060"/>
    <n v="0"/>
    <n v="0"/>
    <n v="0"/>
    <n v="0"/>
    <n v="1279060"/>
    <n v="-8010955"/>
    <n v="0"/>
    <n v="0"/>
    <n v="0"/>
    <n v="0"/>
    <n v="0"/>
    <n v="0"/>
    <n v="0"/>
    <n v="0"/>
    <n v="0"/>
    <n v="0"/>
    <n v="0"/>
    <n v="0"/>
    <n v="0"/>
    <n v="0"/>
    <n v="0"/>
    <n v="0"/>
    <n v="0"/>
    <n v="-801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9060"/>
    <n v="1"/>
    <m/>
    <n v="168526"/>
    <n v="664"/>
    <n v="0"/>
    <n v="3165808"/>
    <n v="0"/>
    <n v="61925"/>
    <n v="0"/>
    <n v="99641"/>
    <n v="2548895"/>
    <n v="523291"/>
    <n v="0"/>
    <n v="0"/>
    <m/>
    <m/>
    <n v="24063.025210084033"/>
    <n v="0"/>
    <n v="6592813.0252100844"/>
    <m/>
    <n v="0"/>
    <m/>
    <n v="0"/>
    <n v="1252634"/>
    <n v="7845447.0252100844"/>
    <n v="7845447.0252100844"/>
  </r>
  <r>
    <x v="15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10-05T00:00:00"/>
    <d v="2017-11-06T00:00:00"/>
    <d v="2017-11-08T00:00:00"/>
    <n v="205170134"/>
    <n v="0"/>
    <n v="0"/>
    <n v="0"/>
    <n v="0"/>
    <n v="0"/>
    <n v="0"/>
    <n v="0"/>
    <n v="2006"/>
    <n v="0"/>
    <n v="0"/>
    <n v="0"/>
    <n v="0"/>
    <n v="146967"/>
    <n v="790"/>
    <n v="0"/>
    <n v="151694"/>
    <n v="0"/>
    <n v="0"/>
    <n v="0"/>
    <n v="0"/>
    <n v="0"/>
    <n v="0"/>
    <n v="0"/>
    <n v="0"/>
    <n v="0"/>
    <n v="0"/>
    <n v="0"/>
    <n v="0"/>
    <n v="0"/>
    <n v="77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46"/>
    <n v="3279"/>
    <n v="0"/>
    <n v="0"/>
    <n v="419401"/>
    <n v="499087"/>
    <n v="0"/>
    <n v="79686"/>
    <n v="0"/>
    <n v="0"/>
    <n v="0"/>
    <n v="0"/>
    <n v="79686"/>
    <n v="-499087"/>
    <n v="0"/>
    <n v="0"/>
    <n v="0"/>
    <n v="0"/>
    <n v="0"/>
    <n v="0"/>
    <n v="0"/>
    <n v="0"/>
    <n v="0"/>
    <n v="0"/>
    <n v="0"/>
    <n v="0"/>
    <n v="0"/>
    <n v="0"/>
    <n v="0"/>
    <n v="0"/>
    <n v="0"/>
    <n v="-49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686"/>
    <n v="0"/>
    <m/>
    <n v="123502"/>
    <n v="664"/>
    <n v="0"/>
    <n v="127474"/>
    <n v="0"/>
    <n v="0"/>
    <n v="0"/>
    <n v="65051"/>
    <n v="0"/>
    <n v="0"/>
    <n v="0"/>
    <n v="0"/>
    <m/>
    <m/>
    <n v="0"/>
    <n v="0"/>
    <n v="316691"/>
    <m/>
    <n v="0"/>
    <m/>
    <n v="0"/>
    <n v="60171"/>
    <n v="376862"/>
    <n v="376862"/>
  </r>
  <r>
    <x v="15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9-05T00:00:00"/>
    <d v="2017-11-06T00:00:00"/>
    <d v="2017-11-08T00:00:00"/>
    <n v="205170134"/>
    <n v="0"/>
    <n v="0"/>
    <n v="0"/>
    <n v="0"/>
    <n v="0"/>
    <n v="0"/>
    <n v="0"/>
    <n v="759"/>
    <n v="0"/>
    <n v="0"/>
    <n v="0"/>
    <n v="0"/>
    <n v="146967"/>
    <n v="790"/>
    <n v="0"/>
    <n v="57396"/>
    <n v="0"/>
    <n v="0"/>
    <n v="0"/>
    <n v="0"/>
    <n v="0"/>
    <n v="0"/>
    <n v="0"/>
    <n v="0"/>
    <n v="0"/>
    <n v="0"/>
    <n v="0"/>
    <n v="0"/>
    <n v="0"/>
    <n v="42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736"/>
    <n v="2128"/>
    <n v="0"/>
    <n v="0"/>
    <n v="278590"/>
    <n v="331523"/>
    <n v="0"/>
    <n v="52932"/>
    <n v="0"/>
    <n v="0"/>
    <n v="0"/>
    <n v="0"/>
    <n v="52932"/>
    <n v="-331523"/>
    <n v="0"/>
    <n v="0"/>
    <n v="0"/>
    <n v="0"/>
    <n v="0"/>
    <n v="0"/>
    <n v="0"/>
    <n v="0"/>
    <n v="0"/>
    <n v="0"/>
    <n v="0"/>
    <n v="0"/>
    <n v="0"/>
    <n v="0"/>
    <n v="0"/>
    <n v="0"/>
    <n v="0"/>
    <n v="-3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32"/>
    <n v="-1"/>
    <m/>
    <n v="123502"/>
    <n v="664"/>
    <n v="0"/>
    <n v="48232"/>
    <n v="0"/>
    <n v="0"/>
    <n v="0"/>
    <n v="35719"/>
    <n v="0"/>
    <n v="0"/>
    <n v="0"/>
    <n v="0"/>
    <m/>
    <m/>
    <n v="0"/>
    <n v="0"/>
    <n v="208117"/>
    <m/>
    <n v="0"/>
    <m/>
    <n v="0"/>
    <n v="39542"/>
    <n v="247659"/>
    <n v="247659"/>
  </r>
  <r>
    <x v="15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10-05T00:00:00"/>
    <d v="2017-11-06T00:00:00"/>
    <d v="2017-11-08T00:00:00"/>
    <n v="205170134"/>
    <n v="48672"/>
    <n v="0"/>
    <n v="12841"/>
    <n v="0"/>
    <n v="0"/>
    <n v="0"/>
    <n v="0"/>
    <n v="0"/>
    <n v="117"/>
    <n v="120"/>
    <n v="117"/>
    <n v="119"/>
    <n v="121348"/>
    <n v="790"/>
    <n v="0"/>
    <n v="3680576"/>
    <n v="0"/>
    <n v="0"/>
    <n v="0"/>
    <n v="0"/>
    <n v="0"/>
    <n v="0"/>
    <n v="0"/>
    <n v="0"/>
    <n v="71994"/>
    <n v="0"/>
    <n v="0"/>
    <n v="27976"/>
    <n v="0"/>
    <n v="147448"/>
    <n v="712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299"/>
    <n v="4285"/>
    <n v="0"/>
    <n v="0"/>
    <n v="4151555"/>
    <n v="4940350"/>
    <n v="0"/>
    <n v="788795"/>
    <n v="0"/>
    <n v="0"/>
    <n v="0"/>
    <n v="0"/>
    <n v="788795"/>
    <n v="-4940350"/>
    <n v="0"/>
    <n v="0"/>
    <n v="0"/>
    <n v="0"/>
    <n v="0"/>
    <n v="0"/>
    <n v="0"/>
    <n v="0"/>
    <n v="0"/>
    <n v="0"/>
    <n v="0"/>
    <n v="0"/>
    <n v="0"/>
    <n v="0"/>
    <n v="0"/>
    <n v="0"/>
    <n v="0"/>
    <n v="-4940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795"/>
    <n v="0"/>
    <m/>
    <n v="101973"/>
    <n v="664"/>
    <n v="0"/>
    <n v="3092921"/>
    <n v="0"/>
    <n v="60499"/>
    <n v="0"/>
    <n v="123906"/>
    <n v="598852"/>
    <n v="0"/>
    <n v="0"/>
    <n v="0"/>
    <m/>
    <m/>
    <n v="23509.243697478993"/>
    <n v="0"/>
    <n v="4002324.2436974789"/>
    <m/>
    <n v="0"/>
    <m/>
    <n v="0"/>
    <n v="760442"/>
    <n v="4762766.2436974794"/>
    <n v="4762766.2436974794"/>
  </r>
  <r>
    <x v="15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10-05T00:00:00"/>
    <d v="2017-11-06T00:00:00"/>
    <d v="2017-11-08T00:00:00"/>
    <n v="205170134"/>
    <n v="0"/>
    <n v="0"/>
    <n v="0"/>
    <n v="0"/>
    <n v="0"/>
    <n v="0"/>
    <n v="0"/>
    <n v="66730"/>
    <n v="0"/>
    <n v="0"/>
    <n v="0"/>
    <n v="0"/>
    <n v="121348"/>
    <n v="790"/>
    <n v="0"/>
    <n v="5046121"/>
    <n v="0"/>
    <n v="0"/>
    <n v="0"/>
    <n v="0"/>
    <n v="0"/>
    <n v="0"/>
    <n v="0"/>
    <n v="0"/>
    <n v="0"/>
    <n v="0"/>
    <n v="0"/>
    <n v="0"/>
    <n v="0"/>
    <n v="15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276"/>
    <n v="9680"/>
    <n v="0"/>
    <n v="0"/>
    <n v="4820786"/>
    <n v="5736734"/>
    <n v="0"/>
    <n v="915949"/>
    <n v="0"/>
    <n v="0"/>
    <n v="0"/>
    <n v="0"/>
    <n v="915949"/>
    <n v="-5736734"/>
    <n v="0"/>
    <n v="0"/>
    <n v="0"/>
    <n v="0"/>
    <n v="0"/>
    <n v="0"/>
    <n v="0"/>
    <n v="0"/>
    <n v="0"/>
    <n v="0"/>
    <n v="0"/>
    <n v="0"/>
    <n v="0"/>
    <n v="0"/>
    <n v="0"/>
    <n v="0"/>
    <n v="84377"/>
    <n v="-5652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4377"/>
    <n v="0"/>
    <n v="0"/>
    <n v="0"/>
    <n v="0"/>
    <n v="0"/>
    <n v="0"/>
    <n v="0"/>
    <n v="0"/>
    <n v="0"/>
    <n v="0"/>
    <n v="0"/>
    <n v="0"/>
    <n v="0"/>
    <n v="0"/>
    <n v="0"/>
    <n v="-84377"/>
    <n v="915949"/>
    <n v="1"/>
    <m/>
    <n v="101973"/>
    <n v="664"/>
    <n v="0"/>
    <n v="4240438"/>
    <n v="0"/>
    <n v="0"/>
    <n v="0"/>
    <n v="126487"/>
    <n v="0"/>
    <n v="0"/>
    <n v="0"/>
    <n v="0"/>
    <m/>
    <m/>
    <n v="0"/>
    <n v="-84377"/>
    <n v="4469562"/>
    <m/>
    <n v="0"/>
    <m/>
    <n v="-84377"/>
    <n v="849217"/>
    <n v="5318779"/>
    <n v="5234402"/>
  </r>
  <r>
    <x v="15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9-05T00:00:00"/>
    <d v="2017-11-06T00:00:00"/>
    <d v="2017-11-08T00:00:00"/>
    <n v="205170134"/>
    <n v="0"/>
    <n v="0"/>
    <n v="0"/>
    <n v="0"/>
    <n v="0"/>
    <n v="0"/>
    <n v="0"/>
    <n v="25618"/>
    <n v="0"/>
    <n v="0"/>
    <n v="0"/>
    <n v="0"/>
    <n v="82999"/>
    <n v="790"/>
    <n v="0"/>
    <n v="1824384"/>
    <n v="0"/>
    <n v="0"/>
    <n v="0"/>
    <n v="0"/>
    <n v="0"/>
    <n v="0"/>
    <n v="0"/>
    <n v="0"/>
    <n v="0"/>
    <n v="0"/>
    <n v="0"/>
    <n v="0"/>
    <n v="0"/>
    <n v="83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62"/>
    <n v="4381"/>
    <n v="0"/>
    <n v="0"/>
    <n v="1809072"/>
    <n v="2152796"/>
    <n v="0"/>
    <n v="343724"/>
    <n v="0"/>
    <n v="0"/>
    <n v="0"/>
    <n v="0"/>
    <n v="343724"/>
    <n v="-2152796"/>
    <n v="0"/>
    <n v="0"/>
    <n v="0"/>
    <n v="0"/>
    <n v="0"/>
    <n v="0"/>
    <n v="0"/>
    <n v="0"/>
    <n v="0"/>
    <n v="0"/>
    <n v="0"/>
    <n v="0"/>
    <n v="0"/>
    <n v="0"/>
    <n v="0"/>
    <n v="0"/>
    <n v="0"/>
    <n v="-2152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724"/>
    <n v="0"/>
    <m/>
    <n v="69747"/>
    <n v="664"/>
    <n v="0"/>
    <n v="1533096"/>
    <n v="0"/>
    <n v="0"/>
    <n v="0"/>
    <n v="70403"/>
    <n v="0"/>
    <n v="0"/>
    <n v="0"/>
    <n v="0"/>
    <m/>
    <m/>
    <n v="0"/>
    <n v="0"/>
    <n v="1673910"/>
    <m/>
    <n v="0"/>
    <m/>
    <n v="0"/>
    <n v="318043"/>
    <n v="1991953"/>
    <n v="1991953"/>
  </r>
  <r>
    <x v="15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10-05T00:00:00"/>
    <d v="2017-11-06T00:00:00"/>
    <d v="2017-11-08T00:00:00"/>
    <n v="205170134"/>
    <n v="30188"/>
    <n v="0"/>
    <n v="14892"/>
    <n v="0"/>
    <n v="0"/>
    <n v="0"/>
    <n v="0"/>
    <n v="0"/>
    <n v="79"/>
    <n v="82"/>
    <n v="79"/>
    <n v="80"/>
    <n v="0"/>
    <n v="790"/>
    <n v="0"/>
    <n v="2149837"/>
    <n v="0"/>
    <n v="0"/>
    <n v="0"/>
    <n v="0"/>
    <n v="0"/>
    <n v="0"/>
    <n v="0"/>
    <n v="0"/>
    <n v="44654"/>
    <n v="0"/>
    <n v="0"/>
    <n v="17351"/>
    <n v="0"/>
    <n v="100756"/>
    <n v="479082"/>
    <n v="81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921"/>
    <n v="3663"/>
    <n v="0"/>
    <n v="0"/>
    <n v="2560458"/>
    <n v="3046944"/>
    <n v="0"/>
    <n v="486487"/>
    <n v="0"/>
    <n v="0"/>
    <n v="0"/>
    <n v="0"/>
    <n v="486487"/>
    <n v="-3046944"/>
    <n v="0"/>
    <n v="0"/>
    <n v="0"/>
    <n v="0"/>
    <n v="0"/>
    <n v="0"/>
    <n v="0"/>
    <n v="0"/>
    <n v="0"/>
    <n v="0"/>
    <n v="0"/>
    <n v="0"/>
    <n v="0"/>
    <n v="0"/>
    <n v="0"/>
    <n v="0"/>
    <n v="0"/>
    <n v="-3046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487"/>
    <n v="1"/>
    <m/>
    <n v="0"/>
    <n v="664"/>
    <n v="0"/>
    <n v="1806586"/>
    <n v="0"/>
    <n v="37524"/>
    <n v="0"/>
    <n v="84669"/>
    <n v="402590"/>
    <n v="68815"/>
    <n v="0"/>
    <n v="0"/>
    <m/>
    <m/>
    <n v="14580.672268907563"/>
    <n v="0"/>
    <n v="2415428.6722689075"/>
    <m/>
    <n v="0"/>
    <m/>
    <n v="0"/>
    <n v="458931"/>
    <n v="2874359.6722689075"/>
    <n v="2874359.6722689075"/>
  </r>
  <r>
    <x v="15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10-05T00:00:00"/>
    <d v="2017-11-06T00:00:00"/>
    <d v="2017-11-08T00:00:00"/>
    <n v="205170134"/>
    <n v="201941"/>
    <n v="0"/>
    <n v="76163"/>
    <n v="0"/>
    <n v="0"/>
    <n v="0"/>
    <n v="0"/>
    <n v="0"/>
    <n v="600"/>
    <n v="676"/>
    <n v="596"/>
    <n v="639"/>
    <n v="82999"/>
    <n v="790"/>
    <n v="0"/>
    <n v="15270774"/>
    <n v="0"/>
    <n v="0"/>
    <n v="0"/>
    <n v="0"/>
    <n v="0"/>
    <n v="0"/>
    <n v="0"/>
    <n v="0"/>
    <n v="298705"/>
    <n v="0"/>
    <n v="0"/>
    <n v="116070"/>
    <n v="0"/>
    <n v="831238"/>
    <n v="3829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7672"/>
    <n v="24635"/>
    <n v="0"/>
    <n v="0"/>
    <n v="18035748"/>
    <n v="21462541"/>
    <n v="0"/>
    <n v="3426792"/>
    <n v="0"/>
    <n v="0"/>
    <n v="0"/>
    <n v="0"/>
    <n v="3426792"/>
    <n v="-21462541"/>
    <n v="0"/>
    <n v="0"/>
    <n v="0"/>
    <n v="0"/>
    <n v="0"/>
    <n v="0"/>
    <n v="0"/>
    <n v="0"/>
    <n v="0"/>
    <n v="0"/>
    <n v="0"/>
    <n v="0"/>
    <n v="0"/>
    <n v="0"/>
    <n v="0"/>
    <n v="0"/>
    <n v="0"/>
    <n v="-21462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6792"/>
    <n v="-1"/>
    <m/>
    <n v="69747"/>
    <n v="664"/>
    <n v="0"/>
    <n v="12832583"/>
    <n v="0"/>
    <n v="251013"/>
    <n v="0"/>
    <n v="698519"/>
    <n v="3218200"/>
    <n v="0"/>
    <n v="0"/>
    <n v="0"/>
    <m/>
    <m/>
    <n v="97537.815126050424"/>
    <n v="0"/>
    <n v="17168263.81512605"/>
    <m/>
    <n v="0"/>
    <m/>
    <n v="0"/>
    <n v="3261970"/>
    <n v="20430233.81512605"/>
    <n v="20430233.81512605"/>
  </r>
  <r>
    <x v="15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10-05T00:00:00"/>
    <d v="2017-11-06T00:00:00"/>
    <d v="2017-11-08T00:00:00"/>
    <n v="205170134"/>
    <n v="64068"/>
    <n v="0"/>
    <n v="10905"/>
    <n v="0"/>
    <n v="0"/>
    <n v="0"/>
    <n v="0"/>
    <n v="0"/>
    <n v="277"/>
    <n v="273"/>
    <n v="152"/>
    <n v="207"/>
    <n v="82999"/>
    <n v="790"/>
    <n v="0"/>
    <n v="4844821"/>
    <n v="0"/>
    <n v="0"/>
    <n v="0"/>
    <n v="0"/>
    <n v="0"/>
    <n v="0"/>
    <n v="0"/>
    <n v="0"/>
    <n v="94768"/>
    <n v="0"/>
    <n v="0"/>
    <n v="36825"/>
    <n v="0"/>
    <n v="336058"/>
    <n v="1242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007"/>
    <n v="8561"/>
    <n v="0"/>
    <n v="0"/>
    <n v="5876846"/>
    <n v="6993447"/>
    <n v="0"/>
    <n v="1116601"/>
    <n v="0"/>
    <n v="0"/>
    <n v="0"/>
    <n v="0"/>
    <n v="1116601"/>
    <n v="-6993447"/>
    <n v="0"/>
    <n v="0"/>
    <n v="0"/>
    <n v="0"/>
    <n v="0"/>
    <n v="0"/>
    <n v="0"/>
    <n v="0"/>
    <n v="0"/>
    <n v="0"/>
    <n v="0"/>
    <n v="0"/>
    <n v="0"/>
    <n v="0"/>
    <n v="0"/>
    <n v="0"/>
    <n v="0"/>
    <n v="-6993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6601"/>
    <n v="0"/>
    <m/>
    <n v="69747"/>
    <n v="664"/>
    <n v="0"/>
    <n v="4071278"/>
    <n v="0"/>
    <n v="79637"/>
    <n v="0"/>
    <n v="282402"/>
    <n v="1044217"/>
    <n v="0"/>
    <n v="0"/>
    <n v="0"/>
    <m/>
    <m/>
    <n v="30945.378151260506"/>
    <n v="0"/>
    <n v="5578890.3781512603"/>
    <m/>
    <n v="0"/>
    <m/>
    <n v="0"/>
    <n v="1059989"/>
    <n v="6638879.3781512603"/>
    <n v="6638879.3781512603"/>
  </r>
  <r>
    <x v="15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8-04T00:00:00"/>
    <d v="2017-11-06T00:00:00"/>
    <d v="2017-11-08T00:00:00"/>
    <n v="205170134"/>
    <n v="0"/>
    <n v="0"/>
    <n v="0"/>
    <n v="0"/>
    <n v="0"/>
    <n v="0"/>
    <n v="0"/>
    <n v="270199"/>
    <n v="0"/>
    <n v="0"/>
    <n v="0"/>
    <n v="0"/>
    <n v="82999"/>
    <n v="896"/>
    <n v="0"/>
    <n v="20432443"/>
    <n v="0"/>
    <n v="0"/>
    <n v="0"/>
    <n v="0"/>
    <n v="0"/>
    <n v="0"/>
    <n v="0"/>
    <n v="0"/>
    <n v="0"/>
    <n v="0"/>
    <n v="0"/>
    <n v="0"/>
    <n v="0"/>
    <n v="91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773"/>
    <n v="23976"/>
    <n v="0"/>
    <n v="0"/>
    <n v="18608296"/>
    <n v="22143872"/>
    <n v="0"/>
    <n v="3535576"/>
    <n v="0"/>
    <n v="0"/>
    <n v="0"/>
    <n v="0"/>
    <n v="3535576"/>
    <n v="-22143872"/>
    <n v="0"/>
    <n v="0"/>
    <n v="0"/>
    <n v="0"/>
    <n v="0"/>
    <n v="0"/>
    <n v="0"/>
    <n v="0"/>
    <n v="0"/>
    <n v="0"/>
    <n v="0"/>
    <n v="0"/>
    <n v="0"/>
    <n v="0"/>
    <n v="0"/>
    <n v="0"/>
    <n v="0"/>
    <n v="-22143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5576"/>
    <n v="0"/>
    <m/>
    <n v="69747"/>
    <n v="753"/>
    <n v="0"/>
    <n v="17170120"/>
    <n v="0"/>
    <n v="0"/>
    <n v="0"/>
    <n v="768727"/>
    <n v="0"/>
    <n v="0"/>
    <n v="0"/>
    <n v="0"/>
    <m/>
    <m/>
    <n v="0"/>
    <n v="0"/>
    <n v="18009347"/>
    <m/>
    <n v="0"/>
    <m/>
    <n v="0"/>
    <n v="3421776"/>
    <n v="21431123"/>
    <n v="21431123"/>
  </r>
  <r>
    <x v="15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10-05T00:00:00"/>
    <d v="2017-11-06T00:00:00"/>
    <d v="2017-11-08T00:00:00"/>
    <n v="205170134"/>
    <n v="26925"/>
    <n v="0"/>
    <n v="5958"/>
    <n v="0"/>
    <n v="0"/>
    <n v="0"/>
    <n v="0"/>
    <n v="0"/>
    <n v="50"/>
    <n v="53"/>
    <n v="48"/>
    <n v="50"/>
    <n v="0"/>
    <n v="790"/>
    <n v="0"/>
    <n v="2036067"/>
    <n v="0"/>
    <n v="0"/>
    <n v="0"/>
    <n v="0"/>
    <n v="0"/>
    <n v="0"/>
    <n v="0"/>
    <n v="0"/>
    <n v="39827"/>
    <n v="0"/>
    <n v="0"/>
    <n v="15476"/>
    <n v="0"/>
    <n v="65123"/>
    <n v="302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488"/>
    <n v="1764"/>
    <n v="0"/>
    <n v="0"/>
    <n v="2136938"/>
    <n v="2542956"/>
    <n v="0"/>
    <n v="406018"/>
    <n v="0"/>
    <n v="0"/>
    <n v="0"/>
    <n v="0"/>
    <n v="406018"/>
    <n v="-2542956"/>
    <n v="0"/>
    <n v="0"/>
    <n v="0"/>
    <n v="0"/>
    <n v="0"/>
    <n v="0"/>
    <n v="0"/>
    <n v="0"/>
    <n v="0"/>
    <n v="0"/>
    <n v="0"/>
    <n v="0"/>
    <n v="0"/>
    <n v="0"/>
    <n v="0"/>
    <n v="0"/>
    <n v="0"/>
    <n v="-2542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018"/>
    <n v="0"/>
    <m/>
    <n v="0"/>
    <n v="664"/>
    <n v="0"/>
    <n v="1710981"/>
    <n v="0"/>
    <n v="33468"/>
    <n v="0"/>
    <n v="54725"/>
    <n v="254135"/>
    <n v="0"/>
    <n v="0"/>
    <n v="0"/>
    <m/>
    <m/>
    <n v="13005.042016806723"/>
    <n v="0"/>
    <n v="2066978.0420168068"/>
    <m/>
    <n v="0"/>
    <m/>
    <n v="0"/>
    <n v="392726"/>
    <n v="2459704.042016807"/>
    <n v="2459704.042016807"/>
  </r>
  <r>
    <x v="15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0-05T00:00:00"/>
    <d v="2017-11-06T00:00:00"/>
    <d v="2017-11-08T00:00:00"/>
    <n v="205170134"/>
    <n v="40814"/>
    <n v="0"/>
    <n v="288"/>
    <n v="0"/>
    <n v="0"/>
    <n v="0"/>
    <n v="0"/>
    <n v="0"/>
    <n v="87"/>
    <n v="110"/>
    <n v="86"/>
    <n v="102"/>
    <n v="0"/>
    <n v="790"/>
    <n v="0"/>
    <n v="3086354"/>
    <n v="0"/>
    <n v="0"/>
    <n v="0"/>
    <n v="0"/>
    <n v="0"/>
    <n v="0"/>
    <n v="0"/>
    <n v="0"/>
    <n v="60371"/>
    <n v="0"/>
    <n v="0"/>
    <n v="23458"/>
    <n v="0"/>
    <n v="135160"/>
    <n v="61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45"/>
    <n v="3666"/>
    <n v="0"/>
    <n v="0"/>
    <n v="3325273"/>
    <n v="3957074"/>
    <n v="0"/>
    <n v="631802"/>
    <n v="0"/>
    <n v="0"/>
    <n v="0"/>
    <n v="0"/>
    <n v="631802"/>
    <n v="-3957074"/>
    <n v="0"/>
    <n v="0"/>
    <n v="0"/>
    <n v="0"/>
    <n v="0"/>
    <n v="0"/>
    <n v="0"/>
    <n v="0"/>
    <n v="0"/>
    <n v="0"/>
    <n v="0"/>
    <n v="0"/>
    <n v="0"/>
    <n v="0"/>
    <n v="0"/>
    <n v="0"/>
    <n v="5984440"/>
    <n v="2027365"/>
    <n v="0"/>
    <n v="0"/>
    <n v="0"/>
    <n v="0"/>
    <n v="0"/>
    <n v="-5984440"/>
    <n v="0"/>
    <n v="0"/>
    <n v="0"/>
    <n v="0"/>
    <n v="0"/>
    <n v="0"/>
    <n v="0"/>
    <n v="0"/>
    <n v="0"/>
    <n v="0"/>
    <n v="0"/>
    <n v="0"/>
    <n v="0"/>
    <n v="0"/>
    <n v="0"/>
    <n v="0"/>
    <n v="-5984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1802"/>
    <n v="1"/>
    <m/>
    <n v="0"/>
    <n v="664"/>
    <n v="0"/>
    <n v="2593575"/>
    <n v="0"/>
    <n v="50732"/>
    <n v="0"/>
    <n v="113580"/>
    <n v="513302"/>
    <n v="0"/>
    <n v="0"/>
    <n v="0"/>
    <m/>
    <m/>
    <n v="19712.605042016807"/>
    <n v="0"/>
    <n v="3291565.6050420166"/>
    <m/>
    <n v="0"/>
    <m/>
    <n v="-5984440"/>
    <n v="625397"/>
    <n v="3916962.6050420166"/>
    <n v="-2067477.3949579834"/>
  </r>
  <r>
    <x v="15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10-05T00:00:00"/>
    <d v="2017-11-06T00:00:00"/>
    <d v="2017-11-08T00:00:00"/>
    <n v="205170134"/>
    <n v="34120"/>
    <n v="0"/>
    <n v="11737"/>
    <n v="0"/>
    <n v="0"/>
    <n v="0"/>
    <n v="0"/>
    <n v="0"/>
    <n v="58"/>
    <n v="57"/>
    <n v="58"/>
    <n v="57"/>
    <n v="121348"/>
    <n v="790"/>
    <n v="0"/>
    <n v="2580153"/>
    <n v="0"/>
    <n v="0"/>
    <n v="0"/>
    <n v="0"/>
    <n v="0"/>
    <n v="0"/>
    <n v="0"/>
    <n v="0"/>
    <n v="50469"/>
    <n v="0"/>
    <n v="0"/>
    <n v="19611"/>
    <n v="0"/>
    <n v="70653"/>
    <n v="341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728"/>
    <n v="1835"/>
    <n v="0"/>
    <n v="0"/>
    <n v="2757086"/>
    <n v="3280933"/>
    <n v="0"/>
    <n v="523846"/>
    <n v="0"/>
    <n v="0"/>
    <n v="0"/>
    <n v="0"/>
    <n v="523846"/>
    <n v="-3280933"/>
    <n v="0"/>
    <n v="0"/>
    <n v="0"/>
    <n v="0"/>
    <n v="0"/>
    <n v="0"/>
    <n v="0"/>
    <n v="0"/>
    <n v="0"/>
    <n v="0"/>
    <n v="0"/>
    <n v="0"/>
    <n v="0"/>
    <n v="0"/>
    <n v="0"/>
    <n v="0"/>
    <n v="0"/>
    <n v="-328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846"/>
    <n v="-1"/>
    <m/>
    <n v="101973"/>
    <n v="664"/>
    <n v="0"/>
    <n v="2168196"/>
    <n v="0"/>
    <n v="42411"/>
    <n v="0"/>
    <n v="59372"/>
    <n v="286845"/>
    <n v="0"/>
    <n v="0"/>
    <n v="0"/>
    <m/>
    <m/>
    <n v="16479.831932773111"/>
    <n v="0"/>
    <n v="2675940.8319327729"/>
    <m/>
    <n v="0"/>
    <m/>
    <n v="0"/>
    <n v="508429"/>
    <n v="3184369.8319327729"/>
    <n v="3184369.8319327729"/>
  </r>
  <r>
    <x v="15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10-05T00:00:00"/>
    <d v="2017-11-06T00:00:00"/>
    <d v="2017-11-08T00:00:00"/>
    <n v="205170134"/>
    <n v="75652"/>
    <n v="0"/>
    <n v="21259"/>
    <n v="0"/>
    <n v="0"/>
    <n v="0"/>
    <n v="0"/>
    <n v="0"/>
    <n v="333"/>
    <n v="335"/>
    <n v="333"/>
    <n v="148"/>
    <n v="0"/>
    <n v="790"/>
    <n v="0"/>
    <n v="5720802"/>
    <n v="0"/>
    <n v="0"/>
    <n v="0"/>
    <n v="0"/>
    <n v="0"/>
    <n v="0"/>
    <n v="0"/>
    <n v="0"/>
    <n v="111902"/>
    <n v="0"/>
    <n v="0"/>
    <n v="43483"/>
    <n v="0"/>
    <n v="412240"/>
    <n v="889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44"/>
    <n v="7103"/>
    <n v="0"/>
    <n v="0"/>
    <n v="6100386"/>
    <n v="7259460"/>
    <n v="0"/>
    <n v="1159073"/>
    <n v="0"/>
    <n v="0"/>
    <n v="0"/>
    <n v="0"/>
    <n v="1159073"/>
    <n v="-7259460"/>
    <n v="0"/>
    <n v="0"/>
    <n v="0"/>
    <n v="0"/>
    <n v="0"/>
    <n v="0"/>
    <n v="0"/>
    <n v="0"/>
    <n v="0"/>
    <n v="0"/>
    <n v="0"/>
    <n v="0"/>
    <n v="0"/>
    <n v="0"/>
    <n v="0"/>
    <n v="0"/>
    <n v="0"/>
    <n v="-7259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9073"/>
    <n v="-1"/>
    <m/>
    <n v="0"/>
    <n v="664"/>
    <n v="0"/>
    <n v="4807397"/>
    <n v="0"/>
    <n v="94035"/>
    <n v="0"/>
    <n v="346420"/>
    <n v="747307"/>
    <n v="0"/>
    <n v="0"/>
    <n v="0"/>
    <m/>
    <m/>
    <n v="36540.336134453784"/>
    <n v="0"/>
    <n v="6032363.3361344542"/>
    <m/>
    <n v="0"/>
    <m/>
    <n v="0"/>
    <n v="1146149"/>
    <n v="7178512.3361344542"/>
    <n v="7178512.3361344542"/>
  </r>
  <r>
    <x v="15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10-05T00:00:00"/>
    <d v="2017-11-06T00:00:00"/>
    <d v="2017-11-08T00:00:00"/>
    <n v="205170134"/>
    <n v="32401"/>
    <n v="0"/>
    <n v="9893"/>
    <n v="0"/>
    <n v="0"/>
    <n v="0"/>
    <n v="0"/>
    <n v="0"/>
    <n v="110"/>
    <n v="105"/>
    <n v="96"/>
    <n v="95"/>
    <n v="0"/>
    <n v="790"/>
    <n v="0"/>
    <n v="2450162"/>
    <n v="0"/>
    <n v="0"/>
    <n v="0"/>
    <n v="0"/>
    <n v="0"/>
    <n v="0"/>
    <n v="0"/>
    <n v="0"/>
    <n v="47926"/>
    <n v="0"/>
    <n v="0"/>
    <n v="18624"/>
    <n v="0"/>
    <n v="129017"/>
    <n v="56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863"/>
    <n v="5137"/>
    <n v="0"/>
    <n v="0"/>
    <n v="2870949"/>
    <n v="3416429"/>
    <n v="0"/>
    <n v="545480"/>
    <n v="0"/>
    <n v="0"/>
    <n v="0"/>
    <n v="0"/>
    <n v="545480"/>
    <n v="-3416429"/>
    <n v="0"/>
    <n v="0"/>
    <n v="0"/>
    <n v="0"/>
    <n v="0"/>
    <n v="0"/>
    <n v="0"/>
    <n v="0"/>
    <n v="0"/>
    <n v="0"/>
    <n v="0"/>
    <n v="0"/>
    <n v="0"/>
    <n v="0"/>
    <n v="0"/>
    <n v="0"/>
    <n v="0"/>
    <n v="-3416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480"/>
    <n v="0"/>
    <m/>
    <n v="0"/>
    <n v="664"/>
    <n v="0"/>
    <n v="2058960"/>
    <n v="0"/>
    <n v="40274"/>
    <n v="0"/>
    <n v="108418"/>
    <n v="478075"/>
    <n v="0"/>
    <n v="0"/>
    <n v="0"/>
    <m/>
    <m/>
    <n v="15650.420168067227"/>
    <n v="0"/>
    <n v="2702041.4201680673"/>
    <m/>
    <n v="0"/>
    <m/>
    <n v="0"/>
    <n v="513388"/>
    <n v="3215429.4201680673"/>
    <n v="3215429.4201680673"/>
  </r>
  <r>
    <x v="15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10-05T00:00:00"/>
    <d v="2017-11-06T00:00:00"/>
    <d v="2017-11-08T00:00:00"/>
    <n v="205170134"/>
    <n v="143020"/>
    <n v="0"/>
    <n v="13170"/>
    <n v="0"/>
    <n v="0"/>
    <n v="0"/>
    <n v="0"/>
    <n v="0"/>
    <n v="410"/>
    <n v="543"/>
    <n v="355"/>
    <n v="323"/>
    <n v="218586"/>
    <n v="790"/>
    <n v="0"/>
    <n v="10815170"/>
    <n v="0"/>
    <n v="0"/>
    <n v="0"/>
    <n v="0"/>
    <n v="0"/>
    <n v="0"/>
    <n v="0"/>
    <n v="0"/>
    <n v="211551"/>
    <n v="0"/>
    <n v="0"/>
    <n v="82204"/>
    <n v="0"/>
    <n v="1104733"/>
    <n v="1986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942"/>
    <n v="29771"/>
    <n v="0"/>
    <n v="0"/>
    <n v="13170665"/>
    <n v="15673091"/>
    <n v="0"/>
    <n v="2502426"/>
    <n v="0"/>
    <n v="0"/>
    <n v="0"/>
    <n v="0"/>
    <n v="2502426"/>
    <n v="-15673091"/>
    <n v="0"/>
    <n v="0"/>
    <n v="0"/>
    <n v="0"/>
    <n v="0"/>
    <n v="0"/>
    <n v="0"/>
    <n v="0"/>
    <n v="0"/>
    <n v="0"/>
    <n v="0"/>
    <n v="0"/>
    <n v="0"/>
    <n v="0"/>
    <n v="0"/>
    <n v="0"/>
    <n v="0"/>
    <n v="-15673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2426"/>
    <n v="0"/>
    <m/>
    <n v="183686"/>
    <n v="664"/>
    <n v="0"/>
    <n v="9088378"/>
    <n v="0"/>
    <n v="177774"/>
    <n v="0"/>
    <n v="928347"/>
    <n v="1669197"/>
    <n v="0"/>
    <n v="0"/>
    <n v="0"/>
    <m/>
    <m/>
    <n v="69078.991596638662"/>
    <n v="0"/>
    <n v="12117124.991596639"/>
    <m/>
    <n v="0"/>
    <m/>
    <n v="0"/>
    <n v="2302254"/>
    <n v="14419378.991596639"/>
    <n v="14419378.991596639"/>
  </r>
  <r>
    <x v="15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10-05T00:00:00"/>
    <d v="2017-11-06T00:00:00"/>
    <d v="2017-11-08T00:00:00"/>
    <n v="205170134"/>
    <n v="26629"/>
    <n v="0"/>
    <n v="3922"/>
    <n v="0"/>
    <n v="0"/>
    <n v="0"/>
    <n v="0"/>
    <n v="0"/>
    <n v="73"/>
    <n v="95"/>
    <n v="68"/>
    <n v="62"/>
    <n v="82999"/>
    <n v="790"/>
    <n v="0"/>
    <n v="2013685"/>
    <n v="0"/>
    <n v="0"/>
    <n v="0"/>
    <n v="0"/>
    <n v="0"/>
    <n v="0"/>
    <n v="0"/>
    <n v="0"/>
    <n v="39389"/>
    <n v="0"/>
    <n v="0"/>
    <n v="15306"/>
    <n v="0"/>
    <n v="117344"/>
    <n v="37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890"/>
    <n v="3999"/>
    <n v="0"/>
    <n v="0"/>
    <n v="2355197"/>
    <n v="2802684"/>
    <n v="0"/>
    <n v="447487"/>
    <n v="0"/>
    <n v="0"/>
    <n v="0"/>
    <n v="0"/>
    <n v="447487"/>
    <n v="-2802684"/>
    <n v="0"/>
    <n v="0"/>
    <n v="0"/>
    <n v="0"/>
    <n v="0"/>
    <n v="0"/>
    <n v="0"/>
    <n v="0"/>
    <n v="0"/>
    <n v="0"/>
    <n v="0"/>
    <n v="0"/>
    <n v="0"/>
    <n v="0"/>
    <n v="0"/>
    <n v="0"/>
    <n v="0"/>
    <n v="-2802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487"/>
    <n v="0"/>
    <m/>
    <n v="69747"/>
    <n v="664"/>
    <n v="0"/>
    <n v="1692172"/>
    <n v="0"/>
    <n v="33100"/>
    <n v="0"/>
    <n v="98608"/>
    <n v="314523"/>
    <n v="0"/>
    <n v="0"/>
    <n v="0"/>
    <m/>
    <m/>
    <n v="12862.18487394958"/>
    <n v="0"/>
    <n v="2221676.1848739497"/>
    <m/>
    <n v="0"/>
    <m/>
    <n v="0"/>
    <n v="422118"/>
    <n v="2643794.1848739497"/>
    <n v="2643794.1848739497"/>
  </r>
  <r>
    <x v="15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10-05T00:00:00"/>
    <d v="2017-11-06T00:00:00"/>
    <d v="2017-11-08T00:00:00"/>
    <n v="205170134"/>
    <n v="53685"/>
    <n v="0"/>
    <n v="9087"/>
    <n v="0"/>
    <n v="0"/>
    <n v="0"/>
    <n v="0"/>
    <n v="0"/>
    <n v="98"/>
    <n v="208"/>
    <n v="98"/>
    <n v="141"/>
    <n v="0"/>
    <n v="790"/>
    <n v="0"/>
    <n v="4059659"/>
    <n v="0"/>
    <n v="0"/>
    <n v="0"/>
    <n v="0"/>
    <n v="0"/>
    <n v="0"/>
    <n v="0"/>
    <n v="0"/>
    <n v="79409"/>
    <n v="0"/>
    <n v="0"/>
    <n v="30857"/>
    <n v="0"/>
    <n v="256190"/>
    <n v="847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643"/>
    <n v="9648"/>
    <n v="0"/>
    <n v="0"/>
    <n v="4740817"/>
    <n v="5641571"/>
    <n v="0"/>
    <n v="900755"/>
    <n v="0"/>
    <n v="0"/>
    <n v="0"/>
    <n v="0"/>
    <n v="900755"/>
    <n v="-5641571"/>
    <n v="0"/>
    <n v="0"/>
    <n v="0"/>
    <n v="0"/>
    <n v="0"/>
    <n v="0"/>
    <n v="0"/>
    <n v="0"/>
    <n v="0"/>
    <n v="0"/>
    <n v="0"/>
    <n v="0"/>
    <n v="0"/>
    <n v="0"/>
    <n v="0"/>
    <n v="0"/>
    <n v="0"/>
    <n v="-564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755"/>
    <n v="1"/>
    <m/>
    <n v="0"/>
    <n v="664"/>
    <n v="0"/>
    <n v="3411478"/>
    <n v="0"/>
    <n v="66730"/>
    <n v="0"/>
    <n v="215286"/>
    <n v="712080"/>
    <n v="0"/>
    <n v="0"/>
    <n v="0"/>
    <m/>
    <m/>
    <n v="25930.252100840338"/>
    <n v="0"/>
    <n v="4432168.2521008402"/>
    <m/>
    <n v="0"/>
    <m/>
    <n v="0"/>
    <n v="842112"/>
    <n v="5274280.2521008402"/>
    <n v="5274280.2521008402"/>
  </r>
  <r>
    <x v="15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10-05T00:00:00"/>
    <d v="2017-11-06T00:00:00"/>
    <d v="2017-11-08T00:00:00"/>
    <n v="205170134"/>
    <n v="16367"/>
    <n v="0"/>
    <n v="5051"/>
    <n v="0"/>
    <n v="0"/>
    <n v="0"/>
    <n v="0"/>
    <n v="0"/>
    <n v="42"/>
    <n v="46"/>
    <n v="40"/>
    <n v="45"/>
    <n v="0"/>
    <n v="790"/>
    <n v="0"/>
    <n v="1305871"/>
    <n v="0"/>
    <n v="0"/>
    <n v="0"/>
    <n v="0"/>
    <n v="0"/>
    <n v="0"/>
    <n v="0"/>
    <n v="0"/>
    <n v="24209"/>
    <n v="0"/>
    <n v="0"/>
    <n v="9407"/>
    <n v="0"/>
    <n v="137914"/>
    <n v="415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36"/>
    <n v="4314"/>
    <n v="0"/>
    <n v="0"/>
    <n v="1731670"/>
    <n v="2060687"/>
    <n v="0"/>
    <n v="329017"/>
    <n v="0"/>
    <n v="0"/>
    <n v="0"/>
    <n v="0"/>
    <n v="329017"/>
    <n v="-2060687"/>
    <n v="0"/>
    <n v="0"/>
    <n v="0"/>
    <n v="0"/>
    <n v="0"/>
    <n v="0"/>
    <n v="0"/>
    <n v="0"/>
    <n v="0"/>
    <n v="0"/>
    <n v="0"/>
    <n v="0"/>
    <n v="0"/>
    <n v="0"/>
    <n v="0"/>
    <n v="0"/>
    <n v="0"/>
    <n v="-2060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017"/>
    <n v="0"/>
    <m/>
    <n v="0"/>
    <n v="664"/>
    <n v="0"/>
    <n v="1097371"/>
    <n v="0"/>
    <n v="20344"/>
    <n v="0"/>
    <n v="115894"/>
    <n v="349282"/>
    <n v="0"/>
    <n v="0"/>
    <n v="0"/>
    <m/>
    <m/>
    <n v="7905.042016806723"/>
    <n v="0"/>
    <n v="1591460.0420168068"/>
    <m/>
    <n v="0"/>
    <m/>
    <n v="0"/>
    <n v="302377"/>
    <n v="1893837.0420168068"/>
    <n v="1893837.0420168068"/>
  </r>
  <r>
    <x v="16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9-05T00:00:00"/>
    <d v="2017-10-05T00:00:00"/>
    <d v="2017-10-07T00:00:00"/>
    <n v="203502047"/>
    <n v="45640"/>
    <n v="0"/>
    <n v="14321"/>
    <n v="0"/>
    <n v="0"/>
    <n v="0"/>
    <n v="0"/>
    <n v="0"/>
    <n v="163"/>
    <n v="188"/>
    <n v="161"/>
    <n v="162"/>
    <n v="121449"/>
    <n v="789"/>
    <n v="0"/>
    <n v="3331441"/>
    <n v="0"/>
    <n v="0"/>
    <n v="0"/>
    <n v="0"/>
    <n v="0"/>
    <n v="0"/>
    <n v="0"/>
    <n v="0"/>
    <n v="67510"/>
    <n v="0"/>
    <n v="0"/>
    <n v="26232"/>
    <n v="0"/>
    <n v="206328"/>
    <n v="976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4770"/>
    <n v="4729976"/>
    <n v="0"/>
    <n v="755206"/>
    <n v="0"/>
    <n v="0"/>
    <n v="0"/>
    <n v="0"/>
    <n v="755206"/>
    <n v="-4729976"/>
    <n v="0"/>
    <n v="0"/>
    <n v="0"/>
    <n v="0"/>
    <n v="0"/>
    <n v="0"/>
    <n v="0"/>
    <n v="0"/>
    <n v="0"/>
    <n v="0"/>
    <n v="0"/>
    <n v="0"/>
    <n v="0"/>
    <n v="0"/>
    <n v="0"/>
    <n v="0"/>
    <n v="0"/>
    <n v="-472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206"/>
    <n v="0"/>
    <m/>
    <n v="102058"/>
    <n v="663"/>
    <n v="0"/>
    <n v="2799530"/>
    <n v="0"/>
    <n v="56731"/>
    <n v="0"/>
    <n v="173385"/>
    <n v="820359"/>
    <n v="0"/>
    <n v="0"/>
    <n v="0"/>
    <m/>
    <m/>
    <n v="22043.697478991598"/>
    <n v="0"/>
    <n v="3974769.6974789915"/>
    <m/>
    <n v="0"/>
    <m/>
    <n v="0"/>
    <n v="755206"/>
    <n v="4729975.697478991"/>
    <n v="4729975.697478991"/>
  </r>
  <r>
    <x v="16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9-05T00:00:00"/>
    <d v="2017-10-05T00:00:00"/>
    <d v="2017-10-07T00:00:00"/>
    <n v="203502047"/>
    <n v="103385"/>
    <n v="0"/>
    <n v="31228"/>
    <n v="0"/>
    <n v="0"/>
    <n v="0"/>
    <n v="0"/>
    <n v="0"/>
    <n v="293"/>
    <n v="338"/>
    <n v="210"/>
    <n v="245"/>
    <n v="65270"/>
    <n v="789"/>
    <n v="0"/>
    <n v="7546473"/>
    <n v="0"/>
    <n v="0"/>
    <n v="0"/>
    <n v="0"/>
    <n v="0"/>
    <n v="0"/>
    <n v="0"/>
    <n v="0"/>
    <n v="152925"/>
    <n v="0"/>
    <n v="0"/>
    <n v="59423"/>
    <n v="0"/>
    <n v="371501"/>
    <n v="147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8801"/>
    <n v="9673273"/>
    <n v="0"/>
    <n v="1544472"/>
    <n v="0"/>
    <n v="0"/>
    <n v="0"/>
    <n v="0"/>
    <n v="1544472"/>
    <n v="-9673273"/>
    <n v="0"/>
    <n v="0"/>
    <n v="0"/>
    <n v="0"/>
    <n v="0"/>
    <n v="0"/>
    <n v="0"/>
    <n v="0"/>
    <n v="0"/>
    <n v="0"/>
    <n v="0"/>
    <n v="0"/>
    <n v="0"/>
    <n v="0"/>
    <n v="0"/>
    <n v="0"/>
    <n v="0"/>
    <n v="-967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4472"/>
    <n v="0"/>
    <m/>
    <n v="54849"/>
    <n v="663"/>
    <n v="0"/>
    <n v="6341574"/>
    <n v="0"/>
    <n v="128508"/>
    <n v="0"/>
    <n v="312186"/>
    <n v="1241086"/>
    <n v="0"/>
    <n v="0"/>
    <n v="0"/>
    <m/>
    <m/>
    <n v="49935.294117647063"/>
    <n v="0"/>
    <n v="8128801.2941176472"/>
    <m/>
    <n v="0"/>
    <m/>
    <n v="0"/>
    <n v="1544472"/>
    <n v="9673273.2941176482"/>
    <n v="9673273.2941176482"/>
  </r>
  <r>
    <x v="16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9-05T00:00:00"/>
    <d v="2017-10-05T00:00:00"/>
    <d v="2017-10-07T00:00:00"/>
    <n v="203502047"/>
    <n v="81569"/>
    <n v="0"/>
    <n v="9190"/>
    <n v="0"/>
    <n v="0"/>
    <n v="0"/>
    <n v="0"/>
    <n v="0"/>
    <n v="342"/>
    <n v="447"/>
    <n v="342"/>
    <n v="348"/>
    <n v="121449"/>
    <n v="789"/>
    <n v="0"/>
    <n v="5954039"/>
    <n v="0"/>
    <n v="0"/>
    <n v="0"/>
    <n v="0"/>
    <n v="0"/>
    <n v="0"/>
    <n v="0"/>
    <n v="0"/>
    <n v="120654"/>
    <n v="0"/>
    <n v="0"/>
    <n v="46884"/>
    <n v="0"/>
    <n v="490579"/>
    <n v="20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3510"/>
    <n v="8833977"/>
    <n v="0"/>
    <n v="1410467"/>
    <n v="0"/>
    <n v="0"/>
    <n v="0"/>
    <n v="0"/>
    <n v="1410467"/>
    <n v="-8833977"/>
    <n v="0"/>
    <n v="0"/>
    <n v="0"/>
    <n v="0"/>
    <n v="0"/>
    <n v="0"/>
    <n v="0"/>
    <n v="0"/>
    <n v="0"/>
    <n v="0"/>
    <n v="0"/>
    <n v="0"/>
    <n v="0"/>
    <n v="0"/>
    <n v="0"/>
    <n v="0"/>
    <n v="0"/>
    <n v="-8833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467"/>
    <n v="0"/>
    <m/>
    <n v="102058"/>
    <n v="663"/>
    <n v="0"/>
    <n v="5003394"/>
    <n v="0"/>
    <n v="101390"/>
    <n v="0"/>
    <n v="412251"/>
    <n v="1764356"/>
    <n v="0"/>
    <n v="0"/>
    <n v="0"/>
    <m/>
    <m/>
    <n v="39398.319327731093"/>
    <n v="0"/>
    <n v="7423510.3193277307"/>
    <m/>
    <n v="0"/>
    <m/>
    <n v="0"/>
    <n v="1410467"/>
    <n v="8833977.3193277307"/>
    <n v="8833977.3193277307"/>
  </r>
  <r>
    <x v="16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9-05T00:00:00"/>
    <d v="2017-10-05T00:00:00"/>
    <d v="2017-10-07T00:00:00"/>
    <n v="203502047"/>
    <n v="46976"/>
    <n v="0"/>
    <n v="11972"/>
    <n v="0"/>
    <n v="0"/>
    <n v="0"/>
    <n v="0"/>
    <n v="0"/>
    <n v="170"/>
    <n v="169"/>
    <n v="59"/>
    <n v="169"/>
    <n v="147036"/>
    <n v="789"/>
    <n v="0"/>
    <n v="3428961"/>
    <n v="0"/>
    <n v="0"/>
    <n v="0"/>
    <n v="0"/>
    <n v="0"/>
    <n v="0"/>
    <n v="0"/>
    <n v="0"/>
    <n v="69485"/>
    <n v="0"/>
    <n v="0"/>
    <n v="27000"/>
    <n v="0"/>
    <n v="186024"/>
    <n v="1023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3554"/>
    <n v="4883229"/>
    <n v="0"/>
    <n v="779675"/>
    <n v="0"/>
    <n v="0"/>
    <n v="0"/>
    <n v="0"/>
    <n v="779675"/>
    <n v="-4883229"/>
    <n v="0"/>
    <n v="0"/>
    <n v="0"/>
    <n v="0"/>
    <n v="0"/>
    <n v="0"/>
    <n v="0"/>
    <n v="0"/>
    <n v="0"/>
    <n v="0"/>
    <n v="0"/>
    <n v="0"/>
    <n v="0"/>
    <n v="0"/>
    <n v="0"/>
    <n v="0"/>
    <n v="0"/>
    <n v="-4883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9675"/>
    <n v="0"/>
    <m/>
    <n v="123560"/>
    <n v="663"/>
    <n v="0"/>
    <n v="2881480"/>
    <n v="0"/>
    <n v="58391"/>
    <n v="0"/>
    <n v="156323"/>
    <n v="860448"/>
    <n v="0"/>
    <n v="0"/>
    <n v="0"/>
    <m/>
    <m/>
    <n v="22689.0756302521"/>
    <n v="0"/>
    <n v="4103554.0756302522"/>
    <m/>
    <n v="0"/>
    <m/>
    <n v="0"/>
    <n v="779675"/>
    <n v="4883229.0756302522"/>
    <n v="4883229.0756302522"/>
  </r>
  <r>
    <x v="16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9-05T00:00:00"/>
    <d v="2017-10-05T00:00:00"/>
    <d v="2017-10-07T00:00:00"/>
    <n v="203502047"/>
    <n v="12357"/>
    <n v="0"/>
    <n v="3561"/>
    <n v="0"/>
    <n v="0"/>
    <n v="0"/>
    <n v="0"/>
    <n v="0"/>
    <n v="23"/>
    <n v="24"/>
    <n v="23"/>
    <n v="23"/>
    <n v="83149"/>
    <n v="789"/>
    <n v="0"/>
    <n v="901985"/>
    <n v="0"/>
    <n v="0"/>
    <n v="0"/>
    <n v="0"/>
    <n v="0"/>
    <n v="0"/>
    <n v="0"/>
    <n v="0"/>
    <n v="18278"/>
    <n v="0"/>
    <n v="0"/>
    <n v="7102"/>
    <n v="0"/>
    <n v="26339"/>
    <n v="139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9284"/>
    <n v="1177248"/>
    <n v="0"/>
    <n v="187964"/>
    <n v="0"/>
    <n v="0"/>
    <n v="0"/>
    <n v="0"/>
    <n v="187964"/>
    <n v="-1177248"/>
    <n v="0"/>
    <n v="0"/>
    <n v="0"/>
    <n v="0"/>
    <n v="0"/>
    <n v="0"/>
    <n v="0"/>
    <n v="0"/>
    <n v="0"/>
    <n v="0"/>
    <n v="0"/>
    <n v="0"/>
    <n v="0"/>
    <n v="0"/>
    <n v="0"/>
    <n v="0"/>
    <n v="10346"/>
    <n v="-1166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346"/>
    <n v="0"/>
    <n v="0"/>
    <n v="0"/>
    <n v="0"/>
    <n v="0"/>
    <n v="0"/>
    <n v="0"/>
    <n v="0"/>
    <n v="0"/>
    <n v="0"/>
    <n v="0"/>
    <n v="0"/>
    <n v="0"/>
    <n v="0"/>
    <n v="0"/>
    <n v="-10346"/>
    <n v="187964"/>
    <n v="0"/>
    <m/>
    <n v="69873"/>
    <n v="663"/>
    <n v="0"/>
    <n v="757971"/>
    <n v="0"/>
    <n v="15360"/>
    <n v="0"/>
    <n v="22134"/>
    <n v="117315"/>
    <n v="0"/>
    <n v="0"/>
    <n v="0"/>
    <m/>
    <m/>
    <n v="5968.0672268907565"/>
    <n v="-10346"/>
    <n v="989284.06722689071"/>
    <m/>
    <n v="0"/>
    <m/>
    <n v="-10346"/>
    <n v="187964"/>
    <n v="1177248.0672268907"/>
    <n v="1166902.0672268907"/>
  </r>
  <r>
    <x v="16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7-10-05T00:00:00"/>
    <d v="2017-10-07T00:00:00"/>
    <n v="203502047"/>
    <n v="0"/>
    <n v="0"/>
    <n v="0"/>
    <n v="0"/>
    <n v="0"/>
    <n v="0"/>
    <n v="0"/>
    <n v="343818"/>
    <n v="0"/>
    <n v="0"/>
    <n v="0"/>
    <n v="0"/>
    <n v="83149"/>
    <n v="789"/>
    <n v="0"/>
    <n v="25096612"/>
    <n v="0"/>
    <n v="0"/>
    <n v="0"/>
    <n v="0"/>
    <n v="0"/>
    <n v="0"/>
    <n v="0"/>
    <n v="0"/>
    <n v="0"/>
    <n v="0"/>
    <n v="0"/>
    <n v="0"/>
    <n v="0"/>
    <n v="725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69836"/>
    <n v="25906105"/>
    <n v="0"/>
    <n v="4136269"/>
    <n v="0"/>
    <n v="0"/>
    <n v="0"/>
    <n v="0"/>
    <n v="4136269"/>
    <n v="-25906105"/>
    <n v="0"/>
    <n v="0"/>
    <n v="0"/>
    <n v="0"/>
    <n v="0"/>
    <n v="0"/>
    <n v="0"/>
    <n v="0"/>
    <n v="0"/>
    <n v="0"/>
    <n v="0"/>
    <n v="0"/>
    <n v="0"/>
    <n v="0"/>
    <n v="0"/>
    <n v="0"/>
    <n v="0"/>
    <n v="-25906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6269"/>
    <n v="0"/>
    <m/>
    <n v="69873"/>
    <n v="663"/>
    <n v="0"/>
    <n v="21089590"/>
    <n v="0"/>
    <n v="0"/>
    <n v="0"/>
    <n v="609710"/>
    <n v="0"/>
    <n v="0"/>
    <n v="0"/>
    <n v="0"/>
    <m/>
    <m/>
    <n v="0"/>
    <n v="0"/>
    <n v="21769836"/>
    <m/>
    <n v="0"/>
    <m/>
    <n v="0"/>
    <n v="4136269"/>
    <n v="25906105"/>
    <n v="25906105"/>
  </r>
  <r>
    <x v="16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7-08-04T00:00:00"/>
    <d v="2017-10-05T00:00:00"/>
    <d v="2017-10-07T00:00:00"/>
    <n v="203502047"/>
    <n v="118805"/>
    <n v="0"/>
    <n v="35241"/>
    <n v="0"/>
    <n v="0"/>
    <n v="0"/>
    <n v="0"/>
    <n v="0"/>
    <n v="94"/>
    <n v="104"/>
    <n v="93"/>
    <n v="94"/>
    <n v="121449"/>
    <n v="789"/>
    <n v="0"/>
    <n v="8672038"/>
    <n v="0"/>
    <n v="0"/>
    <n v="0"/>
    <n v="0"/>
    <n v="0"/>
    <n v="0"/>
    <n v="0"/>
    <n v="0"/>
    <n v="175733"/>
    <n v="0"/>
    <n v="0"/>
    <n v="39833"/>
    <n v="0"/>
    <n v="229586"/>
    <n v="1137462"/>
    <n v="0"/>
    <n v="0"/>
    <n v="0"/>
    <n v="0"/>
    <n v="0"/>
    <n v="0"/>
    <n v="0"/>
    <n v="0"/>
    <n v="0"/>
    <n v="0"/>
    <n v="0"/>
    <n v="0"/>
    <n v="0"/>
    <n v="0"/>
    <n v="0"/>
    <n v="-3783604"/>
    <n v="0"/>
    <n v="0"/>
    <n v="0"/>
    <n v="0"/>
    <n v="0"/>
    <n v="0"/>
    <n v="0"/>
    <n v="0"/>
    <n v="0"/>
    <n v="0"/>
    <n v="0"/>
    <n v="0"/>
    <n v="0"/>
    <n v="5540576"/>
    <n v="6593285"/>
    <n v="0"/>
    <n v="1052709"/>
    <n v="0"/>
    <n v="0"/>
    <n v="0"/>
    <n v="0"/>
    <n v="1052709"/>
    <n v="-6593285"/>
    <n v="0"/>
    <n v="0"/>
    <n v="0"/>
    <n v="0"/>
    <n v="0"/>
    <n v="0"/>
    <n v="0"/>
    <n v="0"/>
    <n v="0"/>
    <n v="0"/>
    <n v="0"/>
    <n v="0"/>
    <n v="0"/>
    <n v="0"/>
    <n v="0"/>
    <n v="0"/>
    <n v="0"/>
    <n v="-6593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2709"/>
    <n v="0"/>
    <m/>
    <n v="102058"/>
    <n v="663"/>
    <n v="0"/>
    <n v="7287427"/>
    <n v="0"/>
    <n v="147675"/>
    <n v="0"/>
    <n v="192929"/>
    <n v="955850"/>
    <n v="0"/>
    <n v="0"/>
    <n v="0"/>
    <m/>
    <m/>
    <n v="33473.10924369748"/>
    <n v="0"/>
    <n v="8720075.1092436966"/>
    <m/>
    <n v="-3783604"/>
    <m/>
    <n v="0"/>
    <n v="1656814"/>
    <n v="10376889.109243697"/>
    <n v="6593285.1092436966"/>
  </r>
  <r>
    <x v="16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9-05T00:00:00"/>
    <d v="2017-10-05T00:00:00"/>
    <d v="2017-10-07T00:00:00"/>
    <n v="203502047"/>
    <n v="41528"/>
    <n v="0"/>
    <n v="20305"/>
    <n v="0"/>
    <n v="0"/>
    <n v="0"/>
    <n v="0"/>
    <n v="0"/>
    <n v="95"/>
    <n v="96"/>
    <n v="90"/>
    <n v="851"/>
    <n v="200790"/>
    <n v="789"/>
    <n v="0"/>
    <n v="3031291"/>
    <n v="0"/>
    <n v="0"/>
    <n v="0"/>
    <n v="0"/>
    <n v="0"/>
    <n v="0"/>
    <n v="0"/>
    <n v="0"/>
    <n v="61427"/>
    <n v="0"/>
    <n v="0"/>
    <n v="23869"/>
    <n v="0"/>
    <n v="105908"/>
    <n v="5128768"/>
    <n v="247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95647"/>
    <n v="8800820"/>
    <n v="0"/>
    <n v="1405173"/>
    <n v="0"/>
    <n v="0"/>
    <n v="0"/>
    <n v="0"/>
    <n v="1405173"/>
    <n v="-8800820"/>
    <n v="0"/>
    <n v="0"/>
    <n v="0"/>
    <n v="0"/>
    <n v="0"/>
    <n v="0"/>
    <n v="0"/>
    <n v="0"/>
    <n v="0"/>
    <n v="0"/>
    <n v="0"/>
    <n v="0"/>
    <n v="0"/>
    <n v="0"/>
    <n v="0"/>
    <n v="0"/>
    <n v="0"/>
    <n v="-8800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173"/>
    <n v="0"/>
    <m/>
    <n v="168731"/>
    <n v="663"/>
    <n v="0"/>
    <n v="2547303"/>
    <n v="0"/>
    <n v="51619"/>
    <n v="0"/>
    <n v="88998"/>
    <n v="4309889"/>
    <n v="208386"/>
    <n v="0"/>
    <n v="0"/>
    <m/>
    <m/>
    <n v="20057.983193277312"/>
    <n v="0"/>
    <n v="7395646.9831932774"/>
    <m/>
    <n v="0"/>
    <m/>
    <n v="0"/>
    <n v="1405173"/>
    <n v="8800819.9831932783"/>
    <n v="8800819.9831932783"/>
  </r>
  <r>
    <x v="16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9-05T00:00:00"/>
    <d v="2017-10-05T00:00:00"/>
    <d v="2017-10-07T00:00:00"/>
    <n v="203502047"/>
    <n v="881"/>
    <n v="0"/>
    <n v="0"/>
    <n v="0"/>
    <n v="0"/>
    <n v="0"/>
    <n v="0"/>
    <n v="0"/>
    <n v="1"/>
    <n v="63"/>
    <n v="1"/>
    <n v="9"/>
    <n v="147036"/>
    <n v="789"/>
    <n v="0"/>
    <n v="64308"/>
    <n v="0"/>
    <n v="0"/>
    <n v="0"/>
    <n v="0"/>
    <n v="0"/>
    <n v="0"/>
    <n v="0"/>
    <n v="0"/>
    <n v="1303"/>
    <n v="0"/>
    <n v="0"/>
    <n v="507"/>
    <n v="0"/>
    <n v="69141"/>
    <n v="58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831"/>
    <n v="341329"/>
    <n v="0"/>
    <n v="54498"/>
    <n v="0"/>
    <n v="0"/>
    <n v="0"/>
    <n v="0"/>
    <n v="54498"/>
    <n v="-341329"/>
    <n v="0"/>
    <n v="0"/>
    <n v="0"/>
    <n v="0"/>
    <n v="0"/>
    <n v="0"/>
    <n v="0"/>
    <n v="0"/>
    <n v="0"/>
    <n v="0"/>
    <n v="0"/>
    <n v="0"/>
    <n v="0"/>
    <n v="0"/>
    <n v="0"/>
    <n v="0"/>
    <n v="0"/>
    <n v="-341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98"/>
    <n v="0"/>
    <m/>
    <n v="123560"/>
    <n v="663"/>
    <n v="0"/>
    <n v="54040"/>
    <n v="0"/>
    <n v="1095"/>
    <n v="0"/>
    <n v="58102"/>
    <n v="48945"/>
    <n v="0"/>
    <n v="0"/>
    <n v="0"/>
    <m/>
    <m/>
    <n v="426.05042016806726"/>
    <n v="0"/>
    <n v="286831.05042016809"/>
    <m/>
    <n v="0"/>
    <m/>
    <n v="0"/>
    <n v="54498"/>
    <n v="341329.05042016809"/>
    <n v="341329.05042016809"/>
  </r>
  <r>
    <x v="16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9-05T00:00:00"/>
    <d v="2017-10-05T00:00:00"/>
    <d v="2017-10-07T00:00:00"/>
    <n v="203502047"/>
    <n v="0"/>
    <n v="0"/>
    <n v="0"/>
    <n v="0"/>
    <n v="0"/>
    <n v="0"/>
    <n v="0"/>
    <n v="759"/>
    <n v="0"/>
    <n v="0"/>
    <n v="0"/>
    <n v="0"/>
    <n v="147036"/>
    <n v="789"/>
    <n v="0"/>
    <n v="55403"/>
    <n v="0"/>
    <n v="0"/>
    <n v="0"/>
    <n v="0"/>
    <n v="0"/>
    <n v="0"/>
    <n v="0"/>
    <n v="0"/>
    <n v="0"/>
    <n v="0"/>
    <n v="0"/>
    <n v="0"/>
    <n v="0"/>
    <n v="37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598"/>
    <n v="241092"/>
    <n v="0"/>
    <n v="38494"/>
    <n v="0"/>
    <n v="0"/>
    <n v="0"/>
    <n v="0"/>
    <n v="38494"/>
    <n v="-241092"/>
    <n v="0"/>
    <n v="0"/>
    <n v="0"/>
    <n v="0"/>
    <n v="0"/>
    <n v="0"/>
    <n v="0"/>
    <n v="0"/>
    <n v="0"/>
    <n v="0"/>
    <n v="0"/>
    <n v="0"/>
    <n v="0"/>
    <n v="0"/>
    <n v="0"/>
    <n v="0"/>
    <n v="0"/>
    <n v="-241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94"/>
    <n v="0"/>
    <m/>
    <n v="123560"/>
    <n v="663"/>
    <n v="0"/>
    <n v="46557"/>
    <n v="0"/>
    <n v="0"/>
    <n v="0"/>
    <n v="31818"/>
    <n v="0"/>
    <n v="0"/>
    <n v="0"/>
    <n v="0"/>
    <m/>
    <m/>
    <n v="0"/>
    <n v="0"/>
    <n v="202598"/>
    <m/>
    <n v="0"/>
    <m/>
    <n v="0"/>
    <n v="38494"/>
    <n v="241092"/>
    <n v="241092"/>
  </r>
  <r>
    <x v="16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9-05T00:00:00"/>
    <d v="2017-10-05T00:00:00"/>
    <d v="2017-10-07T00:00:00"/>
    <n v="203502047"/>
    <n v="46692"/>
    <n v="0"/>
    <n v="12192"/>
    <n v="0"/>
    <n v="0"/>
    <n v="0"/>
    <n v="0"/>
    <n v="0"/>
    <n v="117"/>
    <n v="120"/>
    <n v="116"/>
    <n v="117"/>
    <n v="121449"/>
    <n v="789"/>
    <n v="0"/>
    <n v="3408230"/>
    <n v="0"/>
    <n v="0"/>
    <n v="0"/>
    <n v="0"/>
    <n v="0"/>
    <n v="0"/>
    <n v="0"/>
    <n v="0"/>
    <n v="69065"/>
    <n v="0"/>
    <n v="0"/>
    <n v="26837"/>
    <n v="0"/>
    <n v="131698"/>
    <n v="707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2210"/>
    <n v="4465130"/>
    <n v="0"/>
    <n v="712920"/>
    <n v="0"/>
    <n v="0"/>
    <n v="0"/>
    <n v="0"/>
    <n v="712920"/>
    <n v="-4465130"/>
    <n v="0"/>
    <n v="0"/>
    <n v="0"/>
    <n v="0"/>
    <n v="0"/>
    <n v="0"/>
    <n v="0"/>
    <n v="0"/>
    <n v="0"/>
    <n v="0"/>
    <n v="0"/>
    <n v="0"/>
    <n v="0"/>
    <n v="0"/>
    <n v="0"/>
    <n v="0"/>
    <n v="0"/>
    <n v="-4465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920"/>
    <n v="0"/>
    <m/>
    <n v="102058"/>
    <n v="663"/>
    <n v="0"/>
    <n v="2864059"/>
    <n v="0"/>
    <n v="58038"/>
    <n v="0"/>
    <n v="110671"/>
    <n v="594169"/>
    <n v="0"/>
    <n v="0"/>
    <n v="0"/>
    <m/>
    <m/>
    <n v="22552.100840336134"/>
    <n v="0"/>
    <n v="3752210.1008403362"/>
    <m/>
    <n v="0"/>
    <m/>
    <n v="0"/>
    <n v="712920"/>
    <n v="4465130.1008403357"/>
    <n v="4465130.1008403357"/>
  </r>
  <r>
    <x v="16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9-05T00:00:00"/>
    <d v="2017-10-05T00:00:00"/>
    <d v="2017-10-07T00:00:00"/>
    <n v="203502047"/>
    <n v="68024"/>
    <n v="0"/>
    <n v="31329"/>
    <n v="0"/>
    <n v="0"/>
    <n v="0"/>
    <n v="0"/>
    <n v="0"/>
    <n v="117"/>
    <n v="228"/>
    <n v="116"/>
    <n v="117"/>
    <n v="121449"/>
    <n v="789"/>
    <n v="0"/>
    <n v="4965336"/>
    <n v="0"/>
    <n v="0"/>
    <n v="0"/>
    <n v="0"/>
    <n v="0"/>
    <n v="0"/>
    <n v="0"/>
    <n v="0"/>
    <n v="100619"/>
    <n v="0"/>
    <n v="0"/>
    <n v="39099"/>
    <n v="0"/>
    <n v="250228"/>
    <n v="710576"/>
    <n v="118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9680"/>
    <n v="6306619"/>
    <n v="0"/>
    <n v="1006939"/>
    <n v="0"/>
    <n v="0"/>
    <n v="0"/>
    <n v="0"/>
    <n v="1006939"/>
    <n v="-6306619"/>
    <n v="0"/>
    <n v="0"/>
    <n v="0"/>
    <n v="0"/>
    <n v="0"/>
    <n v="0"/>
    <n v="0"/>
    <n v="0"/>
    <n v="0"/>
    <n v="0"/>
    <n v="0"/>
    <n v="0"/>
    <n v="0"/>
    <n v="0"/>
    <n v="0"/>
    <n v="0"/>
    <n v="0"/>
    <n v="-6306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939"/>
    <n v="0"/>
    <m/>
    <n v="102058"/>
    <n v="663"/>
    <n v="0"/>
    <n v="4172551"/>
    <n v="0"/>
    <n v="84554"/>
    <n v="0"/>
    <n v="210276"/>
    <n v="597123"/>
    <n v="99599"/>
    <n v="0"/>
    <n v="0"/>
    <m/>
    <m/>
    <n v="32856.302521008402"/>
    <n v="0"/>
    <n v="5299680.3025210081"/>
    <m/>
    <n v="0"/>
    <m/>
    <n v="0"/>
    <n v="1006939"/>
    <n v="6306619.3025210081"/>
    <n v="6306619.3025210081"/>
  </r>
  <r>
    <x v="16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9-05T00:00:00"/>
    <d v="2017-10-05T00:00:00"/>
    <d v="2017-10-07T00:00:00"/>
    <n v="203502047"/>
    <n v="0"/>
    <n v="0"/>
    <n v="0"/>
    <n v="0"/>
    <n v="0"/>
    <n v="0"/>
    <n v="0"/>
    <n v="25618"/>
    <n v="0"/>
    <n v="0"/>
    <n v="0"/>
    <n v="0"/>
    <n v="83149"/>
    <n v="789"/>
    <n v="0"/>
    <n v="1763337"/>
    <n v="0"/>
    <n v="0"/>
    <n v="0"/>
    <n v="0"/>
    <n v="0"/>
    <n v="0"/>
    <n v="0"/>
    <n v="0"/>
    <n v="0"/>
    <n v="0"/>
    <n v="0"/>
    <n v="0"/>
    <n v="0"/>
    <n v="74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5046"/>
    <n v="1921905"/>
    <n v="0"/>
    <n v="306859"/>
    <n v="0"/>
    <n v="0"/>
    <n v="0"/>
    <n v="0"/>
    <n v="306859"/>
    <n v="-1921905"/>
    <n v="0"/>
    <n v="0"/>
    <n v="0"/>
    <n v="0"/>
    <n v="0"/>
    <n v="0"/>
    <n v="0"/>
    <n v="0"/>
    <n v="0"/>
    <n v="0"/>
    <n v="0"/>
    <n v="0"/>
    <n v="0"/>
    <n v="0"/>
    <n v="0"/>
    <n v="0"/>
    <n v="0"/>
    <n v="-192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859"/>
    <n v="0"/>
    <m/>
    <n v="69873"/>
    <n v="663"/>
    <n v="0"/>
    <n v="1481796"/>
    <n v="0"/>
    <n v="0"/>
    <n v="0"/>
    <n v="62714"/>
    <n v="0"/>
    <n v="0"/>
    <n v="0"/>
    <n v="0"/>
    <m/>
    <m/>
    <n v="0"/>
    <n v="0"/>
    <n v="1615046"/>
    <m/>
    <n v="0"/>
    <m/>
    <n v="0"/>
    <n v="306859"/>
    <n v="1921905"/>
    <n v="1921905"/>
  </r>
  <r>
    <x v="16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7-05T00:00:00"/>
    <d v="2017-10-05T00:00:00"/>
    <d v="2017-10-07T00:00:00"/>
    <n v="203502047"/>
    <n v="95692"/>
    <n v="0"/>
    <n v="48024"/>
    <n v="0"/>
    <n v="0"/>
    <n v="0"/>
    <n v="0"/>
    <n v="0"/>
    <n v="80"/>
    <n v="82"/>
    <n v="79"/>
    <n v="79"/>
    <n v="0"/>
    <n v="789"/>
    <n v="0"/>
    <n v="6586670"/>
    <n v="0"/>
    <n v="0"/>
    <n v="0"/>
    <n v="0"/>
    <n v="0"/>
    <n v="0"/>
    <n v="0"/>
    <n v="0"/>
    <n v="141545"/>
    <n v="0"/>
    <n v="0"/>
    <n v="20924"/>
    <n v="0"/>
    <n v="276737"/>
    <n v="1461071"/>
    <n v="332979"/>
    <n v="0"/>
    <n v="0"/>
    <n v="0"/>
    <n v="0"/>
    <n v="0"/>
    <n v="0"/>
    <n v="0"/>
    <n v="0"/>
    <n v="0"/>
    <n v="0"/>
    <n v="0"/>
    <n v="0"/>
    <n v="0"/>
    <n v="0"/>
    <n v="-3489736"/>
    <n v="0"/>
    <n v="0"/>
    <n v="0"/>
    <n v="0"/>
    <n v="0"/>
    <n v="0"/>
    <n v="0"/>
    <n v="0"/>
    <n v="0"/>
    <n v="0"/>
    <n v="0"/>
    <n v="0"/>
    <n v="0"/>
    <n v="4479814"/>
    <n v="5330978"/>
    <n v="0"/>
    <n v="851165"/>
    <n v="0"/>
    <n v="0"/>
    <n v="0"/>
    <n v="0"/>
    <n v="851165"/>
    <n v="-5330978"/>
    <n v="0"/>
    <n v="0"/>
    <n v="0"/>
    <n v="0"/>
    <n v="0"/>
    <n v="0"/>
    <n v="0"/>
    <n v="0"/>
    <n v="0"/>
    <n v="0"/>
    <n v="0"/>
    <n v="0"/>
    <n v="0"/>
    <n v="0"/>
    <n v="0"/>
    <n v="0"/>
    <n v="0"/>
    <n v="-5330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165"/>
    <n v="1"/>
    <m/>
    <n v="0"/>
    <n v="663"/>
    <n v="0"/>
    <n v="5535017"/>
    <n v="0"/>
    <n v="118945"/>
    <n v="0"/>
    <n v="232552"/>
    <n v="1227791"/>
    <n v="279814"/>
    <n v="0"/>
    <n v="0"/>
    <m/>
    <m/>
    <n v="17583.193277310926"/>
    <n v="0"/>
    <n v="7412365.1932773106"/>
    <m/>
    <n v="-3489736"/>
    <m/>
    <n v="0"/>
    <n v="1408349"/>
    <n v="8820714.1932773106"/>
    <n v="5330978.1932773106"/>
  </r>
  <r>
    <x v="16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9-05T00:00:00"/>
    <d v="2017-10-05T00:00:00"/>
    <d v="2017-10-07T00:00:00"/>
    <n v="203502047"/>
    <n v="172820"/>
    <n v="0"/>
    <n v="61807"/>
    <n v="0"/>
    <n v="0"/>
    <n v="0"/>
    <n v="0"/>
    <n v="0"/>
    <n v="598"/>
    <n v="676"/>
    <n v="538"/>
    <n v="604"/>
    <n v="83149"/>
    <n v="789"/>
    <n v="0"/>
    <n v="12614803"/>
    <n v="0"/>
    <n v="0"/>
    <n v="0"/>
    <n v="0"/>
    <n v="0"/>
    <n v="0"/>
    <n v="0"/>
    <n v="0"/>
    <n v="255630"/>
    <n v="0"/>
    <n v="0"/>
    <n v="99332"/>
    <n v="0"/>
    <n v="742453"/>
    <n v="3645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56666"/>
    <n v="17441433"/>
    <n v="0"/>
    <n v="2784767"/>
    <n v="0"/>
    <n v="0"/>
    <n v="0"/>
    <n v="0"/>
    <n v="2784767"/>
    <n v="-17441433"/>
    <n v="0"/>
    <n v="0"/>
    <n v="0"/>
    <n v="0"/>
    <n v="0"/>
    <n v="0"/>
    <n v="0"/>
    <n v="0"/>
    <n v="0"/>
    <n v="0"/>
    <n v="0"/>
    <n v="0"/>
    <n v="0"/>
    <n v="0"/>
    <n v="0"/>
    <n v="0"/>
    <n v="0"/>
    <n v="-1744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4767"/>
    <n v="0"/>
    <m/>
    <n v="69873"/>
    <n v="663"/>
    <n v="0"/>
    <n v="10600675"/>
    <n v="0"/>
    <n v="214815"/>
    <n v="0"/>
    <n v="623910"/>
    <n v="3063258"/>
    <n v="0"/>
    <n v="0"/>
    <n v="0"/>
    <m/>
    <m/>
    <n v="83472.268907563033"/>
    <n v="0"/>
    <n v="14656666.268907564"/>
    <m/>
    <n v="0"/>
    <m/>
    <n v="0"/>
    <n v="2784767"/>
    <n v="17441433.268907562"/>
    <n v="17441433.268907562"/>
  </r>
  <r>
    <x v="16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9-05T00:00:00"/>
    <d v="2017-10-05T00:00:00"/>
    <d v="2017-10-07T00:00:00"/>
    <n v="203502047"/>
    <n v="51570"/>
    <n v="0"/>
    <n v="8683"/>
    <n v="0"/>
    <n v="0"/>
    <n v="0"/>
    <n v="0"/>
    <n v="0"/>
    <n v="264"/>
    <n v="267"/>
    <n v="151"/>
    <n v="254"/>
    <n v="83149"/>
    <n v="789"/>
    <n v="0"/>
    <n v="3764295"/>
    <n v="0"/>
    <n v="0"/>
    <n v="0"/>
    <n v="0"/>
    <n v="0"/>
    <n v="0"/>
    <n v="0"/>
    <n v="0"/>
    <n v="76281"/>
    <n v="0"/>
    <n v="0"/>
    <n v="29641"/>
    <n v="0"/>
    <n v="293030"/>
    <n v="1534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8265"/>
    <n v="5781335"/>
    <n v="0"/>
    <n v="923070"/>
    <n v="0"/>
    <n v="0"/>
    <n v="0"/>
    <n v="0"/>
    <n v="923070"/>
    <n v="-5781335"/>
    <n v="0"/>
    <n v="0"/>
    <n v="0"/>
    <n v="0"/>
    <n v="0"/>
    <n v="0"/>
    <n v="0"/>
    <n v="0"/>
    <n v="0"/>
    <n v="0"/>
    <n v="0"/>
    <n v="0"/>
    <n v="0"/>
    <n v="0"/>
    <n v="0"/>
    <n v="0"/>
    <n v="0"/>
    <n v="-578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070"/>
    <n v="0"/>
    <m/>
    <n v="69873"/>
    <n v="663"/>
    <n v="0"/>
    <n v="3163273"/>
    <n v="0"/>
    <n v="64102"/>
    <n v="0"/>
    <n v="246244"/>
    <n v="1289202"/>
    <n v="0"/>
    <n v="0"/>
    <n v="0"/>
    <m/>
    <m/>
    <n v="24908.403361344539"/>
    <n v="0"/>
    <n v="4858265.4033613447"/>
    <m/>
    <n v="0"/>
    <m/>
    <n v="0"/>
    <n v="923070"/>
    <n v="5781335.4033613447"/>
    <n v="5781335.4033613447"/>
  </r>
  <r>
    <x v="16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8-04T00:00:00"/>
    <d v="2017-10-05T00:00:00"/>
    <d v="2017-10-07T00:00:00"/>
    <n v="203502047"/>
    <n v="0"/>
    <n v="0"/>
    <n v="0"/>
    <n v="0"/>
    <n v="0"/>
    <n v="0"/>
    <n v="0"/>
    <n v="270199"/>
    <n v="0"/>
    <n v="0"/>
    <n v="0"/>
    <n v="0"/>
    <n v="83149"/>
    <n v="789"/>
    <n v="0"/>
    <n v="19722876"/>
    <n v="0"/>
    <n v="0"/>
    <n v="0"/>
    <n v="0"/>
    <n v="0"/>
    <n v="0"/>
    <n v="0"/>
    <n v="0"/>
    <n v="0"/>
    <n v="0"/>
    <n v="0"/>
    <n v="0"/>
    <n v="0"/>
    <n v="718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48091"/>
    <n v="20525228"/>
    <n v="0"/>
    <n v="3277137"/>
    <n v="0"/>
    <n v="0"/>
    <n v="0"/>
    <n v="0"/>
    <n v="3277137"/>
    <n v="-20525228"/>
    <n v="0"/>
    <n v="0"/>
    <n v="0"/>
    <n v="0"/>
    <n v="0"/>
    <n v="0"/>
    <n v="0"/>
    <n v="0"/>
    <n v="0"/>
    <n v="0"/>
    <n v="0"/>
    <n v="0"/>
    <n v="0"/>
    <n v="0"/>
    <n v="0"/>
    <n v="0"/>
    <n v="0"/>
    <n v="-20525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7137"/>
    <n v="0"/>
    <m/>
    <n v="69873"/>
    <n v="663"/>
    <n v="0"/>
    <n v="16573845"/>
    <n v="0"/>
    <n v="0"/>
    <n v="0"/>
    <n v="603710"/>
    <n v="0"/>
    <n v="0"/>
    <n v="0"/>
    <n v="0"/>
    <m/>
    <m/>
    <n v="0"/>
    <n v="0"/>
    <n v="17248091"/>
    <m/>
    <n v="0"/>
    <m/>
    <n v="0"/>
    <n v="3277137"/>
    <n v="20525228"/>
    <n v="20525228"/>
  </r>
  <r>
    <x v="16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9-05T00:00:00"/>
    <d v="2017-10-05T00:00:00"/>
    <d v="2017-10-07T00:00:00"/>
    <n v="203502047"/>
    <n v="26739"/>
    <n v="0"/>
    <n v="6102"/>
    <n v="0"/>
    <n v="0"/>
    <n v="0"/>
    <n v="0"/>
    <n v="0"/>
    <n v="50"/>
    <n v="53"/>
    <n v="47"/>
    <n v="48"/>
    <n v="0"/>
    <n v="789"/>
    <n v="0"/>
    <n v="1951783"/>
    <n v="0"/>
    <n v="0"/>
    <n v="0"/>
    <n v="0"/>
    <n v="0"/>
    <n v="0"/>
    <n v="0"/>
    <n v="0"/>
    <n v="39552"/>
    <n v="0"/>
    <n v="0"/>
    <n v="15369"/>
    <n v="0"/>
    <n v="58167"/>
    <n v="291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1028"/>
    <n v="2357423"/>
    <n v="0"/>
    <n v="376395"/>
    <n v="0"/>
    <n v="0"/>
    <n v="0"/>
    <n v="0"/>
    <n v="376395"/>
    <n v="-2357423"/>
    <n v="0"/>
    <n v="0"/>
    <n v="0"/>
    <n v="0"/>
    <n v="0"/>
    <n v="0"/>
    <n v="0"/>
    <n v="0"/>
    <n v="0"/>
    <n v="0"/>
    <n v="0"/>
    <n v="0"/>
    <n v="0"/>
    <n v="0"/>
    <n v="0"/>
    <n v="0"/>
    <n v="0"/>
    <n v="-2357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395"/>
    <n v="0"/>
    <m/>
    <n v="0"/>
    <n v="663"/>
    <n v="0"/>
    <n v="1640154"/>
    <n v="0"/>
    <n v="33237"/>
    <n v="0"/>
    <n v="48880"/>
    <n v="245179"/>
    <n v="0"/>
    <n v="0"/>
    <n v="0"/>
    <m/>
    <m/>
    <n v="12915.126050420169"/>
    <n v="0"/>
    <n v="1981028.1260504201"/>
    <m/>
    <n v="0"/>
    <m/>
    <n v="0"/>
    <n v="376395"/>
    <n v="2357423.1260504201"/>
    <n v="2357423.1260504201"/>
  </r>
  <r>
    <x v="16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9-05T00:00:00"/>
    <d v="2017-10-05T00:00:00"/>
    <d v="2017-10-07T00:00:00"/>
    <n v="203502047"/>
    <n v="34391"/>
    <n v="0"/>
    <n v="210"/>
    <n v="0"/>
    <n v="0"/>
    <n v="0"/>
    <n v="0"/>
    <n v="0"/>
    <n v="99"/>
    <n v="110"/>
    <n v="72"/>
    <n v="92"/>
    <n v="0"/>
    <n v="789"/>
    <n v="0"/>
    <n v="2510332"/>
    <n v="0"/>
    <n v="0"/>
    <n v="0"/>
    <n v="0"/>
    <n v="0"/>
    <n v="0"/>
    <n v="0"/>
    <n v="0"/>
    <n v="50870"/>
    <n v="0"/>
    <n v="0"/>
    <n v="19767"/>
    <n v="0"/>
    <n v="121273"/>
    <n v="559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1556"/>
    <n v="3262452"/>
    <n v="0"/>
    <n v="520896"/>
    <n v="0"/>
    <n v="0"/>
    <n v="0"/>
    <n v="0"/>
    <n v="520896"/>
    <n v="-3262452"/>
    <n v="0"/>
    <n v="0"/>
    <n v="0"/>
    <n v="0"/>
    <n v="0"/>
    <n v="0"/>
    <n v="0"/>
    <n v="0"/>
    <n v="0"/>
    <n v="0"/>
    <n v="0"/>
    <n v="0"/>
    <n v="0"/>
    <n v="0"/>
    <n v="0"/>
    <n v="0"/>
    <n v="0"/>
    <n v="-326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896"/>
    <n v="0"/>
    <m/>
    <n v="0"/>
    <n v="663"/>
    <n v="0"/>
    <n v="2109523"/>
    <n v="0"/>
    <n v="42748"/>
    <n v="0"/>
    <n v="101910"/>
    <n v="470101"/>
    <n v="0"/>
    <n v="0"/>
    <n v="0"/>
    <m/>
    <m/>
    <n v="16610.9243697479"/>
    <n v="0"/>
    <n v="2741555.9243697478"/>
    <m/>
    <n v="0"/>
    <m/>
    <n v="0"/>
    <n v="520896"/>
    <n v="3262451.9243697478"/>
    <n v="3262451.9243697478"/>
  </r>
  <r>
    <x v="16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9-05T00:00:00"/>
    <d v="2017-10-05T00:00:00"/>
    <d v="2017-10-07T00:00:00"/>
    <n v="203502047"/>
    <n v="32090"/>
    <n v="0"/>
    <n v="11098"/>
    <n v="0"/>
    <n v="0"/>
    <n v="0"/>
    <n v="0"/>
    <n v="0"/>
    <n v="57"/>
    <n v="57"/>
    <n v="57"/>
    <n v="57"/>
    <n v="121449"/>
    <n v="789"/>
    <n v="0"/>
    <n v="2342373"/>
    <n v="0"/>
    <n v="0"/>
    <n v="0"/>
    <n v="0"/>
    <n v="0"/>
    <n v="0"/>
    <n v="0"/>
    <n v="0"/>
    <n v="47467"/>
    <n v="0"/>
    <n v="0"/>
    <n v="18444"/>
    <n v="0"/>
    <n v="62557"/>
    <n v="34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7703"/>
    <n v="2936567"/>
    <n v="0"/>
    <n v="468864"/>
    <n v="0"/>
    <n v="0"/>
    <n v="0"/>
    <n v="0"/>
    <n v="468864"/>
    <n v="-2936567"/>
    <n v="0"/>
    <n v="0"/>
    <n v="0"/>
    <n v="0"/>
    <n v="0"/>
    <n v="0"/>
    <n v="0"/>
    <n v="0"/>
    <n v="0"/>
    <n v="0"/>
    <n v="0"/>
    <n v="0"/>
    <n v="0"/>
    <n v="0"/>
    <n v="0"/>
    <n v="0"/>
    <n v="0"/>
    <n v="-2936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864"/>
    <n v="0"/>
    <m/>
    <n v="102058"/>
    <n v="663"/>
    <n v="0"/>
    <n v="1968381"/>
    <n v="0"/>
    <n v="39888"/>
    <n v="0"/>
    <n v="52569"/>
    <n v="288645"/>
    <n v="0"/>
    <n v="0"/>
    <n v="0"/>
    <m/>
    <m/>
    <n v="15499.159663865546"/>
    <n v="0"/>
    <n v="2467703.1596638653"/>
    <m/>
    <n v="0"/>
    <m/>
    <n v="0"/>
    <n v="468864"/>
    <n v="2936567.1596638653"/>
    <n v="2936567.1596638653"/>
  </r>
  <r>
    <x v="16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9-05T00:00:00"/>
    <d v="2017-10-05T00:00:00"/>
    <d v="2017-10-07T00:00:00"/>
    <n v="203502047"/>
    <n v="69530"/>
    <n v="0"/>
    <n v="20707"/>
    <n v="0"/>
    <n v="0"/>
    <n v="0"/>
    <n v="0"/>
    <n v="0"/>
    <n v="180"/>
    <n v="259"/>
    <n v="179"/>
    <n v="122"/>
    <n v="0"/>
    <n v="789"/>
    <n v="0"/>
    <n v="5075264"/>
    <n v="0"/>
    <n v="0"/>
    <n v="0"/>
    <n v="0"/>
    <n v="0"/>
    <n v="0"/>
    <n v="0"/>
    <n v="0"/>
    <n v="102847"/>
    <n v="0"/>
    <n v="0"/>
    <n v="39964"/>
    <n v="0"/>
    <n v="284251"/>
    <n v="73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43529"/>
    <n v="6239800"/>
    <n v="0"/>
    <n v="996271"/>
    <n v="0"/>
    <n v="0"/>
    <n v="0"/>
    <n v="0"/>
    <n v="996271"/>
    <n v="-6239800"/>
    <n v="0"/>
    <n v="0"/>
    <n v="0"/>
    <n v="0"/>
    <n v="0"/>
    <n v="0"/>
    <n v="0"/>
    <n v="0"/>
    <n v="0"/>
    <n v="0"/>
    <n v="0"/>
    <n v="0"/>
    <n v="0"/>
    <n v="0"/>
    <n v="0"/>
    <n v="0"/>
    <n v="0"/>
    <n v="-623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6271"/>
    <n v="0"/>
    <m/>
    <n v="0"/>
    <n v="663"/>
    <n v="0"/>
    <n v="4264928"/>
    <n v="0"/>
    <n v="86426"/>
    <n v="0"/>
    <n v="238866"/>
    <n v="619063"/>
    <n v="0"/>
    <n v="0"/>
    <n v="0"/>
    <m/>
    <m/>
    <n v="33583.193277310929"/>
    <n v="0"/>
    <n v="5243529.1932773106"/>
    <m/>
    <n v="0"/>
    <m/>
    <n v="0"/>
    <n v="996271"/>
    <n v="6239800.1932773106"/>
    <n v="6239800.1932773106"/>
  </r>
  <r>
    <x v="16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9-05T00:00:00"/>
    <d v="2017-10-05T00:00:00"/>
    <d v="2017-10-07T00:00:00"/>
    <n v="203502047"/>
    <n v="24623"/>
    <n v="0"/>
    <n v="7503"/>
    <n v="0"/>
    <n v="0"/>
    <n v="0"/>
    <n v="0"/>
    <n v="0"/>
    <n v="96"/>
    <n v="111"/>
    <n v="52"/>
    <n v="95"/>
    <n v="0"/>
    <n v="789"/>
    <n v="0"/>
    <n v="1797328"/>
    <n v="0"/>
    <n v="0"/>
    <n v="0"/>
    <n v="0"/>
    <n v="0"/>
    <n v="0"/>
    <n v="0"/>
    <n v="0"/>
    <n v="36421"/>
    <n v="0"/>
    <n v="0"/>
    <n v="14153"/>
    <n v="0"/>
    <n v="122370"/>
    <n v="57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1649"/>
    <n v="2548562"/>
    <n v="0"/>
    <n v="406913"/>
    <n v="0"/>
    <n v="0"/>
    <n v="0"/>
    <n v="0"/>
    <n v="406913"/>
    <n v="-2548562"/>
    <n v="0"/>
    <n v="0"/>
    <n v="0"/>
    <n v="0"/>
    <n v="0"/>
    <n v="0"/>
    <n v="0"/>
    <n v="0"/>
    <n v="0"/>
    <n v="0"/>
    <n v="0"/>
    <n v="0"/>
    <n v="0"/>
    <n v="0"/>
    <n v="0"/>
    <n v="0"/>
    <n v="0"/>
    <n v="-2548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913"/>
    <n v="0"/>
    <m/>
    <n v="0"/>
    <n v="663"/>
    <n v="0"/>
    <n v="1510360"/>
    <n v="0"/>
    <n v="30606"/>
    <n v="0"/>
    <n v="102832"/>
    <n v="485295"/>
    <n v="0"/>
    <n v="0"/>
    <n v="0"/>
    <m/>
    <m/>
    <n v="11893.27731092437"/>
    <n v="0"/>
    <n v="2141649.2773109241"/>
    <m/>
    <n v="0"/>
    <m/>
    <n v="0"/>
    <n v="406913"/>
    <n v="2548562.2773109241"/>
    <n v="2548562.2773109241"/>
  </r>
  <r>
    <x v="16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9-05T00:00:00"/>
    <d v="2017-10-05T00:00:00"/>
    <d v="2017-10-07T00:00:00"/>
    <n v="203502047"/>
    <n v="142100"/>
    <n v="0"/>
    <n v="13590"/>
    <n v="0"/>
    <n v="0"/>
    <n v="0"/>
    <n v="0"/>
    <n v="0"/>
    <n v="442"/>
    <n v="543"/>
    <n v="294"/>
    <n v="323"/>
    <n v="218981"/>
    <n v="789"/>
    <n v="0"/>
    <n v="10372432"/>
    <n v="0"/>
    <n v="0"/>
    <n v="0"/>
    <n v="0"/>
    <n v="0"/>
    <n v="0"/>
    <n v="0"/>
    <n v="0"/>
    <n v="210190"/>
    <n v="0"/>
    <n v="0"/>
    <n v="81674"/>
    <n v="0"/>
    <n v="986892"/>
    <n v="1998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54654"/>
    <n v="13869038"/>
    <n v="0"/>
    <n v="2214384"/>
    <n v="0"/>
    <n v="0"/>
    <n v="0"/>
    <n v="0"/>
    <n v="2214384"/>
    <n v="-13869038"/>
    <n v="0"/>
    <n v="0"/>
    <n v="0"/>
    <n v="0"/>
    <n v="0"/>
    <n v="0"/>
    <n v="0"/>
    <n v="0"/>
    <n v="0"/>
    <n v="0"/>
    <n v="0"/>
    <n v="0"/>
    <n v="0"/>
    <n v="0"/>
    <n v="0"/>
    <n v="0"/>
    <n v="0"/>
    <n v="-1386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4384"/>
    <n v="0"/>
    <m/>
    <n v="184018"/>
    <n v="663"/>
    <n v="0"/>
    <n v="8716329"/>
    <n v="0"/>
    <n v="176630"/>
    <n v="0"/>
    <n v="829321"/>
    <n v="1679059"/>
    <n v="0"/>
    <n v="0"/>
    <n v="0"/>
    <m/>
    <m/>
    <n v="68633.613445378156"/>
    <n v="0"/>
    <n v="11654653.613445379"/>
    <m/>
    <n v="0"/>
    <m/>
    <n v="0"/>
    <n v="2214384"/>
    <n v="13869037.613445379"/>
    <n v="13869037.613445379"/>
  </r>
  <r>
    <x v="16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9-05T00:00:00"/>
    <d v="2017-10-05T00:00:00"/>
    <d v="2017-10-07T00:00:00"/>
    <n v="203502047"/>
    <n v="17947"/>
    <n v="0"/>
    <n v="1503"/>
    <n v="0"/>
    <n v="0"/>
    <n v="0"/>
    <n v="0"/>
    <n v="0"/>
    <n v="34"/>
    <n v="98"/>
    <n v="34"/>
    <n v="38"/>
    <n v="83149"/>
    <n v="789"/>
    <n v="0"/>
    <n v="1310021"/>
    <n v="0"/>
    <n v="0"/>
    <n v="0"/>
    <n v="0"/>
    <n v="0"/>
    <n v="0"/>
    <n v="0"/>
    <n v="0"/>
    <n v="26547"/>
    <n v="0"/>
    <n v="0"/>
    <n v="10315"/>
    <n v="0"/>
    <n v="107555"/>
    <n v="23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8976"/>
    <n v="1771881"/>
    <n v="0"/>
    <n v="282905"/>
    <n v="0"/>
    <n v="0"/>
    <n v="0"/>
    <n v="0"/>
    <n v="282905"/>
    <n v="-1771881"/>
    <n v="0"/>
    <n v="0"/>
    <n v="0"/>
    <n v="0"/>
    <n v="0"/>
    <n v="0"/>
    <n v="0"/>
    <n v="0"/>
    <n v="0"/>
    <n v="0"/>
    <n v="0"/>
    <n v="0"/>
    <n v="0"/>
    <n v="0"/>
    <n v="0"/>
    <n v="0"/>
    <n v="20743"/>
    <n v="-175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743"/>
    <n v="0"/>
    <n v="0"/>
    <n v="0"/>
    <n v="0"/>
    <n v="0"/>
    <n v="0"/>
    <n v="0"/>
    <n v="0"/>
    <n v="0"/>
    <n v="0"/>
    <n v="0"/>
    <n v="0"/>
    <n v="0"/>
    <n v="0"/>
    <n v="0"/>
    <n v="-20743"/>
    <n v="282905"/>
    <n v="0"/>
    <m/>
    <n v="69873"/>
    <n v="663"/>
    <n v="0"/>
    <n v="1100858"/>
    <n v="0"/>
    <n v="22308"/>
    <n v="0"/>
    <n v="90382"/>
    <n v="196224"/>
    <n v="0"/>
    <n v="0"/>
    <n v="0"/>
    <m/>
    <m/>
    <n v="8668.0672268907565"/>
    <n v="-20743"/>
    <n v="1488976.0672268907"/>
    <m/>
    <n v="0"/>
    <m/>
    <n v="-20743"/>
    <n v="282905"/>
    <n v="1771881.0672268907"/>
    <n v="1751138.0672268907"/>
  </r>
  <r>
    <x v="16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9-05T00:00:00"/>
    <d v="2017-10-05T00:00:00"/>
    <d v="2017-10-07T00:00:00"/>
    <n v="203502047"/>
    <n v="42227"/>
    <n v="0"/>
    <n v="7153"/>
    <n v="0"/>
    <n v="0"/>
    <n v="0"/>
    <n v="0"/>
    <n v="0"/>
    <n v="98"/>
    <n v="208"/>
    <n v="97"/>
    <n v="105"/>
    <n v="0"/>
    <n v="789"/>
    <n v="0"/>
    <n v="3082313"/>
    <n v="0"/>
    <n v="0"/>
    <n v="0"/>
    <n v="0"/>
    <n v="0"/>
    <n v="0"/>
    <n v="0"/>
    <n v="0"/>
    <n v="62461"/>
    <n v="0"/>
    <n v="0"/>
    <n v="24271"/>
    <n v="0"/>
    <n v="228827"/>
    <n v="63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8993"/>
    <n v="4032902"/>
    <n v="0"/>
    <n v="643909"/>
    <n v="0"/>
    <n v="0"/>
    <n v="0"/>
    <n v="0"/>
    <n v="643909"/>
    <n v="-4032902"/>
    <n v="0"/>
    <n v="0"/>
    <n v="0"/>
    <n v="0"/>
    <n v="0"/>
    <n v="0"/>
    <n v="0"/>
    <n v="0"/>
    <n v="0"/>
    <n v="0"/>
    <n v="0"/>
    <n v="0"/>
    <n v="0"/>
    <n v="0"/>
    <n v="0"/>
    <n v="0"/>
    <n v="0"/>
    <n v="-403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909"/>
    <n v="0"/>
    <m/>
    <n v="0"/>
    <n v="663"/>
    <n v="0"/>
    <n v="2590179"/>
    <n v="0"/>
    <n v="52488"/>
    <n v="0"/>
    <n v="192292"/>
    <n v="532975"/>
    <n v="0"/>
    <n v="0"/>
    <n v="0"/>
    <m/>
    <m/>
    <n v="20395.798319327732"/>
    <n v="0"/>
    <n v="3388992.7983193276"/>
    <m/>
    <n v="0"/>
    <m/>
    <n v="0"/>
    <n v="643909"/>
    <n v="4032901.7983193276"/>
    <n v="4032901.7983193276"/>
  </r>
  <r>
    <x v="16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9-05T00:00:00"/>
    <d v="2017-10-05T00:00:00"/>
    <d v="2017-10-07T00:00:00"/>
    <n v="203502047"/>
    <n v="22309"/>
    <n v="0"/>
    <n v="6349"/>
    <n v="0"/>
    <n v="0"/>
    <n v="0"/>
    <n v="0"/>
    <n v="0"/>
    <n v="47"/>
    <n v="46"/>
    <n v="44"/>
    <n v="45"/>
    <n v="0"/>
    <n v="789"/>
    <n v="0"/>
    <n v="1718149"/>
    <n v="0"/>
    <n v="0"/>
    <n v="0"/>
    <n v="0"/>
    <n v="0"/>
    <n v="0"/>
    <n v="0"/>
    <n v="0"/>
    <n v="32999"/>
    <n v="0"/>
    <n v="0"/>
    <n v="12822"/>
    <n v="0"/>
    <n v="123271"/>
    <n v="403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5757"/>
    <n v="2291651"/>
    <n v="0"/>
    <n v="365894"/>
    <n v="0"/>
    <n v="0"/>
    <n v="0"/>
    <n v="0"/>
    <n v="365894"/>
    <n v="-2291651"/>
    <n v="0"/>
    <n v="0"/>
    <n v="0"/>
    <n v="0"/>
    <n v="0"/>
    <n v="0"/>
    <n v="0"/>
    <n v="0"/>
    <n v="0"/>
    <n v="0"/>
    <n v="0"/>
    <n v="0"/>
    <n v="0"/>
    <n v="0"/>
    <n v="0"/>
    <n v="0"/>
    <n v="0"/>
    <n v="-2291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894"/>
    <n v="0"/>
    <m/>
    <n v="0"/>
    <n v="663"/>
    <n v="0"/>
    <n v="1443823"/>
    <n v="0"/>
    <n v="27730"/>
    <n v="0"/>
    <n v="103589"/>
    <n v="339177"/>
    <n v="0"/>
    <n v="0"/>
    <n v="0"/>
    <m/>
    <m/>
    <n v="10774.789915966387"/>
    <n v="0"/>
    <n v="1925756.7899159663"/>
    <m/>
    <n v="0"/>
    <m/>
    <n v="0"/>
    <n v="365894"/>
    <n v="2291650.7899159663"/>
    <n v="2291650.7899159663"/>
  </r>
  <r>
    <x v="17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8-04T00:00:00"/>
    <d v="2017-09-05T00:00:00"/>
    <d v="2017-09-07T00:00:00"/>
    <n v="201914534"/>
    <n v="52614"/>
    <n v="0"/>
    <n v="16691"/>
    <n v="0"/>
    <n v="0"/>
    <n v="0"/>
    <n v="0"/>
    <n v="0"/>
    <n v="163"/>
    <n v="188"/>
    <n v="162"/>
    <n v="162"/>
    <n v="121284"/>
    <n v="788"/>
    <n v="0"/>
    <n v="3840500"/>
    <n v="0"/>
    <n v="0"/>
    <n v="0"/>
    <n v="0"/>
    <n v="0"/>
    <n v="0"/>
    <n v="0"/>
    <n v="0"/>
    <n v="77825"/>
    <n v="0"/>
    <n v="0"/>
    <n v="5040"/>
    <n v="0"/>
    <n v="206705"/>
    <n v="9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3642"/>
    <n v="5228434"/>
    <n v="0"/>
    <n v="834792"/>
    <n v="0"/>
    <n v="0"/>
    <n v="0"/>
    <n v="0"/>
    <n v="834792"/>
    <n v="-5228434"/>
    <n v="0"/>
    <n v="0"/>
    <n v="0"/>
    <n v="0"/>
    <n v="0"/>
    <n v="0"/>
    <n v="0"/>
    <n v="0"/>
    <n v="0"/>
    <n v="0"/>
    <n v="0"/>
    <n v="0"/>
    <n v="0"/>
    <n v="0"/>
    <n v="0"/>
    <n v="0"/>
    <n v="0"/>
    <n v="-5228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4792"/>
    <n v="0"/>
    <m/>
    <n v="101919"/>
    <n v="662"/>
    <n v="0"/>
    <n v="3227311"/>
    <n v="0"/>
    <n v="65399"/>
    <n v="0"/>
    <n v="173702"/>
    <n v="820414"/>
    <n v="0"/>
    <n v="0"/>
    <n v="0"/>
    <m/>
    <m/>
    <n v="4235.2941176470595"/>
    <n v="0"/>
    <n v="4393642.2941176472"/>
    <m/>
    <n v="0"/>
    <m/>
    <n v="0"/>
    <n v="834792"/>
    <n v="5228434.2941176472"/>
    <n v="5228434.2941176472"/>
  </r>
  <r>
    <x v="17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8-04T00:00:00"/>
    <d v="2017-09-05T00:00:00"/>
    <d v="2017-09-07T00:00:00"/>
    <n v="201914534"/>
    <n v="117772"/>
    <n v="0"/>
    <n v="36519"/>
    <n v="0"/>
    <n v="0"/>
    <n v="0"/>
    <n v="0"/>
    <n v="0"/>
    <n v="318"/>
    <n v="338"/>
    <n v="231"/>
    <n v="231"/>
    <n v="65270"/>
    <n v="788"/>
    <n v="0"/>
    <n v="8596636"/>
    <n v="0"/>
    <n v="0"/>
    <n v="0"/>
    <n v="0"/>
    <n v="0"/>
    <n v="0"/>
    <n v="0"/>
    <n v="0"/>
    <n v="174205"/>
    <n v="0"/>
    <n v="0"/>
    <n v="11282"/>
    <n v="0"/>
    <n v="372180"/>
    <n v="1392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8052"/>
    <n v="10612482"/>
    <n v="0"/>
    <n v="1694430"/>
    <n v="0"/>
    <n v="0"/>
    <n v="0"/>
    <n v="0"/>
    <n v="1694430"/>
    <n v="-10612482"/>
    <n v="0"/>
    <n v="0"/>
    <n v="0"/>
    <n v="0"/>
    <n v="0"/>
    <n v="0"/>
    <n v="0"/>
    <n v="0"/>
    <n v="0"/>
    <n v="0"/>
    <n v="0"/>
    <n v="0"/>
    <n v="0"/>
    <n v="0"/>
    <n v="0"/>
    <n v="0"/>
    <n v="0"/>
    <n v="-1061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4430"/>
    <n v="0"/>
    <m/>
    <n v="54849"/>
    <n v="662"/>
    <n v="0"/>
    <n v="7224064"/>
    <n v="0"/>
    <n v="146391"/>
    <n v="0"/>
    <n v="312756"/>
    <n v="1169849"/>
    <n v="0"/>
    <n v="0"/>
    <n v="0"/>
    <m/>
    <m/>
    <n v="9480.6722689075632"/>
    <n v="0"/>
    <n v="8918051.6722689085"/>
    <m/>
    <n v="0"/>
    <m/>
    <n v="0"/>
    <n v="1694430"/>
    <n v="10612481.672268908"/>
    <n v="10612481.672268908"/>
  </r>
  <r>
    <x v="17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8-04T00:00:00"/>
    <d v="2017-09-05T00:00:00"/>
    <d v="2017-09-07T00:00:00"/>
    <n v="201914534"/>
    <n v="78729"/>
    <n v="0"/>
    <n v="9259"/>
    <n v="0"/>
    <n v="0"/>
    <n v="0"/>
    <n v="0"/>
    <n v="0"/>
    <n v="343"/>
    <n v="447"/>
    <n v="342"/>
    <n v="342"/>
    <n v="121284"/>
    <n v="788"/>
    <n v="0"/>
    <n v="5746736"/>
    <n v="0"/>
    <n v="0"/>
    <n v="0"/>
    <n v="0"/>
    <n v="0"/>
    <n v="0"/>
    <n v="0"/>
    <n v="0"/>
    <n v="116453"/>
    <n v="0"/>
    <n v="0"/>
    <n v="7542"/>
    <n v="0"/>
    <n v="491475"/>
    <n v="2061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80957"/>
    <n v="8545339"/>
    <n v="0"/>
    <n v="1364382"/>
    <n v="0"/>
    <n v="0"/>
    <n v="0"/>
    <n v="0"/>
    <n v="1364382"/>
    <n v="-8545339"/>
    <n v="0"/>
    <n v="0"/>
    <n v="0"/>
    <n v="0"/>
    <n v="0"/>
    <n v="0"/>
    <n v="0"/>
    <n v="0"/>
    <n v="0"/>
    <n v="0"/>
    <n v="0"/>
    <n v="0"/>
    <n v="0"/>
    <n v="0"/>
    <n v="0"/>
    <n v="0"/>
    <n v="0"/>
    <n v="-8545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382"/>
    <n v="0"/>
    <m/>
    <n v="101919"/>
    <n v="662"/>
    <n v="0"/>
    <n v="4829190"/>
    <n v="0"/>
    <n v="97860"/>
    <n v="0"/>
    <n v="413004"/>
    <n v="1731984"/>
    <n v="0"/>
    <n v="0"/>
    <n v="0"/>
    <m/>
    <m/>
    <n v="6337.8151260504201"/>
    <n v="0"/>
    <n v="7180956.8151260503"/>
    <m/>
    <n v="0"/>
    <m/>
    <n v="0"/>
    <n v="1364382"/>
    <n v="8545338.8151260503"/>
    <n v="8545338.8151260503"/>
  </r>
  <r>
    <x v="17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8-04T00:00:00"/>
    <d v="2017-09-05T00:00:00"/>
    <d v="2017-09-07T00:00:00"/>
    <n v="201914534"/>
    <n v="49986"/>
    <n v="0"/>
    <n v="12428"/>
    <n v="0"/>
    <n v="0"/>
    <n v="0"/>
    <n v="0"/>
    <n v="0"/>
    <n v="169"/>
    <n v="169"/>
    <n v="169"/>
    <n v="169"/>
    <n v="146871"/>
    <n v="788"/>
    <n v="0"/>
    <n v="3648672"/>
    <n v="0"/>
    <n v="0"/>
    <n v="0"/>
    <n v="0"/>
    <n v="0"/>
    <n v="0"/>
    <n v="0"/>
    <n v="0"/>
    <n v="73938"/>
    <n v="0"/>
    <n v="0"/>
    <n v="4789"/>
    <n v="0"/>
    <n v="185815"/>
    <n v="1018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8362"/>
    <n v="5079351"/>
    <n v="0"/>
    <n v="810989"/>
    <n v="0"/>
    <n v="0"/>
    <n v="0"/>
    <n v="0"/>
    <n v="810989"/>
    <n v="-5079351"/>
    <n v="0"/>
    <n v="0"/>
    <n v="0"/>
    <n v="0"/>
    <n v="0"/>
    <n v="0"/>
    <n v="0"/>
    <n v="0"/>
    <n v="0"/>
    <n v="0"/>
    <n v="0"/>
    <n v="0"/>
    <n v="0"/>
    <n v="0"/>
    <n v="0"/>
    <n v="0"/>
    <n v="0"/>
    <n v="-5079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989"/>
    <n v="0"/>
    <m/>
    <n v="123421"/>
    <n v="662"/>
    <n v="0"/>
    <n v="3066111"/>
    <n v="0"/>
    <n v="62133"/>
    <n v="0"/>
    <n v="156147"/>
    <n v="855864"/>
    <n v="0"/>
    <n v="0"/>
    <n v="0"/>
    <m/>
    <m/>
    <n v="4024.3697478991598"/>
    <n v="0"/>
    <n v="4268362.3697478995"/>
    <m/>
    <n v="0"/>
    <m/>
    <n v="0"/>
    <n v="810989"/>
    <n v="5079351.3697478995"/>
    <n v="5079351.3697478995"/>
  </r>
  <r>
    <x v="17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8-04T00:00:00"/>
    <d v="2017-09-05T00:00:00"/>
    <d v="2017-09-07T00:00:00"/>
    <n v="201914534"/>
    <n v="12723"/>
    <n v="0"/>
    <n v="3593"/>
    <n v="0"/>
    <n v="0"/>
    <n v="0"/>
    <n v="0"/>
    <n v="0"/>
    <n v="23"/>
    <n v="24"/>
    <n v="23"/>
    <n v="23"/>
    <n v="82983"/>
    <n v="788"/>
    <n v="0"/>
    <n v="928701"/>
    <n v="0"/>
    <n v="0"/>
    <n v="0"/>
    <n v="0"/>
    <n v="0"/>
    <n v="0"/>
    <n v="0"/>
    <n v="0"/>
    <n v="18820"/>
    <n v="0"/>
    <n v="0"/>
    <n v="1219"/>
    <n v="0"/>
    <n v="26388"/>
    <n v="138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310"/>
    <n v="1197509"/>
    <n v="0"/>
    <n v="191199"/>
    <n v="0"/>
    <n v="0"/>
    <n v="0"/>
    <n v="0"/>
    <n v="191199"/>
    <n v="-1197509"/>
    <n v="0"/>
    <n v="0"/>
    <n v="0"/>
    <n v="0"/>
    <n v="0"/>
    <n v="0"/>
    <n v="0"/>
    <n v="0"/>
    <n v="0"/>
    <n v="0"/>
    <n v="0"/>
    <n v="0"/>
    <n v="0"/>
    <n v="0"/>
    <n v="0"/>
    <n v="0"/>
    <n v="104189"/>
    <n v="-1093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189"/>
    <n v="0"/>
    <n v="0"/>
    <n v="0"/>
    <n v="0"/>
    <n v="0"/>
    <n v="0"/>
    <n v="0"/>
    <n v="0"/>
    <n v="0"/>
    <n v="0"/>
    <n v="0"/>
    <n v="0"/>
    <n v="0"/>
    <n v="0"/>
    <n v="0"/>
    <n v="-104189"/>
    <n v="191199"/>
    <n v="0"/>
    <m/>
    <n v="69734"/>
    <n v="662"/>
    <n v="0"/>
    <n v="780421"/>
    <n v="0"/>
    <n v="15815"/>
    <n v="0"/>
    <n v="22175"/>
    <n v="116479"/>
    <n v="0"/>
    <n v="0"/>
    <n v="0"/>
    <m/>
    <m/>
    <n v="1024.3697478991596"/>
    <n v="-104189"/>
    <n v="1006310.3697478991"/>
    <m/>
    <n v="0"/>
    <m/>
    <n v="-104189"/>
    <n v="191199"/>
    <n v="1197509.369747899"/>
    <n v="1093320.369747899"/>
  </r>
  <r>
    <x v="17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7-09-05T00:00:00"/>
    <d v="2017-09-07T00:00:00"/>
    <n v="201914534"/>
    <n v="0"/>
    <n v="0"/>
    <n v="0"/>
    <n v="0"/>
    <n v="0"/>
    <n v="0"/>
    <n v="0"/>
    <n v="343818"/>
    <n v="0"/>
    <n v="0"/>
    <n v="0"/>
    <n v="663"/>
    <n v="82983"/>
    <n v="788"/>
    <n v="0"/>
    <n v="25096612"/>
    <n v="0"/>
    <n v="0"/>
    <n v="0"/>
    <n v="0"/>
    <n v="0"/>
    <n v="0"/>
    <n v="0"/>
    <n v="0"/>
    <n v="0"/>
    <n v="0"/>
    <n v="0"/>
    <n v="0"/>
    <n v="0"/>
    <n v="726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70253"/>
    <n v="25906601"/>
    <n v="0"/>
    <n v="4136348"/>
    <n v="0"/>
    <n v="0"/>
    <n v="0"/>
    <n v="0"/>
    <n v="4136348"/>
    <n v="-25906601"/>
    <n v="0"/>
    <n v="0"/>
    <n v="0"/>
    <n v="0"/>
    <n v="0"/>
    <n v="0"/>
    <n v="0"/>
    <n v="0"/>
    <n v="0"/>
    <n v="0"/>
    <n v="0"/>
    <n v="0"/>
    <n v="0"/>
    <n v="0"/>
    <n v="0"/>
    <n v="0"/>
    <n v="0"/>
    <n v="-2590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6348"/>
    <n v="0"/>
    <m/>
    <n v="69734"/>
    <n v="662"/>
    <n v="0"/>
    <n v="21089590"/>
    <n v="0"/>
    <n v="0"/>
    <n v="0"/>
    <n v="610267"/>
    <n v="0"/>
    <n v="0"/>
    <n v="0"/>
    <n v="0"/>
    <m/>
    <m/>
    <n v="0"/>
    <n v="0"/>
    <n v="21770253"/>
    <m/>
    <n v="0"/>
    <m/>
    <n v="0"/>
    <n v="4136348"/>
    <n v="25906601"/>
    <n v="25906601"/>
  </r>
  <r>
    <x v="17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7-08-04T00:00:00"/>
    <d v="2017-09-05T00:00:00"/>
    <d v="2017-09-07T00:00:00"/>
    <n v="201914534"/>
    <n v="0"/>
    <n v="0"/>
    <n v="0"/>
    <n v="0"/>
    <n v="0"/>
    <n v="0"/>
    <n v="0"/>
    <n v="50268"/>
    <n v="0"/>
    <n v="0"/>
    <n v="0"/>
    <n v="100"/>
    <n v="121284"/>
    <n v="788"/>
    <n v="0"/>
    <n v="3669257"/>
    <n v="0"/>
    <n v="0"/>
    <n v="0"/>
    <n v="0"/>
    <n v="0"/>
    <n v="0"/>
    <n v="0"/>
    <n v="0"/>
    <n v="0"/>
    <n v="0"/>
    <n v="0"/>
    <n v="0"/>
    <n v="0"/>
    <n v="114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2080"/>
    <n v="3905675"/>
    <n v="0"/>
    <n v="623595"/>
    <n v="0"/>
    <n v="0"/>
    <n v="0"/>
    <n v="0"/>
    <n v="623595"/>
    <n v="-3905675"/>
    <n v="0"/>
    <n v="0"/>
    <n v="0"/>
    <n v="0"/>
    <n v="0"/>
    <n v="0"/>
    <n v="0"/>
    <n v="0"/>
    <n v="0"/>
    <n v="0"/>
    <n v="0"/>
    <n v="0"/>
    <n v="0"/>
    <n v="0"/>
    <n v="0"/>
    <n v="0"/>
    <n v="0"/>
    <n v="-3905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595"/>
    <n v="0"/>
    <m/>
    <n v="101919"/>
    <n v="662"/>
    <n v="0"/>
    <n v="3083409"/>
    <n v="0"/>
    <n v="0"/>
    <n v="0"/>
    <n v="96090"/>
    <n v="0"/>
    <n v="0"/>
    <n v="0"/>
    <n v="0"/>
    <m/>
    <m/>
    <n v="0"/>
    <n v="0"/>
    <n v="3282080"/>
    <m/>
    <n v="0"/>
    <m/>
    <n v="0"/>
    <n v="623595"/>
    <n v="3905675"/>
    <n v="3905675"/>
  </r>
  <r>
    <x v="17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8-04T00:00:00"/>
    <d v="2017-09-05T00:00:00"/>
    <d v="2017-09-07T00:00:00"/>
    <n v="201914534"/>
    <n v="48390"/>
    <n v="0"/>
    <n v="19751"/>
    <n v="0"/>
    <n v="0"/>
    <n v="0"/>
    <n v="0"/>
    <n v="0"/>
    <n v="95"/>
    <n v="97"/>
    <n v="92"/>
    <n v="92"/>
    <n v="200466"/>
    <n v="788"/>
    <n v="0"/>
    <n v="3532175"/>
    <n v="0"/>
    <n v="0"/>
    <n v="0"/>
    <n v="0"/>
    <n v="0"/>
    <n v="0"/>
    <n v="0"/>
    <n v="0"/>
    <n v="71577"/>
    <n v="0"/>
    <n v="0"/>
    <n v="4635"/>
    <n v="0"/>
    <n v="106651"/>
    <n v="554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6916"/>
    <n v="4470730"/>
    <n v="0"/>
    <n v="713814"/>
    <n v="0"/>
    <n v="0"/>
    <n v="0"/>
    <n v="0"/>
    <n v="713814"/>
    <n v="-4470730"/>
    <n v="0"/>
    <n v="0"/>
    <n v="0"/>
    <n v="0"/>
    <n v="0"/>
    <n v="0"/>
    <n v="0"/>
    <n v="0"/>
    <n v="0"/>
    <n v="0"/>
    <n v="0"/>
    <n v="0"/>
    <n v="0"/>
    <n v="0"/>
    <n v="0"/>
    <n v="0"/>
    <n v="0"/>
    <n v="-4470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814"/>
    <n v="0"/>
    <m/>
    <n v="168459"/>
    <n v="662"/>
    <n v="0"/>
    <n v="2968214"/>
    <n v="0"/>
    <n v="60149"/>
    <n v="0"/>
    <n v="89623"/>
    <n v="465914"/>
    <n v="0"/>
    <n v="0"/>
    <n v="0"/>
    <m/>
    <m/>
    <n v="3894.9579831932774"/>
    <n v="0"/>
    <n v="3756915.9579831935"/>
    <m/>
    <n v="0"/>
    <m/>
    <n v="0"/>
    <n v="713814"/>
    <n v="4470729.9579831939"/>
    <n v="4470729.9579831939"/>
  </r>
  <r>
    <x v="17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8-04T00:00:00"/>
    <d v="2017-09-05T00:00:00"/>
    <d v="2017-09-07T00:00:00"/>
    <n v="201914534"/>
    <n v="904"/>
    <n v="0"/>
    <n v="0"/>
    <n v="0"/>
    <n v="0"/>
    <n v="0"/>
    <n v="0"/>
    <n v="0"/>
    <n v="1"/>
    <n v="63"/>
    <n v="1"/>
    <n v="1"/>
    <n v="146871"/>
    <n v="788"/>
    <n v="0"/>
    <n v="65987"/>
    <n v="0"/>
    <n v="0"/>
    <n v="0"/>
    <n v="0"/>
    <n v="0"/>
    <n v="0"/>
    <n v="0"/>
    <n v="0"/>
    <n v="1338"/>
    <n v="0"/>
    <n v="0"/>
    <n v="87"/>
    <n v="0"/>
    <n v="69269"/>
    <n v="6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004"/>
    <n v="290365"/>
    <n v="0"/>
    <n v="46361"/>
    <n v="0"/>
    <n v="0"/>
    <n v="0"/>
    <n v="0"/>
    <n v="46361"/>
    <n v="-290365"/>
    <n v="0"/>
    <n v="0"/>
    <n v="0"/>
    <n v="0"/>
    <n v="0"/>
    <n v="0"/>
    <n v="0"/>
    <n v="0"/>
    <n v="0"/>
    <n v="0"/>
    <n v="0"/>
    <n v="0"/>
    <n v="0"/>
    <n v="0"/>
    <n v="0"/>
    <n v="0"/>
    <n v="0"/>
    <n v="-290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361"/>
    <n v="0"/>
    <m/>
    <n v="123421"/>
    <n v="662"/>
    <n v="0"/>
    <n v="55451"/>
    <n v="0"/>
    <n v="1124"/>
    <n v="0"/>
    <n v="58209"/>
    <n v="5064"/>
    <n v="0"/>
    <n v="0"/>
    <n v="0"/>
    <m/>
    <m/>
    <n v="73.109243697479002"/>
    <n v="0"/>
    <n v="244004.10924369749"/>
    <m/>
    <n v="0"/>
    <m/>
    <n v="0"/>
    <n v="46361"/>
    <n v="290365.10924369749"/>
    <n v="290365.10924369749"/>
  </r>
  <r>
    <x v="17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8-04T00:00:00"/>
    <d v="2017-09-05T00:00:00"/>
    <d v="2017-09-07T00:00:00"/>
    <n v="201914534"/>
    <n v="511"/>
    <n v="0"/>
    <n v="2701"/>
    <n v="0"/>
    <n v="0"/>
    <n v="0"/>
    <n v="0"/>
    <n v="0"/>
    <n v="1"/>
    <n v="34"/>
    <n v="1"/>
    <n v="1"/>
    <n v="146871"/>
    <n v="788"/>
    <n v="0"/>
    <n v="37299"/>
    <n v="0"/>
    <n v="0"/>
    <n v="0"/>
    <n v="0"/>
    <n v="0"/>
    <n v="0"/>
    <n v="0"/>
    <n v="0"/>
    <n v="756"/>
    <n v="0"/>
    <n v="0"/>
    <n v="49"/>
    <n v="0"/>
    <n v="37932"/>
    <n v="6026"/>
    <n v="60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74"/>
    <n v="289853"/>
    <n v="0"/>
    <n v="46279"/>
    <n v="0"/>
    <n v="0"/>
    <n v="0"/>
    <n v="0"/>
    <n v="46279"/>
    <n v="-289853"/>
    <n v="0"/>
    <n v="0"/>
    <n v="0"/>
    <n v="0"/>
    <n v="0"/>
    <n v="0"/>
    <n v="0"/>
    <n v="0"/>
    <n v="0"/>
    <n v="0"/>
    <n v="0"/>
    <n v="0"/>
    <n v="0"/>
    <n v="0"/>
    <n v="0"/>
    <n v="0"/>
    <n v="0"/>
    <n v="-28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9"/>
    <n v="0"/>
    <m/>
    <n v="123421"/>
    <n v="662"/>
    <n v="0"/>
    <n v="31344"/>
    <n v="0"/>
    <n v="635"/>
    <n v="0"/>
    <n v="31876"/>
    <n v="5064"/>
    <n v="50531"/>
    <n v="0"/>
    <n v="0"/>
    <m/>
    <m/>
    <n v="41.176470588235297"/>
    <n v="0"/>
    <n v="243574.17647058822"/>
    <m/>
    <n v="0"/>
    <m/>
    <n v="0"/>
    <n v="46279"/>
    <n v="289853.17647058819"/>
    <n v="289853.17647058819"/>
  </r>
  <r>
    <x v="17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8-04T00:00:00"/>
    <d v="2017-09-05T00:00:00"/>
    <d v="2017-09-07T00:00:00"/>
    <n v="201914534"/>
    <n v="47288"/>
    <n v="0"/>
    <n v="11200"/>
    <n v="0"/>
    <n v="0"/>
    <n v="0"/>
    <n v="0"/>
    <n v="0"/>
    <n v="117"/>
    <n v="120"/>
    <n v="117"/>
    <n v="117"/>
    <n v="121284"/>
    <n v="788"/>
    <n v="0"/>
    <n v="3451735"/>
    <n v="0"/>
    <n v="0"/>
    <n v="0"/>
    <n v="0"/>
    <n v="0"/>
    <n v="0"/>
    <n v="0"/>
    <n v="0"/>
    <n v="69947"/>
    <n v="0"/>
    <n v="0"/>
    <n v="4530"/>
    <n v="0"/>
    <n v="131940"/>
    <n v="70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9180"/>
    <n v="4485324"/>
    <n v="0"/>
    <n v="716144"/>
    <n v="0"/>
    <n v="0"/>
    <n v="0"/>
    <n v="0"/>
    <n v="716144"/>
    <n v="-4485324"/>
    <n v="0"/>
    <n v="0"/>
    <n v="0"/>
    <n v="0"/>
    <n v="0"/>
    <n v="0"/>
    <n v="0"/>
    <n v="0"/>
    <n v="0"/>
    <n v="0"/>
    <n v="0"/>
    <n v="0"/>
    <n v="0"/>
    <n v="0"/>
    <n v="0"/>
    <n v="0"/>
    <n v="0"/>
    <n v="-448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144"/>
    <n v="0"/>
    <m/>
    <n v="101919"/>
    <n v="662"/>
    <n v="0"/>
    <n v="2900618"/>
    <n v="0"/>
    <n v="58779"/>
    <n v="0"/>
    <n v="110874"/>
    <n v="592521"/>
    <n v="0"/>
    <n v="0"/>
    <n v="0"/>
    <m/>
    <m/>
    <n v="3806.7226890756306"/>
    <n v="0"/>
    <n v="3769179.7226890759"/>
    <m/>
    <n v="0"/>
    <m/>
    <n v="0"/>
    <n v="716144"/>
    <n v="4485323.7226890754"/>
    <n v="4485323.7226890754"/>
  </r>
  <r>
    <x v="17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8-04T00:00:00"/>
    <d v="2017-09-05T00:00:00"/>
    <d v="2017-09-07T00:00:00"/>
    <n v="201914534"/>
    <n v="72850"/>
    <n v="0"/>
    <n v="26006"/>
    <n v="0"/>
    <n v="0"/>
    <n v="0"/>
    <n v="0"/>
    <n v="0"/>
    <n v="119"/>
    <n v="228"/>
    <n v="117"/>
    <n v="117"/>
    <n v="121284"/>
    <n v="788"/>
    <n v="0"/>
    <n v="5317604"/>
    <n v="0"/>
    <n v="0"/>
    <n v="0"/>
    <n v="0"/>
    <n v="0"/>
    <n v="0"/>
    <n v="0"/>
    <n v="0"/>
    <n v="107758"/>
    <n v="0"/>
    <n v="0"/>
    <n v="6978"/>
    <n v="0"/>
    <n v="250685"/>
    <n v="70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70754"/>
    <n v="6510197"/>
    <n v="0"/>
    <n v="1039443"/>
    <n v="0"/>
    <n v="0"/>
    <n v="0"/>
    <n v="0"/>
    <n v="1039443"/>
    <n v="-6510197"/>
    <n v="0"/>
    <n v="0"/>
    <n v="0"/>
    <n v="0"/>
    <n v="0"/>
    <n v="0"/>
    <n v="0"/>
    <n v="0"/>
    <n v="0"/>
    <n v="0"/>
    <n v="0"/>
    <n v="0"/>
    <n v="0"/>
    <n v="0"/>
    <n v="0"/>
    <n v="0"/>
    <n v="0"/>
    <n v="-6510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9443"/>
    <n v="0"/>
    <m/>
    <n v="101919"/>
    <n v="662"/>
    <n v="0"/>
    <n v="4468575"/>
    <n v="0"/>
    <n v="90553"/>
    <n v="0"/>
    <n v="210660"/>
    <n v="592521"/>
    <n v="0"/>
    <n v="0"/>
    <n v="0"/>
    <m/>
    <m/>
    <n v="5863.8655462184879"/>
    <n v="0"/>
    <n v="5470753.8655462181"/>
    <m/>
    <n v="0"/>
    <m/>
    <n v="0"/>
    <n v="1039443"/>
    <n v="6510196.8655462181"/>
    <n v="6510196.8655462181"/>
  </r>
  <r>
    <x v="17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8-04T00:00:00"/>
    <d v="2017-09-05T00:00:00"/>
    <d v="2017-09-07T00:00:00"/>
    <n v="201914534"/>
    <n v="36290"/>
    <n v="0"/>
    <n v="4890"/>
    <n v="0"/>
    <n v="0"/>
    <n v="0"/>
    <n v="0"/>
    <n v="0"/>
    <n v="67"/>
    <n v="73"/>
    <n v="67"/>
    <n v="67"/>
    <n v="82983"/>
    <n v="788"/>
    <n v="0"/>
    <n v="2497912"/>
    <n v="0"/>
    <n v="0"/>
    <n v="0"/>
    <n v="0"/>
    <n v="0"/>
    <n v="0"/>
    <n v="0"/>
    <n v="0"/>
    <n v="53679"/>
    <n v="0"/>
    <n v="0"/>
    <n v="3476"/>
    <n v="0"/>
    <n v="80263"/>
    <n v="403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266"/>
    <n v="3122877"/>
    <n v="0"/>
    <n v="498611"/>
    <n v="0"/>
    <n v="0"/>
    <n v="0"/>
    <n v="0"/>
    <n v="498611"/>
    <n v="-3122877"/>
    <n v="0"/>
    <n v="0"/>
    <n v="0"/>
    <n v="0"/>
    <n v="0"/>
    <n v="0"/>
    <n v="0"/>
    <n v="0"/>
    <n v="0"/>
    <n v="0"/>
    <n v="0"/>
    <n v="0"/>
    <n v="0"/>
    <n v="0"/>
    <n v="0"/>
    <n v="0"/>
    <n v="0"/>
    <n v="-312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611"/>
    <n v="0"/>
    <m/>
    <n v="69734"/>
    <n v="662"/>
    <n v="0"/>
    <n v="2099086"/>
    <n v="0"/>
    <n v="45108"/>
    <n v="0"/>
    <n v="67448"/>
    <n v="339307"/>
    <n v="0"/>
    <n v="0"/>
    <n v="0"/>
    <m/>
    <m/>
    <n v="2921.0084033613448"/>
    <n v="0"/>
    <n v="2624266.0084033613"/>
    <m/>
    <n v="0"/>
    <m/>
    <n v="0"/>
    <n v="498611"/>
    <n v="3122877.0084033613"/>
    <n v="3122877.0084033613"/>
  </r>
  <r>
    <x v="17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7-05T00:00:00"/>
    <d v="2017-09-05T00:00:00"/>
    <d v="2017-09-07T00:00:00"/>
    <n v="201914534"/>
    <n v="0"/>
    <n v="0"/>
    <n v="0"/>
    <n v="0"/>
    <n v="0"/>
    <n v="0"/>
    <n v="0"/>
    <n v="24551"/>
    <n v="0"/>
    <n v="0"/>
    <n v="0"/>
    <n v="80"/>
    <n v="0"/>
    <n v="788"/>
    <n v="0"/>
    <n v="1689894"/>
    <n v="0"/>
    <n v="0"/>
    <n v="0"/>
    <n v="0"/>
    <n v="0"/>
    <n v="0"/>
    <n v="0"/>
    <n v="0"/>
    <n v="0"/>
    <n v="0"/>
    <n v="0"/>
    <n v="0"/>
    <n v="0"/>
    <n v="88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4813"/>
    <n v="1778827"/>
    <n v="0"/>
    <n v="284014"/>
    <n v="0"/>
    <n v="0"/>
    <n v="0"/>
    <n v="0"/>
    <n v="284014"/>
    <n v="-1778827"/>
    <n v="0"/>
    <n v="0"/>
    <n v="0"/>
    <n v="0"/>
    <n v="0"/>
    <n v="0"/>
    <n v="0"/>
    <n v="0"/>
    <n v="0"/>
    <n v="0"/>
    <n v="0"/>
    <n v="0"/>
    <n v="0"/>
    <n v="0"/>
    <n v="0"/>
    <n v="0"/>
    <n v="0"/>
    <n v="-1778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014"/>
    <n v="0"/>
    <m/>
    <n v="0"/>
    <n v="662"/>
    <n v="0"/>
    <n v="1420079"/>
    <n v="0"/>
    <n v="0"/>
    <n v="0"/>
    <n v="74072"/>
    <n v="0"/>
    <n v="0"/>
    <n v="0"/>
    <n v="0"/>
    <m/>
    <m/>
    <n v="0"/>
    <n v="0"/>
    <n v="1494813"/>
    <m/>
    <n v="0"/>
    <m/>
    <n v="0"/>
    <n v="284014"/>
    <n v="1778827"/>
    <n v="1778827"/>
  </r>
  <r>
    <x v="17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8-04T00:00:00"/>
    <d v="2017-09-05T00:00:00"/>
    <d v="2017-09-07T00:00:00"/>
    <n v="201914534"/>
    <n v="214115"/>
    <n v="0"/>
    <n v="73218"/>
    <n v="0"/>
    <n v="0"/>
    <n v="0"/>
    <n v="0"/>
    <n v="0"/>
    <n v="659"/>
    <n v="676"/>
    <n v="599"/>
    <n v="599"/>
    <n v="82983"/>
    <n v="788"/>
    <n v="0"/>
    <n v="15629086"/>
    <n v="0"/>
    <n v="0"/>
    <n v="0"/>
    <n v="0"/>
    <n v="0"/>
    <n v="0"/>
    <n v="0"/>
    <n v="0"/>
    <n v="316713"/>
    <n v="0"/>
    <n v="0"/>
    <n v="20511"/>
    <n v="0"/>
    <n v="743810"/>
    <n v="360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46018"/>
    <n v="20403761"/>
    <n v="0"/>
    <n v="3257743"/>
    <n v="0"/>
    <n v="0"/>
    <n v="0"/>
    <n v="0"/>
    <n v="3257743"/>
    <n v="-20403761"/>
    <n v="0"/>
    <n v="0"/>
    <n v="0"/>
    <n v="0"/>
    <n v="0"/>
    <n v="0"/>
    <n v="0"/>
    <n v="0"/>
    <n v="0"/>
    <n v="0"/>
    <n v="0"/>
    <n v="0"/>
    <n v="0"/>
    <n v="0"/>
    <n v="0"/>
    <n v="0"/>
    <n v="3544083"/>
    <n v="-16859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544083"/>
    <n v="0"/>
    <n v="0"/>
    <n v="0"/>
    <n v="0"/>
    <n v="0"/>
    <n v="0"/>
    <n v="0"/>
    <n v="0"/>
    <n v="0"/>
    <n v="0"/>
    <n v="0"/>
    <n v="0"/>
    <n v="0"/>
    <n v="0"/>
    <n v="0"/>
    <n v="-3544083"/>
    <n v="3257743"/>
    <n v="0"/>
    <m/>
    <n v="69734"/>
    <n v="662"/>
    <n v="0"/>
    <n v="13133686"/>
    <n v="0"/>
    <n v="266145"/>
    <n v="0"/>
    <n v="625050"/>
    <n v="3033505"/>
    <n v="0"/>
    <n v="0"/>
    <n v="0"/>
    <m/>
    <m/>
    <n v="17236.134453781513"/>
    <n v="-3544083"/>
    <n v="17146018.134453781"/>
    <m/>
    <n v="0"/>
    <m/>
    <n v="-3544083"/>
    <n v="3257743"/>
    <n v="20403761.134453781"/>
    <n v="16859678.134453781"/>
  </r>
  <r>
    <x v="17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8-04T00:00:00"/>
    <d v="2017-09-05T00:00:00"/>
    <d v="2017-09-07T00:00:00"/>
    <n v="201914534"/>
    <n v="50838"/>
    <n v="0"/>
    <n v="8525"/>
    <n v="0"/>
    <n v="0"/>
    <n v="0"/>
    <n v="0"/>
    <n v="0"/>
    <n v="151"/>
    <n v="211"/>
    <n v="151"/>
    <n v="151"/>
    <n v="82983"/>
    <n v="788"/>
    <n v="0"/>
    <n v="3710863"/>
    <n v="0"/>
    <n v="0"/>
    <n v="0"/>
    <n v="0"/>
    <n v="0"/>
    <n v="0"/>
    <n v="0"/>
    <n v="0"/>
    <n v="75198"/>
    <n v="0"/>
    <n v="0"/>
    <n v="4869"/>
    <n v="0"/>
    <n v="231994"/>
    <n v="9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5711"/>
    <n v="5016696"/>
    <n v="0"/>
    <n v="800985"/>
    <n v="0"/>
    <n v="0"/>
    <n v="0"/>
    <n v="0"/>
    <n v="800985"/>
    <n v="-5016696"/>
    <n v="0"/>
    <n v="0"/>
    <n v="0"/>
    <n v="0"/>
    <n v="0"/>
    <n v="0"/>
    <n v="0"/>
    <n v="0"/>
    <n v="0"/>
    <n v="0"/>
    <n v="0"/>
    <n v="0"/>
    <n v="0"/>
    <n v="0"/>
    <n v="0"/>
    <n v="0"/>
    <n v="0"/>
    <n v="-5016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985"/>
    <n v="0"/>
    <m/>
    <n v="69734"/>
    <n v="662"/>
    <n v="0"/>
    <n v="3118372"/>
    <n v="0"/>
    <n v="63192"/>
    <n v="0"/>
    <n v="194953"/>
    <n v="764706"/>
    <n v="0"/>
    <n v="0"/>
    <n v="0"/>
    <m/>
    <m/>
    <n v="4091.5966386554624"/>
    <n v="0"/>
    <n v="4215710.5966386553"/>
    <m/>
    <n v="0"/>
    <m/>
    <n v="0"/>
    <n v="800985"/>
    <n v="5016695.5966386553"/>
    <n v="5016695.5966386553"/>
  </r>
  <r>
    <x v="17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8-04T00:00:00"/>
    <d v="2017-09-05T00:00:00"/>
    <d v="2017-09-07T00:00:00"/>
    <n v="201914534"/>
    <n v="0"/>
    <n v="0"/>
    <n v="0"/>
    <n v="0"/>
    <n v="0"/>
    <n v="0"/>
    <n v="0"/>
    <n v="270199"/>
    <n v="0"/>
    <n v="0"/>
    <n v="0"/>
    <n v="643"/>
    <n v="82983"/>
    <n v="788"/>
    <n v="0"/>
    <n v="19722876"/>
    <n v="0"/>
    <n v="0"/>
    <n v="0"/>
    <n v="0"/>
    <n v="0"/>
    <n v="0"/>
    <n v="0"/>
    <n v="0"/>
    <n v="0"/>
    <n v="0"/>
    <n v="0"/>
    <n v="0"/>
    <n v="0"/>
    <n v="719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48502"/>
    <n v="20525717"/>
    <n v="0"/>
    <n v="3277215"/>
    <n v="0"/>
    <n v="0"/>
    <n v="0"/>
    <n v="0"/>
    <n v="3277215"/>
    <n v="-20525717"/>
    <n v="0"/>
    <n v="0"/>
    <n v="0"/>
    <n v="0"/>
    <n v="0"/>
    <n v="0"/>
    <n v="0"/>
    <n v="0"/>
    <n v="0"/>
    <n v="0"/>
    <n v="0"/>
    <n v="0"/>
    <n v="0"/>
    <n v="0"/>
    <n v="0"/>
    <n v="0"/>
    <n v="0"/>
    <n v="-20525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7215"/>
    <n v="0"/>
    <m/>
    <n v="69734"/>
    <n v="662"/>
    <n v="0"/>
    <n v="16573845"/>
    <n v="0"/>
    <n v="0"/>
    <n v="0"/>
    <n v="604261"/>
    <n v="0"/>
    <n v="0"/>
    <n v="0"/>
    <n v="0"/>
    <m/>
    <m/>
    <n v="0"/>
    <n v="0"/>
    <n v="17248502"/>
    <m/>
    <n v="0"/>
    <m/>
    <n v="0"/>
    <n v="3277215"/>
    <n v="20525717"/>
    <n v="20525717"/>
  </r>
  <r>
    <x v="17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8-04T00:00:00"/>
    <d v="2017-09-05T00:00:00"/>
    <d v="2017-09-07T00:00:00"/>
    <n v="201914534"/>
    <n v="27028"/>
    <n v="0"/>
    <n v="5807"/>
    <n v="0"/>
    <n v="0"/>
    <n v="0"/>
    <n v="0"/>
    <n v="0"/>
    <n v="54"/>
    <n v="53"/>
    <n v="49"/>
    <n v="49"/>
    <n v="0"/>
    <n v="788"/>
    <n v="0"/>
    <n v="1972878"/>
    <n v="0"/>
    <n v="0"/>
    <n v="0"/>
    <n v="0"/>
    <n v="0"/>
    <n v="0"/>
    <n v="0"/>
    <n v="0"/>
    <n v="39979"/>
    <n v="0"/>
    <n v="0"/>
    <n v="2589"/>
    <n v="0"/>
    <n v="58273"/>
    <n v="295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1434"/>
    <n v="2369806"/>
    <n v="0"/>
    <n v="378372"/>
    <n v="0"/>
    <n v="0"/>
    <n v="0"/>
    <n v="0"/>
    <n v="378372"/>
    <n v="-2369806"/>
    <n v="0"/>
    <n v="0"/>
    <n v="0"/>
    <n v="0"/>
    <n v="0"/>
    <n v="0"/>
    <n v="0"/>
    <n v="0"/>
    <n v="0"/>
    <n v="0"/>
    <n v="0"/>
    <n v="0"/>
    <n v="0"/>
    <n v="0"/>
    <n v="0"/>
    <n v="0"/>
    <n v="0"/>
    <n v="-2369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372"/>
    <n v="0"/>
    <m/>
    <n v="0"/>
    <n v="662"/>
    <n v="0"/>
    <n v="1657881"/>
    <n v="0"/>
    <n v="33596"/>
    <n v="0"/>
    <n v="48969"/>
    <n v="248150"/>
    <n v="0"/>
    <n v="0"/>
    <n v="0"/>
    <m/>
    <m/>
    <n v="2175.6302521008406"/>
    <n v="0"/>
    <n v="1991433.6302521008"/>
    <m/>
    <n v="0"/>
    <m/>
    <n v="0"/>
    <n v="378372"/>
    <n v="2369805.6302521005"/>
    <n v="2369805.6302521005"/>
  </r>
  <r>
    <x v="17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8-04T00:00:00"/>
    <d v="2017-09-05T00:00:00"/>
    <d v="2017-09-07T00:00:00"/>
    <n v="201914534"/>
    <n v="43720"/>
    <n v="0"/>
    <n v="103"/>
    <n v="0"/>
    <n v="0"/>
    <n v="0"/>
    <n v="0"/>
    <n v="0"/>
    <n v="102"/>
    <n v="110"/>
    <n v="102"/>
    <n v="102"/>
    <n v="0"/>
    <n v="788"/>
    <n v="0"/>
    <n v="3191293"/>
    <n v="0"/>
    <n v="0"/>
    <n v="0"/>
    <n v="0"/>
    <n v="0"/>
    <n v="0"/>
    <n v="0"/>
    <n v="0"/>
    <n v="64669"/>
    <n v="0"/>
    <n v="0"/>
    <n v="4188"/>
    <n v="0"/>
    <n v="121494"/>
    <n v="614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8937"/>
    <n v="3997135"/>
    <n v="0"/>
    <n v="638198"/>
    <n v="0"/>
    <n v="0"/>
    <n v="0"/>
    <n v="0"/>
    <n v="638198"/>
    <n v="-3997135"/>
    <n v="0"/>
    <n v="0"/>
    <n v="0"/>
    <n v="0"/>
    <n v="0"/>
    <n v="0"/>
    <n v="0"/>
    <n v="0"/>
    <n v="0"/>
    <n v="0"/>
    <n v="0"/>
    <n v="0"/>
    <n v="0"/>
    <n v="0"/>
    <n v="0"/>
    <n v="0"/>
    <n v="0"/>
    <n v="-3997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198"/>
    <n v="0"/>
    <m/>
    <n v="0"/>
    <n v="662"/>
    <n v="0"/>
    <n v="2681759"/>
    <n v="0"/>
    <n v="54344"/>
    <n v="0"/>
    <n v="102096"/>
    <n v="516557"/>
    <n v="0"/>
    <n v="0"/>
    <n v="0"/>
    <m/>
    <m/>
    <n v="3519.3277310924373"/>
    <n v="0"/>
    <n v="3358937.3277310925"/>
    <m/>
    <n v="0"/>
    <m/>
    <n v="0"/>
    <n v="638198"/>
    <n v="3997135.3277310925"/>
    <n v="3997135.3277310925"/>
  </r>
  <r>
    <x v="17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8-04T00:00:00"/>
    <d v="2017-09-05T00:00:00"/>
    <d v="2017-09-07T00:00:00"/>
    <n v="201914534"/>
    <n v="33228"/>
    <n v="0"/>
    <n v="11426"/>
    <n v="0"/>
    <n v="0"/>
    <n v="0"/>
    <n v="0"/>
    <n v="0"/>
    <n v="57"/>
    <n v="57"/>
    <n v="57"/>
    <n v="57"/>
    <n v="121284"/>
    <n v="788"/>
    <n v="0"/>
    <n v="2425441"/>
    <n v="0"/>
    <n v="0"/>
    <n v="0"/>
    <n v="0"/>
    <n v="0"/>
    <n v="0"/>
    <n v="0"/>
    <n v="0"/>
    <n v="49149"/>
    <n v="0"/>
    <n v="0"/>
    <n v="3183"/>
    <n v="0"/>
    <n v="62671"/>
    <n v="343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6073"/>
    <n v="3006027"/>
    <n v="0"/>
    <n v="479954"/>
    <n v="0"/>
    <n v="0"/>
    <n v="0"/>
    <n v="0"/>
    <n v="479954"/>
    <n v="-3006027"/>
    <n v="0"/>
    <n v="0"/>
    <n v="0"/>
    <n v="0"/>
    <n v="0"/>
    <n v="0"/>
    <n v="0"/>
    <n v="0"/>
    <n v="0"/>
    <n v="0"/>
    <n v="0"/>
    <n v="0"/>
    <n v="0"/>
    <n v="0"/>
    <n v="0"/>
    <n v="0"/>
    <n v="0"/>
    <n v="-300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954"/>
    <n v="0"/>
    <m/>
    <n v="101919"/>
    <n v="662"/>
    <n v="0"/>
    <n v="2038186"/>
    <n v="0"/>
    <n v="41302"/>
    <n v="0"/>
    <n v="52665"/>
    <n v="288664"/>
    <n v="0"/>
    <n v="0"/>
    <n v="0"/>
    <m/>
    <m/>
    <n v="2674.7899159663866"/>
    <n v="0"/>
    <n v="2526072.7899159663"/>
    <m/>
    <n v="0"/>
    <m/>
    <n v="0"/>
    <n v="479954"/>
    <n v="3006026.7899159663"/>
    <n v="3006026.7899159663"/>
  </r>
  <r>
    <x v="17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9-05T00:00:00"/>
    <d v="2017-09-07T00:00:00"/>
    <n v="201914534"/>
    <n v="407324"/>
    <n v="0"/>
    <n v="125667"/>
    <n v="0"/>
    <n v="0"/>
    <n v="0"/>
    <n v="0"/>
    <n v="0"/>
    <n v="180"/>
    <n v="259"/>
    <n v="180"/>
    <n v="180"/>
    <n v="0"/>
    <n v="788"/>
    <n v="0"/>
    <n v="29732162"/>
    <n v="0"/>
    <n v="0"/>
    <n v="0"/>
    <n v="0"/>
    <n v="0"/>
    <n v="0"/>
    <n v="0"/>
    <n v="0"/>
    <n v="602502"/>
    <n v="0"/>
    <n v="0"/>
    <n v="6396"/>
    <n v="0"/>
    <n v="1661735"/>
    <n v="6639172"/>
    <n v="0"/>
    <n v="0"/>
    <n v="0"/>
    <n v="0"/>
    <n v="0"/>
    <n v="0"/>
    <n v="0"/>
    <n v="0"/>
    <n v="0"/>
    <n v="0"/>
    <n v="0"/>
    <n v="0"/>
    <n v="0"/>
    <n v="0"/>
    <n v="0"/>
    <n v="-28924967"/>
    <n v="0"/>
    <n v="0"/>
    <n v="0"/>
    <n v="0"/>
    <n v="0"/>
    <n v="0"/>
    <n v="0"/>
    <n v="0"/>
    <n v="0"/>
    <n v="0"/>
    <n v="0"/>
    <n v="0"/>
    <n v="0"/>
    <n v="8166208"/>
    <n v="9717788"/>
    <n v="0"/>
    <n v="1551580"/>
    <n v="0"/>
    <n v="0"/>
    <n v="0"/>
    <n v="0"/>
    <n v="1551580"/>
    <n v="-9717788"/>
    <n v="0"/>
    <n v="0"/>
    <n v="0"/>
    <n v="0"/>
    <n v="0"/>
    <n v="0"/>
    <n v="0"/>
    <n v="0"/>
    <n v="0"/>
    <n v="0"/>
    <n v="0"/>
    <n v="0"/>
    <n v="0"/>
    <n v="0"/>
    <n v="0"/>
    <n v="0"/>
    <n v="0"/>
    <n v="-9717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1580"/>
    <n v="0"/>
    <m/>
    <n v="0"/>
    <n v="662"/>
    <n v="0"/>
    <n v="24985010"/>
    <n v="0"/>
    <n v="506304"/>
    <n v="0"/>
    <n v="1396416"/>
    <n v="5579136"/>
    <n v="0"/>
    <n v="0"/>
    <n v="0"/>
    <m/>
    <m/>
    <n v="5374.7899159663866"/>
    <n v="0"/>
    <n v="32472902.789915968"/>
    <m/>
    <n v="-28924967"/>
    <m/>
    <n v="0"/>
    <n v="6169852"/>
    <n v="38642754.789915964"/>
    <n v="9717787.789915964"/>
  </r>
  <r>
    <x v="17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8-04T00:00:00"/>
    <d v="2017-09-05T00:00:00"/>
    <d v="2017-09-07T00:00:00"/>
    <n v="201914534"/>
    <n v="30648"/>
    <n v="0"/>
    <n v="9100"/>
    <n v="0"/>
    <n v="0"/>
    <n v="0"/>
    <n v="0"/>
    <n v="0"/>
    <n v="55"/>
    <n v="111"/>
    <n v="52"/>
    <n v="52"/>
    <n v="0"/>
    <n v="788"/>
    <n v="0"/>
    <n v="2237117"/>
    <n v="0"/>
    <n v="0"/>
    <n v="0"/>
    <n v="0"/>
    <n v="0"/>
    <n v="0"/>
    <n v="0"/>
    <n v="0"/>
    <n v="45333"/>
    <n v="0"/>
    <n v="0"/>
    <n v="2936"/>
    <n v="0"/>
    <n v="122594"/>
    <n v="31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7517"/>
    <n v="2722145"/>
    <n v="0"/>
    <n v="434628"/>
    <n v="0"/>
    <n v="0"/>
    <n v="0"/>
    <n v="0"/>
    <n v="434628"/>
    <n v="-2722145"/>
    <n v="0"/>
    <n v="0"/>
    <n v="0"/>
    <n v="0"/>
    <n v="0"/>
    <n v="0"/>
    <n v="0"/>
    <n v="0"/>
    <n v="0"/>
    <n v="0"/>
    <n v="0"/>
    <n v="0"/>
    <n v="0"/>
    <n v="0"/>
    <n v="0"/>
    <n v="0"/>
    <n v="0"/>
    <n v="-272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628"/>
    <n v="0"/>
    <m/>
    <n v="0"/>
    <n v="662"/>
    <n v="0"/>
    <n v="1879930"/>
    <n v="0"/>
    <n v="38095"/>
    <n v="0"/>
    <n v="103020"/>
    <n v="263343"/>
    <n v="0"/>
    <n v="0"/>
    <n v="0"/>
    <m/>
    <m/>
    <n v="2467.2268907563025"/>
    <n v="0"/>
    <n v="2287517.2268907563"/>
    <m/>
    <n v="0"/>
    <m/>
    <n v="0"/>
    <n v="434628"/>
    <n v="2722145.2268907563"/>
    <n v="2722145.2268907563"/>
  </r>
  <r>
    <x v="17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8-04T00:00:00"/>
    <d v="2017-09-05T00:00:00"/>
    <d v="2017-09-07T00:00:00"/>
    <n v="201914534"/>
    <n v="162570"/>
    <n v="0"/>
    <n v="16850"/>
    <n v="0"/>
    <n v="0"/>
    <n v="0"/>
    <n v="0"/>
    <n v="0"/>
    <n v="355"/>
    <n v="543"/>
    <n v="278"/>
    <n v="278"/>
    <n v="218545"/>
    <n v="788"/>
    <n v="0"/>
    <n v="11866616"/>
    <n v="0"/>
    <n v="0"/>
    <n v="0"/>
    <n v="0"/>
    <n v="0"/>
    <n v="0"/>
    <n v="0"/>
    <n v="0"/>
    <n v="240469"/>
    <n v="0"/>
    <n v="0"/>
    <n v="15574"/>
    <n v="0"/>
    <n v="988747"/>
    <n v="1715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43877"/>
    <n v="15046214"/>
    <n v="0"/>
    <n v="2402337"/>
    <n v="0"/>
    <n v="0"/>
    <n v="0"/>
    <n v="0"/>
    <n v="2402337"/>
    <n v="-15046214"/>
    <n v="0"/>
    <n v="0"/>
    <n v="0"/>
    <n v="0"/>
    <n v="0"/>
    <n v="0"/>
    <n v="0"/>
    <n v="0"/>
    <n v="0"/>
    <n v="0"/>
    <n v="0"/>
    <n v="0"/>
    <n v="0"/>
    <n v="0"/>
    <n v="0"/>
    <n v="0"/>
    <n v="0"/>
    <n v="-1504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2337"/>
    <n v="0"/>
    <m/>
    <n v="183651"/>
    <n v="662"/>
    <n v="0"/>
    <n v="9971946"/>
    <n v="0"/>
    <n v="202075"/>
    <n v="0"/>
    <n v="830880"/>
    <n v="1441576"/>
    <n v="0"/>
    <n v="0"/>
    <n v="0"/>
    <m/>
    <m/>
    <n v="13087.394957983193"/>
    <n v="0"/>
    <n v="12643877.394957984"/>
    <m/>
    <n v="0"/>
    <m/>
    <n v="0"/>
    <n v="2402337"/>
    <n v="15046214.394957984"/>
    <n v="15046214.394957984"/>
  </r>
  <r>
    <x v="17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8-04T00:00:00"/>
    <d v="2017-09-05T00:00:00"/>
    <d v="2017-09-07T00:00:00"/>
    <n v="201914534"/>
    <n v="16976"/>
    <n v="0"/>
    <n v="2208"/>
    <n v="0"/>
    <n v="0"/>
    <n v="0"/>
    <n v="0"/>
    <n v="0"/>
    <n v="34"/>
    <n v="98"/>
    <n v="34"/>
    <n v="34"/>
    <n v="82983"/>
    <n v="788"/>
    <n v="0"/>
    <n v="1239145"/>
    <n v="0"/>
    <n v="0"/>
    <n v="0"/>
    <n v="0"/>
    <n v="0"/>
    <n v="0"/>
    <n v="0"/>
    <n v="0"/>
    <n v="25110"/>
    <n v="0"/>
    <n v="0"/>
    <n v="1627"/>
    <n v="0"/>
    <n v="107751"/>
    <n v="204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6895"/>
    <n v="1662305"/>
    <n v="0"/>
    <n v="265410"/>
    <n v="0"/>
    <n v="0"/>
    <n v="0"/>
    <n v="0"/>
    <n v="265410"/>
    <n v="-1662305"/>
    <n v="0"/>
    <n v="0"/>
    <n v="0"/>
    <n v="0"/>
    <n v="0"/>
    <n v="0"/>
    <n v="0"/>
    <n v="0"/>
    <n v="0"/>
    <n v="0"/>
    <n v="0"/>
    <n v="0"/>
    <n v="0"/>
    <n v="0"/>
    <n v="0"/>
    <n v="0"/>
    <n v="364614"/>
    <n v="-1297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4614"/>
    <n v="0"/>
    <n v="0"/>
    <n v="0"/>
    <n v="0"/>
    <n v="0"/>
    <n v="0"/>
    <n v="0"/>
    <n v="0"/>
    <n v="0"/>
    <n v="0"/>
    <n v="0"/>
    <n v="0"/>
    <n v="0"/>
    <n v="0"/>
    <n v="0"/>
    <n v="-364614"/>
    <n v="265410"/>
    <n v="0"/>
    <m/>
    <n v="69734"/>
    <n v="662"/>
    <n v="0"/>
    <n v="1041298"/>
    <n v="0"/>
    <n v="21101"/>
    <n v="0"/>
    <n v="90547"/>
    <n v="172186"/>
    <n v="0"/>
    <n v="0"/>
    <n v="0"/>
    <m/>
    <m/>
    <n v="1367.2268907563025"/>
    <n v="-364614"/>
    <n v="1396895.2268907563"/>
    <m/>
    <n v="0"/>
    <m/>
    <n v="-364614"/>
    <n v="265410"/>
    <n v="1662305.2268907563"/>
    <n v="1297691.2268907563"/>
  </r>
  <r>
    <x v="17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8-04T00:00:00"/>
    <d v="2017-09-05T00:00:00"/>
    <d v="2017-09-07T00:00:00"/>
    <n v="201914534"/>
    <n v="40315"/>
    <n v="0"/>
    <n v="6577"/>
    <n v="0"/>
    <n v="0"/>
    <n v="0"/>
    <n v="0"/>
    <n v="0"/>
    <n v="99"/>
    <n v="208"/>
    <n v="99"/>
    <n v="99"/>
    <n v="0"/>
    <n v="788"/>
    <n v="0"/>
    <n v="2942749"/>
    <n v="0"/>
    <n v="0"/>
    <n v="0"/>
    <n v="0"/>
    <n v="0"/>
    <n v="0"/>
    <n v="0"/>
    <n v="0"/>
    <n v="59633"/>
    <n v="0"/>
    <n v="0"/>
    <n v="3862"/>
    <n v="0"/>
    <n v="229245"/>
    <n v="59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0924"/>
    <n v="3832900"/>
    <n v="0"/>
    <n v="611976"/>
    <n v="0"/>
    <n v="0"/>
    <n v="0"/>
    <n v="0"/>
    <n v="611976"/>
    <n v="-3832900"/>
    <n v="0"/>
    <n v="0"/>
    <n v="0"/>
    <n v="0"/>
    <n v="0"/>
    <n v="0"/>
    <n v="0"/>
    <n v="0"/>
    <n v="0"/>
    <n v="0"/>
    <n v="0"/>
    <n v="0"/>
    <n v="0"/>
    <n v="0"/>
    <n v="0"/>
    <n v="0"/>
    <n v="0"/>
    <n v="-383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976"/>
    <n v="0"/>
    <m/>
    <n v="0"/>
    <n v="662"/>
    <n v="0"/>
    <n v="2472898"/>
    <n v="0"/>
    <n v="50112"/>
    <n v="0"/>
    <n v="192643"/>
    <n v="501364"/>
    <n v="0"/>
    <n v="0"/>
    <n v="0"/>
    <m/>
    <m/>
    <n v="3245.3781512605042"/>
    <n v="0"/>
    <n v="3220924.3781512603"/>
    <m/>
    <n v="0"/>
    <m/>
    <n v="0"/>
    <n v="611976"/>
    <n v="3832900.3781512603"/>
    <n v="3832900.3781512603"/>
  </r>
  <r>
    <x v="17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8-04T00:00:00"/>
    <d v="2017-09-05T00:00:00"/>
    <d v="2017-09-07T00:00:00"/>
    <n v="201914534"/>
    <n v="5331"/>
    <n v="0"/>
    <n v="1501"/>
    <n v="0"/>
    <n v="0"/>
    <n v="0"/>
    <n v="0"/>
    <n v="0"/>
    <n v="46"/>
    <n v="46"/>
    <n v="45"/>
    <n v="45"/>
    <n v="0"/>
    <n v="788"/>
    <n v="0"/>
    <n v="410573"/>
    <n v="0"/>
    <n v="0"/>
    <n v="0"/>
    <n v="0"/>
    <n v="0"/>
    <n v="0"/>
    <n v="0"/>
    <n v="0"/>
    <n v="7885"/>
    <n v="0"/>
    <n v="0"/>
    <n v="511"/>
    <n v="0"/>
    <n v="122206"/>
    <n v="403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818"/>
    <n v="945833"/>
    <n v="0"/>
    <n v="151015"/>
    <n v="0"/>
    <n v="0"/>
    <n v="0"/>
    <n v="0"/>
    <n v="151015"/>
    <n v="-945833"/>
    <n v="0"/>
    <n v="0"/>
    <n v="0"/>
    <n v="0"/>
    <n v="0"/>
    <n v="0"/>
    <n v="0"/>
    <n v="0"/>
    <n v="0"/>
    <n v="0"/>
    <n v="0"/>
    <n v="0"/>
    <n v="0"/>
    <n v="0"/>
    <n v="0"/>
    <n v="0"/>
    <n v="0"/>
    <n v="-945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015"/>
    <n v="0"/>
    <m/>
    <n v="0"/>
    <n v="662"/>
    <n v="0"/>
    <n v="345019"/>
    <n v="0"/>
    <n v="6626"/>
    <n v="0"/>
    <n v="102694"/>
    <n v="339388"/>
    <n v="0"/>
    <n v="0"/>
    <n v="0"/>
    <m/>
    <m/>
    <n v="429.41176470588238"/>
    <n v="0"/>
    <n v="794818.4117647059"/>
    <m/>
    <n v="0"/>
    <m/>
    <n v="0"/>
    <n v="151015"/>
    <n v="945833.4117647059"/>
    <n v="945833.4117647059"/>
  </r>
  <r>
    <x v="18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7-05T00:00:00"/>
    <d v="2017-08-04T00:00:00"/>
    <d v="2017-08-07T00:00:00"/>
    <n v="200174767"/>
    <n v="53553"/>
    <n v="0"/>
    <n v="17253"/>
    <n v="0"/>
    <n v="0"/>
    <n v="0"/>
    <n v="0"/>
    <n v="0"/>
    <n v="162"/>
    <n v="188"/>
    <n v="161"/>
    <n v="161"/>
    <n v="121150"/>
    <n v="1294"/>
    <n v="0"/>
    <n v="3840387"/>
    <m/>
    <m/>
    <n v="0"/>
    <m/>
    <m/>
    <n v="0"/>
    <n v="0"/>
    <n v="0"/>
    <n v="79214"/>
    <n v="0"/>
    <n v="0"/>
    <m/>
    <n v="0"/>
    <n v="120935"/>
    <n v="92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78855"/>
    <n v="5091837"/>
    <n v="0"/>
    <n v="812982"/>
    <n v="0"/>
    <n v="0"/>
    <n v="0"/>
    <n v="0"/>
    <n v="812982"/>
    <n v="-5091837"/>
    <n v="0"/>
    <n v="0"/>
    <n v="0"/>
    <n v="0"/>
    <n v="0"/>
    <n v="0"/>
    <n v="0"/>
    <n v="0"/>
    <n v="0"/>
    <n v="0"/>
    <n v="0"/>
    <n v="0"/>
    <n v="0"/>
    <n v="0"/>
    <n v="0"/>
    <n v="0"/>
    <n v="0"/>
    <n v="-5091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982"/>
    <n v="0"/>
    <m/>
    <n v="101807"/>
    <n v="1087"/>
    <n v="0"/>
    <n v="3227216"/>
    <n v="0"/>
    <n v="66566"/>
    <n v="0"/>
    <n v="101626"/>
    <n v="780553"/>
    <n v="0"/>
    <n v="0"/>
    <n v="0"/>
    <m/>
    <m/>
    <n v="0"/>
    <n v="0"/>
    <n v="4278855"/>
    <m/>
    <n v="0"/>
    <m/>
    <n v="0"/>
    <n v="812982"/>
    <n v="5091837"/>
    <n v="5091837"/>
  </r>
  <r>
    <x v="18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7-05T00:00:00"/>
    <d v="2017-08-04T00:00:00"/>
    <d v="2017-08-07T00:00:00"/>
    <n v="200174767"/>
    <n v="110248"/>
    <n v="0"/>
    <n v="31628"/>
    <n v="0"/>
    <n v="0"/>
    <n v="0"/>
    <n v="0"/>
    <n v="0"/>
    <n v="319"/>
    <n v="338"/>
    <n v="252"/>
    <n v="252"/>
    <n v="65270"/>
    <n v="1294"/>
    <n v="0"/>
    <n v="7906093"/>
    <m/>
    <m/>
    <n v="0"/>
    <m/>
    <m/>
    <n v="0"/>
    <n v="0"/>
    <n v="0"/>
    <n v="163075"/>
    <n v="0"/>
    <n v="0"/>
    <m/>
    <n v="0"/>
    <n v="217747"/>
    <n v="1453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1466"/>
    <n v="9807345"/>
    <n v="0"/>
    <n v="1565879"/>
    <n v="0"/>
    <n v="0"/>
    <n v="0"/>
    <n v="0"/>
    <n v="1565879"/>
    <n v="-9807345"/>
    <n v="0"/>
    <n v="0"/>
    <n v="0"/>
    <n v="0"/>
    <n v="0"/>
    <n v="0"/>
    <n v="0"/>
    <n v="0"/>
    <n v="0"/>
    <n v="0"/>
    <n v="0"/>
    <n v="0"/>
    <n v="0"/>
    <n v="0"/>
    <n v="0"/>
    <n v="0"/>
    <n v="0"/>
    <n v="-9807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5879"/>
    <n v="0"/>
    <m/>
    <n v="54849"/>
    <n v="1087"/>
    <n v="0"/>
    <n v="6643776"/>
    <n v="0"/>
    <n v="137038"/>
    <n v="0"/>
    <n v="182981"/>
    <n v="1221735"/>
    <n v="0"/>
    <n v="0"/>
    <n v="0"/>
    <m/>
    <m/>
    <n v="0"/>
    <n v="0"/>
    <n v="8241466"/>
    <m/>
    <n v="0"/>
    <m/>
    <n v="0"/>
    <n v="1565879"/>
    <n v="9807345"/>
    <n v="9807345"/>
  </r>
  <r>
    <x v="18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7-05T00:00:00"/>
    <d v="2017-08-04T00:00:00"/>
    <d v="2017-08-07T00:00:00"/>
    <n v="200174767"/>
    <n v="72728"/>
    <n v="0"/>
    <n v="7446"/>
    <n v="0"/>
    <n v="0"/>
    <n v="0"/>
    <n v="0"/>
    <n v="0"/>
    <n v="341"/>
    <n v="447"/>
    <n v="341"/>
    <n v="341"/>
    <n v="121150"/>
    <n v="1294"/>
    <n v="0"/>
    <n v="5215463"/>
    <m/>
    <m/>
    <n v="0"/>
    <m/>
    <m/>
    <n v="0"/>
    <n v="0"/>
    <n v="0"/>
    <n v="107577"/>
    <n v="0"/>
    <n v="0"/>
    <m/>
    <n v="0"/>
    <n v="287543"/>
    <n v="1967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70890"/>
    <n v="7700359"/>
    <n v="0"/>
    <n v="1229469"/>
    <n v="0"/>
    <n v="0"/>
    <n v="0"/>
    <n v="0"/>
    <n v="1229469"/>
    <n v="-7700359"/>
    <n v="0"/>
    <n v="0"/>
    <n v="0"/>
    <n v="0"/>
    <n v="0"/>
    <n v="0"/>
    <n v="0"/>
    <n v="0"/>
    <n v="0"/>
    <n v="0"/>
    <n v="0"/>
    <n v="0"/>
    <n v="0"/>
    <n v="0"/>
    <n v="0"/>
    <n v="0"/>
    <n v="0"/>
    <n v="-7700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9469"/>
    <n v="0"/>
    <m/>
    <n v="101807"/>
    <n v="1087"/>
    <n v="0"/>
    <n v="4382742"/>
    <n v="0"/>
    <n v="90401"/>
    <n v="0"/>
    <n v="241633"/>
    <n v="1653220"/>
    <n v="0"/>
    <n v="0"/>
    <n v="0"/>
    <m/>
    <m/>
    <n v="0"/>
    <n v="0"/>
    <n v="6470890"/>
    <m/>
    <n v="0"/>
    <m/>
    <n v="0"/>
    <n v="1229469"/>
    <n v="7700359"/>
    <n v="7700359"/>
  </r>
  <r>
    <x v="18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7-05T00:00:00"/>
    <d v="2017-08-04T00:00:00"/>
    <d v="2017-08-07T00:00:00"/>
    <n v="200174767"/>
    <n v="46866"/>
    <n v="0"/>
    <n v="11877"/>
    <n v="0"/>
    <n v="0"/>
    <n v="0"/>
    <n v="0"/>
    <n v="0"/>
    <n v="169"/>
    <n v="168"/>
    <n v="169"/>
    <n v="169"/>
    <n v="146737"/>
    <n v="1294"/>
    <n v="0"/>
    <n v="3360850"/>
    <m/>
    <m/>
    <n v="0"/>
    <m/>
    <m/>
    <n v="0"/>
    <n v="0"/>
    <n v="0"/>
    <n v="69322"/>
    <n v="0"/>
    <n v="0"/>
    <m/>
    <n v="0"/>
    <n v="108391"/>
    <n v="975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17316"/>
    <n v="4661606"/>
    <n v="0"/>
    <n v="744290"/>
    <n v="0"/>
    <n v="0"/>
    <n v="0"/>
    <n v="0"/>
    <n v="744290"/>
    <n v="-4661606"/>
    <n v="0"/>
    <n v="0"/>
    <n v="0"/>
    <n v="0"/>
    <n v="0"/>
    <n v="0"/>
    <n v="0"/>
    <n v="0"/>
    <n v="0"/>
    <n v="0"/>
    <n v="0"/>
    <n v="0"/>
    <n v="0"/>
    <n v="0"/>
    <n v="0"/>
    <n v="0"/>
    <n v="0"/>
    <n v="-466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4290"/>
    <n v="0"/>
    <m/>
    <n v="123308"/>
    <n v="1087"/>
    <n v="0"/>
    <n v="2824244"/>
    <n v="0"/>
    <n v="58254"/>
    <n v="0"/>
    <n v="91085"/>
    <n v="819338"/>
    <n v="0"/>
    <n v="0"/>
    <n v="0"/>
    <m/>
    <m/>
    <n v="0"/>
    <n v="0"/>
    <n v="3917316"/>
    <m/>
    <n v="0"/>
    <m/>
    <n v="0"/>
    <n v="744290"/>
    <n v="4661606"/>
    <n v="4661606"/>
  </r>
  <r>
    <x v="18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7-05T00:00:00"/>
    <d v="2017-08-04T00:00:00"/>
    <d v="2017-08-07T00:00:00"/>
    <n v="200174767"/>
    <n v="3618"/>
    <n v="0"/>
    <n v="2679"/>
    <n v="0"/>
    <n v="0"/>
    <n v="0"/>
    <n v="0"/>
    <n v="0"/>
    <n v="22"/>
    <n v="24"/>
    <n v="22"/>
    <n v="22"/>
    <n v="82850"/>
    <n v="1294"/>
    <n v="0"/>
    <n v="259453"/>
    <m/>
    <m/>
    <n v="0"/>
    <m/>
    <m/>
    <n v="0"/>
    <n v="0"/>
    <n v="0"/>
    <n v="5351"/>
    <n v="0"/>
    <n v="0"/>
    <m/>
    <n v="0"/>
    <n v="15439"/>
    <n v="126924"/>
    <n v="5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763"/>
    <n v="543548"/>
    <n v="0"/>
    <n v="86785"/>
    <n v="0"/>
    <n v="0"/>
    <n v="0"/>
    <n v="0"/>
    <n v="86785"/>
    <n v="-543548"/>
    <n v="0"/>
    <n v="0"/>
    <n v="0"/>
    <n v="0"/>
    <n v="0"/>
    <n v="0"/>
    <n v="0"/>
    <n v="0"/>
    <n v="0"/>
    <n v="0"/>
    <n v="0"/>
    <n v="0"/>
    <n v="0"/>
    <n v="0"/>
    <n v="0"/>
    <n v="0"/>
    <n v="0"/>
    <n v="-5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785"/>
    <n v="0"/>
    <m/>
    <n v="69622"/>
    <n v="1087"/>
    <n v="0"/>
    <n v="218028"/>
    <n v="0"/>
    <n v="4497"/>
    <n v="0"/>
    <n v="12974"/>
    <n v="106659"/>
    <n v="43896"/>
    <n v="0"/>
    <n v="0"/>
    <m/>
    <m/>
    <n v="0"/>
    <n v="0"/>
    <n v="456763"/>
    <m/>
    <n v="0"/>
    <m/>
    <n v="0"/>
    <n v="86785"/>
    <n v="543548"/>
    <n v="543548"/>
  </r>
  <r>
    <x v="18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6-06T00:00:00"/>
    <d v="2017-08-04T00:00:00"/>
    <d v="2017-08-07T00:00:00"/>
    <n v="200174767"/>
    <n v="679220"/>
    <n v="0"/>
    <n v="171070"/>
    <n v="0"/>
    <n v="0"/>
    <n v="0"/>
    <n v="0"/>
    <n v="0"/>
    <n v="667"/>
    <n v="675"/>
    <n v="653"/>
    <n v="653"/>
    <n v="82850"/>
    <n v="1294"/>
    <n v="0"/>
    <n v="48708157"/>
    <m/>
    <m/>
    <n v="0"/>
    <m/>
    <m/>
    <n v="0"/>
    <n v="0"/>
    <n v="0"/>
    <n v="1004681"/>
    <n v="0"/>
    <n v="0"/>
    <m/>
    <n v="0"/>
    <n v="865811"/>
    <n v="7531122"/>
    <n v="0"/>
    <n v="0"/>
    <n v="0"/>
    <n v="0"/>
    <n v="0"/>
    <n v="0"/>
    <n v="0"/>
    <n v="0"/>
    <n v="0"/>
    <n v="0"/>
    <n v="0"/>
    <n v="0"/>
    <n v="0"/>
    <n v="0"/>
    <n v="0"/>
    <n v="-24958489"/>
    <n v="0"/>
    <n v="0"/>
    <n v="0"/>
    <n v="0"/>
    <n v="0"/>
    <n v="0"/>
    <n v="0"/>
    <n v="0"/>
    <n v="0"/>
    <n v="0"/>
    <n v="0"/>
    <n v="0"/>
    <n v="0"/>
    <n v="27928929"/>
    <n v="33235426"/>
    <n v="0"/>
    <n v="5306497"/>
    <n v="0"/>
    <n v="0"/>
    <n v="0"/>
    <n v="0"/>
    <n v="5306497"/>
    <n v="-33235426"/>
    <n v="0"/>
    <n v="0"/>
    <n v="0"/>
    <n v="0"/>
    <n v="0"/>
    <n v="0"/>
    <n v="0"/>
    <n v="0"/>
    <n v="0"/>
    <n v="0"/>
    <n v="0"/>
    <n v="0"/>
    <n v="0"/>
    <n v="0"/>
    <n v="0"/>
    <n v="0"/>
    <n v="0"/>
    <n v="-33235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6497"/>
    <n v="0"/>
    <m/>
    <n v="69622"/>
    <n v="1087"/>
    <n v="0"/>
    <n v="40931224"/>
    <n v="0"/>
    <n v="844270"/>
    <n v="0"/>
    <n v="727572"/>
    <n v="6328674"/>
    <n v="0"/>
    <n v="0"/>
    <n v="0"/>
    <m/>
    <m/>
    <n v="0"/>
    <n v="0"/>
    <n v="48902449"/>
    <m/>
    <n v="-24958489"/>
    <m/>
    <n v="0"/>
    <n v="9291465"/>
    <n v="58193914"/>
    <n v="33235425"/>
  </r>
  <r>
    <x v="18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Í"/>
    <s v="SAN CRISTOBAL"/>
    <s v="QUILICURA"/>
    <s v="GRAN CLIENTE"/>
    <s v="SERVICIOS SANITARIOS"/>
    <d v="2017-06-06T00:00:00"/>
    <d v="2017-08-04T00:00:00"/>
    <d v="2017-08-07T00:00:00"/>
    <n v="200174767"/>
    <n v="99255"/>
    <n v="0"/>
    <n v="28670"/>
    <n v="0"/>
    <n v="0"/>
    <n v="0"/>
    <n v="0"/>
    <n v="0"/>
    <n v="109"/>
    <n v="104"/>
    <n v="96"/>
    <n v="96"/>
    <n v="121150"/>
    <n v="1294"/>
    <n v="0"/>
    <n v="7117765"/>
    <m/>
    <m/>
    <n v="0"/>
    <m/>
    <m/>
    <n v="0"/>
    <n v="0"/>
    <n v="0"/>
    <n v="146815"/>
    <n v="0"/>
    <n v="0"/>
    <m/>
    <n v="0"/>
    <n v="133942"/>
    <n v="1107178"/>
    <n v="0"/>
    <n v="0"/>
    <n v="0"/>
    <n v="0"/>
    <n v="0"/>
    <n v="0"/>
    <n v="0"/>
    <n v="0"/>
    <n v="0"/>
    <n v="0"/>
    <n v="0"/>
    <n v="0"/>
    <n v="0"/>
    <n v="0"/>
    <n v="0"/>
    <n v="-3665504"/>
    <n v="0"/>
    <n v="0"/>
    <n v="0"/>
    <n v="0"/>
    <n v="0"/>
    <n v="0"/>
    <n v="0"/>
    <n v="0"/>
    <n v="0"/>
    <n v="0"/>
    <n v="0"/>
    <n v="0"/>
    <n v="0"/>
    <n v="4170285"/>
    <n v="4962639"/>
    <n v="0"/>
    <n v="792354"/>
    <n v="0"/>
    <n v="0"/>
    <n v="0"/>
    <n v="0"/>
    <n v="792354"/>
    <n v="-4962639"/>
    <n v="0"/>
    <n v="0"/>
    <n v="0"/>
    <n v="0"/>
    <n v="0"/>
    <n v="0"/>
    <n v="0"/>
    <n v="0"/>
    <n v="0"/>
    <n v="0"/>
    <n v="0"/>
    <n v="0"/>
    <n v="0"/>
    <n v="0"/>
    <n v="0"/>
    <n v="0"/>
    <n v="0"/>
    <n v="-4962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2354"/>
    <n v="0"/>
    <m/>
    <n v="101807"/>
    <n v="1087"/>
    <n v="0"/>
    <n v="5981315"/>
    <n v="0"/>
    <n v="123374"/>
    <n v="0"/>
    <n v="112556"/>
    <n v="930402"/>
    <n v="0"/>
    <n v="0"/>
    <n v="0"/>
    <m/>
    <m/>
    <n v="0"/>
    <n v="0"/>
    <n v="7250541"/>
    <m/>
    <n v="-3665504"/>
    <m/>
    <n v="0"/>
    <n v="1377603"/>
    <n v="8628144"/>
    <n v="4962640"/>
  </r>
  <r>
    <x v="18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Í"/>
    <s v="QUILICURA"/>
    <s v="QUILICURA"/>
    <s v="GRAN CLIENTE"/>
    <s v="SERVICIOS SANITARIOS"/>
    <d v="2017-07-05T00:00:00"/>
    <d v="2017-08-04T00:00:00"/>
    <d v="2017-08-07T00:00:00"/>
    <n v="200174767"/>
    <n v="49957"/>
    <n v="0"/>
    <n v="19522"/>
    <n v="0"/>
    <n v="0"/>
    <n v="0"/>
    <n v="0"/>
    <n v="0"/>
    <n v="94"/>
    <n v="97"/>
    <n v="92"/>
    <n v="92"/>
    <n v="200206"/>
    <n v="1294"/>
    <n v="0"/>
    <n v="3582512"/>
    <m/>
    <m/>
    <n v="0"/>
    <m/>
    <m/>
    <n v="0"/>
    <n v="0"/>
    <n v="0"/>
    <n v="73895"/>
    <n v="0"/>
    <n v="0"/>
    <m/>
    <n v="0"/>
    <n v="62719"/>
    <n v="530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0673"/>
    <n v="4451401"/>
    <n v="0"/>
    <n v="710728"/>
    <n v="0"/>
    <n v="0"/>
    <n v="0"/>
    <n v="0"/>
    <n v="710728"/>
    <n v="-4451401"/>
    <n v="0"/>
    <n v="0"/>
    <n v="0"/>
    <n v="0"/>
    <n v="0"/>
    <n v="0"/>
    <n v="0"/>
    <n v="0"/>
    <n v="0"/>
    <n v="0"/>
    <n v="0"/>
    <n v="0"/>
    <n v="0"/>
    <n v="0"/>
    <n v="0"/>
    <n v="0"/>
    <n v="0"/>
    <n v="-445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728"/>
    <n v="0"/>
    <m/>
    <n v="168240"/>
    <n v="1087"/>
    <n v="0"/>
    <n v="3010514"/>
    <n v="0"/>
    <n v="62097"/>
    <n v="0"/>
    <n v="52705"/>
    <n v="446030"/>
    <n v="0"/>
    <n v="0"/>
    <n v="0"/>
    <m/>
    <m/>
    <n v="0"/>
    <n v="0"/>
    <n v="3740673"/>
    <m/>
    <n v="0"/>
    <m/>
    <n v="0"/>
    <n v="710728"/>
    <n v="4451401"/>
    <n v="4451401"/>
  </r>
  <r>
    <x v="18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7-05T00:00:00"/>
    <d v="2017-08-04T00:00:00"/>
    <d v="2017-08-07T00:00:00"/>
    <n v="200174767"/>
    <n v="1082"/>
    <n v="0"/>
    <n v="58"/>
    <n v="0"/>
    <n v="0"/>
    <n v="0"/>
    <n v="0"/>
    <n v="0"/>
    <n v="63"/>
    <n v="63"/>
    <n v="2"/>
    <n v="2"/>
    <n v="146737"/>
    <n v="1294"/>
    <n v="0"/>
    <n v="77593"/>
    <m/>
    <m/>
    <n v="0"/>
    <m/>
    <m/>
    <n v="0"/>
    <n v="0"/>
    <n v="0"/>
    <n v="1601"/>
    <n v="0"/>
    <n v="0"/>
    <m/>
    <n v="0"/>
    <n v="40527"/>
    <n v="11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696"/>
    <n v="279288"/>
    <n v="0"/>
    <n v="44592"/>
    <n v="0"/>
    <n v="0"/>
    <n v="0"/>
    <n v="0"/>
    <n v="44592"/>
    <n v="-279288"/>
    <n v="0"/>
    <n v="0"/>
    <n v="0"/>
    <n v="0"/>
    <n v="0"/>
    <n v="0"/>
    <n v="0"/>
    <n v="0"/>
    <n v="0"/>
    <n v="0"/>
    <n v="0"/>
    <n v="0"/>
    <n v="0"/>
    <n v="0"/>
    <n v="0"/>
    <n v="0"/>
    <n v="0"/>
    <n v="-279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92"/>
    <n v="0"/>
    <m/>
    <n v="123308"/>
    <n v="1087"/>
    <n v="0"/>
    <n v="65204"/>
    <n v="0"/>
    <n v="1345"/>
    <n v="0"/>
    <n v="34056"/>
    <n v="9696"/>
    <n v="0"/>
    <n v="0"/>
    <n v="0"/>
    <m/>
    <m/>
    <n v="0"/>
    <n v="0"/>
    <n v="234696"/>
    <m/>
    <n v="0"/>
    <m/>
    <n v="0"/>
    <n v="44592"/>
    <n v="279288"/>
    <n v="279288"/>
  </r>
  <r>
    <x v="18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5-05T00:00:00"/>
    <d v="2017-08-04T00:00:00"/>
    <d v="2017-08-07T00:00:00"/>
    <n v="200174767"/>
    <n v="314"/>
    <n v="0"/>
    <n v="1334"/>
    <n v="0"/>
    <n v="0"/>
    <n v="0"/>
    <n v="0"/>
    <n v="0"/>
    <n v="35"/>
    <n v="34"/>
    <n v="1"/>
    <n v="1"/>
    <n v="146737"/>
    <n v="1294"/>
    <n v="0"/>
    <n v="22517"/>
    <m/>
    <m/>
    <n v="0"/>
    <m/>
    <m/>
    <n v="0"/>
    <n v="0"/>
    <n v="0"/>
    <n v="464"/>
    <n v="0"/>
    <n v="0"/>
    <m/>
    <n v="0"/>
    <n v="66930"/>
    <n v="17487"/>
    <n v="74855"/>
    <n v="0"/>
    <n v="0"/>
    <n v="0"/>
    <n v="0"/>
    <n v="0"/>
    <n v="0"/>
    <n v="0"/>
    <n v="0"/>
    <n v="0"/>
    <n v="0"/>
    <n v="0"/>
    <n v="0"/>
    <n v="0"/>
    <n v="0"/>
    <n v="-259259"/>
    <n v="0"/>
    <n v="0"/>
    <n v="0"/>
    <n v="0"/>
    <n v="0"/>
    <n v="0"/>
    <n v="0"/>
    <n v="0"/>
    <n v="0"/>
    <n v="0"/>
    <n v="0"/>
    <n v="0"/>
    <n v="0"/>
    <n v="59684"/>
    <n v="71024"/>
    <n v="0"/>
    <n v="11340"/>
    <n v="0"/>
    <n v="0"/>
    <n v="0"/>
    <n v="0"/>
    <n v="11340"/>
    <n v="-71024"/>
    <n v="0"/>
    <n v="0"/>
    <n v="0"/>
    <n v="0"/>
    <n v="0"/>
    <n v="0"/>
    <n v="0"/>
    <n v="0"/>
    <n v="0"/>
    <n v="0"/>
    <n v="0"/>
    <n v="0"/>
    <n v="0"/>
    <n v="0"/>
    <n v="0"/>
    <n v="0"/>
    <n v="0"/>
    <n v="-71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0"/>
    <n v="0"/>
    <m/>
    <n v="123308"/>
    <n v="1087"/>
    <n v="0"/>
    <n v="18922"/>
    <n v="0"/>
    <n v="390"/>
    <n v="0"/>
    <n v="56244"/>
    <n v="14695"/>
    <n v="62903"/>
    <n v="0"/>
    <n v="0"/>
    <m/>
    <m/>
    <n v="0"/>
    <n v="0"/>
    <n v="277549"/>
    <m/>
    <n v="-259259"/>
    <m/>
    <n v="0"/>
    <n v="52734"/>
    <n v="330283"/>
    <n v="71024"/>
  </r>
  <r>
    <x v="18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7-05T00:00:00"/>
    <d v="2017-08-04T00:00:00"/>
    <d v="2017-08-07T00:00:00"/>
    <n v="200174767"/>
    <n v="41723"/>
    <n v="0"/>
    <n v="9842"/>
    <n v="0"/>
    <n v="0"/>
    <n v="0"/>
    <n v="0"/>
    <n v="0"/>
    <n v="118"/>
    <n v="120"/>
    <n v="118"/>
    <n v="118"/>
    <n v="121150"/>
    <n v="1294"/>
    <n v="0"/>
    <n v="2992036"/>
    <m/>
    <m/>
    <n v="0"/>
    <m/>
    <m/>
    <n v="0"/>
    <n v="0"/>
    <n v="0"/>
    <n v="61716"/>
    <n v="0"/>
    <n v="0"/>
    <m/>
    <n v="0"/>
    <n v="77193"/>
    <n v="680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022"/>
    <n v="3934166"/>
    <n v="0"/>
    <n v="628144"/>
    <n v="0"/>
    <n v="0"/>
    <n v="0"/>
    <n v="0"/>
    <n v="628144"/>
    <n v="-3934166"/>
    <n v="0"/>
    <n v="0"/>
    <n v="0"/>
    <n v="0"/>
    <n v="0"/>
    <n v="0"/>
    <n v="0"/>
    <n v="0"/>
    <n v="0"/>
    <n v="0"/>
    <n v="0"/>
    <n v="0"/>
    <n v="0"/>
    <n v="0"/>
    <n v="0"/>
    <n v="0"/>
    <n v="0"/>
    <n v="-393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144"/>
    <n v="0"/>
    <m/>
    <n v="101807"/>
    <n v="1087"/>
    <n v="0"/>
    <n v="2514316"/>
    <n v="0"/>
    <n v="51862"/>
    <n v="0"/>
    <n v="64868"/>
    <n v="572082"/>
    <n v="0"/>
    <n v="0"/>
    <n v="0"/>
    <m/>
    <m/>
    <n v="0"/>
    <n v="0"/>
    <n v="3306022"/>
    <m/>
    <n v="0"/>
    <m/>
    <n v="0"/>
    <n v="628144"/>
    <n v="3934166"/>
    <n v="3934166"/>
  </r>
  <r>
    <x v="18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7-05T00:00:00"/>
    <d v="2017-08-04T00:00:00"/>
    <d v="2017-08-07T00:00:00"/>
    <n v="200174767"/>
    <n v="66575"/>
    <n v="0"/>
    <n v="23728"/>
    <n v="0"/>
    <n v="0"/>
    <n v="0"/>
    <n v="0"/>
    <n v="0"/>
    <n v="125"/>
    <n v="228"/>
    <n v="125"/>
    <n v="125"/>
    <n v="121150"/>
    <n v="1294"/>
    <n v="0"/>
    <n v="4774219"/>
    <m/>
    <m/>
    <n v="0"/>
    <m/>
    <m/>
    <n v="0"/>
    <n v="0"/>
    <n v="0"/>
    <n v="98476"/>
    <n v="0"/>
    <n v="0"/>
    <m/>
    <n v="0"/>
    <n v="146666"/>
    <n v="721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6864"/>
    <n v="5862968"/>
    <n v="0"/>
    <n v="936104"/>
    <n v="0"/>
    <n v="0"/>
    <n v="0"/>
    <n v="0"/>
    <n v="936104"/>
    <n v="-5862968"/>
    <n v="0"/>
    <n v="0"/>
    <n v="0"/>
    <n v="0"/>
    <n v="0"/>
    <n v="0"/>
    <n v="0"/>
    <n v="0"/>
    <n v="0"/>
    <n v="0"/>
    <n v="0"/>
    <n v="0"/>
    <n v="0"/>
    <n v="0"/>
    <n v="0"/>
    <n v="0"/>
    <n v="136924"/>
    <n v="-5726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6924"/>
    <n v="0"/>
    <n v="0"/>
    <n v="0"/>
    <n v="0"/>
    <n v="0"/>
    <n v="0"/>
    <n v="0"/>
    <n v="0"/>
    <n v="0"/>
    <n v="0"/>
    <n v="0"/>
    <n v="0"/>
    <n v="0"/>
    <n v="0"/>
    <n v="0"/>
    <n v="-136924"/>
    <n v="936104"/>
    <n v="0"/>
    <m/>
    <n v="101807"/>
    <n v="1087"/>
    <n v="0"/>
    <n v="4011949"/>
    <n v="0"/>
    <n v="82753"/>
    <n v="0"/>
    <n v="123249"/>
    <n v="606019"/>
    <n v="0"/>
    <n v="0"/>
    <n v="0"/>
    <m/>
    <m/>
    <n v="0"/>
    <n v="-136924"/>
    <n v="4926864"/>
    <m/>
    <n v="0"/>
    <m/>
    <n v="-136924"/>
    <n v="936104"/>
    <n v="5862968"/>
    <n v="5726044"/>
  </r>
  <r>
    <x v="18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7-05T00:00:00"/>
    <d v="2017-08-04T00:00:00"/>
    <d v="2017-08-07T00:00:00"/>
    <n v="200174767"/>
    <n v="26343"/>
    <n v="0"/>
    <n v="3590"/>
    <n v="0"/>
    <n v="0"/>
    <n v="0"/>
    <n v="0"/>
    <n v="0"/>
    <n v="67"/>
    <n v="73"/>
    <n v="67"/>
    <n v="67"/>
    <n v="82850"/>
    <n v="1294"/>
    <n v="0"/>
    <n v="1781416"/>
    <m/>
    <m/>
    <n v="0"/>
    <m/>
    <m/>
    <n v="0"/>
    <n v="0"/>
    <n v="0"/>
    <n v="38965"/>
    <n v="0"/>
    <n v="0"/>
    <m/>
    <n v="0"/>
    <n v="46959"/>
    <n v="386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4728"/>
    <n v="2338026"/>
    <n v="0"/>
    <n v="373298"/>
    <n v="0"/>
    <n v="0"/>
    <n v="0"/>
    <n v="0"/>
    <n v="373298"/>
    <n v="-2338026"/>
    <n v="0"/>
    <n v="0"/>
    <n v="0"/>
    <n v="0"/>
    <n v="0"/>
    <n v="0"/>
    <n v="0"/>
    <n v="0"/>
    <n v="0"/>
    <n v="0"/>
    <n v="0"/>
    <n v="0"/>
    <n v="0"/>
    <n v="0"/>
    <n v="0"/>
    <n v="0"/>
    <n v="0"/>
    <n v="-2338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298"/>
    <n v="0"/>
    <m/>
    <n v="69622"/>
    <n v="1087"/>
    <n v="0"/>
    <n v="1496988"/>
    <n v="0"/>
    <n v="32744"/>
    <n v="0"/>
    <n v="39461"/>
    <n v="324826"/>
    <n v="0"/>
    <n v="0"/>
    <n v="0"/>
    <m/>
    <m/>
    <n v="0"/>
    <n v="0"/>
    <n v="1964728"/>
    <m/>
    <n v="0"/>
    <m/>
    <n v="0"/>
    <n v="373298"/>
    <n v="2338026"/>
    <n v="2338026"/>
  </r>
  <r>
    <x v="18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7-05T00:00:00"/>
    <d v="2017-08-04T00:00:00"/>
    <d v="2017-08-07T00:00:00"/>
    <n v="200174767"/>
    <n v="0"/>
    <n v="0"/>
    <n v="0"/>
    <n v="0"/>
    <n v="0"/>
    <n v="0"/>
    <n v="0"/>
    <n v="24551"/>
    <n v="0"/>
    <n v="0"/>
    <n v="0"/>
    <n v="80"/>
    <n v="0"/>
    <n v="1294"/>
    <n v="0"/>
    <n v="1660234"/>
    <m/>
    <m/>
    <n v="0"/>
    <m/>
    <m/>
    <n v="0"/>
    <n v="0"/>
    <n v="0"/>
    <n v="0"/>
    <n v="0"/>
    <n v="0"/>
    <m/>
    <n v="0"/>
    <n v="5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9487"/>
    <n v="1712990"/>
    <n v="0"/>
    <n v="273503"/>
    <n v="0"/>
    <n v="0"/>
    <n v="0"/>
    <n v="0"/>
    <n v="273503"/>
    <n v="-1712990"/>
    <n v="0"/>
    <n v="0"/>
    <n v="0"/>
    <n v="0"/>
    <n v="0"/>
    <n v="0"/>
    <n v="0"/>
    <n v="0"/>
    <n v="0"/>
    <n v="0"/>
    <n v="0"/>
    <n v="0"/>
    <n v="0"/>
    <n v="0"/>
    <n v="0"/>
    <n v="0"/>
    <n v="0"/>
    <n v="-171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503"/>
    <n v="0"/>
    <m/>
    <n v="0"/>
    <n v="1087"/>
    <n v="0"/>
    <n v="1395155"/>
    <n v="0"/>
    <n v="0"/>
    <n v="0"/>
    <n v="43245"/>
    <n v="0"/>
    <n v="0"/>
    <n v="0"/>
    <n v="0"/>
    <m/>
    <m/>
    <n v="0"/>
    <n v="0"/>
    <n v="1439487"/>
    <m/>
    <n v="0"/>
    <m/>
    <n v="0"/>
    <n v="273503"/>
    <n v="1712990"/>
    <n v="1712990"/>
  </r>
  <r>
    <x v="18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7-05T00:00:00"/>
    <d v="2017-08-04T00:00:00"/>
    <d v="2017-08-07T00:00:00"/>
    <n v="200174767"/>
    <n v="179440"/>
    <n v="0"/>
    <n v="60757"/>
    <n v="0"/>
    <n v="0"/>
    <n v="0"/>
    <n v="0"/>
    <n v="0"/>
    <n v="603"/>
    <n v="676"/>
    <n v="599"/>
    <n v="599"/>
    <n v="82850"/>
    <n v="1294"/>
    <n v="0"/>
    <n v="12867983"/>
    <m/>
    <m/>
    <n v="0"/>
    <m/>
    <m/>
    <n v="0"/>
    <n v="0"/>
    <n v="0"/>
    <n v="265422"/>
    <n v="0"/>
    <n v="0"/>
    <m/>
    <n v="0"/>
    <n v="435173"/>
    <n v="3455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6920"/>
    <n v="17108535"/>
    <n v="0"/>
    <n v="2731615"/>
    <n v="0"/>
    <n v="0"/>
    <n v="0"/>
    <n v="0"/>
    <n v="2731615"/>
    <n v="-17108535"/>
    <n v="0"/>
    <n v="0"/>
    <n v="0"/>
    <n v="0"/>
    <n v="0"/>
    <n v="0"/>
    <n v="0"/>
    <n v="0"/>
    <n v="0"/>
    <n v="0"/>
    <n v="0"/>
    <n v="0"/>
    <n v="0"/>
    <n v="0"/>
    <n v="0"/>
    <n v="0"/>
    <n v="0"/>
    <n v="-17108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1615"/>
    <n v="0"/>
    <m/>
    <n v="69622"/>
    <n v="1087"/>
    <n v="0"/>
    <n v="10813431"/>
    <n v="0"/>
    <n v="223044"/>
    <n v="0"/>
    <n v="365692"/>
    <n v="2904044"/>
    <n v="0"/>
    <n v="0"/>
    <n v="0"/>
    <m/>
    <m/>
    <n v="0"/>
    <n v="0"/>
    <n v="14376920"/>
    <m/>
    <n v="0"/>
    <m/>
    <n v="0"/>
    <n v="2731615"/>
    <n v="17108535"/>
    <n v="17108535"/>
  </r>
  <r>
    <x v="18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7-05T00:00:00"/>
    <d v="2017-08-04T00:00:00"/>
    <d v="2017-08-07T00:00:00"/>
    <n v="200174767"/>
    <n v="46223"/>
    <n v="0"/>
    <n v="7702"/>
    <n v="0"/>
    <n v="0"/>
    <n v="0"/>
    <n v="0"/>
    <n v="0"/>
    <n v="151"/>
    <n v="211"/>
    <n v="151"/>
    <n v="151"/>
    <n v="82850"/>
    <n v="1294"/>
    <n v="0"/>
    <n v="3314739"/>
    <m/>
    <m/>
    <n v="0"/>
    <m/>
    <m/>
    <n v="0"/>
    <n v="0"/>
    <n v="0"/>
    <n v="68371"/>
    <n v="0"/>
    <n v="0"/>
    <m/>
    <n v="0"/>
    <n v="135730"/>
    <n v="871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789"/>
    <n v="4474149"/>
    <n v="0"/>
    <n v="714360"/>
    <n v="0"/>
    <n v="0"/>
    <n v="0"/>
    <n v="0"/>
    <n v="714360"/>
    <n v="-4474149"/>
    <n v="0"/>
    <n v="0"/>
    <n v="0"/>
    <n v="0"/>
    <n v="0"/>
    <n v="0"/>
    <n v="0"/>
    <n v="0"/>
    <n v="0"/>
    <n v="0"/>
    <n v="0"/>
    <n v="0"/>
    <n v="0"/>
    <n v="0"/>
    <n v="0"/>
    <n v="0"/>
    <n v="109966"/>
    <n v="-4364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9966"/>
    <n v="0"/>
    <n v="0"/>
    <n v="0"/>
    <n v="0"/>
    <n v="0"/>
    <n v="0"/>
    <n v="0"/>
    <n v="0"/>
    <n v="0"/>
    <n v="0"/>
    <n v="0"/>
    <n v="0"/>
    <n v="0"/>
    <n v="0"/>
    <n v="0"/>
    <n v="-109966"/>
    <n v="714360"/>
    <n v="0"/>
    <m/>
    <n v="69622"/>
    <n v="1087"/>
    <n v="0"/>
    <n v="2785495"/>
    <n v="0"/>
    <n v="57455"/>
    <n v="0"/>
    <n v="114059"/>
    <n v="732071"/>
    <n v="0"/>
    <n v="0"/>
    <n v="0"/>
    <m/>
    <m/>
    <n v="0"/>
    <n v="-109966"/>
    <n v="3759789"/>
    <m/>
    <n v="0"/>
    <m/>
    <n v="-109966"/>
    <n v="714360"/>
    <n v="4474149"/>
    <n v="4364183"/>
  </r>
  <r>
    <x v="18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7-05T00:00:00"/>
    <d v="2017-08-04T00:00:00"/>
    <d v="2017-08-07T00:00:00"/>
    <n v="200174767"/>
    <n v="233720"/>
    <n v="0"/>
    <n v="21726"/>
    <n v="0"/>
    <n v="0"/>
    <n v="0"/>
    <n v="0"/>
    <n v="0"/>
    <n v="654"/>
    <n v="685"/>
    <n v="651"/>
    <n v="651"/>
    <n v="82850"/>
    <n v="1294"/>
    <n v="0"/>
    <n v="16760505"/>
    <m/>
    <m/>
    <n v="0"/>
    <m/>
    <m/>
    <n v="0"/>
    <n v="0"/>
    <n v="0"/>
    <n v="345712"/>
    <n v="0"/>
    <n v="0"/>
    <m/>
    <n v="0"/>
    <n v="440642"/>
    <n v="3755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72116"/>
    <n v="21386818"/>
    <n v="0"/>
    <n v="3414702"/>
    <n v="0"/>
    <n v="0"/>
    <n v="0"/>
    <n v="0"/>
    <n v="3414702"/>
    <n v="-21386818"/>
    <n v="0"/>
    <n v="0"/>
    <n v="0"/>
    <n v="0"/>
    <n v="0"/>
    <n v="0"/>
    <n v="0"/>
    <n v="0"/>
    <n v="0"/>
    <n v="0"/>
    <n v="0"/>
    <n v="0"/>
    <n v="0"/>
    <n v="0"/>
    <n v="0"/>
    <n v="0"/>
    <n v="0"/>
    <n v="-21386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4702"/>
    <n v="0"/>
    <m/>
    <n v="69622"/>
    <n v="1087"/>
    <n v="0"/>
    <n v="14084458"/>
    <n v="0"/>
    <n v="290514"/>
    <n v="0"/>
    <n v="370287"/>
    <n v="3156148"/>
    <n v="0"/>
    <n v="0"/>
    <n v="0"/>
    <m/>
    <m/>
    <n v="0"/>
    <n v="0"/>
    <n v="17972116"/>
    <m/>
    <n v="0"/>
    <m/>
    <n v="0"/>
    <n v="3414702"/>
    <n v="21386818"/>
    <n v="21386818"/>
  </r>
  <r>
    <x v="18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7-05T00:00:00"/>
    <d v="2017-08-04T00:00:00"/>
    <d v="2017-08-07T00:00:00"/>
    <n v="200174767"/>
    <n v="21323"/>
    <n v="0"/>
    <n v="4179"/>
    <n v="0"/>
    <n v="0"/>
    <n v="0"/>
    <n v="0"/>
    <n v="0"/>
    <n v="52"/>
    <n v="52"/>
    <n v="50"/>
    <n v="50"/>
    <n v="0"/>
    <n v="1294"/>
    <n v="0"/>
    <n v="1529113"/>
    <m/>
    <m/>
    <n v="0"/>
    <m/>
    <m/>
    <n v="0"/>
    <n v="0"/>
    <n v="0"/>
    <n v="31540"/>
    <n v="0"/>
    <n v="0"/>
    <m/>
    <n v="0"/>
    <n v="33450"/>
    <n v="288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3077"/>
    <n v="1883862"/>
    <n v="0"/>
    <n v="300785"/>
    <n v="0"/>
    <n v="0"/>
    <n v="0"/>
    <n v="0"/>
    <n v="300785"/>
    <n v="-1883862"/>
    <n v="0"/>
    <n v="0"/>
    <n v="0"/>
    <n v="0"/>
    <n v="0"/>
    <n v="0"/>
    <n v="0"/>
    <n v="0"/>
    <n v="0"/>
    <n v="0"/>
    <n v="0"/>
    <n v="0"/>
    <n v="0"/>
    <n v="0"/>
    <n v="0"/>
    <n v="0"/>
    <n v="0"/>
    <n v="-188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785"/>
    <n v="0"/>
    <m/>
    <n v="0"/>
    <n v="1087"/>
    <n v="0"/>
    <n v="1284969"/>
    <n v="0"/>
    <n v="26504"/>
    <n v="0"/>
    <n v="28109"/>
    <n v="242408"/>
    <n v="0"/>
    <n v="0"/>
    <n v="0"/>
    <m/>
    <m/>
    <n v="0"/>
    <n v="0"/>
    <n v="1583077"/>
    <m/>
    <n v="0"/>
    <m/>
    <n v="0"/>
    <n v="300785"/>
    <n v="1883862"/>
    <n v="1883862"/>
  </r>
  <r>
    <x v="18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8-04T00:00:00"/>
    <d v="2017-08-07T00:00:00"/>
    <n v="200174767"/>
    <n v="233961"/>
    <n v="0"/>
    <n v="2438"/>
    <n v="0"/>
    <n v="0"/>
    <n v="0"/>
    <n v="0"/>
    <n v="0"/>
    <n v="118"/>
    <n v="113"/>
    <n v="102"/>
    <n v="102"/>
    <n v="0"/>
    <n v="1294"/>
    <n v="0"/>
    <n v="16777787"/>
    <m/>
    <m/>
    <n v="0"/>
    <m/>
    <m/>
    <n v="0"/>
    <n v="0"/>
    <n v="0"/>
    <n v="346069"/>
    <n v="0"/>
    <n v="0"/>
    <m/>
    <n v="0"/>
    <n v="501057"/>
    <n v="4314791"/>
    <n v="0"/>
    <n v="0"/>
    <n v="0"/>
    <n v="0"/>
    <n v="0"/>
    <n v="0"/>
    <n v="0"/>
    <n v="0"/>
    <n v="0"/>
    <n v="0"/>
    <n v="0"/>
    <n v="0"/>
    <n v="0"/>
    <n v="0"/>
    <n v="0"/>
    <n v="-9359337"/>
    <n v="0"/>
    <n v="0"/>
    <n v="0"/>
    <n v="0"/>
    <n v="0"/>
    <n v="0"/>
    <n v="0"/>
    <n v="0"/>
    <n v="0"/>
    <n v="0"/>
    <n v="0"/>
    <n v="0"/>
    <n v="0"/>
    <n v="10572824"/>
    <n v="12581661"/>
    <n v="0"/>
    <n v="2008837"/>
    <n v="0"/>
    <n v="0"/>
    <n v="0"/>
    <n v="0"/>
    <n v="2008837"/>
    <n v="-12581661"/>
    <n v="0"/>
    <n v="0"/>
    <n v="0"/>
    <n v="0"/>
    <n v="0"/>
    <n v="0"/>
    <n v="0"/>
    <n v="0"/>
    <n v="0"/>
    <n v="0"/>
    <n v="0"/>
    <n v="0"/>
    <n v="0"/>
    <n v="0"/>
    <n v="0"/>
    <n v="0"/>
    <n v="0"/>
    <n v="-12581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8837"/>
    <n v="0"/>
    <m/>
    <n v="0"/>
    <n v="1087"/>
    <n v="0"/>
    <n v="14098981"/>
    <n v="0"/>
    <n v="290814"/>
    <n v="0"/>
    <n v="421056"/>
    <n v="3625875"/>
    <n v="0"/>
    <n v="0"/>
    <n v="0"/>
    <m/>
    <m/>
    <n v="0"/>
    <n v="0"/>
    <n v="18437813"/>
    <m/>
    <n v="-9359337"/>
    <m/>
    <n v="0"/>
    <n v="3503184"/>
    <n v="21940997"/>
    <n v="12581660"/>
  </r>
  <r>
    <x v="18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7-05T00:00:00"/>
    <d v="2017-08-04T00:00:00"/>
    <d v="2017-08-07T00:00:00"/>
    <n v="200174767"/>
    <n v="29614"/>
    <n v="0"/>
    <n v="9989"/>
    <n v="0"/>
    <n v="0"/>
    <n v="0"/>
    <n v="0"/>
    <n v="0"/>
    <n v="57"/>
    <n v="57"/>
    <n v="56"/>
    <n v="56"/>
    <n v="121150"/>
    <n v="1294"/>
    <n v="0"/>
    <n v="2123676"/>
    <m/>
    <m/>
    <n v="0"/>
    <m/>
    <m/>
    <n v="0"/>
    <n v="0"/>
    <n v="0"/>
    <n v="43804"/>
    <n v="0"/>
    <n v="0"/>
    <m/>
    <n v="0"/>
    <n v="36666"/>
    <n v="32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6615"/>
    <n v="2649672"/>
    <n v="0"/>
    <n v="423057"/>
    <n v="0"/>
    <n v="0"/>
    <n v="0"/>
    <n v="0"/>
    <n v="423057"/>
    <n v="-2649672"/>
    <n v="0"/>
    <n v="0"/>
    <n v="0"/>
    <n v="0"/>
    <n v="0"/>
    <n v="0"/>
    <n v="0"/>
    <n v="0"/>
    <n v="0"/>
    <n v="0"/>
    <n v="0"/>
    <n v="0"/>
    <n v="0"/>
    <n v="0"/>
    <n v="0"/>
    <n v="0"/>
    <n v="0"/>
    <n v="-264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057"/>
    <n v="0"/>
    <m/>
    <n v="101807"/>
    <n v="1087"/>
    <n v="0"/>
    <n v="1784602"/>
    <n v="0"/>
    <n v="36810"/>
    <n v="0"/>
    <n v="30812"/>
    <n v="271497"/>
    <n v="0"/>
    <n v="0"/>
    <n v="0"/>
    <m/>
    <m/>
    <n v="0"/>
    <n v="0"/>
    <n v="2226615"/>
    <m/>
    <n v="0"/>
    <m/>
    <n v="0"/>
    <n v="423057"/>
    <n v="2649672"/>
    <n v="2649672"/>
  </r>
  <r>
    <x v="18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8-04T00:00:00"/>
    <d v="2017-08-07T00:00:00"/>
    <n v="200174767"/>
    <n v="0"/>
    <n v="0"/>
    <n v="0"/>
    <n v="0"/>
    <n v="0"/>
    <n v="0"/>
    <n v="0"/>
    <n v="79200"/>
    <n v="0"/>
    <n v="0"/>
    <n v="0"/>
    <n v="186"/>
    <n v="0"/>
    <n v="1294"/>
    <n v="0"/>
    <n v="5679582"/>
    <m/>
    <m/>
    <n v="0"/>
    <m/>
    <m/>
    <n v="0"/>
    <n v="0"/>
    <n v="0"/>
    <n v="0"/>
    <n v="0"/>
    <n v="0"/>
    <m/>
    <n v="0"/>
    <n v="5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1690"/>
    <n v="5737811"/>
    <n v="0"/>
    <n v="916121"/>
    <n v="0"/>
    <n v="0"/>
    <n v="0"/>
    <n v="0"/>
    <n v="916121"/>
    <n v="-5737811"/>
    <n v="0"/>
    <n v="0"/>
    <n v="0"/>
    <n v="0"/>
    <n v="0"/>
    <n v="0"/>
    <n v="0"/>
    <n v="0"/>
    <n v="0"/>
    <n v="0"/>
    <n v="0"/>
    <n v="0"/>
    <n v="0"/>
    <n v="0"/>
    <n v="0"/>
    <n v="0"/>
    <n v="0"/>
    <n v="-5737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6121"/>
    <n v="0"/>
    <m/>
    <n v="0"/>
    <n v="1087"/>
    <n v="0"/>
    <n v="4772758"/>
    <n v="0"/>
    <n v="0"/>
    <n v="0"/>
    <n v="47845"/>
    <n v="0"/>
    <n v="0"/>
    <n v="0"/>
    <n v="0"/>
    <m/>
    <m/>
    <n v="0"/>
    <n v="0"/>
    <n v="4821690"/>
    <m/>
    <n v="0"/>
    <m/>
    <n v="0"/>
    <n v="916121"/>
    <n v="5737811"/>
    <n v="5737811"/>
  </r>
  <r>
    <x v="18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7-05T00:00:00"/>
    <d v="2017-08-04T00:00:00"/>
    <d v="2017-08-07T00:00:00"/>
    <n v="200174767"/>
    <n v="28015"/>
    <n v="0"/>
    <n v="7829"/>
    <n v="0"/>
    <n v="0"/>
    <n v="0"/>
    <n v="0"/>
    <n v="0"/>
    <n v="94"/>
    <n v="111"/>
    <n v="94"/>
    <n v="94"/>
    <n v="0"/>
    <n v="1294"/>
    <n v="0"/>
    <n v="2009009"/>
    <m/>
    <m/>
    <n v="0"/>
    <m/>
    <m/>
    <n v="0"/>
    <n v="0"/>
    <n v="0"/>
    <n v="41439"/>
    <n v="0"/>
    <n v="0"/>
    <m/>
    <n v="0"/>
    <n v="71725"/>
    <n v="542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0152"/>
    <n v="2665781"/>
    <n v="0"/>
    <n v="425629"/>
    <n v="0"/>
    <n v="0"/>
    <n v="0"/>
    <n v="0"/>
    <n v="425629"/>
    <n v="-2665781"/>
    <n v="0"/>
    <n v="0"/>
    <n v="0"/>
    <n v="0"/>
    <n v="0"/>
    <n v="0"/>
    <n v="0"/>
    <n v="0"/>
    <n v="0"/>
    <n v="0"/>
    <n v="0"/>
    <n v="0"/>
    <n v="0"/>
    <n v="0"/>
    <n v="0"/>
    <n v="0"/>
    <n v="0"/>
    <n v="-2665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629"/>
    <n v="0"/>
    <m/>
    <n v="0"/>
    <n v="1087"/>
    <n v="0"/>
    <n v="1688243"/>
    <n v="0"/>
    <n v="34823"/>
    <n v="0"/>
    <n v="60273"/>
    <n v="455726"/>
    <n v="0"/>
    <n v="0"/>
    <n v="0"/>
    <m/>
    <m/>
    <n v="0"/>
    <n v="0"/>
    <n v="2240152"/>
    <m/>
    <n v="0"/>
    <m/>
    <n v="0"/>
    <n v="425629"/>
    <n v="2665781"/>
    <n v="2665781"/>
  </r>
  <r>
    <x v="18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7-05T00:00:00"/>
    <d v="2017-08-04T00:00:00"/>
    <d v="2017-08-07T00:00:00"/>
    <n v="200174767"/>
    <n v="150120"/>
    <n v="0"/>
    <n v="17070"/>
    <n v="0"/>
    <n v="0"/>
    <n v="0"/>
    <n v="0"/>
    <n v="0"/>
    <n v="402"/>
    <n v="543"/>
    <n v="295"/>
    <n v="295"/>
    <n v="218194"/>
    <n v="1294"/>
    <n v="0"/>
    <n v="10765390"/>
    <m/>
    <m/>
    <n v="0"/>
    <m/>
    <m/>
    <n v="0"/>
    <n v="0"/>
    <n v="0"/>
    <n v="222053"/>
    <n v="0"/>
    <n v="0"/>
    <m/>
    <n v="0"/>
    <n v="593802"/>
    <n v="1853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74362"/>
    <n v="13654491"/>
    <n v="0"/>
    <n v="2180129"/>
    <n v="0"/>
    <n v="0"/>
    <n v="0"/>
    <n v="0"/>
    <n v="2180129"/>
    <n v="-13654491"/>
    <n v="0"/>
    <n v="0"/>
    <n v="0"/>
    <n v="0"/>
    <n v="0"/>
    <n v="0"/>
    <n v="0"/>
    <n v="0"/>
    <n v="0"/>
    <n v="0"/>
    <n v="0"/>
    <n v="0"/>
    <n v="0"/>
    <n v="0"/>
    <n v="0"/>
    <n v="0"/>
    <n v="0"/>
    <n v="-136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0129"/>
    <n v="0"/>
    <m/>
    <n v="183356"/>
    <n v="1087"/>
    <n v="0"/>
    <n v="9046546"/>
    <n v="0"/>
    <n v="186599"/>
    <n v="0"/>
    <n v="498993"/>
    <n v="1557781"/>
    <n v="0"/>
    <n v="0"/>
    <n v="0"/>
    <m/>
    <m/>
    <n v="0"/>
    <n v="0"/>
    <n v="11474362"/>
    <m/>
    <n v="0"/>
    <m/>
    <n v="0"/>
    <n v="2180129"/>
    <n v="13654491"/>
    <n v="13654491"/>
  </r>
  <r>
    <x v="18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7-05T00:00:00"/>
    <d v="2017-08-04T00:00:00"/>
    <d v="2017-08-07T00:00:00"/>
    <n v="200174767"/>
    <n v="16652"/>
    <n v="0"/>
    <n v="1996"/>
    <n v="0"/>
    <n v="0"/>
    <n v="0"/>
    <n v="0"/>
    <n v="0"/>
    <n v="39"/>
    <n v="98"/>
    <n v="39"/>
    <n v="39"/>
    <n v="82850"/>
    <n v="1294"/>
    <n v="0"/>
    <n v="1194146"/>
    <m/>
    <m/>
    <n v="0"/>
    <m/>
    <m/>
    <n v="0"/>
    <n v="0"/>
    <n v="0"/>
    <n v="24631"/>
    <n v="0"/>
    <n v="0"/>
    <m/>
    <n v="0"/>
    <n v="63040"/>
    <n v="225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6944"/>
    <n v="1590963"/>
    <n v="0"/>
    <n v="254019"/>
    <n v="0"/>
    <n v="0"/>
    <n v="0"/>
    <n v="0"/>
    <n v="254019"/>
    <n v="-1590963"/>
    <n v="0"/>
    <n v="0"/>
    <n v="0"/>
    <n v="0"/>
    <n v="0"/>
    <n v="0"/>
    <n v="0"/>
    <n v="0"/>
    <n v="0"/>
    <n v="0"/>
    <n v="0"/>
    <n v="0"/>
    <n v="0"/>
    <n v="0"/>
    <n v="0"/>
    <n v="0"/>
    <n v="0"/>
    <n v="-159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019"/>
    <n v="0"/>
    <m/>
    <n v="69622"/>
    <n v="1087"/>
    <n v="0"/>
    <n v="1003484"/>
    <n v="0"/>
    <n v="20698"/>
    <n v="0"/>
    <n v="52975"/>
    <n v="189078"/>
    <n v="0"/>
    <n v="0"/>
    <n v="0"/>
    <m/>
    <m/>
    <n v="0"/>
    <n v="0"/>
    <n v="1336944"/>
    <m/>
    <n v="0"/>
    <m/>
    <n v="0"/>
    <n v="254019"/>
    <n v="1590963"/>
    <n v="1590963"/>
  </r>
  <r>
    <x v="18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7-05T00:00:00"/>
    <d v="2017-08-04T00:00:00"/>
    <d v="2017-08-07T00:00:00"/>
    <n v="200174767"/>
    <n v="37852"/>
    <n v="0"/>
    <n v="6098"/>
    <n v="0"/>
    <n v="0"/>
    <n v="0"/>
    <n v="0"/>
    <n v="0"/>
    <n v="98"/>
    <n v="208"/>
    <n v="98"/>
    <n v="98"/>
    <n v="0"/>
    <n v="1294"/>
    <n v="0"/>
    <n v="2714439"/>
    <m/>
    <m/>
    <n v="0"/>
    <m/>
    <m/>
    <n v="0"/>
    <n v="0"/>
    <n v="0"/>
    <n v="55990"/>
    <n v="0"/>
    <n v="0"/>
    <m/>
    <n v="0"/>
    <n v="134123"/>
    <n v="565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7005"/>
    <n v="3471236"/>
    <n v="0"/>
    <n v="554231"/>
    <n v="0"/>
    <n v="0"/>
    <n v="0"/>
    <n v="0"/>
    <n v="554231"/>
    <n v="-3471236"/>
    <n v="0"/>
    <n v="0"/>
    <n v="0"/>
    <n v="0"/>
    <n v="0"/>
    <n v="0"/>
    <n v="0"/>
    <n v="0"/>
    <n v="0"/>
    <n v="0"/>
    <n v="0"/>
    <n v="0"/>
    <n v="0"/>
    <n v="0"/>
    <n v="0"/>
    <n v="0"/>
    <n v="0"/>
    <n v="-347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231"/>
    <n v="0"/>
    <m/>
    <n v="0"/>
    <n v="1087"/>
    <n v="0"/>
    <n v="2281041"/>
    <n v="0"/>
    <n v="47050"/>
    <n v="0"/>
    <n v="112708"/>
    <n v="475119"/>
    <n v="0"/>
    <n v="0"/>
    <n v="0"/>
    <m/>
    <m/>
    <n v="0"/>
    <n v="0"/>
    <n v="2917005"/>
    <m/>
    <n v="0"/>
    <m/>
    <n v="0"/>
    <n v="554231"/>
    <n v="3471236"/>
    <n v="3471236"/>
  </r>
  <r>
    <x v="18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7-05T00:00:00"/>
    <d v="2017-08-04T00:00:00"/>
    <d v="2017-08-07T00:00:00"/>
    <n v="200174767"/>
    <n v="20"/>
    <n v="0"/>
    <n v="0"/>
    <n v="0"/>
    <n v="0"/>
    <n v="0"/>
    <n v="0"/>
    <n v="0"/>
    <n v="0"/>
    <n v="46"/>
    <n v="0"/>
    <n v="0"/>
    <n v="0"/>
    <n v="1294"/>
    <n v="0"/>
    <n v="1511"/>
    <m/>
    <m/>
    <n v="0"/>
    <m/>
    <m/>
    <n v="0"/>
    <n v="0"/>
    <n v="0"/>
    <n v="30"/>
    <n v="0"/>
    <n v="0"/>
    <m/>
    <n v="0"/>
    <n v="9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71"/>
    <n v="95046"/>
    <n v="0"/>
    <n v="15175"/>
    <n v="0"/>
    <n v="0"/>
    <n v="0"/>
    <n v="0"/>
    <n v="15175"/>
    <n v="-95046"/>
    <n v="0"/>
    <n v="0"/>
    <n v="0"/>
    <n v="0"/>
    <n v="0"/>
    <n v="0"/>
    <n v="0"/>
    <n v="0"/>
    <n v="0"/>
    <n v="0"/>
    <n v="0"/>
    <n v="0"/>
    <n v="0"/>
    <n v="0"/>
    <n v="0"/>
    <n v="0"/>
    <n v="0"/>
    <n v="-9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75"/>
    <n v="0"/>
    <m/>
    <n v="0"/>
    <n v="1087"/>
    <n v="0"/>
    <n v="1270"/>
    <n v="0"/>
    <n v="25"/>
    <n v="0"/>
    <n v="77489"/>
    <n v="0"/>
    <n v="0"/>
    <n v="0"/>
    <n v="0"/>
    <m/>
    <m/>
    <n v="0"/>
    <n v="0"/>
    <n v="79871"/>
    <m/>
    <n v="0"/>
    <m/>
    <n v="0"/>
    <n v="15175"/>
    <n v="95046"/>
    <n v="95046"/>
  </r>
  <r>
    <x v="19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"/>
    <d v="2017-06-06T00:00:00"/>
    <d v="2017-07-05T00:00:00"/>
    <d v="2017-07-07T00:00:00"/>
    <n v="198518838"/>
    <n v="43209"/>
    <n v="0"/>
    <n v="13478"/>
    <n v="0"/>
    <n v="0"/>
    <n v="0"/>
    <n v="0"/>
    <n v="0"/>
    <n v="162"/>
    <n v="225"/>
    <n v="162"/>
    <n v="162"/>
    <n v="121539"/>
    <n v="1292"/>
    <n v="0"/>
    <n v="3098599"/>
    <m/>
    <m/>
    <n v="0"/>
    <m/>
    <m/>
    <n v="0"/>
    <n v="0"/>
    <n v="0"/>
    <n v="63914"/>
    <n v="0"/>
    <n v="0"/>
    <m/>
    <n v="0"/>
    <n v="143972"/>
    <n v="933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6432"/>
    <n v="4363054"/>
    <n v="0"/>
    <n v="696622"/>
    <n v="0"/>
    <n v="0"/>
    <n v="0"/>
    <n v="0"/>
    <n v="696622"/>
    <n v="-4363054"/>
    <n v="0"/>
    <n v="0"/>
    <n v="0"/>
    <n v="0"/>
    <n v="0"/>
    <n v="0"/>
    <n v="0"/>
    <n v="0"/>
    <n v="0"/>
    <n v="0"/>
    <n v="0"/>
    <n v="0"/>
    <n v="0"/>
    <n v="0"/>
    <n v="0"/>
    <n v="0"/>
    <n v="0"/>
    <n v="-4363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622"/>
    <n v="0"/>
    <m/>
    <n v="102134"/>
    <n v="1086"/>
    <n v="0"/>
    <n v="2603865"/>
    <n v="0"/>
    <n v="53709"/>
    <n v="0"/>
    <n v="120985"/>
    <n v="784653"/>
    <n v="0"/>
    <n v="0"/>
    <n v="0"/>
    <m/>
    <m/>
    <n v="0"/>
    <n v="0"/>
    <n v="3666432"/>
    <m/>
    <n v="0"/>
    <m/>
    <n v="0"/>
    <n v="696622"/>
    <n v="4363054"/>
    <n v="4363054"/>
  </r>
  <r>
    <x v="19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"/>
    <d v="2017-06-06T00:00:00"/>
    <d v="2017-07-05T00:00:00"/>
    <d v="2017-07-07T00:00:00"/>
    <n v="198518838"/>
    <n v="105665"/>
    <n v="0"/>
    <n v="31206"/>
    <n v="0"/>
    <n v="0"/>
    <n v="0"/>
    <n v="0"/>
    <n v="0"/>
    <n v="334"/>
    <n v="338"/>
    <n v="238"/>
    <n v="238"/>
    <n v="65412"/>
    <n v="1292"/>
    <n v="0"/>
    <n v="7577438"/>
    <m/>
    <m/>
    <n v="0"/>
    <m/>
    <m/>
    <n v="0"/>
    <n v="0"/>
    <n v="0"/>
    <n v="156297"/>
    <n v="0"/>
    <n v="0"/>
    <m/>
    <n v="0"/>
    <n v="216118"/>
    <n v="1371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9365"/>
    <n v="9388344"/>
    <n v="0"/>
    <n v="1498979"/>
    <n v="0"/>
    <n v="0"/>
    <n v="0"/>
    <n v="0"/>
    <n v="1498979"/>
    <n v="-9388344"/>
    <n v="0"/>
    <n v="0"/>
    <n v="0"/>
    <n v="0"/>
    <n v="0"/>
    <n v="0"/>
    <n v="0"/>
    <n v="0"/>
    <n v="0"/>
    <n v="0"/>
    <n v="0"/>
    <n v="0"/>
    <n v="0"/>
    <n v="0"/>
    <n v="0"/>
    <n v="0"/>
    <n v="0"/>
    <n v="-9388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979"/>
    <n v="0"/>
    <m/>
    <n v="54968"/>
    <n v="1086"/>
    <n v="0"/>
    <n v="6367595"/>
    <n v="0"/>
    <n v="131342"/>
    <n v="0"/>
    <n v="181612"/>
    <n v="1152762"/>
    <n v="0"/>
    <n v="0"/>
    <n v="0"/>
    <m/>
    <m/>
    <n v="0"/>
    <n v="0"/>
    <n v="7889365"/>
    <m/>
    <n v="0"/>
    <m/>
    <n v="0"/>
    <n v="1498979"/>
    <n v="9388344"/>
    <n v="9388344"/>
  </r>
  <r>
    <x v="19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"/>
    <d v="2017-05-05T00:00:00"/>
    <d v="2017-07-05T00:00:00"/>
    <d v="2017-07-07T00:00:00"/>
    <n v="198518838"/>
    <n v="189990"/>
    <n v="0"/>
    <n v="21169"/>
    <n v="0"/>
    <n v="0"/>
    <n v="0"/>
    <n v="0"/>
    <n v="0"/>
    <n v="393"/>
    <n v="447"/>
    <n v="391"/>
    <n v="391"/>
    <n v="125665"/>
    <n v="1292"/>
    <n v="0"/>
    <n v="13624543"/>
    <m/>
    <m/>
    <n v="0"/>
    <m/>
    <m/>
    <n v="0"/>
    <n v="0"/>
    <n v="0"/>
    <n v="281028"/>
    <n v="0"/>
    <n v="0"/>
    <m/>
    <n v="0"/>
    <n v="570147"/>
    <n v="4506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58264"/>
    <n v="19109334"/>
    <n v="0"/>
    <n v="3051070"/>
    <n v="0"/>
    <n v="0"/>
    <n v="0"/>
    <n v="0"/>
    <n v="3051070"/>
    <n v="-19109334"/>
    <n v="0"/>
    <n v="0"/>
    <n v="0"/>
    <n v="0"/>
    <n v="0"/>
    <n v="0"/>
    <n v="0"/>
    <n v="0"/>
    <n v="0"/>
    <n v="0"/>
    <n v="0"/>
    <n v="0"/>
    <n v="0"/>
    <n v="0"/>
    <n v="0"/>
    <n v="0"/>
    <n v="0"/>
    <n v="-19109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1070"/>
    <n v="0"/>
    <m/>
    <n v="105601"/>
    <n v="1086"/>
    <n v="0"/>
    <n v="11449196"/>
    <n v="0"/>
    <n v="236158"/>
    <n v="0"/>
    <n v="479115"/>
    <n v="3787108"/>
    <n v="0"/>
    <n v="0"/>
    <n v="0"/>
    <m/>
    <m/>
    <n v="0"/>
    <n v="0"/>
    <n v="16058264"/>
    <m/>
    <n v="0"/>
    <m/>
    <n v="0"/>
    <n v="3051070"/>
    <n v="19109334"/>
    <n v="19109334"/>
  </r>
  <r>
    <x v="19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"/>
    <d v="2017-06-06T00:00:00"/>
    <d v="2017-07-05T00:00:00"/>
    <d v="2017-07-07T00:00:00"/>
    <n v="198518838"/>
    <n v="41070"/>
    <n v="0"/>
    <n v="10369"/>
    <n v="0"/>
    <n v="0"/>
    <n v="0"/>
    <n v="0"/>
    <n v="0"/>
    <n v="167"/>
    <n v="167"/>
    <n v="167"/>
    <n v="167"/>
    <n v="147182"/>
    <n v="1292"/>
    <n v="0"/>
    <n v="2945207"/>
    <m/>
    <m/>
    <n v="0"/>
    <m/>
    <m/>
    <n v="0"/>
    <n v="0"/>
    <n v="0"/>
    <n v="60750"/>
    <n v="0"/>
    <n v="0"/>
    <m/>
    <n v="0"/>
    <n v="106942"/>
    <n v="962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9520"/>
    <n v="4223929"/>
    <n v="0"/>
    <n v="674409"/>
    <n v="0"/>
    <n v="0"/>
    <n v="0"/>
    <n v="0"/>
    <n v="674409"/>
    <n v="-4223929"/>
    <n v="0"/>
    <n v="0"/>
    <n v="0"/>
    <n v="0"/>
    <n v="0"/>
    <n v="0"/>
    <n v="0"/>
    <n v="0"/>
    <n v="0"/>
    <n v="0"/>
    <n v="0"/>
    <n v="0"/>
    <n v="0"/>
    <n v="0"/>
    <n v="0"/>
    <n v="0"/>
    <n v="0"/>
    <n v="-4223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4409"/>
    <n v="0"/>
    <m/>
    <n v="123682"/>
    <n v="1086"/>
    <n v="0"/>
    <n v="2474964"/>
    <n v="0"/>
    <n v="51050"/>
    <n v="0"/>
    <n v="89867"/>
    <n v="808871"/>
    <n v="0"/>
    <n v="0"/>
    <n v="0"/>
    <m/>
    <m/>
    <n v="0"/>
    <n v="0"/>
    <n v="3549520"/>
    <m/>
    <n v="0"/>
    <m/>
    <n v="0"/>
    <n v="674409"/>
    <n v="4223929"/>
    <n v="4223929"/>
  </r>
  <r>
    <x v="19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"/>
    <d v="2017-06-06T00:00:00"/>
    <d v="2017-07-05T00:00:00"/>
    <d v="2017-07-07T00:00:00"/>
    <n v="198518838"/>
    <n v="7099"/>
    <n v="0"/>
    <n v="1658"/>
    <n v="0"/>
    <n v="0"/>
    <n v="0"/>
    <n v="0"/>
    <n v="0"/>
    <n v="24"/>
    <n v="24"/>
    <n v="24"/>
    <n v="24"/>
    <n v="83156"/>
    <n v="1292"/>
    <n v="0"/>
    <n v="509083"/>
    <m/>
    <m/>
    <n v="0"/>
    <m/>
    <m/>
    <n v="0"/>
    <n v="0"/>
    <n v="0"/>
    <n v="10501"/>
    <n v="0"/>
    <n v="0"/>
    <m/>
    <n v="0"/>
    <n v="15324"/>
    <n v="138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712"/>
    <n v="757687"/>
    <n v="0"/>
    <n v="120975"/>
    <n v="0"/>
    <n v="0"/>
    <n v="0"/>
    <n v="0"/>
    <n v="120975"/>
    <n v="-757687"/>
    <n v="0"/>
    <n v="0"/>
    <n v="0"/>
    <n v="0"/>
    <n v="0"/>
    <n v="0"/>
    <n v="0"/>
    <n v="0"/>
    <n v="0"/>
    <n v="0"/>
    <n v="0"/>
    <n v="0"/>
    <n v="0"/>
    <n v="0"/>
    <n v="0"/>
    <n v="0"/>
    <n v="0"/>
    <n v="-757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75"/>
    <n v="0"/>
    <m/>
    <n v="69879"/>
    <n v="1086"/>
    <n v="0"/>
    <n v="427801"/>
    <n v="0"/>
    <n v="8824"/>
    <n v="0"/>
    <n v="12877"/>
    <n v="116245"/>
    <n v="0"/>
    <n v="0"/>
    <n v="0"/>
    <m/>
    <m/>
    <n v="0"/>
    <n v="0"/>
    <n v="636712"/>
    <m/>
    <n v="0"/>
    <m/>
    <n v="0"/>
    <n v="120975"/>
    <n v="757687"/>
    <n v="757687"/>
  </r>
  <r>
    <x v="19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"/>
    <d v="2017-06-06T00:00:00"/>
    <d v="2017-07-05T00:00:00"/>
    <d v="2017-07-07T00:00:00"/>
    <n v="198518838"/>
    <n v="0"/>
    <n v="0"/>
    <n v="0"/>
    <n v="0"/>
    <n v="0"/>
    <n v="0"/>
    <n v="0"/>
    <n v="342002"/>
    <n v="0"/>
    <n v="0"/>
    <n v="0"/>
    <n v="0"/>
    <n v="83156"/>
    <n v="1292"/>
    <n v="0"/>
    <n v="24525613"/>
    <m/>
    <m/>
    <n v="0"/>
    <m/>
    <m/>
    <n v="0"/>
    <n v="0"/>
    <n v="0"/>
    <n v="0"/>
    <n v="0"/>
    <n v="0"/>
    <m/>
    <n v="0"/>
    <n v="432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44485"/>
    <n v="25042937"/>
    <n v="0"/>
    <n v="3998452"/>
    <n v="0"/>
    <n v="0"/>
    <n v="0"/>
    <n v="0"/>
    <n v="3998452"/>
    <n v="-25042937"/>
    <n v="0"/>
    <n v="0"/>
    <n v="0"/>
    <n v="0"/>
    <n v="0"/>
    <n v="0"/>
    <n v="0"/>
    <n v="0"/>
    <n v="0"/>
    <n v="0"/>
    <n v="0"/>
    <n v="0"/>
    <n v="0"/>
    <n v="0"/>
    <n v="0"/>
    <n v="0"/>
    <n v="0"/>
    <n v="-2504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8452"/>
    <n v="0"/>
    <m/>
    <n v="69879"/>
    <n v="1086"/>
    <n v="0"/>
    <n v="20609759"/>
    <n v="0"/>
    <n v="0"/>
    <n v="0"/>
    <n v="363761"/>
    <n v="0"/>
    <n v="0"/>
    <n v="0"/>
    <n v="0"/>
    <m/>
    <m/>
    <n v="0"/>
    <n v="0"/>
    <n v="21044485"/>
    <m/>
    <n v="0"/>
    <m/>
    <n v="0"/>
    <n v="3998452"/>
    <n v="25042937"/>
    <n v="25042937"/>
  </r>
  <r>
    <x v="19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"/>
    <d v="2017-06-06T00:00:00"/>
    <d v="2017-07-05T00:00:00"/>
    <d v="2017-07-07T00:00:00"/>
    <n v="198518838"/>
    <n v="0"/>
    <n v="0"/>
    <n v="0"/>
    <n v="0"/>
    <n v="0"/>
    <n v="0"/>
    <n v="0"/>
    <n v="50224"/>
    <n v="0"/>
    <n v="0"/>
    <n v="0"/>
    <n v="0"/>
    <n v="121539"/>
    <n v="1292"/>
    <n v="0"/>
    <n v="3601659"/>
    <m/>
    <m/>
    <n v="0"/>
    <m/>
    <m/>
    <n v="0"/>
    <n v="0"/>
    <n v="0"/>
    <n v="0"/>
    <n v="0"/>
    <n v="0"/>
    <m/>
    <n v="0"/>
    <n v="6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3476"/>
    <n v="3788336"/>
    <n v="0"/>
    <n v="604860"/>
    <n v="0"/>
    <n v="0"/>
    <n v="0"/>
    <n v="0"/>
    <n v="604860"/>
    <n v="-3788336"/>
    <n v="0"/>
    <n v="0"/>
    <n v="0"/>
    <n v="0"/>
    <n v="0"/>
    <n v="0"/>
    <n v="0"/>
    <n v="0"/>
    <n v="0"/>
    <n v="0"/>
    <n v="0"/>
    <n v="0"/>
    <n v="0"/>
    <n v="0"/>
    <n v="0"/>
    <n v="0"/>
    <n v="0"/>
    <n v="-3788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60"/>
    <n v="0"/>
    <m/>
    <n v="102134"/>
    <n v="1086"/>
    <n v="0"/>
    <n v="3026604"/>
    <n v="0"/>
    <n v="0"/>
    <n v="0"/>
    <n v="53652"/>
    <n v="0"/>
    <n v="0"/>
    <n v="0"/>
    <n v="0"/>
    <m/>
    <m/>
    <n v="0"/>
    <n v="0"/>
    <n v="3183476"/>
    <m/>
    <n v="0"/>
    <m/>
    <n v="0"/>
    <n v="604860"/>
    <n v="3788336"/>
    <n v="3788336"/>
  </r>
  <r>
    <x v="19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"/>
    <d v="2017-06-06T00:00:00"/>
    <d v="2017-07-05T00:00:00"/>
    <d v="2017-07-07T00:00:00"/>
    <n v="198518838"/>
    <n v="41707"/>
    <n v="0"/>
    <n v="15989"/>
    <n v="0"/>
    <n v="0"/>
    <n v="0"/>
    <n v="0"/>
    <n v="0"/>
    <n v="95"/>
    <n v="98"/>
    <n v="92"/>
    <n v="92"/>
    <n v="200886"/>
    <n v="1292"/>
    <n v="0"/>
    <n v="2990888"/>
    <m/>
    <m/>
    <n v="0"/>
    <m/>
    <m/>
    <n v="0"/>
    <n v="0"/>
    <n v="0"/>
    <n v="61692"/>
    <n v="0"/>
    <n v="0"/>
    <m/>
    <n v="0"/>
    <n v="62569"/>
    <n v="530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3276"/>
    <n v="3847598"/>
    <n v="0"/>
    <n v="614322"/>
    <n v="0"/>
    <n v="0"/>
    <n v="0"/>
    <n v="0"/>
    <n v="614322"/>
    <n v="-3847598"/>
    <n v="0"/>
    <n v="0"/>
    <n v="0"/>
    <n v="0"/>
    <n v="0"/>
    <n v="0"/>
    <n v="0"/>
    <n v="0"/>
    <n v="0"/>
    <n v="0"/>
    <n v="0"/>
    <n v="0"/>
    <n v="0"/>
    <n v="0"/>
    <n v="0"/>
    <n v="0"/>
    <n v="0"/>
    <n v="-384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4322"/>
    <n v="0"/>
    <m/>
    <n v="168812"/>
    <n v="1086"/>
    <n v="0"/>
    <n v="2513351"/>
    <n v="0"/>
    <n v="51842"/>
    <n v="0"/>
    <n v="52579"/>
    <n v="445606"/>
    <n v="0"/>
    <n v="0"/>
    <n v="0"/>
    <m/>
    <m/>
    <n v="0"/>
    <n v="0"/>
    <n v="3233276"/>
    <m/>
    <n v="0"/>
    <m/>
    <n v="0"/>
    <n v="614322"/>
    <n v="3847598"/>
    <n v="3847598"/>
  </r>
  <r>
    <x v="19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"/>
    <d v="2017-06-06T00:00:00"/>
    <d v="2017-07-05T00:00:00"/>
    <d v="2017-07-07T00:00:00"/>
    <n v="198518838"/>
    <n v="2244"/>
    <n v="0"/>
    <n v="283"/>
    <n v="0"/>
    <n v="0"/>
    <n v="0"/>
    <n v="0"/>
    <n v="0"/>
    <n v="63"/>
    <n v="63"/>
    <n v="44"/>
    <n v="44"/>
    <n v="147182"/>
    <n v="1292"/>
    <n v="0"/>
    <n v="160921"/>
    <m/>
    <m/>
    <n v="0"/>
    <m/>
    <m/>
    <n v="0"/>
    <n v="0"/>
    <n v="0"/>
    <n v="3319"/>
    <n v="0"/>
    <n v="0"/>
    <m/>
    <n v="0"/>
    <n v="40223"/>
    <n v="253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702"/>
    <n v="606545"/>
    <n v="0"/>
    <n v="96843"/>
    <n v="0"/>
    <n v="0"/>
    <n v="0"/>
    <n v="0"/>
    <n v="96843"/>
    <n v="-606545"/>
    <n v="0"/>
    <n v="0"/>
    <n v="0"/>
    <n v="0"/>
    <n v="0"/>
    <n v="0"/>
    <n v="0"/>
    <n v="0"/>
    <n v="0"/>
    <n v="0"/>
    <n v="0"/>
    <n v="0"/>
    <n v="0"/>
    <n v="0"/>
    <n v="0"/>
    <n v="0"/>
    <n v="0"/>
    <n v="-606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843"/>
    <n v="0"/>
    <m/>
    <n v="123682"/>
    <n v="1086"/>
    <n v="0"/>
    <n v="135228"/>
    <n v="0"/>
    <n v="2789"/>
    <n v="0"/>
    <n v="33801"/>
    <n v="213116"/>
    <n v="0"/>
    <n v="0"/>
    <n v="0"/>
    <m/>
    <m/>
    <n v="0"/>
    <n v="0"/>
    <n v="509702"/>
    <m/>
    <n v="0"/>
    <m/>
    <n v="0"/>
    <n v="96843"/>
    <n v="606545"/>
    <n v="606545"/>
  </r>
  <r>
    <x v="19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"/>
    <d v="2017-05-05T00:00:00"/>
    <d v="2017-07-05T00:00:00"/>
    <d v="2017-07-07T00:00:00"/>
    <n v="198518838"/>
    <n v="0"/>
    <n v="0"/>
    <n v="0"/>
    <n v="0"/>
    <n v="0"/>
    <n v="0"/>
    <n v="0"/>
    <n v="1461"/>
    <n v="0"/>
    <n v="0"/>
    <n v="0"/>
    <n v="0"/>
    <n v="147182"/>
    <n v="1292"/>
    <n v="0"/>
    <n v="104771"/>
    <m/>
    <m/>
    <n v="0"/>
    <m/>
    <m/>
    <n v="0"/>
    <n v="0"/>
    <n v="0"/>
    <n v="0"/>
    <n v="0"/>
    <n v="0"/>
    <m/>
    <n v="0"/>
    <n v="2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712"/>
    <n v="278117"/>
    <n v="0"/>
    <n v="44405"/>
    <n v="0"/>
    <n v="0"/>
    <n v="0"/>
    <n v="0"/>
    <n v="44405"/>
    <n v="-278117"/>
    <n v="0"/>
    <n v="0"/>
    <n v="0"/>
    <n v="0"/>
    <n v="0"/>
    <n v="0"/>
    <n v="0"/>
    <n v="0"/>
    <n v="0"/>
    <n v="0"/>
    <n v="0"/>
    <n v="0"/>
    <n v="0"/>
    <n v="0"/>
    <n v="0"/>
    <n v="0"/>
    <n v="0"/>
    <n v="-278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05"/>
    <n v="0"/>
    <m/>
    <n v="123682"/>
    <n v="1086"/>
    <n v="0"/>
    <n v="88043"/>
    <n v="0"/>
    <n v="0"/>
    <n v="0"/>
    <n v="20901"/>
    <n v="0"/>
    <n v="0"/>
    <n v="0"/>
    <n v="0"/>
    <m/>
    <m/>
    <n v="0"/>
    <n v="0"/>
    <n v="233712"/>
    <m/>
    <n v="0"/>
    <m/>
    <n v="0"/>
    <n v="44405"/>
    <n v="278117"/>
    <n v="278117"/>
  </r>
  <r>
    <x v="19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"/>
    <d v="2017-06-06T00:00:00"/>
    <d v="2017-07-05T00:00:00"/>
    <d v="2017-07-07T00:00:00"/>
    <n v="198518838"/>
    <n v="46439"/>
    <n v="0"/>
    <n v="11973"/>
    <n v="0"/>
    <n v="0"/>
    <n v="0"/>
    <n v="0"/>
    <n v="0"/>
    <n v="119"/>
    <n v="120"/>
    <n v="118"/>
    <n v="118"/>
    <n v="121539"/>
    <n v="1292"/>
    <n v="0"/>
    <n v="3330229"/>
    <m/>
    <m/>
    <n v="0"/>
    <m/>
    <m/>
    <n v="0"/>
    <n v="0"/>
    <n v="0"/>
    <n v="68692"/>
    <n v="0"/>
    <n v="0"/>
    <m/>
    <n v="0"/>
    <n v="76616"/>
    <n v="680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5376"/>
    <n v="4278497"/>
    <n v="0"/>
    <n v="683121"/>
    <n v="0"/>
    <n v="0"/>
    <n v="0"/>
    <n v="0"/>
    <n v="683121"/>
    <n v="-4278497"/>
    <n v="0"/>
    <n v="0"/>
    <n v="0"/>
    <n v="0"/>
    <n v="0"/>
    <n v="0"/>
    <n v="0"/>
    <n v="0"/>
    <n v="0"/>
    <n v="0"/>
    <n v="0"/>
    <n v="0"/>
    <n v="0"/>
    <n v="0"/>
    <n v="0"/>
    <n v="0"/>
    <n v="0"/>
    <n v="-4278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3121"/>
    <n v="0"/>
    <m/>
    <n v="102134"/>
    <n v="1086"/>
    <n v="0"/>
    <n v="2798512"/>
    <n v="0"/>
    <n v="57724"/>
    <n v="0"/>
    <n v="64383"/>
    <n v="571537"/>
    <n v="0"/>
    <n v="0"/>
    <n v="0"/>
    <m/>
    <m/>
    <n v="0"/>
    <n v="0"/>
    <n v="3595376"/>
    <m/>
    <n v="0"/>
    <m/>
    <n v="0"/>
    <n v="683121"/>
    <n v="4278497"/>
    <n v="4278497"/>
  </r>
  <r>
    <x v="19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"/>
    <d v="2017-06-06T00:00:00"/>
    <d v="2017-07-05T00:00:00"/>
    <d v="2017-07-07T00:00:00"/>
    <n v="198518838"/>
    <n v="64976"/>
    <n v="0"/>
    <n v="22879"/>
    <n v="0"/>
    <n v="0"/>
    <n v="0"/>
    <n v="0"/>
    <n v="0"/>
    <n v="116"/>
    <n v="228"/>
    <n v="113"/>
    <n v="113"/>
    <n v="121539"/>
    <n v="1292"/>
    <n v="0"/>
    <n v="4659552"/>
    <m/>
    <m/>
    <n v="0"/>
    <m/>
    <m/>
    <n v="0"/>
    <n v="0"/>
    <n v="0"/>
    <n v="96110"/>
    <n v="0"/>
    <n v="0"/>
    <m/>
    <n v="0"/>
    <n v="145569"/>
    <n v="65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9222"/>
    <n v="5675374"/>
    <n v="0"/>
    <n v="906152"/>
    <n v="0"/>
    <n v="0"/>
    <n v="0"/>
    <n v="0"/>
    <n v="906152"/>
    <n v="-5675374"/>
    <n v="0"/>
    <n v="0"/>
    <n v="0"/>
    <n v="0"/>
    <n v="0"/>
    <n v="0"/>
    <n v="0"/>
    <n v="0"/>
    <n v="0"/>
    <n v="0"/>
    <n v="0"/>
    <n v="0"/>
    <n v="0"/>
    <n v="0"/>
    <n v="0"/>
    <n v="0"/>
    <n v="0"/>
    <n v="-5675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6152"/>
    <n v="0"/>
    <m/>
    <n v="102134"/>
    <n v="1086"/>
    <n v="0"/>
    <n v="3915590"/>
    <n v="0"/>
    <n v="80765"/>
    <n v="0"/>
    <n v="122327"/>
    <n v="547320"/>
    <n v="0"/>
    <n v="0"/>
    <n v="0"/>
    <m/>
    <m/>
    <n v="0"/>
    <n v="0"/>
    <n v="4769222"/>
    <m/>
    <n v="0"/>
    <m/>
    <n v="0"/>
    <n v="906152"/>
    <n v="5675374"/>
    <n v="5675374"/>
  </r>
  <r>
    <x v="19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"/>
    <d v="2017-06-06T00:00:00"/>
    <d v="2017-07-05T00:00:00"/>
    <d v="2017-07-07T00:00:00"/>
    <n v="198518838"/>
    <n v="22933"/>
    <n v="0"/>
    <n v="2964"/>
    <n v="0"/>
    <n v="0"/>
    <n v="0"/>
    <n v="0"/>
    <n v="0"/>
    <n v="68"/>
    <n v="73"/>
    <n v="67"/>
    <n v="67"/>
    <n v="83156"/>
    <n v="1292"/>
    <n v="0"/>
    <n v="1550819"/>
    <m/>
    <m/>
    <n v="0"/>
    <m/>
    <m/>
    <n v="0"/>
    <n v="0"/>
    <n v="0"/>
    <n v="33922"/>
    <n v="0"/>
    <n v="0"/>
    <m/>
    <n v="0"/>
    <n v="46608"/>
    <n v="386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6363"/>
    <n v="2101972"/>
    <n v="0"/>
    <n v="335609"/>
    <n v="0"/>
    <n v="0"/>
    <n v="0"/>
    <n v="0"/>
    <n v="335609"/>
    <n v="-2101972"/>
    <n v="0"/>
    <n v="0"/>
    <n v="0"/>
    <n v="0"/>
    <n v="0"/>
    <n v="0"/>
    <n v="0"/>
    <n v="0"/>
    <n v="0"/>
    <n v="0"/>
    <n v="0"/>
    <n v="0"/>
    <n v="0"/>
    <n v="0"/>
    <n v="0"/>
    <n v="0"/>
    <n v="0"/>
    <n v="-2101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609"/>
    <n v="0"/>
    <m/>
    <n v="69879"/>
    <n v="1086"/>
    <n v="0"/>
    <n v="1303209"/>
    <n v="0"/>
    <n v="28506"/>
    <n v="0"/>
    <n v="39166"/>
    <n v="324517"/>
    <n v="0"/>
    <n v="0"/>
    <n v="0"/>
    <m/>
    <m/>
    <n v="0"/>
    <n v="0"/>
    <n v="1766363"/>
    <m/>
    <n v="0"/>
    <m/>
    <n v="0"/>
    <n v="335609"/>
    <n v="2101972"/>
    <n v="2101972"/>
  </r>
  <r>
    <x v="19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"/>
    <d v="2017-06-06T00:00:00"/>
    <d v="2017-07-05T00:00:00"/>
    <d v="2017-07-07T00:00:00"/>
    <n v="198518838"/>
    <n v="2147"/>
    <n v="0"/>
    <n v="593"/>
    <n v="0"/>
    <n v="0"/>
    <n v="0"/>
    <n v="0"/>
    <n v="0"/>
    <n v="80"/>
    <n v="82"/>
    <n v="79"/>
    <n v="79"/>
    <n v="0"/>
    <n v="1292"/>
    <n v="0"/>
    <n v="145188"/>
    <m/>
    <m/>
    <n v="0"/>
    <m/>
    <m/>
    <n v="0"/>
    <n v="0"/>
    <n v="0"/>
    <n v="3176"/>
    <n v="0"/>
    <n v="0"/>
    <m/>
    <n v="0"/>
    <n v="52673"/>
    <n v="455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664"/>
    <n v="657670"/>
    <n v="0"/>
    <n v="105006"/>
    <n v="0"/>
    <n v="0"/>
    <n v="0"/>
    <n v="0"/>
    <n v="105006"/>
    <n v="-657670"/>
    <n v="0"/>
    <n v="0"/>
    <n v="0"/>
    <n v="0"/>
    <n v="0"/>
    <n v="0"/>
    <n v="0"/>
    <n v="0"/>
    <n v="0"/>
    <n v="0"/>
    <n v="0"/>
    <n v="0"/>
    <n v="0"/>
    <n v="0"/>
    <n v="0"/>
    <n v="0"/>
    <n v="0"/>
    <n v="-657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6"/>
    <n v="0"/>
    <m/>
    <n v="0"/>
    <n v="1086"/>
    <n v="0"/>
    <n v="122007"/>
    <n v="0"/>
    <n v="2669"/>
    <n v="0"/>
    <n v="44263"/>
    <n v="382639"/>
    <n v="0"/>
    <n v="0"/>
    <n v="0"/>
    <m/>
    <m/>
    <n v="0"/>
    <n v="0"/>
    <n v="552664"/>
    <m/>
    <n v="0"/>
    <m/>
    <n v="0"/>
    <n v="105006"/>
    <n v="657670"/>
    <n v="657670"/>
  </r>
  <r>
    <x v="19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"/>
    <d v="2017-06-06T00:00:00"/>
    <d v="2017-07-05T00:00:00"/>
    <d v="2017-07-07T00:00:00"/>
    <n v="198518838"/>
    <n v="186706"/>
    <n v="0"/>
    <n v="65467"/>
    <n v="0"/>
    <n v="0"/>
    <n v="0"/>
    <n v="0"/>
    <n v="0"/>
    <n v="668"/>
    <n v="676"/>
    <n v="603"/>
    <n v="603"/>
    <n v="83156"/>
    <n v="1292"/>
    <n v="0"/>
    <n v="13389042"/>
    <m/>
    <m/>
    <n v="0"/>
    <m/>
    <m/>
    <n v="0"/>
    <n v="0"/>
    <n v="0"/>
    <n v="276170"/>
    <n v="0"/>
    <n v="0"/>
    <m/>
    <n v="0"/>
    <n v="431918"/>
    <n v="3475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37946"/>
    <n v="17657156"/>
    <n v="0"/>
    <n v="2819210"/>
    <n v="0"/>
    <n v="0"/>
    <n v="0"/>
    <n v="0"/>
    <n v="2819210"/>
    <n v="-17657156"/>
    <n v="0"/>
    <n v="0"/>
    <n v="0"/>
    <n v="0"/>
    <n v="0"/>
    <n v="0"/>
    <n v="0"/>
    <n v="0"/>
    <n v="0"/>
    <n v="0"/>
    <n v="0"/>
    <n v="0"/>
    <n v="0"/>
    <n v="0"/>
    <n v="0"/>
    <n v="0"/>
    <n v="0"/>
    <n v="-17657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9210"/>
    <n v="0"/>
    <m/>
    <n v="69879"/>
    <n v="1086"/>
    <n v="0"/>
    <n v="11251296"/>
    <n v="0"/>
    <n v="232076"/>
    <n v="0"/>
    <n v="362956"/>
    <n v="2920653"/>
    <n v="0"/>
    <n v="0"/>
    <n v="0"/>
    <m/>
    <m/>
    <n v="0"/>
    <n v="0"/>
    <n v="14837946"/>
    <m/>
    <n v="0"/>
    <m/>
    <n v="0"/>
    <n v="2819210"/>
    <n v="17657156"/>
    <n v="17657156"/>
  </r>
  <r>
    <x v="19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"/>
    <d v="2017-06-06T00:00:00"/>
    <d v="2017-07-05T00:00:00"/>
    <d v="2017-07-07T00:00:00"/>
    <n v="198518838"/>
    <n v="42530"/>
    <n v="0"/>
    <n v="6835"/>
    <n v="0"/>
    <n v="0"/>
    <n v="0"/>
    <n v="0"/>
    <n v="0"/>
    <n v="151"/>
    <n v="211"/>
    <n v="150"/>
    <n v="150"/>
    <n v="83156"/>
    <n v="1292"/>
    <n v="0"/>
    <n v="3049907"/>
    <m/>
    <m/>
    <n v="0"/>
    <m/>
    <m/>
    <n v="0"/>
    <n v="0"/>
    <n v="0"/>
    <n v="62909"/>
    <n v="0"/>
    <n v="0"/>
    <m/>
    <n v="0"/>
    <n v="134715"/>
    <n v="864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6514"/>
    <n v="4196552"/>
    <n v="0"/>
    <n v="670038"/>
    <n v="0"/>
    <n v="0"/>
    <n v="0"/>
    <n v="0"/>
    <n v="670038"/>
    <n v="-4196552"/>
    <n v="0"/>
    <n v="0"/>
    <n v="0"/>
    <n v="0"/>
    <n v="0"/>
    <n v="0"/>
    <n v="0"/>
    <n v="0"/>
    <n v="0"/>
    <n v="0"/>
    <n v="0"/>
    <n v="0"/>
    <n v="0"/>
    <n v="0"/>
    <n v="0"/>
    <n v="0"/>
    <n v="0"/>
    <n v="-4196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0038"/>
    <n v="0"/>
    <m/>
    <n v="69879"/>
    <n v="1086"/>
    <n v="0"/>
    <n v="2562947"/>
    <n v="0"/>
    <n v="52865"/>
    <n v="0"/>
    <n v="113206"/>
    <n v="726531"/>
    <n v="0"/>
    <n v="0"/>
    <n v="0"/>
    <m/>
    <m/>
    <n v="0"/>
    <n v="0"/>
    <n v="3526514"/>
    <m/>
    <n v="0"/>
    <m/>
    <n v="0"/>
    <n v="670038"/>
    <n v="4196552"/>
    <n v="4196552"/>
  </r>
  <r>
    <x v="19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"/>
    <d v="2017-06-06T00:00:00"/>
    <d v="2017-07-05T00:00:00"/>
    <d v="2017-07-07T00:00:00"/>
    <n v="198518838"/>
    <n v="223000"/>
    <n v="0"/>
    <n v="38066"/>
    <n v="0"/>
    <n v="0"/>
    <n v="0"/>
    <n v="0"/>
    <n v="0"/>
    <n v="646"/>
    <n v="685"/>
    <n v="644"/>
    <n v="644"/>
    <n v="83156"/>
    <n v="1292"/>
    <n v="0"/>
    <n v="15991753"/>
    <m/>
    <m/>
    <n v="0"/>
    <m/>
    <m/>
    <n v="0"/>
    <n v="0"/>
    <n v="0"/>
    <n v="329855"/>
    <n v="0"/>
    <n v="0"/>
    <m/>
    <n v="0"/>
    <n v="437345"/>
    <n v="3711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73357"/>
    <n v="20555295"/>
    <n v="0"/>
    <n v="3281938"/>
    <n v="0"/>
    <n v="0"/>
    <n v="0"/>
    <n v="0"/>
    <n v="3281938"/>
    <n v="-20555295"/>
    <n v="0"/>
    <n v="0"/>
    <n v="0"/>
    <n v="0"/>
    <n v="0"/>
    <n v="0"/>
    <n v="0"/>
    <n v="0"/>
    <n v="0"/>
    <n v="0"/>
    <n v="0"/>
    <n v="0"/>
    <n v="0"/>
    <n v="0"/>
    <n v="0"/>
    <n v="0"/>
    <n v="0"/>
    <n v="-2055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1938"/>
    <n v="0"/>
    <m/>
    <n v="69879"/>
    <n v="1086"/>
    <n v="0"/>
    <n v="13438448"/>
    <n v="0"/>
    <n v="277189"/>
    <n v="0"/>
    <n v="367517"/>
    <n v="3119238"/>
    <n v="0"/>
    <n v="0"/>
    <n v="0"/>
    <m/>
    <m/>
    <n v="0"/>
    <n v="0"/>
    <n v="17273357"/>
    <m/>
    <n v="0"/>
    <m/>
    <n v="0"/>
    <n v="3281938"/>
    <n v="20555295"/>
    <n v="20555295"/>
  </r>
  <r>
    <x v="19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"/>
    <d v="2017-06-06T00:00:00"/>
    <d v="2017-07-05T00:00:00"/>
    <d v="2017-07-07T00:00:00"/>
    <n v="198518838"/>
    <n v="29258"/>
    <n v="0"/>
    <n v="5788"/>
    <n v="0"/>
    <n v="0"/>
    <n v="0"/>
    <n v="0"/>
    <n v="0"/>
    <n v="52"/>
    <n v="52"/>
    <n v="49"/>
    <n v="49"/>
    <n v="0"/>
    <n v="1292"/>
    <n v="0"/>
    <n v="2098147"/>
    <m/>
    <m/>
    <n v="0"/>
    <m/>
    <m/>
    <n v="0"/>
    <n v="0"/>
    <n v="0"/>
    <n v="43278"/>
    <n v="0"/>
    <n v="0"/>
    <m/>
    <n v="0"/>
    <n v="33200"/>
    <n v="282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5835"/>
    <n v="2458344"/>
    <n v="0"/>
    <n v="392509"/>
    <n v="0"/>
    <n v="0"/>
    <n v="0"/>
    <n v="0"/>
    <n v="392509"/>
    <n v="-2458344"/>
    <n v="0"/>
    <n v="0"/>
    <n v="0"/>
    <n v="0"/>
    <n v="0"/>
    <n v="0"/>
    <n v="0"/>
    <n v="0"/>
    <n v="0"/>
    <n v="0"/>
    <n v="0"/>
    <n v="0"/>
    <n v="0"/>
    <n v="0"/>
    <n v="0"/>
    <n v="0"/>
    <n v="0"/>
    <n v="-2458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509"/>
    <n v="0"/>
    <m/>
    <n v="0"/>
    <n v="1086"/>
    <n v="0"/>
    <n v="1763149"/>
    <n v="0"/>
    <n v="36368"/>
    <n v="0"/>
    <n v="27899"/>
    <n v="237333"/>
    <n v="0"/>
    <n v="0"/>
    <n v="0"/>
    <m/>
    <m/>
    <n v="0"/>
    <n v="0"/>
    <n v="2065835"/>
    <m/>
    <n v="0"/>
    <m/>
    <n v="0"/>
    <n v="392509"/>
    <n v="2458344"/>
    <n v="2458344"/>
  </r>
  <r>
    <x v="19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"/>
    <d v="2017-01-06T00:00:00"/>
    <d v="2017-07-05T00:00:00"/>
    <d v="2017-07-07T00:00:00"/>
    <n v="198518838"/>
    <n v="0"/>
    <n v="0"/>
    <n v="0"/>
    <n v="0"/>
    <n v="0"/>
    <n v="0"/>
    <n v="0"/>
    <n v="0"/>
    <n v="0"/>
    <n v="0"/>
    <n v="0"/>
    <n v="0"/>
    <n v="0"/>
    <n v="1292"/>
    <n v="0"/>
    <n v="0"/>
    <m/>
    <m/>
    <n v="0"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"/>
    <n v="1292"/>
    <n v="0"/>
    <n v="206"/>
    <n v="0"/>
    <n v="0"/>
    <n v="0"/>
    <n v="0"/>
    <n v="206"/>
    <n v="-1292"/>
    <n v="0"/>
    <n v="0"/>
    <n v="0"/>
    <n v="0"/>
    <n v="0"/>
    <n v="0"/>
    <n v="0"/>
    <n v="0"/>
    <n v="0"/>
    <n v="0"/>
    <n v="0"/>
    <n v="0"/>
    <n v="0"/>
    <n v="0"/>
    <n v="0"/>
    <n v="0"/>
    <n v="0"/>
    <n v="-1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0"/>
    <m/>
    <n v="0"/>
    <n v="1086"/>
    <n v="0"/>
    <n v="0"/>
    <n v="0"/>
    <n v="0"/>
    <n v="0"/>
    <n v="0"/>
    <n v="0"/>
    <n v="0"/>
    <n v="0"/>
    <n v="0"/>
    <m/>
    <m/>
    <n v="0"/>
    <n v="0"/>
    <n v="1086"/>
    <m/>
    <n v="0"/>
    <m/>
    <n v="0"/>
    <n v="206"/>
    <n v="1292"/>
    <n v="1292"/>
  </r>
  <r>
    <x v="19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"/>
    <d v="2017-06-06T00:00:00"/>
    <d v="2017-07-05T00:00:00"/>
    <d v="2017-07-07T00:00:00"/>
    <n v="198518838"/>
    <n v="23990"/>
    <n v="0"/>
    <n v="7746"/>
    <n v="0"/>
    <n v="0"/>
    <n v="0"/>
    <n v="0"/>
    <n v="0"/>
    <n v="57"/>
    <n v="56"/>
    <n v="56"/>
    <n v="56"/>
    <n v="121539"/>
    <n v="1292"/>
    <n v="0"/>
    <n v="1720369"/>
    <m/>
    <m/>
    <n v="0"/>
    <m/>
    <m/>
    <n v="0"/>
    <n v="0"/>
    <n v="0"/>
    <n v="35486"/>
    <n v="0"/>
    <n v="0"/>
    <m/>
    <n v="0"/>
    <n v="36072"/>
    <n v="322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0279"/>
    <n v="2237532"/>
    <n v="0"/>
    <n v="357253"/>
    <n v="0"/>
    <n v="0"/>
    <n v="0"/>
    <n v="0"/>
    <n v="357253"/>
    <n v="-2237532"/>
    <n v="0"/>
    <n v="0"/>
    <n v="0"/>
    <n v="0"/>
    <n v="0"/>
    <n v="0"/>
    <n v="0"/>
    <n v="0"/>
    <n v="0"/>
    <n v="0"/>
    <n v="0"/>
    <n v="0"/>
    <n v="0"/>
    <n v="0"/>
    <n v="0"/>
    <n v="0"/>
    <n v="0"/>
    <n v="-2237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253"/>
    <n v="0"/>
    <m/>
    <n v="102134"/>
    <n v="1086"/>
    <n v="0"/>
    <n v="1445688"/>
    <n v="0"/>
    <n v="29820"/>
    <n v="0"/>
    <n v="30313"/>
    <n v="271238"/>
    <n v="0"/>
    <n v="0"/>
    <n v="0"/>
    <m/>
    <m/>
    <n v="0"/>
    <n v="0"/>
    <n v="1880279"/>
    <m/>
    <n v="0"/>
    <m/>
    <n v="0"/>
    <n v="357253"/>
    <n v="2237532"/>
    <n v="2237532"/>
  </r>
  <r>
    <x v="19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"/>
    <d v="2017-03-06T00:00:00"/>
    <d v="2017-07-05T00:00:00"/>
    <d v="2017-07-07T00:00:00"/>
    <n v="198518838"/>
    <n v="0"/>
    <n v="0"/>
    <n v="0"/>
    <n v="0"/>
    <n v="0"/>
    <n v="0"/>
    <n v="0"/>
    <n v="79200"/>
    <n v="0"/>
    <n v="0"/>
    <n v="0"/>
    <n v="0"/>
    <n v="0"/>
    <n v="1292"/>
    <n v="0"/>
    <n v="5679582"/>
    <m/>
    <m/>
    <n v="0"/>
    <m/>
    <m/>
    <n v="0"/>
    <n v="0"/>
    <n v="0"/>
    <n v="0"/>
    <n v="0"/>
    <n v="0"/>
    <m/>
    <n v="0"/>
    <n v="113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9269"/>
    <n v="5794430"/>
    <n v="0"/>
    <n v="925161"/>
    <n v="0"/>
    <n v="0"/>
    <n v="0"/>
    <n v="0"/>
    <n v="925161"/>
    <n v="-5794430"/>
    <n v="0"/>
    <n v="0"/>
    <n v="0"/>
    <n v="0"/>
    <n v="0"/>
    <n v="0"/>
    <n v="0"/>
    <n v="0"/>
    <n v="0"/>
    <n v="0"/>
    <n v="0"/>
    <n v="0"/>
    <n v="0"/>
    <n v="0"/>
    <n v="0"/>
    <n v="0"/>
    <n v="0"/>
    <n v="-5794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161"/>
    <n v="0"/>
    <m/>
    <n v="0"/>
    <n v="1086"/>
    <n v="0"/>
    <n v="4772758"/>
    <n v="0"/>
    <n v="0"/>
    <n v="0"/>
    <n v="95425"/>
    <n v="0"/>
    <n v="0"/>
    <n v="0"/>
    <n v="0"/>
    <m/>
    <m/>
    <n v="0"/>
    <n v="0"/>
    <n v="4869269"/>
    <m/>
    <n v="0"/>
    <m/>
    <n v="0"/>
    <n v="925161"/>
    <n v="5794430"/>
    <n v="5794430"/>
  </r>
  <r>
    <x v="19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"/>
    <d v="2017-06-06T00:00:00"/>
    <d v="2017-07-05T00:00:00"/>
    <d v="2017-07-07T00:00:00"/>
    <n v="198518838"/>
    <n v="28401"/>
    <n v="0"/>
    <n v="8165"/>
    <n v="0"/>
    <n v="0"/>
    <n v="0"/>
    <n v="0"/>
    <n v="0"/>
    <n v="94"/>
    <n v="111"/>
    <n v="94"/>
    <n v="94"/>
    <n v="0"/>
    <n v="1292"/>
    <n v="0"/>
    <n v="2036690"/>
    <m/>
    <m/>
    <n v="0"/>
    <m/>
    <m/>
    <n v="0"/>
    <n v="0"/>
    <n v="0"/>
    <n v="42009"/>
    <n v="0"/>
    <n v="0"/>
    <m/>
    <n v="0"/>
    <n v="71188"/>
    <n v="54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3007"/>
    <n v="2692978"/>
    <n v="0"/>
    <n v="429971"/>
    <n v="0"/>
    <n v="0"/>
    <n v="0"/>
    <n v="0"/>
    <n v="429971"/>
    <n v="-2692978"/>
    <n v="0"/>
    <n v="0"/>
    <n v="0"/>
    <n v="0"/>
    <n v="0"/>
    <n v="0"/>
    <n v="0"/>
    <n v="0"/>
    <n v="0"/>
    <n v="0"/>
    <n v="0"/>
    <n v="0"/>
    <n v="0"/>
    <n v="0"/>
    <n v="0"/>
    <n v="0"/>
    <n v="0"/>
    <n v="-2692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971"/>
    <n v="0"/>
    <m/>
    <n v="0"/>
    <n v="1086"/>
    <n v="0"/>
    <n v="1711504"/>
    <n v="0"/>
    <n v="35302"/>
    <n v="0"/>
    <n v="59822"/>
    <n v="455293"/>
    <n v="0"/>
    <n v="0"/>
    <n v="0"/>
    <m/>
    <m/>
    <n v="0"/>
    <n v="0"/>
    <n v="2263007"/>
    <m/>
    <n v="0"/>
    <m/>
    <n v="0"/>
    <n v="429971"/>
    <n v="2692978"/>
    <n v="2692978"/>
  </r>
  <r>
    <x v="19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"/>
    <d v="2017-06-06T00:00:00"/>
    <d v="2017-07-05T00:00:00"/>
    <d v="2017-07-07T00:00:00"/>
    <n v="198518838"/>
    <n v="143700"/>
    <n v="0"/>
    <n v="17680"/>
    <n v="0"/>
    <n v="0"/>
    <n v="0"/>
    <n v="0"/>
    <n v="0"/>
    <n v="420"/>
    <n v="543"/>
    <n v="307"/>
    <n v="307"/>
    <n v="218998"/>
    <n v="1292"/>
    <n v="0"/>
    <n v="10305000"/>
    <m/>
    <m/>
    <n v="0"/>
    <m/>
    <m/>
    <n v="0"/>
    <n v="0"/>
    <n v="0"/>
    <n v="212557"/>
    <n v="0"/>
    <n v="0"/>
    <m/>
    <n v="0"/>
    <n v="589362"/>
    <n v="192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7402"/>
    <n v="13253508"/>
    <n v="0"/>
    <n v="2116106"/>
    <n v="0"/>
    <n v="0"/>
    <n v="0"/>
    <n v="0"/>
    <n v="2116106"/>
    <n v="-13253508"/>
    <n v="0"/>
    <n v="0"/>
    <n v="0"/>
    <n v="0"/>
    <n v="0"/>
    <n v="0"/>
    <n v="0"/>
    <n v="0"/>
    <n v="0"/>
    <n v="0"/>
    <n v="0"/>
    <n v="0"/>
    <n v="0"/>
    <n v="0"/>
    <n v="0"/>
    <n v="0"/>
    <n v="0"/>
    <n v="-13253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6106"/>
    <n v="0"/>
    <m/>
    <n v="184032"/>
    <n v="1086"/>
    <n v="0"/>
    <n v="8659664"/>
    <n v="0"/>
    <n v="178619"/>
    <n v="0"/>
    <n v="495262"/>
    <n v="1618739"/>
    <n v="0"/>
    <n v="0"/>
    <n v="0"/>
    <m/>
    <m/>
    <n v="0"/>
    <n v="0"/>
    <n v="11137402"/>
    <m/>
    <n v="0"/>
    <m/>
    <n v="0"/>
    <n v="2116106"/>
    <n v="13253508"/>
    <n v="13253508"/>
  </r>
  <r>
    <x v="19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"/>
    <d v="2017-06-06T00:00:00"/>
    <d v="2017-07-05T00:00:00"/>
    <d v="2017-07-07T00:00:00"/>
    <n v="198518838"/>
    <n v="15211"/>
    <n v="0"/>
    <n v="2200"/>
    <n v="0"/>
    <n v="0"/>
    <n v="0"/>
    <n v="0"/>
    <n v="0"/>
    <n v="94"/>
    <n v="98"/>
    <n v="34"/>
    <n v="34"/>
    <n v="83156"/>
    <n v="1292"/>
    <n v="0"/>
    <n v="1090810"/>
    <m/>
    <m/>
    <n v="0"/>
    <m/>
    <m/>
    <n v="0"/>
    <n v="0"/>
    <n v="0"/>
    <n v="22499"/>
    <n v="0"/>
    <n v="0"/>
    <m/>
    <n v="0"/>
    <n v="62569"/>
    <n v="195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778"/>
    <n v="1456296"/>
    <n v="0"/>
    <n v="232518"/>
    <n v="0"/>
    <n v="0"/>
    <n v="0"/>
    <n v="0"/>
    <n v="232518"/>
    <n v="-1456296"/>
    <n v="0"/>
    <n v="0"/>
    <n v="0"/>
    <n v="0"/>
    <n v="0"/>
    <n v="0"/>
    <n v="0"/>
    <n v="0"/>
    <n v="0"/>
    <n v="0"/>
    <n v="0"/>
    <n v="0"/>
    <n v="0"/>
    <n v="0"/>
    <n v="0"/>
    <n v="0"/>
    <n v="0"/>
    <n v="-145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518"/>
    <n v="0"/>
    <m/>
    <n v="69879"/>
    <n v="1086"/>
    <n v="0"/>
    <n v="916647"/>
    <n v="0"/>
    <n v="18907"/>
    <n v="0"/>
    <n v="52579"/>
    <n v="164680"/>
    <n v="0"/>
    <n v="0"/>
    <n v="0"/>
    <m/>
    <m/>
    <n v="0"/>
    <n v="0"/>
    <n v="1223778"/>
    <m/>
    <n v="0"/>
    <m/>
    <n v="0"/>
    <n v="232518"/>
    <n v="1456296"/>
    <n v="1456296"/>
  </r>
  <r>
    <x v="19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"/>
    <d v="2017-06-06T00:00:00"/>
    <d v="2017-07-05T00:00:00"/>
    <d v="2017-07-07T00:00:00"/>
    <n v="198518838"/>
    <n v="33299"/>
    <n v="0"/>
    <n v="4608"/>
    <n v="0"/>
    <n v="0"/>
    <n v="0"/>
    <n v="0"/>
    <n v="0"/>
    <n v="99"/>
    <n v="208"/>
    <n v="98"/>
    <n v="98"/>
    <n v="0"/>
    <n v="1292"/>
    <n v="0"/>
    <n v="2387935"/>
    <m/>
    <m/>
    <n v="0"/>
    <m/>
    <m/>
    <n v="0"/>
    <n v="0"/>
    <n v="0"/>
    <n v="49255"/>
    <n v="0"/>
    <n v="0"/>
    <m/>
    <n v="0"/>
    <n v="133119"/>
    <n v="56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5677"/>
    <n v="3136456"/>
    <n v="0"/>
    <n v="500779"/>
    <n v="0"/>
    <n v="0"/>
    <n v="0"/>
    <n v="0"/>
    <n v="500779"/>
    <n v="-3136456"/>
    <n v="0"/>
    <n v="0"/>
    <n v="0"/>
    <n v="0"/>
    <n v="0"/>
    <n v="0"/>
    <n v="0"/>
    <n v="0"/>
    <n v="0"/>
    <n v="0"/>
    <n v="0"/>
    <n v="0"/>
    <n v="0"/>
    <n v="0"/>
    <n v="0"/>
    <n v="0"/>
    <n v="0"/>
    <n v="-3136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779"/>
    <n v="0"/>
    <m/>
    <n v="0"/>
    <n v="1086"/>
    <n v="0"/>
    <n v="2006668"/>
    <n v="0"/>
    <n v="41391"/>
    <n v="0"/>
    <n v="111865"/>
    <n v="474667"/>
    <n v="0"/>
    <n v="0"/>
    <n v="0"/>
    <m/>
    <m/>
    <n v="0"/>
    <n v="0"/>
    <n v="2635677"/>
    <m/>
    <n v="0"/>
    <m/>
    <n v="0"/>
    <n v="500779"/>
    <n v="3136456"/>
    <n v="3136456"/>
  </r>
  <r>
    <x v="19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"/>
    <d v="2017-06-06T00:00:00"/>
    <d v="2017-07-05T00:00:00"/>
    <d v="2017-07-07T00:00:00"/>
    <n v="198518838"/>
    <n v="5"/>
    <n v="0"/>
    <n v="0"/>
    <n v="0"/>
    <n v="0"/>
    <n v="0"/>
    <n v="0"/>
    <n v="0"/>
    <n v="2"/>
    <n v="46"/>
    <n v="0"/>
    <n v="0"/>
    <n v="0"/>
    <n v="1292"/>
    <n v="0"/>
    <n v="377"/>
    <m/>
    <m/>
    <n v="0"/>
    <m/>
    <m/>
    <n v="0"/>
    <n v="0"/>
    <n v="0"/>
    <n v="7"/>
    <n v="0"/>
    <n v="0"/>
    <m/>
    <n v="0"/>
    <n v="91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25"/>
    <n v="93207"/>
    <n v="0"/>
    <n v="14882"/>
    <n v="0"/>
    <n v="0"/>
    <n v="0"/>
    <n v="0"/>
    <n v="14882"/>
    <n v="-93207"/>
    <n v="0"/>
    <n v="0"/>
    <n v="0"/>
    <n v="0"/>
    <n v="0"/>
    <n v="0"/>
    <n v="0"/>
    <n v="0"/>
    <n v="0"/>
    <n v="0"/>
    <n v="0"/>
    <n v="0"/>
    <n v="0"/>
    <n v="0"/>
    <n v="0"/>
    <n v="0"/>
    <n v="0"/>
    <n v="-93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82"/>
    <n v="0"/>
    <m/>
    <n v="0"/>
    <n v="1086"/>
    <n v="0"/>
    <n v="317"/>
    <n v="0"/>
    <n v="6"/>
    <n v="0"/>
    <n v="76916"/>
    <n v="0"/>
    <n v="0"/>
    <n v="0"/>
    <n v="0"/>
    <m/>
    <m/>
    <n v="0"/>
    <n v="0"/>
    <n v="78325"/>
    <m/>
    <n v="0"/>
    <m/>
    <n v="0"/>
    <n v="14882"/>
    <n v="93207"/>
    <n v="93207"/>
  </r>
  <r>
    <x v="20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5-05T00:00:00"/>
    <d v="2017-06-06T00:00:00"/>
    <d v="2017-06-07T00:00:00"/>
    <n v="196870795"/>
    <n v="56813"/>
    <n v="0"/>
    <n v="18297"/>
    <n v="0"/>
    <n v="0"/>
    <n v="0"/>
    <n v="0"/>
    <n v="0"/>
    <n v="163"/>
    <n v="241"/>
    <n v="162"/>
    <n v="162"/>
    <n v="121416"/>
    <n v="1291"/>
    <n v="0"/>
    <n v="4074168"/>
    <m/>
    <m/>
    <n v="0"/>
    <m/>
    <m/>
    <n v="0"/>
    <n v="0"/>
    <n v="0"/>
    <n v="84037"/>
    <n v="0"/>
    <n v="0"/>
    <m/>
    <n v="0"/>
    <n v="153848"/>
    <n v="933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1122"/>
    <n v="5368235"/>
    <n v="0"/>
    <n v="857113"/>
    <n v="0"/>
    <n v="0"/>
    <n v="0"/>
    <n v="0"/>
    <n v="857113"/>
    <n v="-5368235"/>
    <n v="0"/>
    <n v="0"/>
    <n v="0"/>
    <n v="0"/>
    <n v="0"/>
    <n v="0"/>
    <n v="0"/>
    <n v="0"/>
    <n v="0"/>
    <n v="0"/>
    <n v="0"/>
    <n v="0"/>
    <n v="0"/>
    <n v="0"/>
    <n v="0"/>
    <n v="0"/>
    <n v="0"/>
    <n v="-5368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113"/>
    <n v="0"/>
    <m/>
    <n v="102030"/>
    <n v="1085"/>
    <n v="0"/>
    <n v="3423671"/>
    <n v="0"/>
    <n v="70619"/>
    <n v="0"/>
    <n v="129284"/>
    <n v="784433"/>
    <n v="0"/>
    <n v="0"/>
    <n v="0"/>
    <m/>
    <m/>
    <n v="0"/>
    <n v="0"/>
    <n v="4511122"/>
    <m/>
    <n v="0"/>
    <m/>
    <n v="0"/>
    <n v="857113"/>
    <n v="5368235"/>
    <n v="5368235"/>
  </r>
  <r>
    <x v="20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5-05T00:00:00"/>
    <d v="2017-06-06T00:00:00"/>
    <d v="2017-06-07T00:00:00"/>
    <n v="196870795"/>
    <n v="114765"/>
    <n v="0"/>
    <n v="33479"/>
    <n v="0"/>
    <n v="0"/>
    <n v="0"/>
    <n v="0"/>
    <n v="0"/>
    <n v="306"/>
    <n v="338"/>
    <n v="233"/>
    <n v="233"/>
    <n v="65352"/>
    <n v="1291"/>
    <n v="0"/>
    <n v="8230016"/>
    <m/>
    <m/>
    <n v="0"/>
    <m/>
    <m/>
    <n v="0"/>
    <n v="0"/>
    <n v="0"/>
    <n v="169757"/>
    <n v="0"/>
    <n v="0"/>
    <m/>
    <n v="0"/>
    <n v="215642"/>
    <n v="134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24076"/>
    <n v="10024650"/>
    <n v="0"/>
    <n v="1600574"/>
    <n v="0"/>
    <n v="0"/>
    <n v="0"/>
    <n v="0"/>
    <n v="1600574"/>
    <n v="-10024650"/>
    <n v="0"/>
    <n v="0"/>
    <n v="0"/>
    <n v="0"/>
    <n v="0"/>
    <n v="0"/>
    <n v="0"/>
    <n v="0"/>
    <n v="0"/>
    <n v="0"/>
    <n v="0"/>
    <n v="0"/>
    <n v="0"/>
    <n v="0"/>
    <n v="0"/>
    <n v="0"/>
    <n v="0"/>
    <n v="-10024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0574"/>
    <n v="0"/>
    <m/>
    <n v="54918"/>
    <n v="1085"/>
    <n v="0"/>
    <n v="6915980"/>
    <n v="0"/>
    <n v="142653"/>
    <n v="0"/>
    <n v="181212"/>
    <n v="1128228"/>
    <n v="0"/>
    <n v="0"/>
    <n v="0"/>
    <m/>
    <m/>
    <n v="0"/>
    <n v="0"/>
    <n v="8424076"/>
    <m/>
    <n v="0"/>
    <m/>
    <n v="0"/>
    <n v="1600574"/>
    <n v="10024650"/>
    <n v="10024650"/>
  </r>
  <r>
    <x v="20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5-05T00:00:00"/>
    <d v="2017-06-06T00:00:00"/>
    <d v="2017-06-07T00:00:00"/>
    <n v="196870795"/>
    <n v="0"/>
    <n v="0"/>
    <n v="0"/>
    <n v="0"/>
    <n v="0"/>
    <n v="0"/>
    <n v="0"/>
    <n v="0"/>
    <n v="0"/>
    <n v="0"/>
    <n v="0"/>
    <n v="0"/>
    <n v="121416"/>
    <n v="1291"/>
    <n v="0"/>
    <n v="0"/>
    <m/>
    <m/>
    <n v="0"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115"/>
    <n v="122707"/>
    <n v="0"/>
    <n v="19592"/>
    <n v="0"/>
    <n v="0"/>
    <n v="0"/>
    <n v="0"/>
    <n v="19592"/>
    <n v="-122707"/>
    <n v="0"/>
    <n v="0"/>
    <n v="0"/>
    <n v="0"/>
    <n v="0"/>
    <n v="0"/>
    <n v="0"/>
    <n v="0"/>
    <n v="0"/>
    <n v="0"/>
    <n v="0"/>
    <n v="0"/>
    <n v="0"/>
    <n v="0"/>
    <n v="0"/>
    <n v="0"/>
    <n v="0"/>
    <n v="-122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92"/>
    <n v="0"/>
    <m/>
    <n v="102030"/>
    <n v="1085"/>
    <n v="0"/>
    <n v="0"/>
    <n v="0"/>
    <n v="0"/>
    <n v="0"/>
    <n v="0"/>
    <n v="0"/>
    <n v="0"/>
    <n v="0"/>
    <n v="0"/>
    <m/>
    <m/>
    <n v="0"/>
    <n v="0"/>
    <n v="103115"/>
    <m/>
    <n v="0"/>
    <m/>
    <n v="0"/>
    <n v="19592"/>
    <n v="122707"/>
    <n v="122707"/>
  </r>
  <r>
    <x v="20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5-05T00:00:00"/>
    <d v="2017-06-06T00:00:00"/>
    <d v="2017-06-07T00:00:00"/>
    <n v="196870795"/>
    <n v="50293"/>
    <n v="0"/>
    <n v="12840"/>
    <n v="0"/>
    <n v="0"/>
    <n v="0"/>
    <n v="0"/>
    <n v="0"/>
    <n v="168"/>
    <n v="167"/>
    <n v="168"/>
    <n v="168"/>
    <n v="147035"/>
    <n v="1291"/>
    <n v="0"/>
    <n v="3606607"/>
    <m/>
    <m/>
    <n v="0"/>
    <m/>
    <m/>
    <n v="0"/>
    <n v="0"/>
    <n v="0"/>
    <n v="74392"/>
    <n v="0"/>
    <n v="0"/>
    <m/>
    <n v="0"/>
    <n v="106706"/>
    <n v="968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1075"/>
    <n v="4904079"/>
    <n v="0"/>
    <n v="783004"/>
    <n v="0"/>
    <n v="0"/>
    <n v="0"/>
    <n v="0"/>
    <n v="783004"/>
    <n v="-4904079"/>
    <n v="0"/>
    <n v="0"/>
    <n v="0"/>
    <n v="0"/>
    <n v="0"/>
    <n v="0"/>
    <n v="0"/>
    <n v="0"/>
    <n v="0"/>
    <n v="0"/>
    <n v="0"/>
    <n v="0"/>
    <n v="0"/>
    <n v="0"/>
    <n v="0"/>
    <n v="0"/>
    <n v="0"/>
    <n v="-4904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004"/>
    <n v="0"/>
    <m/>
    <n v="123559"/>
    <n v="1085"/>
    <n v="0"/>
    <n v="3030762"/>
    <n v="0"/>
    <n v="62514"/>
    <n v="0"/>
    <n v="89669"/>
    <n v="813486"/>
    <n v="0"/>
    <n v="0"/>
    <n v="0"/>
    <m/>
    <m/>
    <n v="0"/>
    <n v="0"/>
    <n v="4121075"/>
    <m/>
    <n v="0"/>
    <m/>
    <n v="0"/>
    <n v="783004"/>
    <n v="4904079"/>
    <n v="4904079"/>
  </r>
  <r>
    <x v="20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5-05T00:00:00"/>
    <d v="2017-06-06T00:00:00"/>
    <d v="2017-06-07T00:00:00"/>
    <n v="196870795"/>
    <n v="13111"/>
    <n v="0"/>
    <n v="3151"/>
    <n v="0"/>
    <n v="0"/>
    <n v="0"/>
    <n v="0"/>
    <n v="0"/>
    <n v="24"/>
    <n v="24"/>
    <n v="24"/>
    <n v="24"/>
    <n v="83068"/>
    <n v="1291"/>
    <n v="0"/>
    <n v="940214"/>
    <m/>
    <m/>
    <n v="0"/>
    <m/>
    <m/>
    <n v="0"/>
    <n v="0"/>
    <n v="0"/>
    <n v="19393"/>
    <n v="0"/>
    <n v="0"/>
    <m/>
    <n v="0"/>
    <n v="15289"/>
    <n v="13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343"/>
    <n v="1197548"/>
    <n v="0"/>
    <n v="191205"/>
    <n v="0"/>
    <n v="0"/>
    <n v="0"/>
    <n v="0"/>
    <n v="191205"/>
    <n v="-1197548"/>
    <n v="0"/>
    <n v="0"/>
    <n v="0"/>
    <n v="0"/>
    <n v="0"/>
    <n v="0"/>
    <n v="0"/>
    <n v="0"/>
    <n v="0"/>
    <n v="0"/>
    <n v="0"/>
    <n v="0"/>
    <n v="0"/>
    <n v="0"/>
    <n v="0"/>
    <n v="0"/>
    <n v="0"/>
    <n v="-1197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205"/>
    <n v="0"/>
    <m/>
    <n v="69805"/>
    <n v="1085"/>
    <n v="0"/>
    <n v="790096"/>
    <n v="0"/>
    <n v="16297"/>
    <n v="0"/>
    <n v="12848"/>
    <n v="116212"/>
    <n v="0"/>
    <n v="0"/>
    <n v="0"/>
    <m/>
    <m/>
    <n v="0"/>
    <n v="0"/>
    <n v="1006343"/>
    <m/>
    <n v="0"/>
    <m/>
    <n v="0"/>
    <n v="191205"/>
    <n v="1197548"/>
    <n v="1197548"/>
  </r>
  <r>
    <x v="20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5-05T00:00:00"/>
    <d v="2017-06-06T00:00:00"/>
    <d v="2017-06-07T00:00:00"/>
    <n v="196870795"/>
    <n v="356670"/>
    <n v="0"/>
    <n v="88390"/>
    <n v="0"/>
    <n v="0"/>
    <n v="0"/>
    <n v="0"/>
    <n v="0"/>
    <n v="654"/>
    <n v="678"/>
    <n v="646"/>
    <n v="646"/>
    <n v="83068"/>
    <n v="1291"/>
    <n v="0"/>
    <n v="25577483"/>
    <m/>
    <m/>
    <n v="0"/>
    <m/>
    <m/>
    <n v="0"/>
    <n v="0"/>
    <n v="0"/>
    <n v="527576"/>
    <n v="0"/>
    <n v="0"/>
    <m/>
    <n v="0"/>
    <n v="431922"/>
    <n v="3722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98921"/>
    <n v="30343716"/>
    <n v="0"/>
    <n v="4844795"/>
    <n v="0"/>
    <n v="0"/>
    <n v="0"/>
    <n v="0"/>
    <n v="4844795"/>
    <n v="-30343716"/>
    <n v="0"/>
    <n v="0"/>
    <n v="0"/>
    <n v="0"/>
    <n v="0"/>
    <n v="0"/>
    <n v="0"/>
    <n v="0"/>
    <n v="0"/>
    <n v="0"/>
    <n v="0"/>
    <n v="0"/>
    <n v="0"/>
    <n v="0"/>
    <n v="0"/>
    <n v="0"/>
    <n v="0"/>
    <n v="-30343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4795"/>
    <n v="0"/>
    <m/>
    <n v="69805"/>
    <n v="1085"/>
    <n v="0"/>
    <n v="21493683"/>
    <n v="0"/>
    <n v="443341"/>
    <n v="0"/>
    <n v="362960"/>
    <n v="3128047"/>
    <n v="0"/>
    <n v="0"/>
    <n v="0"/>
    <m/>
    <m/>
    <n v="0"/>
    <n v="0"/>
    <n v="25498921"/>
    <m/>
    <n v="0"/>
    <m/>
    <n v="0"/>
    <n v="4844795"/>
    <n v="30343716"/>
    <n v="30343716"/>
  </r>
  <r>
    <x v="20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7-05-05T00:00:00"/>
    <d v="2017-06-06T00:00:00"/>
    <d v="2017-06-07T00:00:00"/>
    <n v="196870795"/>
    <n v="48595"/>
    <n v="0"/>
    <n v="13782"/>
    <n v="0"/>
    <n v="0"/>
    <n v="0"/>
    <n v="0"/>
    <n v="0"/>
    <n v="99"/>
    <n v="100"/>
    <n v="99"/>
    <n v="99"/>
    <n v="121416"/>
    <n v="1291"/>
    <n v="0"/>
    <n v="3484840"/>
    <m/>
    <m/>
    <n v="0"/>
    <m/>
    <m/>
    <n v="0"/>
    <n v="0"/>
    <n v="0"/>
    <n v="71881"/>
    <n v="0"/>
    <n v="0"/>
    <m/>
    <n v="0"/>
    <n v="63705"/>
    <n v="570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98"/>
    <n v="946"/>
    <n v="0"/>
    <n v="0"/>
    <n v="3676836"/>
    <n v="4375435"/>
    <n v="0"/>
    <n v="698599"/>
    <n v="0"/>
    <n v="0"/>
    <n v="0"/>
    <n v="0"/>
    <n v="698599"/>
    <n v="-4375435"/>
    <n v="0"/>
    <n v="0"/>
    <n v="0"/>
    <n v="0"/>
    <n v="0"/>
    <n v="0"/>
    <n v="0"/>
    <n v="0"/>
    <n v="0"/>
    <n v="0"/>
    <n v="0"/>
    <n v="0"/>
    <n v="0"/>
    <n v="0"/>
    <n v="0"/>
    <n v="0"/>
    <n v="0"/>
    <n v="-437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8599"/>
    <n v="0"/>
    <m/>
    <n v="102030"/>
    <n v="1085"/>
    <n v="0"/>
    <n v="2928437"/>
    <n v="0"/>
    <n v="60404"/>
    <n v="0"/>
    <n v="53534"/>
    <n v="479376"/>
    <n v="0"/>
    <n v="0"/>
    <n v="0"/>
    <m/>
    <m/>
    <n v="0"/>
    <n v="0"/>
    <n v="3624866"/>
    <m/>
    <n v="0"/>
    <m/>
    <n v="0"/>
    <n v="688725"/>
    <n v="4313591"/>
    <n v="4313591"/>
  </r>
  <r>
    <x v="20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5-05T00:00:00"/>
    <d v="2017-06-06T00:00:00"/>
    <d v="2017-06-07T00:00:00"/>
    <n v="196870795"/>
    <n v="48338"/>
    <n v="0"/>
    <n v="18659"/>
    <n v="0"/>
    <n v="0"/>
    <n v="0"/>
    <n v="0"/>
    <n v="0"/>
    <n v="95"/>
    <n v="98"/>
    <n v="93"/>
    <n v="93"/>
    <n v="200679"/>
    <n v="1291"/>
    <n v="0"/>
    <n v="3466409"/>
    <m/>
    <m/>
    <n v="0"/>
    <m/>
    <m/>
    <n v="0"/>
    <n v="0"/>
    <n v="0"/>
    <n v="71500"/>
    <n v="0"/>
    <n v="0"/>
    <m/>
    <n v="0"/>
    <n v="62431"/>
    <n v="535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5542"/>
    <n v="4338195"/>
    <n v="0"/>
    <n v="692653"/>
    <n v="0"/>
    <n v="0"/>
    <n v="0"/>
    <n v="0"/>
    <n v="692653"/>
    <n v="-4338195"/>
    <n v="0"/>
    <n v="0"/>
    <n v="0"/>
    <n v="0"/>
    <n v="0"/>
    <n v="0"/>
    <n v="0"/>
    <n v="0"/>
    <n v="0"/>
    <n v="0"/>
    <n v="0"/>
    <n v="0"/>
    <n v="0"/>
    <n v="0"/>
    <n v="0"/>
    <n v="0"/>
    <n v="0"/>
    <n v="-4338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2653"/>
    <n v="0"/>
    <m/>
    <n v="168638"/>
    <n v="1085"/>
    <n v="0"/>
    <n v="2912949"/>
    <n v="0"/>
    <n v="60084"/>
    <n v="0"/>
    <n v="52463"/>
    <n v="450323"/>
    <n v="0"/>
    <n v="0"/>
    <n v="0"/>
    <m/>
    <m/>
    <n v="0"/>
    <n v="0"/>
    <n v="3645542"/>
    <m/>
    <n v="0"/>
    <m/>
    <n v="0"/>
    <n v="692653"/>
    <n v="4338195"/>
    <n v="4338195"/>
  </r>
  <r>
    <x v="20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5-05T00:00:00"/>
    <d v="2017-06-06T00:00:00"/>
    <d v="2017-06-07T00:00:00"/>
    <n v="196870795"/>
    <n v="712"/>
    <n v="0"/>
    <n v="0"/>
    <n v="0"/>
    <n v="0"/>
    <n v="0"/>
    <n v="0"/>
    <n v="0"/>
    <n v="2"/>
    <n v="63"/>
    <n v="1"/>
    <n v="1"/>
    <n v="147035"/>
    <n v="1291"/>
    <n v="0"/>
    <n v="51059"/>
    <m/>
    <m/>
    <n v="0"/>
    <m/>
    <m/>
    <n v="0"/>
    <n v="0"/>
    <n v="0"/>
    <n v="1053"/>
    <n v="0"/>
    <n v="0"/>
    <m/>
    <n v="0"/>
    <n v="40134"/>
    <n v="5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004"/>
    <n v="246335"/>
    <n v="0"/>
    <n v="39331"/>
    <n v="0"/>
    <n v="0"/>
    <n v="0"/>
    <n v="0"/>
    <n v="39331"/>
    <n v="-246335"/>
    <n v="0"/>
    <n v="0"/>
    <n v="0"/>
    <n v="0"/>
    <n v="0"/>
    <n v="0"/>
    <n v="0"/>
    <n v="0"/>
    <n v="0"/>
    <n v="0"/>
    <n v="0"/>
    <n v="0"/>
    <n v="0"/>
    <n v="0"/>
    <n v="0"/>
    <n v="0"/>
    <n v="0"/>
    <n v="-24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31"/>
    <n v="0"/>
    <m/>
    <n v="123559"/>
    <n v="1085"/>
    <n v="0"/>
    <n v="42907"/>
    <n v="0"/>
    <n v="885"/>
    <n v="0"/>
    <n v="33726"/>
    <n v="4842"/>
    <n v="0"/>
    <n v="0"/>
    <n v="0"/>
    <m/>
    <m/>
    <n v="0"/>
    <n v="0"/>
    <n v="207004"/>
    <m/>
    <n v="0"/>
    <m/>
    <n v="0"/>
    <n v="39331"/>
    <n v="246335"/>
    <n v="246335"/>
  </r>
  <r>
    <x v="20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5-05T00:00:00"/>
    <d v="2017-06-06T00:00:00"/>
    <d v="2017-06-07T00:00:00"/>
    <n v="196870795"/>
    <n v="0"/>
    <n v="0"/>
    <n v="0"/>
    <n v="0"/>
    <n v="0"/>
    <n v="0"/>
    <n v="0"/>
    <n v="1461"/>
    <n v="0"/>
    <n v="0"/>
    <n v="0"/>
    <n v="0"/>
    <n v="147035"/>
    <n v="1291"/>
    <n v="0"/>
    <n v="104771"/>
    <m/>
    <m/>
    <n v="0"/>
    <m/>
    <m/>
    <n v="0"/>
    <n v="0"/>
    <n v="0"/>
    <n v="0"/>
    <n v="0"/>
    <n v="0"/>
    <m/>
    <n v="0"/>
    <n v="24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565"/>
    <n v="277942"/>
    <n v="0"/>
    <n v="44377"/>
    <n v="0"/>
    <n v="0"/>
    <n v="0"/>
    <n v="0"/>
    <n v="44377"/>
    <n v="-277942"/>
    <n v="0"/>
    <n v="0"/>
    <n v="0"/>
    <n v="0"/>
    <n v="0"/>
    <n v="0"/>
    <n v="0"/>
    <n v="0"/>
    <n v="0"/>
    <n v="0"/>
    <n v="0"/>
    <n v="0"/>
    <n v="0"/>
    <n v="0"/>
    <n v="0"/>
    <n v="0"/>
    <n v="0"/>
    <n v="-277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77"/>
    <n v="0"/>
    <m/>
    <n v="123559"/>
    <n v="1085"/>
    <n v="0"/>
    <n v="88043"/>
    <n v="0"/>
    <n v="0"/>
    <n v="0"/>
    <n v="20878"/>
    <n v="0"/>
    <n v="0"/>
    <n v="0"/>
    <n v="0"/>
    <m/>
    <m/>
    <n v="0"/>
    <n v="0"/>
    <n v="233565"/>
    <m/>
    <n v="0"/>
    <m/>
    <n v="0"/>
    <n v="44377"/>
    <n v="277942"/>
    <n v="277942"/>
  </r>
  <r>
    <x v="20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5-05T00:00:00"/>
    <d v="2017-06-06T00:00:00"/>
    <d v="2017-06-07T00:00:00"/>
    <n v="196870795"/>
    <n v="63082"/>
    <n v="0"/>
    <n v="17160"/>
    <n v="0"/>
    <n v="0"/>
    <n v="0"/>
    <n v="0"/>
    <n v="0"/>
    <n v="119"/>
    <n v="120"/>
    <n v="118"/>
    <n v="118"/>
    <n v="121416"/>
    <n v="1291"/>
    <n v="0"/>
    <n v="4523730"/>
    <m/>
    <m/>
    <n v="0"/>
    <m/>
    <m/>
    <n v="0"/>
    <n v="0"/>
    <n v="0"/>
    <n v="93309"/>
    <n v="0"/>
    <n v="0"/>
    <m/>
    <n v="0"/>
    <n v="76447"/>
    <n v="679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18598"/>
    <n v="5496132"/>
    <n v="0"/>
    <n v="877534"/>
    <n v="0"/>
    <n v="0"/>
    <n v="0"/>
    <n v="0"/>
    <n v="877534"/>
    <n v="-5496132"/>
    <n v="0"/>
    <n v="0"/>
    <n v="0"/>
    <n v="0"/>
    <n v="0"/>
    <n v="0"/>
    <n v="0"/>
    <n v="0"/>
    <n v="0"/>
    <n v="0"/>
    <n v="0"/>
    <n v="0"/>
    <n v="0"/>
    <n v="0"/>
    <n v="0"/>
    <n v="0"/>
    <n v="0"/>
    <n v="-549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534"/>
    <n v="0"/>
    <m/>
    <n v="102030"/>
    <n v="1085"/>
    <n v="0"/>
    <n v="3801454"/>
    <n v="0"/>
    <n v="78411"/>
    <n v="0"/>
    <n v="64241"/>
    <n v="571377"/>
    <n v="0"/>
    <n v="0"/>
    <n v="0"/>
    <m/>
    <m/>
    <n v="0"/>
    <n v="0"/>
    <n v="4618598"/>
    <m/>
    <n v="0"/>
    <m/>
    <n v="0"/>
    <n v="877534"/>
    <n v="5496132"/>
    <n v="5496132"/>
  </r>
  <r>
    <x v="20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5-05T00:00:00"/>
    <d v="2017-06-06T00:00:00"/>
    <d v="2017-06-07T00:00:00"/>
    <n v="196870795"/>
    <n v="65986"/>
    <n v="0"/>
    <n v="23215"/>
    <n v="0"/>
    <n v="0"/>
    <n v="0"/>
    <n v="0"/>
    <n v="0"/>
    <n v="120"/>
    <n v="228"/>
    <n v="117"/>
    <n v="117"/>
    <n v="121416"/>
    <n v="1291"/>
    <n v="0"/>
    <n v="4731981"/>
    <m/>
    <m/>
    <n v="0"/>
    <m/>
    <m/>
    <n v="0"/>
    <n v="0"/>
    <n v="0"/>
    <n v="97605"/>
    <n v="0"/>
    <n v="0"/>
    <m/>
    <n v="0"/>
    <n v="145248"/>
    <n v="674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0183"/>
    <n v="5771718"/>
    <n v="0"/>
    <n v="921535"/>
    <n v="0"/>
    <n v="0"/>
    <n v="0"/>
    <n v="0"/>
    <n v="921535"/>
    <n v="-5771718"/>
    <n v="0"/>
    <n v="0"/>
    <n v="0"/>
    <n v="0"/>
    <n v="0"/>
    <n v="0"/>
    <n v="0"/>
    <n v="0"/>
    <n v="0"/>
    <n v="0"/>
    <n v="0"/>
    <n v="0"/>
    <n v="0"/>
    <n v="0"/>
    <n v="0"/>
    <n v="0"/>
    <n v="0"/>
    <n v="-5771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1535"/>
    <n v="0"/>
    <m/>
    <n v="102030"/>
    <n v="1085"/>
    <n v="0"/>
    <n v="3976455"/>
    <n v="0"/>
    <n v="82021"/>
    <n v="0"/>
    <n v="122057"/>
    <n v="566535"/>
    <n v="0"/>
    <n v="0"/>
    <n v="0"/>
    <m/>
    <m/>
    <n v="0"/>
    <n v="0"/>
    <n v="4850183"/>
    <m/>
    <n v="0"/>
    <m/>
    <n v="0"/>
    <n v="921535"/>
    <n v="5771718"/>
    <n v="5771718"/>
  </r>
  <r>
    <x v="20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5-05T00:00:00"/>
    <d v="2017-06-06T00:00:00"/>
    <d v="2017-06-07T00:00:00"/>
    <n v="196870795"/>
    <n v="14676"/>
    <n v="0"/>
    <n v="1933"/>
    <n v="0"/>
    <n v="0"/>
    <n v="0"/>
    <n v="0"/>
    <n v="0"/>
    <n v="68"/>
    <n v="73"/>
    <n v="67"/>
    <n v="67"/>
    <n v="83068"/>
    <n v="1291"/>
    <n v="0"/>
    <n v="992448"/>
    <m/>
    <m/>
    <n v="0"/>
    <m/>
    <m/>
    <n v="0"/>
    <n v="0"/>
    <n v="0"/>
    <n v="21708"/>
    <n v="0"/>
    <n v="0"/>
    <m/>
    <n v="0"/>
    <n v="46505"/>
    <n v="386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628"/>
    <n v="1531087"/>
    <n v="0"/>
    <n v="244459"/>
    <n v="0"/>
    <n v="0"/>
    <n v="0"/>
    <n v="0"/>
    <n v="244459"/>
    <n v="-1531087"/>
    <n v="0"/>
    <n v="0"/>
    <n v="0"/>
    <n v="0"/>
    <n v="0"/>
    <n v="0"/>
    <n v="0"/>
    <n v="0"/>
    <n v="0"/>
    <n v="0"/>
    <n v="0"/>
    <n v="0"/>
    <n v="0"/>
    <n v="0"/>
    <n v="0"/>
    <n v="0"/>
    <n v="0"/>
    <n v="-153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459"/>
    <n v="0"/>
    <m/>
    <n v="69805"/>
    <n v="1085"/>
    <n v="0"/>
    <n v="833990"/>
    <n v="0"/>
    <n v="18242"/>
    <n v="0"/>
    <n v="39080"/>
    <n v="324426"/>
    <n v="0"/>
    <n v="0"/>
    <n v="0"/>
    <m/>
    <m/>
    <n v="0"/>
    <n v="0"/>
    <n v="1286628"/>
    <m/>
    <n v="0"/>
    <m/>
    <n v="0"/>
    <n v="244459"/>
    <n v="1531087"/>
    <n v="1531087"/>
  </r>
  <r>
    <x v="20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5-05T00:00:00"/>
    <d v="2017-06-06T00:00:00"/>
    <d v="2017-06-07T00:00:00"/>
    <n v="196870795"/>
    <n v="9564"/>
    <n v="0"/>
    <n v="4805"/>
    <n v="0"/>
    <n v="0"/>
    <n v="0"/>
    <n v="0"/>
    <n v="0"/>
    <n v="80"/>
    <n v="82"/>
    <n v="80"/>
    <n v="80"/>
    <n v="0"/>
    <n v="1291"/>
    <n v="0"/>
    <n v="646755"/>
    <m/>
    <m/>
    <n v="0"/>
    <m/>
    <m/>
    <n v="0"/>
    <n v="0"/>
    <n v="0"/>
    <n v="14147"/>
    <n v="0"/>
    <n v="0"/>
    <m/>
    <n v="0"/>
    <n v="52558"/>
    <n v="460975"/>
    <n v="46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006"/>
    <n v="1222137"/>
    <n v="0"/>
    <n v="195131"/>
    <n v="0"/>
    <n v="0"/>
    <n v="0"/>
    <n v="0"/>
    <n v="195131"/>
    <n v="-1222137"/>
    <n v="0"/>
    <n v="0"/>
    <n v="0"/>
    <n v="0"/>
    <n v="0"/>
    <n v="0"/>
    <n v="0"/>
    <n v="0"/>
    <n v="0"/>
    <n v="0"/>
    <n v="0"/>
    <n v="0"/>
    <n v="0"/>
    <n v="0"/>
    <n v="0"/>
    <n v="0"/>
    <n v="0"/>
    <n v="-1222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131"/>
    <n v="0"/>
    <m/>
    <n v="0"/>
    <n v="1085"/>
    <n v="0"/>
    <n v="543492"/>
    <n v="0"/>
    <n v="11888"/>
    <n v="0"/>
    <n v="44166"/>
    <n v="387374"/>
    <n v="39001"/>
    <n v="0"/>
    <n v="0"/>
    <m/>
    <m/>
    <n v="0"/>
    <n v="0"/>
    <n v="1027006"/>
    <m/>
    <n v="0"/>
    <m/>
    <n v="0"/>
    <n v="195131"/>
    <n v="1222137"/>
    <n v="1222137"/>
  </r>
  <r>
    <x v="20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5-05T00:00:00"/>
    <d v="2017-06-06T00:00:00"/>
    <d v="2017-06-07T00:00:00"/>
    <n v="196870795"/>
    <n v="225898"/>
    <n v="0"/>
    <n v="79122"/>
    <n v="0"/>
    <n v="0"/>
    <n v="0"/>
    <n v="0"/>
    <n v="0"/>
    <n v="609"/>
    <n v="676"/>
    <n v="601"/>
    <n v="601"/>
    <n v="83068"/>
    <n v="1291"/>
    <n v="0"/>
    <n v="16199575"/>
    <m/>
    <m/>
    <n v="0"/>
    <m/>
    <m/>
    <n v="0"/>
    <n v="0"/>
    <n v="0"/>
    <n v="334141"/>
    <n v="0"/>
    <n v="0"/>
    <m/>
    <n v="0"/>
    <n v="430967"/>
    <n v="3463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37075"/>
    <n v="20512119"/>
    <n v="0"/>
    <n v="3275044"/>
    <n v="0"/>
    <n v="0"/>
    <n v="0"/>
    <n v="0"/>
    <n v="3275044"/>
    <n v="-20512119"/>
    <n v="0"/>
    <n v="0"/>
    <n v="0"/>
    <n v="0"/>
    <n v="0"/>
    <n v="0"/>
    <n v="0"/>
    <n v="0"/>
    <n v="0"/>
    <n v="0"/>
    <n v="0"/>
    <n v="0"/>
    <n v="0"/>
    <n v="0"/>
    <n v="0"/>
    <n v="0"/>
    <n v="0"/>
    <n v="-20512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5044"/>
    <n v="0"/>
    <m/>
    <n v="69805"/>
    <n v="1085"/>
    <n v="0"/>
    <n v="13613088"/>
    <n v="0"/>
    <n v="280791"/>
    <n v="0"/>
    <n v="362157"/>
    <n v="2910149"/>
    <n v="0"/>
    <n v="0"/>
    <n v="0"/>
    <m/>
    <m/>
    <n v="0"/>
    <n v="0"/>
    <n v="17237075"/>
    <m/>
    <n v="0"/>
    <m/>
    <n v="0"/>
    <n v="3275044"/>
    <n v="20512119"/>
    <n v="20512119"/>
  </r>
  <r>
    <x v="20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5-05T00:00:00"/>
    <d v="2017-06-06T00:00:00"/>
    <d v="2017-06-07T00:00:00"/>
    <n v="196870795"/>
    <n v="50236"/>
    <n v="0"/>
    <n v="7743"/>
    <n v="0"/>
    <n v="0"/>
    <n v="0"/>
    <n v="0"/>
    <n v="0"/>
    <n v="151"/>
    <n v="211"/>
    <n v="151"/>
    <n v="151"/>
    <n v="83068"/>
    <n v="1291"/>
    <n v="0"/>
    <n v="3602519"/>
    <m/>
    <m/>
    <n v="0"/>
    <m/>
    <m/>
    <n v="0"/>
    <n v="0"/>
    <n v="0"/>
    <n v="74307"/>
    <n v="0"/>
    <n v="0"/>
    <m/>
    <n v="0"/>
    <n v="134419"/>
    <n v="870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4786"/>
    <n v="4765695"/>
    <n v="0"/>
    <n v="760909"/>
    <n v="0"/>
    <n v="0"/>
    <n v="0"/>
    <n v="0"/>
    <n v="760909"/>
    <n v="-4765695"/>
    <n v="0"/>
    <n v="0"/>
    <n v="0"/>
    <n v="0"/>
    <n v="0"/>
    <n v="0"/>
    <n v="0"/>
    <n v="0"/>
    <n v="0"/>
    <n v="0"/>
    <n v="0"/>
    <n v="0"/>
    <n v="0"/>
    <n v="0"/>
    <n v="0"/>
    <n v="0"/>
    <n v="0"/>
    <n v="-4765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0909"/>
    <n v="0"/>
    <m/>
    <n v="69805"/>
    <n v="1085"/>
    <n v="0"/>
    <n v="3027327"/>
    <n v="0"/>
    <n v="62443"/>
    <n v="0"/>
    <n v="112957"/>
    <n v="731169"/>
    <n v="0"/>
    <n v="0"/>
    <n v="0"/>
    <m/>
    <m/>
    <n v="0"/>
    <n v="0"/>
    <n v="4004786"/>
    <m/>
    <n v="0"/>
    <m/>
    <n v="0"/>
    <n v="760909"/>
    <n v="4765695"/>
    <n v="4765695"/>
  </r>
  <r>
    <x v="20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5-05T00:00:00"/>
    <d v="2017-06-06T00:00:00"/>
    <d v="2017-06-07T00:00:00"/>
    <n v="196870795"/>
    <n v="245310"/>
    <n v="0"/>
    <n v="54101"/>
    <n v="0"/>
    <n v="0"/>
    <n v="0"/>
    <n v="0"/>
    <n v="0"/>
    <n v="636"/>
    <n v="685"/>
    <n v="631"/>
    <n v="631"/>
    <n v="83068"/>
    <n v="1291"/>
    <n v="0"/>
    <n v="17591646"/>
    <m/>
    <m/>
    <n v="0"/>
    <m/>
    <m/>
    <n v="0"/>
    <n v="0"/>
    <n v="0"/>
    <n v="362855"/>
    <n v="0"/>
    <n v="0"/>
    <m/>
    <n v="0"/>
    <n v="436383"/>
    <n v="363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80828"/>
    <n v="22111185"/>
    <n v="0"/>
    <n v="3530357"/>
    <n v="0"/>
    <n v="0"/>
    <n v="0"/>
    <n v="0"/>
    <n v="3530357"/>
    <n v="-22111185"/>
    <n v="0"/>
    <n v="0"/>
    <n v="0"/>
    <n v="0"/>
    <n v="0"/>
    <n v="0"/>
    <n v="0"/>
    <n v="0"/>
    <n v="0"/>
    <n v="0"/>
    <n v="0"/>
    <n v="0"/>
    <n v="0"/>
    <n v="0"/>
    <n v="0"/>
    <n v="0"/>
    <n v="0"/>
    <n v="-22111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0357"/>
    <n v="0"/>
    <m/>
    <n v="69805"/>
    <n v="1085"/>
    <n v="0"/>
    <n v="14782896"/>
    <n v="0"/>
    <n v="304920"/>
    <n v="0"/>
    <n v="366708"/>
    <n v="3055414"/>
    <n v="0"/>
    <n v="0"/>
    <n v="0"/>
    <m/>
    <m/>
    <n v="0"/>
    <n v="0"/>
    <n v="18580828"/>
    <m/>
    <n v="0"/>
    <m/>
    <n v="0"/>
    <n v="3530357"/>
    <n v="22111185"/>
    <n v="22111185"/>
  </r>
  <r>
    <x v="20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5-05T00:00:00"/>
    <d v="2017-06-06T00:00:00"/>
    <d v="2017-06-07T00:00:00"/>
    <n v="196870795"/>
    <n v="27773"/>
    <n v="0"/>
    <n v="5549"/>
    <n v="0"/>
    <n v="0"/>
    <n v="0"/>
    <n v="0"/>
    <n v="0"/>
    <n v="50"/>
    <n v="51"/>
    <n v="50"/>
    <n v="50"/>
    <n v="0"/>
    <n v="1291"/>
    <n v="0"/>
    <n v="1991654"/>
    <m/>
    <m/>
    <n v="0"/>
    <m/>
    <m/>
    <n v="0"/>
    <n v="0"/>
    <n v="0"/>
    <n v="41081"/>
    <n v="0"/>
    <n v="0"/>
    <m/>
    <n v="0"/>
    <n v="32808"/>
    <n v="288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8945"/>
    <n v="2354945"/>
    <n v="0"/>
    <n v="376000"/>
    <n v="0"/>
    <n v="0"/>
    <n v="0"/>
    <n v="0"/>
    <n v="376000"/>
    <n v="-2354945"/>
    <n v="0"/>
    <n v="0"/>
    <n v="0"/>
    <n v="0"/>
    <n v="0"/>
    <n v="0"/>
    <n v="0"/>
    <n v="0"/>
    <n v="0"/>
    <n v="0"/>
    <n v="0"/>
    <n v="0"/>
    <n v="0"/>
    <n v="0"/>
    <n v="0"/>
    <n v="0"/>
    <n v="0"/>
    <n v="-235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000"/>
    <n v="0"/>
    <m/>
    <n v="0"/>
    <n v="1085"/>
    <n v="0"/>
    <n v="1673659"/>
    <n v="0"/>
    <n v="34522"/>
    <n v="0"/>
    <n v="27570"/>
    <n v="242109"/>
    <n v="0"/>
    <n v="0"/>
    <n v="0"/>
    <m/>
    <m/>
    <n v="0"/>
    <n v="0"/>
    <n v="1978945"/>
    <m/>
    <n v="0"/>
    <m/>
    <n v="0"/>
    <n v="376000"/>
    <n v="2354945"/>
    <n v="2354945"/>
  </r>
  <r>
    <x v="20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6-06T00:00:00"/>
    <d v="2017-06-07T00:00:00"/>
    <n v="196870795"/>
    <n v="0"/>
    <n v="0"/>
    <n v="0"/>
    <n v="0"/>
    <n v="0"/>
    <n v="0"/>
    <n v="0"/>
    <n v="0"/>
    <n v="0"/>
    <n v="0"/>
    <n v="0"/>
    <n v="0"/>
    <n v="0"/>
    <n v="1291"/>
    <n v="0"/>
    <n v="0"/>
    <m/>
    <m/>
    <n v="0"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5"/>
    <n v="1291"/>
    <n v="0"/>
    <n v="206"/>
    <n v="0"/>
    <n v="0"/>
    <n v="0"/>
    <n v="0"/>
    <n v="206"/>
    <n v="-1291"/>
    <n v="0"/>
    <n v="0"/>
    <n v="0"/>
    <n v="0"/>
    <n v="0"/>
    <n v="0"/>
    <n v="0"/>
    <n v="0"/>
    <n v="0"/>
    <n v="0"/>
    <n v="0"/>
    <n v="0"/>
    <n v="0"/>
    <n v="0"/>
    <n v="0"/>
    <n v="0"/>
    <n v="0"/>
    <n v="-1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0"/>
    <m/>
    <n v="0"/>
    <n v="1085"/>
    <n v="0"/>
    <n v="0"/>
    <n v="0"/>
    <n v="0"/>
    <n v="0"/>
    <n v="0"/>
    <n v="0"/>
    <n v="0"/>
    <n v="0"/>
    <n v="0"/>
    <m/>
    <m/>
    <n v="0"/>
    <n v="0"/>
    <n v="1085"/>
    <m/>
    <n v="0"/>
    <m/>
    <n v="0"/>
    <n v="206"/>
    <n v="1291"/>
    <n v="1291"/>
  </r>
  <r>
    <x v="20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5-05T00:00:00"/>
    <d v="2017-06-06T00:00:00"/>
    <d v="2017-06-07T00:00:00"/>
    <n v="196870795"/>
    <n v="31072"/>
    <n v="0"/>
    <n v="10177"/>
    <n v="0"/>
    <n v="0"/>
    <n v="0"/>
    <n v="0"/>
    <n v="0"/>
    <n v="56"/>
    <n v="56"/>
    <n v="56"/>
    <n v="56"/>
    <n v="121416"/>
    <n v="1291"/>
    <n v="0"/>
    <n v="2228232"/>
    <m/>
    <m/>
    <n v="0"/>
    <m/>
    <m/>
    <n v="0"/>
    <n v="0"/>
    <n v="0"/>
    <n v="45960"/>
    <n v="0"/>
    <n v="0"/>
    <m/>
    <n v="0"/>
    <n v="35675"/>
    <n v="322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5342"/>
    <n v="2755257"/>
    <n v="0"/>
    <n v="439915"/>
    <n v="0"/>
    <n v="0"/>
    <n v="0"/>
    <n v="0"/>
    <n v="439915"/>
    <n v="-2755257"/>
    <n v="0"/>
    <n v="0"/>
    <n v="0"/>
    <n v="0"/>
    <n v="0"/>
    <n v="0"/>
    <n v="0"/>
    <n v="0"/>
    <n v="0"/>
    <n v="0"/>
    <n v="0"/>
    <n v="0"/>
    <n v="0"/>
    <n v="0"/>
    <n v="0"/>
    <n v="0"/>
    <n v="0"/>
    <n v="-2755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915"/>
    <n v="0"/>
    <m/>
    <n v="102030"/>
    <n v="1085"/>
    <n v="0"/>
    <n v="1872464"/>
    <n v="0"/>
    <n v="38622"/>
    <n v="0"/>
    <n v="29979"/>
    <n v="271162"/>
    <n v="0"/>
    <n v="0"/>
    <n v="0"/>
    <m/>
    <m/>
    <n v="0"/>
    <n v="0"/>
    <n v="2315342"/>
    <m/>
    <n v="0"/>
    <m/>
    <n v="0"/>
    <n v="439915"/>
    <n v="2755257"/>
    <n v="2755257"/>
  </r>
  <r>
    <x v="20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6-06T00:00:00"/>
    <d v="2017-06-07T00:00:00"/>
    <n v="196870795"/>
    <n v="0"/>
    <n v="0"/>
    <n v="0"/>
    <n v="0"/>
    <n v="0"/>
    <n v="0"/>
    <n v="0"/>
    <n v="79200"/>
    <n v="0"/>
    <n v="0"/>
    <n v="0"/>
    <n v="0"/>
    <n v="0"/>
    <n v="1291"/>
    <n v="0"/>
    <n v="5679582"/>
    <m/>
    <m/>
    <n v="0"/>
    <m/>
    <m/>
    <n v="0"/>
    <n v="0"/>
    <n v="0"/>
    <n v="0"/>
    <n v="0"/>
    <n v="0"/>
    <m/>
    <n v="0"/>
    <n v="113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9073"/>
    <n v="5794197"/>
    <n v="0"/>
    <n v="925124"/>
    <n v="0"/>
    <n v="0"/>
    <n v="0"/>
    <n v="0"/>
    <n v="925124"/>
    <n v="-5794197"/>
    <n v="0"/>
    <n v="0"/>
    <n v="0"/>
    <n v="0"/>
    <n v="0"/>
    <n v="0"/>
    <n v="0"/>
    <n v="0"/>
    <n v="0"/>
    <n v="0"/>
    <n v="0"/>
    <n v="0"/>
    <n v="0"/>
    <n v="0"/>
    <n v="0"/>
    <n v="0"/>
    <n v="0"/>
    <n v="-5794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124"/>
    <n v="0"/>
    <m/>
    <n v="0"/>
    <n v="1085"/>
    <n v="0"/>
    <n v="4772758"/>
    <n v="0"/>
    <n v="0"/>
    <n v="0"/>
    <n v="95230"/>
    <n v="0"/>
    <n v="0"/>
    <n v="0"/>
    <n v="0"/>
    <m/>
    <m/>
    <n v="0"/>
    <n v="0"/>
    <n v="4869073"/>
    <m/>
    <n v="0"/>
    <m/>
    <n v="0"/>
    <n v="925124"/>
    <n v="5794197"/>
    <n v="5794197"/>
  </r>
  <r>
    <x v="20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5-05T00:00:00"/>
    <d v="2017-06-06T00:00:00"/>
    <d v="2017-06-07T00:00:00"/>
    <n v="196870795"/>
    <n v="37098"/>
    <n v="0"/>
    <n v="10948"/>
    <n v="0"/>
    <n v="0"/>
    <n v="0"/>
    <n v="0"/>
    <n v="0"/>
    <n v="56"/>
    <n v="111"/>
    <n v="56"/>
    <n v="56"/>
    <n v="0"/>
    <n v="1291"/>
    <n v="0"/>
    <n v="2660368"/>
    <m/>
    <m/>
    <n v="0"/>
    <m/>
    <m/>
    <n v="0"/>
    <n v="0"/>
    <n v="0"/>
    <n v="54874"/>
    <n v="0"/>
    <n v="0"/>
    <m/>
    <n v="0"/>
    <n v="71031"/>
    <n v="322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3653"/>
    <n v="3110247"/>
    <n v="0"/>
    <n v="496594"/>
    <n v="0"/>
    <n v="0"/>
    <n v="0"/>
    <n v="0"/>
    <n v="496594"/>
    <n v="-3110247"/>
    <n v="0"/>
    <n v="0"/>
    <n v="0"/>
    <n v="0"/>
    <n v="0"/>
    <n v="0"/>
    <n v="0"/>
    <n v="0"/>
    <n v="0"/>
    <n v="0"/>
    <n v="0"/>
    <n v="0"/>
    <n v="0"/>
    <n v="0"/>
    <n v="0"/>
    <n v="0"/>
    <n v="0"/>
    <n v="-311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6594"/>
    <n v="0"/>
    <m/>
    <n v="0"/>
    <n v="1085"/>
    <n v="0"/>
    <n v="2235603"/>
    <n v="0"/>
    <n v="46113"/>
    <n v="0"/>
    <n v="59690"/>
    <n v="271162"/>
    <n v="0"/>
    <n v="0"/>
    <n v="0"/>
    <m/>
    <m/>
    <n v="0"/>
    <n v="0"/>
    <n v="2613653"/>
    <m/>
    <n v="0"/>
    <m/>
    <n v="0"/>
    <n v="496594"/>
    <n v="3110247"/>
    <n v="3110247"/>
  </r>
  <r>
    <x v="20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5-05T00:00:00"/>
    <d v="2017-06-06T00:00:00"/>
    <d v="2017-06-07T00:00:00"/>
    <n v="196870795"/>
    <n v="148850"/>
    <n v="0"/>
    <n v="14750"/>
    <n v="0"/>
    <n v="0"/>
    <n v="0"/>
    <n v="0"/>
    <n v="0"/>
    <n v="374"/>
    <n v="543"/>
    <n v="292"/>
    <n v="292"/>
    <n v="218766"/>
    <n v="1291"/>
    <n v="0"/>
    <n v="10674317"/>
    <m/>
    <m/>
    <n v="0"/>
    <m/>
    <m/>
    <n v="0"/>
    <n v="0"/>
    <n v="0"/>
    <n v="220175"/>
    <n v="0"/>
    <n v="0"/>
    <m/>
    <n v="0"/>
    <n v="588062"/>
    <n v="183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73101"/>
    <n v="13533990"/>
    <n v="0"/>
    <n v="2160889"/>
    <n v="0"/>
    <n v="0"/>
    <n v="0"/>
    <n v="0"/>
    <n v="2160889"/>
    <n v="-13533990"/>
    <n v="0"/>
    <n v="0"/>
    <n v="0"/>
    <n v="0"/>
    <n v="0"/>
    <n v="0"/>
    <n v="0"/>
    <n v="0"/>
    <n v="0"/>
    <n v="0"/>
    <n v="0"/>
    <n v="0"/>
    <n v="0"/>
    <n v="0"/>
    <n v="0"/>
    <n v="0"/>
    <n v="0"/>
    <n v="-13533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889"/>
    <n v="0"/>
    <m/>
    <n v="183837"/>
    <n v="1085"/>
    <n v="0"/>
    <n v="8970014"/>
    <n v="0"/>
    <n v="185021"/>
    <n v="0"/>
    <n v="494170"/>
    <n v="1538974"/>
    <n v="0"/>
    <n v="0"/>
    <n v="0"/>
    <m/>
    <m/>
    <n v="0"/>
    <n v="0"/>
    <n v="11373101"/>
    <m/>
    <n v="0"/>
    <m/>
    <n v="0"/>
    <n v="2160889"/>
    <n v="13533990"/>
    <n v="13533990"/>
  </r>
  <r>
    <x v="20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5-05T00:00:00"/>
    <d v="2017-06-06T00:00:00"/>
    <d v="2017-06-07T00:00:00"/>
    <n v="196870795"/>
    <n v="17162"/>
    <n v="0"/>
    <n v="2045"/>
    <n v="0"/>
    <n v="0"/>
    <n v="0"/>
    <n v="0"/>
    <n v="0"/>
    <n v="64"/>
    <n v="98"/>
    <n v="62"/>
    <n v="62"/>
    <n v="83068"/>
    <n v="1291"/>
    <n v="0"/>
    <n v="1230719"/>
    <m/>
    <m/>
    <n v="0"/>
    <m/>
    <m/>
    <n v="0"/>
    <n v="0"/>
    <n v="0"/>
    <n v="25385"/>
    <n v="0"/>
    <n v="0"/>
    <m/>
    <n v="0"/>
    <n v="62431"/>
    <n v="357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118"/>
    <n v="1760150"/>
    <n v="0"/>
    <n v="281032"/>
    <n v="0"/>
    <n v="0"/>
    <n v="0"/>
    <n v="0"/>
    <n v="281032"/>
    <n v="-1760150"/>
    <n v="0"/>
    <n v="0"/>
    <n v="0"/>
    <n v="0"/>
    <n v="0"/>
    <n v="0"/>
    <n v="0"/>
    <n v="0"/>
    <n v="0"/>
    <n v="0"/>
    <n v="0"/>
    <n v="0"/>
    <n v="0"/>
    <n v="0"/>
    <n v="0"/>
    <n v="0"/>
    <n v="0"/>
    <n v="-1760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032"/>
    <n v="0"/>
    <m/>
    <n v="69805"/>
    <n v="1085"/>
    <n v="0"/>
    <n v="1034218"/>
    <n v="0"/>
    <n v="21332"/>
    <n v="0"/>
    <n v="52463"/>
    <n v="300215"/>
    <n v="0"/>
    <n v="0"/>
    <n v="0"/>
    <m/>
    <m/>
    <n v="0"/>
    <n v="0"/>
    <n v="1479118"/>
    <m/>
    <n v="0"/>
    <m/>
    <n v="0"/>
    <n v="281032"/>
    <n v="1760150"/>
    <n v="1760150"/>
  </r>
  <r>
    <x v="20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5-05T00:00:00"/>
    <d v="2017-06-06T00:00:00"/>
    <d v="2017-06-07T00:00:00"/>
    <n v="196870795"/>
    <n v="42799"/>
    <n v="0"/>
    <n v="7103"/>
    <n v="0"/>
    <n v="0"/>
    <n v="0"/>
    <n v="0"/>
    <n v="0"/>
    <n v="100"/>
    <n v="212"/>
    <n v="98"/>
    <n v="98"/>
    <n v="0"/>
    <n v="1291"/>
    <n v="0"/>
    <n v="3069198"/>
    <m/>
    <m/>
    <n v="0"/>
    <m/>
    <m/>
    <n v="0"/>
    <n v="0"/>
    <n v="0"/>
    <n v="63307"/>
    <n v="0"/>
    <n v="0"/>
    <m/>
    <n v="0"/>
    <n v="135374"/>
    <n v="56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1736"/>
    <n v="3833866"/>
    <n v="0"/>
    <n v="612130"/>
    <n v="0"/>
    <n v="0"/>
    <n v="0"/>
    <n v="0"/>
    <n v="612130"/>
    <n v="-3833866"/>
    <n v="0"/>
    <n v="0"/>
    <n v="0"/>
    <n v="0"/>
    <n v="0"/>
    <n v="0"/>
    <n v="0"/>
    <n v="0"/>
    <n v="0"/>
    <n v="0"/>
    <n v="0"/>
    <n v="0"/>
    <n v="0"/>
    <n v="0"/>
    <n v="0"/>
    <n v="0"/>
    <n v="0"/>
    <n v="-3833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130"/>
    <n v="0"/>
    <m/>
    <n v="0"/>
    <n v="1085"/>
    <n v="0"/>
    <n v="2579158"/>
    <n v="0"/>
    <n v="53199"/>
    <n v="0"/>
    <n v="113760"/>
    <n v="474534"/>
    <n v="0"/>
    <n v="0"/>
    <n v="0"/>
    <m/>
    <m/>
    <n v="0"/>
    <n v="0"/>
    <n v="3221736"/>
    <m/>
    <n v="0"/>
    <m/>
    <n v="0"/>
    <n v="612130"/>
    <n v="3833866"/>
    <n v="3833866"/>
  </r>
  <r>
    <x v="20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4-05T00:00:00"/>
    <d v="2017-06-06T00:00:00"/>
    <d v="2017-06-07T00:00:00"/>
    <n v="196870795"/>
    <n v="29260"/>
    <n v="0"/>
    <n v="7768"/>
    <n v="0"/>
    <n v="0"/>
    <n v="0"/>
    <n v="0"/>
    <n v="0"/>
    <n v="46"/>
    <n v="46"/>
    <n v="44"/>
    <n v="44"/>
    <n v="0"/>
    <n v="1291"/>
    <n v="0"/>
    <n v="2210972"/>
    <m/>
    <m/>
    <n v="0"/>
    <m/>
    <m/>
    <n v="0"/>
    <n v="0"/>
    <n v="0"/>
    <n v="43280"/>
    <n v="0"/>
    <n v="0"/>
    <m/>
    <n v="0"/>
    <n v="182222"/>
    <n v="763600"/>
    <n v="0"/>
    <n v="0"/>
    <n v="0"/>
    <n v="0"/>
    <n v="0"/>
    <n v="0"/>
    <n v="0"/>
    <n v="0"/>
    <n v="0"/>
    <n v="0"/>
    <n v="0"/>
    <n v="0"/>
    <n v="0"/>
    <n v="0"/>
    <n v="0"/>
    <n v="-1820660"/>
    <n v="0"/>
    <n v="0"/>
    <n v="0"/>
    <n v="0"/>
    <n v="0"/>
    <n v="0"/>
    <n v="0"/>
    <n v="0"/>
    <n v="0"/>
    <n v="0"/>
    <n v="0"/>
    <n v="0"/>
    <n v="0"/>
    <n v="1160257"/>
    <n v="1380706"/>
    <n v="0"/>
    <n v="220449"/>
    <n v="0"/>
    <n v="0"/>
    <n v="0"/>
    <n v="0"/>
    <n v="220449"/>
    <n v="-1380706"/>
    <n v="0"/>
    <n v="0"/>
    <n v="0"/>
    <n v="0"/>
    <n v="0"/>
    <n v="0"/>
    <n v="0"/>
    <n v="0"/>
    <n v="0"/>
    <n v="0"/>
    <n v="0"/>
    <n v="0"/>
    <n v="0"/>
    <n v="0"/>
    <n v="0"/>
    <n v="0"/>
    <n v="0"/>
    <n v="-138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449"/>
    <n v="0"/>
    <m/>
    <n v="0"/>
    <n v="1085"/>
    <n v="0"/>
    <n v="1857960"/>
    <n v="0"/>
    <n v="36370"/>
    <n v="0"/>
    <n v="153128"/>
    <n v="641681"/>
    <n v="0"/>
    <n v="0"/>
    <n v="0"/>
    <m/>
    <m/>
    <n v="0"/>
    <n v="0"/>
    <n v="2690224"/>
    <m/>
    <n v="-1820660"/>
    <m/>
    <n v="0"/>
    <n v="511143"/>
    <n v="3201367"/>
    <n v="1380707"/>
  </r>
  <r>
    <x v="21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4-05T00:00:00"/>
    <d v="2017-05-05T00:00:00"/>
    <d v="2017-05-08T00:00:00"/>
    <n v="195225232"/>
    <n v="61573"/>
    <n v="0"/>
    <n v="19906"/>
    <n v="0"/>
    <n v="0"/>
    <n v="0"/>
    <n v="0"/>
    <n v="0"/>
    <n v="162"/>
    <n v="244"/>
    <n v="162"/>
    <n v="162"/>
    <n v="121150"/>
    <n v="1286"/>
    <n v="0"/>
    <n v="4415516"/>
    <m/>
    <m/>
    <n v="0"/>
    <m/>
    <m/>
    <n v="0"/>
    <n v="0"/>
    <n v="0"/>
    <n v="91077"/>
    <n v="0"/>
    <n v="0"/>
    <m/>
    <n v="0"/>
    <n v="154281"/>
    <n v="932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3083"/>
    <n v="5715669"/>
    <n v="0"/>
    <n v="912586"/>
    <n v="0"/>
    <n v="0"/>
    <n v="0"/>
    <n v="0"/>
    <n v="912586"/>
    <n v="-5715669"/>
    <n v="0"/>
    <n v="0"/>
    <n v="0"/>
    <n v="0"/>
    <n v="0"/>
    <n v="0"/>
    <n v="0"/>
    <n v="0"/>
    <n v="0"/>
    <n v="0"/>
    <n v="0"/>
    <n v="0"/>
    <n v="0"/>
    <n v="0"/>
    <n v="0"/>
    <n v="0"/>
    <n v="0"/>
    <n v="-5715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586"/>
    <n v="0"/>
    <m/>
    <n v="101807"/>
    <n v="1081"/>
    <n v="0"/>
    <n v="3710518"/>
    <n v="0"/>
    <n v="76535"/>
    <n v="0"/>
    <n v="129648"/>
    <n v="783494"/>
    <n v="0"/>
    <n v="0"/>
    <n v="0"/>
    <m/>
    <m/>
    <n v="0"/>
    <n v="0"/>
    <n v="4803083"/>
    <m/>
    <n v="0"/>
    <m/>
    <n v="0"/>
    <n v="912586"/>
    <n v="5715669"/>
    <n v="5715669"/>
  </r>
  <r>
    <x v="21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4-05T00:00:00"/>
    <d v="2017-05-05T00:00:00"/>
    <d v="2017-05-08T00:00:00"/>
    <n v="195225232"/>
    <n v="99514"/>
    <n v="0"/>
    <n v="29457"/>
    <n v="0"/>
    <n v="0"/>
    <n v="0"/>
    <n v="0"/>
    <n v="0"/>
    <n v="307"/>
    <n v="338"/>
    <n v="259"/>
    <n v="259"/>
    <n v="65182"/>
    <n v="1286"/>
    <n v="0"/>
    <n v="7136338"/>
    <m/>
    <m/>
    <n v="0"/>
    <m/>
    <m/>
    <n v="0"/>
    <n v="0"/>
    <n v="0"/>
    <n v="147198"/>
    <n v="0"/>
    <n v="0"/>
    <m/>
    <n v="0"/>
    <n v="213597"/>
    <n v="1490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08591"/>
    <n v="9054223"/>
    <n v="0"/>
    <n v="1445632"/>
    <n v="0"/>
    <n v="0"/>
    <n v="0"/>
    <n v="0"/>
    <n v="1445632"/>
    <n v="-9054223"/>
    <n v="0"/>
    <n v="0"/>
    <n v="0"/>
    <n v="0"/>
    <n v="0"/>
    <n v="0"/>
    <n v="0"/>
    <n v="0"/>
    <n v="0"/>
    <n v="0"/>
    <n v="0"/>
    <n v="0"/>
    <n v="0"/>
    <n v="0"/>
    <n v="0"/>
    <n v="0"/>
    <n v="0"/>
    <n v="-9054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5632"/>
    <n v="0"/>
    <m/>
    <n v="54775"/>
    <n v="1081"/>
    <n v="0"/>
    <n v="5996923"/>
    <n v="0"/>
    <n v="123696"/>
    <n v="0"/>
    <n v="179493"/>
    <n v="1252623"/>
    <n v="0"/>
    <n v="0"/>
    <n v="0"/>
    <m/>
    <m/>
    <n v="0"/>
    <n v="0"/>
    <n v="7608591"/>
    <m/>
    <n v="0"/>
    <m/>
    <n v="0"/>
    <n v="1445632"/>
    <n v="9054223"/>
    <n v="9054223"/>
  </r>
  <r>
    <x v="21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4-05T00:00:00"/>
    <d v="2017-05-05T00:00:00"/>
    <d v="2017-05-08T00:00:00"/>
    <n v="195225232"/>
    <n v="107710"/>
    <n v="0"/>
    <n v="17184"/>
    <n v="0"/>
    <n v="0"/>
    <n v="0"/>
    <n v="0"/>
    <n v="0"/>
    <n v="443"/>
    <n v="447"/>
    <n v="380"/>
    <n v="380"/>
    <n v="121150"/>
    <n v="1286"/>
    <n v="0"/>
    <n v="7724089"/>
    <m/>
    <m/>
    <n v="0"/>
    <m/>
    <m/>
    <n v="0"/>
    <n v="0"/>
    <n v="0"/>
    <n v="159322"/>
    <n v="0"/>
    <n v="0"/>
    <m/>
    <n v="0"/>
    <n v="282061"/>
    <n v="2187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2454"/>
    <n v="10474920"/>
    <n v="0"/>
    <n v="1672466"/>
    <n v="0"/>
    <n v="0"/>
    <n v="0"/>
    <n v="0"/>
    <n v="1672466"/>
    <n v="-10474920"/>
    <n v="0"/>
    <n v="0"/>
    <n v="0"/>
    <n v="0"/>
    <n v="0"/>
    <n v="0"/>
    <n v="0"/>
    <n v="0"/>
    <n v="0"/>
    <n v="0"/>
    <n v="0"/>
    <n v="0"/>
    <n v="0"/>
    <n v="0"/>
    <n v="0"/>
    <n v="0"/>
    <n v="0"/>
    <n v="-10474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2466"/>
    <n v="0"/>
    <m/>
    <n v="101807"/>
    <n v="1081"/>
    <n v="0"/>
    <n v="6490831"/>
    <n v="0"/>
    <n v="133884"/>
    <n v="0"/>
    <n v="237026"/>
    <n v="1837825"/>
    <n v="0"/>
    <n v="0"/>
    <n v="0"/>
    <m/>
    <m/>
    <n v="0"/>
    <n v="0"/>
    <n v="8802454"/>
    <m/>
    <n v="0"/>
    <m/>
    <n v="0"/>
    <n v="1672466"/>
    <n v="10474920"/>
    <n v="10474920"/>
  </r>
  <r>
    <x v="21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4-05T00:00:00"/>
    <d v="2017-05-05T00:00:00"/>
    <d v="2017-05-08T00:00:00"/>
    <n v="195225232"/>
    <n v="47348"/>
    <n v="0"/>
    <n v="11982"/>
    <n v="0"/>
    <n v="0"/>
    <n v="0"/>
    <n v="0"/>
    <n v="0"/>
    <n v="167"/>
    <n v="166"/>
    <n v="167"/>
    <n v="167"/>
    <n v="146702"/>
    <n v="1286"/>
    <n v="0"/>
    <n v="3395415"/>
    <m/>
    <m/>
    <n v="0"/>
    <m/>
    <m/>
    <n v="0"/>
    <n v="0"/>
    <n v="0"/>
    <n v="70036"/>
    <n v="0"/>
    <n v="0"/>
    <m/>
    <n v="0"/>
    <n v="104747"/>
    <n v="96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2203"/>
    <n v="4679322"/>
    <n v="0"/>
    <n v="747119"/>
    <n v="0"/>
    <n v="0"/>
    <n v="0"/>
    <n v="0"/>
    <n v="747119"/>
    <n v="-4679322"/>
    <n v="0"/>
    <n v="0"/>
    <n v="0"/>
    <n v="0"/>
    <n v="0"/>
    <n v="0"/>
    <n v="0"/>
    <n v="0"/>
    <n v="0"/>
    <n v="0"/>
    <n v="0"/>
    <n v="0"/>
    <n v="0"/>
    <n v="0"/>
    <n v="0"/>
    <n v="0"/>
    <n v="0"/>
    <n v="-4679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7119"/>
    <n v="0"/>
    <m/>
    <n v="123279"/>
    <n v="1081"/>
    <n v="0"/>
    <n v="2853290"/>
    <n v="0"/>
    <n v="58854"/>
    <n v="0"/>
    <n v="88023"/>
    <n v="807676"/>
    <n v="0"/>
    <n v="0"/>
    <n v="0"/>
    <m/>
    <m/>
    <n v="0"/>
    <n v="0"/>
    <n v="3932203"/>
    <m/>
    <n v="0"/>
    <m/>
    <n v="0"/>
    <n v="747119"/>
    <n v="4679322"/>
    <n v="4679322"/>
  </r>
  <r>
    <x v="21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4-05T00:00:00"/>
    <d v="2017-05-05T00:00:00"/>
    <d v="2017-05-08T00:00:00"/>
    <n v="195225232"/>
    <n v="10438"/>
    <n v="0"/>
    <n v="2840"/>
    <n v="0"/>
    <n v="0"/>
    <n v="0"/>
    <n v="0"/>
    <n v="0"/>
    <n v="24"/>
    <n v="24"/>
    <n v="24"/>
    <n v="24"/>
    <n v="82901"/>
    <n v="1286"/>
    <n v="0"/>
    <n v="748529"/>
    <m/>
    <m/>
    <n v="0"/>
    <m/>
    <m/>
    <n v="0"/>
    <n v="0"/>
    <n v="0"/>
    <n v="15439"/>
    <n v="0"/>
    <n v="0"/>
    <m/>
    <n v="0"/>
    <n v="15144"/>
    <n v="138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1535"/>
    <n v="1001427"/>
    <n v="0"/>
    <n v="159892"/>
    <n v="0"/>
    <n v="0"/>
    <n v="0"/>
    <n v="0"/>
    <n v="159892"/>
    <n v="-1001427"/>
    <n v="0"/>
    <n v="0"/>
    <n v="0"/>
    <n v="0"/>
    <n v="0"/>
    <n v="0"/>
    <n v="0"/>
    <n v="0"/>
    <n v="0"/>
    <n v="0"/>
    <n v="0"/>
    <n v="0"/>
    <n v="0"/>
    <n v="0"/>
    <n v="0"/>
    <n v="0"/>
    <n v="0"/>
    <n v="-1001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892"/>
    <n v="0"/>
    <m/>
    <n v="69665"/>
    <n v="1081"/>
    <n v="0"/>
    <n v="629016"/>
    <n v="0"/>
    <n v="12974"/>
    <n v="0"/>
    <n v="12726"/>
    <n v="116073"/>
    <n v="0"/>
    <n v="0"/>
    <n v="0"/>
    <m/>
    <m/>
    <n v="0"/>
    <n v="0"/>
    <n v="841535"/>
    <m/>
    <n v="0"/>
    <m/>
    <n v="0"/>
    <n v="159892"/>
    <n v="1001427"/>
    <n v="1001427"/>
  </r>
  <r>
    <x v="21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3-06T00:00:00"/>
    <d v="2017-05-05T00:00:00"/>
    <d v="2017-05-08T00:00:00"/>
    <n v="195225232"/>
    <n v="687070"/>
    <n v="0"/>
    <n v="177170"/>
    <n v="0"/>
    <n v="0"/>
    <n v="0"/>
    <n v="0"/>
    <n v="0"/>
    <n v="651"/>
    <n v="678"/>
    <n v="646"/>
    <n v="1306"/>
    <n v="82901"/>
    <n v="1286"/>
    <n v="0"/>
    <n v="49271094"/>
    <m/>
    <m/>
    <n v="0"/>
    <m/>
    <m/>
    <n v="0"/>
    <n v="0"/>
    <n v="0"/>
    <n v="1016293"/>
    <n v="0"/>
    <n v="0"/>
    <m/>
    <n v="0"/>
    <n v="855616"/>
    <n v="7519734"/>
    <n v="0"/>
    <n v="0"/>
    <n v="0"/>
    <n v="0"/>
    <n v="0"/>
    <n v="0"/>
    <n v="0"/>
    <n v="0"/>
    <n v="0"/>
    <n v="0"/>
    <n v="0"/>
    <n v="0"/>
    <n v="0"/>
    <n v="0"/>
    <n v="0"/>
    <n v="-25613441"/>
    <n v="0"/>
    <n v="0"/>
    <n v="0"/>
    <n v="0"/>
    <n v="0"/>
    <n v="0"/>
    <n v="0"/>
    <n v="0"/>
    <n v="0"/>
    <n v="0"/>
    <n v="0"/>
    <n v="0"/>
    <n v="0"/>
    <n v="27843264"/>
    <n v="33133484"/>
    <n v="0"/>
    <n v="5290220"/>
    <n v="0"/>
    <n v="0"/>
    <n v="0"/>
    <n v="0"/>
    <n v="5290220"/>
    <n v="-33133484"/>
    <n v="0"/>
    <n v="0"/>
    <n v="0"/>
    <n v="0"/>
    <n v="0"/>
    <n v="0"/>
    <n v="0"/>
    <n v="0"/>
    <n v="0"/>
    <n v="0"/>
    <n v="0"/>
    <n v="0"/>
    <n v="0"/>
    <n v="0"/>
    <n v="0"/>
    <n v="0"/>
    <n v="0"/>
    <n v="-33133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0220"/>
    <n v="0"/>
    <m/>
    <n v="69665"/>
    <n v="1081"/>
    <n v="0"/>
    <n v="41404281"/>
    <n v="0"/>
    <n v="854028"/>
    <n v="0"/>
    <n v="719005"/>
    <n v="6319104"/>
    <n v="0"/>
    <n v="0"/>
    <n v="0"/>
    <m/>
    <m/>
    <n v="0"/>
    <n v="0"/>
    <n v="49367164"/>
    <m/>
    <n v="-25613441"/>
    <m/>
    <n v="0"/>
    <n v="9379761"/>
    <n v="58746925"/>
    <n v="33133484"/>
  </r>
  <r>
    <x v="21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7-02-03T00:00:00"/>
    <d v="2017-05-05T00:00:00"/>
    <d v="2017-05-08T00:00:00"/>
    <n v="195225232"/>
    <n v="157109"/>
    <n v="0"/>
    <n v="45349"/>
    <n v="0"/>
    <n v="0"/>
    <n v="0"/>
    <n v="0"/>
    <n v="0"/>
    <n v="99"/>
    <n v="100"/>
    <n v="98"/>
    <n v="301"/>
    <n v="121150"/>
    <n v="1286"/>
    <n v="0"/>
    <n v="11266584"/>
    <m/>
    <m/>
    <n v="0"/>
    <m/>
    <m/>
    <n v="0"/>
    <n v="0"/>
    <n v="0"/>
    <n v="232390"/>
    <n v="0"/>
    <n v="0"/>
    <m/>
    <n v="0"/>
    <n v="191116"/>
    <n v="1732013"/>
    <n v="0"/>
    <n v="0"/>
    <n v="0"/>
    <n v="0"/>
    <n v="0"/>
    <n v="0"/>
    <n v="0"/>
    <n v="0"/>
    <n v="0"/>
    <n v="0"/>
    <n v="0"/>
    <n v="0"/>
    <n v="0"/>
    <n v="0"/>
    <n v="0"/>
    <n v="-7074529"/>
    <n v="0"/>
    <n v="0"/>
    <n v="0"/>
    <n v="0"/>
    <n v="0"/>
    <n v="0"/>
    <n v="0"/>
    <n v="0"/>
    <n v="0"/>
    <n v="423131"/>
    <n v="11381"/>
    <n v="0"/>
    <n v="0"/>
    <n v="5802121"/>
    <n v="6904524"/>
    <n v="0"/>
    <n v="1102403"/>
    <n v="0"/>
    <n v="0"/>
    <n v="0"/>
    <n v="0"/>
    <n v="1102403"/>
    <n v="-6904524"/>
    <n v="0"/>
    <n v="0"/>
    <n v="0"/>
    <n v="0"/>
    <n v="0"/>
    <n v="0"/>
    <n v="0"/>
    <n v="0"/>
    <n v="0"/>
    <n v="0"/>
    <n v="0"/>
    <n v="0"/>
    <n v="0"/>
    <n v="0"/>
    <n v="0"/>
    <n v="0"/>
    <n v="0"/>
    <n v="-6904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2403"/>
    <n v="0"/>
    <m/>
    <n v="101807"/>
    <n v="1081"/>
    <n v="0"/>
    <n v="9467718"/>
    <n v="0"/>
    <n v="195286"/>
    <n v="0"/>
    <n v="160602"/>
    <n v="1455473"/>
    <n v="0"/>
    <n v="0"/>
    <n v="0"/>
    <m/>
    <m/>
    <n v="0"/>
    <n v="0"/>
    <n v="11381967"/>
    <m/>
    <n v="-7074529"/>
    <m/>
    <n v="0"/>
    <n v="2162574"/>
    <n v="13544541"/>
    <n v="6470012"/>
  </r>
  <r>
    <x v="21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4-05T00:00:00"/>
    <d v="2017-05-05T00:00:00"/>
    <d v="2017-05-08T00:00:00"/>
    <n v="195225232"/>
    <n v="49153"/>
    <n v="0"/>
    <n v="19782"/>
    <n v="0"/>
    <n v="0"/>
    <n v="0"/>
    <n v="0"/>
    <n v="0"/>
    <n v="95"/>
    <n v="98"/>
    <n v="93"/>
    <n v="93"/>
    <n v="200254"/>
    <n v="1286"/>
    <n v="0"/>
    <n v="3524855"/>
    <m/>
    <m/>
    <n v="0"/>
    <m/>
    <m/>
    <n v="0"/>
    <n v="0"/>
    <n v="0"/>
    <n v="72705"/>
    <n v="0"/>
    <n v="0"/>
    <m/>
    <n v="0"/>
    <n v="61838"/>
    <n v="535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4271"/>
    <n v="4396182"/>
    <n v="0"/>
    <n v="701911"/>
    <n v="0"/>
    <n v="0"/>
    <n v="0"/>
    <n v="0"/>
    <n v="701911"/>
    <n v="-4396182"/>
    <n v="0"/>
    <n v="0"/>
    <n v="0"/>
    <n v="0"/>
    <n v="0"/>
    <n v="0"/>
    <n v="0"/>
    <n v="0"/>
    <n v="0"/>
    <n v="0"/>
    <n v="0"/>
    <n v="0"/>
    <n v="0"/>
    <n v="0"/>
    <n v="0"/>
    <n v="0"/>
    <n v="0"/>
    <n v="-4396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911"/>
    <n v="0"/>
    <m/>
    <n v="168281"/>
    <n v="1081"/>
    <n v="0"/>
    <n v="2962063"/>
    <n v="0"/>
    <n v="61097"/>
    <n v="0"/>
    <n v="51965"/>
    <n v="449784"/>
    <n v="0"/>
    <n v="0"/>
    <n v="0"/>
    <m/>
    <m/>
    <n v="0"/>
    <n v="0"/>
    <n v="3694271"/>
    <m/>
    <n v="0"/>
    <m/>
    <n v="0"/>
    <n v="701911"/>
    <n v="4396182"/>
    <n v="4396182"/>
  </r>
  <r>
    <x v="21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4-05T00:00:00"/>
    <d v="2017-05-05T00:00:00"/>
    <d v="2017-05-08T00:00:00"/>
    <n v="195225232"/>
    <n v="6413"/>
    <n v="0"/>
    <n v="1185"/>
    <n v="0"/>
    <n v="0"/>
    <n v="0"/>
    <n v="0"/>
    <n v="0"/>
    <n v="62"/>
    <n v="63"/>
    <n v="62"/>
    <n v="62"/>
    <n v="146702"/>
    <n v="1286"/>
    <n v="0"/>
    <n v="459889"/>
    <m/>
    <m/>
    <n v="0"/>
    <m/>
    <m/>
    <n v="0"/>
    <n v="0"/>
    <n v="0"/>
    <n v="9485"/>
    <n v="0"/>
    <n v="0"/>
    <m/>
    <n v="0"/>
    <n v="39753"/>
    <n v="356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2054"/>
    <n v="1013944"/>
    <n v="0"/>
    <n v="161890"/>
    <n v="0"/>
    <n v="0"/>
    <n v="0"/>
    <n v="0"/>
    <n v="161890"/>
    <n v="-1013944"/>
    <n v="0"/>
    <n v="0"/>
    <n v="0"/>
    <n v="0"/>
    <n v="0"/>
    <n v="0"/>
    <n v="0"/>
    <n v="0"/>
    <n v="0"/>
    <n v="0"/>
    <n v="0"/>
    <n v="0"/>
    <n v="0"/>
    <n v="0"/>
    <n v="0"/>
    <n v="0"/>
    <n v="0"/>
    <n v="-1013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890"/>
    <n v="0"/>
    <m/>
    <n v="123279"/>
    <n v="1081"/>
    <n v="0"/>
    <n v="386461"/>
    <n v="0"/>
    <n v="7971"/>
    <n v="0"/>
    <n v="33406"/>
    <n v="299856"/>
    <n v="0"/>
    <n v="0"/>
    <n v="0"/>
    <m/>
    <m/>
    <n v="0"/>
    <n v="0"/>
    <n v="852054"/>
    <m/>
    <n v="0"/>
    <m/>
    <n v="0"/>
    <n v="161890"/>
    <n v="1013944"/>
    <n v="1013944"/>
  </r>
  <r>
    <x v="21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3-06T00:00:00"/>
    <d v="2017-05-05T00:00:00"/>
    <d v="2017-05-08T00:00:00"/>
    <n v="195225232"/>
    <n v="3807"/>
    <n v="0"/>
    <n v="456"/>
    <n v="0"/>
    <n v="0"/>
    <n v="0"/>
    <n v="0"/>
    <n v="0"/>
    <n v="34"/>
    <n v="39"/>
    <n v="34"/>
    <n v="54"/>
    <n v="146702"/>
    <n v="1286"/>
    <n v="0"/>
    <n v="273007"/>
    <m/>
    <m/>
    <n v="0"/>
    <m/>
    <m/>
    <n v="0"/>
    <n v="0"/>
    <n v="0"/>
    <n v="5631"/>
    <n v="0"/>
    <n v="0"/>
    <m/>
    <n v="0"/>
    <n v="49217"/>
    <n v="314618"/>
    <n v="0"/>
    <n v="0"/>
    <n v="0"/>
    <n v="0"/>
    <n v="0"/>
    <n v="0"/>
    <n v="0"/>
    <n v="0"/>
    <n v="0"/>
    <n v="0"/>
    <n v="0"/>
    <n v="0"/>
    <n v="0"/>
    <n v="0"/>
    <n v="0"/>
    <n v="-82466"/>
    <n v="0"/>
    <n v="0"/>
    <n v="0"/>
    <n v="0"/>
    <n v="0"/>
    <n v="0"/>
    <n v="0"/>
    <n v="0"/>
    <n v="0"/>
    <n v="0"/>
    <n v="0"/>
    <n v="0"/>
    <n v="0"/>
    <n v="594955"/>
    <n v="707996"/>
    <n v="0"/>
    <n v="113041"/>
    <n v="0"/>
    <n v="0"/>
    <n v="0"/>
    <n v="0"/>
    <n v="113041"/>
    <n v="-707996"/>
    <n v="0"/>
    <n v="0"/>
    <n v="0"/>
    <n v="0"/>
    <n v="0"/>
    <n v="0"/>
    <n v="0"/>
    <n v="0"/>
    <n v="0"/>
    <n v="0"/>
    <n v="0"/>
    <n v="0"/>
    <n v="0"/>
    <n v="0"/>
    <n v="0"/>
    <n v="0"/>
    <n v="0"/>
    <n v="-707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41"/>
    <n v="0"/>
    <m/>
    <n v="123279"/>
    <n v="1081"/>
    <n v="0"/>
    <n v="229418"/>
    <n v="0"/>
    <n v="4732"/>
    <n v="0"/>
    <n v="41359"/>
    <n v="264385"/>
    <n v="0"/>
    <n v="0"/>
    <n v="0"/>
    <m/>
    <m/>
    <n v="0"/>
    <n v="0"/>
    <n v="664254"/>
    <m/>
    <n v="-82466"/>
    <m/>
    <n v="0"/>
    <n v="126208"/>
    <n v="790462"/>
    <n v="707996"/>
  </r>
  <r>
    <x v="21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4-05T00:00:00"/>
    <d v="2017-05-05T00:00:00"/>
    <d v="2017-05-08T00:00:00"/>
    <n v="195225232"/>
    <n v="59837"/>
    <n v="0"/>
    <n v="16755"/>
    <n v="0"/>
    <n v="0"/>
    <n v="0"/>
    <n v="0"/>
    <n v="0"/>
    <n v="120"/>
    <n v="120"/>
    <n v="120"/>
    <n v="120"/>
    <n v="121150"/>
    <n v="1286"/>
    <n v="0"/>
    <n v="4291025"/>
    <m/>
    <m/>
    <n v="0"/>
    <m/>
    <m/>
    <n v="0"/>
    <n v="0"/>
    <n v="0"/>
    <n v="88509"/>
    <n v="0"/>
    <n v="0"/>
    <m/>
    <n v="0"/>
    <n v="75721"/>
    <n v="690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7165"/>
    <n v="5268326"/>
    <n v="0"/>
    <n v="841161"/>
    <n v="0"/>
    <n v="0"/>
    <n v="0"/>
    <n v="0"/>
    <n v="841161"/>
    <n v="-5268326"/>
    <n v="0"/>
    <n v="0"/>
    <n v="0"/>
    <n v="0"/>
    <n v="0"/>
    <n v="0"/>
    <n v="0"/>
    <n v="0"/>
    <n v="0"/>
    <n v="0"/>
    <n v="0"/>
    <n v="0"/>
    <n v="0"/>
    <n v="0"/>
    <n v="0"/>
    <n v="0"/>
    <n v="0"/>
    <n v="-5268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1161"/>
    <n v="0"/>
    <m/>
    <n v="101807"/>
    <n v="1081"/>
    <n v="0"/>
    <n v="3605903"/>
    <n v="0"/>
    <n v="74377"/>
    <n v="0"/>
    <n v="63631"/>
    <n v="580366"/>
    <n v="0"/>
    <n v="0"/>
    <n v="0"/>
    <m/>
    <m/>
    <n v="0"/>
    <n v="0"/>
    <n v="4427165"/>
    <m/>
    <n v="0"/>
    <m/>
    <n v="0"/>
    <n v="841161"/>
    <n v="5268326"/>
    <n v="5268326"/>
  </r>
  <r>
    <x v="21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3-06T00:00:00"/>
    <d v="2017-05-05T00:00:00"/>
    <d v="2017-05-08T00:00:00"/>
    <n v="195225232"/>
    <n v="137284"/>
    <n v="0"/>
    <n v="49029"/>
    <n v="0"/>
    <n v="0"/>
    <n v="0"/>
    <n v="0"/>
    <n v="0"/>
    <n v="120"/>
    <n v="228"/>
    <n v="120"/>
    <n v="245"/>
    <n v="121150"/>
    <n v="1286"/>
    <n v="0"/>
    <n v="9844896"/>
    <m/>
    <m/>
    <n v="0"/>
    <m/>
    <m/>
    <n v="0"/>
    <n v="0"/>
    <n v="0"/>
    <n v="203066"/>
    <n v="0"/>
    <n v="0"/>
    <m/>
    <n v="0"/>
    <n v="287729"/>
    <n v="1414837"/>
    <n v="0"/>
    <n v="0"/>
    <n v="0"/>
    <n v="0"/>
    <n v="0"/>
    <n v="0"/>
    <n v="0"/>
    <n v="0"/>
    <n v="0"/>
    <n v="0"/>
    <n v="0"/>
    <n v="0"/>
    <n v="0"/>
    <n v="0"/>
    <n v="0"/>
    <n v="-4856035"/>
    <n v="0"/>
    <n v="0"/>
    <n v="0"/>
    <n v="0"/>
    <n v="0"/>
    <n v="0"/>
    <n v="0"/>
    <n v="0"/>
    <n v="0"/>
    <n v="0"/>
    <n v="0"/>
    <n v="0"/>
    <n v="0"/>
    <n v="5896580"/>
    <n v="7016931"/>
    <n v="0"/>
    <n v="1120350"/>
    <n v="0"/>
    <n v="0"/>
    <n v="0"/>
    <n v="0"/>
    <n v="1120350"/>
    <n v="-7016931"/>
    <n v="0"/>
    <n v="0"/>
    <n v="0"/>
    <n v="0"/>
    <n v="0"/>
    <n v="0"/>
    <n v="0"/>
    <n v="0"/>
    <n v="0"/>
    <n v="0"/>
    <n v="0"/>
    <n v="0"/>
    <n v="0"/>
    <n v="0"/>
    <n v="0"/>
    <n v="0"/>
    <n v="0"/>
    <n v="-7016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0350"/>
    <n v="-1"/>
    <m/>
    <n v="101807"/>
    <n v="1081"/>
    <n v="0"/>
    <n v="8273022"/>
    <n v="0"/>
    <n v="170644"/>
    <n v="0"/>
    <n v="241789"/>
    <n v="1188939"/>
    <n v="0"/>
    <n v="0"/>
    <n v="0"/>
    <m/>
    <m/>
    <n v="0"/>
    <n v="0"/>
    <n v="9977282"/>
    <m/>
    <n v="-4856035"/>
    <m/>
    <n v="0"/>
    <n v="1895684"/>
    <n v="11872966"/>
    <n v="7016931"/>
  </r>
  <r>
    <x v="21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4-05T00:00:00"/>
    <d v="2017-05-05T00:00:00"/>
    <d v="2017-05-08T00:00:00"/>
    <n v="195225232"/>
    <n v="25801"/>
    <n v="0"/>
    <n v="3495"/>
    <n v="0"/>
    <n v="0"/>
    <n v="0"/>
    <n v="0"/>
    <n v="0"/>
    <n v="68"/>
    <n v="73"/>
    <n v="68"/>
    <n v="68"/>
    <n v="82901"/>
    <n v="1286"/>
    <n v="0"/>
    <n v="1744764"/>
    <m/>
    <m/>
    <n v="0"/>
    <m/>
    <m/>
    <n v="0"/>
    <n v="0"/>
    <n v="0"/>
    <n v="38164"/>
    <n v="0"/>
    <n v="0"/>
    <m/>
    <n v="0"/>
    <n v="46064"/>
    <n v="391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6588"/>
    <n v="2304540"/>
    <n v="0"/>
    <n v="367952"/>
    <n v="0"/>
    <n v="0"/>
    <n v="0"/>
    <n v="0"/>
    <n v="367952"/>
    <n v="-2304540"/>
    <n v="0"/>
    <n v="0"/>
    <n v="0"/>
    <n v="0"/>
    <n v="0"/>
    <n v="0"/>
    <n v="0"/>
    <n v="0"/>
    <n v="0"/>
    <n v="0"/>
    <n v="0"/>
    <n v="0"/>
    <n v="0"/>
    <n v="0"/>
    <n v="0"/>
    <n v="0"/>
    <n v="0"/>
    <n v="-2304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952"/>
    <n v="0"/>
    <m/>
    <n v="69665"/>
    <n v="1081"/>
    <n v="0"/>
    <n v="1466188"/>
    <n v="0"/>
    <n v="32071"/>
    <n v="0"/>
    <n v="38709"/>
    <n v="328874"/>
    <n v="0"/>
    <n v="0"/>
    <n v="0"/>
    <m/>
    <m/>
    <n v="0"/>
    <n v="0"/>
    <n v="1936588"/>
    <m/>
    <n v="0"/>
    <m/>
    <n v="0"/>
    <n v="367952"/>
    <n v="2304540"/>
    <n v="2304540"/>
  </r>
  <r>
    <x v="21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4-05T00:00:00"/>
    <d v="2017-05-05T00:00:00"/>
    <d v="2017-05-08T00:00:00"/>
    <n v="195225232"/>
    <n v="22140"/>
    <n v="0"/>
    <n v="11496"/>
    <n v="0"/>
    <n v="0"/>
    <n v="0"/>
    <n v="0"/>
    <n v="0"/>
    <n v="80"/>
    <n v="82"/>
    <n v="80"/>
    <n v="80"/>
    <n v="0"/>
    <n v="1286"/>
    <n v="0"/>
    <n v="1497193"/>
    <m/>
    <m/>
    <n v="0"/>
    <m/>
    <m/>
    <n v="0"/>
    <n v="0"/>
    <n v="0"/>
    <n v="32749"/>
    <n v="0"/>
    <n v="0"/>
    <m/>
    <n v="0"/>
    <n v="52058"/>
    <n v="460424"/>
    <n v="80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4955"/>
    <n v="2124096"/>
    <n v="0"/>
    <n v="339141"/>
    <n v="0"/>
    <n v="0"/>
    <n v="0"/>
    <n v="0"/>
    <n v="339141"/>
    <n v="-2124096"/>
    <n v="0"/>
    <n v="0"/>
    <n v="0"/>
    <n v="0"/>
    <n v="0"/>
    <n v="0"/>
    <n v="0"/>
    <n v="0"/>
    <n v="0"/>
    <n v="0"/>
    <n v="0"/>
    <n v="0"/>
    <n v="0"/>
    <n v="0"/>
    <n v="0"/>
    <n v="0"/>
    <n v="0"/>
    <n v="-2124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9141"/>
    <n v="0"/>
    <m/>
    <n v="0"/>
    <n v="1081"/>
    <n v="0"/>
    <n v="1258145"/>
    <n v="0"/>
    <n v="27520"/>
    <n v="0"/>
    <n v="43746"/>
    <n v="386911"/>
    <n v="67552"/>
    <n v="0"/>
    <n v="0"/>
    <m/>
    <m/>
    <n v="0"/>
    <n v="0"/>
    <n v="1784955"/>
    <m/>
    <n v="0"/>
    <m/>
    <n v="0"/>
    <n v="339141"/>
    <n v="2124096"/>
    <n v="2124096"/>
  </r>
  <r>
    <x v="21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4-05T00:00:00"/>
    <d v="2017-05-05T00:00:00"/>
    <d v="2017-05-08T00:00:00"/>
    <n v="195225232"/>
    <n v="258823"/>
    <n v="0"/>
    <n v="89170"/>
    <n v="0"/>
    <n v="0"/>
    <n v="0"/>
    <n v="0"/>
    <n v="0"/>
    <n v="676"/>
    <n v="676"/>
    <n v="676"/>
    <n v="676"/>
    <n v="82901"/>
    <n v="1286"/>
    <n v="0"/>
    <n v="18560689"/>
    <m/>
    <m/>
    <n v="0"/>
    <m/>
    <m/>
    <n v="0"/>
    <n v="0"/>
    <n v="0"/>
    <n v="382843"/>
    <n v="0"/>
    <n v="0"/>
    <m/>
    <n v="0"/>
    <n v="426877"/>
    <n v="3890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17795"/>
    <n v="23345176"/>
    <n v="0"/>
    <n v="3727381"/>
    <n v="0"/>
    <n v="0"/>
    <n v="0"/>
    <n v="0"/>
    <n v="3727381"/>
    <n v="-23345176"/>
    <n v="0"/>
    <n v="0"/>
    <n v="0"/>
    <n v="0"/>
    <n v="0"/>
    <n v="0"/>
    <n v="0"/>
    <n v="0"/>
    <n v="0"/>
    <n v="0"/>
    <n v="0"/>
    <n v="0"/>
    <n v="0"/>
    <n v="0"/>
    <n v="0"/>
    <n v="0"/>
    <n v="0"/>
    <n v="-23345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7381"/>
    <n v="0"/>
    <m/>
    <n v="69665"/>
    <n v="1081"/>
    <n v="0"/>
    <n v="15597218"/>
    <n v="0"/>
    <n v="321717"/>
    <n v="0"/>
    <n v="358720"/>
    <n v="3269394"/>
    <n v="0"/>
    <n v="0"/>
    <n v="0"/>
    <m/>
    <m/>
    <n v="0"/>
    <n v="0"/>
    <n v="19617795"/>
    <m/>
    <n v="0"/>
    <m/>
    <n v="0"/>
    <n v="3727381"/>
    <n v="23345176"/>
    <n v="23345176"/>
  </r>
  <r>
    <x v="21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4-05T00:00:00"/>
    <d v="2017-05-05T00:00:00"/>
    <d v="2017-05-08T00:00:00"/>
    <n v="195225232"/>
    <n v="56569"/>
    <n v="0"/>
    <n v="9433"/>
    <n v="0"/>
    <n v="0"/>
    <n v="0"/>
    <n v="0"/>
    <n v="0"/>
    <n v="270"/>
    <n v="211"/>
    <n v="149"/>
    <n v="149"/>
    <n v="82901"/>
    <n v="1286"/>
    <n v="0"/>
    <n v="4056671"/>
    <m/>
    <m/>
    <n v="0"/>
    <m/>
    <m/>
    <n v="0"/>
    <n v="0"/>
    <n v="0"/>
    <n v="83675"/>
    <n v="0"/>
    <n v="0"/>
    <m/>
    <n v="0"/>
    <n v="133143"/>
    <n v="857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2534"/>
    <n v="5215215"/>
    <n v="0"/>
    <n v="832681"/>
    <n v="0"/>
    <n v="0"/>
    <n v="0"/>
    <n v="0"/>
    <n v="832681"/>
    <n v="-5215215"/>
    <n v="0"/>
    <n v="0"/>
    <n v="0"/>
    <n v="0"/>
    <n v="0"/>
    <n v="0"/>
    <n v="0"/>
    <n v="0"/>
    <n v="0"/>
    <n v="0"/>
    <n v="0"/>
    <n v="0"/>
    <n v="0"/>
    <n v="0"/>
    <n v="0"/>
    <n v="0"/>
    <n v="0"/>
    <n v="-5215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2681"/>
    <n v="0"/>
    <m/>
    <n v="69665"/>
    <n v="1081"/>
    <n v="0"/>
    <n v="3408967"/>
    <n v="0"/>
    <n v="70315"/>
    <n v="0"/>
    <n v="111885"/>
    <n v="720621"/>
    <n v="0"/>
    <n v="0"/>
    <n v="0"/>
    <m/>
    <m/>
    <n v="0"/>
    <n v="0"/>
    <n v="4382534"/>
    <m/>
    <n v="0"/>
    <m/>
    <n v="0"/>
    <n v="832681"/>
    <n v="5215215"/>
    <n v="5215215"/>
  </r>
  <r>
    <x v="21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3-06T00:00:00"/>
    <d v="2017-05-05T00:00:00"/>
    <d v="2017-05-08T00:00:00"/>
    <n v="195225232"/>
    <n v="607130"/>
    <n v="0"/>
    <n v="152841"/>
    <n v="0"/>
    <n v="0"/>
    <n v="0"/>
    <n v="0"/>
    <n v="0"/>
    <n v="654"/>
    <n v="685"/>
    <n v="644"/>
    <n v="1287"/>
    <n v="82901"/>
    <n v="1286"/>
    <n v="0"/>
    <n v="43538446"/>
    <m/>
    <m/>
    <n v="0"/>
    <m/>
    <m/>
    <n v="0"/>
    <n v="0"/>
    <n v="0"/>
    <n v="898049"/>
    <n v="0"/>
    <n v="0"/>
    <m/>
    <n v="0"/>
    <n v="864449"/>
    <n v="7407983"/>
    <n v="0"/>
    <n v="0"/>
    <n v="0"/>
    <n v="0"/>
    <n v="0"/>
    <n v="0"/>
    <n v="0"/>
    <n v="0"/>
    <n v="0"/>
    <n v="0"/>
    <n v="0"/>
    <n v="0"/>
    <n v="0"/>
    <n v="0"/>
    <n v="0"/>
    <n v="-22466468"/>
    <n v="0"/>
    <n v="0"/>
    <n v="0"/>
    <n v="0"/>
    <n v="0"/>
    <n v="0"/>
    <n v="0"/>
    <n v="0"/>
    <n v="0"/>
    <n v="0"/>
    <n v="0"/>
    <n v="0"/>
    <n v="0"/>
    <n v="25484577"/>
    <n v="30326647"/>
    <n v="0"/>
    <n v="4842070"/>
    <n v="0"/>
    <n v="0"/>
    <n v="0"/>
    <n v="0"/>
    <n v="4842070"/>
    <n v="-30326647"/>
    <n v="0"/>
    <n v="0"/>
    <n v="0"/>
    <n v="0"/>
    <n v="0"/>
    <n v="0"/>
    <n v="0"/>
    <n v="0"/>
    <n v="0"/>
    <n v="0"/>
    <n v="0"/>
    <n v="0"/>
    <n v="0"/>
    <n v="0"/>
    <n v="0"/>
    <n v="0"/>
    <n v="0"/>
    <n v="-30326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2070"/>
    <n v="0"/>
    <m/>
    <n v="69665"/>
    <n v="1081"/>
    <n v="0"/>
    <n v="36586929"/>
    <n v="0"/>
    <n v="754663"/>
    <n v="0"/>
    <n v="726428"/>
    <n v="6225196"/>
    <n v="0"/>
    <n v="0"/>
    <n v="0"/>
    <m/>
    <m/>
    <n v="0"/>
    <n v="0"/>
    <n v="44363962"/>
    <m/>
    <n v="-22466468"/>
    <m/>
    <n v="0"/>
    <n v="8429153"/>
    <n v="52793115"/>
    <n v="30326647"/>
  </r>
  <r>
    <x v="21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4-05T00:00:00"/>
    <d v="2017-05-05T00:00:00"/>
    <d v="2017-05-08T00:00:00"/>
    <n v="195225232"/>
    <n v="28251"/>
    <n v="0"/>
    <n v="6386"/>
    <n v="0"/>
    <n v="0"/>
    <n v="0"/>
    <n v="0"/>
    <n v="0"/>
    <n v="51"/>
    <n v="51"/>
    <n v="51"/>
    <n v="51"/>
    <n v="0"/>
    <n v="1286"/>
    <n v="0"/>
    <n v="2025933"/>
    <m/>
    <m/>
    <n v="0"/>
    <m/>
    <m/>
    <n v="0"/>
    <n v="0"/>
    <n v="0"/>
    <n v="41788"/>
    <n v="0"/>
    <n v="0"/>
    <m/>
    <n v="0"/>
    <n v="32497"/>
    <n v="29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2625"/>
    <n v="2395024"/>
    <n v="0"/>
    <n v="382399"/>
    <n v="0"/>
    <n v="0"/>
    <n v="0"/>
    <n v="0"/>
    <n v="382399"/>
    <n v="-2395024"/>
    <n v="0"/>
    <n v="0"/>
    <n v="0"/>
    <n v="0"/>
    <n v="0"/>
    <n v="0"/>
    <n v="0"/>
    <n v="0"/>
    <n v="0"/>
    <n v="0"/>
    <n v="0"/>
    <n v="0"/>
    <n v="0"/>
    <n v="0"/>
    <n v="0"/>
    <n v="0"/>
    <n v="0"/>
    <n v="-2395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399"/>
    <n v="0"/>
    <m/>
    <n v="0"/>
    <n v="1081"/>
    <n v="0"/>
    <n v="1702465"/>
    <n v="0"/>
    <n v="35116"/>
    <n v="0"/>
    <n v="27308"/>
    <n v="246655"/>
    <n v="0"/>
    <n v="0"/>
    <n v="0"/>
    <m/>
    <m/>
    <n v="0"/>
    <n v="0"/>
    <n v="2012625"/>
    <m/>
    <n v="0"/>
    <m/>
    <n v="0"/>
    <n v="382399"/>
    <n v="2395024"/>
    <n v="2395024"/>
  </r>
  <r>
    <x v="21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5-05T00:00:00"/>
    <d v="2017-05-08T00:00:00"/>
    <n v="195225232"/>
    <n v="0"/>
    <n v="0"/>
    <n v="0"/>
    <n v="0"/>
    <n v="0"/>
    <n v="0"/>
    <n v="0"/>
    <n v="31601"/>
    <n v="0"/>
    <n v="0"/>
    <n v="0"/>
    <n v="0"/>
    <n v="0"/>
    <n v="1286"/>
    <n v="0"/>
    <n v="2266168"/>
    <m/>
    <m/>
    <n v="0"/>
    <m/>
    <m/>
    <n v="0"/>
    <n v="0"/>
    <n v="0"/>
    <n v="0"/>
    <n v="0"/>
    <n v="0"/>
    <m/>
    <n v="0"/>
    <n v="72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6188"/>
    <n v="2339764"/>
    <n v="0"/>
    <n v="373576"/>
    <n v="0"/>
    <n v="0"/>
    <n v="0"/>
    <n v="0"/>
    <n v="373576"/>
    <n v="-2339764"/>
    <n v="0"/>
    <n v="0"/>
    <n v="0"/>
    <n v="0"/>
    <n v="0"/>
    <n v="0"/>
    <n v="0"/>
    <n v="0"/>
    <n v="0"/>
    <n v="0"/>
    <n v="0"/>
    <n v="0"/>
    <n v="0"/>
    <n v="0"/>
    <n v="0"/>
    <n v="0"/>
    <n v="0"/>
    <n v="-2339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576"/>
    <n v="0"/>
    <m/>
    <n v="0"/>
    <n v="1081"/>
    <n v="0"/>
    <n v="1904343"/>
    <n v="0"/>
    <n v="0"/>
    <n v="0"/>
    <n v="60764"/>
    <n v="0"/>
    <n v="0"/>
    <n v="0"/>
    <n v="0"/>
    <m/>
    <m/>
    <n v="0"/>
    <n v="0"/>
    <n v="1966188"/>
    <m/>
    <n v="0"/>
    <m/>
    <n v="0"/>
    <n v="373576"/>
    <n v="2339764"/>
    <n v="2339764"/>
  </r>
  <r>
    <x v="21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4-05T00:00:00"/>
    <d v="2017-05-05T00:00:00"/>
    <d v="2017-05-08T00:00:00"/>
    <n v="195225232"/>
    <n v="32284"/>
    <n v="0"/>
    <n v="10713"/>
    <n v="0"/>
    <n v="0"/>
    <n v="0"/>
    <n v="0"/>
    <n v="0"/>
    <n v="56"/>
    <n v="55"/>
    <n v="55"/>
    <n v="55"/>
    <n v="121150"/>
    <n v="1286"/>
    <n v="0"/>
    <n v="2315147"/>
    <m/>
    <m/>
    <n v="0"/>
    <m/>
    <m/>
    <n v="0"/>
    <n v="0"/>
    <n v="0"/>
    <n v="47754"/>
    <n v="0"/>
    <n v="0"/>
    <m/>
    <n v="0"/>
    <n v="35021"/>
    <n v="316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3949"/>
    <n v="2836899"/>
    <n v="0"/>
    <n v="452950"/>
    <n v="0"/>
    <n v="0"/>
    <n v="0"/>
    <n v="0"/>
    <n v="452950"/>
    <n v="-2836899"/>
    <n v="0"/>
    <n v="0"/>
    <n v="0"/>
    <n v="0"/>
    <n v="0"/>
    <n v="0"/>
    <n v="0"/>
    <n v="0"/>
    <n v="0"/>
    <n v="0"/>
    <n v="0"/>
    <n v="0"/>
    <n v="0"/>
    <n v="0"/>
    <n v="0"/>
    <n v="0"/>
    <n v="0"/>
    <n v="-2836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950"/>
    <n v="0"/>
    <m/>
    <n v="101807"/>
    <n v="1081"/>
    <n v="0"/>
    <n v="1945502"/>
    <n v="0"/>
    <n v="40129"/>
    <n v="0"/>
    <n v="29429"/>
    <n v="266001"/>
    <n v="0"/>
    <n v="0"/>
    <n v="0"/>
    <m/>
    <m/>
    <n v="0"/>
    <n v="0"/>
    <n v="2383949"/>
    <m/>
    <n v="0"/>
    <m/>
    <n v="0"/>
    <n v="452950"/>
    <n v="2836899"/>
    <n v="2836899"/>
  </r>
  <r>
    <x v="21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5-05T00:00:00"/>
    <d v="2017-05-08T00:00:00"/>
    <n v="195225232"/>
    <n v="0"/>
    <n v="0"/>
    <n v="0"/>
    <n v="0"/>
    <n v="0"/>
    <n v="0"/>
    <n v="0"/>
    <n v="79200"/>
    <n v="0"/>
    <n v="0"/>
    <n v="0"/>
    <n v="0"/>
    <n v="0"/>
    <n v="1286"/>
    <n v="0"/>
    <n v="5679582"/>
    <m/>
    <m/>
    <n v="0"/>
    <m/>
    <m/>
    <n v="0"/>
    <n v="0"/>
    <n v="0"/>
    <n v="0"/>
    <n v="0"/>
    <n v="0"/>
    <m/>
    <n v="0"/>
    <n v="118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3524"/>
    <n v="5799494"/>
    <n v="0"/>
    <n v="925970"/>
    <n v="0"/>
    <n v="0"/>
    <n v="0"/>
    <n v="0"/>
    <n v="925970"/>
    <n v="-5799494"/>
    <n v="0"/>
    <n v="0"/>
    <n v="0"/>
    <n v="0"/>
    <n v="0"/>
    <n v="0"/>
    <n v="0"/>
    <n v="0"/>
    <n v="0"/>
    <n v="0"/>
    <n v="0"/>
    <n v="0"/>
    <n v="0"/>
    <n v="0"/>
    <n v="0"/>
    <n v="0"/>
    <n v="0"/>
    <n v="-5799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970"/>
    <n v="0"/>
    <m/>
    <n v="0"/>
    <n v="1081"/>
    <n v="0"/>
    <n v="4772758"/>
    <n v="0"/>
    <n v="0"/>
    <n v="0"/>
    <n v="99685"/>
    <n v="0"/>
    <n v="0"/>
    <n v="0"/>
    <n v="0"/>
    <m/>
    <m/>
    <n v="0"/>
    <n v="0"/>
    <n v="4873524"/>
    <m/>
    <n v="0"/>
    <m/>
    <n v="0"/>
    <n v="925970"/>
    <n v="5799494"/>
    <n v="5799494"/>
  </r>
  <r>
    <x v="21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4-05T00:00:00"/>
    <d v="2017-05-05T00:00:00"/>
    <d v="2017-05-08T00:00:00"/>
    <n v="195225232"/>
    <n v="34227"/>
    <n v="0"/>
    <n v="9847"/>
    <n v="0"/>
    <n v="0"/>
    <n v="0"/>
    <n v="0"/>
    <n v="0"/>
    <n v="100"/>
    <n v="111"/>
    <n v="56"/>
    <n v="56"/>
    <n v="0"/>
    <n v="1286"/>
    <n v="0"/>
    <n v="2454483"/>
    <m/>
    <m/>
    <n v="0"/>
    <m/>
    <m/>
    <n v="0"/>
    <n v="0"/>
    <n v="0"/>
    <n v="50627"/>
    <n v="0"/>
    <n v="0"/>
    <m/>
    <n v="0"/>
    <n v="70358"/>
    <n v="32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6177"/>
    <n v="2899051"/>
    <n v="0"/>
    <n v="462874"/>
    <n v="0"/>
    <n v="0"/>
    <n v="0"/>
    <n v="0"/>
    <n v="462874"/>
    <n v="-2899051"/>
    <n v="0"/>
    <n v="0"/>
    <n v="0"/>
    <n v="0"/>
    <n v="0"/>
    <n v="0"/>
    <n v="0"/>
    <n v="0"/>
    <n v="0"/>
    <n v="0"/>
    <n v="0"/>
    <n v="0"/>
    <n v="0"/>
    <n v="0"/>
    <n v="0"/>
    <n v="0"/>
    <n v="0"/>
    <n v="-2899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874"/>
    <n v="0"/>
    <m/>
    <n v="0"/>
    <n v="1081"/>
    <n v="0"/>
    <n v="2062591"/>
    <n v="0"/>
    <n v="42544"/>
    <n v="0"/>
    <n v="59124"/>
    <n v="270837"/>
    <n v="0"/>
    <n v="0"/>
    <n v="0"/>
    <m/>
    <m/>
    <n v="0"/>
    <n v="0"/>
    <n v="2436177"/>
    <m/>
    <n v="0"/>
    <m/>
    <n v="0"/>
    <n v="462874"/>
    <n v="2899051"/>
    <n v="2899051"/>
  </r>
  <r>
    <x v="21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4-05T00:00:00"/>
    <d v="2017-05-05T00:00:00"/>
    <d v="2017-05-08T00:00:00"/>
    <n v="195225232"/>
    <n v="143500"/>
    <n v="0"/>
    <n v="17850"/>
    <n v="0"/>
    <n v="0"/>
    <n v="0"/>
    <n v="0"/>
    <n v="0"/>
    <n v="447"/>
    <n v="543"/>
    <n v="322"/>
    <n v="322"/>
    <n v="218328"/>
    <n v="1286"/>
    <n v="0"/>
    <n v="10290657"/>
    <m/>
    <m/>
    <n v="0"/>
    <m/>
    <m/>
    <n v="0"/>
    <n v="0"/>
    <n v="0"/>
    <n v="212261"/>
    <n v="0"/>
    <n v="0"/>
    <m/>
    <n v="0"/>
    <n v="582486"/>
    <n v="2015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93927"/>
    <n v="13320773"/>
    <n v="0"/>
    <n v="2126846"/>
    <n v="0"/>
    <n v="0"/>
    <n v="0"/>
    <n v="0"/>
    <n v="2126846"/>
    <n v="-13320773"/>
    <n v="0"/>
    <n v="0"/>
    <n v="0"/>
    <n v="0"/>
    <n v="0"/>
    <n v="0"/>
    <n v="0"/>
    <n v="0"/>
    <n v="0"/>
    <n v="0"/>
    <n v="0"/>
    <n v="0"/>
    <n v="0"/>
    <n v="0"/>
    <n v="0"/>
    <n v="0"/>
    <n v="0"/>
    <n v="-13320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6846"/>
    <n v="0"/>
    <m/>
    <n v="183469"/>
    <n v="1081"/>
    <n v="0"/>
    <n v="8647611"/>
    <n v="0"/>
    <n v="178371"/>
    <n v="0"/>
    <n v="489484"/>
    <n v="1693911"/>
    <n v="0"/>
    <n v="0"/>
    <n v="0"/>
    <m/>
    <m/>
    <n v="0"/>
    <n v="0"/>
    <n v="11193927"/>
    <m/>
    <n v="0"/>
    <m/>
    <n v="0"/>
    <n v="2126846"/>
    <n v="13320773"/>
    <n v="13320773"/>
  </r>
  <r>
    <x v="21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4-05T00:00:00"/>
    <d v="2017-05-05T00:00:00"/>
    <d v="2017-05-08T00:00:00"/>
    <n v="195225232"/>
    <n v="23251"/>
    <n v="0"/>
    <n v="5584"/>
    <n v="0"/>
    <n v="0"/>
    <n v="0"/>
    <n v="0"/>
    <n v="0"/>
    <n v="63"/>
    <n v="98"/>
    <n v="63"/>
    <n v="63"/>
    <n v="82901"/>
    <n v="1286"/>
    <n v="0"/>
    <n v="1667373"/>
    <m/>
    <m/>
    <n v="0"/>
    <m/>
    <m/>
    <n v="0"/>
    <n v="0"/>
    <n v="0"/>
    <n v="34392"/>
    <n v="0"/>
    <n v="0"/>
    <m/>
    <n v="0"/>
    <n v="61838"/>
    <n v="362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7458"/>
    <n v="2210375"/>
    <n v="0"/>
    <n v="352917"/>
    <n v="0"/>
    <n v="0"/>
    <n v="0"/>
    <n v="0"/>
    <n v="352917"/>
    <n v="-2210375"/>
    <n v="0"/>
    <n v="0"/>
    <n v="0"/>
    <n v="0"/>
    <n v="0"/>
    <n v="0"/>
    <n v="0"/>
    <n v="0"/>
    <n v="0"/>
    <n v="0"/>
    <n v="0"/>
    <n v="0"/>
    <n v="0"/>
    <n v="0"/>
    <n v="0"/>
    <n v="0"/>
    <n v="0"/>
    <n v="-2210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917"/>
    <n v="0"/>
    <m/>
    <n v="69665"/>
    <n v="1081"/>
    <n v="0"/>
    <n v="1401154"/>
    <n v="0"/>
    <n v="28901"/>
    <n v="0"/>
    <n v="51965"/>
    <n v="304692"/>
    <n v="0"/>
    <n v="0"/>
    <n v="0"/>
    <m/>
    <m/>
    <n v="0"/>
    <n v="0"/>
    <n v="1857458"/>
    <m/>
    <n v="0"/>
    <m/>
    <n v="0"/>
    <n v="352917"/>
    <n v="2210375"/>
    <n v="2210375"/>
  </r>
  <r>
    <x v="21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4-05T00:00:00"/>
    <d v="2017-05-05T00:00:00"/>
    <d v="2017-05-08T00:00:00"/>
    <n v="195225232"/>
    <n v="56087"/>
    <n v="0"/>
    <n v="7512"/>
    <n v="0"/>
    <n v="0"/>
    <n v="0"/>
    <n v="0"/>
    <n v="0"/>
    <n v="184"/>
    <n v="212"/>
    <n v="184"/>
    <n v="184"/>
    <n v="0"/>
    <n v="1286"/>
    <n v="0"/>
    <n v="4022105"/>
    <m/>
    <m/>
    <n v="0"/>
    <m/>
    <m/>
    <n v="0"/>
    <n v="0"/>
    <n v="0"/>
    <n v="82962"/>
    <n v="0"/>
    <n v="0"/>
    <m/>
    <n v="0"/>
    <n v="134089"/>
    <n v="105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3291"/>
    <n v="5299416"/>
    <n v="0"/>
    <n v="846125"/>
    <n v="0"/>
    <n v="0"/>
    <n v="0"/>
    <n v="0"/>
    <n v="846125"/>
    <n v="-5299416"/>
    <n v="0"/>
    <n v="0"/>
    <n v="0"/>
    <n v="0"/>
    <n v="0"/>
    <n v="0"/>
    <n v="0"/>
    <n v="0"/>
    <n v="0"/>
    <n v="0"/>
    <n v="0"/>
    <n v="0"/>
    <n v="0"/>
    <n v="0"/>
    <n v="0"/>
    <n v="0"/>
    <n v="0"/>
    <n v="-5299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6125"/>
    <n v="0"/>
    <m/>
    <n v="0"/>
    <n v="1081"/>
    <n v="0"/>
    <n v="3379920"/>
    <n v="0"/>
    <n v="69716"/>
    <n v="0"/>
    <n v="112680"/>
    <n v="889894"/>
    <n v="0"/>
    <n v="0"/>
    <n v="0"/>
    <m/>
    <m/>
    <n v="0"/>
    <n v="0"/>
    <n v="4453291"/>
    <m/>
    <n v="0"/>
    <m/>
    <n v="0"/>
    <n v="846125"/>
    <n v="5299416"/>
    <n v="5299416"/>
  </r>
  <r>
    <x v="21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4-05T00:00:00"/>
    <d v="2017-05-05T00:00:00"/>
    <d v="2017-05-08T00:00:00"/>
    <n v="195225232"/>
    <n v="0"/>
    <n v="0"/>
    <n v="0"/>
    <n v="0"/>
    <n v="0"/>
    <n v="0"/>
    <n v="0"/>
    <n v="22921"/>
    <n v="0"/>
    <n v="0"/>
    <n v="0"/>
    <n v="0"/>
    <n v="0"/>
    <n v="1286"/>
    <n v="0"/>
    <n v="1731980"/>
    <m/>
    <m/>
    <n v="0"/>
    <m/>
    <m/>
    <n v="0"/>
    <n v="0"/>
    <n v="0"/>
    <n v="0"/>
    <n v="0"/>
    <n v="0"/>
    <m/>
    <n v="0"/>
    <n v="88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1048"/>
    <n v="1821947"/>
    <n v="0"/>
    <n v="290899"/>
    <n v="0"/>
    <n v="0"/>
    <n v="0"/>
    <n v="0"/>
    <n v="290899"/>
    <n v="-1821947"/>
    <n v="0"/>
    <n v="0"/>
    <n v="0"/>
    <n v="0"/>
    <n v="0"/>
    <n v="0"/>
    <n v="0"/>
    <n v="0"/>
    <n v="0"/>
    <n v="0"/>
    <n v="0"/>
    <n v="0"/>
    <n v="0"/>
    <n v="0"/>
    <n v="0"/>
    <n v="0"/>
    <n v="0"/>
    <n v="-1821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899"/>
    <n v="0"/>
    <m/>
    <n v="0"/>
    <n v="1081"/>
    <n v="0"/>
    <n v="1455445"/>
    <n v="0"/>
    <n v="0"/>
    <n v="0"/>
    <n v="74522"/>
    <n v="0"/>
    <n v="0"/>
    <n v="0"/>
    <n v="0"/>
    <m/>
    <m/>
    <n v="0"/>
    <n v="0"/>
    <n v="1531048"/>
    <m/>
    <n v="0"/>
    <m/>
    <n v="0"/>
    <n v="290899"/>
    <n v="1821947"/>
    <n v="1821947"/>
  </r>
  <r>
    <x v="22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3-06T00:00:00"/>
    <d v="2017-04-05T00:00:00"/>
    <d v="2017-04-07T00:00:00"/>
    <n v="193661787"/>
    <n v="67177"/>
    <n v="0"/>
    <n v="21001"/>
    <n v="0"/>
    <n v="0"/>
    <n v="0"/>
    <n v="0"/>
    <n v="0"/>
    <n v="162"/>
    <n v="244"/>
    <n v="161"/>
    <n v="201"/>
    <n v="120576"/>
    <n v="1284"/>
    <n v="0"/>
    <n v="4817390"/>
    <m/>
    <m/>
    <n v="0"/>
    <m/>
    <m/>
    <n v="0"/>
    <n v="0"/>
    <n v="0"/>
    <n v="99366"/>
    <n v="0"/>
    <n v="0"/>
    <m/>
    <n v="0"/>
    <n v="154270"/>
    <n v="1159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37896"/>
    <n v="6352096"/>
    <n v="0"/>
    <n v="1014200"/>
    <n v="0"/>
    <n v="0"/>
    <n v="0"/>
    <n v="0"/>
    <n v="1014200"/>
    <n v="-6352096"/>
    <n v="0"/>
    <n v="0"/>
    <n v="0"/>
    <n v="0"/>
    <n v="0"/>
    <n v="0"/>
    <n v="0"/>
    <n v="0"/>
    <n v="0"/>
    <n v="0"/>
    <n v="0"/>
    <n v="0"/>
    <n v="0"/>
    <n v="0"/>
    <n v="0"/>
    <n v="0"/>
    <n v="0"/>
    <n v="-635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200"/>
    <n v="0"/>
    <m/>
    <n v="101324"/>
    <n v="1079"/>
    <n v="0"/>
    <n v="4048227"/>
    <n v="0"/>
    <n v="83501"/>
    <n v="0"/>
    <n v="129639"/>
    <n v="974126"/>
    <n v="0"/>
    <n v="0"/>
    <n v="0"/>
    <m/>
    <m/>
    <n v="0"/>
    <n v="0"/>
    <n v="5337896"/>
    <m/>
    <n v="0"/>
    <m/>
    <n v="0"/>
    <n v="1014200"/>
    <n v="6352096"/>
    <n v="6352096"/>
  </r>
  <r>
    <x v="22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4-05T00:00:00"/>
    <d v="2017-04-07T00:00:00"/>
    <n v="193661787"/>
    <n v="99358"/>
    <n v="0"/>
    <n v="29307"/>
    <n v="0"/>
    <n v="0"/>
    <n v="0"/>
    <n v="0"/>
    <n v="0"/>
    <n v="283"/>
    <n v="338"/>
    <n v="190"/>
    <n v="237"/>
    <n v="64766"/>
    <n v="1284"/>
    <n v="0"/>
    <n v="7125151"/>
    <m/>
    <m/>
    <n v="0"/>
    <m/>
    <m/>
    <n v="0"/>
    <n v="0"/>
    <n v="0"/>
    <n v="146967"/>
    <n v="0"/>
    <n v="0"/>
    <m/>
    <n v="0"/>
    <n v="213580"/>
    <n v="1366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94645"/>
    <n v="8918628"/>
    <n v="0"/>
    <n v="1423983"/>
    <n v="0"/>
    <n v="0"/>
    <n v="0"/>
    <n v="0"/>
    <n v="1423983"/>
    <n v="-8918628"/>
    <n v="0"/>
    <n v="0"/>
    <n v="0"/>
    <n v="0"/>
    <n v="0"/>
    <n v="0"/>
    <n v="0"/>
    <n v="0"/>
    <n v="0"/>
    <n v="0"/>
    <n v="0"/>
    <n v="0"/>
    <n v="0"/>
    <n v="0"/>
    <n v="0"/>
    <n v="0"/>
    <n v="0"/>
    <n v="-8918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3983"/>
    <n v="0"/>
    <m/>
    <n v="54425"/>
    <n v="1079"/>
    <n v="0"/>
    <n v="5987522"/>
    <n v="0"/>
    <n v="123502"/>
    <n v="0"/>
    <n v="179479"/>
    <n v="1148638"/>
    <n v="0"/>
    <n v="0"/>
    <n v="0"/>
    <m/>
    <m/>
    <n v="0"/>
    <n v="0"/>
    <n v="7494645"/>
    <m/>
    <n v="0"/>
    <m/>
    <n v="0"/>
    <n v="1423983"/>
    <n v="8918628"/>
    <n v="8918628"/>
  </r>
  <r>
    <x v="22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3-06T00:00:00"/>
    <d v="2017-04-05T00:00:00"/>
    <d v="2017-04-07T00:00:00"/>
    <n v="193661787"/>
    <n v="106323"/>
    <n v="0"/>
    <n v="16944"/>
    <n v="0"/>
    <n v="0"/>
    <n v="0"/>
    <n v="0"/>
    <n v="0"/>
    <n v="445"/>
    <n v="447"/>
    <n v="281"/>
    <n v="292"/>
    <n v="120576"/>
    <n v="1284"/>
    <n v="0"/>
    <n v="7624624"/>
    <m/>
    <m/>
    <n v="0"/>
    <m/>
    <m/>
    <n v="0"/>
    <n v="0"/>
    <n v="0"/>
    <n v="157269"/>
    <n v="0"/>
    <n v="0"/>
    <m/>
    <n v="0"/>
    <n v="282040"/>
    <n v="168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2237"/>
    <n v="9867762"/>
    <n v="0"/>
    <n v="1575525"/>
    <n v="0"/>
    <n v="0"/>
    <n v="0"/>
    <n v="0"/>
    <n v="1575525"/>
    <n v="-9867762"/>
    <n v="0"/>
    <n v="0"/>
    <n v="0"/>
    <n v="0"/>
    <n v="0"/>
    <n v="0"/>
    <n v="0"/>
    <n v="0"/>
    <n v="0"/>
    <n v="0"/>
    <n v="0"/>
    <n v="0"/>
    <n v="0"/>
    <n v="0"/>
    <n v="0"/>
    <n v="0"/>
    <n v="0"/>
    <n v="-986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5525"/>
    <n v="0"/>
    <m/>
    <n v="101324"/>
    <n v="1079"/>
    <n v="0"/>
    <n v="6407247"/>
    <n v="0"/>
    <n v="132159"/>
    <n v="0"/>
    <n v="237008"/>
    <n v="1413420"/>
    <n v="0"/>
    <n v="0"/>
    <n v="0"/>
    <m/>
    <m/>
    <n v="0"/>
    <n v="0"/>
    <n v="8292237"/>
    <m/>
    <n v="0"/>
    <m/>
    <n v="0"/>
    <n v="1575525"/>
    <n v="9867762"/>
    <n v="9867762"/>
  </r>
  <r>
    <x v="22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3-06T00:00:00"/>
    <d v="2017-04-05T00:00:00"/>
    <d v="2017-04-07T00:00:00"/>
    <n v="193661787"/>
    <n v="66113"/>
    <n v="0"/>
    <n v="16539"/>
    <n v="0"/>
    <n v="0"/>
    <n v="0"/>
    <n v="0"/>
    <n v="0"/>
    <n v="165"/>
    <n v="165"/>
    <n v="165"/>
    <n v="78"/>
    <n v="145965"/>
    <n v="1284"/>
    <n v="0"/>
    <n v="4741089"/>
    <m/>
    <m/>
    <n v="0"/>
    <m/>
    <m/>
    <n v="0"/>
    <n v="0"/>
    <n v="0"/>
    <n v="97792"/>
    <n v="0"/>
    <n v="0"/>
    <m/>
    <n v="0"/>
    <n v="104108"/>
    <n v="450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6338"/>
    <n v="5541042"/>
    <n v="0"/>
    <n v="884704"/>
    <n v="0"/>
    <n v="0"/>
    <n v="0"/>
    <n v="0"/>
    <n v="884704"/>
    <n v="-5541042"/>
    <n v="0"/>
    <n v="0"/>
    <n v="0"/>
    <n v="0"/>
    <n v="0"/>
    <n v="0"/>
    <n v="0"/>
    <n v="0"/>
    <n v="0"/>
    <n v="0"/>
    <n v="0"/>
    <n v="0"/>
    <n v="0"/>
    <n v="0"/>
    <n v="0"/>
    <n v="0"/>
    <n v="0"/>
    <n v="-554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704"/>
    <n v="0"/>
    <m/>
    <n v="122660"/>
    <n v="1079"/>
    <n v="0"/>
    <n v="3984108"/>
    <n v="0"/>
    <n v="82178"/>
    <n v="0"/>
    <n v="87486"/>
    <n v="378827"/>
    <n v="0"/>
    <n v="0"/>
    <n v="0"/>
    <m/>
    <m/>
    <n v="0"/>
    <n v="0"/>
    <n v="4656338"/>
    <m/>
    <n v="0"/>
    <m/>
    <n v="0"/>
    <n v="884704"/>
    <n v="5541042"/>
    <n v="5541042"/>
  </r>
  <r>
    <x v="22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4-05T00:00:00"/>
    <d v="2017-04-07T00:00:00"/>
    <n v="193661787"/>
    <n v="11163"/>
    <n v="0"/>
    <n v="3014"/>
    <n v="0"/>
    <n v="0"/>
    <n v="0"/>
    <n v="0"/>
    <n v="0"/>
    <n v="22"/>
    <n v="23"/>
    <n v="22"/>
    <n v="22"/>
    <n v="82572"/>
    <n v="1284"/>
    <n v="0"/>
    <n v="800520"/>
    <m/>
    <m/>
    <n v="0"/>
    <m/>
    <m/>
    <n v="0"/>
    <n v="0"/>
    <n v="0"/>
    <n v="16512"/>
    <n v="0"/>
    <n v="0"/>
    <m/>
    <n v="0"/>
    <n v="14827"/>
    <n v="131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9939"/>
    <n v="1047127"/>
    <n v="0"/>
    <n v="167188"/>
    <n v="0"/>
    <n v="0"/>
    <n v="0"/>
    <n v="0"/>
    <n v="167188"/>
    <n v="-1047127"/>
    <n v="0"/>
    <n v="0"/>
    <n v="0"/>
    <n v="0"/>
    <n v="0"/>
    <n v="0"/>
    <n v="0"/>
    <n v="0"/>
    <n v="0"/>
    <n v="0"/>
    <n v="0"/>
    <n v="0"/>
    <n v="0"/>
    <n v="0"/>
    <n v="0"/>
    <n v="0"/>
    <n v="0"/>
    <n v="-1047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188"/>
    <n v="0"/>
    <m/>
    <n v="69388"/>
    <n v="1079"/>
    <n v="0"/>
    <n v="672706"/>
    <n v="0"/>
    <n v="13876"/>
    <n v="0"/>
    <n v="12460"/>
    <n v="110430"/>
    <n v="0"/>
    <n v="0"/>
    <n v="0"/>
    <m/>
    <m/>
    <n v="0"/>
    <n v="0"/>
    <n v="879939"/>
    <m/>
    <n v="0"/>
    <m/>
    <n v="0"/>
    <n v="167188"/>
    <n v="1047127"/>
    <n v="1047127"/>
  </r>
  <r>
    <x v="22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3-06T00:00:00"/>
    <d v="2017-04-05T00:00:00"/>
    <d v="2017-04-07T00:00:00"/>
    <n v="193661787"/>
    <n v="0"/>
    <n v="0"/>
    <n v="0"/>
    <n v="0"/>
    <n v="0"/>
    <n v="0"/>
    <n v="0"/>
    <n v="351206"/>
    <n v="0"/>
    <n v="0"/>
    <n v="0"/>
    <n v="0"/>
    <n v="82572"/>
    <n v="1284"/>
    <n v="0"/>
    <n v="25185649"/>
    <m/>
    <m/>
    <n v="0"/>
    <m/>
    <m/>
    <n v="0"/>
    <n v="0"/>
    <n v="0"/>
    <n v="0"/>
    <n v="0"/>
    <n v="0"/>
    <m/>
    <n v="0"/>
    <n v="42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94367"/>
    <n v="25697297"/>
    <n v="0"/>
    <n v="4102930"/>
    <n v="0"/>
    <n v="0"/>
    <n v="0"/>
    <n v="0"/>
    <n v="4102930"/>
    <n v="-25697297"/>
    <n v="0"/>
    <n v="0"/>
    <n v="0"/>
    <n v="0"/>
    <n v="0"/>
    <n v="0"/>
    <n v="0"/>
    <n v="0"/>
    <n v="0"/>
    <n v="0"/>
    <n v="0"/>
    <n v="0"/>
    <n v="0"/>
    <n v="0"/>
    <n v="0"/>
    <n v="0"/>
    <n v="0"/>
    <n v="-25697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2930"/>
    <n v="0"/>
    <m/>
    <n v="69388"/>
    <n v="1079"/>
    <n v="0"/>
    <n v="21164411"/>
    <n v="0"/>
    <n v="0"/>
    <n v="0"/>
    <n v="359489"/>
    <n v="0"/>
    <n v="0"/>
    <n v="0"/>
    <n v="0"/>
    <m/>
    <m/>
    <n v="0"/>
    <n v="0"/>
    <n v="21594367"/>
    <m/>
    <n v="0"/>
    <m/>
    <n v="0"/>
    <n v="4102930"/>
    <n v="25697297"/>
    <n v="25697297"/>
  </r>
  <r>
    <x v="22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7-02-03T00:00:00"/>
    <d v="2017-04-05T00:00:00"/>
    <d v="2017-04-07T00:00:00"/>
    <n v="193661787"/>
    <n v="0"/>
    <n v="0"/>
    <n v="0"/>
    <n v="0"/>
    <n v="0"/>
    <n v="0"/>
    <n v="0"/>
    <n v="48449"/>
    <n v="0"/>
    <n v="0"/>
    <n v="0"/>
    <n v="0"/>
    <n v="120576"/>
    <n v="1284"/>
    <n v="0"/>
    <n v="3474369"/>
    <m/>
    <m/>
    <n v="0"/>
    <m/>
    <m/>
    <n v="0"/>
    <n v="0"/>
    <n v="0"/>
    <n v="0"/>
    <n v="0"/>
    <n v="0"/>
    <m/>
    <n v="0"/>
    <n v="62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131"/>
    <n v="11381"/>
    <n v="0"/>
    <n v="0"/>
    <n v="3440087"/>
    <n v="4093703"/>
    <n v="0"/>
    <n v="653617"/>
    <n v="0"/>
    <n v="0"/>
    <n v="0"/>
    <n v="0"/>
    <n v="653617"/>
    <n v="-4093703"/>
    <n v="0"/>
    <n v="0"/>
    <n v="0"/>
    <n v="0"/>
    <n v="0"/>
    <n v="0"/>
    <n v="0"/>
    <n v="0"/>
    <n v="0"/>
    <n v="0"/>
    <n v="0"/>
    <n v="0"/>
    <n v="0"/>
    <n v="0"/>
    <n v="0"/>
    <n v="0"/>
    <n v="0"/>
    <n v="-4093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17"/>
    <n v="0"/>
    <m/>
    <n v="101324"/>
    <n v="1079"/>
    <n v="0"/>
    <n v="2919638"/>
    <n v="0"/>
    <n v="0"/>
    <n v="0"/>
    <n v="52909"/>
    <n v="0"/>
    <n v="0"/>
    <n v="0"/>
    <n v="0"/>
    <m/>
    <m/>
    <n v="0"/>
    <n v="0"/>
    <n v="3074950"/>
    <m/>
    <n v="0"/>
    <m/>
    <n v="0"/>
    <n v="584241"/>
    <n v="3659191"/>
    <n v="3659191"/>
  </r>
  <r>
    <x v="22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3-06T00:00:00"/>
    <d v="2017-04-05T00:00:00"/>
    <d v="2017-04-07T00:00:00"/>
    <n v="193661787"/>
    <n v="49087"/>
    <n v="0"/>
    <n v="19514"/>
    <n v="0"/>
    <n v="0"/>
    <n v="0"/>
    <n v="0"/>
    <n v="0"/>
    <n v="95"/>
    <n v="98"/>
    <n v="91"/>
    <n v="95"/>
    <n v="199365"/>
    <n v="1284"/>
    <n v="0"/>
    <n v="3520122"/>
    <m/>
    <m/>
    <n v="0"/>
    <m/>
    <m/>
    <n v="0"/>
    <n v="0"/>
    <n v="0"/>
    <n v="72608"/>
    <n v="0"/>
    <n v="0"/>
    <m/>
    <n v="0"/>
    <n v="61835"/>
    <n v="547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9934"/>
    <n v="4402921"/>
    <n v="0"/>
    <n v="702987"/>
    <n v="0"/>
    <n v="0"/>
    <n v="0"/>
    <n v="0"/>
    <n v="702987"/>
    <n v="-4402921"/>
    <n v="0"/>
    <n v="0"/>
    <n v="0"/>
    <n v="0"/>
    <n v="0"/>
    <n v="0"/>
    <n v="0"/>
    <n v="0"/>
    <n v="0"/>
    <n v="0"/>
    <n v="0"/>
    <n v="0"/>
    <n v="0"/>
    <n v="0"/>
    <n v="0"/>
    <n v="0"/>
    <n v="0"/>
    <n v="-4402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987"/>
    <n v="0"/>
    <m/>
    <n v="167534"/>
    <n v="1079"/>
    <n v="0"/>
    <n v="2958086"/>
    <n v="0"/>
    <n v="61015"/>
    <n v="0"/>
    <n v="51962"/>
    <n v="460258"/>
    <n v="0"/>
    <n v="0"/>
    <n v="0"/>
    <m/>
    <m/>
    <n v="0"/>
    <n v="0"/>
    <n v="3699934"/>
    <m/>
    <n v="0"/>
    <m/>
    <n v="0"/>
    <n v="702987"/>
    <n v="4402921"/>
    <n v="4402921"/>
  </r>
  <r>
    <x v="22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1-06T00:00:00"/>
    <d v="2017-04-05T00:00:00"/>
    <d v="2017-04-07T00:00:00"/>
    <n v="193661787"/>
    <n v="8321"/>
    <n v="0"/>
    <n v="1277"/>
    <n v="0"/>
    <n v="0"/>
    <n v="0"/>
    <n v="0"/>
    <n v="0"/>
    <n v="62"/>
    <n v="63"/>
    <n v="1"/>
    <n v="176"/>
    <n v="145965"/>
    <n v="1284"/>
    <n v="0"/>
    <n v="596715"/>
    <m/>
    <m/>
    <n v="0"/>
    <m/>
    <m/>
    <n v="0"/>
    <n v="0"/>
    <n v="0"/>
    <n v="12308"/>
    <n v="0"/>
    <n v="0"/>
    <m/>
    <n v="0"/>
    <n v="117377"/>
    <n v="1015569"/>
    <n v="0"/>
    <n v="0"/>
    <n v="0"/>
    <n v="0"/>
    <n v="0"/>
    <n v="0"/>
    <n v="0"/>
    <n v="0"/>
    <n v="0"/>
    <n v="0"/>
    <n v="0"/>
    <n v="0"/>
    <n v="0"/>
    <n v="0"/>
    <n v="0"/>
    <n v="-191170"/>
    <n v="0"/>
    <n v="0"/>
    <n v="0"/>
    <n v="0"/>
    <n v="0"/>
    <n v="0"/>
    <n v="0"/>
    <n v="0"/>
    <n v="0"/>
    <n v="0"/>
    <n v="0"/>
    <n v="0"/>
    <n v="0"/>
    <n v="1426931"/>
    <n v="1698048"/>
    <n v="0"/>
    <n v="271117"/>
    <n v="0"/>
    <n v="0"/>
    <n v="0"/>
    <n v="0"/>
    <n v="271117"/>
    <n v="-1698048"/>
    <n v="0"/>
    <n v="0"/>
    <n v="0"/>
    <n v="0"/>
    <n v="0"/>
    <n v="0"/>
    <n v="0"/>
    <n v="0"/>
    <n v="0"/>
    <n v="0"/>
    <n v="0"/>
    <n v="0"/>
    <n v="0"/>
    <n v="0"/>
    <n v="0"/>
    <n v="0"/>
    <n v="0"/>
    <n v="-1698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117"/>
    <n v="0"/>
    <m/>
    <n v="122660"/>
    <n v="1079"/>
    <n v="0"/>
    <n v="501441"/>
    <n v="0"/>
    <n v="10343"/>
    <n v="0"/>
    <n v="98636"/>
    <n v="853419"/>
    <n v="0"/>
    <n v="0"/>
    <n v="0"/>
    <m/>
    <m/>
    <n v="0"/>
    <n v="0"/>
    <n v="1587578"/>
    <m/>
    <n v="-191170"/>
    <m/>
    <n v="0"/>
    <n v="301640"/>
    <n v="1889218"/>
    <n v="1698048"/>
  </r>
  <r>
    <x v="22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3-06T00:00:00"/>
    <d v="2017-04-05T00:00:00"/>
    <d v="2017-04-07T00:00:00"/>
    <n v="193661787"/>
    <n v="0"/>
    <n v="0"/>
    <n v="0"/>
    <n v="0"/>
    <n v="0"/>
    <n v="0"/>
    <n v="0"/>
    <n v="952"/>
    <n v="0"/>
    <n v="0"/>
    <n v="0"/>
    <n v="0"/>
    <n v="145965"/>
    <n v="1284"/>
    <n v="0"/>
    <n v="68270"/>
    <m/>
    <m/>
    <n v="0"/>
    <m/>
    <m/>
    <n v="0"/>
    <n v="0"/>
    <n v="0"/>
    <n v="0"/>
    <n v="0"/>
    <n v="0"/>
    <m/>
    <n v="0"/>
    <n v="14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039"/>
    <n v="229716"/>
    <n v="0"/>
    <n v="36677"/>
    <n v="0"/>
    <n v="0"/>
    <n v="0"/>
    <n v="0"/>
    <n v="36677"/>
    <n v="-229716"/>
    <n v="0"/>
    <n v="0"/>
    <n v="0"/>
    <n v="0"/>
    <n v="0"/>
    <n v="0"/>
    <n v="0"/>
    <n v="0"/>
    <n v="0"/>
    <n v="0"/>
    <n v="0"/>
    <n v="0"/>
    <n v="0"/>
    <n v="0"/>
    <n v="0"/>
    <n v="0"/>
    <n v="0"/>
    <n v="-229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77"/>
    <n v="0"/>
    <m/>
    <n v="122660"/>
    <n v="1079"/>
    <n v="0"/>
    <n v="57370"/>
    <n v="0"/>
    <n v="0"/>
    <n v="0"/>
    <n v="11930"/>
    <n v="0"/>
    <n v="0"/>
    <n v="0"/>
    <n v="0"/>
    <m/>
    <m/>
    <n v="0"/>
    <n v="0"/>
    <n v="193039"/>
    <m/>
    <n v="0"/>
    <m/>
    <n v="0"/>
    <n v="36677"/>
    <n v="229716"/>
    <n v="229716"/>
  </r>
  <r>
    <x v="22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3-06T00:00:00"/>
    <d v="2017-04-05T00:00:00"/>
    <d v="2017-04-07T00:00:00"/>
    <n v="193661787"/>
    <n v="71043"/>
    <n v="0"/>
    <n v="20511"/>
    <n v="0"/>
    <n v="0"/>
    <n v="0"/>
    <n v="0"/>
    <n v="0"/>
    <n v="120"/>
    <n v="120"/>
    <n v="120"/>
    <n v="120"/>
    <n v="120576"/>
    <n v="1284"/>
    <n v="0"/>
    <n v="5094628"/>
    <m/>
    <m/>
    <n v="0"/>
    <m/>
    <m/>
    <n v="0"/>
    <n v="0"/>
    <n v="0"/>
    <n v="105084"/>
    <n v="0"/>
    <n v="0"/>
    <m/>
    <n v="0"/>
    <n v="75715"/>
    <n v="690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15894"/>
    <n v="6087914"/>
    <n v="0"/>
    <n v="972020"/>
    <n v="0"/>
    <n v="0"/>
    <n v="0"/>
    <n v="0"/>
    <n v="972020"/>
    <n v="-6087914"/>
    <n v="0"/>
    <n v="0"/>
    <n v="0"/>
    <n v="0"/>
    <n v="0"/>
    <n v="0"/>
    <n v="0"/>
    <n v="0"/>
    <n v="0"/>
    <n v="0"/>
    <n v="0"/>
    <n v="0"/>
    <n v="0"/>
    <n v="0"/>
    <n v="0"/>
    <n v="0"/>
    <n v="0"/>
    <n v="-6087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020"/>
    <n v="0"/>
    <m/>
    <n v="101324"/>
    <n v="1079"/>
    <n v="0"/>
    <n v="4281200"/>
    <n v="0"/>
    <n v="88306"/>
    <n v="0"/>
    <n v="63626"/>
    <n v="580359"/>
    <n v="0"/>
    <n v="0"/>
    <n v="0"/>
    <m/>
    <m/>
    <n v="0"/>
    <n v="0"/>
    <n v="5115894"/>
    <m/>
    <n v="0"/>
    <m/>
    <n v="0"/>
    <n v="972020"/>
    <n v="6087914"/>
    <n v="6087914"/>
  </r>
  <r>
    <x v="22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3-06T00:00:00"/>
    <d v="2017-04-05T00:00:00"/>
    <d v="2017-04-07T00:00:00"/>
    <n v="193661787"/>
    <n v="0"/>
    <n v="0"/>
    <n v="0"/>
    <n v="0"/>
    <n v="0"/>
    <n v="0"/>
    <n v="0"/>
    <n v="65811"/>
    <n v="0"/>
    <n v="0"/>
    <n v="0"/>
    <n v="0"/>
    <n v="120576"/>
    <n v="1284"/>
    <n v="0"/>
    <n v="4719432"/>
    <m/>
    <m/>
    <n v="0"/>
    <m/>
    <m/>
    <n v="0"/>
    <n v="0"/>
    <n v="0"/>
    <n v="0"/>
    <n v="0"/>
    <n v="0"/>
    <m/>
    <n v="0"/>
    <n v="13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3105"/>
    <n v="4977895"/>
    <n v="0"/>
    <n v="794790"/>
    <n v="0"/>
    <n v="0"/>
    <n v="0"/>
    <n v="0"/>
    <n v="794790"/>
    <n v="-4977895"/>
    <n v="0"/>
    <n v="0"/>
    <n v="0"/>
    <n v="0"/>
    <n v="0"/>
    <n v="0"/>
    <n v="0"/>
    <n v="0"/>
    <n v="0"/>
    <n v="0"/>
    <n v="0"/>
    <n v="0"/>
    <n v="0"/>
    <n v="0"/>
    <n v="0"/>
    <n v="0"/>
    <n v="0"/>
    <n v="-497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790"/>
    <n v="0"/>
    <m/>
    <n v="101324"/>
    <n v="1079"/>
    <n v="0"/>
    <n v="3965909"/>
    <n v="0"/>
    <n v="0"/>
    <n v="0"/>
    <n v="114793"/>
    <n v="0"/>
    <n v="0"/>
    <n v="0"/>
    <n v="0"/>
    <m/>
    <m/>
    <n v="0"/>
    <n v="0"/>
    <n v="4183105"/>
    <m/>
    <n v="0"/>
    <m/>
    <n v="0"/>
    <n v="794790"/>
    <n v="4977895"/>
    <n v="4977895"/>
  </r>
  <r>
    <x v="22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3-06T00:00:00"/>
    <d v="2017-04-05T00:00:00"/>
    <d v="2017-04-07T00:00:00"/>
    <n v="193661787"/>
    <n v="30228"/>
    <n v="0"/>
    <n v="4049"/>
    <n v="0"/>
    <n v="0"/>
    <n v="0"/>
    <n v="0"/>
    <n v="0"/>
    <n v="68"/>
    <n v="73"/>
    <n v="67"/>
    <n v="70"/>
    <n v="82572"/>
    <n v="1284"/>
    <n v="0"/>
    <n v="2044136"/>
    <m/>
    <m/>
    <n v="0"/>
    <m/>
    <m/>
    <n v="0"/>
    <n v="0"/>
    <n v="0"/>
    <n v="44712"/>
    <n v="0"/>
    <n v="0"/>
    <m/>
    <n v="0"/>
    <n v="46060"/>
    <n v="407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678"/>
    <n v="2625947"/>
    <n v="0"/>
    <n v="419269"/>
    <n v="0"/>
    <n v="0"/>
    <n v="0"/>
    <n v="0"/>
    <n v="419269"/>
    <n v="-2625947"/>
    <n v="0"/>
    <n v="0"/>
    <n v="0"/>
    <n v="0"/>
    <n v="0"/>
    <n v="0"/>
    <n v="0"/>
    <n v="0"/>
    <n v="0"/>
    <n v="0"/>
    <n v="0"/>
    <n v="0"/>
    <n v="0"/>
    <n v="0"/>
    <n v="0"/>
    <n v="0"/>
    <n v="0"/>
    <n v="-2625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269"/>
    <n v="0"/>
    <m/>
    <n v="69388"/>
    <n v="1079"/>
    <n v="0"/>
    <n v="1717761"/>
    <n v="0"/>
    <n v="37573"/>
    <n v="0"/>
    <n v="38706"/>
    <n v="342171"/>
    <n v="0"/>
    <n v="0"/>
    <n v="0"/>
    <m/>
    <m/>
    <n v="0"/>
    <n v="0"/>
    <n v="2206678"/>
    <m/>
    <n v="0"/>
    <m/>
    <n v="0"/>
    <n v="419269"/>
    <n v="2625947"/>
    <n v="2625947"/>
  </r>
  <r>
    <x v="22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3-06T00:00:00"/>
    <d v="2017-04-05T00:00:00"/>
    <d v="2017-04-07T00:00:00"/>
    <n v="193661787"/>
    <n v="28835"/>
    <n v="0"/>
    <n v="12747"/>
    <n v="0"/>
    <n v="0"/>
    <n v="0"/>
    <n v="0"/>
    <n v="0"/>
    <n v="80"/>
    <n v="82"/>
    <n v="80"/>
    <n v="80"/>
    <n v="0"/>
    <n v="1284"/>
    <n v="0"/>
    <n v="1949935"/>
    <m/>
    <m/>
    <n v="0"/>
    <m/>
    <m/>
    <n v="0"/>
    <n v="0"/>
    <n v="0"/>
    <n v="42652"/>
    <n v="0"/>
    <n v="0"/>
    <m/>
    <n v="0"/>
    <n v="52054"/>
    <n v="460418"/>
    <n v="49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7556"/>
    <n v="2555592"/>
    <n v="0"/>
    <n v="408036"/>
    <n v="0"/>
    <n v="0"/>
    <n v="0"/>
    <n v="0"/>
    <n v="408036"/>
    <n v="-2555592"/>
    <n v="0"/>
    <n v="0"/>
    <n v="0"/>
    <n v="0"/>
    <n v="0"/>
    <n v="0"/>
    <n v="0"/>
    <n v="0"/>
    <n v="0"/>
    <n v="0"/>
    <n v="0"/>
    <n v="0"/>
    <n v="0"/>
    <n v="0"/>
    <n v="0"/>
    <n v="0"/>
    <n v="0"/>
    <n v="-255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036"/>
    <n v="0"/>
    <m/>
    <n v="0"/>
    <n v="1079"/>
    <n v="0"/>
    <n v="1638601"/>
    <n v="0"/>
    <n v="35842"/>
    <n v="0"/>
    <n v="43743"/>
    <n v="386906"/>
    <n v="41385"/>
    <n v="0"/>
    <n v="0"/>
    <m/>
    <m/>
    <n v="0"/>
    <n v="0"/>
    <n v="2147556"/>
    <m/>
    <n v="0"/>
    <m/>
    <n v="0"/>
    <n v="408036"/>
    <n v="2555592"/>
    <n v="2555592"/>
  </r>
  <r>
    <x v="22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3-06T00:00:00"/>
    <d v="2017-04-05T00:00:00"/>
    <d v="2017-04-07T00:00:00"/>
    <n v="193661787"/>
    <n v="322628"/>
    <n v="0"/>
    <n v="117893"/>
    <n v="0"/>
    <n v="0"/>
    <n v="0"/>
    <n v="0"/>
    <n v="0"/>
    <n v="677"/>
    <n v="648"/>
    <n v="620"/>
    <n v="613"/>
    <n v="82572"/>
    <n v="1284"/>
    <n v="0"/>
    <n v="23136267"/>
    <m/>
    <m/>
    <n v="0"/>
    <m/>
    <m/>
    <n v="0"/>
    <n v="0"/>
    <n v="0"/>
    <n v="477222"/>
    <n v="0"/>
    <n v="0"/>
    <m/>
    <n v="0"/>
    <n v="409179"/>
    <n v="3529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23863"/>
    <n v="27636397"/>
    <n v="0"/>
    <n v="4412534"/>
    <n v="0"/>
    <n v="0"/>
    <n v="0"/>
    <n v="0"/>
    <n v="4412534"/>
    <n v="-27636397"/>
    <n v="0"/>
    <n v="0"/>
    <n v="0"/>
    <n v="0"/>
    <n v="0"/>
    <n v="0"/>
    <n v="0"/>
    <n v="0"/>
    <n v="0"/>
    <n v="0"/>
    <n v="0"/>
    <n v="0"/>
    <n v="0"/>
    <n v="0"/>
    <n v="0"/>
    <n v="0"/>
    <n v="0"/>
    <n v="-2763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2534"/>
    <n v="0"/>
    <m/>
    <n v="69388"/>
    <n v="1079"/>
    <n v="0"/>
    <n v="19442241"/>
    <n v="0"/>
    <n v="401027"/>
    <n v="0"/>
    <n v="343848"/>
    <n v="2966280"/>
    <n v="0"/>
    <n v="0"/>
    <n v="0"/>
    <m/>
    <m/>
    <n v="0"/>
    <n v="0"/>
    <n v="23223863"/>
    <m/>
    <n v="0"/>
    <m/>
    <n v="0"/>
    <n v="4412534"/>
    <n v="27636397"/>
    <n v="27636397"/>
  </r>
  <r>
    <x v="22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3-06T00:00:00"/>
    <d v="2017-04-05T00:00:00"/>
    <d v="2017-04-07T00:00:00"/>
    <n v="193661787"/>
    <n v="77963"/>
    <n v="0"/>
    <n v="12924"/>
    <n v="0"/>
    <n v="0"/>
    <n v="0"/>
    <n v="0"/>
    <n v="0"/>
    <n v="148"/>
    <n v="196"/>
    <n v="148"/>
    <n v="150"/>
    <n v="82572"/>
    <n v="1284"/>
    <n v="0"/>
    <n v="5590875"/>
    <m/>
    <m/>
    <n v="0"/>
    <m/>
    <m/>
    <n v="0"/>
    <n v="0"/>
    <n v="0"/>
    <n v="115321"/>
    <n v="0"/>
    <n v="0"/>
    <m/>
    <n v="0"/>
    <n v="123984"/>
    <n v="866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7645"/>
    <n v="6780198"/>
    <n v="0"/>
    <n v="1082553"/>
    <n v="0"/>
    <n v="0"/>
    <n v="0"/>
    <n v="0"/>
    <n v="1082553"/>
    <n v="-6780198"/>
    <n v="0"/>
    <n v="0"/>
    <n v="0"/>
    <n v="0"/>
    <n v="0"/>
    <n v="0"/>
    <n v="0"/>
    <n v="0"/>
    <n v="0"/>
    <n v="0"/>
    <n v="0"/>
    <n v="0"/>
    <n v="0"/>
    <n v="0"/>
    <n v="0"/>
    <n v="0"/>
    <n v="0"/>
    <n v="-678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553"/>
    <n v="0"/>
    <m/>
    <n v="69388"/>
    <n v="1079"/>
    <n v="0"/>
    <n v="4698214"/>
    <n v="0"/>
    <n v="96908"/>
    <n v="0"/>
    <n v="104188"/>
    <n v="727868"/>
    <n v="0"/>
    <n v="0"/>
    <n v="0"/>
    <m/>
    <m/>
    <n v="0"/>
    <n v="0"/>
    <n v="5697645"/>
    <m/>
    <n v="0"/>
    <m/>
    <n v="0"/>
    <n v="1082553"/>
    <n v="6780198"/>
    <n v="6780198"/>
  </r>
  <r>
    <x v="22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3-06T00:00:00"/>
    <d v="2017-04-05T00:00:00"/>
    <d v="2017-04-07T00:00:00"/>
    <n v="193661787"/>
    <n v="0"/>
    <n v="0"/>
    <n v="0"/>
    <n v="0"/>
    <n v="0"/>
    <n v="0"/>
    <n v="0"/>
    <n v="307604"/>
    <n v="0"/>
    <n v="0"/>
    <n v="0"/>
    <n v="0"/>
    <n v="82572"/>
    <n v="1284"/>
    <n v="0"/>
    <n v="22058867"/>
    <m/>
    <m/>
    <n v="0"/>
    <m/>
    <m/>
    <n v="0"/>
    <n v="0"/>
    <n v="0"/>
    <n v="0"/>
    <n v="0"/>
    <n v="0"/>
    <m/>
    <n v="0"/>
    <n v="407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49852"/>
    <n v="22550324"/>
    <n v="0"/>
    <n v="3600472"/>
    <n v="0"/>
    <n v="0"/>
    <n v="0"/>
    <n v="0"/>
    <n v="3600472"/>
    <n v="-22550324"/>
    <n v="0"/>
    <n v="0"/>
    <n v="0"/>
    <n v="0"/>
    <n v="0"/>
    <n v="0"/>
    <n v="0"/>
    <n v="0"/>
    <n v="0"/>
    <n v="0"/>
    <n v="0"/>
    <n v="0"/>
    <n v="0"/>
    <n v="0"/>
    <n v="0"/>
    <n v="0"/>
    <n v="0"/>
    <n v="-22550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472"/>
    <n v="0"/>
    <m/>
    <n v="69388"/>
    <n v="1079"/>
    <n v="0"/>
    <n v="18536863"/>
    <n v="0"/>
    <n v="0"/>
    <n v="0"/>
    <n v="342522"/>
    <n v="0"/>
    <n v="0"/>
    <n v="0"/>
    <n v="0"/>
    <m/>
    <m/>
    <n v="0"/>
    <n v="0"/>
    <n v="18949852"/>
    <m/>
    <n v="0"/>
    <m/>
    <n v="0"/>
    <n v="3600472"/>
    <n v="22550324"/>
    <n v="22550324"/>
  </r>
  <r>
    <x v="22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3-06T00:00:00"/>
    <d v="2017-04-05T00:00:00"/>
    <d v="2017-04-07T00:00:00"/>
    <n v="193661787"/>
    <n v="27734"/>
    <n v="0"/>
    <n v="5858"/>
    <n v="0"/>
    <n v="0"/>
    <n v="0"/>
    <n v="0"/>
    <n v="0"/>
    <n v="51"/>
    <n v="52"/>
    <n v="49"/>
    <n v="49"/>
    <n v="0"/>
    <n v="1284"/>
    <n v="0"/>
    <n v="1988858"/>
    <m/>
    <m/>
    <n v="0"/>
    <m/>
    <m/>
    <n v="0"/>
    <n v="0"/>
    <n v="0"/>
    <n v="41023"/>
    <n v="0"/>
    <n v="0"/>
    <m/>
    <n v="0"/>
    <n v="32809"/>
    <n v="286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5443"/>
    <n v="2350777"/>
    <n v="0"/>
    <n v="375334"/>
    <n v="0"/>
    <n v="0"/>
    <n v="0"/>
    <n v="0"/>
    <n v="375334"/>
    <n v="-2350777"/>
    <n v="0"/>
    <n v="0"/>
    <n v="0"/>
    <n v="0"/>
    <n v="0"/>
    <n v="0"/>
    <n v="0"/>
    <n v="0"/>
    <n v="0"/>
    <n v="0"/>
    <n v="0"/>
    <n v="0"/>
    <n v="0"/>
    <n v="0"/>
    <n v="0"/>
    <n v="0"/>
    <n v="0"/>
    <n v="-2350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334"/>
    <n v="0"/>
    <m/>
    <n v="0"/>
    <n v="1079"/>
    <n v="0"/>
    <n v="1671309"/>
    <n v="0"/>
    <n v="34473"/>
    <n v="0"/>
    <n v="27571"/>
    <n v="241011"/>
    <n v="0"/>
    <n v="0"/>
    <n v="0"/>
    <m/>
    <m/>
    <n v="0"/>
    <n v="0"/>
    <n v="1975443"/>
    <m/>
    <n v="0"/>
    <m/>
    <n v="0"/>
    <n v="375334"/>
    <n v="2350777"/>
    <n v="2350777"/>
  </r>
  <r>
    <x v="22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4-05T00:00:00"/>
    <d v="2017-04-07T00:00:00"/>
    <n v="193661787"/>
    <n v="0"/>
    <n v="0"/>
    <n v="0"/>
    <n v="0"/>
    <n v="0"/>
    <n v="0"/>
    <n v="0"/>
    <n v="31601"/>
    <n v="0"/>
    <n v="0"/>
    <n v="0"/>
    <n v="0"/>
    <n v="0"/>
    <n v="1284"/>
    <n v="0"/>
    <n v="2266168"/>
    <m/>
    <m/>
    <n v="0"/>
    <m/>
    <m/>
    <n v="0"/>
    <n v="0"/>
    <n v="0"/>
    <n v="0"/>
    <n v="0"/>
    <n v="0"/>
    <m/>
    <n v="0"/>
    <n v="7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7696"/>
    <n v="2341558"/>
    <n v="0"/>
    <n v="373862"/>
    <n v="0"/>
    <n v="0"/>
    <n v="0"/>
    <n v="0"/>
    <n v="373862"/>
    <n v="-2341558"/>
    <n v="0"/>
    <n v="0"/>
    <n v="0"/>
    <n v="0"/>
    <n v="0"/>
    <n v="0"/>
    <n v="0"/>
    <n v="0"/>
    <n v="0"/>
    <n v="0"/>
    <n v="0"/>
    <n v="0"/>
    <n v="0"/>
    <n v="0"/>
    <n v="0"/>
    <n v="0"/>
    <n v="0"/>
    <n v="-234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62"/>
    <n v="0"/>
    <m/>
    <n v="0"/>
    <n v="1079"/>
    <n v="0"/>
    <n v="1904343"/>
    <n v="0"/>
    <n v="0"/>
    <n v="0"/>
    <n v="62274"/>
    <n v="0"/>
    <n v="0"/>
    <n v="0"/>
    <n v="0"/>
    <m/>
    <m/>
    <n v="0"/>
    <n v="0"/>
    <n v="1967696"/>
    <m/>
    <n v="0"/>
    <m/>
    <n v="0"/>
    <n v="373862"/>
    <n v="2341558"/>
    <n v="2341558"/>
  </r>
  <r>
    <x v="22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3-06T00:00:00"/>
    <d v="2017-04-05T00:00:00"/>
    <d v="2017-04-07T00:00:00"/>
    <n v="193661787"/>
    <n v="35674"/>
    <n v="0"/>
    <n v="12391"/>
    <n v="0"/>
    <n v="0"/>
    <n v="0"/>
    <n v="0"/>
    <n v="0"/>
    <n v="55"/>
    <n v="55"/>
    <n v="55"/>
    <n v="54"/>
    <n v="120576"/>
    <n v="1284"/>
    <n v="0"/>
    <n v="2558250"/>
    <m/>
    <m/>
    <n v="0"/>
    <m/>
    <m/>
    <n v="0"/>
    <n v="0"/>
    <n v="0"/>
    <n v="52768"/>
    <n v="0"/>
    <n v="0"/>
    <m/>
    <n v="0"/>
    <n v="34703"/>
    <n v="311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7666"/>
    <n v="3079323"/>
    <n v="0"/>
    <n v="491657"/>
    <n v="0"/>
    <n v="0"/>
    <n v="0"/>
    <n v="0"/>
    <n v="491657"/>
    <n v="-3079323"/>
    <n v="0"/>
    <n v="0"/>
    <n v="0"/>
    <n v="0"/>
    <n v="0"/>
    <n v="0"/>
    <n v="0"/>
    <n v="0"/>
    <n v="0"/>
    <n v="0"/>
    <n v="0"/>
    <n v="0"/>
    <n v="0"/>
    <n v="0"/>
    <n v="0"/>
    <n v="0"/>
    <n v="0"/>
    <n v="-3079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57"/>
    <n v="0"/>
    <m/>
    <n v="101324"/>
    <n v="1079"/>
    <n v="0"/>
    <n v="2149790"/>
    <n v="0"/>
    <n v="44343"/>
    <n v="0"/>
    <n v="29162"/>
    <n v="261968"/>
    <n v="0"/>
    <n v="0"/>
    <n v="0"/>
    <m/>
    <m/>
    <n v="0"/>
    <n v="0"/>
    <n v="2587666"/>
    <m/>
    <n v="0"/>
    <m/>
    <n v="0"/>
    <n v="491657"/>
    <n v="3079323"/>
    <n v="3079323"/>
  </r>
  <r>
    <x v="22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3-06T00:00:00"/>
    <d v="2017-04-05T00:00:00"/>
    <d v="2017-04-07T00:00:00"/>
    <n v="193661787"/>
    <n v="0"/>
    <n v="0"/>
    <n v="0"/>
    <n v="0"/>
    <n v="0"/>
    <n v="0"/>
    <n v="0"/>
    <n v="79200"/>
    <n v="0"/>
    <n v="0"/>
    <n v="0"/>
    <n v="0"/>
    <n v="0"/>
    <n v="1284"/>
    <n v="0"/>
    <n v="5679582"/>
    <m/>
    <m/>
    <n v="0"/>
    <m/>
    <m/>
    <n v="0"/>
    <n v="0"/>
    <n v="0"/>
    <n v="0"/>
    <n v="0"/>
    <n v="0"/>
    <m/>
    <n v="0"/>
    <n v="12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8555"/>
    <n v="5805480"/>
    <n v="0"/>
    <n v="926925"/>
    <n v="0"/>
    <n v="0"/>
    <n v="0"/>
    <n v="0"/>
    <n v="926925"/>
    <n v="-5805480"/>
    <n v="0"/>
    <n v="0"/>
    <n v="0"/>
    <n v="0"/>
    <n v="0"/>
    <n v="0"/>
    <n v="0"/>
    <n v="0"/>
    <n v="0"/>
    <n v="0"/>
    <n v="0"/>
    <n v="0"/>
    <n v="0"/>
    <n v="0"/>
    <n v="0"/>
    <n v="0"/>
    <n v="0"/>
    <n v="-5805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925"/>
    <n v="0"/>
    <m/>
    <n v="0"/>
    <n v="1079"/>
    <n v="0"/>
    <n v="4772758"/>
    <n v="0"/>
    <n v="0"/>
    <n v="0"/>
    <n v="104718"/>
    <n v="0"/>
    <n v="0"/>
    <n v="0"/>
    <n v="0"/>
    <m/>
    <m/>
    <n v="0"/>
    <n v="0"/>
    <n v="4878555"/>
    <m/>
    <n v="0"/>
    <m/>
    <n v="0"/>
    <n v="926925"/>
    <n v="5805480"/>
    <n v="5805480"/>
  </r>
  <r>
    <x v="22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3-06T00:00:00"/>
    <d v="2017-04-05T00:00:00"/>
    <d v="2017-04-07T00:00:00"/>
    <n v="193661787"/>
    <n v="36738"/>
    <n v="0"/>
    <n v="11624"/>
    <n v="0"/>
    <n v="0"/>
    <n v="0"/>
    <n v="0"/>
    <n v="0"/>
    <n v="100"/>
    <n v="125"/>
    <n v="51"/>
    <n v="87"/>
    <n v="0"/>
    <n v="1284"/>
    <n v="0"/>
    <n v="2634552"/>
    <m/>
    <m/>
    <n v="0"/>
    <m/>
    <m/>
    <n v="0"/>
    <n v="0"/>
    <n v="0"/>
    <n v="54341"/>
    <n v="0"/>
    <n v="0"/>
    <m/>
    <n v="0"/>
    <n v="78870"/>
    <n v="50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8908"/>
    <n v="3271201"/>
    <n v="0"/>
    <n v="522293"/>
    <n v="0"/>
    <n v="0"/>
    <n v="0"/>
    <n v="0"/>
    <n v="522293"/>
    <n v="-3271201"/>
    <n v="0"/>
    <n v="0"/>
    <n v="0"/>
    <n v="0"/>
    <n v="0"/>
    <n v="0"/>
    <n v="0"/>
    <n v="0"/>
    <n v="0"/>
    <n v="0"/>
    <n v="0"/>
    <n v="0"/>
    <n v="0"/>
    <n v="0"/>
    <n v="0"/>
    <n v="0"/>
    <n v="0"/>
    <n v="-327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293"/>
    <n v="0"/>
    <m/>
    <n v="0"/>
    <n v="1079"/>
    <n v="0"/>
    <n v="2213909"/>
    <n v="0"/>
    <n v="45665"/>
    <n v="0"/>
    <n v="66277"/>
    <n v="421978"/>
    <n v="0"/>
    <n v="0"/>
    <n v="0"/>
    <m/>
    <m/>
    <n v="0"/>
    <n v="0"/>
    <n v="2748908"/>
    <m/>
    <n v="0"/>
    <m/>
    <n v="0"/>
    <n v="522293"/>
    <n v="3271201"/>
    <n v="3271201"/>
  </r>
  <r>
    <x v="22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3-06T00:00:00"/>
    <d v="2017-04-05T00:00:00"/>
    <d v="2017-04-07T00:00:00"/>
    <n v="193661787"/>
    <n v="172880"/>
    <n v="0"/>
    <n v="31140"/>
    <n v="0"/>
    <n v="0"/>
    <n v="0"/>
    <n v="0"/>
    <n v="0"/>
    <n v="528"/>
    <n v="543"/>
    <n v="301"/>
    <n v="356"/>
    <n v="217459"/>
    <n v="1284"/>
    <n v="0"/>
    <n v="12397553"/>
    <m/>
    <m/>
    <n v="0"/>
    <m/>
    <m/>
    <n v="0"/>
    <n v="0"/>
    <n v="0"/>
    <n v="255719"/>
    <n v="0"/>
    <n v="0"/>
    <m/>
    <n v="0"/>
    <n v="582440"/>
    <n v="223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81219"/>
    <n v="15685651"/>
    <n v="0"/>
    <n v="2504432"/>
    <n v="0"/>
    <n v="0"/>
    <n v="0"/>
    <n v="0"/>
    <n v="2504432"/>
    <n v="-15685651"/>
    <n v="0"/>
    <n v="0"/>
    <n v="0"/>
    <n v="0"/>
    <n v="0"/>
    <n v="0"/>
    <n v="0"/>
    <n v="0"/>
    <n v="0"/>
    <n v="0"/>
    <n v="0"/>
    <n v="0"/>
    <n v="0"/>
    <n v="0"/>
    <n v="0"/>
    <n v="0"/>
    <n v="0"/>
    <n v="-1568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4432"/>
    <n v="0"/>
    <m/>
    <n v="182739"/>
    <n v="1079"/>
    <n v="0"/>
    <n v="10418112"/>
    <n v="0"/>
    <n v="214890"/>
    <n v="0"/>
    <n v="489445"/>
    <n v="1874954"/>
    <n v="0"/>
    <n v="0"/>
    <n v="0"/>
    <m/>
    <m/>
    <n v="0"/>
    <n v="0"/>
    <n v="13181219"/>
    <m/>
    <n v="0"/>
    <m/>
    <n v="0"/>
    <n v="2504432"/>
    <n v="15685651"/>
    <n v="15685651"/>
  </r>
  <r>
    <x v="22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3-06T00:00:00"/>
    <d v="2017-04-05T00:00:00"/>
    <d v="2017-04-07T00:00:00"/>
    <n v="193661787"/>
    <n v="30130"/>
    <n v="0"/>
    <n v="6500"/>
    <n v="0"/>
    <n v="0"/>
    <n v="0"/>
    <n v="0"/>
    <n v="0"/>
    <n v="92"/>
    <n v="98"/>
    <n v="63"/>
    <n v="53"/>
    <n v="82572"/>
    <n v="1284"/>
    <n v="0"/>
    <n v="2160679"/>
    <m/>
    <m/>
    <n v="0"/>
    <m/>
    <m/>
    <n v="0"/>
    <n v="0"/>
    <n v="0"/>
    <n v="44568"/>
    <n v="0"/>
    <n v="0"/>
    <m/>
    <n v="0"/>
    <n v="61835"/>
    <n v="307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3917"/>
    <n v="2658361"/>
    <n v="0"/>
    <n v="424444"/>
    <n v="0"/>
    <n v="0"/>
    <n v="0"/>
    <n v="0"/>
    <n v="424444"/>
    <n v="-2658361"/>
    <n v="0"/>
    <n v="0"/>
    <n v="0"/>
    <n v="0"/>
    <n v="0"/>
    <n v="0"/>
    <n v="0"/>
    <n v="0"/>
    <n v="0"/>
    <n v="0"/>
    <n v="0"/>
    <n v="0"/>
    <n v="0"/>
    <n v="0"/>
    <n v="0"/>
    <n v="0"/>
    <n v="0"/>
    <n v="-2658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444"/>
    <n v="0"/>
    <m/>
    <n v="69388"/>
    <n v="1079"/>
    <n v="0"/>
    <n v="1815697"/>
    <n v="0"/>
    <n v="37452"/>
    <n v="0"/>
    <n v="51962"/>
    <n v="258339"/>
    <n v="0"/>
    <n v="0"/>
    <n v="0"/>
    <m/>
    <m/>
    <n v="0"/>
    <n v="0"/>
    <n v="2233917"/>
    <m/>
    <n v="0"/>
    <m/>
    <n v="0"/>
    <n v="424444"/>
    <n v="2658361"/>
    <n v="2658361"/>
  </r>
  <r>
    <x v="22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3-06T00:00:00"/>
    <d v="2017-04-05T00:00:00"/>
    <d v="2017-04-07T00:00:00"/>
    <n v="193661787"/>
    <n v="76640"/>
    <n v="0"/>
    <n v="12899"/>
    <n v="0"/>
    <n v="0"/>
    <n v="0"/>
    <n v="0"/>
    <n v="0"/>
    <n v="188"/>
    <n v="212"/>
    <n v="184"/>
    <n v="170"/>
    <n v="0"/>
    <n v="1284"/>
    <n v="0"/>
    <n v="5496000"/>
    <m/>
    <m/>
    <n v="0"/>
    <m/>
    <m/>
    <n v="0"/>
    <n v="0"/>
    <n v="0"/>
    <n v="113364"/>
    <n v="0"/>
    <n v="0"/>
    <m/>
    <n v="0"/>
    <n v="134080"/>
    <n v="98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2899"/>
    <n v="6726950"/>
    <n v="0"/>
    <n v="1074051"/>
    <n v="0"/>
    <n v="0"/>
    <n v="0"/>
    <n v="0"/>
    <n v="1074051"/>
    <n v="-6726950"/>
    <n v="0"/>
    <n v="0"/>
    <n v="0"/>
    <n v="0"/>
    <n v="0"/>
    <n v="0"/>
    <n v="0"/>
    <n v="0"/>
    <n v="0"/>
    <n v="0"/>
    <n v="0"/>
    <n v="0"/>
    <n v="0"/>
    <n v="0"/>
    <n v="0"/>
    <n v="0"/>
    <n v="0"/>
    <n v="-6726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4051"/>
    <n v="0"/>
    <m/>
    <n v="0"/>
    <n v="1079"/>
    <n v="0"/>
    <n v="4618487"/>
    <n v="0"/>
    <n v="95264"/>
    <n v="0"/>
    <n v="112672"/>
    <n v="825397"/>
    <n v="0"/>
    <n v="0"/>
    <n v="0"/>
    <m/>
    <m/>
    <n v="0"/>
    <n v="0"/>
    <n v="5652899"/>
    <m/>
    <n v="0"/>
    <m/>
    <n v="0"/>
    <n v="1074051"/>
    <n v="6726950"/>
    <n v="6726950"/>
  </r>
  <r>
    <x v="22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3-06T00:00:00"/>
    <d v="2017-04-05T00:00:00"/>
    <d v="2017-04-07T00:00:00"/>
    <n v="193661787"/>
    <n v="22279"/>
    <n v="0"/>
    <n v="6258"/>
    <n v="0"/>
    <n v="0"/>
    <n v="0"/>
    <n v="0"/>
    <n v="0"/>
    <n v="46"/>
    <n v="45"/>
    <n v="44"/>
    <n v="43"/>
    <n v="0"/>
    <n v="1284"/>
    <n v="0"/>
    <n v="1683468"/>
    <m/>
    <m/>
    <n v="0"/>
    <m/>
    <m/>
    <n v="0"/>
    <n v="0"/>
    <n v="0"/>
    <n v="32955"/>
    <n v="0"/>
    <n v="0"/>
    <m/>
    <n v="0"/>
    <n v="89866"/>
    <n v="377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6308"/>
    <n v="2185207"/>
    <n v="0"/>
    <n v="348899"/>
    <n v="0"/>
    <n v="0"/>
    <n v="0"/>
    <n v="0"/>
    <n v="348899"/>
    <n v="-2185207"/>
    <n v="0"/>
    <n v="0"/>
    <n v="0"/>
    <n v="0"/>
    <n v="0"/>
    <n v="0"/>
    <n v="0"/>
    <n v="0"/>
    <n v="0"/>
    <n v="0"/>
    <n v="0"/>
    <n v="0"/>
    <n v="0"/>
    <n v="0"/>
    <n v="0"/>
    <n v="0"/>
    <n v="0"/>
    <n v="-218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899"/>
    <n v="0"/>
    <m/>
    <n v="0"/>
    <n v="1079"/>
    <n v="0"/>
    <n v="1414679"/>
    <n v="0"/>
    <n v="27693"/>
    <n v="0"/>
    <n v="75518"/>
    <n v="317339"/>
    <n v="0"/>
    <n v="0"/>
    <n v="0"/>
    <m/>
    <m/>
    <n v="0"/>
    <n v="0"/>
    <n v="1836308"/>
    <m/>
    <n v="0"/>
    <m/>
    <n v="0"/>
    <n v="348899"/>
    <n v="2185207"/>
    <n v="2185207"/>
  </r>
  <r>
    <x v="23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2-03T00:00:00"/>
    <d v="2017-03-06T00:00:00"/>
    <d v="2017-03-07T00:00:00"/>
    <n v="191947924"/>
    <n v="97590"/>
    <n v="0"/>
    <n v="23028"/>
    <n v="0"/>
    <n v="0"/>
    <n v="0"/>
    <n v="0"/>
    <n v="0"/>
    <n v="163"/>
    <n v="244"/>
    <n v="163"/>
    <n v="209"/>
    <n v="120392"/>
    <n v="1278"/>
    <n v="0"/>
    <n v="6998364"/>
    <m/>
    <m/>
    <n v="0"/>
    <m/>
    <m/>
    <n v="0"/>
    <n v="0"/>
    <n v="0"/>
    <n v="144352"/>
    <n v="0"/>
    <n v="0"/>
    <m/>
    <n v="0"/>
    <n v="153614"/>
    <n v="120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6286"/>
    <n v="8623080"/>
    <n v="0"/>
    <n v="1376794"/>
    <n v="0"/>
    <n v="0"/>
    <n v="0"/>
    <n v="0"/>
    <n v="1376794"/>
    <n v="-8623080"/>
    <n v="0"/>
    <n v="0"/>
    <n v="0"/>
    <n v="0"/>
    <n v="0"/>
    <n v="0"/>
    <n v="0"/>
    <n v="0"/>
    <n v="0"/>
    <n v="0"/>
    <n v="0"/>
    <n v="0"/>
    <n v="0"/>
    <n v="0"/>
    <n v="0"/>
    <n v="0"/>
    <n v="0"/>
    <n v="-862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6794"/>
    <n v="0"/>
    <m/>
    <n v="101170"/>
    <n v="1074"/>
    <n v="0"/>
    <n v="5880978"/>
    <n v="0"/>
    <n v="121304"/>
    <n v="0"/>
    <n v="129087"/>
    <n v="1012673"/>
    <n v="0"/>
    <n v="0"/>
    <n v="0"/>
    <m/>
    <m/>
    <n v="0"/>
    <n v="0"/>
    <n v="7246286"/>
    <m/>
    <n v="0"/>
    <m/>
    <n v="0"/>
    <n v="1376794"/>
    <n v="8623080"/>
    <n v="8623080"/>
  </r>
  <r>
    <x v="23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2-03T00:00:00"/>
    <d v="2017-03-06T00:00:00"/>
    <d v="2017-03-07T00:00:00"/>
    <n v="191947924"/>
    <n v="110654"/>
    <n v="0"/>
    <n v="37286"/>
    <n v="0"/>
    <n v="0"/>
    <n v="0"/>
    <n v="0"/>
    <n v="0"/>
    <n v="300"/>
    <n v="338"/>
    <n v="243"/>
    <n v="247"/>
    <n v="64766"/>
    <n v="1278"/>
    <n v="0"/>
    <n v="7935208"/>
    <m/>
    <m/>
    <n v="0"/>
    <m/>
    <m/>
    <n v="0"/>
    <n v="0"/>
    <n v="0"/>
    <n v="163676"/>
    <n v="0"/>
    <n v="0"/>
    <m/>
    <n v="0"/>
    <n v="212672"/>
    <n v="1420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3939"/>
    <n v="9798387"/>
    <n v="0"/>
    <n v="1564448"/>
    <n v="0"/>
    <n v="0"/>
    <n v="0"/>
    <n v="0"/>
    <n v="1564448"/>
    <n v="-9798387"/>
    <n v="0"/>
    <n v="0"/>
    <n v="0"/>
    <n v="0"/>
    <n v="0"/>
    <n v="0"/>
    <n v="0"/>
    <n v="0"/>
    <n v="0"/>
    <n v="0"/>
    <n v="0"/>
    <n v="0"/>
    <n v="0"/>
    <n v="0"/>
    <n v="0"/>
    <n v="0"/>
    <n v="0"/>
    <n v="-979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448"/>
    <n v="0"/>
    <m/>
    <n v="54425"/>
    <n v="1074"/>
    <n v="0"/>
    <n v="6668242"/>
    <n v="0"/>
    <n v="137543"/>
    <n v="0"/>
    <n v="178716"/>
    <n v="1193939"/>
    <n v="0"/>
    <n v="0"/>
    <n v="0"/>
    <m/>
    <m/>
    <n v="0"/>
    <n v="0"/>
    <n v="8233939"/>
    <m/>
    <n v="0"/>
    <m/>
    <n v="0"/>
    <n v="1564448"/>
    <n v="9798387"/>
    <n v="9798387"/>
  </r>
  <r>
    <x v="23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2-03T00:00:00"/>
    <d v="2017-03-06T00:00:00"/>
    <d v="2017-03-07T00:00:00"/>
    <n v="191947924"/>
    <n v="121395"/>
    <n v="0"/>
    <n v="20586"/>
    <n v="0"/>
    <n v="0"/>
    <n v="0"/>
    <n v="0"/>
    <n v="0"/>
    <n v="284"/>
    <n v="447"/>
    <n v="284"/>
    <n v="294"/>
    <n v="120392"/>
    <n v="1278"/>
    <n v="0"/>
    <n v="8705466"/>
    <m/>
    <m/>
    <n v="0"/>
    <m/>
    <m/>
    <n v="0"/>
    <n v="0"/>
    <n v="0"/>
    <n v="179564"/>
    <n v="0"/>
    <n v="0"/>
    <m/>
    <n v="0"/>
    <n v="280840"/>
    <n v="169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28199"/>
    <n v="10981557"/>
    <n v="0"/>
    <n v="1753358"/>
    <n v="0"/>
    <n v="0"/>
    <n v="0"/>
    <n v="0"/>
    <n v="1753358"/>
    <n v="-10981557"/>
    <n v="0"/>
    <n v="0"/>
    <n v="0"/>
    <n v="0"/>
    <n v="0"/>
    <n v="0"/>
    <n v="0"/>
    <n v="0"/>
    <n v="0"/>
    <n v="0"/>
    <n v="0"/>
    <n v="0"/>
    <n v="0"/>
    <n v="0"/>
    <n v="0"/>
    <n v="0"/>
    <n v="0"/>
    <n v="-1098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358"/>
    <n v="0"/>
    <m/>
    <n v="101170"/>
    <n v="1074"/>
    <n v="0"/>
    <n v="7315518"/>
    <n v="0"/>
    <n v="150894"/>
    <n v="0"/>
    <n v="236000"/>
    <n v="1423543"/>
    <n v="0"/>
    <n v="0"/>
    <n v="0"/>
    <m/>
    <m/>
    <n v="0"/>
    <n v="0"/>
    <n v="9228199"/>
    <m/>
    <n v="0"/>
    <m/>
    <n v="0"/>
    <n v="1753358"/>
    <n v="10981557"/>
    <n v="10981557"/>
  </r>
  <r>
    <x v="23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7-02-03T00:00:00"/>
    <d v="2017-03-06T00:00:00"/>
    <d v="2017-03-07T00:00:00"/>
    <n v="191947924"/>
    <n v="63695"/>
    <n v="0"/>
    <n v="14954"/>
    <n v="0"/>
    <n v="0"/>
    <n v="0"/>
    <n v="0"/>
    <n v="0"/>
    <n v="165"/>
    <n v="165"/>
    <n v="165"/>
    <n v="61"/>
    <n v="145782"/>
    <n v="1278"/>
    <n v="0"/>
    <n v="4567689"/>
    <m/>
    <m/>
    <n v="0"/>
    <m/>
    <m/>
    <n v="0"/>
    <n v="0"/>
    <n v="0"/>
    <n v="94216"/>
    <n v="0"/>
    <n v="0"/>
    <m/>
    <n v="0"/>
    <n v="103666"/>
    <n v="350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3120"/>
    <n v="5263513"/>
    <n v="0"/>
    <n v="840393"/>
    <n v="0"/>
    <n v="0"/>
    <n v="0"/>
    <n v="0"/>
    <n v="840393"/>
    <n v="-5263513"/>
    <n v="0"/>
    <n v="0"/>
    <n v="0"/>
    <n v="0"/>
    <n v="0"/>
    <n v="0"/>
    <n v="0"/>
    <n v="0"/>
    <n v="0"/>
    <n v="0"/>
    <n v="0"/>
    <n v="0"/>
    <n v="0"/>
    <n v="0"/>
    <n v="0"/>
    <n v="0"/>
    <n v="0"/>
    <n v="-5263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393"/>
    <n v="0"/>
    <m/>
    <n v="122506"/>
    <n v="1074"/>
    <n v="0"/>
    <n v="3838394"/>
    <n v="0"/>
    <n v="79173"/>
    <n v="0"/>
    <n v="87114"/>
    <n v="294859"/>
    <n v="0"/>
    <n v="0"/>
    <n v="0"/>
    <m/>
    <m/>
    <n v="0"/>
    <n v="0"/>
    <n v="4423120"/>
    <m/>
    <n v="0"/>
    <m/>
    <n v="0"/>
    <n v="840393"/>
    <n v="5263513"/>
    <n v="5263513"/>
  </r>
  <r>
    <x v="23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2-03T00:00:00"/>
    <d v="2017-03-06T00:00:00"/>
    <d v="2017-03-07T00:00:00"/>
    <n v="191947924"/>
    <n v="4132"/>
    <n v="0"/>
    <n v="3011"/>
    <n v="0"/>
    <n v="0"/>
    <n v="0"/>
    <n v="0"/>
    <n v="0"/>
    <n v="22"/>
    <n v="27"/>
    <n v="22"/>
    <n v="23"/>
    <n v="82388"/>
    <n v="1278"/>
    <n v="0"/>
    <n v="296314"/>
    <m/>
    <m/>
    <n v="0"/>
    <m/>
    <m/>
    <n v="0"/>
    <n v="0"/>
    <n v="0"/>
    <n v="6112"/>
    <n v="0"/>
    <n v="0"/>
    <m/>
    <n v="0"/>
    <n v="16963"/>
    <n v="132301"/>
    <n v="53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811"/>
    <n v="588825"/>
    <n v="0"/>
    <n v="94014"/>
    <n v="0"/>
    <n v="0"/>
    <n v="0"/>
    <n v="0"/>
    <n v="94014"/>
    <n v="-588825"/>
    <n v="0"/>
    <n v="0"/>
    <n v="0"/>
    <n v="0"/>
    <n v="0"/>
    <n v="0"/>
    <n v="0"/>
    <n v="0"/>
    <n v="0"/>
    <n v="0"/>
    <n v="0"/>
    <n v="0"/>
    <n v="0"/>
    <n v="0"/>
    <n v="0"/>
    <n v="0"/>
    <n v="0"/>
    <n v="-588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014"/>
    <n v="0"/>
    <m/>
    <n v="69234"/>
    <n v="1074"/>
    <n v="0"/>
    <n v="249003"/>
    <n v="0"/>
    <n v="5136"/>
    <n v="0"/>
    <n v="14255"/>
    <n v="111177"/>
    <n v="44932"/>
    <n v="0"/>
    <n v="0"/>
    <m/>
    <m/>
    <n v="0"/>
    <n v="0"/>
    <n v="494811"/>
    <m/>
    <n v="0"/>
    <m/>
    <n v="0"/>
    <n v="94014"/>
    <n v="588825"/>
    <n v="588825"/>
  </r>
  <r>
    <x v="23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2-03T00:00:00"/>
    <d v="2017-03-06T00:00:00"/>
    <d v="2017-03-07T00:00:00"/>
    <n v="191947924"/>
    <n v="362870"/>
    <n v="0"/>
    <n v="90837"/>
    <n v="0"/>
    <n v="0"/>
    <n v="0"/>
    <n v="0"/>
    <n v="0"/>
    <n v="668"/>
    <n v="678"/>
    <n v="641"/>
    <n v="663"/>
    <n v="82388"/>
    <n v="1278"/>
    <n v="0"/>
    <n v="26022097"/>
    <m/>
    <m/>
    <n v="0"/>
    <m/>
    <m/>
    <n v="0"/>
    <n v="0"/>
    <n v="0"/>
    <n v="536746"/>
    <n v="0"/>
    <n v="0"/>
    <m/>
    <n v="0"/>
    <n v="425972"/>
    <n v="3816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53825"/>
    <n v="30885052"/>
    <n v="0"/>
    <n v="4931227"/>
    <n v="0"/>
    <n v="0"/>
    <n v="0"/>
    <n v="0"/>
    <n v="4931227"/>
    <n v="-30885052"/>
    <n v="0"/>
    <n v="0"/>
    <n v="0"/>
    <n v="0"/>
    <n v="0"/>
    <n v="0"/>
    <n v="0"/>
    <n v="0"/>
    <n v="0"/>
    <n v="0"/>
    <n v="0"/>
    <n v="0"/>
    <n v="0"/>
    <n v="0"/>
    <n v="0"/>
    <n v="0"/>
    <n v="0"/>
    <n v="-30885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1227"/>
    <n v="0"/>
    <m/>
    <n v="69234"/>
    <n v="1074"/>
    <n v="0"/>
    <n v="21867308"/>
    <n v="0"/>
    <n v="451047"/>
    <n v="0"/>
    <n v="357960"/>
    <n v="3207202"/>
    <n v="0"/>
    <n v="0"/>
    <n v="0"/>
    <m/>
    <m/>
    <n v="0"/>
    <n v="0"/>
    <n v="25953825"/>
    <m/>
    <n v="0"/>
    <m/>
    <n v="0"/>
    <n v="4931227"/>
    <n v="30885052"/>
    <n v="30885052"/>
  </r>
  <r>
    <x v="23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7-02-03T00:00:00"/>
    <d v="2017-03-06T00:00:00"/>
    <d v="2017-03-07T00:00:00"/>
    <n v="191947924"/>
    <n v="0"/>
    <n v="0"/>
    <n v="0"/>
    <n v="0"/>
    <n v="0"/>
    <n v="0"/>
    <n v="0"/>
    <n v="48449"/>
    <n v="0"/>
    <n v="0"/>
    <n v="0"/>
    <n v="0"/>
    <n v="120392"/>
    <n v="1278"/>
    <n v="0"/>
    <n v="3474369"/>
    <m/>
    <m/>
    <n v="0"/>
    <m/>
    <m/>
    <n v="0"/>
    <n v="0"/>
    <n v="0"/>
    <n v="0"/>
    <n v="0"/>
    <n v="0"/>
    <m/>
    <n v="0"/>
    <n v="6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131"/>
    <n v="11381"/>
    <n v="0"/>
    <n v="0"/>
    <n v="3439815"/>
    <n v="4093379"/>
    <n v="0"/>
    <n v="653565"/>
    <n v="0"/>
    <n v="0"/>
    <n v="0"/>
    <n v="0"/>
    <n v="653565"/>
    <n v="-4093379"/>
    <n v="0"/>
    <n v="0"/>
    <n v="0"/>
    <n v="0"/>
    <n v="0"/>
    <n v="0"/>
    <n v="0"/>
    <n v="0"/>
    <n v="0"/>
    <n v="0"/>
    <n v="0"/>
    <n v="0"/>
    <n v="0"/>
    <n v="0"/>
    <n v="0"/>
    <n v="0"/>
    <n v="0"/>
    <n v="-4093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565"/>
    <n v="1"/>
    <m/>
    <n v="101170"/>
    <n v="1074"/>
    <n v="0"/>
    <n v="2919638"/>
    <n v="0"/>
    <n v="0"/>
    <n v="0"/>
    <n v="52796"/>
    <n v="0"/>
    <n v="0"/>
    <n v="0"/>
    <n v="0"/>
    <m/>
    <m/>
    <n v="0"/>
    <n v="0"/>
    <n v="3074678"/>
    <m/>
    <n v="0"/>
    <m/>
    <n v="0"/>
    <n v="584189"/>
    <n v="3658867"/>
    <n v="3658867"/>
  </r>
  <r>
    <x v="23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2-03T00:00:00"/>
    <d v="2017-03-06T00:00:00"/>
    <d v="2017-03-07T00:00:00"/>
    <n v="191947924"/>
    <n v="49930"/>
    <n v="0"/>
    <n v="19330"/>
    <n v="0"/>
    <n v="0"/>
    <n v="0"/>
    <n v="0"/>
    <n v="0"/>
    <n v="94"/>
    <n v="98"/>
    <n v="91"/>
    <n v="96"/>
    <n v="199007"/>
    <n v="1278"/>
    <n v="0"/>
    <n v="3580576"/>
    <m/>
    <m/>
    <n v="0"/>
    <m/>
    <m/>
    <n v="0"/>
    <n v="0"/>
    <n v="0"/>
    <n v="73855"/>
    <n v="0"/>
    <n v="0"/>
    <m/>
    <n v="0"/>
    <n v="61572"/>
    <n v="552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5039"/>
    <n v="4468496"/>
    <n v="0"/>
    <n v="713457"/>
    <n v="0"/>
    <n v="0"/>
    <n v="0"/>
    <n v="0"/>
    <n v="713457"/>
    <n v="-4468496"/>
    <n v="0"/>
    <n v="0"/>
    <n v="0"/>
    <n v="0"/>
    <n v="0"/>
    <n v="0"/>
    <n v="0"/>
    <n v="0"/>
    <n v="0"/>
    <n v="0"/>
    <n v="0"/>
    <n v="0"/>
    <n v="0"/>
    <n v="0"/>
    <n v="0"/>
    <n v="0"/>
    <n v="0"/>
    <n v="-4468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457"/>
    <n v="0"/>
    <m/>
    <n v="167233"/>
    <n v="1074"/>
    <n v="0"/>
    <n v="3008887"/>
    <n v="0"/>
    <n v="62063"/>
    <n v="0"/>
    <n v="51741"/>
    <n v="464041"/>
    <n v="0"/>
    <n v="0"/>
    <n v="0"/>
    <m/>
    <m/>
    <n v="0"/>
    <n v="0"/>
    <n v="3755039"/>
    <m/>
    <n v="0"/>
    <m/>
    <n v="0"/>
    <n v="713457"/>
    <n v="4468496"/>
    <n v="4468496"/>
  </r>
  <r>
    <x v="23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1-06T00:00:00"/>
    <d v="2017-03-06T00:00:00"/>
    <d v="2017-03-07T00:00:00"/>
    <n v="191947924"/>
    <n v="0"/>
    <n v="0"/>
    <n v="0"/>
    <n v="0"/>
    <n v="0"/>
    <n v="0"/>
    <n v="0"/>
    <n v="779"/>
    <n v="0"/>
    <n v="0"/>
    <n v="0"/>
    <n v="0"/>
    <n v="145782"/>
    <n v="1278"/>
    <n v="0"/>
    <n v="55863"/>
    <m/>
    <m/>
    <n v="0"/>
    <m/>
    <m/>
    <n v="0"/>
    <n v="0"/>
    <n v="0"/>
    <n v="0"/>
    <n v="0"/>
    <n v="0"/>
    <m/>
    <n v="0"/>
    <n v="39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954"/>
    <n v="242705"/>
    <n v="0"/>
    <n v="38751"/>
    <n v="0"/>
    <n v="0"/>
    <n v="0"/>
    <n v="0"/>
    <n v="38751"/>
    <n v="-242705"/>
    <n v="0"/>
    <n v="0"/>
    <n v="0"/>
    <n v="0"/>
    <n v="0"/>
    <n v="0"/>
    <n v="0"/>
    <n v="0"/>
    <n v="0"/>
    <n v="0"/>
    <n v="0"/>
    <n v="0"/>
    <n v="0"/>
    <n v="0"/>
    <n v="0"/>
    <n v="0"/>
    <n v="0"/>
    <n v="-24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51"/>
    <n v="0"/>
    <m/>
    <n v="122506"/>
    <n v="1074"/>
    <n v="0"/>
    <n v="46944"/>
    <n v="0"/>
    <n v="0"/>
    <n v="0"/>
    <n v="33430"/>
    <n v="0"/>
    <n v="0"/>
    <n v="0"/>
    <n v="0"/>
    <m/>
    <m/>
    <n v="0"/>
    <n v="0"/>
    <n v="203954"/>
    <m/>
    <n v="0"/>
    <m/>
    <n v="0"/>
    <n v="38751"/>
    <n v="242705"/>
    <n v="242705"/>
  </r>
  <r>
    <x v="23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2-03T00:00:00"/>
    <d v="2017-03-06T00:00:00"/>
    <d v="2017-03-07T00:00:00"/>
    <n v="191947924"/>
    <n v="3670"/>
    <n v="0"/>
    <n v="504"/>
    <n v="0"/>
    <n v="0"/>
    <n v="0"/>
    <n v="0"/>
    <n v="0"/>
    <n v="34"/>
    <n v="49"/>
    <n v="32"/>
    <n v="18"/>
    <n v="145782"/>
    <n v="1278"/>
    <n v="0"/>
    <n v="263183"/>
    <m/>
    <m/>
    <n v="0"/>
    <m/>
    <m/>
    <n v="0"/>
    <n v="0"/>
    <n v="0"/>
    <n v="5429"/>
    <n v="0"/>
    <n v="0"/>
    <m/>
    <n v="0"/>
    <n v="31099"/>
    <n v="103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446"/>
    <n v="550311"/>
    <n v="0"/>
    <n v="87865"/>
    <n v="0"/>
    <n v="0"/>
    <n v="0"/>
    <n v="0"/>
    <n v="87865"/>
    <n v="-550311"/>
    <n v="0"/>
    <n v="0"/>
    <n v="0"/>
    <n v="0"/>
    <n v="0"/>
    <n v="0"/>
    <n v="0"/>
    <n v="0"/>
    <n v="0"/>
    <n v="0"/>
    <n v="0"/>
    <n v="0"/>
    <n v="0"/>
    <n v="0"/>
    <n v="0"/>
    <n v="0"/>
    <n v="0"/>
    <n v="-55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865"/>
    <n v="0"/>
    <m/>
    <n v="122506"/>
    <n v="1074"/>
    <n v="0"/>
    <n v="221162"/>
    <n v="0"/>
    <n v="4562"/>
    <n v="0"/>
    <n v="26134"/>
    <n v="87008"/>
    <n v="0"/>
    <n v="0"/>
    <n v="0"/>
    <m/>
    <m/>
    <n v="0"/>
    <n v="0"/>
    <n v="462446"/>
    <m/>
    <n v="0"/>
    <m/>
    <n v="0"/>
    <n v="87865"/>
    <n v="550311"/>
    <n v="550311"/>
  </r>
  <r>
    <x v="23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2-03T00:00:00"/>
    <d v="2017-03-06T00:00:00"/>
    <d v="2017-03-07T00:00:00"/>
    <n v="191947924"/>
    <n v="71531"/>
    <n v="0"/>
    <n v="20709"/>
    <n v="0"/>
    <n v="0"/>
    <n v="0"/>
    <n v="0"/>
    <n v="0"/>
    <n v="120"/>
    <n v="120"/>
    <n v="120"/>
    <n v="120"/>
    <n v="120392"/>
    <n v="1278"/>
    <n v="0"/>
    <n v="5129624"/>
    <m/>
    <m/>
    <n v="0"/>
    <m/>
    <m/>
    <n v="0"/>
    <n v="0"/>
    <n v="0"/>
    <n v="105806"/>
    <n v="0"/>
    <n v="0"/>
    <m/>
    <n v="0"/>
    <n v="75394"/>
    <n v="69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5173"/>
    <n v="6122756"/>
    <n v="0"/>
    <n v="977583"/>
    <n v="0"/>
    <n v="0"/>
    <n v="0"/>
    <n v="0"/>
    <n v="977583"/>
    <n v="-6122756"/>
    <n v="0"/>
    <n v="0"/>
    <n v="0"/>
    <n v="0"/>
    <n v="0"/>
    <n v="0"/>
    <n v="0"/>
    <n v="0"/>
    <n v="0"/>
    <n v="0"/>
    <n v="0"/>
    <n v="0"/>
    <n v="0"/>
    <n v="0"/>
    <n v="0"/>
    <n v="0"/>
    <n v="0"/>
    <n v="-6122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7583"/>
    <n v="0"/>
    <m/>
    <n v="101170"/>
    <n v="1074"/>
    <n v="0"/>
    <n v="4310608"/>
    <n v="0"/>
    <n v="88913"/>
    <n v="0"/>
    <n v="63356"/>
    <n v="580052"/>
    <n v="0"/>
    <n v="0"/>
    <n v="0"/>
    <m/>
    <m/>
    <n v="0"/>
    <n v="0"/>
    <n v="5145173"/>
    <m/>
    <n v="0"/>
    <m/>
    <n v="0"/>
    <n v="977583"/>
    <n v="6122756"/>
    <n v="6122756"/>
  </r>
  <r>
    <x v="23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2-03T00:00:00"/>
    <d v="2017-03-06T00:00:00"/>
    <d v="2017-03-07T00:00:00"/>
    <n v="191947924"/>
    <n v="58764"/>
    <n v="0"/>
    <n v="21458"/>
    <n v="0"/>
    <n v="0"/>
    <n v="0"/>
    <n v="0"/>
    <n v="0"/>
    <n v="120"/>
    <n v="228"/>
    <n v="120"/>
    <n v="127"/>
    <n v="120392"/>
    <n v="1278"/>
    <n v="0"/>
    <n v="4214078"/>
    <m/>
    <m/>
    <n v="0"/>
    <m/>
    <m/>
    <n v="0"/>
    <n v="0"/>
    <n v="0"/>
    <n v="86922"/>
    <n v="0"/>
    <n v="0"/>
    <m/>
    <n v="0"/>
    <n v="143247"/>
    <n v="730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0794"/>
    <n v="5296445"/>
    <n v="0"/>
    <n v="845651"/>
    <n v="0"/>
    <n v="0"/>
    <n v="0"/>
    <n v="0"/>
    <n v="845651"/>
    <n v="-5296445"/>
    <n v="0"/>
    <n v="0"/>
    <n v="0"/>
    <n v="0"/>
    <n v="0"/>
    <n v="0"/>
    <n v="0"/>
    <n v="0"/>
    <n v="0"/>
    <n v="0"/>
    <n v="0"/>
    <n v="0"/>
    <n v="0"/>
    <n v="0"/>
    <n v="0"/>
    <n v="0"/>
    <n v="0"/>
    <n v="-5296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651"/>
    <n v="0"/>
    <m/>
    <n v="101170"/>
    <n v="1074"/>
    <n v="0"/>
    <n v="3541242"/>
    <n v="0"/>
    <n v="73044"/>
    <n v="0"/>
    <n v="120376"/>
    <n v="613888"/>
    <n v="0"/>
    <n v="0"/>
    <n v="0"/>
    <m/>
    <m/>
    <n v="0"/>
    <n v="0"/>
    <n v="4450794"/>
    <m/>
    <n v="0"/>
    <m/>
    <n v="0"/>
    <n v="845651"/>
    <n v="5296445"/>
    <n v="5296445"/>
  </r>
  <r>
    <x v="23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2-03T00:00:00"/>
    <d v="2017-03-06T00:00:00"/>
    <d v="2017-03-07T00:00:00"/>
    <n v="191947924"/>
    <n v="9481"/>
    <n v="0"/>
    <n v="1086"/>
    <n v="0"/>
    <n v="0"/>
    <n v="0"/>
    <n v="0"/>
    <n v="0"/>
    <n v="68"/>
    <n v="73"/>
    <n v="67"/>
    <n v="71"/>
    <n v="82388"/>
    <n v="1278"/>
    <n v="0"/>
    <n v="641142"/>
    <m/>
    <m/>
    <n v="0"/>
    <m/>
    <m/>
    <n v="0"/>
    <n v="0"/>
    <n v="0"/>
    <n v="14024"/>
    <n v="0"/>
    <n v="0"/>
    <m/>
    <n v="0"/>
    <n v="46178"/>
    <n v="411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5287"/>
    <n v="1196292"/>
    <n v="0"/>
    <n v="191005"/>
    <n v="0"/>
    <n v="0"/>
    <n v="0"/>
    <n v="0"/>
    <n v="191005"/>
    <n v="-1196292"/>
    <n v="0"/>
    <n v="0"/>
    <n v="0"/>
    <n v="0"/>
    <n v="0"/>
    <n v="0"/>
    <n v="0"/>
    <n v="0"/>
    <n v="0"/>
    <n v="0"/>
    <n v="0"/>
    <n v="0"/>
    <n v="0"/>
    <n v="0"/>
    <n v="0"/>
    <n v="0"/>
    <n v="0"/>
    <n v="-119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005"/>
    <n v="0"/>
    <m/>
    <n v="69234"/>
    <n v="1074"/>
    <n v="0"/>
    <n v="538775"/>
    <n v="0"/>
    <n v="11785"/>
    <n v="0"/>
    <n v="38805"/>
    <n v="345614"/>
    <n v="0"/>
    <n v="0"/>
    <n v="0"/>
    <m/>
    <m/>
    <n v="0"/>
    <n v="0"/>
    <n v="1005287"/>
    <m/>
    <n v="0"/>
    <m/>
    <n v="0"/>
    <n v="191005"/>
    <n v="1196292"/>
    <n v="1196292"/>
  </r>
  <r>
    <x v="23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7-01-06T00:00:00"/>
    <d v="2017-03-06T00:00:00"/>
    <d v="2017-03-07T00:00:00"/>
    <n v="191947924"/>
    <n v="84618"/>
    <n v="0"/>
    <n v="35452"/>
    <n v="0"/>
    <n v="0"/>
    <n v="0"/>
    <n v="0"/>
    <n v="0"/>
    <n v="80"/>
    <n v="82"/>
    <n v="80"/>
    <n v="160"/>
    <n v="0"/>
    <n v="1278"/>
    <n v="0"/>
    <n v="5722198"/>
    <m/>
    <m/>
    <n v="0"/>
    <m/>
    <m/>
    <n v="0"/>
    <n v="0"/>
    <n v="0"/>
    <n v="125164"/>
    <n v="0"/>
    <n v="0"/>
    <m/>
    <n v="0"/>
    <n v="103369"/>
    <n v="920021"/>
    <n v="67456"/>
    <n v="0"/>
    <n v="0"/>
    <n v="0"/>
    <n v="0"/>
    <n v="0"/>
    <n v="0"/>
    <n v="0"/>
    <n v="0"/>
    <n v="0"/>
    <n v="0"/>
    <n v="0"/>
    <n v="0"/>
    <n v="0"/>
    <n v="0"/>
    <n v="-2082329"/>
    <n v="0"/>
    <n v="0"/>
    <n v="0"/>
    <n v="0"/>
    <n v="0"/>
    <n v="0"/>
    <n v="0"/>
    <n v="0"/>
    <n v="0"/>
    <n v="0"/>
    <n v="0"/>
    <n v="0"/>
    <n v="0"/>
    <n v="4081646"/>
    <n v="4857159"/>
    <n v="0"/>
    <n v="775513"/>
    <n v="0"/>
    <n v="0"/>
    <n v="0"/>
    <n v="0"/>
    <n v="775513"/>
    <n v="-4857159"/>
    <n v="0"/>
    <n v="0"/>
    <n v="0"/>
    <n v="0"/>
    <n v="0"/>
    <n v="0"/>
    <n v="0"/>
    <n v="0"/>
    <n v="0"/>
    <n v="0"/>
    <n v="0"/>
    <n v="0"/>
    <n v="0"/>
    <n v="0"/>
    <n v="0"/>
    <n v="0"/>
    <n v="0"/>
    <n v="-4857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5513"/>
    <n v="0"/>
    <m/>
    <n v="0"/>
    <n v="1074"/>
    <n v="0"/>
    <n v="4808570"/>
    <n v="0"/>
    <n v="105180"/>
    <n v="0"/>
    <n v="86865"/>
    <n v="773127"/>
    <n v="56686"/>
    <n v="0"/>
    <n v="0"/>
    <n v="-1749856.3025210085"/>
    <m/>
    <n v="0"/>
    <n v="0"/>
    <n v="4081645.6974789915"/>
    <m/>
    <n v="0"/>
    <m/>
    <n v="0"/>
    <n v="775513"/>
    <n v="4857158.697478991"/>
    <n v="4857158.697478991"/>
  </r>
  <r>
    <x v="23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2-03T00:00:00"/>
    <d v="2017-03-06T00:00:00"/>
    <d v="2017-03-07T00:00:00"/>
    <n v="191947924"/>
    <n v="289730"/>
    <n v="0"/>
    <n v="105385"/>
    <n v="0"/>
    <n v="0"/>
    <n v="0"/>
    <n v="0"/>
    <n v="0"/>
    <n v="620"/>
    <n v="619"/>
    <n v="620"/>
    <n v="612"/>
    <n v="82388"/>
    <n v="1278"/>
    <n v="0"/>
    <n v="20777088"/>
    <m/>
    <m/>
    <n v="0"/>
    <m/>
    <m/>
    <n v="0"/>
    <n v="0"/>
    <n v="0"/>
    <n v="428559"/>
    <n v="0"/>
    <n v="0"/>
    <m/>
    <n v="0"/>
    <n v="388904"/>
    <n v="3520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75253"/>
    <n v="25198551"/>
    <n v="0"/>
    <n v="4023298"/>
    <n v="0"/>
    <n v="0"/>
    <n v="0"/>
    <n v="0"/>
    <n v="4023298"/>
    <n v="-25198551"/>
    <n v="0"/>
    <n v="0"/>
    <n v="0"/>
    <n v="0"/>
    <n v="0"/>
    <n v="0"/>
    <n v="0"/>
    <n v="0"/>
    <n v="0"/>
    <n v="0"/>
    <n v="0"/>
    <n v="0"/>
    <n v="0"/>
    <n v="0"/>
    <n v="0"/>
    <n v="0"/>
    <n v="0"/>
    <n v="-2519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3298"/>
    <n v="0"/>
    <m/>
    <n v="69234"/>
    <n v="1074"/>
    <n v="0"/>
    <n v="17459738"/>
    <n v="0"/>
    <n v="360134"/>
    <n v="0"/>
    <n v="326810"/>
    <n v="2958263"/>
    <n v="0"/>
    <n v="0"/>
    <n v="0"/>
    <m/>
    <m/>
    <n v="0"/>
    <n v="0"/>
    <n v="21175253"/>
    <m/>
    <n v="0"/>
    <m/>
    <n v="0"/>
    <n v="4023298"/>
    <n v="25198551"/>
    <n v="25198551"/>
  </r>
  <r>
    <x v="23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2-03T00:00:00"/>
    <d v="2017-03-06T00:00:00"/>
    <d v="2017-03-07T00:00:00"/>
    <n v="191947924"/>
    <n v="81660"/>
    <n v="0"/>
    <n v="13607"/>
    <n v="0"/>
    <n v="0"/>
    <n v="0"/>
    <n v="0"/>
    <n v="0"/>
    <n v="148"/>
    <n v="196"/>
    <n v="148"/>
    <n v="151"/>
    <n v="82388"/>
    <n v="1278"/>
    <n v="0"/>
    <n v="5855994"/>
    <m/>
    <m/>
    <n v="0"/>
    <m/>
    <m/>
    <n v="0"/>
    <n v="0"/>
    <n v="0"/>
    <n v="120789"/>
    <n v="0"/>
    <n v="0"/>
    <m/>
    <n v="0"/>
    <n v="123457"/>
    <n v="868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6457"/>
    <n v="7052484"/>
    <n v="0"/>
    <n v="1126027"/>
    <n v="0"/>
    <n v="0"/>
    <n v="0"/>
    <n v="0"/>
    <n v="1126027"/>
    <n v="-7052484"/>
    <n v="0"/>
    <n v="0"/>
    <n v="0"/>
    <n v="0"/>
    <n v="0"/>
    <n v="0"/>
    <n v="0"/>
    <n v="0"/>
    <n v="0"/>
    <n v="0"/>
    <n v="0"/>
    <n v="0"/>
    <n v="0"/>
    <n v="0"/>
    <n v="0"/>
    <n v="0"/>
    <n v="0"/>
    <n v="-7052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6027"/>
    <n v="0"/>
    <m/>
    <n v="69234"/>
    <n v="1074"/>
    <n v="0"/>
    <n v="4921003"/>
    <n v="0"/>
    <n v="101503"/>
    <n v="0"/>
    <n v="103745"/>
    <n v="729898"/>
    <n v="0"/>
    <n v="0"/>
    <n v="0"/>
    <m/>
    <m/>
    <n v="0"/>
    <n v="0"/>
    <n v="5926457"/>
    <m/>
    <n v="0"/>
    <m/>
    <n v="0"/>
    <n v="1126027"/>
    <n v="7052484"/>
    <n v="7052484"/>
  </r>
  <r>
    <x v="23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2-03T00:00:00"/>
    <d v="2017-03-06T00:00:00"/>
    <d v="2017-03-07T00:00:00"/>
    <n v="191947924"/>
    <n v="330050"/>
    <n v="0"/>
    <n v="76781"/>
    <n v="0"/>
    <n v="0"/>
    <n v="0"/>
    <n v="0"/>
    <n v="0"/>
    <n v="716"/>
    <n v="681"/>
    <n v="634"/>
    <n v="643"/>
    <n v="82388"/>
    <n v="1278"/>
    <n v="0"/>
    <n v="23668512"/>
    <m/>
    <m/>
    <n v="0"/>
    <m/>
    <m/>
    <n v="0"/>
    <n v="0"/>
    <n v="0"/>
    <n v="488200"/>
    <n v="0"/>
    <n v="0"/>
    <m/>
    <n v="0"/>
    <n v="428172"/>
    <n v="3698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37984"/>
    <n v="28367201"/>
    <n v="0"/>
    <n v="4529217"/>
    <n v="0"/>
    <n v="0"/>
    <n v="0"/>
    <n v="0"/>
    <n v="4529217"/>
    <n v="-28367201"/>
    <n v="0"/>
    <n v="0"/>
    <n v="0"/>
    <n v="0"/>
    <n v="0"/>
    <n v="0"/>
    <n v="0"/>
    <n v="0"/>
    <n v="0"/>
    <n v="0"/>
    <n v="0"/>
    <n v="0"/>
    <n v="0"/>
    <n v="0"/>
    <n v="0"/>
    <n v="0"/>
    <n v="0"/>
    <n v="-28367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9217"/>
    <n v="0"/>
    <m/>
    <n v="69234"/>
    <n v="1074"/>
    <n v="0"/>
    <n v="19889506"/>
    <n v="0"/>
    <n v="410252"/>
    <n v="0"/>
    <n v="359808"/>
    <n v="3108110"/>
    <n v="0"/>
    <n v="0"/>
    <n v="0"/>
    <m/>
    <m/>
    <n v="0"/>
    <n v="0"/>
    <n v="23837984"/>
    <m/>
    <n v="0"/>
    <m/>
    <n v="0"/>
    <n v="4529217"/>
    <n v="28367201"/>
    <n v="28367201"/>
  </r>
  <r>
    <x v="23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2-03T00:00:00"/>
    <d v="2017-03-06T00:00:00"/>
    <d v="2017-03-07T00:00:00"/>
    <n v="191947924"/>
    <n v="25781"/>
    <n v="0"/>
    <n v="5075"/>
    <n v="0"/>
    <n v="0"/>
    <n v="0"/>
    <n v="0"/>
    <n v="0"/>
    <n v="51"/>
    <n v="52"/>
    <n v="51"/>
    <n v="50"/>
    <n v="0"/>
    <n v="1278"/>
    <n v="0"/>
    <n v="1848804"/>
    <m/>
    <m/>
    <n v="0"/>
    <m/>
    <m/>
    <n v="0"/>
    <n v="0"/>
    <n v="0"/>
    <n v="38135"/>
    <n v="0"/>
    <n v="0"/>
    <m/>
    <n v="0"/>
    <n v="32670"/>
    <n v="28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5879"/>
    <n v="2208496"/>
    <n v="0"/>
    <n v="352617"/>
    <n v="0"/>
    <n v="0"/>
    <n v="0"/>
    <n v="0"/>
    <n v="352617"/>
    <n v="-2208496"/>
    <n v="0"/>
    <n v="0"/>
    <n v="0"/>
    <n v="0"/>
    <n v="0"/>
    <n v="0"/>
    <n v="0"/>
    <n v="0"/>
    <n v="0"/>
    <n v="0"/>
    <n v="0"/>
    <n v="0"/>
    <n v="0"/>
    <n v="0"/>
    <n v="0"/>
    <n v="0"/>
    <n v="0"/>
    <n v="-2208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617"/>
    <n v="0"/>
    <m/>
    <n v="0"/>
    <n v="1074"/>
    <n v="0"/>
    <n v="1553617"/>
    <n v="0"/>
    <n v="32046"/>
    <n v="0"/>
    <n v="27454"/>
    <n v="241688"/>
    <n v="0"/>
    <n v="0"/>
    <n v="0"/>
    <m/>
    <m/>
    <n v="0"/>
    <n v="0"/>
    <n v="1855879"/>
    <m/>
    <n v="0"/>
    <m/>
    <n v="0"/>
    <n v="352617"/>
    <n v="2208496"/>
    <n v="2208496"/>
  </r>
  <r>
    <x v="23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3-06T00:00:00"/>
    <d v="2017-03-07T00:00:00"/>
    <n v="191947924"/>
    <n v="0"/>
    <n v="0"/>
    <n v="0"/>
    <n v="0"/>
    <n v="0"/>
    <n v="0"/>
    <n v="0"/>
    <n v="31601"/>
    <n v="0"/>
    <n v="0"/>
    <n v="0"/>
    <n v="0"/>
    <n v="0"/>
    <n v="1278"/>
    <n v="0"/>
    <n v="2266168"/>
    <m/>
    <m/>
    <n v="0"/>
    <m/>
    <m/>
    <n v="0"/>
    <n v="0"/>
    <n v="0"/>
    <n v="0"/>
    <n v="0"/>
    <n v="0"/>
    <m/>
    <n v="0"/>
    <n v="7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7802"/>
    <n v="2341684"/>
    <n v="0"/>
    <n v="373882"/>
    <n v="0"/>
    <n v="0"/>
    <n v="0"/>
    <n v="0"/>
    <n v="373882"/>
    <n v="-2341684"/>
    <n v="0"/>
    <n v="0"/>
    <n v="0"/>
    <n v="0"/>
    <n v="0"/>
    <n v="0"/>
    <n v="0"/>
    <n v="0"/>
    <n v="0"/>
    <n v="0"/>
    <n v="0"/>
    <n v="0"/>
    <n v="0"/>
    <n v="0"/>
    <n v="0"/>
    <n v="0"/>
    <n v="0"/>
    <n v="-234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82"/>
    <n v="0"/>
    <m/>
    <n v="0"/>
    <n v="1074"/>
    <n v="0"/>
    <n v="1904343"/>
    <n v="0"/>
    <n v="0"/>
    <n v="0"/>
    <n v="62385"/>
    <n v="0"/>
    <n v="0"/>
    <n v="0"/>
    <n v="0"/>
    <m/>
    <m/>
    <n v="0"/>
    <n v="0"/>
    <n v="1967802"/>
    <m/>
    <n v="0"/>
    <m/>
    <n v="0"/>
    <n v="373882"/>
    <n v="2341684"/>
    <n v="2341684"/>
  </r>
  <r>
    <x v="23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7-02-03T00:00:00"/>
    <d v="2017-03-06T00:00:00"/>
    <d v="2017-03-07T00:00:00"/>
    <n v="191947924"/>
    <n v="38610"/>
    <n v="0"/>
    <n v="13383"/>
    <n v="0"/>
    <n v="0"/>
    <n v="0"/>
    <n v="0"/>
    <n v="0"/>
    <n v="55"/>
    <n v="54"/>
    <n v="54"/>
    <n v="54"/>
    <n v="120392"/>
    <n v="1278"/>
    <n v="0"/>
    <n v="2768797"/>
    <m/>
    <m/>
    <n v="0"/>
    <m/>
    <m/>
    <n v="0"/>
    <n v="0"/>
    <n v="0"/>
    <n v="57110"/>
    <n v="0"/>
    <n v="0"/>
    <m/>
    <n v="0"/>
    <n v="34241"/>
    <n v="310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6753"/>
    <n v="3292436"/>
    <n v="0"/>
    <n v="525683"/>
    <n v="0"/>
    <n v="0"/>
    <n v="0"/>
    <n v="0"/>
    <n v="525683"/>
    <n v="-3292436"/>
    <n v="0"/>
    <n v="0"/>
    <n v="0"/>
    <n v="0"/>
    <n v="0"/>
    <n v="0"/>
    <n v="0"/>
    <n v="0"/>
    <n v="0"/>
    <n v="0"/>
    <n v="0"/>
    <n v="0"/>
    <n v="0"/>
    <n v="0"/>
    <n v="0"/>
    <n v="0"/>
    <n v="0"/>
    <n v="-329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5683"/>
    <n v="0"/>
    <m/>
    <n v="101170"/>
    <n v="1074"/>
    <n v="0"/>
    <n v="2326720"/>
    <n v="0"/>
    <n v="47992"/>
    <n v="0"/>
    <n v="28774"/>
    <n v="261023"/>
    <n v="0"/>
    <n v="0"/>
    <n v="0"/>
    <m/>
    <m/>
    <n v="0"/>
    <n v="0"/>
    <n v="2766753"/>
    <m/>
    <n v="0"/>
    <m/>
    <n v="0"/>
    <n v="525683"/>
    <n v="3292436"/>
    <n v="3292436"/>
  </r>
  <r>
    <x v="23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2-03T00:00:00"/>
    <d v="2017-03-06T00:00:00"/>
    <d v="2017-03-07T00:00:00"/>
    <n v="191947924"/>
    <n v="108635"/>
    <n v="0"/>
    <n v="29022"/>
    <n v="0"/>
    <n v="0"/>
    <n v="0"/>
    <n v="0"/>
    <n v="0"/>
    <n v="179"/>
    <n v="268"/>
    <n v="178"/>
    <n v="186"/>
    <n v="0"/>
    <n v="1278"/>
    <n v="0"/>
    <n v="7790422"/>
    <m/>
    <m/>
    <n v="0"/>
    <m/>
    <m/>
    <n v="0"/>
    <n v="0"/>
    <n v="0"/>
    <n v="160689"/>
    <n v="0"/>
    <n v="0"/>
    <m/>
    <n v="0"/>
    <n v="168379"/>
    <n v="1072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25672"/>
    <n v="9193550"/>
    <n v="0"/>
    <n v="1467878"/>
    <n v="0"/>
    <n v="0"/>
    <n v="0"/>
    <n v="0"/>
    <n v="1467878"/>
    <n v="-9193550"/>
    <n v="0"/>
    <n v="0"/>
    <n v="0"/>
    <n v="0"/>
    <n v="0"/>
    <n v="0"/>
    <n v="0"/>
    <n v="0"/>
    <n v="0"/>
    <n v="0"/>
    <n v="0"/>
    <n v="0"/>
    <n v="0"/>
    <n v="0"/>
    <n v="0"/>
    <n v="0"/>
    <n v="0"/>
    <n v="-919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7878"/>
    <n v="0"/>
    <m/>
    <n v="0"/>
    <n v="1074"/>
    <n v="0"/>
    <n v="6546573"/>
    <n v="0"/>
    <n v="135033"/>
    <n v="0"/>
    <n v="141495"/>
    <n v="901497"/>
    <n v="0"/>
    <n v="0"/>
    <n v="0"/>
    <m/>
    <m/>
    <n v="0"/>
    <n v="0"/>
    <n v="7725672"/>
    <m/>
    <n v="0"/>
    <m/>
    <n v="0"/>
    <n v="1467878"/>
    <n v="9193550"/>
    <n v="9193550"/>
  </r>
  <r>
    <x v="23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7-02-03T00:00:00"/>
    <d v="2017-03-06T00:00:00"/>
    <d v="2017-03-07T00:00:00"/>
    <n v="191947924"/>
    <n v="41572"/>
    <n v="0"/>
    <n v="13758"/>
    <n v="0"/>
    <n v="0"/>
    <n v="0"/>
    <n v="0"/>
    <n v="0"/>
    <n v="100"/>
    <n v="125"/>
    <n v="94"/>
    <n v="94"/>
    <n v="0"/>
    <n v="1278"/>
    <n v="0"/>
    <n v="2981207"/>
    <m/>
    <m/>
    <n v="0"/>
    <m/>
    <m/>
    <n v="0"/>
    <n v="0"/>
    <n v="0"/>
    <n v="61492"/>
    <n v="0"/>
    <n v="0"/>
    <m/>
    <n v="0"/>
    <n v="78535"/>
    <n v="54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0751"/>
    <n v="3666094"/>
    <n v="0"/>
    <n v="585343"/>
    <n v="0"/>
    <n v="0"/>
    <n v="0"/>
    <n v="0"/>
    <n v="585343"/>
    <n v="-3666094"/>
    <n v="0"/>
    <n v="0"/>
    <n v="0"/>
    <n v="0"/>
    <n v="0"/>
    <n v="0"/>
    <n v="0"/>
    <n v="0"/>
    <n v="0"/>
    <n v="0"/>
    <n v="0"/>
    <n v="0"/>
    <n v="0"/>
    <n v="0"/>
    <n v="0"/>
    <n v="0"/>
    <n v="0"/>
    <n v="-3666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343"/>
    <n v="0"/>
    <m/>
    <n v="0"/>
    <n v="1074"/>
    <n v="0"/>
    <n v="2505216"/>
    <n v="0"/>
    <n v="51674"/>
    <n v="0"/>
    <n v="65996"/>
    <n v="456791"/>
    <n v="0"/>
    <n v="0"/>
    <n v="0"/>
    <m/>
    <m/>
    <n v="0"/>
    <n v="0"/>
    <n v="3080751"/>
    <m/>
    <n v="0"/>
    <m/>
    <n v="0"/>
    <n v="585343"/>
    <n v="3666094"/>
    <n v="3666094"/>
  </r>
  <r>
    <x v="23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7-02-03T00:00:00"/>
    <d v="2017-03-06T00:00:00"/>
    <d v="2017-03-07T00:00:00"/>
    <n v="191947924"/>
    <n v="186350"/>
    <n v="0"/>
    <n v="40800"/>
    <n v="0"/>
    <n v="0"/>
    <n v="0"/>
    <n v="0"/>
    <n v="0"/>
    <n v="541"/>
    <n v="543"/>
    <n v="507"/>
    <n v="367"/>
    <n v="0"/>
    <n v="1278"/>
    <n v="0"/>
    <n v="13363512"/>
    <m/>
    <m/>
    <n v="0"/>
    <m/>
    <m/>
    <n v="0"/>
    <n v="0"/>
    <n v="0"/>
    <n v="275643"/>
    <n v="0"/>
    <n v="0"/>
    <m/>
    <n v="0"/>
    <n v="579969"/>
    <n v="2298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81548"/>
    <n v="16519042"/>
    <n v="0"/>
    <n v="2637494"/>
    <n v="0"/>
    <n v="0"/>
    <n v="0"/>
    <n v="0"/>
    <n v="2637494"/>
    <n v="-16519042"/>
    <n v="0"/>
    <n v="0"/>
    <n v="0"/>
    <n v="0"/>
    <n v="0"/>
    <n v="0"/>
    <n v="0"/>
    <n v="0"/>
    <n v="0"/>
    <n v="0"/>
    <n v="0"/>
    <n v="0"/>
    <n v="0"/>
    <n v="0"/>
    <n v="0"/>
    <n v="0"/>
    <n v="0"/>
    <n v="-16519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7494"/>
    <n v="0"/>
    <m/>
    <n v="0"/>
    <n v="1074"/>
    <n v="0"/>
    <n v="11229842"/>
    <n v="0"/>
    <n v="231633"/>
    <n v="0"/>
    <n v="487369"/>
    <n v="1931630"/>
    <n v="0"/>
    <n v="0"/>
    <n v="0"/>
    <m/>
    <m/>
    <n v="0"/>
    <n v="0"/>
    <n v="13881548"/>
    <m/>
    <n v="0"/>
    <m/>
    <n v="0"/>
    <n v="2637494"/>
    <n v="16519042"/>
    <n v="16519042"/>
  </r>
  <r>
    <x v="23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2-03T00:00:00"/>
    <d v="2017-03-06T00:00:00"/>
    <d v="2017-03-07T00:00:00"/>
    <n v="191947924"/>
    <n v="33747"/>
    <n v="0"/>
    <n v="5862"/>
    <n v="0"/>
    <n v="0"/>
    <n v="0"/>
    <n v="0"/>
    <n v="0"/>
    <n v="63"/>
    <n v="98"/>
    <n v="63"/>
    <n v="51"/>
    <n v="82388"/>
    <n v="1278"/>
    <n v="0"/>
    <n v="2420061"/>
    <m/>
    <m/>
    <n v="0"/>
    <m/>
    <m/>
    <n v="0"/>
    <n v="0"/>
    <n v="0"/>
    <n v="49918"/>
    <n v="0"/>
    <n v="0"/>
    <m/>
    <n v="0"/>
    <n v="61572"/>
    <n v="296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6601"/>
    <n v="2911455"/>
    <n v="0"/>
    <n v="464854"/>
    <n v="0"/>
    <n v="0"/>
    <n v="0"/>
    <n v="0"/>
    <n v="464854"/>
    <n v="-2911455"/>
    <n v="0"/>
    <n v="0"/>
    <n v="0"/>
    <n v="0"/>
    <n v="0"/>
    <n v="0"/>
    <n v="0"/>
    <n v="0"/>
    <n v="0"/>
    <n v="0"/>
    <n v="0"/>
    <n v="0"/>
    <n v="0"/>
    <n v="0"/>
    <n v="0"/>
    <n v="0"/>
    <n v="0"/>
    <n v="-2911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854"/>
    <n v="0"/>
    <m/>
    <n v="69234"/>
    <n v="1074"/>
    <n v="0"/>
    <n v="2033665"/>
    <n v="0"/>
    <n v="41948"/>
    <n v="0"/>
    <n v="51741"/>
    <n v="248939"/>
    <n v="0"/>
    <n v="0"/>
    <n v="0"/>
    <m/>
    <m/>
    <n v="0"/>
    <n v="0"/>
    <n v="2446601"/>
    <m/>
    <n v="0"/>
    <m/>
    <n v="0"/>
    <n v="464854"/>
    <n v="2911455"/>
    <n v="2911455"/>
  </r>
  <r>
    <x v="23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2-03T00:00:00"/>
    <d v="2017-03-06T00:00:00"/>
    <d v="2017-03-07T00:00:00"/>
    <n v="191947924"/>
    <n v="82693"/>
    <n v="0"/>
    <n v="15020"/>
    <n v="0"/>
    <n v="0"/>
    <n v="0"/>
    <n v="0"/>
    <n v="0"/>
    <n v="194"/>
    <n v="215"/>
    <n v="194"/>
    <n v="168"/>
    <n v="0"/>
    <n v="1278"/>
    <n v="0"/>
    <n v="5930072"/>
    <m/>
    <m/>
    <n v="0"/>
    <m/>
    <m/>
    <n v="0"/>
    <n v="0"/>
    <n v="0"/>
    <n v="122317"/>
    <n v="0"/>
    <n v="0"/>
    <m/>
    <n v="0"/>
    <n v="135393"/>
    <n v="966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12963"/>
    <n v="7155426"/>
    <n v="0"/>
    <n v="1142463"/>
    <n v="0"/>
    <n v="0"/>
    <n v="0"/>
    <n v="0"/>
    <n v="1142463"/>
    <n v="-7155426"/>
    <n v="0"/>
    <n v="0"/>
    <n v="0"/>
    <n v="0"/>
    <n v="0"/>
    <n v="0"/>
    <n v="0"/>
    <n v="0"/>
    <n v="0"/>
    <n v="0"/>
    <n v="0"/>
    <n v="0"/>
    <n v="0"/>
    <n v="0"/>
    <n v="0"/>
    <n v="0"/>
    <n v="0"/>
    <n v="-7155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2463"/>
    <n v="0"/>
    <m/>
    <n v="0"/>
    <n v="1074"/>
    <n v="0"/>
    <n v="4983254"/>
    <n v="0"/>
    <n v="102787"/>
    <n v="0"/>
    <n v="113776"/>
    <n v="812072"/>
    <n v="0"/>
    <n v="0"/>
    <n v="0"/>
    <m/>
    <m/>
    <n v="0"/>
    <n v="0"/>
    <n v="6012963"/>
    <m/>
    <n v="0"/>
    <m/>
    <n v="0"/>
    <n v="1142463"/>
    <n v="7155426"/>
    <n v="7155426"/>
  </r>
  <r>
    <x v="23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2-03T00:00:00"/>
    <d v="2017-03-06T00:00:00"/>
    <d v="2017-03-07T00:00:00"/>
    <n v="191947924"/>
    <n v="29369"/>
    <n v="0"/>
    <n v="8827"/>
    <n v="0"/>
    <n v="0"/>
    <n v="0"/>
    <n v="0"/>
    <n v="0"/>
    <n v="43"/>
    <n v="44"/>
    <n v="42"/>
    <n v="43"/>
    <n v="0"/>
    <n v="1278"/>
    <n v="0"/>
    <n v="2219210"/>
    <m/>
    <m/>
    <n v="0"/>
    <m/>
    <m/>
    <n v="0"/>
    <n v="0"/>
    <n v="0"/>
    <n v="43442"/>
    <n v="0"/>
    <n v="0"/>
    <m/>
    <n v="0"/>
    <n v="87534"/>
    <n v="37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2267"/>
    <n v="2727798"/>
    <n v="0"/>
    <n v="435531"/>
    <n v="0"/>
    <n v="0"/>
    <n v="0"/>
    <n v="0"/>
    <n v="435531"/>
    <n v="-2727798"/>
    <n v="0"/>
    <n v="0"/>
    <n v="0"/>
    <n v="0"/>
    <n v="0"/>
    <n v="0"/>
    <n v="0"/>
    <n v="0"/>
    <n v="0"/>
    <n v="0"/>
    <n v="0"/>
    <n v="0"/>
    <n v="0"/>
    <n v="0"/>
    <n v="0"/>
    <n v="0"/>
    <n v="0"/>
    <n v="-2727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531"/>
    <n v="0"/>
    <m/>
    <n v="0"/>
    <n v="1074"/>
    <n v="0"/>
    <n v="1864882"/>
    <n v="0"/>
    <n v="36506"/>
    <n v="0"/>
    <n v="73558"/>
    <n v="316247"/>
    <n v="0"/>
    <n v="0"/>
    <n v="0"/>
    <m/>
    <m/>
    <n v="0"/>
    <n v="0"/>
    <n v="2292267"/>
    <m/>
    <n v="0"/>
    <m/>
    <n v="0"/>
    <n v="435531"/>
    <n v="2727798"/>
    <n v="2727798"/>
  </r>
  <r>
    <x v="24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7-01-06T00:00:00"/>
    <d v="2017-02-03T00:00:00"/>
    <d v="2017-02-07T00:00:00"/>
    <n v="190378042"/>
    <n v="91046"/>
    <n v="0"/>
    <n v="21141"/>
    <n v="0"/>
    <n v="0"/>
    <n v="0"/>
    <n v="0"/>
    <n v="0"/>
    <n v="163"/>
    <n v="244"/>
    <n v="162"/>
    <n v="209"/>
    <n v="119959"/>
    <n v="1274"/>
    <n v="0"/>
    <n v="6529081"/>
    <m/>
    <m/>
    <n v="0"/>
    <m/>
    <m/>
    <n v="0"/>
    <n v="0"/>
    <n v="0"/>
    <n v="134672"/>
    <n v="0"/>
    <n v="0"/>
    <m/>
    <n v="0"/>
    <n v="152710"/>
    <n v="1204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1928"/>
    <n v="8141894"/>
    <n v="0"/>
    <n v="1299966"/>
    <n v="0"/>
    <n v="0"/>
    <n v="0"/>
    <n v="0"/>
    <n v="1299966"/>
    <n v="-8141894"/>
    <n v="0"/>
    <n v="0"/>
    <n v="0"/>
    <n v="0"/>
    <n v="0"/>
    <n v="0"/>
    <n v="0"/>
    <n v="0"/>
    <n v="0"/>
    <n v="0"/>
    <n v="0"/>
    <n v="0"/>
    <n v="0"/>
    <n v="0"/>
    <n v="0"/>
    <n v="0"/>
    <n v="0"/>
    <n v="-814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9966"/>
    <n v="0"/>
    <m/>
    <n v="100806"/>
    <n v="1071"/>
    <n v="0"/>
    <n v="5486623"/>
    <n v="0"/>
    <n v="113170"/>
    <n v="0"/>
    <n v="128328"/>
    <n v="1011930"/>
    <n v="0"/>
    <n v="0"/>
    <n v="0"/>
    <m/>
    <m/>
    <n v="0"/>
    <n v="0"/>
    <n v="6841928"/>
    <m/>
    <n v="0"/>
    <m/>
    <n v="0"/>
    <n v="1299966"/>
    <n v="8141894"/>
    <n v="8141894"/>
  </r>
  <r>
    <x v="24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2-03T00:00:00"/>
    <d v="2017-02-07T00:00:00"/>
    <n v="190378042"/>
    <n v="124213"/>
    <n v="0"/>
    <n v="49458"/>
    <n v="0"/>
    <n v="0"/>
    <n v="0"/>
    <n v="0"/>
    <n v="0"/>
    <n v="329"/>
    <n v="338"/>
    <n v="276"/>
    <n v="247"/>
    <n v="64657"/>
    <n v="1274"/>
    <n v="0"/>
    <n v="8907550"/>
    <m/>
    <m/>
    <n v="0"/>
    <m/>
    <m/>
    <n v="0"/>
    <n v="0"/>
    <n v="0"/>
    <n v="183732"/>
    <n v="0"/>
    <n v="0"/>
    <m/>
    <n v="0"/>
    <n v="211420"/>
    <n v="1419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65865"/>
    <n v="10788379"/>
    <n v="0"/>
    <n v="1722514"/>
    <n v="0"/>
    <n v="0"/>
    <n v="0"/>
    <n v="0"/>
    <n v="1722514"/>
    <n v="-10788379"/>
    <n v="0"/>
    <n v="0"/>
    <n v="0"/>
    <n v="0"/>
    <n v="0"/>
    <n v="0"/>
    <n v="0"/>
    <n v="0"/>
    <n v="0"/>
    <n v="0"/>
    <n v="0"/>
    <n v="0"/>
    <n v="0"/>
    <n v="0"/>
    <n v="0"/>
    <n v="0"/>
    <n v="0"/>
    <n v="-10788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2514"/>
    <n v="0"/>
    <m/>
    <n v="54334"/>
    <n v="1071"/>
    <n v="0"/>
    <n v="7485336"/>
    <n v="0"/>
    <n v="154397"/>
    <n v="0"/>
    <n v="177664"/>
    <n v="1193063"/>
    <n v="0"/>
    <n v="0"/>
    <n v="0"/>
    <m/>
    <m/>
    <n v="0"/>
    <n v="0"/>
    <n v="9065865"/>
    <m/>
    <n v="0"/>
    <m/>
    <n v="0"/>
    <n v="1722514"/>
    <n v="10788379"/>
    <n v="10788379"/>
  </r>
  <r>
    <x v="24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7-01-06T00:00:00"/>
    <d v="2017-02-03T00:00:00"/>
    <d v="2017-02-07T00:00:00"/>
    <n v="190378042"/>
    <n v="154051"/>
    <n v="0"/>
    <n v="30216"/>
    <n v="0"/>
    <n v="0"/>
    <n v="0"/>
    <n v="0"/>
    <n v="0"/>
    <n v="445"/>
    <n v="447"/>
    <n v="445"/>
    <n v="294"/>
    <n v="119959"/>
    <n v="1274"/>
    <n v="0"/>
    <n v="11047290"/>
    <m/>
    <m/>
    <n v="0"/>
    <m/>
    <m/>
    <n v="0"/>
    <n v="0"/>
    <n v="0"/>
    <n v="227867"/>
    <n v="0"/>
    <n v="0"/>
    <m/>
    <n v="0"/>
    <n v="279187"/>
    <n v="1692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33909"/>
    <n v="13368352"/>
    <n v="0"/>
    <n v="2134443"/>
    <n v="0"/>
    <n v="0"/>
    <n v="0"/>
    <n v="0"/>
    <n v="2134443"/>
    <n v="-13368352"/>
    <n v="0"/>
    <n v="0"/>
    <n v="0"/>
    <n v="0"/>
    <n v="0"/>
    <n v="0"/>
    <n v="0"/>
    <n v="0"/>
    <n v="0"/>
    <n v="0"/>
    <n v="0"/>
    <n v="0"/>
    <n v="0"/>
    <n v="0"/>
    <n v="0"/>
    <n v="0"/>
    <n v="0"/>
    <n v="-13368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4443"/>
    <n v="0"/>
    <m/>
    <n v="100806"/>
    <n v="1071"/>
    <n v="0"/>
    <n v="9283437"/>
    <n v="0"/>
    <n v="191485"/>
    <n v="0"/>
    <n v="234611"/>
    <n v="1422499"/>
    <n v="0"/>
    <n v="0"/>
    <n v="0"/>
    <m/>
    <m/>
    <n v="0"/>
    <n v="0"/>
    <n v="11233909"/>
    <m/>
    <n v="0"/>
    <m/>
    <n v="0"/>
    <n v="2134443"/>
    <n v="13368352"/>
    <n v="13368352"/>
  </r>
  <r>
    <x v="24"/>
    <n v="1594986"/>
    <n v="532998"/>
    <n v="532998"/>
    <s v="25-616-0250"/>
    <s v="AGUAS ANDINAS S.A."/>
    <s v="STA VICTORIA S/N"/>
    <s v="AT43"/>
    <s v="4762 - NORMAL CON EMISION DE FACTURA"/>
    <s v="1-1 AEREA"/>
    <s v="N"/>
    <s v="SF-SIN DOCTO. AGRUPACION IVA"/>
    <s v="PUDAHUEL"/>
    <s v="LORD COCHRANE"/>
    <s v="LAS ACACIAS"/>
    <s v="GRAN CLIENTE"/>
    <s v="SERVICIOS SANITARIOS"/>
    <d v="2017-01-06T00:00:00"/>
    <d v="2017-02-03T00:00:00"/>
    <d v="2017-02-07T00:00:00"/>
    <n v="190378042"/>
    <n v="63534"/>
    <n v="0"/>
    <n v="15238"/>
    <n v="0"/>
    <n v="0"/>
    <n v="0"/>
    <n v="0"/>
    <n v="0"/>
    <n v="165"/>
    <n v="165"/>
    <n v="165"/>
    <n v="61"/>
    <n v="145306"/>
    <n v="1274"/>
    <n v="0"/>
    <n v="4556143"/>
    <m/>
    <m/>
    <n v="0"/>
    <m/>
    <m/>
    <n v="0"/>
    <n v="0"/>
    <n v="0"/>
    <n v="93978"/>
    <n v="0"/>
    <n v="0"/>
    <m/>
    <n v="0"/>
    <n v="103055"/>
    <n v="350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2086"/>
    <n v="5250382"/>
    <n v="0"/>
    <n v="838296"/>
    <n v="0"/>
    <n v="0"/>
    <n v="0"/>
    <n v="0"/>
    <n v="838296"/>
    <n v="-5250382"/>
    <n v="0"/>
    <n v="0"/>
    <n v="0"/>
    <n v="0"/>
    <n v="0"/>
    <n v="0"/>
    <n v="0"/>
    <n v="0"/>
    <n v="0"/>
    <n v="0"/>
    <n v="0"/>
    <n v="0"/>
    <n v="0"/>
    <n v="0"/>
    <n v="0"/>
    <n v="0"/>
    <n v="0"/>
    <n v="-525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8296"/>
    <n v="0"/>
    <m/>
    <n v="122106"/>
    <n v="1071"/>
    <n v="0"/>
    <n v="3828692"/>
    <n v="0"/>
    <n v="78973"/>
    <n v="0"/>
    <n v="86601"/>
    <n v="294643"/>
    <n v="0"/>
    <n v="0"/>
    <n v="0"/>
    <m/>
    <m/>
    <n v="0"/>
    <n v="0"/>
    <n v="4412086"/>
    <m/>
    <n v="0"/>
    <m/>
    <n v="0"/>
    <n v="838296"/>
    <n v="5250382"/>
    <n v="5250382"/>
  </r>
  <r>
    <x v="24"/>
    <n v="1594986"/>
    <n v="532999"/>
    <n v="532999"/>
    <s v="25-616-2400"/>
    <s v="AGUAS ANDINAS S.A."/>
    <s v="SAN MARTIN 430"/>
    <s v="AT43"/>
    <s v="4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2-03T00:00:00"/>
    <d v="2017-02-07T00:00:00"/>
    <n v="190378042"/>
    <n v="13161"/>
    <n v="0"/>
    <n v="3628"/>
    <n v="0"/>
    <n v="0"/>
    <n v="0"/>
    <n v="0"/>
    <n v="0"/>
    <n v="22"/>
    <n v="27"/>
    <n v="22"/>
    <n v="23"/>
    <n v="82018"/>
    <n v="1274"/>
    <n v="0"/>
    <n v="943800"/>
    <m/>
    <m/>
    <n v="0"/>
    <m/>
    <m/>
    <n v="0"/>
    <n v="0"/>
    <n v="0"/>
    <n v="19467"/>
    <n v="0"/>
    <n v="0"/>
    <m/>
    <n v="0"/>
    <n v="16863"/>
    <n v="132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4728"/>
    <n v="1195626"/>
    <n v="0"/>
    <n v="190898"/>
    <n v="0"/>
    <n v="0"/>
    <n v="0"/>
    <n v="0"/>
    <n v="190898"/>
    <n v="-1195626"/>
    <n v="0"/>
    <n v="0"/>
    <n v="0"/>
    <n v="0"/>
    <n v="0"/>
    <n v="0"/>
    <n v="0"/>
    <n v="0"/>
    <n v="0"/>
    <n v="0"/>
    <n v="0"/>
    <n v="0"/>
    <n v="0"/>
    <n v="0"/>
    <n v="0"/>
    <n v="0"/>
    <n v="0"/>
    <n v="-1195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898"/>
    <n v="0"/>
    <m/>
    <n v="68923"/>
    <n v="1071"/>
    <n v="0"/>
    <n v="793109"/>
    <n v="0"/>
    <n v="16359"/>
    <n v="0"/>
    <n v="14171"/>
    <n v="111095"/>
    <n v="0"/>
    <n v="0"/>
    <n v="0"/>
    <m/>
    <m/>
    <n v="0"/>
    <n v="0"/>
    <n v="1004728"/>
    <m/>
    <n v="0"/>
    <m/>
    <n v="0"/>
    <n v="190898"/>
    <n v="1195626"/>
    <n v="1195626"/>
  </r>
  <r>
    <x v="24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1-06T00:00:00"/>
    <d v="2017-02-03T00:00:00"/>
    <d v="2017-02-07T00:00:00"/>
    <n v="190378042"/>
    <n v="331050"/>
    <n v="0"/>
    <n v="84314"/>
    <n v="0"/>
    <n v="0"/>
    <n v="0"/>
    <n v="0"/>
    <n v="0"/>
    <n v="651"/>
    <n v="678"/>
    <n v="637"/>
    <n v="663"/>
    <n v="82018"/>
    <n v="1274"/>
    <n v="0"/>
    <n v="23740224"/>
    <m/>
    <m/>
    <n v="0"/>
    <m/>
    <m/>
    <n v="0"/>
    <n v="0"/>
    <n v="0"/>
    <n v="489679"/>
    <n v="0"/>
    <n v="0"/>
    <m/>
    <n v="0"/>
    <n v="423465"/>
    <n v="3813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91958"/>
    <n v="28550430"/>
    <n v="0"/>
    <n v="4558472"/>
    <n v="0"/>
    <n v="0"/>
    <n v="0"/>
    <n v="0"/>
    <n v="4558472"/>
    <n v="-28550430"/>
    <n v="0"/>
    <n v="0"/>
    <n v="0"/>
    <n v="0"/>
    <n v="0"/>
    <n v="0"/>
    <n v="0"/>
    <n v="0"/>
    <n v="0"/>
    <n v="0"/>
    <n v="0"/>
    <n v="0"/>
    <n v="0"/>
    <n v="0"/>
    <n v="0"/>
    <n v="0"/>
    <n v="0"/>
    <n v="-28550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8472"/>
    <n v="0"/>
    <m/>
    <n v="68923"/>
    <n v="1071"/>
    <n v="0"/>
    <n v="19949768"/>
    <n v="0"/>
    <n v="411495"/>
    <n v="0"/>
    <n v="355853"/>
    <n v="3204848"/>
    <n v="0"/>
    <n v="0"/>
    <n v="0"/>
    <m/>
    <m/>
    <n v="0"/>
    <n v="0"/>
    <n v="23991958"/>
    <m/>
    <n v="0"/>
    <m/>
    <n v="0"/>
    <n v="4558472"/>
    <n v="28550430"/>
    <n v="28550430"/>
  </r>
  <r>
    <x v="24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7-01-06T00:00:00"/>
    <d v="2017-02-03T00:00:00"/>
    <d v="2017-02-07T00:00:00"/>
    <n v="190378042"/>
    <n v="51079"/>
    <n v="0"/>
    <n v="14493"/>
    <n v="0"/>
    <n v="0"/>
    <n v="0"/>
    <n v="0"/>
    <n v="0"/>
    <n v="98"/>
    <n v="100"/>
    <n v="98"/>
    <n v="100"/>
    <n v="119959"/>
    <n v="1274"/>
    <n v="0"/>
    <n v="3662972"/>
    <m/>
    <m/>
    <n v="0"/>
    <m/>
    <m/>
    <n v="0"/>
    <n v="0"/>
    <n v="0"/>
    <n v="75554"/>
    <n v="0"/>
    <n v="0"/>
    <m/>
    <n v="0"/>
    <n v="62458"/>
    <n v="574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8"/>
    <n v="10720"/>
    <n v="0"/>
    <n v="0"/>
    <n v="3991565"/>
    <n v="4749963"/>
    <n v="0"/>
    <n v="758398"/>
    <n v="0"/>
    <n v="0"/>
    <n v="0"/>
    <n v="0"/>
    <n v="758398"/>
    <n v="-4749963"/>
    <n v="0"/>
    <n v="0"/>
    <n v="0"/>
    <n v="0"/>
    <n v="0"/>
    <n v="0"/>
    <n v="0"/>
    <n v="0"/>
    <n v="0"/>
    <n v="0"/>
    <n v="0"/>
    <n v="0"/>
    <n v="0"/>
    <n v="0"/>
    <n v="0"/>
    <n v="0"/>
    <n v="0"/>
    <n v="-474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398"/>
    <n v="-1"/>
    <m/>
    <n v="100806"/>
    <n v="1071"/>
    <n v="0"/>
    <n v="3078128"/>
    <n v="0"/>
    <n v="63491"/>
    <n v="0"/>
    <n v="52486"/>
    <n v="483022"/>
    <n v="0"/>
    <n v="0"/>
    <n v="0"/>
    <m/>
    <m/>
    <n v="0"/>
    <n v="0"/>
    <n v="3779004"/>
    <m/>
    <n v="0"/>
    <m/>
    <n v="0"/>
    <n v="718011"/>
    <n v="4497015"/>
    <n v="4497015"/>
  </r>
  <r>
    <x v="24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7-01-06T00:00:00"/>
    <d v="2017-02-03T00:00:00"/>
    <d v="2017-02-07T00:00:00"/>
    <n v="190378042"/>
    <n v="45422"/>
    <n v="0"/>
    <n v="17508"/>
    <n v="0"/>
    <n v="0"/>
    <n v="0"/>
    <n v="0"/>
    <n v="0"/>
    <n v="95"/>
    <n v="98"/>
    <n v="91"/>
    <n v="96"/>
    <n v="198221"/>
    <n v="1274"/>
    <n v="0"/>
    <n v="3257298"/>
    <m/>
    <m/>
    <n v="0"/>
    <m/>
    <m/>
    <n v="0"/>
    <n v="0"/>
    <n v="0"/>
    <n v="67187"/>
    <n v="0"/>
    <n v="0"/>
    <m/>
    <n v="0"/>
    <n v="61209"/>
    <n v="551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6465"/>
    <n v="4136993"/>
    <n v="0"/>
    <n v="660528"/>
    <n v="0"/>
    <n v="0"/>
    <n v="0"/>
    <n v="0"/>
    <n v="660528"/>
    <n v="-4136993"/>
    <n v="0"/>
    <n v="0"/>
    <n v="0"/>
    <n v="0"/>
    <n v="0"/>
    <n v="0"/>
    <n v="0"/>
    <n v="0"/>
    <n v="0"/>
    <n v="0"/>
    <n v="0"/>
    <n v="0"/>
    <n v="0"/>
    <n v="0"/>
    <n v="0"/>
    <n v="0"/>
    <n v="0"/>
    <n v="-4136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0528"/>
    <n v="0"/>
    <m/>
    <n v="166572"/>
    <n v="1071"/>
    <n v="0"/>
    <n v="2737225"/>
    <n v="0"/>
    <n v="56460"/>
    <n v="0"/>
    <n v="51436"/>
    <n v="463701"/>
    <n v="0"/>
    <n v="0"/>
    <n v="0"/>
    <m/>
    <m/>
    <n v="0"/>
    <n v="0"/>
    <n v="3476465"/>
    <m/>
    <n v="0"/>
    <m/>
    <n v="0"/>
    <n v="660528"/>
    <n v="4136993"/>
    <n v="4136993"/>
  </r>
  <r>
    <x v="24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7-01-06T00:00:00"/>
    <d v="2017-02-03T00:00:00"/>
    <d v="2017-02-07T00:00:00"/>
    <n v="190378042"/>
    <n v="0"/>
    <n v="0"/>
    <n v="0"/>
    <n v="0"/>
    <n v="0"/>
    <n v="0"/>
    <n v="0"/>
    <n v="779"/>
    <n v="0"/>
    <n v="0"/>
    <n v="0"/>
    <n v="0"/>
    <n v="145306"/>
    <n v="1274"/>
    <n v="0"/>
    <n v="55863"/>
    <m/>
    <m/>
    <n v="0"/>
    <m/>
    <m/>
    <n v="0"/>
    <n v="0"/>
    <n v="0"/>
    <n v="0"/>
    <n v="0"/>
    <n v="0"/>
    <m/>
    <n v="0"/>
    <n v="39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449"/>
    <n v="242104"/>
    <n v="0"/>
    <n v="38655"/>
    <n v="0"/>
    <n v="0"/>
    <n v="0"/>
    <n v="0"/>
    <n v="38655"/>
    <n v="-242104"/>
    <n v="0"/>
    <n v="0"/>
    <n v="0"/>
    <n v="0"/>
    <n v="0"/>
    <n v="0"/>
    <n v="0"/>
    <n v="0"/>
    <n v="0"/>
    <n v="0"/>
    <n v="0"/>
    <n v="0"/>
    <n v="0"/>
    <n v="0"/>
    <n v="0"/>
    <n v="0"/>
    <n v="0"/>
    <n v="-242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55"/>
    <n v="0"/>
    <m/>
    <n v="122106"/>
    <n v="1071"/>
    <n v="0"/>
    <n v="46944"/>
    <n v="0"/>
    <n v="0"/>
    <n v="0"/>
    <n v="33328"/>
    <n v="0"/>
    <n v="0"/>
    <n v="0"/>
    <n v="0"/>
    <m/>
    <m/>
    <n v="0"/>
    <n v="0"/>
    <n v="203449"/>
    <m/>
    <n v="0"/>
    <m/>
    <n v="0"/>
    <n v="38655"/>
    <n v="242104"/>
    <n v="242104"/>
  </r>
  <r>
    <x v="24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7-01-06T00:00:00"/>
    <d v="2017-02-03T00:00:00"/>
    <d v="2017-02-07T00:00:00"/>
    <n v="190378042"/>
    <n v="385"/>
    <n v="0"/>
    <n v="0"/>
    <n v="0"/>
    <n v="0"/>
    <n v="0"/>
    <n v="0"/>
    <n v="0"/>
    <n v="1"/>
    <n v="49"/>
    <n v="1"/>
    <n v="18"/>
    <n v="145306"/>
    <n v="1274"/>
    <n v="0"/>
    <n v="27609"/>
    <m/>
    <m/>
    <n v="0"/>
    <m/>
    <m/>
    <n v="0"/>
    <n v="0"/>
    <n v="0"/>
    <n v="570"/>
    <n v="0"/>
    <n v="0"/>
    <m/>
    <n v="0"/>
    <n v="30916"/>
    <n v="103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781"/>
    <n v="309139"/>
    <n v="0"/>
    <n v="49358"/>
    <n v="0"/>
    <n v="0"/>
    <n v="0"/>
    <n v="0"/>
    <n v="49358"/>
    <n v="-309139"/>
    <n v="0"/>
    <n v="0"/>
    <n v="0"/>
    <n v="0"/>
    <n v="0"/>
    <n v="0"/>
    <n v="0"/>
    <n v="0"/>
    <n v="0"/>
    <n v="0"/>
    <n v="0"/>
    <n v="0"/>
    <n v="0"/>
    <n v="0"/>
    <n v="0"/>
    <n v="0"/>
    <n v="0"/>
    <n v="-309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58"/>
    <n v="0"/>
    <m/>
    <n v="122106"/>
    <n v="1071"/>
    <n v="0"/>
    <n v="23201"/>
    <n v="0"/>
    <n v="479"/>
    <n v="0"/>
    <n v="25980"/>
    <n v="86944"/>
    <n v="0"/>
    <n v="0"/>
    <n v="0"/>
    <m/>
    <m/>
    <n v="0"/>
    <n v="0"/>
    <n v="259781"/>
    <m/>
    <n v="0"/>
    <m/>
    <n v="0"/>
    <n v="49358"/>
    <n v="309139"/>
    <n v="309139"/>
  </r>
  <r>
    <x v="24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7-01-06T00:00:00"/>
    <d v="2017-02-03T00:00:00"/>
    <d v="2017-02-07T00:00:00"/>
    <n v="190378042"/>
    <n v="73494"/>
    <n v="0"/>
    <n v="21240"/>
    <n v="0"/>
    <n v="0"/>
    <n v="0"/>
    <n v="0"/>
    <n v="0"/>
    <n v="119"/>
    <n v="120"/>
    <n v="119"/>
    <n v="120"/>
    <n v="119959"/>
    <n v="1274"/>
    <n v="0"/>
    <n v="5270395"/>
    <m/>
    <m/>
    <n v="0"/>
    <m/>
    <m/>
    <n v="0"/>
    <n v="0"/>
    <n v="0"/>
    <n v="108710"/>
    <n v="0"/>
    <n v="0"/>
    <m/>
    <n v="0"/>
    <n v="74950"/>
    <n v="689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4742"/>
    <n v="6265043"/>
    <n v="0"/>
    <n v="1000301"/>
    <n v="0"/>
    <n v="0"/>
    <n v="0"/>
    <n v="0"/>
    <n v="1000301"/>
    <n v="-6265043"/>
    <n v="0"/>
    <n v="0"/>
    <n v="0"/>
    <n v="0"/>
    <n v="0"/>
    <n v="0"/>
    <n v="0"/>
    <n v="0"/>
    <n v="0"/>
    <n v="0"/>
    <n v="0"/>
    <n v="0"/>
    <n v="0"/>
    <n v="0"/>
    <n v="0"/>
    <n v="0"/>
    <n v="0"/>
    <n v="-6265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301"/>
    <n v="0"/>
    <m/>
    <n v="100806"/>
    <n v="1071"/>
    <n v="0"/>
    <n v="4428903"/>
    <n v="0"/>
    <n v="91353"/>
    <n v="0"/>
    <n v="62983"/>
    <n v="579626"/>
    <n v="0"/>
    <n v="0"/>
    <n v="0"/>
    <m/>
    <m/>
    <n v="0"/>
    <n v="0"/>
    <n v="5264742"/>
    <m/>
    <n v="0"/>
    <m/>
    <n v="0"/>
    <n v="1000301"/>
    <n v="6265043"/>
    <n v="6265043"/>
  </r>
  <r>
    <x v="24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7-01-06T00:00:00"/>
    <d v="2017-02-03T00:00:00"/>
    <d v="2017-02-07T00:00:00"/>
    <n v="190378042"/>
    <n v="70520"/>
    <n v="0"/>
    <n v="15670"/>
    <n v="0"/>
    <n v="0"/>
    <n v="0"/>
    <n v="0"/>
    <n v="0"/>
    <n v="119"/>
    <n v="228"/>
    <n v="119"/>
    <n v="127"/>
    <n v="119959"/>
    <n v="1274"/>
    <n v="0"/>
    <n v="5057123"/>
    <m/>
    <m/>
    <n v="0"/>
    <m/>
    <m/>
    <n v="0"/>
    <n v="0"/>
    <n v="0"/>
    <n v="104311"/>
    <n v="0"/>
    <n v="0"/>
    <m/>
    <n v="0"/>
    <n v="142404"/>
    <n v="729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72320"/>
    <n v="6155061"/>
    <n v="0"/>
    <n v="982741"/>
    <n v="0"/>
    <n v="0"/>
    <n v="0"/>
    <n v="0"/>
    <n v="982741"/>
    <n v="-6155061"/>
    <n v="0"/>
    <n v="0"/>
    <n v="0"/>
    <n v="0"/>
    <n v="0"/>
    <n v="0"/>
    <n v="0"/>
    <n v="0"/>
    <n v="0"/>
    <n v="0"/>
    <n v="0"/>
    <n v="0"/>
    <n v="0"/>
    <n v="0"/>
    <n v="0"/>
    <n v="0"/>
    <n v="0"/>
    <n v="-615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2741"/>
    <n v="0"/>
    <m/>
    <n v="100806"/>
    <n v="1071"/>
    <n v="0"/>
    <n v="4249683"/>
    <n v="0"/>
    <n v="87656"/>
    <n v="0"/>
    <n v="119667"/>
    <n v="613437"/>
    <n v="0"/>
    <n v="0"/>
    <n v="0"/>
    <m/>
    <m/>
    <n v="0"/>
    <n v="0"/>
    <n v="5172320"/>
    <m/>
    <n v="0"/>
    <m/>
    <n v="0"/>
    <n v="982741"/>
    <n v="6155061"/>
    <n v="6155061"/>
  </r>
  <r>
    <x v="24"/>
    <n v="1594986"/>
    <n v="916308"/>
    <n v="916308"/>
    <s v="25-616-1500"/>
    <s v="AGUAS ANDINAS S.A."/>
    <s v="VALLE ALEGRE 1265"/>
    <s v="AT43"/>
    <s v="1762 - NORMAL CON EMISION DE FACTURA"/>
    <s v="4-4 AEREA"/>
    <s v="N"/>
    <s v="SF-SIN DOCTO. AGRUPACION IVA"/>
    <s v="RENCA"/>
    <s v="PUDAHUEL"/>
    <s v="PUDAHUEL"/>
    <s v="GRAN CLIENTE"/>
    <s v="SERVICIOS SANITARIOS"/>
    <d v="2017-01-06T00:00:00"/>
    <d v="2017-02-03T00:00:00"/>
    <d v="2017-02-07T00:00:00"/>
    <n v="190378042"/>
    <n v="10816"/>
    <n v="0"/>
    <n v="2686"/>
    <n v="0"/>
    <n v="0"/>
    <n v="0"/>
    <n v="0"/>
    <n v="0"/>
    <n v="72"/>
    <n v="73"/>
    <n v="71"/>
    <n v="71"/>
    <n v="82018"/>
    <n v="1274"/>
    <n v="0"/>
    <n v="731420"/>
    <m/>
    <m/>
    <n v="0"/>
    <m/>
    <m/>
    <n v="0"/>
    <n v="0"/>
    <n v="0"/>
    <n v="15998"/>
    <n v="0"/>
    <n v="0"/>
    <m/>
    <n v="0"/>
    <n v="45907"/>
    <n v="410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014"/>
    <n v="1287597"/>
    <n v="0"/>
    <n v="205583"/>
    <n v="0"/>
    <n v="0"/>
    <n v="0"/>
    <n v="0"/>
    <n v="205583"/>
    <n v="-1287597"/>
    <n v="0"/>
    <n v="0"/>
    <n v="0"/>
    <n v="0"/>
    <n v="0"/>
    <n v="0"/>
    <n v="0"/>
    <n v="0"/>
    <n v="0"/>
    <n v="0"/>
    <n v="0"/>
    <n v="0"/>
    <n v="0"/>
    <n v="0"/>
    <n v="0"/>
    <n v="0"/>
    <n v="0"/>
    <n v="-128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583"/>
    <n v="0"/>
    <m/>
    <n v="68923"/>
    <n v="1071"/>
    <n v="0"/>
    <n v="614639"/>
    <n v="0"/>
    <n v="13444"/>
    <n v="0"/>
    <n v="38577"/>
    <n v="345360"/>
    <n v="0"/>
    <n v="0"/>
    <n v="0"/>
    <m/>
    <m/>
    <n v="0"/>
    <n v="0"/>
    <n v="1082014"/>
    <m/>
    <n v="0"/>
    <m/>
    <n v="0"/>
    <n v="205583"/>
    <n v="1287597"/>
    <n v="1287597"/>
  </r>
  <r>
    <x v="24"/>
    <n v="1594986"/>
    <n v="973766"/>
    <n v="973766"/>
    <s v="25-616-1600"/>
    <s v="AGUAS ANDINAS S.A."/>
    <s v="ESMERALDA LADO 921"/>
    <s v="AT43"/>
    <s v="1762 - NORMAL CON EMISION DE FACTURA"/>
    <s v="4-4 AEREA"/>
    <s v="N"/>
    <s v="SF-SIN DOCTO. AGRUPACION IVA"/>
    <s v="RENCA"/>
    <s v="PUDAHUEL"/>
    <s v="PUDAHUEL"/>
    <s v="GRAN CLIENTE"/>
    <s v="SERVICIOS SANITARIOS"/>
    <d v="2017-01-06T00:00:00"/>
    <d v="2017-02-03T00:00:00"/>
    <d v="2017-02-07T00:00:00"/>
    <n v="190378042"/>
    <n v="0"/>
    <n v="0"/>
    <n v="0"/>
    <n v="0"/>
    <n v="0"/>
    <n v="0"/>
    <n v="0"/>
    <n v="30077"/>
    <n v="0"/>
    <n v="0"/>
    <n v="0"/>
    <n v="0"/>
    <n v="0"/>
    <n v="1274"/>
    <n v="0"/>
    <n v="2033924"/>
    <m/>
    <m/>
    <n v="0"/>
    <m/>
    <m/>
    <n v="0"/>
    <n v="0"/>
    <n v="0"/>
    <n v="0"/>
    <n v="0"/>
    <n v="0"/>
    <m/>
    <n v="0"/>
    <n v="48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927"/>
    <n v="2083603"/>
    <n v="0"/>
    <n v="332676"/>
    <n v="0"/>
    <n v="0"/>
    <n v="0"/>
    <n v="0"/>
    <n v="332676"/>
    <n v="-2083603"/>
    <n v="0"/>
    <n v="0"/>
    <n v="0"/>
    <n v="0"/>
    <n v="0"/>
    <n v="0"/>
    <n v="0"/>
    <n v="0"/>
    <n v="0"/>
    <n v="0"/>
    <n v="0"/>
    <n v="0"/>
    <n v="0"/>
    <n v="0"/>
    <n v="0"/>
    <n v="0"/>
    <n v="0"/>
    <n v="-2083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676"/>
    <n v="0"/>
    <m/>
    <n v="0"/>
    <n v="1071"/>
    <n v="0"/>
    <n v="1709180"/>
    <n v="0"/>
    <n v="0"/>
    <n v="0"/>
    <n v="40676"/>
    <n v="0"/>
    <n v="0"/>
    <n v="0"/>
    <n v="0"/>
    <m/>
    <m/>
    <n v="0"/>
    <n v="0"/>
    <n v="1750927"/>
    <m/>
    <n v="0"/>
    <m/>
    <n v="0"/>
    <n v="332676"/>
    <n v="2083603"/>
    <n v="2083603"/>
  </r>
  <r>
    <x v="24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7-01-06T00:00:00"/>
    <d v="2017-02-03T00:00:00"/>
    <d v="2017-02-07T00:00:00"/>
    <n v="190378042"/>
    <n v="285504"/>
    <n v="0"/>
    <n v="106349"/>
    <n v="0"/>
    <n v="0"/>
    <n v="0"/>
    <n v="0"/>
    <n v="0"/>
    <n v="614"/>
    <n v="616"/>
    <n v="612"/>
    <n v="612"/>
    <n v="82018"/>
    <n v="1274"/>
    <n v="0"/>
    <n v="20474034"/>
    <m/>
    <m/>
    <n v="0"/>
    <m/>
    <m/>
    <n v="0"/>
    <n v="0"/>
    <n v="0"/>
    <n v="422308"/>
    <n v="0"/>
    <n v="0"/>
    <m/>
    <n v="0"/>
    <n v="384741"/>
    <n v="351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09350"/>
    <n v="24882126"/>
    <n v="0"/>
    <n v="3972777"/>
    <n v="0"/>
    <n v="0"/>
    <n v="0"/>
    <n v="0"/>
    <n v="3972777"/>
    <n v="-24882126"/>
    <n v="0"/>
    <n v="0"/>
    <n v="0"/>
    <n v="0"/>
    <n v="0"/>
    <n v="0"/>
    <n v="0"/>
    <n v="0"/>
    <n v="0"/>
    <n v="0"/>
    <n v="0"/>
    <n v="0"/>
    <n v="0"/>
    <n v="0"/>
    <n v="0"/>
    <n v="0"/>
    <n v="0"/>
    <n v="-2488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2777"/>
    <n v="0"/>
    <m/>
    <n v="68923"/>
    <n v="1071"/>
    <n v="0"/>
    <n v="17205071"/>
    <n v="0"/>
    <n v="354881"/>
    <n v="0"/>
    <n v="323312"/>
    <n v="2956092"/>
    <n v="0"/>
    <n v="0"/>
    <n v="0"/>
    <m/>
    <m/>
    <n v="0"/>
    <n v="0"/>
    <n v="20909350"/>
    <m/>
    <n v="0"/>
    <m/>
    <n v="0"/>
    <n v="3972777"/>
    <n v="24882127"/>
    <n v="24882127"/>
  </r>
  <r>
    <x v="24"/>
    <n v="1594986"/>
    <n v="985980"/>
    <n v="985980"/>
    <s v="25-616-1300"/>
    <s v="AGUAS ANDINAS S.A."/>
    <s v="AV. DEPARTAMENTAL 7828"/>
    <s v="AT43"/>
    <s v="4762 - NORMAL CON EMISION DE FACTURA"/>
    <s v="1-1 AEREA"/>
    <s v="N"/>
    <s v="SF-SIN DOCTO. AGRUPACION IVA"/>
    <s v="PENALOLEN"/>
    <s v="MACUL"/>
    <s v="MACUL"/>
    <s v="GRAN CLIENTE"/>
    <s v="SERVICIOS SANITARIOS"/>
    <d v="2017-01-06T00:00:00"/>
    <d v="2017-02-03T00:00:00"/>
    <d v="2017-02-07T00:00:00"/>
    <n v="190378042"/>
    <n v="77683"/>
    <n v="0"/>
    <n v="13940"/>
    <n v="0"/>
    <n v="0"/>
    <n v="0"/>
    <n v="0"/>
    <n v="0"/>
    <n v="148"/>
    <n v="196"/>
    <n v="148"/>
    <n v="151"/>
    <n v="82018"/>
    <n v="1274"/>
    <n v="0"/>
    <n v="5570796"/>
    <m/>
    <m/>
    <n v="0"/>
    <m/>
    <m/>
    <n v="0"/>
    <n v="0"/>
    <n v="0"/>
    <n v="114906"/>
    <n v="0"/>
    <n v="0"/>
    <m/>
    <n v="0"/>
    <n v="122729"/>
    <n v="867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80392"/>
    <n v="6759666"/>
    <n v="0"/>
    <n v="1079274"/>
    <n v="0"/>
    <n v="0"/>
    <n v="0"/>
    <n v="0"/>
    <n v="1079274"/>
    <n v="-6759666"/>
    <n v="0"/>
    <n v="0"/>
    <n v="0"/>
    <n v="0"/>
    <n v="0"/>
    <n v="0"/>
    <n v="0"/>
    <n v="0"/>
    <n v="0"/>
    <n v="0"/>
    <n v="0"/>
    <n v="0"/>
    <n v="0"/>
    <n v="0"/>
    <n v="0"/>
    <n v="0"/>
    <n v="0"/>
    <n v="-6759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9274"/>
    <n v="0"/>
    <m/>
    <n v="68923"/>
    <n v="1071"/>
    <n v="0"/>
    <n v="4681341"/>
    <n v="0"/>
    <n v="96560"/>
    <n v="0"/>
    <n v="103134"/>
    <n v="729363"/>
    <n v="0"/>
    <n v="0"/>
    <n v="0"/>
    <m/>
    <m/>
    <n v="0"/>
    <n v="0"/>
    <n v="5680392"/>
    <m/>
    <n v="0"/>
    <m/>
    <n v="0"/>
    <n v="1079274"/>
    <n v="6759666"/>
    <n v="6759666"/>
  </r>
  <r>
    <x v="24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7-01-06T00:00:00"/>
    <d v="2017-02-03T00:00:00"/>
    <d v="2017-02-07T00:00:00"/>
    <n v="190378042"/>
    <n v="318270"/>
    <n v="0"/>
    <n v="105230"/>
    <n v="0"/>
    <n v="0"/>
    <n v="0"/>
    <n v="0"/>
    <n v="0"/>
    <n v="639"/>
    <n v="646"/>
    <n v="637"/>
    <n v="643"/>
    <n v="82018"/>
    <n v="1274"/>
    <n v="0"/>
    <n v="22823747"/>
    <m/>
    <m/>
    <n v="0"/>
    <m/>
    <m/>
    <n v="0"/>
    <n v="0"/>
    <n v="0"/>
    <n v="470776"/>
    <n v="0"/>
    <n v="0"/>
    <m/>
    <n v="0"/>
    <n v="403479"/>
    <n v="3695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90110"/>
    <n v="27477231"/>
    <n v="0"/>
    <n v="4387121"/>
    <n v="0"/>
    <n v="0"/>
    <n v="0"/>
    <n v="0"/>
    <n v="4387121"/>
    <n v="-27477231"/>
    <n v="0"/>
    <n v="0"/>
    <n v="0"/>
    <n v="0"/>
    <n v="0"/>
    <n v="0"/>
    <n v="0"/>
    <n v="0"/>
    <n v="0"/>
    <n v="0"/>
    <n v="0"/>
    <n v="0"/>
    <n v="0"/>
    <n v="0"/>
    <n v="0"/>
    <n v="0"/>
    <n v="0"/>
    <n v="-2747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7121"/>
    <n v="0"/>
    <m/>
    <n v="68923"/>
    <n v="1071"/>
    <n v="0"/>
    <n v="19179619"/>
    <n v="0"/>
    <n v="395610"/>
    <n v="0"/>
    <n v="339058"/>
    <n v="3105829"/>
    <n v="0"/>
    <n v="0"/>
    <n v="0"/>
    <m/>
    <m/>
    <n v="0"/>
    <n v="0"/>
    <n v="23090110"/>
    <m/>
    <n v="0"/>
    <m/>
    <n v="0"/>
    <n v="4387121"/>
    <n v="27477231"/>
    <n v="27477231"/>
  </r>
  <r>
    <x v="24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7-01-06T00:00:00"/>
    <d v="2017-02-03T00:00:00"/>
    <d v="2017-02-07T00:00:00"/>
    <n v="190378042"/>
    <n v="27701"/>
    <n v="0"/>
    <n v="5374"/>
    <n v="0"/>
    <n v="0"/>
    <n v="0"/>
    <n v="0"/>
    <n v="0"/>
    <n v="51"/>
    <n v="52"/>
    <n v="49"/>
    <n v="50"/>
    <n v="0"/>
    <n v="1274"/>
    <n v="0"/>
    <n v="1986491"/>
    <m/>
    <m/>
    <n v="0"/>
    <m/>
    <m/>
    <n v="0"/>
    <n v="0"/>
    <n v="0"/>
    <n v="40974"/>
    <n v="0"/>
    <n v="0"/>
    <m/>
    <n v="0"/>
    <n v="32479"/>
    <n v="28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3627"/>
    <n v="2348616"/>
    <n v="0"/>
    <n v="374989"/>
    <n v="0"/>
    <n v="0"/>
    <n v="0"/>
    <n v="0"/>
    <n v="374989"/>
    <n v="-2348616"/>
    <n v="0"/>
    <n v="0"/>
    <n v="0"/>
    <n v="0"/>
    <n v="0"/>
    <n v="0"/>
    <n v="0"/>
    <n v="0"/>
    <n v="0"/>
    <n v="0"/>
    <n v="0"/>
    <n v="0"/>
    <n v="0"/>
    <n v="0"/>
    <n v="0"/>
    <n v="0"/>
    <n v="0"/>
    <n v="-2348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989"/>
    <n v="0"/>
    <m/>
    <n v="0"/>
    <n v="1071"/>
    <n v="0"/>
    <n v="1669320"/>
    <n v="0"/>
    <n v="34432"/>
    <n v="0"/>
    <n v="27293"/>
    <n v="241511"/>
    <n v="0"/>
    <n v="0"/>
    <n v="0"/>
    <m/>
    <m/>
    <n v="0"/>
    <n v="0"/>
    <n v="1973627"/>
    <m/>
    <n v="0"/>
    <m/>
    <n v="0"/>
    <n v="374989"/>
    <n v="2348616"/>
    <n v="2348616"/>
  </r>
  <r>
    <x v="24"/>
    <n v="1594986"/>
    <n v="1314153"/>
    <n v="1314153"/>
    <s v="25-616-1800"/>
    <s v="AGUAS ANDINAS S.A."/>
    <s v="G. MISTRAL / FCO. GONZALEZ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2-03T00:00:00"/>
    <d v="2017-02-07T00:00:00"/>
    <n v="190378042"/>
    <n v="0"/>
    <n v="0"/>
    <n v="0"/>
    <n v="0"/>
    <n v="0"/>
    <n v="0"/>
    <n v="0"/>
    <n v="31601"/>
    <n v="0"/>
    <n v="0"/>
    <n v="0"/>
    <n v="0"/>
    <n v="0"/>
    <n v="1274"/>
    <n v="0"/>
    <n v="2266168"/>
    <m/>
    <m/>
    <n v="0"/>
    <m/>
    <m/>
    <n v="0"/>
    <n v="0"/>
    <n v="0"/>
    <n v="0"/>
    <n v="0"/>
    <n v="0"/>
    <m/>
    <n v="0"/>
    <n v="74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7610"/>
    <n v="2341456"/>
    <n v="0"/>
    <n v="373846"/>
    <n v="0"/>
    <n v="0"/>
    <n v="0"/>
    <n v="0"/>
    <n v="373846"/>
    <n v="-2341456"/>
    <n v="0"/>
    <n v="0"/>
    <n v="0"/>
    <n v="0"/>
    <n v="0"/>
    <n v="0"/>
    <n v="0"/>
    <n v="0"/>
    <n v="0"/>
    <n v="0"/>
    <n v="0"/>
    <n v="0"/>
    <n v="0"/>
    <n v="0"/>
    <n v="0"/>
    <n v="0"/>
    <n v="0"/>
    <n v="-2341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46"/>
    <n v="0"/>
    <m/>
    <n v="0"/>
    <n v="1071"/>
    <n v="0"/>
    <n v="1904343"/>
    <n v="0"/>
    <n v="0"/>
    <n v="0"/>
    <n v="62196"/>
    <n v="0"/>
    <n v="0"/>
    <n v="0"/>
    <n v="0"/>
    <m/>
    <m/>
    <n v="0"/>
    <n v="0"/>
    <n v="1967610"/>
    <m/>
    <n v="0"/>
    <m/>
    <n v="0"/>
    <n v="373846"/>
    <n v="2341456"/>
    <n v="2341456"/>
  </r>
  <r>
    <x v="24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7-01-06T00:00:00"/>
    <d v="2017-02-03T00:00:00"/>
    <d v="2017-02-07T00:00:00"/>
    <n v="190378042"/>
    <n v="35272"/>
    <n v="0"/>
    <n v="12127"/>
    <n v="0"/>
    <n v="0"/>
    <n v="0"/>
    <n v="0"/>
    <n v="0"/>
    <n v="54"/>
    <n v="54"/>
    <n v="54"/>
    <n v="54"/>
    <n v="119959"/>
    <n v="1274"/>
    <n v="0"/>
    <n v="2529422"/>
    <m/>
    <m/>
    <n v="0"/>
    <m/>
    <m/>
    <n v="0"/>
    <n v="0"/>
    <n v="0"/>
    <n v="52173"/>
    <n v="0"/>
    <n v="0"/>
    <m/>
    <n v="0"/>
    <n v="33727"/>
    <n v="310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0459"/>
    <n v="3046946"/>
    <n v="0"/>
    <n v="486487"/>
    <n v="0"/>
    <n v="0"/>
    <n v="0"/>
    <n v="0"/>
    <n v="486487"/>
    <n v="-3046946"/>
    <n v="0"/>
    <n v="0"/>
    <n v="0"/>
    <n v="0"/>
    <n v="0"/>
    <n v="0"/>
    <n v="0"/>
    <n v="0"/>
    <n v="0"/>
    <n v="0"/>
    <n v="0"/>
    <n v="0"/>
    <n v="0"/>
    <n v="0"/>
    <n v="0"/>
    <n v="0"/>
    <n v="0"/>
    <n v="-3046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487"/>
    <n v="0"/>
    <m/>
    <n v="100806"/>
    <n v="1071"/>
    <n v="0"/>
    <n v="2125565"/>
    <n v="0"/>
    <n v="43843"/>
    <n v="0"/>
    <n v="28342"/>
    <n v="260832"/>
    <n v="0"/>
    <n v="0"/>
    <n v="0"/>
    <m/>
    <m/>
    <n v="0"/>
    <n v="0"/>
    <n v="2560459"/>
    <m/>
    <n v="0"/>
    <m/>
    <n v="0"/>
    <n v="486487"/>
    <n v="3046946"/>
    <n v="3046946"/>
  </r>
  <r>
    <x v="24"/>
    <n v="1594986"/>
    <n v="1386062"/>
    <n v="1386062"/>
    <s v="25-616-1200"/>
    <s v="AGUAS ANDINAS S.A."/>
    <s v="SAN LUIS 6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7-01-06T00:00:00"/>
    <d v="2017-02-03T00:00:00"/>
    <d v="2017-02-07T00:00:00"/>
    <n v="190378042"/>
    <n v="56651"/>
    <n v="0"/>
    <n v="12127"/>
    <n v="0"/>
    <n v="0"/>
    <n v="0"/>
    <n v="0"/>
    <n v="0"/>
    <n v="178"/>
    <n v="268"/>
    <n v="178"/>
    <n v="186"/>
    <n v="0"/>
    <n v="1274"/>
    <n v="0"/>
    <n v="4062551"/>
    <m/>
    <m/>
    <n v="0"/>
    <m/>
    <m/>
    <n v="0"/>
    <n v="0"/>
    <n v="0"/>
    <n v="83796"/>
    <n v="0"/>
    <n v="0"/>
    <m/>
    <n v="0"/>
    <n v="167388"/>
    <n v="1071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6893"/>
    <n v="5387003"/>
    <n v="0"/>
    <n v="860110"/>
    <n v="0"/>
    <n v="0"/>
    <n v="0"/>
    <n v="0"/>
    <n v="860110"/>
    <n v="-5387003"/>
    <n v="0"/>
    <n v="0"/>
    <n v="0"/>
    <n v="0"/>
    <n v="0"/>
    <n v="0"/>
    <n v="0"/>
    <n v="0"/>
    <n v="0"/>
    <n v="0"/>
    <n v="0"/>
    <n v="0"/>
    <n v="0"/>
    <n v="0"/>
    <n v="0"/>
    <n v="0"/>
    <n v="0"/>
    <n v="-5387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110"/>
    <n v="0"/>
    <m/>
    <n v="0"/>
    <n v="1071"/>
    <n v="0"/>
    <n v="3413908"/>
    <n v="0"/>
    <n v="70417"/>
    <n v="0"/>
    <n v="140662"/>
    <n v="900835"/>
    <n v="0"/>
    <n v="0"/>
    <n v="0"/>
    <m/>
    <m/>
    <n v="0"/>
    <n v="0"/>
    <n v="4526893"/>
    <m/>
    <n v="0"/>
    <m/>
    <n v="0"/>
    <n v="860110"/>
    <n v="5387003"/>
    <n v="5387003"/>
  </r>
  <r>
    <x v="24"/>
    <n v="1594986"/>
    <n v="1459358"/>
    <n v="1459358"/>
    <s v="25-616-1700"/>
    <s v="AGUAS ANDINAS S.A."/>
    <s v="CALLE A 1251"/>
    <s v="AT43"/>
    <s v="1762 - NORMAL CON EMISION DE FACTURA"/>
    <s v="1-1 AEREA"/>
    <s v="N"/>
    <s v="SF-SIN DOCTO. AGRUPACION IVA"/>
    <s v="HUECHURABA"/>
    <s v="RECOLETA"/>
    <s v="RECOLETA"/>
    <s v="GRAN CLIENTE"/>
    <s v="SERVICIOS SANITARIOS"/>
    <d v="2017-01-06T00:00:00"/>
    <d v="2017-02-03T00:00:00"/>
    <d v="2017-02-07T00:00:00"/>
    <n v="190378042"/>
    <n v="42444"/>
    <n v="0"/>
    <n v="14768"/>
    <n v="0"/>
    <n v="0"/>
    <n v="0"/>
    <n v="0"/>
    <n v="0"/>
    <n v="100"/>
    <n v="125"/>
    <n v="99"/>
    <n v="94"/>
    <n v="0"/>
    <n v="1274"/>
    <n v="0"/>
    <n v="3043740"/>
    <m/>
    <m/>
    <n v="0"/>
    <m/>
    <m/>
    <n v="0"/>
    <n v="0"/>
    <n v="0"/>
    <n v="62782"/>
    <n v="0"/>
    <n v="0"/>
    <m/>
    <n v="0"/>
    <n v="78072"/>
    <n v="543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3656"/>
    <n v="3729051"/>
    <n v="0"/>
    <n v="595395"/>
    <n v="0"/>
    <n v="0"/>
    <n v="0"/>
    <n v="0"/>
    <n v="595395"/>
    <n v="-3729051"/>
    <n v="0"/>
    <n v="0"/>
    <n v="0"/>
    <n v="0"/>
    <n v="0"/>
    <n v="0"/>
    <n v="0"/>
    <n v="0"/>
    <n v="0"/>
    <n v="0"/>
    <n v="0"/>
    <n v="0"/>
    <n v="0"/>
    <n v="0"/>
    <n v="0"/>
    <n v="0"/>
    <n v="0"/>
    <n v="-3729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395"/>
    <n v="0"/>
    <m/>
    <n v="0"/>
    <n v="1071"/>
    <n v="0"/>
    <n v="2557765"/>
    <n v="0"/>
    <n v="52758"/>
    <n v="0"/>
    <n v="65607"/>
    <n v="456455"/>
    <n v="0"/>
    <n v="0"/>
    <n v="0"/>
    <m/>
    <m/>
    <n v="0"/>
    <n v="0"/>
    <n v="3133656"/>
    <m/>
    <n v="0"/>
    <m/>
    <n v="0"/>
    <n v="595395"/>
    <n v="3729051"/>
    <n v="3729051"/>
  </r>
  <r>
    <x v="24"/>
    <n v="1594986"/>
    <n v="1486848"/>
    <n v="1486848"/>
    <s v="25-616-1000"/>
    <s v="AGUAS ANDINAS S.A."/>
    <s v="PDTE. BALMACEDA 1398"/>
    <s v="AT43"/>
    <s v="1762 - NORMAL CON EMISION DE FACTURA"/>
    <s v="S-SUB-SUB C3"/>
    <s v="N"/>
    <s v="SF-SIN DOCTO. AGRUPACION IVA"/>
    <s v="SANTIAGO"/>
    <s v="BRASIL"/>
    <s v="BRASIL"/>
    <s v="GRAN CLIENTE"/>
    <s v="SERVICIOS SANITARIOS"/>
    <d v="2017-01-06T00:00:00"/>
    <d v="2017-02-03T00:00:00"/>
    <d v="2017-02-07T00:00:00"/>
    <n v="190378042"/>
    <n v="179470"/>
    <n v="0"/>
    <n v="45080"/>
    <n v="0"/>
    <n v="0"/>
    <n v="0"/>
    <n v="0"/>
    <n v="0"/>
    <n v="498"/>
    <n v="550"/>
    <n v="465"/>
    <n v="367"/>
    <n v="0"/>
    <n v="1274"/>
    <n v="0"/>
    <n v="12870134"/>
    <m/>
    <m/>
    <n v="0"/>
    <m/>
    <m/>
    <n v="0"/>
    <n v="0"/>
    <n v="0"/>
    <n v="265466"/>
    <n v="0"/>
    <n v="0"/>
    <m/>
    <n v="0"/>
    <n v="584516"/>
    <n v="22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59993"/>
    <n v="16017392"/>
    <n v="0"/>
    <n v="2557399"/>
    <n v="0"/>
    <n v="0"/>
    <n v="0"/>
    <n v="0"/>
    <n v="2557399"/>
    <n v="-16017392"/>
    <n v="0"/>
    <n v="0"/>
    <n v="0"/>
    <n v="0"/>
    <n v="0"/>
    <n v="0"/>
    <n v="0"/>
    <n v="0"/>
    <n v="0"/>
    <n v="0"/>
    <n v="0"/>
    <n v="0"/>
    <n v="0"/>
    <n v="0"/>
    <n v="0"/>
    <n v="0"/>
    <n v="0"/>
    <n v="-1601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7399"/>
    <n v="0"/>
    <m/>
    <n v="0"/>
    <n v="1071"/>
    <n v="0"/>
    <n v="10815239"/>
    <n v="0"/>
    <n v="223081"/>
    <n v="0"/>
    <n v="491190"/>
    <n v="1929412"/>
    <n v="0"/>
    <n v="0"/>
    <n v="0"/>
    <m/>
    <m/>
    <n v="0"/>
    <n v="0"/>
    <n v="13459993"/>
    <m/>
    <n v="0"/>
    <m/>
    <n v="0"/>
    <n v="2557399"/>
    <n v="16017392"/>
    <n v="16017392"/>
  </r>
  <r>
    <x v="24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7-01-06T00:00:00"/>
    <d v="2017-02-03T00:00:00"/>
    <d v="2017-02-07T00:00:00"/>
    <n v="190378042"/>
    <n v="33160"/>
    <n v="0"/>
    <n v="7465"/>
    <n v="0"/>
    <n v="0"/>
    <n v="0"/>
    <n v="0"/>
    <n v="0"/>
    <n v="91"/>
    <n v="98"/>
    <n v="91"/>
    <n v="51"/>
    <n v="82018"/>
    <n v="1274"/>
    <n v="0"/>
    <n v="2377966"/>
    <m/>
    <m/>
    <n v="0"/>
    <m/>
    <m/>
    <n v="0"/>
    <n v="0"/>
    <n v="0"/>
    <n v="49049"/>
    <n v="0"/>
    <n v="0"/>
    <m/>
    <n v="0"/>
    <n v="61209"/>
    <n v="296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9695"/>
    <n v="2867537"/>
    <n v="0"/>
    <n v="457842"/>
    <n v="0"/>
    <n v="0"/>
    <n v="0"/>
    <n v="0"/>
    <n v="457842"/>
    <n v="-2867537"/>
    <n v="0"/>
    <n v="0"/>
    <n v="0"/>
    <n v="0"/>
    <n v="0"/>
    <n v="0"/>
    <n v="0"/>
    <n v="0"/>
    <n v="0"/>
    <n v="0"/>
    <n v="0"/>
    <n v="0"/>
    <n v="0"/>
    <n v="0"/>
    <n v="0"/>
    <n v="0"/>
    <n v="0"/>
    <n v="-2867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842"/>
    <n v="0"/>
    <m/>
    <n v="68923"/>
    <n v="1071"/>
    <n v="0"/>
    <n v="1998291"/>
    <n v="0"/>
    <n v="41218"/>
    <n v="0"/>
    <n v="51436"/>
    <n v="248756"/>
    <n v="0"/>
    <n v="0"/>
    <n v="0"/>
    <m/>
    <m/>
    <n v="0"/>
    <n v="0"/>
    <n v="2409695"/>
    <m/>
    <n v="0"/>
    <m/>
    <n v="0"/>
    <n v="457842"/>
    <n v="2867537"/>
    <n v="2867537"/>
  </r>
  <r>
    <x v="24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7-01-06T00:00:00"/>
    <d v="2017-02-03T00:00:00"/>
    <d v="2017-02-07T00:00:00"/>
    <n v="190378042"/>
    <n v="101934"/>
    <n v="0"/>
    <n v="23840"/>
    <n v="0"/>
    <n v="0"/>
    <n v="0"/>
    <n v="0"/>
    <n v="0"/>
    <n v="202"/>
    <n v="215"/>
    <n v="202"/>
    <n v="168"/>
    <n v="0"/>
    <n v="1274"/>
    <n v="0"/>
    <n v="7309881"/>
    <m/>
    <m/>
    <n v="0"/>
    <m/>
    <m/>
    <n v="0"/>
    <n v="0"/>
    <n v="0"/>
    <n v="150778"/>
    <n v="0"/>
    <n v="0"/>
    <m/>
    <n v="0"/>
    <n v="134597"/>
    <n v="965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95115"/>
    <n v="8562187"/>
    <n v="0"/>
    <n v="1367072"/>
    <n v="0"/>
    <n v="0"/>
    <n v="0"/>
    <n v="0"/>
    <n v="1367072"/>
    <n v="-8562187"/>
    <n v="0"/>
    <n v="0"/>
    <n v="0"/>
    <n v="0"/>
    <n v="0"/>
    <n v="0"/>
    <n v="0"/>
    <n v="0"/>
    <n v="0"/>
    <n v="0"/>
    <n v="0"/>
    <n v="0"/>
    <n v="0"/>
    <n v="0"/>
    <n v="0"/>
    <n v="0"/>
    <n v="0"/>
    <n v="-856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7072"/>
    <n v="0"/>
    <m/>
    <n v="0"/>
    <n v="1071"/>
    <n v="0"/>
    <n v="6142757"/>
    <n v="0"/>
    <n v="126704"/>
    <n v="0"/>
    <n v="113107"/>
    <n v="811476"/>
    <n v="0"/>
    <n v="0"/>
    <n v="0"/>
    <m/>
    <m/>
    <n v="0"/>
    <n v="0"/>
    <n v="7195115"/>
    <m/>
    <n v="0"/>
    <m/>
    <n v="0"/>
    <n v="1367072"/>
    <n v="8562187"/>
    <n v="8562187"/>
  </r>
  <r>
    <x v="24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7-01-06T00:00:00"/>
    <d v="2017-02-03T00:00:00"/>
    <d v="2017-02-07T00:00:00"/>
    <n v="190378042"/>
    <n v="27338"/>
    <n v="0"/>
    <n v="8101"/>
    <n v="0"/>
    <n v="0"/>
    <n v="0"/>
    <n v="0"/>
    <n v="0"/>
    <n v="44"/>
    <n v="44"/>
    <n v="44"/>
    <n v="43"/>
    <n v="0"/>
    <n v="1274"/>
    <n v="0"/>
    <n v="2065741"/>
    <m/>
    <m/>
    <n v="0"/>
    <m/>
    <m/>
    <n v="0"/>
    <n v="0"/>
    <n v="0"/>
    <n v="40437"/>
    <n v="0"/>
    <n v="0"/>
    <m/>
    <n v="0"/>
    <n v="86805"/>
    <n v="375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9321"/>
    <n v="2569592"/>
    <n v="0"/>
    <n v="410271"/>
    <n v="0"/>
    <n v="0"/>
    <n v="0"/>
    <n v="0"/>
    <n v="410271"/>
    <n v="-2569592"/>
    <n v="0"/>
    <n v="0"/>
    <n v="0"/>
    <n v="0"/>
    <n v="0"/>
    <n v="0"/>
    <n v="0"/>
    <n v="0"/>
    <n v="0"/>
    <n v="0"/>
    <n v="0"/>
    <n v="0"/>
    <n v="0"/>
    <n v="0"/>
    <n v="0"/>
    <n v="0"/>
    <n v="0"/>
    <n v="-2569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271"/>
    <n v="0"/>
    <m/>
    <n v="0"/>
    <n v="1071"/>
    <n v="0"/>
    <n v="1735917"/>
    <n v="0"/>
    <n v="33981"/>
    <n v="0"/>
    <n v="72945"/>
    <n v="315407"/>
    <n v="0"/>
    <n v="0"/>
    <n v="0"/>
    <m/>
    <m/>
    <n v="0"/>
    <n v="0"/>
    <n v="2159321"/>
    <m/>
    <n v="0"/>
    <m/>
    <n v="0"/>
    <n v="410271"/>
    <n v="2569592"/>
    <n v="2569592"/>
  </r>
  <r>
    <x v="25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12-05T00:00:00"/>
    <d v="2017-01-06T00:00:00"/>
    <d v="2017-01-09T00:00:00"/>
    <n v="188695504"/>
    <n v="101095"/>
    <n v="0"/>
    <n v="23307"/>
    <n v="0"/>
    <n v="0"/>
    <n v="0"/>
    <n v="0"/>
    <n v="0"/>
    <n v="213"/>
    <n v="244"/>
    <n v="162"/>
    <n v="209"/>
    <n v="120113"/>
    <n v="1264"/>
    <n v="0"/>
    <n v="7249714"/>
    <m/>
    <m/>
    <n v="0"/>
    <m/>
    <m/>
    <n v="0"/>
    <n v="0"/>
    <n v="0"/>
    <n v="149537"/>
    <n v="0"/>
    <n v="0"/>
    <m/>
    <n v="0"/>
    <n v="151084"/>
    <n v="1202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7408"/>
    <n v="8874316"/>
    <n v="0"/>
    <n v="1416908"/>
    <n v="0"/>
    <n v="0"/>
    <n v="0"/>
    <n v="0"/>
    <n v="1416908"/>
    <n v="-8874316"/>
    <n v="0"/>
    <n v="0"/>
    <n v="0"/>
    <n v="0"/>
    <n v="0"/>
    <n v="0"/>
    <n v="0"/>
    <n v="0"/>
    <n v="0"/>
    <n v="0"/>
    <n v="0"/>
    <n v="0"/>
    <n v="0"/>
    <n v="0"/>
    <n v="0"/>
    <n v="0"/>
    <n v="0"/>
    <n v="-8874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6908"/>
    <n v="0"/>
    <m/>
    <n v="100935"/>
    <n v="1062"/>
    <n v="0"/>
    <n v="6092197"/>
    <n v="0"/>
    <n v="125661"/>
    <n v="0"/>
    <n v="126961"/>
    <n v="1010592"/>
    <n v="0"/>
    <n v="0"/>
    <n v="0"/>
    <m/>
    <m/>
    <n v="0"/>
    <n v="0"/>
    <n v="7457408"/>
    <m/>
    <n v="0"/>
    <m/>
    <n v="0"/>
    <n v="1416908"/>
    <n v="8874316"/>
    <n v="8874316"/>
  </r>
  <r>
    <x v="25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2-05T00:00:00"/>
    <d v="2017-01-06T00:00:00"/>
    <d v="2017-01-09T00:00:00"/>
    <n v="188695504"/>
    <n v="129675"/>
    <n v="0"/>
    <n v="49130"/>
    <n v="0"/>
    <n v="0"/>
    <n v="0"/>
    <n v="0"/>
    <n v="0"/>
    <n v="339"/>
    <n v="338"/>
    <n v="260"/>
    <n v="247"/>
    <n v="64657"/>
    <n v="1264"/>
    <n v="0"/>
    <n v="9299241"/>
    <m/>
    <m/>
    <n v="0"/>
    <m/>
    <m/>
    <n v="0"/>
    <n v="0"/>
    <n v="0"/>
    <n v="191811"/>
    <n v="0"/>
    <n v="0"/>
    <m/>
    <n v="0"/>
    <n v="209170"/>
    <n v="1417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8329"/>
    <n v="11184012"/>
    <n v="0"/>
    <n v="1785683"/>
    <n v="0"/>
    <n v="0"/>
    <n v="0"/>
    <n v="0"/>
    <n v="1785683"/>
    <n v="-11184012"/>
    <n v="0"/>
    <n v="0"/>
    <n v="0"/>
    <n v="0"/>
    <n v="0"/>
    <n v="0"/>
    <n v="0"/>
    <n v="0"/>
    <n v="0"/>
    <n v="0"/>
    <n v="0"/>
    <n v="0"/>
    <n v="0"/>
    <n v="0"/>
    <n v="0"/>
    <n v="0"/>
    <n v="0"/>
    <n v="-11184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5683"/>
    <n v="0"/>
    <m/>
    <n v="54334"/>
    <n v="1062"/>
    <n v="0"/>
    <n v="7814488"/>
    <n v="0"/>
    <n v="161186"/>
    <n v="0"/>
    <n v="175773"/>
    <n v="1191486"/>
    <n v="0"/>
    <n v="0"/>
    <n v="0"/>
    <m/>
    <m/>
    <n v="0"/>
    <n v="0"/>
    <n v="9398329"/>
    <m/>
    <n v="0"/>
    <m/>
    <n v="0"/>
    <n v="1785683"/>
    <n v="11184012"/>
    <n v="11184012"/>
  </r>
  <r>
    <x v="25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12-05T00:00:00"/>
    <d v="2017-01-06T00:00:00"/>
    <d v="2017-01-09T00:00:00"/>
    <n v="188695504"/>
    <n v="139019"/>
    <n v="0"/>
    <n v="37166"/>
    <n v="0"/>
    <n v="0"/>
    <n v="0"/>
    <n v="0"/>
    <n v="0"/>
    <n v="449"/>
    <n v="402"/>
    <n v="448"/>
    <n v="294"/>
    <n v="120113"/>
    <n v="1264"/>
    <n v="0"/>
    <n v="9969317"/>
    <m/>
    <m/>
    <n v="0"/>
    <m/>
    <m/>
    <n v="0"/>
    <n v="0"/>
    <n v="0"/>
    <n v="205633"/>
    <n v="0"/>
    <n v="0"/>
    <m/>
    <n v="0"/>
    <n v="248408"/>
    <n v="1690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1739"/>
    <n v="12235269"/>
    <n v="0"/>
    <n v="1953530"/>
    <n v="0"/>
    <n v="0"/>
    <n v="0"/>
    <n v="0"/>
    <n v="1953530"/>
    <n v="-12235269"/>
    <n v="0"/>
    <n v="0"/>
    <n v="0"/>
    <n v="0"/>
    <n v="0"/>
    <n v="0"/>
    <n v="0"/>
    <n v="0"/>
    <n v="0"/>
    <n v="0"/>
    <n v="0"/>
    <n v="0"/>
    <n v="0"/>
    <n v="0"/>
    <n v="0"/>
    <n v="0"/>
    <n v="0"/>
    <n v="-12235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530"/>
    <n v="0"/>
    <m/>
    <n v="100935"/>
    <n v="1062"/>
    <n v="0"/>
    <n v="8377577"/>
    <n v="0"/>
    <n v="172801"/>
    <n v="0"/>
    <n v="208746"/>
    <n v="1420618"/>
    <n v="0"/>
    <n v="0"/>
    <n v="0"/>
    <m/>
    <m/>
    <n v="0"/>
    <n v="0"/>
    <n v="10281739"/>
    <m/>
    <n v="0"/>
    <m/>
    <n v="0"/>
    <n v="1953530"/>
    <n v="12235269"/>
    <n v="12235269"/>
  </r>
  <r>
    <x v="25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12-05T00:00:00"/>
    <d v="2017-01-06T00:00:00"/>
    <d v="2017-01-09T00:00:00"/>
    <n v="188695504"/>
    <n v="51032"/>
    <n v="0"/>
    <n v="11900"/>
    <n v="0"/>
    <n v="0"/>
    <n v="0"/>
    <n v="0"/>
    <n v="0"/>
    <n v="165"/>
    <n v="118"/>
    <n v="165"/>
    <n v="61"/>
    <n v="145460"/>
    <n v="1264"/>
    <n v="0"/>
    <n v="3659601"/>
    <m/>
    <m/>
    <n v="0"/>
    <m/>
    <m/>
    <n v="0"/>
    <n v="0"/>
    <n v="0"/>
    <n v="75485"/>
    <n v="0"/>
    <n v="0"/>
    <m/>
    <n v="0"/>
    <n v="72916"/>
    <n v="350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7552"/>
    <n v="4304887"/>
    <n v="0"/>
    <n v="687335"/>
    <n v="0"/>
    <n v="0"/>
    <n v="0"/>
    <n v="0"/>
    <n v="687335"/>
    <n v="-4304887"/>
    <n v="0"/>
    <n v="0"/>
    <n v="0"/>
    <n v="0"/>
    <n v="0"/>
    <n v="0"/>
    <n v="0"/>
    <n v="0"/>
    <n v="0"/>
    <n v="0"/>
    <n v="0"/>
    <n v="0"/>
    <n v="0"/>
    <n v="0"/>
    <n v="0"/>
    <n v="0"/>
    <n v="0"/>
    <n v="-4304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7335"/>
    <n v="0"/>
    <m/>
    <n v="122235"/>
    <n v="1062"/>
    <n v="0"/>
    <n v="3075295"/>
    <n v="0"/>
    <n v="63433"/>
    <n v="0"/>
    <n v="61274"/>
    <n v="294253"/>
    <n v="0"/>
    <n v="0"/>
    <n v="0"/>
    <m/>
    <m/>
    <n v="0"/>
    <n v="0"/>
    <n v="3617552"/>
    <m/>
    <n v="0"/>
    <m/>
    <n v="0"/>
    <n v="687335"/>
    <n v="4304887"/>
    <n v="4304887"/>
  </r>
  <r>
    <x v="25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12-05T00:00:00"/>
    <d v="2017-01-06T00:00:00"/>
    <d v="2017-01-09T00:00:00"/>
    <n v="188695504"/>
    <n v="14061"/>
    <n v="0"/>
    <n v="3779"/>
    <n v="0"/>
    <n v="0"/>
    <n v="0"/>
    <n v="0"/>
    <n v="0"/>
    <n v="23"/>
    <n v="27"/>
    <n v="23"/>
    <n v="23"/>
    <n v="82172"/>
    <n v="1264"/>
    <n v="0"/>
    <n v="1008341"/>
    <m/>
    <m/>
    <n v="0"/>
    <m/>
    <m/>
    <n v="0"/>
    <n v="0"/>
    <n v="0"/>
    <n v="20799"/>
    <n v="0"/>
    <n v="0"/>
    <m/>
    <n v="0"/>
    <n v="16684"/>
    <n v="13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905"/>
    <n v="1261287"/>
    <n v="0"/>
    <n v="201382"/>
    <n v="0"/>
    <n v="0"/>
    <n v="0"/>
    <n v="0"/>
    <n v="201382"/>
    <n v="-1261287"/>
    <n v="0"/>
    <n v="0"/>
    <n v="0"/>
    <n v="0"/>
    <n v="0"/>
    <n v="0"/>
    <n v="0"/>
    <n v="0"/>
    <n v="0"/>
    <n v="0"/>
    <n v="0"/>
    <n v="0"/>
    <n v="0"/>
    <n v="0"/>
    <n v="0"/>
    <n v="0"/>
    <n v="0"/>
    <n v="-126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382"/>
    <n v="0"/>
    <m/>
    <n v="69052"/>
    <n v="1062"/>
    <n v="0"/>
    <n v="847345"/>
    <n v="0"/>
    <n v="17478"/>
    <n v="0"/>
    <n v="14020"/>
    <n v="110948"/>
    <n v="0"/>
    <n v="0"/>
    <n v="0"/>
    <m/>
    <m/>
    <n v="0"/>
    <n v="0"/>
    <n v="1059905"/>
    <m/>
    <n v="0"/>
    <m/>
    <n v="0"/>
    <n v="201382"/>
    <n v="1261287"/>
    <n v="1261287"/>
  </r>
  <r>
    <x v="25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12-05T00:00:00"/>
    <d v="2017-01-06T00:00:00"/>
    <d v="2017-01-09T00:00:00"/>
    <n v="188695504"/>
    <n v="348550"/>
    <n v="0"/>
    <n v="84446"/>
    <n v="0"/>
    <n v="0"/>
    <n v="0"/>
    <n v="0"/>
    <n v="0"/>
    <n v="656"/>
    <n v="678"/>
    <n v="653"/>
    <n v="663"/>
    <n v="82172"/>
    <n v="1264"/>
    <n v="0"/>
    <n v="24995182"/>
    <m/>
    <m/>
    <n v="0"/>
    <m/>
    <m/>
    <n v="0"/>
    <n v="0"/>
    <n v="0"/>
    <n v="515565"/>
    <n v="0"/>
    <n v="0"/>
    <m/>
    <n v="0"/>
    <n v="418956"/>
    <n v="380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60391"/>
    <n v="29821865"/>
    <n v="0"/>
    <n v="4761474"/>
    <n v="0"/>
    <n v="0"/>
    <n v="0"/>
    <n v="0"/>
    <n v="4761474"/>
    <n v="-29821865"/>
    <n v="0"/>
    <n v="0"/>
    <n v="0"/>
    <n v="0"/>
    <n v="0"/>
    <n v="0"/>
    <n v="0"/>
    <n v="0"/>
    <n v="0"/>
    <n v="0"/>
    <n v="0"/>
    <n v="0"/>
    <n v="0"/>
    <n v="0"/>
    <n v="0"/>
    <n v="0"/>
    <n v="0"/>
    <n v="-2982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1474"/>
    <n v="0"/>
    <m/>
    <n v="69052"/>
    <n v="1062"/>
    <n v="0"/>
    <n v="21004355"/>
    <n v="0"/>
    <n v="433248"/>
    <n v="0"/>
    <n v="352064"/>
    <n v="3200610"/>
    <n v="0"/>
    <n v="0"/>
    <n v="0"/>
    <m/>
    <m/>
    <n v="0"/>
    <n v="0"/>
    <n v="25060391"/>
    <m/>
    <n v="0"/>
    <m/>
    <n v="0"/>
    <n v="4761474"/>
    <n v="29821865"/>
    <n v="29821865"/>
  </r>
  <r>
    <x v="25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12-05T00:00:00"/>
    <d v="2017-01-06T00:00:00"/>
    <d v="2017-01-09T00:00:00"/>
    <n v="188695504"/>
    <n v="49583"/>
    <n v="0"/>
    <n v="13853"/>
    <n v="0"/>
    <n v="0"/>
    <n v="0"/>
    <n v="0"/>
    <n v="0"/>
    <n v="99"/>
    <n v="100"/>
    <n v="99"/>
    <n v="100"/>
    <n v="120113"/>
    <n v="1264"/>
    <n v="0"/>
    <n v="3555691"/>
    <m/>
    <m/>
    <n v="0"/>
    <m/>
    <m/>
    <n v="0"/>
    <n v="0"/>
    <n v="0"/>
    <n v="73342"/>
    <n v="0"/>
    <n v="0"/>
    <m/>
    <n v="0"/>
    <n v="61793"/>
    <n v="574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8"/>
    <n v="10720"/>
    <n v="0"/>
    <n v="0"/>
    <n v="3898476"/>
    <n v="4639187"/>
    <n v="0"/>
    <n v="740711"/>
    <n v="0"/>
    <n v="0"/>
    <n v="0"/>
    <n v="0"/>
    <n v="740711"/>
    <n v="-4639187"/>
    <n v="0"/>
    <n v="0"/>
    <n v="0"/>
    <n v="0"/>
    <n v="0"/>
    <n v="0"/>
    <n v="0"/>
    <n v="0"/>
    <n v="0"/>
    <n v="0"/>
    <n v="0"/>
    <n v="0"/>
    <n v="0"/>
    <n v="0"/>
    <n v="0"/>
    <n v="0"/>
    <n v="0"/>
    <n v="-4639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711"/>
    <n v="0"/>
    <m/>
    <n v="100935"/>
    <n v="1062"/>
    <n v="0"/>
    <n v="2987976"/>
    <n v="0"/>
    <n v="61632"/>
    <n v="0"/>
    <n v="51927"/>
    <n v="482383"/>
    <n v="0"/>
    <n v="0"/>
    <n v="0"/>
    <m/>
    <m/>
    <n v="0"/>
    <n v="0"/>
    <n v="3685915"/>
    <m/>
    <n v="0"/>
    <m/>
    <n v="0"/>
    <n v="700324"/>
    <n v="4386239"/>
    <n v="4386239"/>
  </r>
  <r>
    <x v="25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12-05T00:00:00"/>
    <d v="2017-01-06T00:00:00"/>
    <d v="2017-01-09T00:00:00"/>
    <n v="188695504"/>
    <n v="43909"/>
    <n v="0"/>
    <n v="16476"/>
    <n v="0"/>
    <n v="0"/>
    <n v="0"/>
    <n v="0"/>
    <n v="0"/>
    <n v="96"/>
    <n v="98"/>
    <n v="92"/>
    <n v="96"/>
    <n v="198521"/>
    <n v="1264"/>
    <n v="0"/>
    <n v="3148798"/>
    <m/>
    <m/>
    <n v="0"/>
    <m/>
    <m/>
    <n v="0"/>
    <n v="0"/>
    <n v="0"/>
    <n v="64949"/>
    <n v="0"/>
    <n v="0"/>
    <m/>
    <n v="0"/>
    <n v="60557"/>
    <n v="55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2490"/>
    <n v="4025163"/>
    <n v="0"/>
    <n v="642673"/>
    <n v="0"/>
    <n v="0"/>
    <n v="0"/>
    <n v="0"/>
    <n v="642673"/>
    <n v="-4025163"/>
    <n v="0"/>
    <n v="0"/>
    <n v="0"/>
    <n v="0"/>
    <n v="0"/>
    <n v="0"/>
    <n v="0"/>
    <n v="0"/>
    <n v="0"/>
    <n v="0"/>
    <n v="0"/>
    <n v="0"/>
    <n v="0"/>
    <n v="0"/>
    <n v="0"/>
    <n v="0"/>
    <n v="0"/>
    <n v="-4025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673"/>
    <n v="0"/>
    <m/>
    <n v="166824"/>
    <n v="1062"/>
    <n v="0"/>
    <n v="2646049"/>
    <n v="0"/>
    <n v="54579"/>
    <n v="0"/>
    <n v="50888"/>
    <n v="463088"/>
    <n v="0"/>
    <n v="0"/>
    <n v="0"/>
    <m/>
    <m/>
    <n v="0"/>
    <n v="0"/>
    <n v="3382490"/>
    <m/>
    <n v="0"/>
    <m/>
    <n v="0"/>
    <n v="642673"/>
    <n v="4025163"/>
    <n v="4025163"/>
  </r>
  <r>
    <x v="25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12-05T00:00:00"/>
    <d v="2017-01-06T00:00:00"/>
    <d v="2017-01-09T00:00:00"/>
    <n v="188695504"/>
    <n v="724"/>
    <n v="0"/>
    <n v="0"/>
    <n v="0"/>
    <n v="0"/>
    <n v="0"/>
    <n v="0"/>
    <n v="0"/>
    <n v="1"/>
    <n v="63"/>
    <n v="1"/>
    <n v="63"/>
    <n v="145460"/>
    <n v="1264"/>
    <n v="0"/>
    <n v="51920"/>
    <m/>
    <m/>
    <n v="0"/>
    <m/>
    <m/>
    <n v="0"/>
    <n v="0"/>
    <n v="0"/>
    <n v="1071"/>
    <n v="0"/>
    <n v="0"/>
    <m/>
    <n v="0"/>
    <n v="39239"/>
    <n v="36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4702"/>
    <n v="600595"/>
    <n v="0"/>
    <n v="95893"/>
    <n v="0"/>
    <n v="0"/>
    <n v="0"/>
    <n v="0"/>
    <n v="95893"/>
    <n v="-600595"/>
    <n v="0"/>
    <n v="0"/>
    <n v="0"/>
    <n v="0"/>
    <n v="0"/>
    <n v="0"/>
    <n v="0"/>
    <n v="0"/>
    <n v="0"/>
    <n v="0"/>
    <n v="0"/>
    <n v="0"/>
    <n v="0"/>
    <n v="0"/>
    <n v="0"/>
    <n v="0"/>
    <n v="0"/>
    <n v="-600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93"/>
    <n v="0"/>
    <m/>
    <n v="122235"/>
    <n v="1062"/>
    <n v="0"/>
    <n v="43630"/>
    <n v="0"/>
    <n v="900"/>
    <n v="0"/>
    <n v="32974"/>
    <n v="303901"/>
    <n v="0"/>
    <n v="0"/>
    <n v="0"/>
    <m/>
    <m/>
    <n v="0"/>
    <n v="0"/>
    <n v="504702"/>
    <m/>
    <n v="0"/>
    <m/>
    <n v="0"/>
    <n v="95893"/>
    <n v="600595"/>
    <n v="600595"/>
  </r>
  <r>
    <x v="25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12-05T00:00:00"/>
    <d v="2017-01-06T00:00:00"/>
    <d v="2017-01-09T00:00:00"/>
    <n v="188695504"/>
    <n v="464"/>
    <n v="0"/>
    <n v="3"/>
    <n v="0"/>
    <n v="0"/>
    <n v="0"/>
    <n v="0"/>
    <n v="0"/>
    <n v="31"/>
    <n v="49"/>
    <n v="1"/>
    <n v="18"/>
    <n v="145460"/>
    <n v="1264"/>
    <n v="0"/>
    <n v="33275"/>
    <m/>
    <m/>
    <n v="0"/>
    <m/>
    <m/>
    <n v="0"/>
    <n v="0"/>
    <n v="0"/>
    <n v="687"/>
    <n v="0"/>
    <n v="0"/>
    <m/>
    <n v="0"/>
    <n v="30588"/>
    <n v="10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369"/>
    <n v="314599"/>
    <n v="0"/>
    <n v="50230"/>
    <n v="0"/>
    <n v="0"/>
    <n v="0"/>
    <n v="0"/>
    <n v="50230"/>
    <n v="-314599"/>
    <n v="0"/>
    <n v="0"/>
    <n v="0"/>
    <n v="0"/>
    <n v="0"/>
    <n v="0"/>
    <n v="0"/>
    <n v="0"/>
    <n v="0"/>
    <n v="0"/>
    <n v="0"/>
    <n v="0"/>
    <n v="0"/>
    <n v="0"/>
    <n v="0"/>
    <n v="0"/>
    <n v="0"/>
    <n v="-31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30"/>
    <n v="0"/>
    <m/>
    <n v="122235"/>
    <n v="1062"/>
    <n v="0"/>
    <n v="27962"/>
    <n v="0"/>
    <n v="577"/>
    <n v="0"/>
    <n v="25704"/>
    <n v="86829"/>
    <n v="0"/>
    <n v="0"/>
    <n v="0"/>
    <m/>
    <m/>
    <n v="0"/>
    <n v="0"/>
    <n v="264369"/>
    <m/>
    <n v="0"/>
    <m/>
    <n v="0"/>
    <n v="50230"/>
    <n v="314599"/>
    <n v="314599"/>
  </r>
  <r>
    <x v="25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12-05T00:00:00"/>
    <d v="2017-01-06T00:00:00"/>
    <d v="2017-01-09T00:00:00"/>
    <n v="188695504"/>
    <n v="76719"/>
    <n v="0"/>
    <n v="21745"/>
    <n v="0"/>
    <n v="0"/>
    <n v="0"/>
    <n v="0"/>
    <n v="0"/>
    <n v="119"/>
    <n v="120"/>
    <n v="119"/>
    <n v="120"/>
    <n v="120113"/>
    <n v="1264"/>
    <n v="0"/>
    <n v="5501665"/>
    <m/>
    <m/>
    <n v="0"/>
    <m/>
    <m/>
    <n v="0"/>
    <n v="0"/>
    <n v="0"/>
    <n v="113481"/>
    <n v="0"/>
    <n v="0"/>
    <m/>
    <n v="0"/>
    <n v="74461"/>
    <n v="688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2038"/>
    <n v="6499825"/>
    <n v="0"/>
    <n v="1037787"/>
    <n v="0"/>
    <n v="0"/>
    <n v="0"/>
    <n v="0"/>
    <n v="1037787"/>
    <n v="-6499825"/>
    <n v="0"/>
    <n v="0"/>
    <n v="0"/>
    <n v="0"/>
    <n v="0"/>
    <n v="0"/>
    <n v="0"/>
    <n v="0"/>
    <n v="0"/>
    <n v="0"/>
    <n v="0"/>
    <n v="0"/>
    <n v="0"/>
    <n v="0"/>
    <n v="0"/>
    <n v="0"/>
    <n v="0"/>
    <n v="-649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7787"/>
    <n v="0"/>
    <m/>
    <n v="100935"/>
    <n v="1062"/>
    <n v="0"/>
    <n v="4623248"/>
    <n v="0"/>
    <n v="95362"/>
    <n v="0"/>
    <n v="62572"/>
    <n v="578859"/>
    <n v="0"/>
    <n v="0"/>
    <n v="0"/>
    <m/>
    <m/>
    <n v="0"/>
    <n v="0"/>
    <n v="5462038"/>
    <m/>
    <n v="0"/>
    <m/>
    <n v="0"/>
    <n v="1037787"/>
    <n v="6499825"/>
    <n v="6499825"/>
  </r>
  <r>
    <x v="25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12-05T00:00:00"/>
    <d v="2017-01-06T00:00:00"/>
    <d v="2017-01-09T00:00:00"/>
    <n v="188695504"/>
    <n v="76409"/>
    <n v="0"/>
    <n v="11208"/>
    <n v="0"/>
    <n v="0"/>
    <n v="0"/>
    <n v="0"/>
    <n v="0"/>
    <n v="118"/>
    <n v="228"/>
    <n v="117"/>
    <n v="127"/>
    <n v="120113"/>
    <n v="1264"/>
    <n v="0"/>
    <n v="5479435"/>
    <m/>
    <m/>
    <n v="0"/>
    <m/>
    <m/>
    <n v="0"/>
    <n v="0"/>
    <n v="0"/>
    <n v="113021"/>
    <n v="0"/>
    <n v="0"/>
    <m/>
    <n v="0"/>
    <n v="140888"/>
    <n v="729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2559"/>
    <n v="6583745"/>
    <n v="0"/>
    <n v="1051186"/>
    <n v="0"/>
    <n v="0"/>
    <n v="0"/>
    <n v="0"/>
    <n v="1051186"/>
    <n v="-6583745"/>
    <n v="0"/>
    <n v="0"/>
    <n v="0"/>
    <n v="0"/>
    <n v="0"/>
    <n v="0"/>
    <n v="0"/>
    <n v="0"/>
    <n v="0"/>
    <n v="0"/>
    <n v="0"/>
    <n v="0"/>
    <n v="0"/>
    <n v="0"/>
    <n v="0"/>
    <n v="0"/>
    <n v="0"/>
    <n v="-658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186"/>
    <n v="0"/>
    <m/>
    <n v="100935"/>
    <n v="1062"/>
    <n v="0"/>
    <n v="4604567"/>
    <n v="0"/>
    <n v="94976"/>
    <n v="0"/>
    <n v="118393"/>
    <n v="612626"/>
    <n v="0"/>
    <n v="0"/>
    <n v="0"/>
    <m/>
    <m/>
    <n v="0"/>
    <n v="0"/>
    <n v="5532559"/>
    <m/>
    <n v="0"/>
    <m/>
    <n v="0"/>
    <n v="1051186"/>
    <n v="6583745"/>
    <n v="6583745"/>
  </r>
  <r>
    <x v="25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6-12-05T00:00:00"/>
    <d v="2017-01-06T00:00:00"/>
    <d v="2017-01-09T00:00:00"/>
    <n v="188695504"/>
    <n v="42674"/>
    <n v="0"/>
    <n v="12167"/>
    <n v="0"/>
    <n v="0"/>
    <n v="0"/>
    <n v="0"/>
    <n v="0"/>
    <n v="74"/>
    <n v="73"/>
    <n v="72"/>
    <n v="71"/>
    <n v="82172"/>
    <n v="1264"/>
    <n v="0"/>
    <n v="2885782"/>
    <m/>
    <m/>
    <n v="0"/>
    <m/>
    <m/>
    <n v="0"/>
    <n v="0"/>
    <n v="0"/>
    <n v="63122"/>
    <n v="0"/>
    <n v="0"/>
    <m/>
    <n v="0"/>
    <n v="45418"/>
    <n v="410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1255"/>
    <n v="3488193"/>
    <n v="0"/>
    <n v="556938"/>
    <n v="0"/>
    <n v="0"/>
    <n v="0"/>
    <n v="0"/>
    <n v="556938"/>
    <n v="-3488193"/>
    <n v="0"/>
    <n v="0"/>
    <n v="0"/>
    <n v="0"/>
    <n v="0"/>
    <n v="0"/>
    <n v="0"/>
    <n v="0"/>
    <n v="0"/>
    <n v="0"/>
    <n v="0"/>
    <n v="0"/>
    <n v="0"/>
    <n v="0"/>
    <n v="0"/>
    <n v="0"/>
    <n v="0"/>
    <n v="-3488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938"/>
    <n v="0"/>
    <m/>
    <n v="69052"/>
    <n v="1062"/>
    <n v="0"/>
    <n v="2425027"/>
    <n v="0"/>
    <n v="53044"/>
    <n v="0"/>
    <n v="38166"/>
    <n v="344904"/>
    <n v="0"/>
    <n v="0"/>
    <n v="0"/>
    <m/>
    <m/>
    <n v="0"/>
    <n v="0"/>
    <n v="2931255"/>
    <m/>
    <n v="0"/>
    <m/>
    <n v="0"/>
    <n v="556938"/>
    <n v="3488193"/>
    <n v="3488193"/>
  </r>
  <r>
    <x v="25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6-12-05T00:00:00"/>
    <d v="2017-01-06T00:00:00"/>
    <d v="2017-01-09T00:00:00"/>
    <n v="188695504"/>
    <n v="37220"/>
    <n v="0"/>
    <n v="15666"/>
    <n v="0"/>
    <n v="0"/>
    <n v="0"/>
    <n v="0"/>
    <n v="0"/>
    <n v="82"/>
    <n v="82"/>
    <n v="81"/>
    <n v="80"/>
    <n v="0"/>
    <n v="1264"/>
    <n v="0"/>
    <n v="2516961"/>
    <m/>
    <m/>
    <n v="0"/>
    <m/>
    <m/>
    <n v="0"/>
    <n v="0"/>
    <n v="0"/>
    <n v="55054"/>
    <n v="0"/>
    <n v="0"/>
    <m/>
    <n v="0"/>
    <n v="50980"/>
    <n v="459228"/>
    <n v="30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6603"/>
    <n v="3113758"/>
    <n v="0"/>
    <n v="497155"/>
    <n v="0"/>
    <n v="0"/>
    <n v="0"/>
    <n v="0"/>
    <n v="497155"/>
    <n v="-3113758"/>
    <n v="0"/>
    <n v="0"/>
    <n v="0"/>
    <n v="0"/>
    <n v="0"/>
    <n v="0"/>
    <n v="0"/>
    <n v="0"/>
    <n v="0"/>
    <n v="0"/>
    <n v="0"/>
    <n v="0"/>
    <n v="0"/>
    <n v="0"/>
    <n v="0"/>
    <n v="0"/>
    <n v="0"/>
    <n v="-311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155"/>
    <n v="0"/>
    <m/>
    <n v="0"/>
    <n v="1062"/>
    <n v="0"/>
    <n v="2115093"/>
    <n v="0"/>
    <n v="46264"/>
    <n v="0"/>
    <n v="42840"/>
    <n v="385906"/>
    <n v="25438"/>
    <n v="0"/>
    <n v="0"/>
    <m/>
    <m/>
    <n v="0"/>
    <n v="0"/>
    <n v="2616603"/>
    <m/>
    <n v="0"/>
    <m/>
    <n v="0"/>
    <n v="497155"/>
    <n v="3113758"/>
    <n v="3113758"/>
  </r>
  <r>
    <x v="25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12-05T00:00:00"/>
    <d v="2017-01-06T00:00:00"/>
    <d v="2017-01-09T00:00:00"/>
    <n v="188695504"/>
    <n v="286484"/>
    <n v="0"/>
    <n v="101103"/>
    <n v="0"/>
    <n v="0"/>
    <n v="0"/>
    <n v="0"/>
    <n v="0"/>
    <n v="609"/>
    <n v="615"/>
    <n v="602"/>
    <n v="612"/>
    <n v="82172"/>
    <n v="1264"/>
    <n v="0"/>
    <n v="20544311"/>
    <m/>
    <m/>
    <n v="0"/>
    <m/>
    <m/>
    <n v="0"/>
    <n v="0"/>
    <n v="0"/>
    <n v="423759"/>
    <n v="0"/>
    <n v="0"/>
    <m/>
    <n v="0"/>
    <n v="380336"/>
    <n v="351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62134"/>
    <n v="24944939"/>
    <n v="0"/>
    <n v="3982805"/>
    <n v="0"/>
    <n v="0"/>
    <n v="0"/>
    <n v="0"/>
    <n v="3982805"/>
    <n v="-24944939"/>
    <n v="0"/>
    <n v="0"/>
    <n v="0"/>
    <n v="0"/>
    <n v="0"/>
    <n v="0"/>
    <n v="0"/>
    <n v="0"/>
    <n v="0"/>
    <n v="0"/>
    <n v="0"/>
    <n v="0"/>
    <n v="0"/>
    <n v="0"/>
    <n v="0"/>
    <n v="0"/>
    <n v="0"/>
    <n v="-24944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2805"/>
    <n v="0"/>
    <m/>
    <n v="69052"/>
    <n v="1062"/>
    <n v="0"/>
    <n v="17264127"/>
    <n v="0"/>
    <n v="356100"/>
    <n v="0"/>
    <n v="319610"/>
    <n v="2952183"/>
    <n v="0"/>
    <n v="0"/>
    <n v="0"/>
    <m/>
    <m/>
    <n v="0"/>
    <n v="0"/>
    <n v="20962134"/>
    <m/>
    <n v="0"/>
    <m/>
    <n v="0"/>
    <n v="3982805"/>
    <n v="24944939"/>
    <n v="24944939"/>
  </r>
  <r>
    <x v="25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12-05T00:00:00"/>
    <d v="2017-01-06T00:00:00"/>
    <d v="2017-01-09T00:00:00"/>
    <n v="188695504"/>
    <n v="80562"/>
    <n v="0"/>
    <n v="14187"/>
    <n v="0"/>
    <n v="0"/>
    <n v="0"/>
    <n v="0"/>
    <n v="0"/>
    <n v="149"/>
    <n v="196"/>
    <n v="149"/>
    <n v="151"/>
    <n v="82172"/>
    <n v="1264"/>
    <n v="0"/>
    <n v="5777254"/>
    <m/>
    <m/>
    <n v="0"/>
    <m/>
    <m/>
    <n v="0"/>
    <n v="0"/>
    <n v="0"/>
    <n v="119165"/>
    <n v="0"/>
    <n v="0"/>
    <m/>
    <n v="0"/>
    <n v="121423"/>
    <n v="86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5522"/>
    <n v="6968071"/>
    <n v="0"/>
    <n v="1112549"/>
    <n v="0"/>
    <n v="0"/>
    <n v="0"/>
    <n v="0"/>
    <n v="1112549"/>
    <n v="-6968071"/>
    <n v="0"/>
    <n v="0"/>
    <n v="0"/>
    <n v="0"/>
    <n v="0"/>
    <n v="0"/>
    <n v="0"/>
    <n v="0"/>
    <n v="0"/>
    <n v="0"/>
    <n v="0"/>
    <n v="0"/>
    <n v="0"/>
    <n v="0"/>
    <n v="0"/>
    <n v="0"/>
    <n v="60"/>
    <n v="-6968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"/>
    <n v="0"/>
    <n v="0"/>
    <n v="0"/>
    <n v="0"/>
    <n v="0"/>
    <n v="0"/>
    <n v="0"/>
    <n v="0"/>
    <n v="0"/>
    <n v="0"/>
    <n v="0"/>
    <n v="0"/>
    <n v="0"/>
    <n v="0"/>
    <n v="0"/>
    <n v="-60"/>
    <n v="1112549"/>
    <n v="0"/>
    <m/>
    <n v="69052"/>
    <n v="1062"/>
    <n v="0"/>
    <n v="4854835"/>
    <n v="0"/>
    <n v="100139"/>
    <n v="0"/>
    <n v="102036"/>
    <n v="728398"/>
    <n v="0"/>
    <n v="0"/>
    <n v="0"/>
    <m/>
    <m/>
    <n v="0"/>
    <n v="-60"/>
    <n v="5855522"/>
    <m/>
    <n v="0"/>
    <m/>
    <n v="-60"/>
    <n v="1112549"/>
    <n v="6968071"/>
    <n v="6968011"/>
  </r>
  <r>
    <x v="25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12-05T00:00:00"/>
    <d v="2017-01-06T00:00:00"/>
    <d v="2017-01-09T00:00:00"/>
    <n v="188695504"/>
    <n v="348820"/>
    <n v="0"/>
    <n v="113805"/>
    <n v="0"/>
    <n v="0"/>
    <n v="0"/>
    <n v="0"/>
    <n v="0"/>
    <n v="638"/>
    <n v="646"/>
    <n v="637"/>
    <n v="643"/>
    <n v="82172"/>
    <n v="1264"/>
    <n v="0"/>
    <n v="25014545"/>
    <m/>
    <m/>
    <n v="0"/>
    <m/>
    <m/>
    <n v="0"/>
    <n v="0"/>
    <n v="0"/>
    <n v="515964"/>
    <n v="0"/>
    <n v="0"/>
    <m/>
    <n v="0"/>
    <n v="399183"/>
    <n v="3691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61493"/>
    <n v="29704177"/>
    <n v="0"/>
    <n v="4742684"/>
    <n v="0"/>
    <n v="0"/>
    <n v="0"/>
    <n v="0"/>
    <n v="4742684"/>
    <n v="-29704177"/>
    <n v="0"/>
    <n v="0"/>
    <n v="0"/>
    <n v="0"/>
    <n v="0"/>
    <n v="0"/>
    <n v="0"/>
    <n v="0"/>
    <n v="0"/>
    <n v="0"/>
    <n v="0"/>
    <n v="0"/>
    <n v="0"/>
    <n v="0"/>
    <n v="0"/>
    <n v="0"/>
    <n v="0"/>
    <n v="-29704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2684"/>
    <n v="0"/>
    <m/>
    <n v="69052"/>
    <n v="1062"/>
    <n v="0"/>
    <n v="21020626"/>
    <n v="0"/>
    <n v="433583"/>
    <n v="0"/>
    <n v="335448"/>
    <n v="3101722"/>
    <n v="0"/>
    <n v="0"/>
    <n v="0"/>
    <m/>
    <m/>
    <n v="0"/>
    <n v="0"/>
    <n v="24961493"/>
    <m/>
    <n v="0"/>
    <m/>
    <n v="0"/>
    <n v="4742684"/>
    <n v="29704177"/>
    <n v="29704177"/>
  </r>
  <r>
    <x v="25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12-05T00:00:00"/>
    <d v="2017-01-06T00:00:00"/>
    <d v="2017-01-09T00:00:00"/>
    <n v="188695504"/>
    <n v="25743"/>
    <n v="0"/>
    <n v="4989"/>
    <n v="0"/>
    <n v="0"/>
    <n v="0"/>
    <n v="0"/>
    <n v="0"/>
    <n v="52"/>
    <n v="52"/>
    <n v="52"/>
    <n v="50"/>
    <n v="0"/>
    <n v="1264"/>
    <n v="0"/>
    <n v="1846079"/>
    <m/>
    <m/>
    <n v="0"/>
    <m/>
    <m/>
    <n v="0"/>
    <n v="0"/>
    <n v="0"/>
    <n v="38079"/>
    <n v="0"/>
    <n v="0"/>
    <m/>
    <n v="0"/>
    <n v="32132"/>
    <n v="287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2581"/>
    <n v="2204571"/>
    <n v="0"/>
    <n v="351990"/>
    <n v="0"/>
    <n v="0"/>
    <n v="0"/>
    <n v="0"/>
    <n v="351990"/>
    <n v="-2204571"/>
    <n v="0"/>
    <n v="0"/>
    <n v="0"/>
    <n v="0"/>
    <n v="0"/>
    <n v="0"/>
    <n v="0"/>
    <n v="0"/>
    <n v="0"/>
    <n v="0"/>
    <n v="0"/>
    <n v="0"/>
    <n v="0"/>
    <n v="0"/>
    <n v="0"/>
    <n v="0"/>
    <n v="0"/>
    <n v="-2204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990"/>
    <n v="0"/>
    <m/>
    <n v="0"/>
    <n v="1062"/>
    <n v="0"/>
    <n v="1551327"/>
    <n v="0"/>
    <n v="31999"/>
    <n v="0"/>
    <n v="27002"/>
    <n v="241191"/>
    <n v="0"/>
    <n v="0"/>
    <n v="0"/>
    <m/>
    <m/>
    <n v="0"/>
    <n v="0"/>
    <n v="1852581"/>
    <m/>
    <n v="0"/>
    <m/>
    <n v="0"/>
    <n v="351990"/>
    <n v="2204571"/>
    <n v="2204571"/>
  </r>
  <r>
    <x v="25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2-05T00:00:00"/>
    <d v="2017-01-06T00:00:00"/>
    <d v="2017-01-09T00:00:00"/>
    <n v="188695504"/>
    <n v="35421"/>
    <n v="0"/>
    <n v="286"/>
    <n v="0"/>
    <n v="0"/>
    <n v="0"/>
    <n v="0"/>
    <n v="0"/>
    <n v="96"/>
    <n v="118"/>
    <n v="73"/>
    <n v="107"/>
    <n v="0"/>
    <n v="1264"/>
    <n v="0"/>
    <n v="2540107"/>
    <m/>
    <m/>
    <n v="0"/>
    <m/>
    <m/>
    <n v="0"/>
    <n v="0"/>
    <n v="0"/>
    <n v="52393"/>
    <n v="0"/>
    <n v="0"/>
    <m/>
    <n v="0"/>
    <n v="73224"/>
    <n v="614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7317"/>
    <n v="3281207"/>
    <n v="0"/>
    <n v="523890"/>
    <n v="0"/>
    <n v="0"/>
    <n v="0"/>
    <n v="0"/>
    <n v="523890"/>
    <n v="-3281207"/>
    <n v="0"/>
    <n v="0"/>
    <n v="0"/>
    <n v="0"/>
    <n v="0"/>
    <n v="0"/>
    <n v="0"/>
    <n v="0"/>
    <n v="0"/>
    <n v="0"/>
    <n v="0"/>
    <n v="0"/>
    <n v="0"/>
    <n v="0"/>
    <n v="0"/>
    <n v="0"/>
    <n v="0"/>
    <n v="-328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890"/>
    <n v="0"/>
    <m/>
    <n v="0"/>
    <n v="1062"/>
    <n v="0"/>
    <n v="2134544"/>
    <n v="0"/>
    <n v="44028"/>
    <n v="0"/>
    <n v="61533"/>
    <n v="516150"/>
    <n v="0"/>
    <n v="0"/>
    <n v="0"/>
    <m/>
    <m/>
    <n v="0"/>
    <n v="0"/>
    <n v="2757317"/>
    <m/>
    <n v="0"/>
    <m/>
    <n v="0"/>
    <n v="523890"/>
    <n v="3281207"/>
    <n v="3281207"/>
  </r>
  <r>
    <x v="25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12-05T00:00:00"/>
    <d v="2017-01-06T00:00:00"/>
    <d v="2017-01-09T00:00:00"/>
    <n v="188695504"/>
    <n v="40672"/>
    <n v="0"/>
    <n v="14118"/>
    <n v="0"/>
    <n v="0"/>
    <n v="0"/>
    <n v="0"/>
    <n v="0"/>
    <n v="54"/>
    <n v="54"/>
    <n v="54"/>
    <n v="54"/>
    <n v="120113"/>
    <n v="1264"/>
    <n v="0"/>
    <n v="2916666"/>
    <m/>
    <m/>
    <n v="0"/>
    <m/>
    <m/>
    <n v="0"/>
    <n v="0"/>
    <n v="0"/>
    <n v="60160"/>
    <n v="0"/>
    <n v="0"/>
    <m/>
    <n v="0"/>
    <n v="33369"/>
    <n v="309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2060"/>
    <n v="3441551"/>
    <n v="0"/>
    <n v="549491"/>
    <n v="0"/>
    <n v="0"/>
    <n v="0"/>
    <n v="0"/>
    <n v="549491"/>
    <n v="-3441551"/>
    <n v="0"/>
    <n v="0"/>
    <n v="0"/>
    <n v="0"/>
    <n v="0"/>
    <n v="0"/>
    <n v="0"/>
    <n v="0"/>
    <n v="0"/>
    <n v="0"/>
    <n v="0"/>
    <n v="0"/>
    <n v="0"/>
    <n v="0"/>
    <n v="0"/>
    <n v="0"/>
    <n v="0"/>
    <n v="-3441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9491"/>
    <n v="0"/>
    <m/>
    <n v="100935"/>
    <n v="1062"/>
    <n v="0"/>
    <n v="2450980"/>
    <n v="0"/>
    <n v="50555"/>
    <n v="0"/>
    <n v="28041"/>
    <n v="260487"/>
    <n v="0"/>
    <n v="0"/>
    <n v="0"/>
    <m/>
    <m/>
    <n v="0"/>
    <n v="0"/>
    <n v="2892060"/>
    <m/>
    <n v="0"/>
    <m/>
    <n v="0"/>
    <n v="549491"/>
    <n v="3441551"/>
    <n v="3441551"/>
  </r>
  <r>
    <x v="25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0-05T00:00:00"/>
    <d v="2017-01-06T00:00:00"/>
    <d v="2017-01-09T00:00:00"/>
    <n v="188695504"/>
    <n v="248383"/>
    <n v="0"/>
    <n v="53010"/>
    <n v="0"/>
    <n v="0"/>
    <n v="0"/>
    <n v="0"/>
    <n v="0"/>
    <n v="338"/>
    <n v="310"/>
    <n v="338"/>
    <n v="186"/>
    <n v="0"/>
    <n v="1264"/>
    <n v="0"/>
    <n v="17812016"/>
    <m/>
    <m/>
    <n v="0"/>
    <m/>
    <m/>
    <n v="0"/>
    <n v="0"/>
    <n v="0"/>
    <n v="367401"/>
    <n v="0"/>
    <n v="0"/>
    <m/>
    <n v="0"/>
    <n v="593022"/>
    <n v="3317571"/>
    <n v="0"/>
    <n v="0"/>
    <n v="0"/>
    <n v="0"/>
    <n v="0"/>
    <n v="0"/>
    <n v="0"/>
    <n v="0"/>
    <n v="0"/>
    <n v="0"/>
    <n v="0"/>
    <n v="0"/>
    <n v="0"/>
    <n v="0"/>
    <n v="0"/>
    <n v="-11860716"/>
    <n v="0"/>
    <n v="0"/>
    <n v="0"/>
    <n v="0"/>
    <n v="0"/>
    <n v="0"/>
    <n v="0"/>
    <n v="0"/>
    <n v="0"/>
    <n v="0"/>
    <n v="0"/>
    <n v="0"/>
    <n v="0"/>
    <n v="8597108"/>
    <n v="10230559"/>
    <n v="0"/>
    <n v="1633451"/>
    <n v="0"/>
    <n v="0"/>
    <n v="0"/>
    <n v="0"/>
    <n v="1633451"/>
    <n v="-10230559"/>
    <n v="0"/>
    <n v="0"/>
    <n v="0"/>
    <n v="0"/>
    <n v="0"/>
    <n v="0"/>
    <n v="0"/>
    <n v="0"/>
    <n v="0"/>
    <n v="0"/>
    <n v="0"/>
    <n v="0"/>
    <n v="0"/>
    <n v="0"/>
    <n v="0"/>
    <n v="0"/>
    <n v="0"/>
    <n v="-10230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3451"/>
    <n v="0"/>
    <m/>
    <n v="0"/>
    <n v="1062"/>
    <n v="0"/>
    <n v="14968081"/>
    <n v="0"/>
    <n v="308740"/>
    <n v="0"/>
    <n v="498338"/>
    <n v="2787875"/>
    <n v="0"/>
    <n v="0"/>
    <n v="0"/>
    <n v="-9966988.2352941185"/>
    <m/>
    <n v="0"/>
    <n v="0"/>
    <n v="8597107.7647058815"/>
    <m/>
    <n v="0"/>
    <m/>
    <n v="0"/>
    <n v="1633450"/>
    <n v="10230557.764705881"/>
    <n v="10230557.764705881"/>
  </r>
  <r>
    <x v="25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12-05T00:00:00"/>
    <d v="2017-01-06T00:00:00"/>
    <d v="2017-01-09T00:00:00"/>
    <n v="188695504"/>
    <n v="42401"/>
    <n v="0"/>
    <n v="13860"/>
    <n v="0"/>
    <n v="0"/>
    <n v="0"/>
    <n v="0"/>
    <n v="0"/>
    <n v="100"/>
    <n v="125"/>
    <n v="99"/>
    <n v="94"/>
    <n v="0"/>
    <n v="1264"/>
    <n v="0"/>
    <n v="3040656"/>
    <m/>
    <m/>
    <n v="0"/>
    <m/>
    <m/>
    <n v="0"/>
    <n v="0"/>
    <n v="0"/>
    <n v="62718"/>
    <n v="0"/>
    <n v="0"/>
    <m/>
    <n v="0"/>
    <n v="77242"/>
    <n v="54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9700"/>
    <n v="3724343"/>
    <n v="0"/>
    <n v="594643"/>
    <n v="0"/>
    <n v="0"/>
    <n v="0"/>
    <n v="0"/>
    <n v="594643"/>
    <n v="-3724343"/>
    <n v="0"/>
    <n v="0"/>
    <n v="0"/>
    <n v="0"/>
    <n v="0"/>
    <n v="0"/>
    <n v="0"/>
    <n v="0"/>
    <n v="0"/>
    <n v="0"/>
    <n v="0"/>
    <n v="0"/>
    <n v="0"/>
    <n v="0"/>
    <n v="0"/>
    <n v="0"/>
    <n v="0"/>
    <n v="-3724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4643"/>
    <n v="0"/>
    <m/>
    <n v="0"/>
    <n v="1062"/>
    <n v="0"/>
    <n v="2555173"/>
    <n v="0"/>
    <n v="52704"/>
    <n v="0"/>
    <n v="64909"/>
    <n v="455852"/>
    <n v="0"/>
    <n v="0"/>
    <n v="0"/>
    <n v="0"/>
    <m/>
    <n v="0"/>
    <n v="0"/>
    <n v="3129700"/>
    <m/>
    <n v="0"/>
    <m/>
    <n v="0"/>
    <n v="594643"/>
    <n v="3724343"/>
    <n v="3724343"/>
  </r>
  <r>
    <x v="25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12-05T00:00:00"/>
    <d v="2017-01-06T00:00:00"/>
    <d v="2017-01-09T00:00:00"/>
    <n v="188695504"/>
    <n v="176900"/>
    <n v="0"/>
    <n v="38050"/>
    <n v="0"/>
    <n v="0"/>
    <n v="0"/>
    <n v="0"/>
    <n v="0"/>
    <n v="526"/>
    <n v="555"/>
    <n v="489"/>
    <n v="367"/>
    <n v="0"/>
    <n v="1264"/>
    <n v="0"/>
    <n v="12685834"/>
    <m/>
    <m/>
    <n v="0"/>
    <m/>
    <m/>
    <n v="0"/>
    <n v="0"/>
    <n v="0"/>
    <n v="261666"/>
    <n v="0"/>
    <n v="0"/>
    <m/>
    <n v="0"/>
    <n v="583550"/>
    <n v="229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97114"/>
    <n v="15823566"/>
    <n v="0"/>
    <n v="2526452"/>
    <n v="0"/>
    <n v="0"/>
    <n v="0"/>
    <n v="0"/>
    <n v="2526452"/>
    <n v="-15823566"/>
    <n v="0"/>
    <n v="0"/>
    <n v="0"/>
    <n v="0"/>
    <n v="0"/>
    <n v="0"/>
    <n v="0"/>
    <n v="0"/>
    <n v="0"/>
    <n v="0"/>
    <n v="0"/>
    <n v="0"/>
    <n v="0"/>
    <n v="0"/>
    <n v="0"/>
    <n v="0"/>
    <n v="0"/>
    <n v="-15823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6452"/>
    <n v="0"/>
    <m/>
    <n v="0"/>
    <n v="1062"/>
    <n v="0"/>
    <n v="10660365"/>
    <n v="0"/>
    <n v="219887"/>
    <n v="0"/>
    <n v="490378"/>
    <n v="1925422"/>
    <n v="0"/>
    <n v="0"/>
    <n v="0"/>
    <n v="0"/>
    <m/>
    <n v="0"/>
    <n v="0"/>
    <n v="13297114"/>
    <m/>
    <n v="0"/>
    <m/>
    <n v="0"/>
    <n v="2526452"/>
    <n v="15823566"/>
    <n v="15823566"/>
  </r>
  <r>
    <x v="25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12-05T00:00:00"/>
    <d v="2017-01-06T00:00:00"/>
    <d v="2017-01-09T00:00:00"/>
    <n v="188695504"/>
    <n v="33290"/>
    <n v="0"/>
    <n v="6757"/>
    <n v="0"/>
    <n v="0"/>
    <n v="0"/>
    <n v="0"/>
    <n v="0"/>
    <n v="92"/>
    <n v="98"/>
    <n v="91"/>
    <n v="51"/>
    <n v="82172"/>
    <n v="1264"/>
    <n v="0"/>
    <n v="2387289"/>
    <m/>
    <m/>
    <n v="0"/>
    <m/>
    <m/>
    <n v="0"/>
    <n v="0"/>
    <n v="0"/>
    <n v="49241"/>
    <n v="0"/>
    <n v="0"/>
    <m/>
    <n v="0"/>
    <n v="60557"/>
    <n v="29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6933"/>
    <n v="2876150"/>
    <n v="0"/>
    <n v="459217"/>
    <n v="0"/>
    <n v="0"/>
    <n v="0"/>
    <n v="0"/>
    <n v="459217"/>
    <n v="-2876150"/>
    <n v="0"/>
    <n v="0"/>
    <n v="0"/>
    <n v="0"/>
    <n v="0"/>
    <n v="0"/>
    <n v="0"/>
    <n v="0"/>
    <n v="0"/>
    <n v="0"/>
    <n v="0"/>
    <n v="0"/>
    <n v="0"/>
    <n v="0"/>
    <n v="0"/>
    <n v="0"/>
    <n v="0"/>
    <n v="-2876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217"/>
    <n v="0"/>
    <m/>
    <n v="69052"/>
    <n v="1062"/>
    <n v="0"/>
    <n v="2006125"/>
    <n v="0"/>
    <n v="41379"/>
    <n v="0"/>
    <n v="50888"/>
    <n v="248427"/>
    <n v="0"/>
    <n v="0"/>
    <n v="0"/>
    <n v="0"/>
    <m/>
    <n v="0"/>
    <n v="0"/>
    <n v="2416933"/>
    <m/>
    <n v="0"/>
    <m/>
    <n v="0"/>
    <n v="459217"/>
    <n v="2876150"/>
    <n v="2876150"/>
  </r>
  <r>
    <x v="25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12-05T00:00:00"/>
    <d v="2017-01-06T00:00:00"/>
    <d v="2017-01-09T00:00:00"/>
    <n v="188695504"/>
    <n v="89686"/>
    <n v="0"/>
    <n v="12536"/>
    <n v="0"/>
    <n v="0"/>
    <n v="0"/>
    <n v="0"/>
    <n v="0"/>
    <n v="208"/>
    <n v="215"/>
    <n v="208"/>
    <n v="168"/>
    <n v="0"/>
    <n v="1264"/>
    <n v="0"/>
    <n v="6431554"/>
    <m/>
    <m/>
    <n v="0"/>
    <m/>
    <m/>
    <n v="0"/>
    <n v="0"/>
    <n v="0"/>
    <n v="132661"/>
    <n v="0"/>
    <n v="0"/>
    <m/>
    <n v="0"/>
    <n v="133163"/>
    <n v="964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9514"/>
    <n v="7663022"/>
    <n v="0"/>
    <n v="1223508"/>
    <n v="0"/>
    <n v="0"/>
    <n v="0"/>
    <n v="0"/>
    <n v="1223508"/>
    <n v="-7663022"/>
    <n v="0"/>
    <n v="0"/>
    <n v="0"/>
    <n v="0"/>
    <n v="0"/>
    <n v="0"/>
    <n v="0"/>
    <n v="0"/>
    <n v="0"/>
    <n v="0"/>
    <n v="0"/>
    <n v="0"/>
    <n v="0"/>
    <n v="0"/>
    <n v="0"/>
    <n v="0"/>
    <n v="0"/>
    <n v="-766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508"/>
    <n v="0"/>
    <m/>
    <n v="0"/>
    <n v="1062"/>
    <n v="0"/>
    <n v="5404667"/>
    <n v="0"/>
    <n v="111480"/>
    <n v="0"/>
    <n v="111902"/>
    <n v="810403"/>
    <n v="0"/>
    <n v="0"/>
    <n v="0"/>
    <n v="0"/>
    <m/>
    <n v="0"/>
    <n v="0"/>
    <n v="6439514"/>
    <m/>
    <n v="0"/>
    <m/>
    <n v="0"/>
    <n v="1223508"/>
    <n v="7663022"/>
    <n v="7663022"/>
  </r>
  <r>
    <x v="25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12-05T00:00:00"/>
    <d v="2017-01-06T00:00:00"/>
    <d v="2017-01-09T00:00:00"/>
    <n v="188695504"/>
    <n v="28212"/>
    <n v="0"/>
    <n v="8401"/>
    <n v="0"/>
    <n v="0"/>
    <n v="0"/>
    <n v="0"/>
    <n v="0"/>
    <n v="43"/>
    <n v="44"/>
    <n v="42"/>
    <n v="43"/>
    <n v="0"/>
    <n v="1264"/>
    <n v="0"/>
    <n v="2131783"/>
    <m/>
    <m/>
    <n v="0"/>
    <m/>
    <m/>
    <n v="0"/>
    <n v="0"/>
    <n v="0"/>
    <n v="41731"/>
    <n v="0"/>
    <n v="0"/>
    <m/>
    <n v="0"/>
    <n v="85492"/>
    <n v="373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3281"/>
    <n v="2633804"/>
    <n v="0"/>
    <n v="420523"/>
    <n v="0"/>
    <n v="0"/>
    <n v="0"/>
    <n v="0"/>
    <n v="420523"/>
    <n v="-2633804"/>
    <n v="0"/>
    <n v="0"/>
    <n v="0"/>
    <n v="0"/>
    <n v="0"/>
    <n v="0"/>
    <n v="0"/>
    <n v="0"/>
    <n v="0"/>
    <n v="0"/>
    <n v="0"/>
    <n v="0"/>
    <n v="0"/>
    <n v="0"/>
    <n v="0"/>
    <n v="0"/>
    <n v="0"/>
    <n v="-2633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523"/>
    <n v="0"/>
    <m/>
    <n v="0"/>
    <n v="1062"/>
    <n v="0"/>
    <n v="1791414"/>
    <n v="0"/>
    <n v="35068"/>
    <n v="0"/>
    <n v="71842"/>
    <n v="313895"/>
    <n v="0"/>
    <n v="0"/>
    <n v="0"/>
    <n v="0"/>
    <m/>
    <n v="0"/>
    <n v="0"/>
    <n v="2213281"/>
    <m/>
    <n v="0"/>
    <m/>
    <n v="0"/>
    <n v="420523"/>
    <n v="2633804"/>
    <n v="2633804"/>
  </r>
  <r>
    <x v="26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11-07T00:00:00"/>
    <d v="2016-12-05T00:00:00"/>
    <d v="2016-12-07T00:00:00"/>
    <n v="187132481"/>
    <n v="68034"/>
    <n v="0"/>
    <n v="15418"/>
    <n v="0"/>
    <n v="0"/>
    <n v="0"/>
    <n v="0"/>
    <n v="0"/>
    <n v="163"/>
    <n v="244"/>
    <n v="162"/>
    <n v="209"/>
    <n v="119970"/>
    <n v="1260"/>
    <n v="0"/>
    <n v="4878848"/>
    <n v="0"/>
    <n v="0"/>
    <n v="0"/>
    <n v="0"/>
    <n v="0"/>
    <n v="0"/>
    <n v="0"/>
    <n v="0"/>
    <n v="100634"/>
    <n v="0"/>
    <n v="0"/>
    <n v="0"/>
    <n v="0"/>
    <n v="150705"/>
    <n v="1202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23235"/>
    <n v="6453650"/>
    <n v="0"/>
    <n v="1030415"/>
    <n v="0"/>
    <n v="0"/>
    <n v="0"/>
    <n v="0"/>
    <n v="1030415"/>
    <n v="-6453650"/>
    <n v="0"/>
    <n v="0"/>
    <n v="0"/>
    <n v="0"/>
    <n v="0"/>
    <n v="0"/>
    <n v="0"/>
    <n v="0"/>
    <n v="0"/>
    <n v="0"/>
    <n v="0"/>
    <n v="0"/>
    <n v="0"/>
    <n v="0"/>
    <n v="0"/>
    <n v="0"/>
    <n v="0"/>
    <n v="-6453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0415"/>
    <n v="0"/>
    <m/>
    <n v="100815"/>
    <n v="1059"/>
    <n v="0"/>
    <n v="4099872"/>
    <n v="0"/>
    <n v="84566"/>
    <n v="0"/>
    <n v="126643"/>
    <n v="1010280"/>
    <n v="0"/>
    <n v="0"/>
    <n v="0"/>
    <n v="0"/>
    <m/>
    <n v="0"/>
    <n v="0"/>
    <n v="5423235"/>
    <m/>
    <n v="0"/>
    <m/>
    <n v="0"/>
    <n v="1030415"/>
    <n v="6453650"/>
    <n v="6453650"/>
  </r>
  <r>
    <x v="26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1-07T00:00:00"/>
    <d v="2016-12-05T00:00:00"/>
    <d v="2016-12-07T00:00:00"/>
    <n v="187132481"/>
    <n v="112861"/>
    <n v="0"/>
    <n v="42387"/>
    <n v="0"/>
    <n v="0"/>
    <n v="0"/>
    <n v="0"/>
    <n v="0"/>
    <n v="338"/>
    <n v="332"/>
    <n v="269"/>
    <n v="247"/>
    <n v="64573"/>
    <n v="1260"/>
    <n v="0"/>
    <n v="8093477"/>
    <n v="0"/>
    <n v="0"/>
    <n v="0"/>
    <n v="0"/>
    <n v="0"/>
    <n v="0"/>
    <n v="0"/>
    <n v="0"/>
    <n v="166940"/>
    <n v="0"/>
    <n v="0"/>
    <n v="0"/>
    <n v="0"/>
    <n v="204640"/>
    <n v="1417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9933"/>
    <n v="9948320"/>
    <n v="0"/>
    <n v="1588387"/>
    <n v="0"/>
    <n v="0"/>
    <n v="0"/>
    <n v="0"/>
    <n v="1588387"/>
    <n v="-9948320"/>
    <n v="0"/>
    <n v="0"/>
    <n v="0"/>
    <n v="0"/>
    <n v="0"/>
    <n v="0"/>
    <n v="0"/>
    <n v="0"/>
    <n v="0"/>
    <n v="0"/>
    <n v="0"/>
    <n v="0"/>
    <n v="0"/>
    <n v="0"/>
    <n v="0"/>
    <n v="0"/>
    <n v="0"/>
    <n v="-9948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387"/>
    <n v="0"/>
    <m/>
    <n v="54263"/>
    <n v="1059"/>
    <n v="0"/>
    <n v="6801241"/>
    <n v="0"/>
    <n v="140286"/>
    <n v="0"/>
    <n v="171966"/>
    <n v="1191118"/>
    <n v="0"/>
    <n v="0"/>
    <n v="0"/>
    <n v="0"/>
    <m/>
    <n v="0"/>
    <n v="0"/>
    <n v="8359933"/>
    <m/>
    <n v="0"/>
    <m/>
    <n v="0"/>
    <n v="1588387"/>
    <n v="9948320"/>
    <n v="9948320"/>
  </r>
  <r>
    <x v="26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11-07T00:00:00"/>
    <d v="2016-12-05T00:00:00"/>
    <d v="2016-12-07T00:00:00"/>
    <n v="187132481"/>
    <n v="114283"/>
    <n v="0"/>
    <n v="33969"/>
    <n v="0"/>
    <n v="0"/>
    <n v="0"/>
    <n v="0"/>
    <n v="0"/>
    <n v="292"/>
    <n v="327"/>
    <n v="288"/>
    <n v="294"/>
    <n v="119970"/>
    <n v="1260"/>
    <n v="0"/>
    <n v="8195451"/>
    <n v="0"/>
    <n v="0"/>
    <n v="0"/>
    <n v="0"/>
    <n v="0"/>
    <n v="0"/>
    <n v="0"/>
    <n v="0"/>
    <n v="169044"/>
    <n v="0"/>
    <n v="0"/>
    <n v="0"/>
    <n v="0"/>
    <n v="201557"/>
    <n v="169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0417"/>
    <n v="10377296"/>
    <n v="0"/>
    <n v="1656879"/>
    <n v="0"/>
    <n v="0"/>
    <n v="0"/>
    <n v="0"/>
    <n v="1656879"/>
    <n v="-10377296"/>
    <n v="0"/>
    <n v="0"/>
    <n v="0"/>
    <n v="0"/>
    <n v="0"/>
    <n v="0"/>
    <n v="0"/>
    <n v="0"/>
    <n v="0"/>
    <n v="0"/>
    <n v="0"/>
    <n v="0"/>
    <n v="0"/>
    <n v="0"/>
    <n v="0"/>
    <n v="0"/>
    <n v="0"/>
    <n v="-10377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6879"/>
    <n v="0"/>
    <m/>
    <n v="100815"/>
    <n v="1059"/>
    <n v="0"/>
    <n v="6886934"/>
    <n v="0"/>
    <n v="142054"/>
    <n v="0"/>
    <n v="169376"/>
    <n v="1420179"/>
    <n v="0"/>
    <n v="0"/>
    <n v="0"/>
    <n v="0"/>
    <m/>
    <n v="0"/>
    <n v="0"/>
    <n v="8720417"/>
    <m/>
    <n v="0"/>
    <m/>
    <n v="0"/>
    <n v="1656879"/>
    <n v="10377296"/>
    <n v="10377296"/>
  </r>
  <r>
    <x v="26"/>
    <n v="1594986"/>
    <n v="532998"/>
    <n v="532998"/>
    <s v="25-616-0250"/>
    <s v="AGUAS ANDINAS S.A."/>
    <s v="STA VICTORIA S/N"/>
    <s v="AT43"/>
    <s v="2762 - NORMAL CON EMISION DE FACTURA"/>
    <s v="1-1 AEREA"/>
    <s v="N"/>
    <s v="SF-SIN DOCTO. AGRUPACION IVA"/>
    <s v="PUDAHUEL"/>
    <s v="LORD COCHRANE"/>
    <s v="LAS ACACIAS"/>
    <s v="GRAN CLIENTE"/>
    <s v="SERVICIOS SANITARIOS"/>
    <d v="2016-11-07T00:00:00"/>
    <d v="2016-12-05T00:00:00"/>
    <d v="2016-12-07T00:00:00"/>
    <n v="187132481"/>
    <n v="30557"/>
    <n v="0"/>
    <n v="3429"/>
    <n v="0"/>
    <n v="0"/>
    <n v="0"/>
    <n v="0"/>
    <n v="0"/>
    <n v="71"/>
    <n v="66"/>
    <n v="60"/>
    <n v="61"/>
    <n v="145284"/>
    <n v="1260"/>
    <n v="0"/>
    <n v="2191301"/>
    <n v="0"/>
    <n v="0"/>
    <n v="0"/>
    <n v="0"/>
    <n v="0"/>
    <n v="0"/>
    <n v="0"/>
    <n v="0"/>
    <n v="45199"/>
    <n v="0"/>
    <n v="0"/>
    <n v="0"/>
    <n v="0"/>
    <n v="40990"/>
    <n v="35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165"/>
    <n v="2774086"/>
    <n v="0"/>
    <n v="442921"/>
    <n v="0"/>
    <n v="0"/>
    <n v="0"/>
    <n v="0"/>
    <n v="442921"/>
    <n v="-2774086"/>
    <n v="0"/>
    <n v="0"/>
    <n v="0"/>
    <n v="0"/>
    <n v="0"/>
    <n v="0"/>
    <n v="0"/>
    <n v="0"/>
    <n v="0"/>
    <n v="0"/>
    <n v="0"/>
    <n v="0"/>
    <n v="0"/>
    <n v="0"/>
    <n v="0"/>
    <n v="0"/>
    <n v="0"/>
    <n v="-2774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921"/>
    <n v="0"/>
    <m/>
    <n v="122087"/>
    <n v="1059"/>
    <n v="0"/>
    <n v="1841429"/>
    <n v="0"/>
    <n v="37982"/>
    <n v="0"/>
    <n v="34445"/>
    <n v="294163"/>
    <n v="0"/>
    <n v="0"/>
    <n v="0"/>
    <n v="0"/>
    <m/>
    <n v="0"/>
    <n v="0"/>
    <n v="2331165"/>
    <m/>
    <n v="0"/>
    <m/>
    <n v="0"/>
    <n v="442921"/>
    <n v="2774086"/>
    <n v="2774086"/>
  </r>
  <r>
    <x v="26"/>
    <n v="1594986"/>
    <n v="532999"/>
    <n v="532999"/>
    <s v="25-616-2400"/>
    <s v="AGUAS ANDINAS S.A."/>
    <s v="SAN MARTIN 4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1-07T00:00:00"/>
    <d v="2016-12-05T00:00:00"/>
    <d v="2016-12-07T00:00:00"/>
    <n v="187132481"/>
    <n v="13493"/>
    <n v="0"/>
    <n v="3545"/>
    <n v="0"/>
    <n v="0"/>
    <n v="0"/>
    <n v="0"/>
    <n v="0"/>
    <n v="23"/>
    <n v="27"/>
    <n v="23"/>
    <n v="23"/>
    <n v="82079"/>
    <n v="1260"/>
    <n v="0"/>
    <n v="967609"/>
    <n v="0"/>
    <n v="0"/>
    <n v="0"/>
    <n v="0"/>
    <n v="0"/>
    <n v="0"/>
    <n v="0"/>
    <n v="0"/>
    <n v="19959"/>
    <n v="0"/>
    <n v="0"/>
    <n v="0"/>
    <n v="0"/>
    <n v="16642"/>
    <n v="13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821"/>
    <n v="1219537"/>
    <n v="0"/>
    <n v="194716"/>
    <n v="0"/>
    <n v="0"/>
    <n v="0"/>
    <n v="0"/>
    <n v="194716"/>
    <n v="-1219537"/>
    <n v="0"/>
    <n v="0"/>
    <n v="0"/>
    <n v="0"/>
    <n v="0"/>
    <n v="0"/>
    <n v="0"/>
    <n v="0"/>
    <n v="0"/>
    <n v="0"/>
    <n v="0"/>
    <n v="0"/>
    <n v="0"/>
    <n v="0"/>
    <n v="0"/>
    <n v="0"/>
    <n v="0"/>
    <n v="-121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716"/>
    <n v="0"/>
    <m/>
    <n v="68974"/>
    <n v="1059"/>
    <n v="0"/>
    <n v="813117"/>
    <n v="0"/>
    <n v="16772"/>
    <n v="0"/>
    <n v="13985"/>
    <n v="110914"/>
    <n v="0"/>
    <n v="0"/>
    <n v="0"/>
    <n v="0"/>
    <m/>
    <n v="0"/>
    <n v="0"/>
    <n v="1024821"/>
    <m/>
    <n v="0"/>
    <m/>
    <n v="0"/>
    <n v="194716"/>
    <n v="1219537"/>
    <n v="1219537"/>
  </r>
  <r>
    <x v="26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11-07T00:00:00"/>
    <d v="2016-12-05T00:00:00"/>
    <d v="2016-12-07T00:00:00"/>
    <n v="187132481"/>
    <n v="350020"/>
    <n v="0"/>
    <n v="89812"/>
    <n v="0"/>
    <n v="0"/>
    <n v="0"/>
    <n v="0"/>
    <n v="0"/>
    <n v="657"/>
    <n v="678"/>
    <n v="643"/>
    <n v="663"/>
    <n v="82079"/>
    <n v="1260"/>
    <n v="0"/>
    <n v="25100599"/>
    <n v="0"/>
    <n v="0"/>
    <n v="0"/>
    <n v="0"/>
    <n v="0"/>
    <n v="0"/>
    <n v="0"/>
    <n v="0"/>
    <n v="517739"/>
    <n v="0"/>
    <n v="0"/>
    <n v="0"/>
    <n v="0"/>
    <n v="417908"/>
    <n v="3807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48853"/>
    <n v="29927135"/>
    <n v="0"/>
    <n v="4778282"/>
    <n v="0"/>
    <n v="0"/>
    <n v="0"/>
    <n v="0"/>
    <n v="4778282"/>
    <n v="-29927135"/>
    <n v="0"/>
    <n v="0"/>
    <n v="0"/>
    <n v="0"/>
    <n v="0"/>
    <n v="0"/>
    <n v="0"/>
    <n v="0"/>
    <n v="0"/>
    <n v="0"/>
    <n v="0"/>
    <n v="0"/>
    <n v="0"/>
    <n v="0"/>
    <n v="0"/>
    <n v="0"/>
    <n v="0"/>
    <n v="-29927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8282"/>
    <n v="0"/>
    <m/>
    <n v="68974"/>
    <n v="1059"/>
    <n v="0"/>
    <n v="21092940"/>
    <n v="0"/>
    <n v="435075"/>
    <n v="0"/>
    <n v="351183"/>
    <n v="3199622"/>
    <n v="0"/>
    <n v="0"/>
    <n v="0"/>
    <n v="0"/>
    <m/>
    <n v="0"/>
    <n v="0"/>
    <n v="25148853"/>
    <m/>
    <n v="0"/>
    <m/>
    <n v="0"/>
    <n v="4778282"/>
    <n v="29927135"/>
    <n v="29927135"/>
  </r>
  <r>
    <x v="26"/>
    <n v="1594986"/>
    <n v="533096"/>
    <n v="533096"/>
    <s v="25-616-2200"/>
    <s v="AGUAS ANDINAS S.A."/>
    <s v="CALLE UNO S/N"/>
    <s v="AT43"/>
    <s v="1762 - NORMAL CON EMISION DE FACTURA"/>
    <s v="1-1 AEREA"/>
    <s v="N"/>
    <s v="SF-SIN DOCTO. AGRUPACION IVA"/>
    <s v="CONCHALI"/>
    <s v="SAN CRISTOBAL"/>
    <s v="QUILICURA"/>
    <s v="GRAN CLIENTE"/>
    <s v="SERVICIOS SANITARIOS"/>
    <d v="2016-11-07T00:00:00"/>
    <d v="2016-12-05T00:00:00"/>
    <d v="2016-12-07T00:00:00"/>
    <n v="187132481"/>
    <n v="48244"/>
    <n v="0"/>
    <n v="13653"/>
    <n v="0"/>
    <n v="0"/>
    <n v="0"/>
    <n v="0"/>
    <n v="0"/>
    <n v="99"/>
    <n v="100"/>
    <n v="99"/>
    <n v="100"/>
    <n v="119970"/>
    <n v="1260"/>
    <n v="0"/>
    <n v="3459669"/>
    <n v="0"/>
    <n v="0"/>
    <n v="0"/>
    <n v="0"/>
    <n v="0"/>
    <n v="0"/>
    <n v="0"/>
    <n v="0"/>
    <n v="71361"/>
    <n v="0"/>
    <n v="0"/>
    <n v="0"/>
    <n v="0"/>
    <n v="61638"/>
    <n v="573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8"/>
    <n v="10720"/>
    <n v="0"/>
    <n v="0"/>
    <n v="3815718"/>
    <n v="4540705"/>
    <n v="0"/>
    <n v="724987"/>
    <n v="0"/>
    <n v="0"/>
    <n v="0"/>
    <n v="0"/>
    <n v="724987"/>
    <n v="-4540705"/>
    <n v="0"/>
    <n v="0"/>
    <n v="0"/>
    <n v="0"/>
    <n v="0"/>
    <n v="0"/>
    <n v="0"/>
    <n v="0"/>
    <n v="0"/>
    <n v="0"/>
    <n v="0"/>
    <n v="0"/>
    <n v="0"/>
    <n v="0"/>
    <n v="0"/>
    <n v="0"/>
    <n v="1"/>
    <n v="-4540704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987"/>
    <n v="0"/>
    <m/>
    <n v="100815"/>
    <n v="1059"/>
    <n v="0"/>
    <n v="2907285"/>
    <n v="0"/>
    <n v="59967"/>
    <n v="0"/>
    <n v="51797"/>
    <n v="482234"/>
    <n v="0"/>
    <n v="0"/>
    <n v="0"/>
    <n v="0"/>
    <m/>
    <n v="0"/>
    <n v="0"/>
    <n v="3603157"/>
    <m/>
    <n v="0"/>
    <m/>
    <n v="-1"/>
    <n v="684600"/>
    <n v="4287757"/>
    <n v="4287756"/>
  </r>
  <r>
    <x v="26"/>
    <n v="1594986"/>
    <n v="533097"/>
    <n v="533097"/>
    <s v="25-616-1900"/>
    <s v="AGUAS ANDINAS S.A."/>
    <s v="PJE. CUATRO FTE AL 2859"/>
    <s v="AT43"/>
    <s v="1762 - NORMAL CON EMISION DE FACTURA"/>
    <s v="1-1 AEREA"/>
    <s v="N"/>
    <s v="SF-SIN DOCTO. AGRUPACION IVA"/>
    <s v="CONCHALI"/>
    <s v="QUILICURA"/>
    <s v="QUILICURA"/>
    <s v="GRAN CLIENTE"/>
    <s v="SERVICIOS SANITARIOS"/>
    <d v="2016-11-07T00:00:00"/>
    <d v="2016-12-05T00:00:00"/>
    <d v="2016-12-07T00:00:00"/>
    <n v="187132481"/>
    <n v="42856"/>
    <n v="0"/>
    <n v="16003"/>
    <n v="0"/>
    <n v="0"/>
    <n v="0"/>
    <n v="0"/>
    <n v="0"/>
    <n v="97"/>
    <n v="98"/>
    <n v="92"/>
    <n v="96"/>
    <n v="198290"/>
    <n v="1260"/>
    <n v="0"/>
    <n v="3073286"/>
    <n v="0"/>
    <n v="0"/>
    <n v="0"/>
    <n v="0"/>
    <n v="0"/>
    <n v="0"/>
    <n v="0"/>
    <n v="0"/>
    <n v="63391"/>
    <n v="0"/>
    <n v="0"/>
    <n v="0"/>
    <n v="0"/>
    <n v="60406"/>
    <n v="550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7258"/>
    <n v="3947537"/>
    <n v="0"/>
    <n v="630279"/>
    <n v="0"/>
    <n v="0"/>
    <n v="0"/>
    <n v="0"/>
    <n v="630279"/>
    <n v="-3947537"/>
    <n v="0"/>
    <n v="0"/>
    <n v="0"/>
    <n v="0"/>
    <n v="0"/>
    <n v="0"/>
    <n v="0"/>
    <n v="0"/>
    <n v="0"/>
    <n v="0"/>
    <n v="0"/>
    <n v="0"/>
    <n v="0"/>
    <n v="0"/>
    <n v="0"/>
    <n v="0"/>
    <n v="0"/>
    <n v="-3947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279"/>
    <n v="0"/>
    <m/>
    <n v="166630"/>
    <n v="1059"/>
    <n v="0"/>
    <n v="2582593"/>
    <n v="0"/>
    <n v="53270"/>
    <n v="0"/>
    <n v="50761"/>
    <n v="462945"/>
    <n v="0"/>
    <n v="0"/>
    <n v="0"/>
    <n v="0"/>
    <m/>
    <n v="0"/>
    <n v="0"/>
    <n v="3317258"/>
    <m/>
    <n v="0"/>
    <m/>
    <n v="0"/>
    <n v="630279"/>
    <n v="3947537"/>
    <n v="3947537"/>
  </r>
  <r>
    <x v="26"/>
    <n v="1594986"/>
    <n v="533104"/>
    <n v="533104"/>
    <s v="25-616-2000"/>
    <s v="AGUAS ANDINAS S.A."/>
    <s v="PREMIO NOBEL 5610"/>
    <s v="AT43"/>
    <s v="2762 - NORMAL CON EMISION DE FACTURA"/>
    <s v="1-1 AEREA"/>
    <s v="N"/>
    <s v="SF-SIN DOCTO. AGRUPACION IVA"/>
    <s v="HUECHURABA"/>
    <s v="LORD COCHRANE"/>
    <s v="RECOLETA"/>
    <s v="GRAN CLIENTE"/>
    <s v="SERVICIOS SANITARIOS"/>
    <d v="2016-11-07T00:00:00"/>
    <d v="2016-12-05T00:00:00"/>
    <d v="2016-12-07T00:00:00"/>
    <n v="187132481"/>
    <n v="628"/>
    <n v="0"/>
    <n v="0"/>
    <n v="0"/>
    <n v="0"/>
    <n v="0"/>
    <n v="0"/>
    <n v="0"/>
    <n v="1"/>
    <n v="63"/>
    <n v="1"/>
    <n v="63"/>
    <n v="145284"/>
    <n v="1260"/>
    <n v="0"/>
    <n v="45036"/>
    <n v="0"/>
    <n v="0"/>
    <n v="0"/>
    <n v="0"/>
    <n v="0"/>
    <n v="0"/>
    <n v="0"/>
    <n v="0"/>
    <n v="929"/>
    <n v="0"/>
    <n v="0"/>
    <n v="0"/>
    <n v="0"/>
    <n v="39140"/>
    <n v="361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470"/>
    <n v="593179"/>
    <n v="0"/>
    <n v="94709"/>
    <n v="0"/>
    <n v="0"/>
    <n v="0"/>
    <n v="0"/>
    <n v="94709"/>
    <n v="-593179"/>
    <n v="0"/>
    <n v="0"/>
    <n v="0"/>
    <n v="0"/>
    <n v="0"/>
    <n v="0"/>
    <n v="0"/>
    <n v="0"/>
    <n v="0"/>
    <n v="0"/>
    <n v="0"/>
    <n v="0"/>
    <n v="0"/>
    <n v="0"/>
    <n v="0"/>
    <n v="0"/>
    <n v="0"/>
    <n v="-593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709"/>
    <n v="0"/>
    <m/>
    <n v="122087"/>
    <n v="1059"/>
    <n v="0"/>
    <n v="37845"/>
    <n v="0"/>
    <n v="781"/>
    <n v="0"/>
    <n v="32891"/>
    <n v="303807"/>
    <n v="0"/>
    <n v="0"/>
    <n v="0"/>
    <n v="0"/>
    <m/>
    <n v="0"/>
    <n v="0"/>
    <n v="498470"/>
    <m/>
    <n v="0"/>
    <m/>
    <n v="0"/>
    <n v="94709"/>
    <n v="593179"/>
    <n v="593179"/>
  </r>
  <r>
    <x v="26"/>
    <n v="1594986"/>
    <n v="533110"/>
    <n v="533110"/>
    <s v="25-616-2100"/>
    <s v="AGUAS ANDINAS S.A."/>
    <s v="PJE. BAMBU S/N"/>
    <s v="AT43"/>
    <s v="2762 - NORMAL CON EMISION DE FACTURA"/>
    <s v="1-1 AEREA"/>
    <s v="N"/>
    <s v="SF-SIN DOCTO. AGRUPACION IVA"/>
    <s v="HUECHURABA"/>
    <s v="SAN CRISTOBAL"/>
    <s v="RECOLETA"/>
    <s v="GRAN CLIENTE"/>
    <s v="SERVICIOS SANITARIOS"/>
    <d v="2016-11-07T00:00:00"/>
    <d v="2016-12-05T00:00:00"/>
    <d v="2016-12-07T00:00:00"/>
    <n v="187132481"/>
    <n v="391"/>
    <n v="0"/>
    <n v="0"/>
    <n v="0"/>
    <n v="0"/>
    <n v="0"/>
    <n v="0"/>
    <n v="0"/>
    <n v="1"/>
    <n v="49"/>
    <n v="1"/>
    <n v="18"/>
    <n v="145284"/>
    <n v="1260"/>
    <n v="0"/>
    <n v="28039"/>
    <n v="0"/>
    <n v="0"/>
    <n v="0"/>
    <n v="0"/>
    <n v="0"/>
    <n v="0"/>
    <n v="0"/>
    <n v="0"/>
    <n v="578"/>
    <n v="0"/>
    <n v="0"/>
    <n v="0"/>
    <n v="0"/>
    <n v="30510"/>
    <n v="103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635"/>
    <n v="308966"/>
    <n v="0"/>
    <n v="49331"/>
    <n v="0"/>
    <n v="0"/>
    <n v="0"/>
    <n v="0"/>
    <n v="49331"/>
    <n v="-308966"/>
    <n v="0"/>
    <n v="0"/>
    <n v="0"/>
    <n v="0"/>
    <n v="0"/>
    <n v="0"/>
    <n v="0"/>
    <n v="0"/>
    <n v="0"/>
    <n v="0"/>
    <n v="0"/>
    <n v="0"/>
    <n v="0"/>
    <n v="0"/>
    <n v="0"/>
    <n v="0"/>
    <n v="0"/>
    <n v="-308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31"/>
    <n v="0"/>
    <m/>
    <n v="122087"/>
    <n v="1059"/>
    <n v="0"/>
    <n v="23562"/>
    <n v="0"/>
    <n v="486"/>
    <n v="0"/>
    <n v="25639"/>
    <n v="86802"/>
    <n v="0"/>
    <n v="0"/>
    <n v="0"/>
    <n v="0"/>
    <m/>
    <n v="0"/>
    <n v="0"/>
    <n v="259635"/>
    <m/>
    <n v="0"/>
    <m/>
    <n v="0"/>
    <n v="49331"/>
    <n v="308966"/>
    <n v="308966"/>
  </r>
  <r>
    <x v="26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11-07T00:00:00"/>
    <d v="2016-12-05T00:00:00"/>
    <d v="2016-12-07T00:00:00"/>
    <n v="187132481"/>
    <n v="74057"/>
    <n v="0"/>
    <n v="21504"/>
    <n v="0"/>
    <n v="0"/>
    <n v="0"/>
    <n v="0"/>
    <n v="0"/>
    <n v="118"/>
    <n v="121"/>
    <n v="118"/>
    <n v="120"/>
    <n v="119970"/>
    <n v="1260"/>
    <n v="0"/>
    <n v="5310768"/>
    <n v="0"/>
    <n v="0"/>
    <n v="0"/>
    <n v="0"/>
    <n v="0"/>
    <n v="0"/>
    <n v="0"/>
    <n v="0"/>
    <n v="109543"/>
    <n v="0"/>
    <n v="0"/>
    <n v="0"/>
    <n v="0"/>
    <n v="74582"/>
    <n v="688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8112"/>
    <n v="6304753"/>
    <n v="0"/>
    <n v="1006641"/>
    <n v="0"/>
    <n v="0"/>
    <n v="0"/>
    <n v="0"/>
    <n v="1006641"/>
    <n v="-6304753"/>
    <n v="0"/>
    <n v="0"/>
    <n v="0"/>
    <n v="0"/>
    <n v="0"/>
    <n v="0"/>
    <n v="0"/>
    <n v="0"/>
    <n v="0"/>
    <n v="0"/>
    <n v="0"/>
    <n v="0"/>
    <n v="0"/>
    <n v="0"/>
    <n v="0"/>
    <n v="0"/>
    <n v="0"/>
    <n v="-630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641"/>
    <n v="0"/>
    <m/>
    <n v="100815"/>
    <n v="1059"/>
    <n v="0"/>
    <n v="4462830"/>
    <n v="0"/>
    <n v="92053"/>
    <n v="0"/>
    <n v="62674"/>
    <n v="578681"/>
    <n v="0"/>
    <n v="0"/>
    <n v="0"/>
    <n v="0"/>
    <m/>
    <n v="0"/>
    <n v="0"/>
    <n v="5298112"/>
    <m/>
    <n v="0"/>
    <m/>
    <n v="0"/>
    <n v="1006641"/>
    <n v="6304753"/>
    <n v="6304753"/>
  </r>
  <r>
    <x v="26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11-07T00:00:00"/>
    <d v="2016-12-05T00:00:00"/>
    <d v="2016-12-07T00:00:00"/>
    <n v="187132481"/>
    <n v="50257"/>
    <n v="0"/>
    <n v="7321"/>
    <n v="0"/>
    <n v="0"/>
    <n v="0"/>
    <n v="0"/>
    <n v="0"/>
    <n v="226"/>
    <n v="228"/>
    <n v="226"/>
    <n v="127"/>
    <n v="119970"/>
    <n v="1260"/>
    <n v="0"/>
    <n v="3604024"/>
    <n v="0"/>
    <n v="0"/>
    <n v="0"/>
    <n v="0"/>
    <n v="0"/>
    <n v="0"/>
    <n v="0"/>
    <n v="0"/>
    <n v="74338"/>
    <n v="0"/>
    <n v="0"/>
    <n v="0"/>
    <n v="0"/>
    <n v="140535"/>
    <n v="7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3469"/>
    <n v="4668928"/>
    <n v="0"/>
    <n v="745459"/>
    <n v="0"/>
    <n v="0"/>
    <n v="0"/>
    <n v="0"/>
    <n v="745459"/>
    <n v="-4668928"/>
    <n v="0"/>
    <n v="0"/>
    <n v="0"/>
    <n v="0"/>
    <n v="0"/>
    <n v="0"/>
    <n v="0"/>
    <n v="0"/>
    <n v="0"/>
    <n v="0"/>
    <n v="0"/>
    <n v="0"/>
    <n v="0"/>
    <n v="0"/>
    <n v="0"/>
    <n v="0"/>
    <n v="0"/>
    <n v="-4668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459"/>
    <n v="0"/>
    <m/>
    <n v="100815"/>
    <n v="1059"/>
    <n v="0"/>
    <n v="3028592"/>
    <n v="0"/>
    <n v="62469"/>
    <n v="0"/>
    <n v="118097"/>
    <n v="612437"/>
    <n v="0"/>
    <n v="0"/>
    <n v="0"/>
    <n v="0"/>
    <m/>
    <n v="0"/>
    <n v="0"/>
    <n v="3923469"/>
    <m/>
    <n v="0"/>
    <m/>
    <n v="0"/>
    <n v="745459"/>
    <n v="4668928"/>
    <n v="4668928"/>
  </r>
  <r>
    <x v="26"/>
    <n v="1594986"/>
    <n v="916308"/>
    <n v="916308"/>
    <s v="25-616-1500"/>
    <s v="AGUAS ANDINAS S.A."/>
    <s v="VALLE ALEGRE 1265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6-11-07T00:00:00"/>
    <d v="2016-12-05T00:00:00"/>
    <d v="2016-12-07T00:00:00"/>
    <n v="187132481"/>
    <n v="43744"/>
    <n v="0"/>
    <n v="12784"/>
    <n v="0"/>
    <n v="0"/>
    <n v="0"/>
    <n v="0"/>
    <n v="0"/>
    <n v="71"/>
    <n v="72"/>
    <n v="71"/>
    <n v="71"/>
    <n v="82079"/>
    <n v="1260"/>
    <n v="0"/>
    <n v="2958140"/>
    <n v="0"/>
    <n v="0"/>
    <n v="0"/>
    <n v="0"/>
    <n v="0"/>
    <n v="0"/>
    <n v="0"/>
    <n v="0"/>
    <n v="64705"/>
    <n v="0"/>
    <n v="0"/>
    <n v="0"/>
    <n v="0"/>
    <n v="44688"/>
    <n v="410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2589"/>
    <n v="3561181"/>
    <n v="0"/>
    <n v="568592"/>
    <n v="0"/>
    <n v="0"/>
    <n v="0"/>
    <n v="0"/>
    <n v="568592"/>
    <n v="-3561181"/>
    <n v="0"/>
    <n v="0"/>
    <n v="0"/>
    <n v="0"/>
    <n v="0"/>
    <n v="0"/>
    <n v="0"/>
    <n v="0"/>
    <n v="0"/>
    <n v="0"/>
    <n v="0"/>
    <n v="0"/>
    <n v="0"/>
    <n v="0"/>
    <n v="0"/>
    <n v="0"/>
    <n v="0"/>
    <n v="-3561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8592"/>
    <n v="0"/>
    <m/>
    <n v="68974"/>
    <n v="1059"/>
    <n v="0"/>
    <n v="2485832"/>
    <n v="0"/>
    <n v="54374"/>
    <n v="0"/>
    <n v="37553"/>
    <n v="344797"/>
    <n v="0"/>
    <n v="0"/>
    <n v="0"/>
    <n v="0"/>
    <m/>
    <n v="0"/>
    <n v="0"/>
    <n v="2992589"/>
    <m/>
    <n v="0"/>
    <m/>
    <n v="0"/>
    <n v="568592"/>
    <n v="3561181"/>
    <n v="3561181"/>
  </r>
  <r>
    <x v="26"/>
    <n v="1594986"/>
    <n v="973766"/>
    <n v="973766"/>
    <s v="25-616-1600"/>
    <s v="AGUAS ANDINAS S.A."/>
    <s v="ESMERALDA LADO 921"/>
    <s v="AT43"/>
    <s v="4762 - NORMAL CON EMISION DE FACTURA"/>
    <s v="4-4 AEREA"/>
    <s v="N"/>
    <s v="SF-SIN DOCTO. AGRUPACION IVA"/>
    <s v="RENCA"/>
    <s v="PUDAHUEL"/>
    <s v="PUDAHUEL"/>
    <s v="GRAN CLIENTE"/>
    <s v="SERVICIOS SANITARIOS"/>
    <d v="2016-11-07T00:00:00"/>
    <d v="2016-12-05T00:00:00"/>
    <d v="2016-12-07T00:00:00"/>
    <n v="187132481"/>
    <n v="33888"/>
    <n v="0"/>
    <n v="14239"/>
    <n v="0"/>
    <n v="0"/>
    <n v="0"/>
    <n v="0"/>
    <n v="0"/>
    <n v="82"/>
    <n v="82"/>
    <n v="82"/>
    <n v="80"/>
    <n v="0"/>
    <n v="1260"/>
    <n v="0"/>
    <n v="2291639"/>
    <n v="0"/>
    <n v="0"/>
    <n v="0"/>
    <n v="0"/>
    <n v="0"/>
    <n v="0"/>
    <n v="0"/>
    <n v="0"/>
    <n v="50126"/>
    <n v="0"/>
    <n v="0"/>
    <n v="0"/>
    <n v="0"/>
    <n v="50851"/>
    <n v="459087"/>
    <n v="28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0991"/>
    <n v="2880979"/>
    <n v="0"/>
    <n v="459988"/>
    <n v="0"/>
    <n v="0"/>
    <n v="0"/>
    <n v="0"/>
    <n v="459988"/>
    <n v="-2880979"/>
    <n v="0"/>
    <n v="0"/>
    <n v="0"/>
    <n v="0"/>
    <n v="0"/>
    <n v="0"/>
    <n v="0"/>
    <n v="0"/>
    <n v="0"/>
    <n v="0"/>
    <n v="0"/>
    <n v="0"/>
    <n v="0"/>
    <n v="0"/>
    <n v="0"/>
    <n v="0"/>
    <n v="0"/>
    <n v="-2880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988"/>
    <n v="0"/>
    <m/>
    <n v="0"/>
    <n v="1059"/>
    <n v="0"/>
    <n v="1925747"/>
    <n v="0"/>
    <n v="42123"/>
    <n v="0"/>
    <n v="42732"/>
    <n v="385787"/>
    <n v="23543"/>
    <n v="0"/>
    <n v="0"/>
    <n v="0"/>
    <m/>
    <n v="0"/>
    <n v="0"/>
    <n v="2420991"/>
    <m/>
    <n v="0"/>
    <m/>
    <n v="0"/>
    <n v="459988"/>
    <n v="2880979"/>
    <n v="2880979"/>
  </r>
  <r>
    <x v="26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11-07T00:00:00"/>
    <d v="2016-12-05T00:00:00"/>
    <d v="2016-12-07T00:00:00"/>
    <n v="187132481"/>
    <n v="248930"/>
    <n v="0"/>
    <n v="88033"/>
    <n v="0"/>
    <n v="0"/>
    <n v="0"/>
    <n v="0"/>
    <n v="0"/>
    <n v="610"/>
    <n v="637"/>
    <n v="549"/>
    <n v="612"/>
    <n v="82079"/>
    <n v="1260"/>
    <n v="0"/>
    <n v="17851244"/>
    <n v="0"/>
    <n v="0"/>
    <n v="0"/>
    <n v="0"/>
    <n v="0"/>
    <n v="0"/>
    <n v="0"/>
    <n v="0"/>
    <n v="368210"/>
    <n v="0"/>
    <n v="0"/>
    <n v="0"/>
    <n v="0"/>
    <n v="392944"/>
    <n v="3512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61974"/>
    <n v="22207749"/>
    <n v="0"/>
    <n v="3545775"/>
    <n v="0"/>
    <n v="0"/>
    <n v="0"/>
    <n v="0"/>
    <n v="3545775"/>
    <n v="-22207749"/>
    <n v="0"/>
    <n v="0"/>
    <n v="0"/>
    <n v="0"/>
    <n v="0"/>
    <n v="0"/>
    <n v="0"/>
    <n v="0"/>
    <n v="0"/>
    <n v="0"/>
    <n v="0"/>
    <n v="0"/>
    <n v="0"/>
    <n v="0"/>
    <n v="0"/>
    <n v="0"/>
    <n v="0"/>
    <n v="-2220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775"/>
    <n v="0"/>
    <m/>
    <n v="68974"/>
    <n v="1059"/>
    <n v="0"/>
    <n v="15001045"/>
    <n v="0"/>
    <n v="309420"/>
    <n v="0"/>
    <n v="330205"/>
    <n v="2951271"/>
    <n v="0"/>
    <n v="0"/>
    <n v="0"/>
    <n v="0"/>
    <m/>
    <n v="0"/>
    <n v="0"/>
    <n v="18661974"/>
    <m/>
    <n v="0"/>
    <m/>
    <n v="0"/>
    <n v="3545775"/>
    <n v="22207749"/>
    <n v="22207749"/>
  </r>
  <r>
    <x v="26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11-07T00:00:00"/>
    <d v="2016-12-05T00:00:00"/>
    <d v="2016-12-07T00:00:00"/>
    <n v="187132481"/>
    <n v="72623"/>
    <n v="0"/>
    <n v="12955"/>
    <n v="0"/>
    <n v="0"/>
    <n v="0"/>
    <n v="0"/>
    <n v="0"/>
    <n v="152"/>
    <n v="196"/>
    <n v="151"/>
    <n v="151"/>
    <n v="82079"/>
    <n v="1260"/>
    <n v="0"/>
    <n v="5207933"/>
    <n v="0"/>
    <n v="0"/>
    <n v="0"/>
    <n v="0"/>
    <n v="0"/>
    <n v="0"/>
    <n v="0"/>
    <n v="0"/>
    <n v="107421"/>
    <n v="0"/>
    <n v="0"/>
    <n v="0"/>
    <n v="0"/>
    <n v="121119"/>
    <n v="86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66671"/>
    <n v="6386338"/>
    <n v="0"/>
    <n v="1019667"/>
    <n v="0"/>
    <n v="0"/>
    <n v="0"/>
    <n v="0"/>
    <n v="1019667"/>
    <n v="-6386338"/>
    <n v="0"/>
    <n v="0"/>
    <n v="0"/>
    <n v="0"/>
    <n v="0"/>
    <n v="0"/>
    <n v="0"/>
    <n v="0"/>
    <n v="0"/>
    <n v="0"/>
    <n v="0"/>
    <n v="0"/>
    <n v="0"/>
    <n v="0"/>
    <n v="0"/>
    <n v="0"/>
    <n v="0"/>
    <n v="-6386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9667"/>
    <n v="0"/>
    <m/>
    <n v="68974"/>
    <n v="1059"/>
    <n v="0"/>
    <n v="4376414"/>
    <n v="0"/>
    <n v="90270"/>
    <n v="0"/>
    <n v="101781"/>
    <n v="728173"/>
    <n v="0"/>
    <n v="0"/>
    <n v="0"/>
    <n v="0"/>
    <m/>
    <n v="0"/>
    <n v="0"/>
    <n v="5366671"/>
    <m/>
    <n v="0"/>
    <m/>
    <n v="0"/>
    <n v="1019667"/>
    <n v="6386338"/>
    <n v="6386338"/>
  </r>
  <r>
    <x v="26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11-07T00:00:00"/>
    <d v="2016-12-05T00:00:00"/>
    <d v="2016-12-07T00:00:00"/>
    <n v="187132481"/>
    <n v="299430"/>
    <n v="0"/>
    <n v="90968"/>
    <n v="0"/>
    <n v="0"/>
    <n v="0"/>
    <n v="0"/>
    <n v="0"/>
    <n v="644"/>
    <n v="646"/>
    <n v="636"/>
    <n v="643"/>
    <n v="82079"/>
    <n v="1260"/>
    <n v="0"/>
    <n v="21472694"/>
    <n v="0"/>
    <n v="0"/>
    <n v="0"/>
    <n v="0"/>
    <n v="0"/>
    <n v="0"/>
    <n v="0"/>
    <n v="0"/>
    <n v="442907"/>
    <n v="0"/>
    <n v="0"/>
    <n v="0"/>
    <n v="0"/>
    <n v="398184"/>
    <n v="3689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21877"/>
    <n v="26087034"/>
    <n v="0"/>
    <n v="4165157"/>
    <n v="0"/>
    <n v="0"/>
    <n v="0"/>
    <n v="0"/>
    <n v="4165157"/>
    <n v="-26087034"/>
    <n v="0"/>
    <n v="0"/>
    <n v="0"/>
    <n v="0"/>
    <n v="0"/>
    <n v="0"/>
    <n v="0"/>
    <n v="0"/>
    <n v="0"/>
    <n v="0"/>
    <n v="0"/>
    <n v="0"/>
    <n v="0"/>
    <n v="0"/>
    <n v="0"/>
    <n v="0"/>
    <n v="0"/>
    <n v="-26087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5157"/>
    <n v="0"/>
    <m/>
    <n v="68974"/>
    <n v="1059"/>
    <n v="0"/>
    <n v="18044281"/>
    <n v="0"/>
    <n v="372191"/>
    <n v="0"/>
    <n v="334608"/>
    <n v="3100764"/>
    <n v="0"/>
    <n v="0"/>
    <n v="0"/>
    <n v="0"/>
    <m/>
    <n v="0"/>
    <n v="0"/>
    <n v="21921877"/>
    <m/>
    <n v="0"/>
    <m/>
    <n v="0"/>
    <n v="4165157"/>
    <n v="26087034"/>
    <n v="26087034"/>
  </r>
  <r>
    <x v="26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11-07T00:00:00"/>
    <d v="2016-12-05T00:00:00"/>
    <d v="2016-12-07T00:00:00"/>
    <n v="187132481"/>
    <n v="26187"/>
    <n v="0"/>
    <n v="5094"/>
    <n v="0"/>
    <n v="0"/>
    <n v="0"/>
    <n v="0"/>
    <n v="0"/>
    <n v="51"/>
    <n v="51"/>
    <n v="51"/>
    <n v="50"/>
    <n v="0"/>
    <n v="1260"/>
    <n v="0"/>
    <n v="1877920"/>
    <n v="0"/>
    <n v="0"/>
    <n v="0"/>
    <n v="0"/>
    <n v="0"/>
    <n v="0"/>
    <n v="0"/>
    <n v="0"/>
    <n v="38734"/>
    <n v="0"/>
    <n v="0"/>
    <n v="0"/>
    <n v="0"/>
    <n v="31743"/>
    <n v="286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9485"/>
    <n v="2236587"/>
    <n v="0"/>
    <n v="357102"/>
    <n v="0"/>
    <n v="0"/>
    <n v="0"/>
    <n v="0"/>
    <n v="357102"/>
    <n v="-2236587"/>
    <n v="0"/>
    <n v="0"/>
    <n v="0"/>
    <n v="0"/>
    <n v="0"/>
    <n v="0"/>
    <n v="0"/>
    <n v="0"/>
    <n v="0"/>
    <n v="0"/>
    <n v="0"/>
    <n v="0"/>
    <n v="0"/>
    <n v="0"/>
    <n v="0"/>
    <n v="0"/>
    <n v="0"/>
    <n v="-223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102"/>
    <n v="0"/>
    <m/>
    <n v="0"/>
    <n v="1059"/>
    <n v="0"/>
    <n v="1578084"/>
    <n v="0"/>
    <n v="32550"/>
    <n v="0"/>
    <n v="26675"/>
    <n v="241117"/>
    <n v="0"/>
    <n v="0"/>
    <n v="0"/>
    <n v="0"/>
    <m/>
    <n v="0"/>
    <n v="0"/>
    <n v="1879485"/>
    <m/>
    <n v="0"/>
    <m/>
    <n v="0"/>
    <n v="357102"/>
    <n v="2236587"/>
    <n v="2236587"/>
  </r>
  <r>
    <x v="26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1-07T00:00:00"/>
    <d v="2016-12-05T00:00:00"/>
    <d v="2016-12-07T00:00:00"/>
    <n v="187132481"/>
    <n v="30323"/>
    <n v="0"/>
    <n v="787"/>
    <n v="0"/>
    <n v="0"/>
    <n v="0"/>
    <n v="0"/>
    <n v="0"/>
    <n v="86"/>
    <n v="130"/>
    <n v="72"/>
    <n v="107"/>
    <n v="0"/>
    <n v="1260"/>
    <n v="0"/>
    <n v="2174520"/>
    <n v="0"/>
    <n v="0"/>
    <n v="0"/>
    <n v="0"/>
    <n v="0"/>
    <n v="0"/>
    <n v="0"/>
    <n v="0"/>
    <n v="44852"/>
    <n v="0"/>
    <n v="0"/>
    <n v="0"/>
    <n v="0"/>
    <n v="80438"/>
    <n v="614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9663"/>
    <n v="2915099"/>
    <n v="0"/>
    <n v="465436"/>
    <n v="0"/>
    <n v="0"/>
    <n v="0"/>
    <n v="0"/>
    <n v="465436"/>
    <n v="-2915099"/>
    <n v="0"/>
    <n v="0"/>
    <n v="0"/>
    <n v="0"/>
    <n v="0"/>
    <n v="0"/>
    <n v="0"/>
    <n v="0"/>
    <n v="0"/>
    <n v="0"/>
    <n v="0"/>
    <n v="0"/>
    <n v="0"/>
    <n v="0"/>
    <n v="0"/>
    <n v="0"/>
    <n v="0"/>
    <n v="-2915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436"/>
    <n v="0"/>
    <m/>
    <n v="0"/>
    <n v="1059"/>
    <n v="0"/>
    <n v="1827328"/>
    <n v="0"/>
    <n v="37691"/>
    <n v="0"/>
    <n v="67595"/>
    <n v="515990"/>
    <n v="0"/>
    <n v="0"/>
    <n v="0"/>
    <n v="0"/>
    <m/>
    <n v="0"/>
    <n v="0"/>
    <n v="2449663"/>
    <m/>
    <n v="0"/>
    <m/>
    <n v="0"/>
    <n v="465436"/>
    <n v="2915099"/>
    <n v="2915099"/>
  </r>
  <r>
    <x v="26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6-11-07T00:00:00"/>
    <d v="2016-12-05T00:00:00"/>
    <d v="2016-12-07T00:00:00"/>
    <n v="187132481"/>
    <n v="32010"/>
    <n v="0"/>
    <n v="11012"/>
    <n v="0"/>
    <n v="0"/>
    <n v="0"/>
    <n v="0"/>
    <n v="0"/>
    <n v="54"/>
    <n v="54"/>
    <n v="54"/>
    <n v="54"/>
    <n v="119970"/>
    <n v="1260"/>
    <n v="0"/>
    <n v="2295498"/>
    <n v="0"/>
    <n v="0"/>
    <n v="0"/>
    <n v="0"/>
    <n v="0"/>
    <n v="0"/>
    <n v="0"/>
    <n v="0"/>
    <n v="47348"/>
    <n v="0"/>
    <n v="0"/>
    <n v="0"/>
    <n v="0"/>
    <n v="33284"/>
    <n v="309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9028"/>
    <n v="2807243"/>
    <n v="0"/>
    <n v="448215"/>
    <n v="0"/>
    <n v="0"/>
    <n v="0"/>
    <n v="0"/>
    <n v="448215"/>
    <n v="-2807243"/>
    <n v="0"/>
    <n v="0"/>
    <n v="0"/>
    <n v="0"/>
    <n v="0"/>
    <n v="0"/>
    <n v="0"/>
    <n v="0"/>
    <n v="0"/>
    <n v="0"/>
    <n v="0"/>
    <n v="0"/>
    <n v="0"/>
    <n v="0"/>
    <n v="0"/>
    <n v="0"/>
    <n v="0"/>
    <n v="-2807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215"/>
    <n v="0"/>
    <m/>
    <n v="100815"/>
    <n v="1059"/>
    <n v="0"/>
    <n v="1928990"/>
    <n v="0"/>
    <n v="39788"/>
    <n v="0"/>
    <n v="27970"/>
    <n v="260406"/>
    <n v="0"/>
    <n v="0"/>
    <n v="0"/>
    <n v="0"/>
    <m/>
    <n v="0"/>
    <n v="0"/>
    <n v="2359028"/>
    <m/>
    <n v="0"/>
    <m/>
    <n v="0"/>
    <n v="448215"/>
    <n v="2807243"/>
    <n v="2807243"/>
  </r>
  <r>
    <x v="26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0-05T00:00:00"/>
    <d v="2016-12-05T00:00:00"/>
    <d v="2016-12-07T00:00:00"/>
    <n v="187132481"/>
    <n v="0"/>
    <n v="0"/>
    <n v="0"/>
    <n v="0"/>
    <n v="0"/>
    <n v="0"/>
    <n v="0"/>
    <n v="81004"/>
    <n v="0"/>
    <n v="0"/>
    <n v="0"/>
    <n v="0"/>
    <n v="0"/>
    <n v="1260"/>
    <n v="0"/>
    <n v="5808950"/>
    <n v="0"/>
    <n v="0"/>
    <n v="0"/>
    <n v="0"/>
    <n v="0"/>
    <n v="0"/>
    <n v="0"/>
    <n v="0"/>
    <n v="0"/>
    <n v="0"/>
    <n v="0"/>
    <n v="0"/>
    <n v="0"/>
    <n v="121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4634"/>
    <n v="5931714"/>
    <n v="0"/>
    <n v="947080"/>
    <n v="0"/>
    <n v="0"/>
    <n v="0"/>
    <n v="0"/>
    <n v="947080"/>
    <n v="-5931714"/>
    <n v="0"/>
    <n v="0"/>
    <n v="0"/>
    <n v="0"/>
    <n v="0"/>
    <n v="0"/>
    <n v="0"/>
    <n v="0"/>
    <n v="0"/>
    <n v="0"/>
    <n v="0"/>
    <n v="0"/>
    <n v="0"/>
    <n v="0"/>
    <n v="0"/>
    <n v="0"/>
    <n v="0"/>
    <n v="-5931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7080"/>
    <n v="0"/>
    <m/>
    <n v="0"/>
    <n v="1059"/>
    <n v="0"/>
    <n v="4881471"/>
    <n v="0"/>
    <n v="0"/>
    <n v="0"/>
    <n v="102104"/>
    <n v="0"/>
    <n v="0"/>
    <n v="0"/>
    <n v="0"/>
    <n v="0"/>
    <m/>
    <n v="0"/>
    <n v="0"/>
    <n v="4984634"/>
    <m/>
    <n v="0"/>
    <m/>
    <n v="0"/>
    <n v="947080"/>
    <n v="5931714"/>
    <n v="5931714"/>
  </r>
  <r>
    <x v="26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11-07T00:00:00"/>
    <d v="2016-12-05T00:00:00"/>
    <d v="2016-12-07T00:00:00"/>
    <n v="187132481"/>
    <n v="36587"/>
    <n v="0"/>
    <n v="11728"/>
    <n v="0"/>
    <n v="0"/>
    <n v="0"/>
    <n v="0"/>
    <n v="0"/>
    <n v="100"/>
    <n v="125"/>
    <n v="99"/>
    <n v="94"/>
    <n v="0"/>
    <n v="1260"/>
    <n v="0"/>
    <n v="2623723"/>
    <n v="0"/>
    <n v="0"/>
    <n v="0"/>
    <n v="0"/>
    <n v="0"/>
    <n v="0"/>
    <n v="0"/>
    <n v="0"/>
    <n v="54119"/>
    <n v="0"/>
    <n v="0"/>
    <n v="0"/>
    <n v="0"/>
    <n v="77048"/>
    <n v="54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1803"/>
    <n v="3298446"/>
    <n v="0"/>
    <n v="526643"/>
    <n v="0"/>
    <n v="0"/>
    <n v="0"/>
    <n v="0"/>
    <n v="526643"/>
    <n v="-3298446"/>
    <n v="0"/>
    <n v="0"/>
    <n v="0"/>
    <n v="0"/>
    <n v="0"/>
    <n v="0"/>
    <n v="0"/>
    <n v="0"/>
    <n v="0"/>
    <n v="0"/>
    <n v="0"/>
    <n v="0"/>
    <n v="0"/>
    <n v="0"/>
    <n v="0"/>
    <n v="0"/>
    <n v="0"/>
    <n v="-3298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643"/>
    <n v="0"/>
    <m/>
    <n v="0"/>
    <n v="1059"/>
    <n v="0"/>
    <n v="2204809"/>
    <n v="0"/>
    <n v="45478"/>
    <n v="0"/>
    <n v="64746"/>
    <n v="455711"/>
    <n v="0"/>
    <n v="0"/>
    <n v="0"/>
    <n v="0"/>
    <m/>
    <n v="0"/>
    <n v="0"/>
    <n v="2771803"/>
    <m/>
    <n v="0"/>
    <m/>
    <n v="0"/>
    <n v="526643"/>
    <n v="3298446"/>
    <n v="3298446"/>
  </r>
  <r>
    <x v="26"/>
    <n v="1594986"/>
    <n v="1486848"/>
    <n v="1486848"/>
    <s v="25-616-1000"/>
    <s v="AGUAS ANDINAS S.A."/>
    <s v="PDTE. BALMACEDA 1398"/>
    <s v="AT43"/>
    <s v="2352 - PROVISORIO AT"/>
    <s v="S-SUB-SUB C3"/>
    <s v="N"/>
    <s v="SF-SIN DOCTO. AGRUPACION IVA"/>
    <s v="SANTIAGO"/>
    <s v="BRASIL"/>
    <s v="BRASIL"/>
    <s v="GRAN CLIENTE"/>
    <s v="SERVICIOS SANITARIOS"/>
    <d v="2016-11-07T00:00:00"/>
    <d v="2016-12-05T00:00:00"/>
    <d v="2016-12-07T00:00:00"/>
    <n v="187132481"/>
    <n v="161540"/>
    <n v="0"/>
    <n v="32400"/>
    <n v="0"/>
    <n v="0"/>
    <n v="0"/>
    <n v="0"/>
    <n v="0"/>
    <n v="545"/>
    <n v="555"/>
    <n v="478"/>
    <n v="367"/>
    <n v="0"/>
    <n v="1260"/>
    <n v="0"/>
    <n v="11584341"/>
    <n v="0"/>
    <n v="0"/>
    <n v="0"/>
    <n v="0"/>
    <n v="0"/>
    <n v="0"/>
    <n v="0"/>
    <n v="0"/>
    <n v="238945"/>
    <n v="0"/>
    <n v="0"/>
    <n v="0"/>
    <n v="0"/>
    <n v="582086"/>
    <n v="2290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50236"/>
    <n v="14696781"/>
    <n v="0"/>
    <n v="2346545"/>
    <n v="0"/>
    <n v="0"/>
    <n v="0"/>
    <n v="0"/>
    <n v="2346545"/>
    <n v="-14696781"/>
    <n v="0"/>
    <n v="0"/>
    <n v="0"/>
    <n v="0"/>
    <n v="0"/>
    <n v="0"/>
    <n v="0"/>
    <n v="0"/>
    <n v="0"/>
    <n v="0"/>
    <n v="0"/>
    <n v="0"/>
    <n v="0"/>
    <n v="0"/>
    <n v="0"/>
    <n v="0"/>
    <n v="0"/>
    <n v="-14696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6545"/>
    <n v="0"/>
    <m/>
    <n v="0"/>
    <n v="1059"/>
    <n v="0"/>
    <n v="9734740"/>
    <n v="0"/>
    <n v="200794"/>
    <n v="0"/>
    <n v="489148"/>
    <n v="1924495"/>
    <n v="0"/>
    <n v="0"/>
    <n v="0"/>
    <n v="0"/>
    <m/>
    <n v="0"/>
    <n v="0"/>
    <n v="12350236"/>
    <m/>
    <n v="0"/>
    <m/>
    <n v="0"/>
    <n v="2346545"/>
    <n v="14696781"/>
    <n v="14696781"/>
  </r>
  <r>
    <x v="26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11-07T00:00:00"/>
    <d v="2016-12-05T00:00:00"/>
    <d v="2016-12-07T00:00:00"/>
    <n v="187132481"/>
    <n v="28011"/>
    <n v="0"/>
    <n v="4461"/>
    <n v="0"/>
    <n v="0"/>
    <n v="0"/>
    <n v="0"/>
    <n v="0"/>
    <n v="97"/>
    <n v="98"/>
    <n v="85"/>
    <n v="51"/>
    <n v="82079"/>
    <n v="1260"/>
    <n v="0"/>
    <n v="2008722"/>
    <n v="0"/>
    <n v="0"/>
    <n v="0"/>
    <n v="0"/>
    <n v="0"/>
    <n v="0"/>
    <n v="0"/>
    <n v="0"/>
    <n v="41433"/>
    <n v="0"/>
    <n v="0"/>
    <n v="0"/>
    <n v="0"/>
    <n v="60406"/>
    <n v="295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965"/>
    <n v="2489438"/>
    <n v="0"/>
    <n v="397473"/>
    <n v="0"/>
    <n v="0"/>
    <n v="0"/>
    <n v="0"/>
    <n v="397473"/>
    <n v="-2489438"/>
    <n v="0"/>
    <n v="0"/>
    <n v="0"/>
    <n v="0"/>
    <n v="0"/>
    <n v="0"/>
    <n v="0"/>
    <n v="0"/>
    <n v="0"/>
    <n v="0"/>
    <n v="0"/>
    <n v="0"/>
    <n v="0"/>
    <n v="0"/>
    <n v="0"/>
    <n v="0"/>
    <n v="0"/>
    <n v="-2489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473"/>
    <n v="0"/>
    <m/>
    <n v="68974"/>
    <n v="1059"/>
    <n v="0"/>
    <n v="1688002"/>
    <n v="0"/>
    <n v="34818"/>
    <n v="0"/>
    <n v="50761"/>
    <n v="248351"/>
    <n v="0"/>
    <n v="0"/>
    <n v="0"/>
    <n v="0"/>
    <m/>
    <n v="0"/>
    <n v="0"/>
    <n v="2091965"/>
    <m/>
    <n v="0"/>
    <m/>
    <n v="0"/>
    <n v="397473"/>
    <n v="2489438"/>
    <n v="2489438"/>
  </r>
  <r>
    <x v="26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11-07T00:00:00"/>
    <d v="2016-12-05T00:00:00"/>
    <d v="2016-12-07T00:00:00"/>
    <n v="187132481"/>
    <n v="73822"/>
    <n v="0"/>
    <n v="9548"/>
    <n v="0"/>
    <n v="0"/>
    <n v="0"/>
    <n v="0"/>
    <n v="0"/>
    <n v="209"/>
    <n v="215"/>
    <n v="209"/>
    <n v="168"/>
    <n v="0"/>
    <n v="1260"/>
    <n v="0"/>
    <n v="5293916"/>
    <n v="0"/>
    <n v="0"/>
    <n v="0"/>
    <n v="0"/>
    <n v="0"/>
    <n v="0"/>
    <n v="0"/>
    <n v="0"/>
    <n v="109196"/>
    <n v="0"/>
    <n v="0"/>
    <n v="0"/>
    <n v="0"/>
    <n v="132830"/>
    <n v="96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3264"/>
    <n v="6501284"/>
    <n v="0"/>
    <n v="1038020"/>
    <n v="0"/>
    <n v="0"/>
    <n v="0"/>
    <n v="0"/>
    <n v="1038020"/>
    <n v="-6501284"/>
    <n v="0"/>
    <n v="0"/>
    <n v="0"/>
    <n v="0"/>
    <n v="0"/>
    <n v="0"/>
    <n v="0"/>
    <n v="0"/>
    <n v="0"/>
    <n v="0"/>
    <n v="0"/>
    <n v="0"/>
    <n v="0"/>
    <n v="0"/>
    <n v="0"/>
    <n v="0"/>
    <n v="0"/>
    <n v="-650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8020"/>
    <n v="0"/>
    <m/>
    <n v="0"/>
    <n v="1059"/>
    <n v="0"/>
    <n v="4448669"/>
    <n v="0"/>
    <n v="91761"/>
    <n v="0"/>
    <n v="111622"/>
    <n v="810153"/>
    <n v="0"/>
    <n v="0"/>
    <n v="0"/>
    <n v="0"/>
    <m/>
    <n v="0"/>
    <n v="0"/>
    <n v="5463264"/>
    <m/>
    <n v="0"/>
    <m/>
    <n v="0"/>
    <n v="1038020"/>
    <n v="6501284"/>
    <n v="6501284"/>
  </r>
  <r>
    <x v="26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11-07T00:00:00"/>
    <d v="2016-12-05T00:00:00"/>
    <d v="2016-12-07T00:00:00"/>
    <n v="187132481"/>
    <n v="28342"/>
    <n v="0"/>
    <n v="8369"/>
    <n v="0"/>
    <n v="0"/>
    <n v="0"/>
    <n v="0"/>
    <n v="0"/>
    <n v="43"/>
    <n v="44"/>
    <n v="42"/>
    <n v="43"/>
    <n v="0"/>
    <n v="1260"/>
    <n v="0"/>
    <n v="2141606"/>
    <n v="0"/>
    <n v="0"/>
    <n v="0"/>
    <n v="0"/>
    <n v="0"/>
    <n v="0"/>
    <n v="0"/>
    <n v="0"/>
    <n v="41923"/>
    <n v="0"/>
    <n v="0"/>
    <n v="0"/>
    <n v="0"/>
    <n v="85233"/>
    <n v="373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1157"/>
    <n v="2643177"/>
    <n v="0"/>
    <n v="422020"/>
    <n v="0"/>
    <n v="0"/>
    <n v="0"/>
    <n v="0"/>
    <n v="422020"/>
    <n v="-2643177"/>
    <n v="0"/>
    <n v="0"/>
    <n v="0"/>
    <n v="0"/>
    <n v="0"/>
    <n v="0"/>
    <n v="0"/>
    <n v="0"/>
    <n v="0"/>
    <n v="0"/>
    <n v="0"/>
    <n v="0"/>
    <n v="0"/>
    <n v="0"/>
    <n v="0"/>
    <n v="0"/>
    <n v="0"/>
    <n v="-2643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2020"/>
    <n v="0"/>
    <m/>
    <n v="0"/>
    <n v="1059"/>
    <n v="0"/>
    <n v="1799669"/>
    <n v="0"/>
    <n v="35229"/>
    <n v="0"/>
    <n v="71624"/>
    <n v="313576"/>
    <n v="0"/>
    <n v="0"/>
    <n v="0"/>
    <n v="0"/>
    <m/>
    <n v="0"/>
    <n v="0"/>
    <n v="2221157"/>
    <m/>
    <n v="0"/>
    <m/>
    <n v="0"/>
    <n v="422020"/>
    <n v="2643177"/>
    <n v="2643177"/>
  </r>
  <r>
    <x v="27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10-05T00:00:00"/>
    <d v="2016-11-07T00:00:00"/>
    <d v="2016-11-08T00:00:00"/>
    <n v="185300132"/>
    <n v="55285"/>
    <n v="0"/>
    <n v="12168"/>
    <n v="0"/>
    <n v="0"/>
    <n v="0"/>
    <n v="0"/>
    <n v="0"/>
    <n v="163"/>
    <n v="259"/>
    <n v="163"/>
    <n v="209"/>
    <n v="119737"/>
    <n v="1258"/>
    <n v="0"/>
    <n v="3964592"/>
    <n v="0"/>
    <n v="0"/>
    <n v="0"/>
    <n v="0"/>
    <n v="0"/>
    <n v="0"/>
    <n v="0"/>
    <n v="0"/>
    <n v="81776"/>
    <n v="0"/>
    <n v="0"/>
    <n v="0"/>
    <n v="0"/>
    <n v="159392"/>
    <n v="1201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5773"/>
    <n v="5528470"/>
    <n v="0"/>
    <n v="882697"/>
    <n v="0"/>
    <n v="0"/>
    <n v="0"/>
    <n v="0"/>
    <n v="882697"/>
    <n v="-5528470"/>
    <n v="0"/>
    <n v="0"/>
    <n v="0"/>
    <n v="0"/>
    <n v="0"/>
    <n v="0"/>
    <n v="0"/>
    <n v="0"/>
    <n v="0"/>
    <n v="0"/>
    <n v="0"/>
    <n v="0"/>
    <n v="0"/>
    <n v="0"/>
    <n v="0"/>
    <n v="0"/>
    <n v="0"/>
    <n v="-5528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697"/>
    <n v="0"/>
    <m/>
    <n v="100619"/>
    <n v="1057"/>
    <n v="0"/>
    <n v="3331590"/>
    <n v="0"/>
    <n v="68719"/>
    <n v="0"/>
    <n v="133943"/>
    <n v="1009845"/>
    <n v="0"/>
    <n v="0"/>
    <n v="0"/>
    <n v="0"/>
    <m/>
    <n v="0"/>
    <n v="0"/>
    <n v="4645773"/>
    <m/>
    <n v="0"/>
    <m/>
    <n v="0"/>
    <n v="882697"/>
    <n v="5528470"/>
    <n v="5528470"/>
  </r>
  <r>
    <x v="27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0-05T00:00:00"/>
    <d v="2016-11-07T00:00:00"/>
    <d v="2016-11-08T00:00:00"/>
    <n v="185300132"/>
    <n v="123194"/>
    <n v="0"/>
    <n v="45866"/>
    <n v="0"/>
    <n v="0"/>
    <n v="0"/>
    <n v="0"/>
    <n v="0"/>
    <n v="326"/>
    <n v="324"/>
    <n v="252"/>
    <n v="247"/>
    <n v="64446"/>
    <n v="1258"/>
    <n v="0"/>
    <n v="8834476"/>
    <n v="0"/>
    <n v="0"/>
    <n v="0"/>
    <n v="0"/>
    <n v="0"/>
    <n v="0"/>
    <n v="0"/>
    <n v="0"/>
    <n v="182225"/>
    <n v="0"/>
    <n v="0"/>
    <n v="0"/>
    <n v="0"/>
    <n v="199010"/>
    <n v="1416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0112"/>
    <n v="10698233"/>
    <n v="0"/>
    <n v="1708121"/>
    <n v="0"/>
    <n v="0"/>
    <n v="0"/>
    <n v="0"/>
    <n v="1708121"/>
    <n v="-10698233"/>
    <n v="0"/>
    <n v="0"/>
    <n v="0"/>
    <n v="0"/>
    <n v="0"/>
    <n v="0"/>
    <n v="0"/>
    <n v="0"/>
    <n v="0"/>
    <n v="0"/>
    <n v="0"/>
    <n v="0"/>
    <n v="0"/>
    <n v="0"/>
    <n v="0"/>
    <n v="0"/>
    <n v="0"/>
    <n v="-10698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8121"/>
    <n v="0"/>
    <m/>
    <n v="54156"/>
    <n v="1057"/>
    <n v="0"/>
    <n v="7423929"/>
    <n v="0"/>
    <n v="153130"/>
    <n v="0"/>
    <n v="167235"/>
    <n v="1190605"/>
    <n v="0"/>
    <n v="0"/>
    <n v="0"/>
    <n v="0"/>
    <m/>
    <n v="0"/>
    <n v="0"/>
    <n v="8990112"/>
    <m/>
    <n v="0"/>
    <m/>
    <n v="0"/>
    <n v="1708121"/>
    <n v="10698233"/>
    <n v="10698233"/>
  </r>
  <r>
    <x v="27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10-05T00:00:00"/>
    <d v="2016-11-07T00:00:00"/>
    <d v="2016-11-08T00:00:00"/>
    <n v="185300132"/>
    <n v="139387"/>
    <n v="0"/>
    <n v="41074"/>
    <n v="0"/>
    <n v="0"/>
    <n v="0"/>
    <n v="0"/>
    <n v="0"/>
    <n v="293"/>
    <n v="327"/>
    <n v="289"/>
    <n v="294"/>
    <n v="119737"/>
    <n v="1258"/>
    <n v="0"/>
    <n v="9995706"/>
    <n v="0"/>
    <n v="0"/>
    <n v="0"/>
    <n v="0"/>
    <n v="0"/>
    <n v="0"/>
    <n v="0"/>
    <n v="0"/>
    <n v="206177"/>
    <n v="0"/>
    <n v="0"/>
    <n v="0"/>
    <n v="0"/>
    <n v="201160"/>
    <n v="1689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3297"/>
    <n v="12213323"/>
    <n v="0"/>
    <n v="1950026"/>
    <n v="0"/>
    <n v="0"/>
    <n v="0"/>
    <n v="0"/>
    <n v="1950026"/>
    <n v="-12213323"/>
    <n v="0"/>
    <n v="0"/>
    <n v="0"/>
    <n v="0"/>
    <n v="0"/>
    <n v="0"/>
    <n v="0"/>
    <n v="0"/>
    <n v="0"/>
    <n v="0"/>
    <n v="0"/>
    <n v="0"/>
    <n v="0"/>
    <n v="0"/>
    <n v="0"/>
    <n v="0"/>
    <n v="0"/>
    <n v="-12213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0026"/>
    <n v="0"/>
    <m/>
    <n v="100619"/>
    <n v="1057"/>
    <n v="0"/>
    <n v="8399753"/>
    <n v="0"/>
    <n v="173258"/>
    <n v="0"/>
    <n v="169042"/>
    <n v="1419568"/>
    <n v="0"/>
    <n v="0"/>
    <n v="0"/>
    <n v="0"/>
    <m/>
    <n v="0"/>
    <n v="0"/>
    <n v="10263297"/>
    <m/>
    <n v="0"/>
    <m/>
    <n v="0"/>
    <n v="1950026"/>
    <n v="12213323"/>
    <n v="12213323"/>
  </r>
  <r>
    <x v="27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10-05T00:00:00"/>
    <d v="2016-11-07T00:00:00"/>
    <d v="2016-11-08T00:00:00"/>
    <n v="185300132"/>
    <n v="38500"/>
    <n v="0"/>
    <n v="5385"/>
    <n v="0"/>
    <n v="0"/>
    <n v="0"/>
    <n v="0"/>
    <n v="0"/>
    <n v="60"/>
    <n v="62"/>
    <n v="60"/>
    <n v="61"/>
    <n v="145000"/>
    <n v="1258"/>
    <n v="0"/>
    <n v="2760908"/>
    <n v="0"/>
    <n v="0"/>
    <n v="0"/>
    <n v="0"/>
    <n v="0"/>
    <n v="0"/>
    <n v="0"/>
    <n v="0"/>
    <n v="56949"/>
    <n v="0"/>
    <n v="0"/>
    <n v="0"/>
    <n v="0"/>
    <n v="38082"/>
    <n v="34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6891"/>
    <n v="3352100"/>
    <n v="0"/>
    <n v="535209"/>
    <n v="0"/>
    <n v="0"/>
    <n v="0"/>
    <n v="0"/>
    <n v="535209"/>
    <n v="-3352100"/>
    <n v="0"/>
    <n v="0"/>
    <n v="0"/>
    <n v="0"/>
    <n v="0"/>
    <n v="0"/>
    <n v="0"/>
    <n v="0"/>
    <n v="0"/>
    <n v="0"/>
    <n v="0"/>
    <n v="0"/>
    <n v="0"/>
    <n v="0"/>
    <n v="0"/>
    <n v="0"/>
    <n v="0"/>
    <n v="-3352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209"/>
    <n v="0"/>
    <m/>
    <n v="121849"/>
    <n v="1057"/>
    <n v="0"/>
    <n v="2320091"/>
    <n v="0"/>
    <n v="47856"/>
    <n v="0"/>
    <n v="32002"/>
    <n v="294036"/>
    <n v="0"/>
    <n v="0"/>
    <n v="0"/>
    <n v="0"/>
    <m/>
    <n v="0"/>
    <n v="0"/>
    <n v="2816891"/>
    <m/>
    <n v="0"/>
    <m/>
    <n v="0"/>
    <n v="535209"/>
    <n v="3352100"/>
    <n v="3352100"/>
  </r>
  <r>
    <x v="27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10-05T00:00:00"/>
    <d v="2016-11-07T00:00:00"/>
    <d v="2016-11-08T00:00:00"/>
    <n v="185300132"/>
    <n v="17433"/>
    <n v="0"/>
    <n v="4791"/>
    <n v="0"/>
    <n v="0"/>
    <n v="0"/>
    <n v="0"/>
    <n v="0"/>
    <n v="24"/>
    <n v="27"/>
    <n v="23"/>
    <n v="23"/>
    <n v="81921"/>
    <n v="1258"/>
    <n v="0"/>
    <n v="1250153"/>
    <n v="0"/>
    <n v="0"/>
    <n v="0"/>
    <n v="0"/>
    <n v="0"/>
    <n v="0"/>
    <n v="0"/>
    <n v="0"/>
    <n v="25786"/>
    <n v="0"/>
    <n v="0"/>
    <n v="0"/>
    <n v="0"/>
    <n v="16584"/>
    <n v="13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6918"/>
    <n v="1507632"/>
    <n v="0"/>
    <n v="240714"/>
    <n v="0"/>
    <n v="0"/>
    <n v="0"/>
    <n v="0"/>
    <n v="240714"/>
    <n v="-1507632"/>
    <n v="0"/>
    <n v="0"/>
    <n v="0"/>
    <n v="0"/>
    <n v="0"/>
    <n v="0"/>
    <n v="0"/>
    <n v="0"/>
    <n v="0"/>
    <n v="0"/>
    <n v="0"/>
    <n v="0"/>
    <n v="0"/>
    <n v="0"/>
    <n v="0"/>
    <n v="0"/>
    <n v="0"/>
    <n v="-1507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714"/>
    <n v="0"/>
    <m/>
    <n v="68841"/>
    <n v="1057"/>
    <n v="0"/>
    <n v="1050549"/>
    <n v="0"/>
    <n v="21669"/>
    <n v="0"/>
    <n v="13936"/>
    <n v="110866"/>
    <n v="0"/>
    <n v="0"/>
    <n v="0"/>
    <n v="0"/>
    <m/>
    <n v="0"/>
    <n v="0"/>
    <n v="1266918"/>
    <m/>
    <n v="0"/>
    <m/>
    <n v="0"/>
    <n v="240714"/>
    <n v="1507632"/>
    <n v="1507632"/>
  </r>
  <r>
    <x v="27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10-05T00:00:00"/>
    <d v="2016-11-07T00:00:00"/>
    <d v="2016-11-08T00:00:00"/>
    <n v="185300132"/>
    <n v="385460"/>
    <n v="0"/>
    <n v="97138"/>
    <n v="0"/>
    <n v="0"/>
    <n v="0"/>
    <n v="0"/>
    <n v="0"/>
    <n v="672"/>
    <n v="678"/>
    <n v="653"/>
    <n v="663"/>
    <n v="81921"/>
    <n v="1258"/>
    <n v="0"/>
    <n v="27642069"/>
    <n v="0"/>
    <n v="0"/>
    <n v="0"/>
    <n v="0"/>
    <n v="0"/>
    <n v="0"/>
    <n v="0"/>
    <n v="0"/>
    <n v="570161"/>
    <n v="0"/>
    <n v="0"/>
    <n v="0"/>
    <n v="0"/>
    <n v="416446"/>
    <n v="3805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25854"/>
    <n v="32517766"/>
    <n v="0"/>
    <n v="5191912"/>
    <n v="0"/>
    <n v="0"/>
    <n v="0"/>
    <n v="0"/>
    <n v="5191912"/>
    <n v="-32517766"/>
    <n v="0"/>
    <n v="0"/>
    <n v="0"/>
    <n v="0"/>
    <n v="0"/>
    <n v="0"/>
    <n v="0"/>
    <n v="0"/>
    <n v="0"/>
    <n v="0"/>
    <n v="0"/>
    <n v="0"/>
    <n v="0"/>
    <n v="0"/>
    <n v="0"/>
    <n v="0"/>
    <n v="0"/>
    <n v="-32517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91912"/>
    <n v="0"/>
    <m/>
    <n v="68841"/>
    <n v="1057"/>
    <n v="0"/>
    <n v="23228629"/>
    <n v="0"/>
    <n v="479127"/>
    <n v="0"/>
    <n v="349955"/>
    <n v="3198245"/>
    <n v="0"/>
    <n v="0"/>
    <n v="0"/>
    <n v="0"/>
    <m/>
    <n v="0"/>
    <n v="0"/>
    <n v="27325854"/>
    <m/>
    <n v="0"/>
    <m/>
    <n v="0"/>
    <n v="5191912"/>
    <n v="32517766"/>
    <n v="32517766"/>
  </r>
  <r>
    <x v="27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10-05T00:00:00"/>
    <d v="2016-11-07T00:00:00"/>
    <d v="2016-11-08T00:00:00"/>
    <n v="185300132"/>
    <n v="48970"/>
    <n v="0"/>
    <n v="14101"/>
    <n v="0"/>
    <n v="0"/>
    <n v="0"/>
    <n v="0"/>
    <n v="0"/>
    <n v="100"/>
    <n v="100"/>
    <n v="100"/>
    <n v="100"/>
    <n v="119737"/>
    <n v="1258"/>
    <n v="0"/>
    <n v="3511732"/>
    <n v="0"/>
    <n v="0"/>
    <n v="0"/>
    <n v="0"/>
    <n v="0"/>
    <n v="0"/>
    <n v="0"/>
    <n v="0"/>
    <n v="72435"/>
    <n v="0"/>
    <n v="0"/>
    <n v="0"/>
    <n v="0"/>
    <n v="61423"/>
    <n v="573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8"/>
    <n v="10720"/>
    <n v="0"/>
    <n v="0"/>
    <n v="3859784"/>
    <n v="4593144"/>
    <n v="0"/>
    <n v="733359"/>
    <n v="0"/>
    <n v="0"/>
    <n v="0"/>
    <n v="0"/>
    <n v="733359"/>
    <n v="-4593144"/>
    <n v="0"/>
    <n v="0"/>
    <n v="0"/>
    <n v="0"/>
    <n v="0"/>
    <n v="0"/>
    <n v="0"/>
    <n v="0"/>
    <n v="0"/>
    <n v="0"/>
    <n v="0"/>
    <n v="0"/>
    <n v="0"/>
    <n v="0"/>
    <n v="0"/>
    <n v="0"/>
    <n v="1"/>
    <n v="-4593143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359"/>
    <n v="-1"/>
    <m/>
    <n v="100619"/>
    <n v="1057"/>
    <n v="0"/>
    <n v="2951035"/>
    <n v="0"/>
    <n v="60870"/>
    <n v="0"/>
    <n v="51616"/>
    <n v="482026"/>
    <n v="0"/>
    <n v="0"/>
    <n v="0"/>
    <n v="0"/>
    <m/>
    <n v="0"/>
    <n v="0"/>
    <n v="3647223"/>
    <m/>
    <n v="0"/>
    <m/>
    <n v="-1"/>
    <n v="692972"/>
    <n v="4340195"/>
    <n v="4340194"/>
  </r>
  <r>
    <x v="27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10-05T00:00:00"/>
    <d v="2016-11-07T00:00:00"/>
    <d v="2016-11-08T00:00:00"/>
    <n v="185300132"/>
    <n v="44640"/>
    <n v="0"/>
    <n v="16936"/>
    <n v="0"/>
    <n v="0"/>
    <n v="0"/>
    <n v="0"/>
    <n v="0"/>
    <n v="96"/>
    <n v="98"/>
    <n v="94"/>
    <n v="96"/>
    <n v="197905"/>
    <n v="1258"/>
    <n v="0"/>
    <n v="3201219"/>
    <n v="0"/>
    <n v="0"/>
    <n v="0"/>
    <n v="0"/>
    <n v="0"/>
    <n v="0"/>
    <n v="0"/>
    <n v="0"/>
    <n v="66031"/>
    <n v="0"/>
    <n v="0"/>
    <n v="0"/>
    <n v="0"/>
    <n v="60194"/>
    <n v="55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6280"/>
    <n v="4077273"/>
    <n v="0"/>
    <n v="650993"/>
    <n v="0"/>
    <n v="0"/>
    <n v="0"/>
    <n v="0"/>
    <n v="650993"/>
    <n v="-4077273"/>
    <n v="0"/>
    <n v="0"/>
    <n v="0"/>
    <n v="0"/>
    <n v="0"/>
    <n v="0"/>
    <n v="0"/>
    <n v="0"/>
    <n v="0"/>
    <n v="0"/>
    <n v="0"/>
    <n v="0"/>
    <n v="0"/>
    <n v="0"/>
    <n v="0"/>
    <n v="0"/>
    <n v="0"/>
    <n v="-4077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993"/>
    <n v="0"/>
    <m/>
    <n v="166307"/>
    <n v="1057"/>
    <n v="0"/>
    <n v="2690100"/>
    <n v="0"/>
    <n v="55488"/>
    <n v="0"/>
    <n v="50583"/>
    <n v="462745"/>
    <n v="0"/>
    <n v="0"/>
    <n v="0"/>
    <n v="0"/>
    <m/>
    <n v="0"/>
    <n v="0"/>
    <n v="3426280"/>
    <m/>
    <n v="0"/>
    <m/>
    <n v="0"/>
    <n v="650993"/>
    <n v="4077273"/>
    <n v="4077273"/>
  </r>
  <r>
    <x v="27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10-05T00:00:00"/>
    <d v="2016-11-07T00:00:00"/>
    <d v="2016-11-08T00:00:00"/>
    <n v="185300132"/>
    <n v="752"/>
    <n v="0"/>
    <n v="2"/>
    <n v="0"/>
    <n v="0"/>
    <n v="0"/>
    <n v="0"/>
    <n v="0"/>
    <n v="29"/>
    <n v="63"/>
    <n v="1"/>
    <n v="63"/>
    <n v="145000"/>
    <n v="1258"/>
    <n v="0"/>
    <n v="53927"/>
    <n v="0"/>
    <n v="0"/>
    <n v="0"/>
    <n v="0"/>
    <n v="0"/>
    <n v="0"/>
    <n v="0"/>
    <n v="0"/>
    <n v="1113"/>
    <n v="0"/>
    <n v="0"/>
    <n v="0"/>
    <n v="0"/>
    <n v="39003"/>
    <n v="36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5611"/>
    <n v="601677"/>
    <n v="0"/>
    <n v="96066"/>
    <n v="0"/>
    <n v="0"/>
    <n v="0"/>
    <n v="0"/>
    <n v="96066"/>
    <n v="-601677"/>
    <n v="0"/>
    <n v="0"/>
    <n v="0"/>
    <n v="0"/>
    <n v="0"/>
    <n v="0"/>
    <n v="0"/>
    <n v="0"/>
    <n v="0"/>
    <n v="0"/>
    <n v="0"/>
    <n v="0"/>
    <n v="0"/>
    <n v="0"/>
    <n v="0"/>
    <n v="0"/>
    <n v="0"/>
    <n v="-601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66"/>
    <n v="0"/>
    <m/>
    <n v="121849"/>
    <n v="1057"/>
    <n v="0"/>
    <n v="45317"/>
    <n v="0"/>
    <n v="935"/>
    <n v="0"/>
    <n v="32776"/>
    <n v="303677"/>
    <n v="0"/>
    <n v="0"/>
    <n v="0"/>
    <n v="0"/>
    <m/>
    <n v="0"/>
    <n v="0"/>
    <n v="505611"/>
    <m/>
    <n v="0"/>
    <m/>
    <n v="0"/>
    <n v="96066"/>
    <n v="601677"/>
    <n v="601677"/>
  </r>
  <r>
    <x v="27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10-05T00:00:00"/>
    <d v="2016-11-07T00:00:00"/>
    <d v="2016-11-08T00:00:00"/>
    <n v="185300132"/>
    <n v="449"/>
    <n v="0"/>
    <n v="1"/>
    <n v="0"/>
    <n v="0"/>
    <n v="0"/>
    <n v="0"/>
    <n v="0"/>
    <n v="10"/>
    <n v="49"/>
    <n v="1"/>
    <n v="18"/>
    <n v="145000"/>
    <n v="1258"/>
    <n v="0"/>
    <n v="32199"/>
    <n v="0"/>
    <n v="0"/>
    <n v="0"/>
    <n v="0"/>
    <n v="0"/>
    <n v="0"/>
    <n v="0"/>
    <n v="0"/>
    <n v="664"/>
    <n v="0"/>
    <n v="0"/>
    <n v="0"/>
    <n v="0"/>
    <n v="30404"/>
    <n v="10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837"/>
    <n v="312776"/>
    <n v="0"/>
    <n v="49939"/>
    <n v="0"/>
    <n v="0"/>
    <n v="0"/>
    <n v="0"/>
    <n v="49939"/>
    <n v="-312776"/>
    <n v="0"/>
    <n v="0"/>
    <n v="0"/>
    <n v="0"/>
    <n v="0"/>
    <n v="0"/>
    <n v="0"/>
    <n v="0"/>
    <n v="0"/>
    <n v="0"/>
    <n v="0"/>
    <n v="0"/>
    <n v="0"/>
    <n v="0"/>
    <n v="0"/>
    <n v="0"/>
    <n v="0"/>
    <n v="-31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39"/>
    <n v="0"/>
    <m/>
    <n v="121849"/>
    <n v="1057"/>
    <n v="0"/>
    <n v="27058"/>
    <n v="0"/>
    <n v="558"/>
    <n v="0"/>
    <n v="25550"/>
    <n v="86765"/>
    <n v="0"/>
    <n v="0"/>
    <n v="0"/>
    <n v="0"/>
    <m/>
    <n v="0"/>
    <n v="0"/>
    <n v="262837"/>
    <m/>
    <n v="0"/>
    <m/>
    <n v="0"/>
    <n v="49939"/>
    <n v="312776"/>
    <n v="312776"/>
  </r>
  <r>
    <x v="27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10-05T00:00:00"/>
    <d v="2016-11-07T00:00:00"/>
    <d v="2016-11-08T00:00:00"/>
    <n v="185300132"/>
    <n v="77970"/>
    <n v="0"/>
    <n v="21932"/>
    <n v="0"/>
    <n v="0"/>
    <n v="0"/>
    <n v="0"/>
    <n v="0"/>
    <n v="118"/>
    <n v="121"/>
    <n v="117"/>
    <n v="120"/>
    <n v="119737"/>
    <n v="1258"/>
    <n v="0"/>
    <n v="5591377"/>
    <n v="0"/>
    <n v="0"/>
    <n v="0"/>
    <n v="0"/>
    <n v="0"/>
    <n v="0"/>
    <n v="0"/>
    <n v="0"/>
    <n v="115331"/>
    <n v="0"/>
    <n v="0"/>
    <n v="0"/>
    <n v="0"/>
    <n v="74321"/>
    <n v="688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8116"/>
    <n v="6590358"/>
    <n v="0"/>
    <n v="1052242"/>
    <n v="0"/>
    <n v="0"/>
    <n v="0"/>
    <n v="0"/>
    <n v="1052242"/>
    <n v="-6590358"/>
    <n v="0"/>
    <n v="0"/>
    <n v="0"/>
    <n v="0"/>
    <n v="0"/>
    <n v="0"/>
    <n v="0"/>
    <n v="0"/>
    <n v="0"/>
    <n v="0"/>
    <n v="0"/>
    <n v="0"/>
    <n v="0"/>
    <n v="0"/>
    <n v="0"/>
    <n v="0"/>
    <n v="0"/>
    <n v="-6590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2242"/>
    <n v="0"/>
    <m/>
    <n v="100619"/>
    <n v="1057"/>
    <n v="0"/>
    <n v="4698636"/>
    <n v="0"/>
    <n v="96917"/>
    <n v="0"/>
    <n v="62455"/>
    <n v="578432"/>
    <n v="0"/>
    <n v="0"/>
    <n v="0"/>
    <n v="0"/>
    <m/>
    <n v="0"/>
    <n v="0"/>
    <n v="5538116"/>
    <m/>
    <n v="0"/>
    <m/>
    <n v="0"/>
    <n v="1052242"/>
    <n v="6590358"/>
    <n v="6590358"/>
  </r>
  <r>
    <x v="27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10-05T00:00:00"/>
    <d v="2016-11-07T00:00:00"/>
    <d v="2016-11-08T00:00:00"/>
    <n v="185300132"/>
    <n v="76491"/>
    <n v="0"/>
    <n v="12152"/>
    <n v="0"/>
    <n v="0"/>
    <n v="0"/>
    <n v="0"/>
    <n v="0"/>
    <n v="230"/>
    <n v="223"/>
    <n v="230"/>
    <n v="127"/>
    <n v="119737"/>
    <n v="1258"/>
    <n v="0"/>
    <n v="5485315"/>
    <n v="0"/>
    <n v="0"/>
    <n v="0"/>
    <n v="0"/>
    <n v="0"/>
    <n v="0"/>
    <n v="0"/>
    <n v="0"/>
    <n v="113143"/>
    <n v="0"/>
    <n v="0"/>
    <n v="0"/>
    <n v="0"/>
    <n v="137280"/>
    <n v="72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3796"/>
    <n v="6585217"/>
    <n v="0"/>
    <n v="1051421"/>
    <n v="0"/>
    <n v="0"/>
    <n v="0"/>
    <n v="0"/>
    <n v="1051421"/>
    <n v="-6585217"/>
    <n v="0"/>
    <n v="0"/>
    <n v="0"/>
    <n v="0"/>
    <n v="0"/>
    <n v="0"/>
    <n v="0"/>
    <n v="0"/>
    <n v="0"/>
    <n v="0"/>
    <n v="0"/>
    <n v="0"/>
    <n v="0"/>
    <n v="0"/>
    <n v="0"/>
    <n v="0"/>
    <n v="0"/>
    <n v="-6585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421"/>
    <n v="0"/>
    <m/>
    <n v="100619"/>
    <n v="1057"/>
    <n v="0"/>
    <n v="4609508"/>
    <n v="0"/>
    <n v="95078"/>
    <n v="0"/>
    <n v="115361"/>
    <n v="612173"/>
    <n v="0"/>
    <n v="0"/>
    <n v="0"/>
    <n v="0"/>
    <m/>
    <n v="0"/>
    <n v="0"/>
    <n v="5533796"/>
    <m/>
    <n v="0"/>
    <m/>
    <n v="0"/>
    <n v="1051421"/>
    <n v="6585217"/>
    <n v="6585217"/>
  </r>
  <r>
    <x v="27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6-10-05T00:00:00"/>
    <d v="2016-11-07T00:00:00"/>
    <d v="2016-11-08T00:00:00"/>
    <n v="185300132"/>
    <n v="47087"/>
    <n v="0"/>
    <n v="14202"/>
    <n v="0"/>
    <n v="0"/>
    <n v="0"/>
    <n v="0"/>
    <n v="0"/>
    <n v="71"/>
    <n v="72"/>
    <n v="71"/>
    <n v="71"/>
    <n v="81921"/>
    <n v="1258"/>
    <n v="0"/>
    <n v="3184207"/>
    <n v="0"/>
    <n v="0"/>
    <n v="0"/>
    <n v="0"/>
    <n v="0"/>
    <n v="0"/>
    <n v="0"/>
    <n v="0"/>
    <n v="69650"/>
    <n v="0"/>
    <n v="0"/>
    <n v="0"/>
    <n v="0"/>
    <n v="44531"/>
    <n v="410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6301"/>
    <n v="3791698"/>
    <n v="0"/>
    <n v="605397"/>
    <n v="0"/>
    <n v="0"/>
    <n v="0"/>
    <n v="0"/>
    <n v="605397"/>
    <n v="-3791698"/>
    <n v="0"/>
    <n v="0"/>
    <n v="0"/>
    <n v="0"/>
    <n v="0"/>
    <n v="0"/>
    <n v="0"/>
    <n v="0"/>
    <n v="0"/>
    <n v="0"/>
    <n v="0"/>
    <n v="0"/>
    <n v="0"/>
    <n v="0"/>
    <n v="0"/>
    <n v="0"/>
    <n v="0"/>
    <n v="-3791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397"/>
    <n v="0"/>
    <m/>
    <n v="68841"/>
    <n v="1057"/>
    <n v="0"/>
    <n v="2675804"/>
    <n v="0"/>
    <n v="58529"/>
    <n v="0"/>
    <n v="37421"/>
    <n v="344649"/>
    <n v="0"/>
    <n v="0"/>
    <n v="0"/>
    <n v="0"/>
    <m/>
    <n v="0"/>
    <n v="0"/>
    <n v="3186301"/>
    <m/>
    <n v="0"/>
    <m/>
    <n v="0"/>
    <n v="605397"/>
    <n v="3791698"/>
    <n v="3791698"/>
  </r>
  <r>
    <x v="27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6-10-05T00:00:00"/>
    <d v="2016-11-07T00:00:00"/>
    <d v="2016-11-08T00:00:00"/>
    <n v="185300132"/>
    <n v="18886"/>
    <n v="0"/>
    <n v="7816"/>
    <n v="0"/>
    <n v="0"/>
    <n v="0"/>
    <n v="0"/>
    <n v="0"/>
    <n v="82"/>
    <n v="82"/>
    <n v="82"/>
    <n v="80"/>
    <n v="0"/>
    <n v="1258"/>
    <n v="0"/>
    <n v="1277145"/>
    <n v="0"/>
    <n v="0"/>
    <n v="0"/>
    <n v="0"/>
    <n v="0"/>
    <n v="0"/>
    <n v="0"/>
    <n v="0"/>
    <n v="27935"/>
    <n v="0"/>
    <n v="0"/>
    <n v="0"/>
    <n v="0"/>
    <n v="50674"/>
    <n v="458889"/>
    <n v="1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0981"/>
    <n v="1833767"/>
    <n v="0"/>
    <n v="292786"/>
    <n v="0"/>
    <n v="0"/>
    <n v="0"/>
    <n v="0"/>
    <n v="292786"/>
    <n v="-1833767"/>
    <n v="0"/>
    <n v="0"/>
    <n v="0"/>
    <n v="0"/>
    <n v="0"/>
    <n v="0"/>
    <n v="0"/>
    <n v="0"/>
    <n v="0"/>
    <n v="0"/>
    <n v="0"/>
    <n v="0"/>
    <n v="0"/>
    <n v="0"/>
    <n v="0"/>
    <n v="0"/>
    <n v="0"/>
    <n v="-1833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786"/>
    <n v="0"/>
    <m/>
    <n v="0"/>
    <n v="1057"/>
    <n v="0"/>
    <n v="1073231"/>
    <n v="0"/>
    <n v="23475"/>
    <n v="0"/>
    <n v="42583"/>
    <n v="385621"/>
    <n v="15014"/>
    <n v="0"/>
    <n v="0"/>
    <n v="0"/>
    <m/>
    <n v="0"/>
    <n v="0"/>
    <n v="1540981"/>
    <m/>
    <n v="0"/>
    <m/>
    <n v="0"/>
    <n v="292786"/>
    <n v="1833767"/>
    <n v="1833767"/>
  </r>
  <r>
    <x v="27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10-05T00:00:00"/>
    <d v="2016-11-07T00:00:00"/>
    <d v="2016-11-08T00:00:00"/>
    <n v="185300132"/>
    <n v="218151"/>
    <n v="0"/>
    <n v="68843"/>
    <n v="0"/>
    <n v="0"/>
    <n v="0"/>
    <n v="0"/>
    <n v="0"/>
    <n v="618"/>
    <n v="637"/>
    <n v="523"/>
    <n v="612"/>
    <n v="81921"/>
    <n v="1258"/>
    <n v="0"/>
    <n v="15644022"/>
    <n v="0"/>
    <n v="0"/>
    <n v="0"/>
    <n v="0"/>
    <n v="0"/>
    <n v="0"/>
    <n v="0"/>
    <n v="0"/>
    <n v="322683"/>
    <n v="0"/>
    <n v="0"/>
    <n v="0"/>
    <n v="0"/>
    <n v="391571"/>
    <n v="351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66349"/>
    <n v="19951955"/>
    <n v="0"/>
    <n v="3185606"/>
    <n v="0"/>
    <n v="0"/>
    <n v="0"/>
    <n v="0"/>
    <n v="3185606"/>
    <n v="-19951955"/>
    <n v="0"/>
    <n v="0"/>
    <n v="0"/>
    <n v="0"/>
    <n v="0"/>
    <n v="0"/>
    <n v="0"/>
    <n v="0"/>
    <n v="0"/>
    <n v="0"/>
    <n v="0"/>
    <n v="0"/>
    <n v="0"/>
    <n v="0"/>
    <n v="0"/>
    <n v="0"/>
    <n v="0"/>
    <n v="-19951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5606"/>
    <n v="0"/>
    <m/>
    <n v="68841"/>
    <n v="1057"/>
    <n v="0"/>
    <n v="13146237"/>
    <n v="0"/>
    <n v="271162"/>
    <n v="0"/>
    <n v="329051"/>
    <n v="2950001"/>
    <n v="0"/>
    <n v="0"/>
    <n v="0"/>
    <n v="0"/>
    <m/>
    <n v="0"/>
    <n v="0"/>
    <n v="16766349"/>
    <m/>
    <n v="0"/>
    <m/>
    <n v="0"/>
    <n v="3185606"/>
    <n v="19951955"/>
    <n v="19951955"/>
  </r>
  <r>
    <x v="27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10-05T00:00:00"/>
    <d v="2016-11-07T00:00:00"/>
    <d v="2016-11-08T00:00:00"/>
    <n v="185300132"/>
    <n v="67729"/>
    <n v="0"/>
    <n v="9726"/>
    <n v="0"/>
    <n v="0"/>
    <n v="0"/>
    <n v="0"/>
    <n v="0"/>
    <n v="138"/>
    <n v="196"/>
    <n v="138"/>
    <n v="151"/>
    <n v="81921"/>
    <n v="1258"/>
    <n v="0"/>
    <n v="4856975"/>
    <n v="0"/>
    <n v="0"/>
    <n v="0"/>
    <n v="0"/>
    <n v="0"/>
    <n v="0"/>
    <n v="0"/>
    <n v="0"/>
    <n v="100183"/>
    <n v="0"/>
    <n v="0"/>
    <n v="0"/>
    <n v="0"/>
    <n v="120696"/>
    <n v="866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4862"/>
    <n v="6027186"/>
    <n v="0"/>
    <n v="962324"/>
    <n v="0"/>
    <n v="0"/>
    <n v="0"/>
    <n v="0"/>
    <n v="962324"/>
    <n v="-6027186"/>
    <n v="0"/>
    <n v="0"/>
    <n v="0"/>
    <n v="0"/>
    <n v="0"/>
    <n v="0"/>
    <n v="0"/>
    <n v="0"/>
    <n v="0"/>
    <n v="0"/>
    <n v="0"/>
    <n v="0"/>
    <n v="0"/>
    <n v="0"/>
    <n v="0"/>
    <n v="0"/>
    <n v="0"/>
    <n v="-6027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2324"/>
    <n v="0"/>
    <m/>
    <n v="68841"/>
    <n v="1057"/>
    <n v="0"/>
    <n v="4081492"/>
    <n v="0"/>
    <n v="84187"/>
    <n v="0"/>
    <n v="101425"/>
    <n v="727860"/>
    <n v="0"/>
    <n v="0"/>
    <n v="0"/>
    <n v="0"/>
    <m/>
    <n v="0"/>
    <n v="0"/>
    <n v="5064862"/>
    <m/>
    <n v="0"/>
    <m/>
    <n v="0"/>
    <n v="962324"/>
    <n v="6027186"/>
    <n v="6027186"/>
  </r>
  <r>
    <x v="27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10-05T00:00:00"/>
    <d v="2016-11-07T00:00:00"/>
    <d v="2016-11-08T00:00:00"/>
    <n v="185300132"/>
    <n v="295650"/>
    <n v="0"/>
    <n v="65109"/>
    <n v="0"/>
    <n v="0"/>
    <n v="0"/>
    <n v="0"/>
    <n v="0"/>
    <n v="642"/>
    <n v="649"/>
    <n v="642"/>
    <n v="643"/>
    <n v="81921"/>
    <n v="1258"/>
    <n v="0"/>
    <n v="21201623"/>
    <n v="0"/>
    <n v="0"/>
    <n v="0"/>
    <n v="0"/>
    <n v="0"/>
    <n v="0"/>
    <n v="0"/>
    <n v="0"/>
    <n v="437317"/>
    <n v="0"/>
    <n v="0"/>
    <n v="0"/>
    <n v="0"/>
    <n v="398633"/>
    <n v="3688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88296"/>
    <n v="25809072"/>
    <n v="0"/>
    <n v="4120776"/>
    <n v="0"/>
    <n v="0"/>
    <n v="0"/>
    <n v="0"/>
    <n v="4120776"/>
    <n v="-25809072"/>
    <n v="0"/>
    <n v="0"/>
    <n v="0"/>
    <n v="0"/>
    <n v="0"/>
    <n v="0"/>
    <n v="0"/>
    <n v="0"/>
    <n v="0"/>
    <n v="0"/>
    <n v="0"/>
    <n v="0"/>
    <n v="0"/>
    <n v="0"/>
    <n v="0"/>
    <n v="0"/>
    <n v="0"/>
    <n v="-25809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0776"/>
    <n v="0"/>
    <m/>
    <n v="68841"/>
    <n v="1057"/>
    <n v="0"/>
    <n v="17816490"/>
    <n v="0"/>
    <n v="367493"/>
    <n v="0"/>
    <n v="334986"/>
    <n v="3099429"/>
    <n v="0"/>
    <n v="0"/>
    <n v="0"/>
    <n v="0"/>
    <m/>
    <n v="0"/>
    <n v="0"/>
    <n v="21688296"/>
    <m/>
    <n v="0"/>
    <m/>
    <n v="0"/>
    <n v="4120776"/>
    <n v="25809072"/>
    <n v="25809072"/>
  </r>
  <r>
    <x v="27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10-05T00:00:00"/>
    <d v="2016-11-07T00:00:00"/>
    <d v="2016-11-08T00:00:00"/>
    <n v="185300132"/>
    <n v="32400"/>
    <n v="0"/>
    <n v="6467"/>
    <n v="0"/>
    <n v="0"/>
    <n v="0"/>
    <n v="0"/>
    <n v="0"/>
    <n v="50"/>
    <n v="51"/>
    <n v="48"/>
    <n v="50"/>
    <n v="0"/>
    <n v="1258"/>
    <n v="0"/>
    <n v="2323465"/>
    <n v="0"/>
    <n v="0"/>
    <n v="0"/>
    <n v="0"/>
    <n v="0"/>
    <n v="0"/>
    <n v="0"/>
    <n v="0"/>
    <n v="47925"/>
    <n v="0"/>
    <n v="0"/>
    <n v="0"/>
    <n v="0"/>
    <n v="31633"/>
    <n v="28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1417"/>
    <n v="2691086"/>
    <n v="0"/>
    <n v="429669"/>
    <n v="0"/>
    <n v="0"/>
    <n v="0"/>
    <n v="0"/>
    <n v="429669"/>
    <n v="-2691086"/>
    <n v="0"/>
    <n v="0"/>
    <n v="0"/>
    <n v="0"/>
    <n v="0"/>
    <n v="0"/>
    <n v="0"/>
    <n v="0"/>
    <n v="0"/>
    <n v="0"/>
    <n v="0"/>
    <n v="0"/>
    <n v="0"/>
    <n v="0"/>
    <n v="0"/>
    <n v="0"/>
    <n v="0"/>
    <n v="-269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669"/>
    <n v="0"/>
    <m/>
    <n v="0"/>
    <n v="1057"/>
    <n v="0"/>
    <n v="1952492"/>
    <n v="0"/>
    <n v="40273"/>
    <n v="0"/>
    <n v="26582"/>
    <n v="241013"/>
    <n v="0"/>
    <n v="0"/>
    <n v="0"/>
    <n v="0"/>
    <m/>
    <n v="0"/>
    <n v="0"/>
    <n v="2261417"/>
    <m/>
    <n v="0"/>
    <m/>
    <n v="0"/>
    <n v="429669"/>
    <n v="2691086"/>
    <n v="2691086"/>
  </r>
  <r>
    <x v="27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0-05T00:00:00"/>
    <d v="2016-11-07T00:00:00"/>
    <d v="2016-11-08T00:00:00"/>
    <n v="185300132"/>
    <n v="33844"/>
    <n v="0"/>
    <n v="2240"/>
    <n v="0"/>
    <n v="0"/>
    <n v="0"/>
    <n v="0"/>
    <n v="0"/>
    <n v="103"/>
    <n v="130"/>
    <n v="103"/>
    <n v="107"/>
    <n v="0"/>
    <n v="1258"/>
    <n v="0"/>
    <n v="2427018"/>
    <n v="0"/>
    <n v="0"/>
    <n v="0"/>
    <n v="0"/>
    <n v="0"/>
    <n v="0"/>
    <n v="0"/>
    <n v="0"/>
    <n v="50061"/>
    <n v="0"/>
    <n v="0"/>
    <n v="0"/>
    <n v="0"/>
    <n v="80157"/>
    <n v="613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5763"/>
    <n v="3172258"/>
    <n v="0"/>
    <n v="506495"/>
    <n v="0"/>
    <n v="0"/>
    <n v="0"/>
    <n v="0"/>
    <n v="506495"/>
    <n v="-3172258"/>
    <n v="0"/>
    <n v="0"/>
    <n v="0"/>
    <n v="0"/>
    <n v="0"/>
    <n v="0"/>
    <n v="0"/>
    <n v="0"/>
    <n v="0"/>
    <n v="0"/>
    <n v="0"/>
    <n v="0"/>
    <n v="0"/>
    <n v="0"/>
    <n v="0"/>
    <n v="0"/>
    <n v="0"/>
    <n v="-317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495"/>
    <n v="0"/>
    <m/>
    <n v="0"/>
    <n v="1057"/>
    <n v="0"/>
    <n v="2039511"/>
    <n v="0"/>
    <n v="42068"/>
    <n v="0"/>
    <n v="67359"/>
    <n v="515768"/>
    <n v="0"/>
    <n v="0"/>
    <n v="0"/>
    <n v="0"/>
    <m/>
    <n v="0"/>
    <n v="0"/>
    <n v="2665763"/>
    <m/>
    <n v="0"/>
    <m/>
    <n v="0"/>
    <n v="506495"/>
    <n v="3172258"/>
    <n v="3172258"/>
  </r>
  <r>
    <x v="27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10-05T00:00:00"/>
    <d v="2016-11-07T00:00:00"/>
    <d v="2016-11-08T00:00:00"/>
    <n v="185300132"/>
    <n v="28745"/>
    <n v="0"/>
    <n v="10086"/>
    <n v="0"/>
    <n v="0"/>
    <n v="0"/>
    <n v="0"/>
    <n v="0"/>
    <n v="54"/>
    <n v="54"/>
    <n v="54"/>
    <n v="54"/>
    <n v="119737"/>
    <n v="1258"/>
    <n v="0"/>
    <n v="2061358"/>
    <n v="0"/>
    <n v="0"/>
    <n v="0"/>
    <n v="0"/>
    <n v="0"/>
    <n v="0"/>
    <n v="0"/>
    <n v="0"/>
    <n v="42519"/>
    <n v="0"/>
    <n v="0"/>
    <n v="0"/>
    <n v="0"/>
    <n v="33169"/>
    <n v="309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7807"/>
    <n v="2567790"/>
    <n v="0"/>
    <n v="409983"/>
    <n v="0"/>
    <n v="0"/>
    <n v="0"/>
    <n v="0"/>
    <n v="409983"/>
    <n v="-2567790"/>
    <n v="0"/>
    <n v="0"/>
    <n v="0"/>
    <n v="0"/>
    <n v="0"/>
    <n v="0"/>
    <n v="0"/>
    <n v="0"/>
    <n v="0"/>
    <n v="0"/>
    <n v="0"/>
    <n v="0"/>
    <n v="0"/>
    <n v="0"/>
    <n v="0"/>
    <n v="0"/>
    <n v="1"/>
    <n v="-2567789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983"/>
    <n v="0"/>
    <m/>
    <n v="100619"/>
    <n v="1057"/>
    <n v="0"/>
    <n v="1732234"/>
    <n v="0"/>
    <n v="35730"/>
    <n v="0"/>
    <n v="27873"/>
    <n v="260294"/>
    <n v="0"/>
    <n v="0"/>
    <n v="0"/>
    <n v="0"/>
    <m/>
    <n v="0"/>
    <n v="0"/>
    <n v="2157807"/>
    <m/>
    <n v="0"/>
    <m/>
    <n v="-1"/>
    <n v="409983"/>
    <n v="2567790"/>
    <n v="2567789"/>
  </r>
  <r>
    <x v="27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10-05T00:00:00"/>
    <d v="2016-11-07T00:00:00"/>
    <d v="2016-11-08T00:00:00"/>
    <n v="185300132"/>
    <n v="0"/>
    <n v="0"/>
    <n v="0"/>
    <n v="0"/>
    <n v="0"/>
    <n v="0"/>
    <n v="0"/>
    <n v="81004"/>
    <n v="0"/>
    <n v="0"/>
    <n v="0"/>
    <n v="0"/>
    <n v="0"/>
    <n v="1258"/>
    <n v="0"/>
    <n v="5808950"/>
    <n v="0"/>
    <n v="0"/>
    <n v="0"/>
    <n v="0"/>
    <n v="0"/>
    <n v="0"/>
    <n v="0"/>
    <n v="0"/>
    <n v="0"/>
    <n v="0"/>
    <n v="0"/>
    <n v="0"/>
    <n v="0"/>
    <n v="121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4469"/>
    <n v="5931518"/>
    <n v="0"/>
    <n v="947049"/>
    <n v="0"/>
    <n v="0"/>
    <n v="0"/>
    <n v="0"/>
    <n v="947049"/>
    <n v="-5931518"/>
    <n v="0"/>
    <n v="0"/>
    <n v="0"/>
    <n v="0"/>
    <n v="0"/>
    <n v="0"/>
    <n v="0"/>
    <n v="0"/>
    <n v="0"/>
    <n v="0"/>
    <n v="0"/>
    <n v="0"/>
    <n v="0"/>
    <n v="0"/>
    <n v="0"/>
    <n v="0"/>
    <n v="0"/>
    <n v="-5931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7049"/>
    <n v="0"/>
    <m/>
    <n v="0"/>
    <n v="1057"/>
    <n v="0"/>
    <n v="4881471"/>
    <n v="0"/>
    <n v="0"/>
    <n v="0"/>
    <n v="101941"/>
    <n v="0"/>
    <n v="0"/>
    <n v="0"/>
    <n v="0"/>
    <n v="0"/>
    <m/>
    <n v="0"/>
    <n v="0"/>
    <n v="4984469"/>
    <m/>
    <n v="0"/>
    <m/>
    <n v="0"/>
    <n v="947049"/>
    <n v="5931518"/>
    <n v="5931518"/>
  </r>
  <r>
    <x v="27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10-05T00:00:00"/>
    <d v="2016-11-07T00:00:00"/>
    <d v="2016-11-08T00:00:00"/>
    <n v="185300132"/>
    <n v="34489"/>
    <n v="0"/>
    <n v="10285"/>
    <n v="0"/>
    <n v="0"/>
    <n v="0"/>
    <n v="0"/>
    <n v="0"/>
    <n v="123"/>
    <n v="125"/>
    <n v="101"/>
    <n v="94"/>
    <n v="0"/>
    <n v="1258"/>
    <n v="0"/>
    <n v="2473272"/>
    <n v="0"/>
    <n v="0"/>
    <n v="0"/>
    <n v="0"/>
    <n v="0"/>
    <n v="0"/>
    <n v="0"/>
    <n v="0"/>
    <n v="51015"/>
    <n v="0"/>
    <n v="0"/>
    <n v="0"/>
    <n v="0"/>
    <n v="76779"/>
    <n v="542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2342"/>
    <n v="3144387"/>
    <n v="0"/>
    <n v="502045"/>
    <n v="0"/>
    <n v="0"/>
    <n v="0"/>
    <n v="0"/>
    <n v="502045"/>
    <n v="-3144387"/>
    <n v="0"/>
    <n v="0"/>
    <n v="0"/>
    <n v="0"/>
    <n v="0"/>
    <n v="0"/>
    <n v="0"/>
    <n v="0"/>
    <n v="0"/>
    <n v="0"/>
    <n v="0"/>
    <n v="0"/>
    <n v="0"/>
    <n v="0"/>
    <n v="0"/>
    <n v="0"/>
    <n v="0"/>
    <n v="-3144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045"/>
    <n v="0"/>
    <m/>
    <n v="0"/>
    <n v="1057"/>
    <n v="0"/>
    <n v="2078380"/>
    <n v="0"/>
    <n v="42870"/>
    <n v="0"/>
    <n v="64520"/>
    <n v="455515"/>
    <n v="0"/>
    <n v="0"/>
    <n v="0"/>
    <n v="0"/>
    <m/>
    <n v="0"/>
    <n v="0"/>
    <n v="2642342"/>
    <m/>
    <n v="0"/>
    <m/>
    <n v="0"/>
    <n v="502045"/>
    <n v="3144387"/>
    <n v="3144387"/>
  </r>
  <r>
    <x v="27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10-05T00:00:00"/>
    <d v="2016-11-07T00:00:00"/>
    <d v="2016-11-08T00:00:00"/>
    <n v="185300132"/>
    <n v="158000"/>
    <n v="0"/>
    <n v="22260"/>
    <n v="0"/>
    <n v="0"/>
    <n v="0"/>
    <n v="0"/>
    <n v="0"/>
    <n v="498"/>
    <n v="555"/>
    <n v="442"/>
    <n v="367"/>
    <n v="0"/>
    <n v="1258"/>
    <n v="0"/>
    <n v="11330480"/>
    <n v="0"/>
    <n v="0"/>
    <n v="0"/>
    <n v="0"/>
    <n v="0"/>
    <n v="0"/>
    <n v="0"/>
    <n v="0"/>
    <n v="233709"/>
    <n v="0"/>
    <n v="0"/>
    <n v="0"/>
    <n v="0"/>
    <n v="580048"/>
    <n v="2288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9497"/>
    <n v="14434101"/>
    <n v="0"/>
    <n v="2304604"/>
    <n v="0"/>
    <n v="0"/>
    <n v="0"/>
    <n v="0"/>
    <n v="2304604"/>
    <n v="-14434101"/>
    <n v="0"/>
    <n v="0"/>
    <n v="0"/>
    <n v="0"/>
    <n v="0"/>
    <n v="0"/>
    <n v="0"/>
    <n v="0"/>
    <n v="0"/>
    <n v="0"/>
    <n v="0"/>
    <n v="0"/>
    <n v="0"/>
    <n v="0"/>
    <n v="0"/>
    <n v="0"/>
    <n v="0"/>
    <n v="-1443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4604"/>
    <n v="0"/>
    <m/>
    <n v="0"/>
    <n v="1057"/>
    <n v="0"/>
    <n v="9521412"/>
    <n v="0"/>
    <n v="196394"/>
    <n v="0"/>
    <n v="487435"/>
    <n v="1923199"/>
    <n v="0"/>
    <n v="0"/>
    <n v="0"/>
    <n v="0"/>
    <m/>
    <n v="0"/>
    <n v="0"/>
    <n v="12129497"/>
    <m/>
    <n v="0"/>
    <m/>
    <n v="0"/>
    <n v="2304604"/>
    <n v="14434101"/>
    <n v="14434101"/>
  </r>
  <r>
    <x v="27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10-05T00:00:00"/>
    <d v="2016-11-07T00:00:00"/>
    <d v="2016-11-08T00:00:00"/>
    <n v="185300132"/>
    <n v="25122"/>
    <n v="0"/>
    <n v="2598"/>
    <n v="0"/>
    <n v="0"/>
    <n v="0"/>
    <n v="0"/>
    <n v="0"/>
    <n v="99"/>
    <n v="78"/>
    <n v="99"/>
    <n v="51"/>
    <n v="81921"/>
    <n v="1258"/>
    <n v="0"/>
    <n v="1801546"/>
    <n v="0"/>
    <n v="0"/>
    <n v="0"/>
    <n v="0"/>
    <n v="0"/>
    <n v="0"/>
    <n v="0"/>
    <n v="0"/>
    <n v="37160"/>
    <n v="0"/>
    <n v="0"/>
    <n v="0"/>
    <n v="0"/>
    <n v="48216"/>
    <n v="295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791"/>
    <n v="2265511"/>
    <n v="0"/>
    <n v="361720"/>
    <n v="0"/>
    <n v="0"/>
    <n v="0"/>
    <n v="0"/>
    <n v="361720"/>
    <n v="-2265511"/>
    <n v="0"/>
    <n v="0"/>
    <n v="0"/>
    <n v="0"/>
    <n v="0"/>
    <n v="0"/>
    <n v="0"/>
    <n v="0"/>
    <n v="0"/>
    <n v="0"/>
    <n v="0"/>
    <n v="0"/>
    <n v="0"/>
    <n v="0"/>
    <n v="0"/>
    <n v="0"/>
    <n v="0"/>
    <n v="-2265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720"/>
    <n v="0"/>
    <m/>
    <n v="68841"/>
    <n v="1057"/>
    <n v="0"/>
    <n v="1513904"/>
    <n v="0"/>
    <n v="31227"/>
    <n v="0"/>
    <n v="40518"/>
    <n v="248244"/>
    <n v="0"/>
    <n v="0"/>
    <n v="0"/>
    <n v="0"/>
    <m/>
    <n v="0"/>
    <n v="0"/>
    <n v="1903791"/>
    <m/>
    <n v="0"/>
    <m/>
    <n v="0"/>
    <n v="361720"/>
    <n v="2265511"/>
    <n v="2265511"/>
  </r>
  <r>
    <x v="27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10-05T00:00:00"/>
    <d v="2016-11-07T00:00:00"/>
    <d v="2016-11-08T00:00:00"/>
    <n v="185300132"/>
    <n v="66936"/>
    <n v="0"/>
    <n v="6395"/>
    <n v="0"/>
    <n v="0"/>
    <n v="0"/>
    <n v="0"/>
    <n v="0"/>
    <n v="116"/>
    <n v="215"/>
    <n v="116"/>
    <n v="168"/>
    <n v="0"/>
    <n v="1258"/>
    <n v="0"/>
    <n v="4800108"/>
    <n v="0"/>
    <n v="0"/>
    <n v="0"/>
    <n v="0"/>
    <n v="0"/>
    <n v="0"/>
    <n v="0"/>
    <n v="0"/>
    <n v="99009"/>
    <n v="0"/>
    <n v="0"/>
    <n v="0"/>
    <n v="0"/>
    <n v="132366"/>
    <n v="963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8998"/>
    <n v="5996408"/>
    <n v="0"/>
    <n v="957410"/>
    <n v="0"/>
    <n v="0"/>
    <n v="0"/>
    <n v="0"/>
    <n v="957410"/>
    <n v="-5996408"/>
    <n v="0"/>
    <n v="0"/>
    <n v="0"/>
    <n v="0"/>
    <n v="0"/>
    <n v="0"/>
    <n v="0"/>
    <n v="0"/>
    <n v="0"/>
    <n v="0"/>
    <n v="0"/>
    <n v="0"/>
    <n v="0"/>
    <n v="0"/>
    <n v="0"/>
    <n v="0"/>
    <n v="0"/>
    <n v="-5996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7410"/>
    <n v="0"/>
    <m/>
    <n v="0"/>
    <n v="1057"/>
    <n v="0"/>
    <n v="4033704"/>
    <n v="0"/>
    <n v="83201"/>
    <n v="0"/>
    <n v="111232"/>
    <n v="809804"/>
    <n v="0"/>
    <n v="0"/>
    <n v="0"/>
    <n v="0"/>
    <m/>
    <n v="0"/>
    <n v="0"/>
    <n v="5038998"/>
    <m/>
    <n v="0"/>
    <m/>
    <n v="0"/>
    <n v="957410"/>
    <n v="5996408"/>
    <n v="5996408"/>
  </r>
  <r>
    <x v="27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10-05T00:00:00"/>
    <d v="2016-11-07T00:00:00"/>
    <d v="2016-11-08T00:00:00"/>
    <n v="185300132"/>
    <n v="3513"/>
    <n v="0"/>
    <n v="1020"/>
    <n v="0"/>
    <n v="0"/>
    <n v="0"/>
    <n v="0"/>
    <n v="0"/>
    <n v="45"/>
    <n v="44"/>
    <n v="44"/>
    <n v="43"/>
    <n v="0"/>
    <n v="1258"/>
    <n v="0"/>
    <n v="265453"/>
    <n v="0"/>
    <n v="0"/>
    <n v="0"/>
    <n v="0"/>
    <n v="0"/>
    <n v="0"/>
    <n v="0"/>
    <n v="0"/>
    <n v="5197"/>
    <n v="0"/>
    <n v="0"/>
    <n v="0"/>
    <n v="0"/>
    <n v="84947"/>
    <n v="372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3064"/>
    <n v="729546"/>
    <n v="0"/>
    <n v="116482"/>
    <n v="0"/>
    <n v="0"/>
    <n v="0"/>
    <n v="0"/>
    <n v="116482"/>
    <n v="-729546"/>
    <n v="0"/>
    <n v="0"/>
    <n v="0"/>
    <n v="0"/>
    <n v="0"/>
    <n v="0"/>
    <n v="0"/>
    <n v="0"/>
    <n v="0"/>
    <n v="0"/>
    <n v="0"/>
    <n v="0"/>
    <n v="0"/>
    <n v="0"/>
    <n v="0"/>
    <n v="0"/>
    <n v="0"/>
    <n v="-729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82"/>
    <n v="0"/>
    <m/>
    <n v="0"/>
    <n v="1057"/>
    <n v="0"/>
    <n v="223070"/>
    <n v="0"/>
    <n v="4367"/>
    <n v="0"/>
    <n v="71384"/>
    <n v="313186"/>
    <n v="0"/>
    <n v="0"/>
    <n v="0"/>
    <n v="0"/>
    <m/>
    <n v="0"/>
    <n v="0"/>
    <n v="613064"/>
    <m/>
    <n v="0"/>
    <m/>
    <n v="0"/>
    <n v="116482"/>
    <n v="729546"/>
    <n v="729546"/>
  </r>
  <r>
    <x v="28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9-05T00:00:00"/>
    <d v="2016-10-05T00:00:00"/>
    <d v="2016-10-07T00:00:00"/>
    <n v="183681196"/>
    <n v="53037"/>
    <n v="0"/>
    <n v="12509"/>
    <n v="0"/>
    <n v="0"/>
    <n v="0"/>
    <n v="0"/>
    <n v="0"/>
    <n v="163"/>
    <n v="259"/>
    <n v="162"/>
    <n v="169"/>
    <n v="119525"/>
    <n v="1259"/>
    <n v="0"/>
    <n v="3803384"/>
    <n v="0"/>
    <n v="0"/>
    <n v="0"/>
    <n v="0"/>
    <n v="0"/>
    <n v="0"/>
    <n v="0"/>
    <n v="0"/>
    <n v="78451"/>
    <n v="0"/>
    <n v="0"/>
    <n v="0"/>
    <n v="0"/>
    <n v="159397"/>
    <n v="974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154"/>
    <n v="946"/>
    <n v="0"/>
    <n v="0"/>
    <n v="4370400"/>
    <n v="5200776"/>
    <n v="0"/>
    <n v="830376"/>
    <n v="0"/>
    <n v="0"/>
    <n v="0"/>
    <n v="0"/>
    <n v="830376"/>
    <n v="-5200776"/>
    <n v="0"/>
    <n v="0"/>
    <n v="0"/>
    <n v="0"/>
    <n v="0"/>
    <n v="0"/>
    <n v="0"/>
    <n v="0"/>
    <n v="0"/>
    <n v="0"/>
    <n v="0"/>
    <n v="0"/>
    <n v="0"/>
    <n v="0"/>
    <n v="0"/>
    <n v="0"/>
    <n v="0"/>
    <n v="-5200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0376"/>
    <n v="0"/>
    <m/>
    <n v="100441"/>
    <n v="1058"/>
    <n v="0"/>
    <n v="3196121"/>
    <n v="0"/>
    <n v="65925"/>
    <n v="0"/>
    <n v="133947"/>
    <n v="819042"/>
    <n v="0"/>
    <n v="0"/>
    <n v="0"/>
    <n v="0"/>
    <m/>
    <n v="0"/>
    <n v="0"/>
    <n v="4316534"/>
    <m/>
    <n v="0"/>
    <m/>
    <n v="0"/>
    <n v="820141"/>
    <n v="5136675"/>
    <n v="5136675"/>
  </r>
  <r>
    <x v="28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9-05T00:00:00"/>
    <d v="2016-10-05T00:00:00"/>
    <d v="2016-10-07T00:00:00"/>
    <n v="183681196"/>
    <n v="119655"/>
    <n v="0"/>
    <n v="44199"/>
    <n v="0"/>
    <n v="0"/>
    <n v="0"/>
    <n v="0"/>
    <n v="0"/>
    <n v="296"/>
    <n v="321"/>
    <n v="214"/>
    <n v="236"/>
    <n v="64354"/>
    <n v="1259"/>
    <n v="0"/>
    <n v="8580688"/>
    <n v="0"/>
    <n v="0"/>
    <n v="0"/>
    <n v="0"/>
    <n v="0"/>
    <n v="0"/>
    <n v="0"/>
    <n v="0"/>
    <n v="176990"/>
    <n v="0"/>
    <n v="0"/>
    <n v="0"/>
    <n v="0"/>
    <n v="197172"/>
    <n v="135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797"/>
    <n v="2982"/>
    <n v="0"/>
    <n v="0"/>
    <n v="8879770"/>
    <n v="10566926"/>
    <n v="0"/>
    <n v="1687156"/>
    <n v="0"/>
    <n v="0"/>
    <n v="0"/>
    <n v="0"/>
    <n v="1687156"/>
    <n v="-10566926"/>
    <n v="0"/>
    <n v="0"/>
    <n v="0"/>
    <n v="0"/>
    <n v="0"/>
    <n v="0"/>
    <n v="0"/>
    <n v="0"/>
    <n v="0"/>
    <n v="0"/>
    <n v="0"/>
    <n v="0"/>
    <n v="0"/>
    <n v="0"/>
    <n v="0"/>
    <n v="0"/>
    <n v="0"/>
    <n v="-10566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156"/>
    <n v="0"/>
    <m/>
    <n v="54079"/>
    <n v="1058"/>
    <n v="0"/>
    <n v="7210662"/>
    <n v="0"/>
    <n v="148731"/>
    <n v="0"/>
    <n v="165691"/>
    <n v="1138390"/>
    <n v="0"/>
    <n v="0"/>
    <n v="0"/>
    <n v="0"/>
    <m/>
    <n v="0"/>
    <n v="0"/>
    <n v="8718611"/>
    <m/>
    <n v="0"/>
    <m/>
    <n v="0"/>
    <n v="1656536"/>
    <n v="10375147"/>
    <n v="10375147"/>
  </r>
  <r>
    <x v="28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9-05T00:00:00"/>
    <d v="2016-10-05T00:00:00"/>
    <d v="2016-10-07T00:00:00"/>
    <n v="183681196"/>
    <n v="133426"/>
    <n v="0"/>
    <n v="38692"/>
    <n v="0"/>
    <n v="0"/>
    <n v="0"/>
    <n v="0"/>
    <n v="0"/>
    <n v="292"/>
    <n v="328"/>
    <n v="289"/>
    <n v="290"/>
    <n v="119525"/>
    <n v="1259"/>
    <n v="0"/>
    <n v="9568232"/>
    <n v="0"/>
    <n v="0"/>
    <n v="0"/>
    <n v="0"/>
    <n v="0"/>
    <n v="0"/>
    <n v="0"/>
    <n v="0"/>
    <n v="197360"/>
    <n v="0"/>
    <n v="0"/>
    <n v="0"/>
    <n v="0"/>
    <n v="201472"/>
    <n v="1667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239"/>
    <n v="2954"/>
    <n v="0"/>
    <n v="0"/>
    <n v="10041869"/>
    <n v="11949824"/>
    <n v="0"/>
    <n v="1907955"/>
    <n v="0"/>
    <n v="0"/>
    <n v="0"/>
    <n v="0"/>
    <n v="1907955"/>
    <n v="-11949824"/>
    <n v="0"/>
    <n v="0"/>
    <n v="0"/>
    <n v="0"/>
    <n v="0"/>
    <n v="0"/>
    <n v="0"/>
    <n v="0"/>
    <n v="0"/>
    <n v="0"/>
    <n v="0"/>
    <n v="0"/>
    <n v="0"/>
    <n v="0"/>
    <n v="0"/>
    <n v="0"/>
    <n v="0"/>
    <n v="-11949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7955"/>
    <n v="0"/>
    <m/>
    <n v="100441"/>
    <n v="1058"/>
    <n v="0"/>
    <n v="8040531"/>
    <n v="0"/>
    <n v="165849"/>
    <n v="0"/>
    <n v="169304"/>
    <n v="1401498"/>
    <n v="0"/>
    <n v="0"/>
    <n v="0"/>
    <n v="0"/>
    <m/>
    <n v="0"/>
    <n v="0"/>
    <n v="9878681"/>
    <m/>
    <n v="0"/>
    <m/>
    <n v="0"/>
    <n v="1876949"/>
    <n v="11755630"/>
    <n v="11755630"/>
  </r>
  <r>
    <x v="28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08-04T00:00:00"/>
    <d v="2016-10-05T00:00:00"/>
    <d v="2016-10-07T00:00:00"/>
    <n v="183681196"/>
    <n v="53248"/>
    <n v="0"/>
    <n v="7041"/>
    <n v="0"/>
    <n v="0"/>
    <n v="0"/>
    <n v="0"/>
    <n v="0"/>
    <n v="62"/>
    <n v="62"/>
    <n v="60"/>
    <n v="61"/>
    <n v="144753"/>
    <n v="1259"/>
    <n v="0"/>
    <n v="3796530"/>
    <n v="0"/>
    <n v="0"/>
    <n v="0"/>
    <n v="0"/>
    <n v="0"/>
    <n v="0"/>
    <n v="0"/>
    <n v="0"/>
    <n v="78763"/>
    <n v="0"/>
    <n v="0"/>
    <n v="0"/>
    <n v="0"/>
    <n v="76278"/>
    <n v="699935"/>
    <n v="0"/>
    <n v="0"/>
    <n v="0"/>
    <n v="0"/>
    <n v="0"/>
    <n v="0"/>
    <n v="0"/>
    <n v="0"/>
    <n v="0"/>
    <n v="0"/>
    <n v="0"/>
    <n v="0"/>
    <n v="0"/>
    <n v="0"/>
    <n v="0"/>
    <n v="-1517210"/>
    <n v="0"/>
    <n v="0"/>
    <n v="0"/>
    <n v="0"/>
    <n v="0"/>
    <n v="0"/>
    <n v="0"/>
    <n v="0"/>
    <n v="0"/>
    <n v="18008"/>
    <n v="228"/>
    <n v="0"/>
    <n v="0"/>
    <n v="2771886"/>
    <n v="3298544"/>
    <n v="0"/>
    <n v="526658"/>
    <n v="0"/>
    <n v="0"/>
    <n v="0"/>
    <n v="0"/>
    <n v="526658"/>
    <n v="-3298544"/>
    <n v="0"/>
    <n v="0"/>
    <n v="0"/>
    <n v="0"/>
    <n v="0"/>
    <n v="0"/>
    <n v="0"/>
    <n v="0"/>
    <n v="0"/>
    <n v="0"/>
    <n v="0"/>
    <n v="0"/>
    <n v="0"/>
    <n v="0"/>
    <n v="0"/>
    <n v="0"/>
    <n v="0"/>
    <n v="-3298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658"/>
    <n v="0"/>
    <m/>
    <n v="121641"/>
    <n v="1058"/>
    <n v="0"/>
    <n v="3190361"/>
    <n v="0"/>
    <n v="66187"/>
    <n v="0"/>
    <n v="64099"/>
    <n v="588181"/>
    <n v="0"/>
    <n v="0"/>
    <n v="0"/>
    <n v="-1274966.3865546219"/>
    <m/>
    <n v="0"/>
    <n v="0"/>
    <n v="2756560.6134453779"/>
    <m/>
    <m/>
    <m/>
    <n v="0"/>
    <n v="523747"/>
    <n v="3280307.6134453779"/>
    <n v="3280307.6134453779"/>
  </r>
  <r>
    <x v="28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9-05T00:00:00"/>
    <d v="2016-10-05T00:00:00"/>
    <d v="2016-10-07T00:00:00"/>
    <n v="183681196"/>
    <n v="15132"/>
    <n v="0"/>
    <n v="5868"/>
    <n v="0"/>
    <n v="0"/>
    <n v="0"/>
    <n v="0"/>
    <n v="0"/>
    <n v="23"/>
    <n v="27"/>
    <n v="23"/>
    <n v="23"/>
    <n v="81763"/>
    <n v="1259"/>
    <n v="0"/>
    <n v="1085144"/>
    <n v="0"/>
    <n v="0"/>
    <n v="0"/>
    <n v="0"/>
    <n v="0"/>
    <n v="0"/>
    <n v="0"/>
    <n v="0"/>
    <n v="22383"/>
    <n v="0"/>
    <n v="0"/>
    <n v="0"/>
    <n v="0"/>
    <n v="16585"/>
    <n v="131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80"/>
    <n v="784"/>
    <n v="0"/>
    <n v="0"/>
    <n v="1164395"/>
    <n v="1385630"/>
    <n v="0"/>
    <n v="221235"/>
    <n v="0"/>
    <n v="0"/>
    <n v="0"/>
    <n v="0"/>
    <n v="221235"/>
    <n v="-1385630"/>
    <n v="0"/>
    <n v="0"/>
    <n v="0"/>
    <n v="0"/>
    <n v="0"/>
    <n v="0"/>
    <n v="0"/>
    <n v="0"/>
    <n v="0"/>
    <n v="0"/>
    <n v="0"/>
    <n v="0"/>
    <n v="0"/>
    <n v="0"/>
    <n v="0"/>
    <n v="0"/>
    <n v="0"/>
    <n v="-1385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235"/>
    <n v="0"/>
    <m/>
    <n v="68708"/>
    <n v="1058"/>
    <n v="0"/>
    <n v="911886"/>
    <n v="0"/>
    <n v="18809"/>
    <n v="0"/>
    <n v="13937"/>
    <n v="110867"/>
    <n v="0"/>
    <n v="0"/>
    <n v="0"/>
    <n v="0"/>
    <m/>
    <n v="0"/>
    <n v="0"/>
    <n v="1125265"/>
    <m/>
    <n v="0"/>
    <m/>
    <n v="0"/>
    <n v="213800"/>
    <n v="1339065"/>
    <n v="1339065"/>
  </r>
  <r>
    <x v="28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9-05T00:00:00"/>
    <d v="2016-10-05T00:00:00"/>
    <d v="2016-10-07T00:00:00"/>
    <n v="183681196"/>
    <n v="352700"/>
    <n v="0"/>
    <n v="87844"/>
    <n v="0"/>
    <n v="0"/>
    <n v="0"/>
    <n v="0"/>
    <n v="0"/>
    <n v="668"/>
    <n v="678"/>
    <n v="649"/>
    <n v="659"/>
    <n v="81763"/>
    <n v="1259"/>
    <n v="0"/>
    <n v="25292787"/>
    <n v="0"/>
    <n v="0"/>
    <n v="0"/>
    <n v="0"/>
    <n v="0"/>
    <n v="0"/>
    <n v="0"/>
    <n v="0"/>
    <n v="521703"/>
    <n v="0"/>
    <n v="0"/>
    <n v="0"/>
    <n v="0"/>
    <n v="416458"/>
    <n v="3784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458"/>
    <n v="7583"/>
    <n v="0"/>
    <n v="0"/>
    <n v="25707085"/>
    <n v="30591431"/>
    <n v="0"/>
    <n v="4884346"/>
    <n v="0"/>
    <n v="0"/>
    <n v="0"/>
    <n v="0"/>
    <n v="4884346"/>
    <n v="-30591432"/>
    <n v="0"/>
    <n v="0"/>
    <n v="0"/>
    <n v="0"/>
    <n v="0"/>
    <n v="0"/>
    <n v="0"/>
    <n v="0"/>
    <n v="0"/>
    <n v="0"/>
    <n v="0"/>
    <n v="0"/>
    <n v="0"/>
    <n v="0"/>
    <n v="0"/>
    <n v="0"/>
    <n v="0"/>
    <n v="-30591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4346"/>
    <n v="-1"/>
    <m/>
    <n v="68708"/>
    <n v="1058"/>
    <n v="0"/>
    <n v="21254443"/>
    <n v="0"/>
    <n v="438406"/>
    <n v="0"/>
    <n v="349965"/>
    <n v="3180185"/>
    <n v="0"/>
    <n v="0"/>
    <n v="0"/>
    <n v="0"/>
    <m/>
    <n v="0"/>
    <n v="0"/>
    <n v="25292765"/>
    <m/>
    <n v="0"/>
    <m/>
    <n v="0"/>
    <n v="4805625"/>
    <n v="30098390"/>
    <n v="30098390"/>
  </r>
  <r>
    <x v="28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9-05T00:00:00"/>
    <d v="2016-10-05T00:00:00"/>
    <d v="2016-10-07T00:00:00"/>
    <n v="183681196"/>
    <n v="45839"/>
    <n v="0"/>
    <n v="13408"/>
    <n v="0"/>
    <n v="0"/>
    <n v="0"/>
    <n v="0"/>
    <n v="0"/>
    <n v="100"/>
    <n v="100"/>
    <n v="99"/>
    <n v="100"/>
    <n v="119525"/>
    <n v="1259"/>
    <n v="0"/>
    <n v="3287201"/>
    <n v="0"/>
    <n v="0"/>
    <n v="0"/>
    <n v="0"/>
    <n v="0"/>
    <n v="0"/>
    <n v="0"/>
    <n v="0"/>
    <n v="67804"/>
    <n v="0"/>
    <n v="0"/>
    <n v="0"/>
    <n v="0"/>
    <n v="61424"/>
    <n v="573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8"/>
    <n v="10720"/>
    <n v="0"/>
    <n v="0"/>
    <n v="3667038"/>
    <n v="4363775"/>
    <n v="0"/>
    <n v="696737"/>
    <n v="0"/>
    <n v="0"/>
    <n v="0"/>
    <n v="0"/>
    <n v="696737"/>
    <n v="-4363776"/>
    <n v="0"/>
    <n v="0"/>
    <n v="0"/>
    <n v="0"/>
    <n v="0"/>
    <n v="0"/>
    <n v="0"/>
    <n v="0"/>
    <n v="0"/>
    <n v="0"/>
    <n v="0"/>
    <n v="0"/>
    <n v="0"/>
    <n v="0"/>
    <n v="0"/>
    <n v="0"/>
    <n v="1"/>
    <n v="-4363775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737"/>
    <n v="-1"/>
    <m/>
    <n v="100441"/>
    <n v="1058"/>
    <n v="0"/>
    <n v="2762354"/>
    <n v="0"/>
    <n v="56978"/>
    <n v="0"/>
    <n v="51617"/>
    <n v="482029"/>
    <n v="0"/>
    <n v="0"/>
    <n v="0"/>
    <n v="0"/>
    <m/>
    <n v="0"/>
    <n v="0"/>
    <n v="3454477"/>
    <m/>
    <n v="0"/>
    <m/>
    <n v="-1"/>
    <n v="656351"/>
    <n v="4110828"/>
    <n v="4110827"/>
  </r>
  <r>
    <x v="28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9-05T00:00:00"/>
    <d v="2016-10-05T00:00:00"/>
    <d v="2016-10-07T00:00:00"/>
    <n v="183681196"/>
    <n v="40609"/>
    <n v="0"/>
    <n v="15666"/>
    <n v="0"/>
    <n v="0"/>
    <n v="0"/>
    <n v="0"/>
    <n v="0"/>
    <n v="97"/>
    <n v="98"/>
    <n v="94"/>
    <n v="96"/>
    <n v="197542"/>
    <n v="1259"/>
    <n v="0"/>
    <n v="2912149"/>
    <n v="0"/>
    <n v="0"/>
    <n v="0"/>
    <n v="0"/>
    <n v="0"/>
    <n v="0"/>
    <n v="0"/>
    <n v="0"/>
    <n v="60068"/>
    <n v="0"/>
    <n v="0"/>
    <n v="0"/>
    <n v="0"/>
    <n v="60196"/>
    <n v="550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262"/>
    <n v="1185"/>
    <n v="0"/>
    <n v="0"/>
    <n v="3240615"/>
    <n v="3856332"/>
    <n v="0"/>
    <n v="615717"/>
    <n v="0"/>
    <n v="0"/>
    <n v="0"/>
    <n v="0"/>
    <n v="615717"/>
    <n v="-3856332"/>
    <n v="0"/>
    <n v="0"/>
    <n v="0"/>
    <n v="0"/>
    <n v="0"/>
    <n v="0"/>
    <n v="0"/>
    <n v="0"/>
    <n v="0"/>
    <n v="0"/>
    <n v="0"/>
    <n v="0"/>
    <n v="0"/>
    <n v="0"/>
    <n v="0"/>
    <n v="0"/>
    <n v="0"/>
    <n v="-3856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5717"/>
    <n v="0"/>
    <m/>
    <n v="166002"/>
    <n v="1058"/>
    <n v="0"/>
    <n v="2447184"/>
    <n v="0"/>
    <n v="50477"/>
    <n v="0"/>
    <n v="50585"/>
    <n v="462748"/>
    <n v="0"/>
    <n v="0"/>
    <n v="0"/>
    <n v="0"/>
    <m/>
    <n v="0"/>
    <n v="0"/>
    <n v="3178054"/>
    <m/>
    <n v="0"/>
    <m/>
    <n v="0"/>
    <n v="603830"/>
    <n v="3781884"/>
    <n v="3781884"/>
  </r>
  <r>
    <x v="28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9-05T00:00:00"/>
    <d v="2016-10-05T00:00:00"/>
    <d v="2016-10-07T00:00:00"/>
    <n v="183681196"/>
    <n v="663"/>
    <n v="0"/>
    <n v="0"/>
    <n v="0"/>
    <n v="0"/>
    <n v="0"/>
    <n v="0"/>
    <n v="0"/>
    <n v="1"/>
    <n v="63"/>
    <n v="1"/>
    <n v="11"/>
    <n v="144753"/>
    <n v="1259"/>
    <n v="0"/>
    <n v="47545"/>
    <n v="0"/>
    <n v="0"/>
    <n v="0"/>
    <n v="0"/>
    <n v="0"/>
    <n v="0"/>
    <n v="0"/>
    <n v="0"/>
    <n v="981"/>
    <n v="0"/>
    <n v="0"/>
    <n v="0"/>
    <n v="0"/>
    <n v="39005"/>
    <n v="6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0"/>
    <n v="103"/>
    <n v="0"/>
    <n v="0"/>
    <n v="255492"/>
    <n v="304035"/>
    <n v="0"/>
    <n v="48543"/>
    <n v="0"/>
    <n v="0"/>
    <n v="0"/>
    <n v="0"/>
    <n v="48543"/>
    <n v="-304036"/>
    <n v="0"/>
    <n v="0"/>
    <n v="0"/>
    <n v="0"/>
    <n v="0"/>
    <n v="0"/>
    <n v="0"/>
    <n v="0"/>
    <n v="0"/>
    <n v="0"/>
    <n v="0"/>
    <n v="0"/>
    <n v="0"/>
    <n v="0"/>
    <n v="0"/>
    <n v="0"/>
    <n v="0"/>
    <n v="-304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43"/>
    <n v="0"/>
    <m/>
    <n v="121641"/>
    <n v="1058"/>
    <n v="0"/>
    <n v="39954"/>
    <n v="0"/>
    <n v="824"/>
    <n v="0"/>
    <n v="32777"/>
    <n v="54623"/>
    <n v="0"/>
    <n v="0"/>
    <n v="0"/>
    <n v="0"/>
    <m/>
    <n v="0"/>
    <n v="0"/>
    <n v="250877"/>
    <m/>
    <n v="0"/>
    <m/>
    <n v="0"/>
    <n v="47667"/>
    <n v="298544"/>
    <n v="298544"/>
  </r>
  <r>
    <x v="28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9-05T00:00:00"/>
    <d v="2016-10-05T00:00:00"/>
    <d v="2016-10-07T00:00:00"/>
    <n v="183681196"/>
    <n v="417"/>
    <n v="0"/>
    <n v="0"/>
    <n v="0"/>
    <n v="0"/>
    <n v="0"/>
    <n v="0"/>
    <n v="0"/>
    <n v="1"/>
    <n v="51"/>
    <n v="1"/>
    <n v="3"/>
    <n v="144753"/>
    <n v="1259"/>
    <n v="0"/>
    <n v="29904"/>
    <n v="0"/>
    <n v="0"/>
    <n v="0"/>
    <n v="0"/>
    <n v="0"/>
    <n v="0"/>
    <n v="0"/>
    <n v="0"/>
    <n v="616"/>
    <n v="0"/>
    <n v="0"/>
    <n v="0"/>
    <n v="0"/>
    <n v="31634"/>
    <n v="21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5"/>
    <n v="13"/>
    <n v="0"/>
    <n v="0"/>
    <n v="194336"/>
    <n v="231260"/>
    <n v="0"/>
    <n v="36924"/>
    <n v="0"/>
    <n v="0"/>
    <n v="0"/>
    <n v="0"/>
    <n v="36924"/>
    <n v="-231260"/>
    <n v="0"/>
    <n v="0"/>
    <n v="0"/>
    <n v="0"/>
    <n v="0"/>
    <n v="0"/>
    <n v="0"/>
    <n v="0"/>
    <n v="0"/>
    <n v="0"/>
    <n v="0"/>
    <n v="0"/>
    <n v="0"/>
    <n v="0"/>
    <n v="0"/>
    <n v="0"/>
    <n v="0"/>
    <n v="-23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24"/>
    <n v="0"/>
    <m/>
    <n v="121641"/>
    <n v="1058"/>
    <n v="0"/>
    <n v="25129"/>
    <n v="0"/>
    <n v="518"/>
    <n v="0"/>
    <n v="26583"/>
    <n v="18476"/>
    <n v="0"/>
    <n v="0"/>
    <n v="0"/>
    <n v="0"/>
    <m/>
    <n v="0"/>
    <n v="0"/>
    <n v="193405"/>
    <m/>
    <n v="0"/>
    <m/>
    <n v="0"/>
    <n v="36747"/>
    <n v="230152"/>
    <n v="230152"/>
  </r>
  <r>
    <x v="28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9-05T00:00:00"/>
    <d v="2016-10-05T00:00:00"/>
    <d v="2016-10-07T00:00:00"/>
    <n v="183681196"/>
    <n v="65240"/>
    <n v="0"/>
    <n v="17990"/>
    <n v="0"/>
    <n v="0"/>
    <n v="0"/>
    <n v="0"/>
    <n v="0"/>
    <n v="117"/>
    <n v="121"/>
    <n v="117"/>
    <n v="117"/>
    <n v="119525"/>
    <n v="1259"/>
    <n v="0"/>
    <n v="4678484"/>
    <n v="0"/>
    <n v="0"/>
    <n v="0"/>
    <n v="0"/>
    <n v="0"/>
    <n v="0"/>
    <n v="0"/>
    <n v="0"/>
    <n v="96501"/>
    <n v="0"/>
    <n v="0"/>
    <n v="0"/>
    <n v="0"/>
    <n v="74324"/>
    <n v="673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75"/>
    <n v="1326"/>
    <n v="0"/>
    <n v="0"/>
    <n v="4815874"/>
    <n v="5730890"/>
    <n v="0"/>
    <n v="915016"/>
    <n v="0"/>
    <n v="0"/>
    <n v="0"/>
    <n v="0"/>
    <n v="915016"/>
    <n v="-5730891"/>
    <n v="0"/>
    <n v="0"/>
    <n v="0"/>
    <n v="0"/>
    <n v="0"/>
    <n v="0"/>
    <n v="0"/>
    <n v="0"/>
    <n v="0"/>
    <n v="0"/>
    <n v="0"/>
    <n v="0"/>
    <n v="0"/>
    <n v="0"/>
    <n v="0"/>
    <n v="0"/>
    <n v="0"/>
    <n v="-5730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5016"/>
    <n v="-1"/>
    <m/>
    <n v="100441"/>
    <n v="1058"/>
    <n v="0"/>
    <n v="3931499"/>
    <n v="0"/>
    <n v="81093"/>
    <n v="0"/>
    <n v="62457"/>
    <n v="566384"/>
    <n v="0"/>
    <n v="0"/>
    <n v="0"/>
    <n v="0"/>
    <m/>
    <n v="0"/>
    <n v="0"/>
    <n v="4742932"/>
    <m/>
    <n v="0"/>
    <m/>
    <n v="0"/>
    <n v="901157"/>
    <n v="5644089"/>
    <n v="5644089"/>
  </r>
  <r>
    <x v="28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9-05T00:00:00"/>
    <d v="2016-10-05T00:00:00"/>
    <d v="2016-10-07T00:00:00"/>
    <n v="183681196"/>
    <n v="66810"/>
    <n v="0"/>
    <n v="8933"/>
    <n v="0"/>
    <n v="0"/>
    <n v="0"/>
    <n v="0"/>
    <n v="0"/>
    <n v="125"/>
    <n v="216"/>
    <n v="115"/>
    <n v="122"/>
    <n v="119525"/>
    <n v="1259"/>
    <n v="0"/>
    <n v="4791072"/>
    <n v="0"/>
    <n v="0"/>
    <n v="0"/>
    <n v="0"/>
    <n v="0"/>
    <n v="0"/>
    <n v="0"/>
    <n v="0"/>
    <n v="98824"/>
    <n v="0"/>
    <n v="0"/>
    <n v="0"/>
    <n v="0"/>
    <n v="132984"/>
    <n v="704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67"/>
    <n v="1627"/>
    <n v="0"/>
    <n v="0"/>
    <n v="5003317"/>
    <n v="5953947"/>
    <n v="0"/>
    <n v="950630"/>
    <n v="0"/>
    <n v="0"/>
    <n v="0"/>
    <n v="0"/>
    <n v="950630"/>
    <n v="-5953947"/>
    <n v="0"/>
    <n v="0"/>
    <n v="0"/>
    <n v="0"/>
    <n v="0"/>
    <n v="0"/>
    <n v="0"/>
    <n v="0"/>
    <n v="0"/>
    <n v="0"/>
    <n v="0"/>
    <n v="0"/>
    <n v="0"/>
    <n v="0"/>
    <n v="0"/>
    <n v="0"/>
    <n v="0"/>
    <n v="-5953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630"/>
    <n v="0"/>
    <m/>
    <n v="100441"/>
    <n v="1058"/>
    <n v="0"/>
    <n v="4026111"/>
    <n v="0"/>
    <n v="83045"/>
    <n v="0"/>
    <n v="111751"/>
    <n v="592092"/>
    <n v="0"/>
    <n v="0"/>
    <n v="0"/>
    <n v="0"/>
    <m/>
    <n v="0"/>
    <n v="0"/>
    <n v="4914498"/>
    <m/>
    <n v="0"/>
    <m/>
    <n v="0"/>
    <n v="933755"/>
    <n v="5848253"/>
    <n v="5848253"/>
  </r>
  <r>
    <x v="28"/>
    <n v="1594986"/>
    <n v="916308"/>
    <n v="916308"/>
    <s v="25-616-1500"/>
    <s v="AGUAS ANDINAS S.A."/>
    <s v="VALLE ALEGRE 1265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6-09-05T00:00:00"/>
    <d v="2016-10-05T00:00:00"/>
    <d v="2016-10-07T00:00:00"/>
    <n v="183681196"/>
    <n v="38404"/>
    <n v="0"/>
    <n v="14704"/>
    <n v="0"/>
    <n v="0"/>
    <n v="0"/>
    <n v="0"/>
    <n v="0"/>
    <n v="71"/>
    <n v="72"/>
    <n v="71"/>
    <n v="70"/>
    <n v="81763"/>
    <n v="1259"/>
    <n v="0"/>
    <n v="2597027"/>
    <n v="0"/>
    <n v="0"/>
    <n v="0"/>
    <n v="0"/>
    <n v="0"/>
    <n v="0"/>
    <n v="0"/>
    <n v="0"/>
    <n v="56806"/>
    <n v="0"/>
    <n v="0"/>
    <n v="0"/>
    <n v="0"/>
    <n v="44532"/>
    <n v="402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55"/>
    <n v="1353"/>
    <n v="0"/>
    <n v="0"/>
    <n v="2743915"/>
    <n v="3265259"/>
    <n v="0"/>
    <n v="521344"/>
    <n v="0"/>
    <n v="0"/>
    <n v="0"/>
    <n v="0"/>
    <n v="521344"/>
    <n v="-3265259"/>
    <n v="0"/>
    <n v="0"/>
    <n v="0"/>
    <n v="0"/>
    <n v="0"/>
    <n v="0"/>
    <n v="0"/>
    <n v="0"/>
    <n v="0"/>
    <n v="0"/>
    <n v="0"/>
    <n v="0"/>
    <n v="0"/>
    <n v="0"/>
    <n v="0"/>
    <n v="0"/>
    <n v="0"/>
    <n v="-326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1344"/>
    <n v="0"/>
    <m/>
    <n v="68708"/>
    <n v="1058"/>
    <n v="0"/>
    <n v="2182376"/>
    <n v="0"/>
    <n v="47736"/>
    <n v="0"/>
    <n v="37422"/>
    <n v="338625"/>
    <n v="0"/>
    <n v="0"/>
    <n v="0"/>
    <n v="0"/>
    <m/>
    <n v="0"/>
    <n v="0"/>
    <n v="2675925"/>
    <m/>
    <n v="0"/>
    <m/>
    <n v="0"/>
    <n v="508426"/>
    <n v="3184351"/>
    <n v="3184351"/>
  </r>
  <r>
    <x v="28"/>
    <n v="1594986"/>
    <n v="973766"/>
    <n v="973766"/>
    <s v="25-616-1600"/>
    <s v="AGUAS ANDINAS S.A."/>
    <s v="ESMERALDA LADO 921"/>
    <s v="AT43"/>
    <s v="4766 - BOMBAS ELEVADORAS DE AGUA POTA"/>
    <s v="4-4 AEREA"/>
    <s v="N"/>
    <s v="SF-SIN DOCTO. AGRUPACION IVA"/>
    <s v="RENCA"/>
    <s v="PUDAHUEL"/>
    <s v="PUDAHUEL"/>
    <s v="GRAN CLIENTE"/>
    <s v="SERVICIOS SANITARIOS"/>
    <d v="2016-09-05T00:00:00"/>
    <d v="2016-10-05T00:00:00"/>
    <d v="2016-10-07T00:00:00"/>
    <n v="183681196"/>
    <n v="13656"/>
    <n v="0"/>
    <n v="10275"/>
    <n v="0"/>
    <n v="0"/>
    <n v="0"/>
    <n v="0"/>
    <n v="0"/>
    <n v="83"/>
    <n v="80"/>
    <n v="1"/>
    <n v="82"/>
    <n v="0"/>
    <n v="1259"/>
    <n v="0"/>
    <n v="923472"/>
    <n v="0"/>
    <n v="0"/>
    <n v="0"/>
    <n v="0"/>
    <n v="0"/>
    <n v="0"/>
    <n v="0"/>
    <n v="0"/>
    <n v="20199"/>
    <n v="0"/>
    <n v="0"/>
    <n v="0"/>
    <n v="0"/>
    <n v="49447"/>
    <n v="473232"/>
    <n v="18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675"/>
    <n v="1051"/>
    <n v="0"/>
    <n v="0"/>
    <n v="1448180"/>
    <n v="1723334"/>
    <n v="0"/>
    <n v="275154"/>
    <n v="0"/>
    <n v="0"/>
    <n v="0"/>
    <n v="0"/>
    <n v="275154"/>
    <n v="-1723334"/>
    <n v="0"/>
    <n v="0"/>
    <n v="0"/>
    <n v="0"/>
    <n v="0"/>
    <n v="0"/>
    <n v="0"/>
    <n v="0"/>
    <n v="0"/>
    <n v="0"/>
    <n v="0"/>
    <n v="0"/>
    <n v="0"/>
    <n v="0"/>
    <n v="0"/>
    <n v="0"/>
    <n v="0"/>
    <n v="-1723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154"/>
    <n v="0"/>
    <m/>
    <n v="0"/>
    <n v="1058"/>
    <n v="0"/>
    <n v="776027"/>
    <n v="0"/>
    <n v="16974"/>
    <n v="0"/>
    <n v="41552"/>
    <n v="397674"/>
    <n v="157983"/>
    <n v="0"/>
    <n v="0"/>
    <n v="0"/>
    <m/>
    <n v="0"/>
    <n v="0"/>
    <n v="1391268"/>
    <m/>
    <n v="0"/>
    <m/>
    <n v="0"/>
    <n v="264341"/>
    <n v="1655609"/>
    <n v="1655609"/>
  </r>
  <r>
    <x v="28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9-05T00:00:00"/>
    <d v="2016-10-05T00:00:00"/>
    <d v="2016-10-07T00:00:00"/>
    <n v="183681196"/>
    <n v="194206"/>
    <n v="0"/>
    <n v="59088"/>
    <n v="0"/>
    <n v="0"/>
    <n v="0"/>
    <n v="0"/>
    <n v="0"/>
    <n v="611"/>
    <n v="635"/>
    <n v="437"/>
    <n v="481"/>
    <n v="81763"/>
    <n v="1259"/>
    <n v="0"/>
    <n v="13926881"/>
    <n v="0"/>
    <n v="0"/>
    <n v="0"/>
    <n v="0"/>
    <n v="0"/>
    <n v="0"/>
    <n v="0"/>
    <n v="0"/>
    <n v="287264"/>
    <n v="0"/>
    <n v="0"/>
    <n v="0"/>
    <n v="0"/>
    <n v="390045"/>
    <n v="276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644"/>
    <n v="4046"/>
    <n v="0"/>
    <n v="0"/>
    <n v="14894052"/>
    <n v="17723922"/>
    <n v="0"/>
    <n v="2829870"/>
    <n v="0"/>
    <n v="0"/>
    <n v="0"/>
    <n v="0"/>
    <n v="2829870"/>
    <n v="-17723922"/>
    <n v="0"/>
    <n v="0"/>
    <n v="0"/>
    <n v="0"/>
    <n v="0"/>
    <n v="0"/>
    <n v="0"/>
    <n v="0"/>
    <n v="0"/>
    <n v="0"/>
    <n v="0"/>
    <n v="0"/>
    <n v="0"/>
    <n v="0"/>
    <n v="0"/>
    <n v="0"/>
    <n v="0"/>
    <n v="-1772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9870"/>
    <n v="0"/>
    <m/>
    <n v="68708"/>
    <n v="1058"/>
    <n v="0"/>
    <n v="11703261"/>
    <n v="0"/>
    <n v="241398"/>
    <n v="0"/>
    <n v="327769"/>
    <n v="2319345"/>
    <n v="0"/>
    <n v="0"/>
    <n v="0"/>
    <n v="0"/>
    <m/>
    <n v="0"/>
    <n v="0"/>
    <n v="14661539"/>
    <m/>
    <n v="0"/>
    <m/>
    <n v="0"/>
    <n v="2785692"/>
    <n v="17447231"/>
    <n v="17447231"/>
  </r>
  <r>
    <x v="28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9-05T00:00:00"/>
    <d v="2016-10-05T00:00:00"/>
    <d v="2016-10-07T00:00:00"/>
    <n v="183681196"/>
    <n v="61020"/>
    <n v="0"/>
    <n v="8893"/>
    <n v="0"/>
    <n v="0"/>
    <n v="0"/>
    <n v="0"/>
    <n v="0"/>
    <n v="137"/>
    <n v="196"/>
    <n v="137"/>
    <n v="138"/>
    <n v="81763"/>
    <n v="1259"/>
    <n v="0"/>
    <n v="4375860"/>
    <n v="0"/>
    <n v="0"/>
    <n v="0"/>
    <n v="0"/>
    <n v="0"/>
    <n v="0"/>
    <n v="0"/>
    <n v="0"/>
    <n v="90259"/>
    <n v="0"/>
    <n v="0"/>
    <n v="0"/>
    <n v="0"/>
    <n v="120699"/>
    <n v="794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427"/>
    <n v="1771"/>
    <n v="0"/>
    <n v="0"/>
    <n v="4684446"/>
    <n v="5574491"/>
    <n v="0"/>
    <n v="890045"/>
    <n v="0"/>
    <n v="0"/>
    <n v="0"/>
    <n v="0"/>
    <n v="890045"/>
    <n v="-5574491"/>
    <n v="0"/>
    <n v="0"/>
    <n v="0"/>
    <n v="0"/>
    <n v="0"/>
    <n v="0"/>
    <n v="0"/>
    <n v="0"/>
    <n v="0"/>
    <n v="0"/>
    <n v="0"/>
    <n v="0"/>
    <n v="0"/>
    <n v="0"/>
    <n v="0"/>
    <n v="0"/>
    <n v="0"/>
    <n v="-557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045"/>
    <n v="0"/>
    <m/>
    <n v="68708"/>
    <n v="1058"/>
    <n v="0"/>
    <n v="3677193"/>
    <n v="0"/>
    <n v="75848"/>
    <n v="0"/>
    <n v="101428"/>
    <n v="667608"/>
    <n v="0"/>
    <n v="0"/>
    <n v="0"/>
    <n v="0"/>
    <m/>
    <n v="0"/>
    <n v="0"/>
    <n v="4591843"/>
    <m/>
    <n v="0"/>
    <m/>
    <n v="0"/>
    <n v="872450"/>
    <n v="5464293"/>
    <n v="5464293"/>
  </r>
  <r>
    <x v="28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9-05T00:00:00"/>
    <d v="2016-10-05T00:00:00"/>
    <d v="2016-10-07T00:00:00"/>
    <n v="183681196"/>
    <n v="273910"/>
    <n v="0"/>
    <n v="61058"/>
    <n v="0"/>
    <n v="0"/>
    <n v="0"/>
    <n v="0"/>
    <n v="0"/>
    <n v="643"/>
    <n v="650"/>
    <n v="635"/>
    <n v="643"/>
    <n v="81763"/>
    <n v="1259"/>
    <n v="0"/>
    <n v="19642606"/>
    <n v="0"/>
    <n v="0"/>
    <n v="0"/>
    <n v="0"/>
    <n v="0"/>
    <n v="0"/>
    <n v="0"/>
    <n v="0"/>
    <n v="405159"/>
    <n v="0"/>
    <n v="0"/>
    <n v="0"/>
    <n v="0"/>
    <n v="399259"/>
    <n v="3688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122"/>
    <n v="5203"/>
    <n v="0"/>
    <n v="0"/>
    <n v="20644295"/>
    <n v="24566711"/>
    <n v="0"/>
    <n v="3922416"/>
    <n v="0"/>
    <n v="0"/>
    <n v="0"/>
    <n v="0"/>
    <n v="3922416"/>
    <n v="-24566711"/>
    <n v="0"/>
    <n v="0"/>
    <n v="0"/>
    <n v="0"/>
    <n v="0"/>
    <n v="0"/>
    <n v="0"/>
    <n v="0"/>
    <n v="0"/>
    <n v="0"/>
    <n v="0"/>
    <n v="0"/>
    <n v="0"/>
    <n v="0"/>
    <n v="0"/>
    <n v="0"/>
    <n v="0"/>
    <n v="-2456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2416"/>
    <n v="0"/>
    <m/>
    <n v="68708"/>
    <n v="1058"/>
    <n v="0"/>
    <n v="16506392"/>
    <n v="0"/>
    <n v="340470"/>
    <n v="0"/>
    <n v="335512"/>
    <n v="3099445"/>
    <n v="0"/>
    <n v="0"/>
    <n v="0"/>
    <n v="0"/>
    <m/>
    <n v="0"/>
    <n v="0"/>
    <n v="20351585"/>
    <m/>
    <n v="0"/>
    <m/>
    <n v="0"/>
    <n v="3866801"/>
    <n v="24218386"/>
    <n v="24218386"/>
  </r>
  <r>
    <x v="28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9-05T00:00:00"/>
    <d v="2016-10-05T00:00:00"/>
    <d v="2016-10-07T00:00:00"/>
    <n v="183681196"/>
    <n v="26619"/>
    <n v="0"/>
    <n v="5135"/>
    <n v="0"/>
    <n v="0"/>
    <n v="0"/>
    <n v="0"/>
    <n v="0"/>
    <n v="50"/>
    <n v="51"/>
    <n v="48"/>
    <n v="48"/>
    <n v="0"/>
    <n v="1259"/>
    <n v="0"/>
    <n v="1908899"/>
    <n v="0"/>
    <n v="0"/>
    <n v="0"/>
    <n v="0"/>
    <n v="0"/>
    <n v="0"/>
    <n v="0"/>
    <n v="0"/>
    <n v="39374"/>
    <n v="0"/>
    <n v="0"/>
    <n v="0"/>
    <n v="0"/>
    <n v="31634"/>
    <n v="27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81"/>
    <n v="613"/>
    <n v="0"/>
    <n v="0"/>
    <n v="1931182"/>
    <n v="2298107"/>
    <n v="0"/>
    <n v="366925"/>
    <n v="0"/>
    <n v="0"/>
    <n v="0"/>
    <n v="0"/>
    <n v="366925"/>
    <n v="-2298106"/>
    <n v="0"/>
    <n v="0"/>
    <n v="0"/>
    <n v="0"/>
    <n v="0"/>
    <n v="0"/>
    <n v="0"/>
    <n v="0"/>
    <n v="0"/>
    <n v="0"/>
    <n v="0"/>
    <n v="0"/>
    <n v="0"/>
    <n v="0"/>
    <n v="0"/>
    <n v="0"/>
    <n v="0"/>
    <n v="-2298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925"/>
    <n v="0"/>
    <m/>
    <n v="0"/>
    <n v="1058"/>
    <n v="0"/>
    <n v="1604117"/>
    <n v="0"/>
    <n v="33087"/>
    <n v="0"/>
    <n v="26583"/>
    <n v="232980"/>
    <n v="0"/>
    <n v="0"/>
    <n v="0"/>
    <n v="0"/>
    <m/>
    <n v="0"/>
    <n v="0"/>
    <n v="1897825"/>
    <m/>
    <n v="0"/>
    <m/>
    <n v="0"/>
    <n v="360587"/>
    <n v="2258412"/>
    <n v="2258412"/>
  </r>
  <r>
    <x v="28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9-05T00:00:00"/>
    <d v="2016-10-05T00:00:00"/>
    <d v="2016-10-07T00:00:00"/>
    <n v="183681196"/>
    <n v="30590"/>
    <n v="0"/>
    <n v="330"/>
    <n v="0"/>
    <n v="0"/>
    <n v="0"/>
    <n v="0"/>
    <n v="0"/>
    <n v="95"/>
    <n v="130"/>
    <n v="69"/>
    <n v="87"/>
    <n v="0"/>
    <n v="1259"/>
    <n v="0"/>
    <n v="2193667"/>
    <n v="0"/>
    <n v="0"/>
    <n v="0"/>
    <n v="0"/>
    <n v="0"/>
    <n v="0"/>
    <n v="0"/>
    <n v="0"/>
    <n v="45247"/>
    <n v="0"/>
    <n v="0"/>
    <n v="0"/>
    <n v="0"/>
    <n v="80158"/>
    <n v="499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27"/>
    <n v="570"/>
    <n v="0"/>
    <n v="0"/>
    <n v="2407287"/>
    <n v="2864672"/>
    <n v="0"/>
    <n v="457385"/>
    <n v="0"/>
    <n v="0"/>
    <n v="0"/>
    <n v="0"/>
    <n v="457385"/>
    <n v="-2864672"/>
    <n v="0"/>
    <n v="0"/>
    <n v="0"/>
    <n v="0"/>
    <n v="0"/>
    <n v="0"/>
    <n v="0"/>
    <n v="0"/>
    <n v="0"/>
    <n v="0"/>
    <n v="0"/>
    <n v="0"/>
    <n v="0"/>
    <n v="0"/>
    <n v="0"/>
    <n v="0"/>
    <n v="0"/>
    <n v="-2864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385"/>
    <n v="0"/>
    <m/>
    <n v="0"/>
    <n v="1058"/>
    <n v="0"/>
    <n v="1843418"/>
    <n v="0"/>
    <n v="38023"/>
    <n v="0"/>
    <n v="67360"/>
    <n v="419363"/>
    <n v="0"/>
    <n v="0"/>
    <n v="0"/>
    <n v="0"/>
    <m/>
    <n v="0"/>
    <n v="0"/>
    <n v="2369222"/>
    <m/>
    <n v="0"/>
    <m/>
    <n v="0"/>
    <n v="450152"/>
    <n v="2819374"/>
    <n v="2819374"/>
  </r>
  <r>
    <x v="28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09-05T00:00:00"/>
    <d v="2016-10-05T00:00:00"/>
    <d v="2016-10-07T00:00:00"/>
    <n v="183681196"/>
    <n v="34574"/>
    <n v="0"/>
    <n v="12019"/>
    <n v="0"/>
    <n v="0"/>
    <n v="0"/>
    <n v="0"/>
    <n v="0"/>
    <n v="54"/>
    <n v="54"/>
    <n v="54"/>
    <n v="54"/>
    <n v="119525"/>
    <n v="1259"/>
    <n v="0"/>
    <n v="2479367"/>
    <n v="0"/>
    <n v="0"/>
    <n v="0"/>
    <n v="0"/>
    <n v="0"/>
    <n v="0"/>
    <n v="0"/>
    <n v="0"/>
    <n v="51140"/>
    <n v="0"/>
    <n v="0"/>
    <n v="0"/>
    <n v="0"/>
    <n v="33169"/>
    <n v="30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298"/>
    <n v="936"/>
    <n v="0"/>
    <n v="0"/>
    <n v="2565921"/>
    <n v="3053446"/>
    <n v="0"/>
    <n v="487525"/>
    <n v="0"/>
    <n v="0"/>
    <n v="0"/>
    <n v="0"/>
    <n v="487525"/>
    <n v="-3053447"/>
    <n v="0"/>
    <n v="0"/>
    <n v="0"/>
    <n v="0"/>
    <n v="0"/>
    <n v="0"/>
    <n v="0"/>
    <n v="0"/>
    <n v="0"/>
    <n v="0"/>
    <n v="0"/>
    <n v="0"/>
    <n v="0"/>
    <n v="0"/>
    <n v="0"/>
    <n v="0"/>
    <n v="0"/>
    <n v="-3053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25"/>
    <n v="-1"/>
    <m/>
    <n v="100441"/>
    <n v="1058"/>
    <n v="0"/>
    <n v="2083502"/>
    <n v="0"/>
    <n v="42975"/>
    <n v="0"/>
    <n v="27873"/>
    <n v="260296"/>
    <n v="0"/>
    <n v="0"/>
    <n v="0"/>
    <n v="0"/>
    <m/>
    <n v="0"/>
    <n v="0"/>
    <n v="2516145"/>
    <m/>
    <n v="0"/>
    <m/>
    <n v="0"/>
    <n v="478068"/>
    <n v="2994213"/>
    <n v="2994213"/>
  </r>
  <r>
    <x v="28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9-05T00:00:00"/>
    <d v="2016-10-05T00:00:00"/>
    <d v="2016-10-07T00:00:00"/>
    <n v="183681196"/>
    <n v="66808"/>
    <n v="0"/>
    <n v="12507"/>
    <n v="0"/>
    <n v="0"/>
    <n v="0"/>
    <n v="0"/>
    <n v="0"/>
    <n v="178"/>
    <n v="290"/>
    <n v="177"/>
    <n v="179"/>
    <n v="0"/>
    <n v="1259"/>
    <n v="0"/>
    <n v="4790928"/>
    <n v="0"/>
    <n v="0"/>
    <n v="0"/>
    <n v="0"/>
    <n v="0"/>
    <n v="0"/>
    <n v="0"/>
    <n v="0"/>
    <n v="98820"/>
    <n v="0"/>
    <n v="0"/>
    <n v="0"/>
    <n v="0"/>
    <n v="178438"/>
    <n v="102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972"/>
    <n v="2205"/>
    <n v="0"/>
    <n v="0"/>
    <n v="5242673"/>
    <n v="6238781"/>
    <n v="0"/>
    <n v="996108"/>
    <n v="0"/>
    <n v="0"/>
    <n v="0"/>
    <n v="0"/>
    <n v="996108"/>
    <n v="-6238781"/>
    <n v="0"/>
    <n v="0"/>
    <n v="0"/>
    <n v="0"/>
    <n v="0"/>
    <n v="0"/>
    <n v="0"/>
    <n v="0"/>
    <n v="0"/>
    <n v="0"/>
    <n v="0"/>
    <n v="0"/>
    <n v="0"/>
    <n v="0"/>
    <n v="0"/>
    <n v="0"/>
    <n v="0"/>
    <n v="-6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6108"/>
    <n v="0"/>
    <m/>
    <n v="0"/>
    <n v="1058"/>
    <n v="0"/>
    <n v="4025990"/>
    <n v="0"/>
    <n v="83042"/>
    <n v="0"/>
    <n v="149948"/>
    <n v="864839"/>
    <n v="0"/>
    <n v="0"/>
    <n v="0"/>
    <n v="0"/>
    <m/>
    <n v="0"/>
    <n v="0"/>
    <n v="5124877"/>
    <m/>
    <n v="0"/>
    <m/>
    <n v="0"/>
    <n v="973727"/>
    <n v="6098604"/>
    <n v="6098604"/>
  </r>
  <r>
    <x v="28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09-05T00:00:00"/>
    <d v="2016-10-05T00:00:00"/>
    <d v="2016-10-07T00:00:00"/>
    <n v="183681196"/>
    <n v="29194"/>
    <n v="0"/>
    <n v="8582"/>
    <n v="0"/>
    <n v="0"/>
    <n v="0"/>
    <n v="0"/>
    <n v="0"/>
    <n v="99"/>
    <n v="113"/>
    <n v="99"/>
    <n v="95"/>
    <n v="0"/>
    <n v="1259"/>
    <n v="0"/>
    <n v="2093557"/>
    <n v="0"/>
    <n v="0"/>
    <n v="0"/>
    <n v="0"/>
    <n v="0"/>
    <n v="0"/>
    <n v="0"/>
    <n v="0"/>
    <n v="43183"/>
    <n v="0"/>
    <n v="0"/>
    <n v="0"/>
    <n v="0"/>
    <n v="69409"/>
    <n v="549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90"/>
    <n v="440"/>
    <n v="0"/>
    <n v="0"/>
    <n v="2343256"/>
    <n v="2788475"/>
    <n v="0"/>
    <n v="445219"/>
    <n v="0"/>
    <n v="0"/>
    <n v="0"/>
    <n v="0"/>
    <n v="445219"/>
    <n v="-2788474"/>
    <n v="0"/>
    <n v="0"/>
    <n v="0"/>
    <n v="0"/>
    <n v="0"/>
    <n v="0"/>
    <n v="0"/>
    <n v="0"/>
    <n v="0"/>
    <n v="0"/>
    <n v="0"/>
    <n v="0"/>
    <n v="0"/>
    <n v="0"/>
    <n v="0"/>
    <n v="0"/>
    <n v="0"/>
    <n v="-2788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219"/>
    <n v="1"/>
    <m/>
    <n v="0"/>
    <n v="1058"/>
    <n v="0"/>
    <n v="1759292"/>
    <n v="0"/>
    <n v="36288"/>
    <n v="0"/>
    <n v="58327"/>
    <n v="461543"/>
    <n v="0"/>
    <n v="0"/>
    <n v="0"/>
    <n v="0"/>
    <m/>
    <n v="0"/>
    <n v="0"/>
    <n v="2316508"/>
    <m/>
    <n v="0"/>
    <m/>
    <n v="0"/>
    <n v="440137"/>
    <n v="2756645"/>
    <n v="2756645"/>
  </r>
  <r>
    <x v="28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09-05T00:00:00"/>
    <d v="2016-10-05T00:00:00"/>
    <d v="2016-10-07T00:00:00"/>
    <n v="183681196"/>
    <n v="146950"/>
    <n v="0"/>
    <n v="22700"/>
    <n v="0"/>
    <n v="0"/>
    <n v="0"/>
    <n v="0"/>
    <n v="0"/>
    <n v="447"/>
    <n v="555"/>
    <n v="348"/>
    <n v="380"/>
    <n v="0"/>
    <n v="1259"/>
    <n v="0"/>
    <n v="10538064"/>
    <n v="0"/>
    <n v="0"/>
    <n v="0"/>
    <n v="0"/>
    <n v="0"/>
    <n v="0"/>
    <n v="0"/>
    <n v="0"/>
    <n v="217364"/>
    <n v="0"/>
    <n v="0"/>
    <n v="0"/>
    <n v="0"/>
    <n v="580064"/>
    <n v="2369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871"/>
    <n v="3276"/>
    <n v="0"/>
    <n v="0"/>
    <n v="11699129"/>
    <n v="13921964"/>
    <n v="0"/>
    <n v="2222835"/>
    <n v="0"/>
    <n v="0"/>
    <n v="0"/>
    <n v="0"/>
    <n v="2222835"/>
    <n v="-13921964"/>
    <n v="0"/>
    <n v="0"/>
    <n v="0"/>
    <n v="0"/>
    <n v="0"/>
    <n v="0"/>
    <n v="0"/>
    <n v="0"/>
    <n v="0"/>
    <n v="0"/>
    <n v="0"/>
    <n v="0"/>
    <n v="0"/>
    <n v="0"/>
    <n v="0"/>
    <n v="0"/>
    <n v="0"/>
    <n v="-1392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2835"/>
    <n v="0"/>
    <m/>
    <n v="0"/>
    <n v="1058"/>
    <n v="0"/>
    <n v="8855516"/>
    <n v="0"/>
    <n v="182659"/>
    <n v="0"/>
    <n v="487449"/>
    <n v="1990811"/>
    <n v="0"/>
    <n v="0"/>
    <n v="0"/>
    <n v="0"/>
    <m/>
    <n v="0"/>
    <n v="0"/>
    <n v="11517493"/>
    <m/>
    <n v="0"/>
    <m/>
    <n v="0"/>
    <n v="2188324"/>
    <n v="13705817"/>
    <n v="13705817"/>
  </r>
  <r>
    <x v="28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9-05T00:00:00"/>
    <d v="2016-10-05T00:00:00"/>
    <d v="2016-10-07T00:00:00"/>
    <n v="183681196"/>
    <n v="23120"/>
    <n v="0"/>
    <n v="2178"/>
    <n v="0"/>
    <n v="0"/>
    <n v="0"/>
    <n v="0"/>
    <n v="0"/>
    <n v="58"/>
    <n v="54"/>
    <n v="58"/>
    <n v="58"/>
    <n v="81763"/>
    <n v="1259"/>
    <n v="0"/>
    <n v="1657979"/>
    <n v="0"/>
    <n v="0"/>
    <n v="0"/>
    <n v="0"/>
    <n v="0"/>
    <n v="0"/>
    <n v="0"/>
    <n v="0"/>
    <n v="34198"/>
    <n v="0"/>
    <n v="0"/>
    <n v="0"/>
    <n v="0"/>
    <n v="33169"/>
    <n v="336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75"/>
    <n v="120"/>
    <n v="0"/>
    <n v="0"/>
    <n v="1809838"/>
    <n v="2153707"/>
    <n v="0"/>
    <n v="343869"/>
    <n v="0"/>
    <n v="0"/>
    <n v="0"/>
    <n v="0"/>
    <n v="343869"/>
    <n v="-2153707"/>
    <n v="0"/>
    <n v="0"/>
    <n v="0"/>
    <n v="0"/>
    <n v="0"/>
    <n v="0"/>
    <n v="0"/>
    <n v="0"/>
    <n v="0"/>
    <n v="0"/>
    <n v="0"/>
    <n v="0"/>
    <n v="0"/>
    <n v="0"/>
    <n v="0"/>
    <n v="0"/>
    <n v="0"/>
    <n v="-215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869"/>
    <n v="0"/>
    <m/>
    <n v="68708"/>
    <n v="1058"/>
    <n v="0"/>
    <n v="1393260"/>
    <n v="0"/>
    <n v="28738"/>
    <n v="0"/>
    <n v="27873"/>
    <n v="282390"/>
    <n v="0"/>
    <n v="0"/>
    <n v="0"/>
    <n v="0"/>
    <m/>
    <n v="0"/>
    <n v="0"/>
    <n v="1802027"/>
    <m/>
    <n v="0"/>
    <m/>
    <n v="0"/>
    <n v="342385"/>
    <n v="2144412"/>
    <n v="2144412"/>
  </r>
  <r>
    <x v="28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9-05T00:00:00"/>
    <d v="2016-10-05T00:00:00"/>
    <d v="2016-10-07T00:00:00"/>
    <n v="183681196"/>
    <n v="57394"/>
    <n v="0"/>
    <n v="9907"/>
    <n v="0"/>
    <n v="0"/>
    <n v="0"/>
    <n v="0"/>
    <n v="0"/>
    <n v="116"/>
    <n v="215"/>
    <n v="115"/>
    <n v="123"/>
    <n v="0"/>
    <n v="1259"/>
    <n v="0"/>
    <n v="4115833"/>
    <n v="0"/>
    <n v="0"/>
    <n v="0"/>
    <n v="0"/>
    <n v="0"/>
    <n v="0"/>
    <n v="0"/>
    <n v="0"/>
    <n v="84896"/>
    <n v="0"/>
    <n v="0"/>
    <n v="0"/>
    <n v="0"/>
    <n v="132370"/>
    <n v="71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017"/>
    <n v="827"/>
    <n v="0"/>
    <n v="0"/>
    <n v="4289513"/>
    <n v="5104520"/>
    <n v="0"/>
    <n v="815007"/>
    <n v="0"/>
    <n v="0"/>
    <n v="0"/>
    <n v="0"/>
    <n v="815007"/>
    <n v="-5104520"/>
    <n v="0"/>
    <n v="0"/>
    <n v="0"/>
    <n v="0"/>
    <n v="0"/>
    <n v="0"/>
    <n v="0"/>
    <n v="0"/>
    <n v="0"/>
    <n v="0"/>
    <n v="0"/>
    <n v="0"/>
    <n v="0"/>
    <n v="0"/>
    <n v="0"/>
    <n v="0"/>
    <n v="0"/>
    <n v="-5104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007"/>
    <n v="0"/>
    <m/>
    <n v="0"/>
    <n v="1058"/>
    <n v="0"/>
    <n v="3458683"/>
    <n v="0"/>
    <n v="71341"/>
    <n v="0"/>
    <n v="111235"/>
    <n v="596907"/>
    <n v="0"/>
    <n v="0"/>
    <n v="0"/>
    <n v="0"/>
    <m/>
    <n v="0"/>
    <n v="0"/>
    <n v="4239224"/>
    <m/>
    <n v="0"/>
    <m/>
    <n v="0"/>
    <n v="805453"/>
    <n v="5044677"/>
    <n v="5044677"/>
  </r>
  <r>
    <x v="28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09-05T00:00:00"/>
    <d v="2016-10-05T00:00:00"/>
    <d v="2016-10-07T00:00:00"/>
    <n v="183681196"/>
    <n v="21191"/>
    <n v="0"/>
    <n v="6378"/>
    <n v="0"/>
    <n v="0"/>
    <n v="0"/>
    <n v="0"/>
    <n v="0"/>
    <n v="44"/>
    <n v="44"/>
    <n v="42"/>
    <n v="43"/>
    <n v="0"/>
    <n v="1259"/>
    <n v="0"/>
    <n v="1601254"/>
    <n v="0"/>
    <n v="0"/>
    <n v="0"/>
    <n v="0"/>
    <n v="0"/>
    <n v="0"/>
    <n v="0"/>
    <n v="0"/>
    <n v="31345"/>
    <n v="0"/>
    <n v="0"/>
    <n v="0"/>
    <n v="0"/>
    <n v="85070"/>
    <n v="369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8"/>
    <n v="750"/>
    <n v="0"/>
    <n v="0"/>
    <n v="1792951"/>
    <n v="2133612"/>
    <n v="0"/>
    <n v="340661"/>
    <n v="0"/>
    <n v="0"/>
    <n v="0"/>
    <n v="0"/>
    <n v="340661"/>
    <n v="-2133612"/>
    <n v="0"/>
    <n v="0"/>
    <n v="0"/>
    <n v="0"/>
    <n v="0"/>
    <n v="0"/>
    <n v="0"/>
    <n v="0"/>
    <n v="0"/>
    <n v="0"/>
    <n v="0"/>
    <n v="0"/>
    <n v="0"/>
    <n v="0"/>
    <n v="0"/>
    <n v="0"/>
    <n v="0"/>
    <n v="-2133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661"/>
    <n v="0"/>
    <m/>
    <n v="0"/>
    <n v="1058"/>
    <n v="0"/>
    <n v="1345592"/>
    <n v="0"/>
    <n v="26340"/>
    <n v="0"/>
    <n v="71487"/>
    <n v="310274"/>
    <n v="0"/>
    <n v="0"/>
    <n v="0"/>
    <n v="0"/>
    <m/>
    <n v="0"/>
    <n v="0"/>
    <n v="1754751"/>
    <m/>
    <n v="0"/>
    <m/>
    <n v="0"/>
    <n v="333403"/>
    <n v="2088154"/>
    <n v="2088154"/>
  </r>
  <r>
    <x v="29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8-04T00:00:00"/>
    <d v="2016-09-05T00:00:00"/>
    <d v="2016-09-07T00:00:00"/>
    <n v="182068149"/>
    <n v="57250"/>
    <n v="0"/>
    <n v="12996"/>
    <n v="0"/>
    <n v="0"/>
    <n v="0"/>
    <n v="0"/>
    <n v="0"/>
    <n v="163"/>
    <n v="259"/>
    <n v="163"/>
    <n v="163"/>
    <n v="119493"/>
    <n v="1254"/>
    <n v="0"/>
    <n v="4058231"/>
    <n v="0"/>
    <n v="0"/>
    <n v="0"/>
    <n v="0"/>
    <n v="0"/>
    <n v="0"/>
    <n v="0"/>
    <n v="0"/>
    <n v="84683"/>
    <n v="0"/>
    <n v="0"/>
    <n v="0"/>
    <n v="0"/>
    <n v="159865"/>
    <n v="93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3237"/>
    <n v="5358852"/>
    <n v="0"/>
    <n v="855615"/>
    <n v="0"/>
    <n v="0"/>
    <n v="0"/>
    <n v="0"/>
    <n v="855615"/>
    <n v="-5358852"/>
    <n v="0"/>
    <n v="0"/>
    <n v="0"/>
    <n v="0"/>
    <n v="0"/>
    <n v="0"/>
    <n v="0"/>
    <n v="0"/>
    <n v="0"/>
    <n v="0"/>
    <n v="0"/>
    <n v="0"/>
    <n v="0"/>
    <n v="0"/>
    <n v="0"/>
    <n v="0"/>
    <n v="0"/>
    <n v="-5358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5615"/>
    <n v="0"/>
    <m/>
    <n v="100414"/>
    <n v="1054"/>
    <n v="0"/>
    <n v="3410278"/>
    <n v="0"/>
    <n v="71162"/>
    <n v="0"/>
    <n v="134340"/>
    <n v="785989"/>
    <n v="0"/>
    <n v="0"/>
    <n v="0"/>
    <n v="0"/>
    <m/>
    <n v="0"/>
    <n v="0"/>
    <n v="4503237"/>
    <m/>
    <n v="0"/>
    <m/>
    <n v="0"/>
    <n v="855615"/>
    <n v="5358852"/>
    <n v="5358852"/>
  </r>
  <r>
    <x v="29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8-04T00:00:00"/>
    <d v="2016-09-05T00:00:00"/>
    <d v="2016-09-07T00:00:00"/>
    <n v="182068149"/>
    <n v="115100"/>
    <n v="0"/>
    <n v="37458"/>
    <n v="0"/>
    <n v="0"/>
    <n v="0"/>
    <n v="0"/>
    <n v="0"/>
    <n v="299"/>
    <n v="321"/>
    <n v="226"/>
    <n v="226"/>
    <n v="64317"/>
    <n v="1254"/>
    <n v="0"/>
    <n v="8158995"/>
    <n v="0"/>
    <n v="0"/>
    <n v="0"/>
    <n v="0"/>
    <n v="0"/>
    <n v="0"/>
    <n v="0"/>
    <n v="0"/>
    <n v="170252"/>
    <n v="0"/>
    <n v="0"/>
    <n v="0"/>
    <n v="0"/>
    <n v="197751"/>
    <n v="129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0422"/>
    <n v="9889402"/>
    <n v="0"/>
    <n v="1578980"/>
    <n v="0"/>
    <n v="0"/>
    <n v="0"/>
    <n v="0"/>
    <n v="1578980"/>
    <n v="-9889402"/>
    <n v="0"/>
    <n v="0"/>
    <n v="0"/>
    <n v="0"/>
    <n v="0"/>
    <n v="0"/>
    <n v="0"/>
    <n v="0"/>
    <n v="0"/>
    <n v="0"/>
    <n v="0"/>
    <n v="0"/>
    <n v="0"/>
    <n v="0"/>
    <n v="0"/>
    <n v="0"/>
    <n v="0"/>
    <n v="-9889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8980"/>
    <n v="0"/>
    <m/>
    <n v="54048"/>
    <n v="1054"/>
    <n v="0"/>
    <n v="6856298"/>
    <n v="0"/>
    <n v="143069"/>
    <n v="0"/>
    <n v="166177"/>
    <n v="1089776"/>
    <n v="0"/>
    <n v="0"/>
    <n v="0"/>
    <n v="0"/>
    <m/>
    <n v="0"/>
    <n v="0"/>
    <n v="8310422"/>
    <m/>
    <n v="0"/>
    <m/>
    <n v="0"/>
    <n v="1578980"/>
    <n v="9889402"/>
    <n v="9889402"/>
  </r>
  <r>
    <x v="29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8-04T00:00:00"/>
    <d v="2016-09-05T00:00:00"/>
    <d v="2016-09-07T00:00:00"/>
    <n v="182068149"/>
    <n v="111081"/>
    <n v="0"/>
    <n v="32209"/>
    <n v="0"/>
    <n v="0"/>
    <n v="0"/>
    <n v="0"/>
    <n v="0"/>
    <n v="293"/>
    <n v="328"/>
    <n v="293"/>
    <n v="293"/>
    <n v="119493"/>
    <n v="1254"/>
    <n v="0"/>
    <n v="7874103"/>
    <n v="0"/>
    <n v="0"/>
    <n v="0"/>
    <n v="0"/>
    <n v="0"/>
    <n v="0"/>
    <n v="0"/>
    <n v="0"/>
    <n v="164308"/>
    <n v="0"/>
    <n v="0"/>
    <n v="0"/>
    <n v="0"/>
    <n v="202063"/>
    <n v="1681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9087"/>
    <n v="10042514"/>
    <n v="0"/>
    <n v="1603427"/>
    <n v="0"/>
    <n v="0"/>
    <n v="0"/>
    <n v="0"/>
    <n v="1603427"/>
    <n v="-10042514"/>
    <n v="0"/>
    <n v="0"/>
    <n v="0"/>
    <n v="0"/>
    <n v="0"/>
    <n v="0"/>
    <n v="0"/>
    <n v="0"/>
    <n v="0"/>
    <n v="0"/>
    <n v="0"/>
    <n v="0"/>
    <n v="0"/>
    <n v="0"/>
    <n v="0"/>
    <n v="0"/>
    <n v="0"/>
    <n v="-10042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3427"/>
    <n v="0"/>
    <m/>
    <n v="100414"/>
    <n v="1054"/>
    <n v="0"/>
    <n v="6616893"/>
    <n v="0"/>
    <n v="138074"/>
    <n v="0"/>
    <n v="169801"/>
    <n v="1412851"/>
    <n v="0"/>
    <n v="0"/>
    <n v="0"/>
    <n v="0"/>
    <m/>
    <n v="0"/>
    <n v="0"/>
    <n v="8439087"/>
    <m/>
    <n v="0"/>
    <m/>
    <n v="0"/>
    <n v="1603427"/>
    <n v="10042514"/>
    <n v="10042514"/>
  </r>
  <r>
    <x v="29"/>
    <n v="1594986"/>
    <n v="532998"/>
    <n v="532998"/>
    <s v="25-616-0250"/>
    <s v="AGUAS ANDINAS S.A."/>
    <s v="STA VICTORIA S/N"/>
    <s v="AT43"/>
    <s v="4762 - NORMAL CON EMISION DE FACTURA"/>
    <s v="1-1 AEREA"/>
    <s v="N"/>
    <s v="SF-SIN DOCTO. AGRUPACION IVA"/>
    <s v="PUDAHUEL"/>
    <s v="LORD COCHRANE"/>
    <s v="LAS ACACIAS"/>
    <s v="GRAN CLIENTE"/>
    <s v="SERVICIOS SANITARIOS"/>
    <d v="2016-08-04T00:00:00"/>
    <d v="2016-09-05T00:00:00"/>
    <d v="2016-09-07T00:00:00"/>
    <n v="182068149"/>
    <n v="0"/>
    <n v="0"/>
    <n v="0"/>
    <n v="0"/>
    <n v="0"/>
    <n v="0"/>
    <n v="0"/>
    <n v="20869"/>
    <n v="0"/>
    <n v="0"/>
    <n v="0"/>
    <n v="0"/>
    <n v="144706"/>
    <n v="1254"/>
    <n v="0"/>
    <n v="1479322"/>
    <n v="0"/>
    <n v="0"/>
    <n v="0"/>
    <n v="0"/>
    <n v="0"/>
    <n v="0"/>
    <n v="0"/>
    <n v="0"/>
    <n v="0"/>
    <n v="0"/>
    <n v="0"/>
    <n v="0"/>
    <n v="0"/>
    <n v="37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7622"/>
    <n v="1663170"/>
    <n v="0"/>
    <n v="265548"/>
    <n v="0"/>
    <n v="0"/>
    <n v="0"/>
    <n v="0"/>
    <n v="265548"/>
    <n v="-1663170"/>
    <n v="0"/>
    <n v="0"/>
    <n v="0"/>
    <n v="0"/>
    <n v="0"/>
    <n v="0"/>
    <n v="0"/>
    <n v="0"/>
    <n v="0"/>
    <n v="0"/>
    <n v="0"/>
    <n v="0"/>
    <n v="0"/>
    <n v="0"/>
    <n v="0"/>
    <n v="0"/>
    <n v="0"/>
    <n v="-166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48"/>
    <n v="0"/>
    <m/>
    <n v="121602"/>
    <n v="1054"/>
    <n v="0"/>
    <n v="1243128"/>
    <n v="0"/>
    <n v="0"/>
    <n v="0"/>
    <n v="31838"/>
    <n v="0"/>
    <n v="0"/>
    <n v="0"/>
    <n v="0"/>
    <n v="0"/>
    <m/>
    <n v="0"/>
    <n v="0"/>
    <n v="1397622"/>
    <m/>
    <n v="0"/>
    <m/>
    <n v="0"/>
    <n v="265548"/>
    <n v="1663170"/>
    <n v="1663170"/>
  </r>
  <r>
    <x v="29"/>
    <n v="1594986"/>
    <n v="532999"/>
    <n v="532999"/>
    <s v="25-616-2400"/>
    <s v="AGUAS ANDINAS S.A."/>
    <s v="SAN MARTIN 430"/>
    <s v="AT43"/>
    <s v="4762 - NORMAL CON EMISION DE FACTURA"/>
    <s v="1-1 AEREA"/>
    <s v="N"/>
    <s v="SF-SIN DOCTO. AGRUPACION IVA"/>
    <s v="QUILICURA"/>
    <s v="LO BOZA"/>
    <s v="LO BOZA"/>
    <s v="GRAN CLIENTE"/>
    <s v="SERVICIOS SANITARIOS"/>
    <d v="2016-08-04T00:00:00"/>
    <d v="2016-09-05T00:00:00"/>
    <d v="2016-09-07T00:00:00"/>
    <n v="182068149"/>
    <n v="13976"/>
    <n v="0"/>
    <n v="10342"/>
    <n v="0"/>
    <n v="0"/>
    <n v="0"/>
    <n v="0"/>
    <n v="0"/>
    <n v="23"/>
    <n v="27"/>
    <n v="23"/>
    <n v="23"/>
    <n v="81752"/>
    <n v="1254"/>
    <n v="0"/>
    <n v="990705"/>
    <n v="0"/>
    <n v="0"/>
    <n v="0"/>
    <n v="0"/>
    <n v="0"/>
    <n v="0"/>
    <n v="0"/>
    <n v="0"/>
    <n v="20673"/>
    <n v="0"/>
    <n v="0"/>
    <n v="0"/>
    <n v="0"/>
    <n v="16634"/>
    <n v="131978"/>
    <n v="148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8997"/>
    <n v="1391106"/>
    <n v="0"/>
    <n v="222109"/>
    <n v="0"/>
    <n v="0"/>
    <n v="0"/>
    <n v="0"/>
    <n v="222109"/>
    <n v="-1391106"/>
    <n v="0"/>
    <n v="0"/>
    <n v="0"/>
    <n v="0"/>
    <n v="0"/>
    <n v="0"/>
    <n v="0"/>
    <n v="0"/>
    <n v="0"/>
    <n v="0"/>
    <n v="0"/>
    <n v="0"/>
    <n v="0"/>
    <n v="0"/>
    <n v="0"/>
    <n v="0"/>
    <n v="0"/>
    <n v="-139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109"/>
    <n v="0"/>
    <m/>
    <n v="68699"/>
    <n v="1054"/>
    <n v="0"/>
    <n v="832525"/>
    <n v="0"/>
    <n v="17372"/>
    <n v="0"/>
    <n v="13978"/>
    <n v="110906"/>
    <n v="124463"/>
    <n v="0"/>
    <n v="0"/>
    <n v="0"/>
    <m/>
    <n v="0"/>
    <n v="0"/>
    <n v="1168997"/>
    <m/>
    <n v="0"/>
    <m/>
    <n v="0"/>
    <n v="222109"/>
    <n v="1391106"/>
    <n v="1391106"/>
  </r>
  <r>
    <x v="29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8-04T00:00:00"/>
    <d v="2016-09-05T00:00:00"/>
    <d v="2016-09-07T00:00:00"/>
    <n v="182068149"/>
    <n v="362550"/>
    <n v="0"/>
    <n v="89431"/>
    <n v="0"/>
    <n v="0"/>
    <n v="0"/>
    <n v="0"/>
    <n v="0"/>
    <n v="679"/>
    <n v="681"/>
    <n v="661"/>
    <n v="661"/>
    <n v="81752"/>
    <n v="1254"/>
    <n v="0"/>
    <n v="25699770"/>
    <n v="0"/>
    <n v="0"/>
    <n v="0"/>
    <n v="0"/>
    <n v="0"/>
    <n v="0"/>
    <n v="0"/>
    <n v="0"/>
    <n v="536274"/>
    <n v="0"/>
    <n v="0"/>
    <n v="0"/>
    <n v="0"/>
    <n v="419527"/>
    <n v="379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56745"/>
    <n v="30531527"/>
    <n v="0"/>
    <n v="4874782"/>
    <n v="0"/>
    <n v="0"/>
    <n v="0"/>
    <n v="0"/>
    <n v="4874782"/>
    <n v="-30531527"/>
    <n v="0"/>
    <n v="0"/>
    <n v="0"/>
    <n v="0"/>
    <n v="0"/>
    <n v="0"/>
    <n v="0"/>
    <n v="0"/>
    <n v="0"/>
    <n v="0"/>
    <n v="0"/>
    <n v="0"/>
    <n v="0"/>
    <n v="0"/>
    <n v="0"/>
    <n v="0"/>
    <n v="0"/>
    <n v="-30531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4782"/>
    <n v="0"/>
    <m/>
    <n v="68699"/>
    <n v="1054"/>
    <n v="0"/>
    <n v="21596445"/>
    <n v="0"/>
    <n v="450650"/>
    <n v="0"/>
    <n v="352544"/>
    <n v="3187353"/>
    <n v="0"/>
    <n v="0"/>
    <n v="0"/>
    <n v="0"/>
    <m/>
    <n v="0"/>
    <n v="0"/>
    <n v="25656745"/>
    <m/>
    <n v="0"/>
    <m/>
    <n v="0"/>
    <n v="4874782"/>
    <n v="30531527"/>
    <n v="30531527"/>
  </r>
  <r>
    <x v="29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8-04T00:00:00"/>
    <d v="2016-09-05T00:00:00"/>
    <d v="2016-09-07T00:00:00"/>
    <n v="182068149"/>
    <n v="51822"/>
    <n v="0"/>
    <n v="15425"/>
    <n v="0"/>
    <n v="0"/>
    <n v="0"/>
    <n v="0"/>
    <n v="0"/>
    <n v="100"/>
    <n v="100"/>
    <n v="100"/>
    <n v="100"/>
    <n v="119493"/>
    <n v="1254"/>
    <n v="0"/>
    <n v="3673461"/>
    <n v="0"/>
    <n v="0"/>
    <n v="0"/>
    <n v="0"/>
    <n v="0"/>
    <n v="0"/>
    <n v="0"/>
    <n v="0"/>
    <n v="76654"/>
    <n v="0"/>
    <n v="0"/>
    <n v="0"/>
    <n v="0"/>
    <n v="61605"/>
    <n v="573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8"/>
    <n v="10720"/>
    <n v="0"/>
    <n v="0"/>
    <n v="3999357"/>
    <n v="4759236"/>
    <n v="0"/>
    <n v="759878"/>
    <n v="0"/>
    <n v="0"/>
    <n v="0"/>
    <n v="0"/>
    <n v="759878"/>
    <n v="-4759236"/>
    <n v="0"/>
    <n v="0"/>
    <n v="0"/>
    <n v="0"/>
    <n v="0"/>
    <n v="0"/>
    <n v="0"/>
    <n v="0"/>
    <n v="0"/>
    <n v="0"/>
    <n v="0"/>
    <n v="0"/>
    <n v="0"/>
    <n v="0"/>
    <n v="0"/>
    <n v="0"/>
    <n v="1"/>
    <n v="-4759235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9878"/>
    <n v="-1"/>
    <m/>
    <n v="100414"/>
    <n v="1054"/>
    <n v="0"/>
    <n v="3086942"/>
    <n v="0"/>
    <n v="64415"/>
    <n v="0"/>
    <n v="51769"/>
    <n v="482202"/>
    <n v="0"/>
    <n v="0"/>
    <n v="0"/>
    <n v="0"/>
    <m/>
    <n v="0"/>
    <n v="0"/>
    <n v="3786796"/>
    <m/>
    <n v="0"/>
    <m/>
    <n v="-1"/>
    <n v="719491"/>
    <n v="4506287"/>
    <n v="4506286"/>
  </r>
  <r>
    <x v="29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8-04T00:00:00"/>
    <d v="2016-09-05T00:00:00"/>
    <d v="2016-09-07T00:00:00"/>
    <n v="182068149"/>
    <n v="47331"/>
    <n v="0"/>
    <n v="18443"/>
    <n v="0"/>
    <n v="0"/>
    <n v="0"/>
    <n v="0"/>
    <n v="0"/>
    <n v="98"/>
    <n v="98"/>
    <n v="95"/>
    <n v="95"/>
    <n v="197500"/>
    <n v="1254"/>
    <n v="0"/>
    <n v="3355112"/>
    <n v="0"/>
    <n v="0"/>
    <n v="0"/>
    <n v="0"/>
    <n v="0"/>
    <n v="0"/>
    <n v="0"/>
    <n v="0"/>
    <n v="70010"/>
    <n v="0"/>
    <n v="0"/>
    <n v="0"/>
    <n v="0"/>
    <n v="60372"/>
    <n v="545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4099"/>
    <n v="4229378"/>
    <n v="0"/>
    <n v="675279"/>
    <n v="0"/>
    <n v="0"/>
    <n v="0"/>
    <n v="0"/>
    <n v="675279"/>
    <n v="-4229378"/>
    <n v="0"/>
    <n v="0"/>
    <n v="0"/>
    <n v="0"/>
    <n v="0"/>
    <n v="0"/>
    <n v="0"/>
    <n v="0"/>
    <n v="0"/>
    <n v="0"/>
    <n v="0"/>
    <n v="0"/>
    <n v="0"/>
    <n v="0"/>
    <n v="0"/>
    <n v="0"/>
    <n v="0"/>
    <n v="-422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279"/>
    <n v="0"/>
    <m/>
    <n v="165966"/>
    <n v="1054"/>
    <n v="0"/>
    <n v="2819422"/>
    <n v="0"/>
    <n v="58832"/>
    <n v="0"/>
    <n v="50733"/>
    <n v="458092"/>
    <n v="0"/>
    <n v="0"/>
    <n v="0"/>
    <n v="0"/>
    <m/>
    <n v="0"/>
    <n v="0"/>
    <n v="3554099"/>
    <m/>
    <n v="0"/>
    <m/>
    <n v="0"/>
    <n v="675279"/>
    <n v="4229378"/>
    <n v="4229378"/>
  </r>
  <r>
    <x v="29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8-04T00:00:00"/>
    <d v="2016-09-05T00:00:00"/>
    <d v="2016-09-07T00:00:00"/>
    <n v="182068149"/>
    <n v="714"/>
    <n v="0"/>
    <n v="0"/>
    <n v="0"/>
    <n v="0"/>
    <n v="0"/>
    <n v="0"/>
    <n v="0"/>
    <n v="1"/>
    <n v="63"/>
    <n v="1"/>
    <n v="1"/>
    <n v="144706"/>
    <n v="1254"/>
    <n v="0"/>
    <n v="50613"/>
    <n v="0"/>
    <n v="0"/>
    <n v="0"/>
    <n v="0"/>
    <n v="0"/>
    <n v="0"/>
    <n v="0"/>
    <n v="0"/>
    <n v="1057"/>
    <n v="0"/>
    <n v="0"/>
    <n v="0"/>
    <n v="0"/>
    <n v="39119"/>
    <n v="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771"/>
    <n v="242487"/>
    <n v="0"/>
    <n v="38716"/>
    <n v="0"/>
    <n v="0"/>
    <n v="0"/>
    <n v="0"/>
    <n v="38716"/>
    <n v="-242487"/>
    <n v="0"/>
    <n v="0"/>
    <n v="0"/>
    <n v="0"/>
    <n v="0"/>
    <n v="0"/>
    <n v="0"/>
    <n v="0"/>
    <n v="0"/>
    <n v="0"/>
    <n v="0"/>
    <n v="0"/>
    <n v="0"/>
    <n v="0"/>
    <n v="0"/>
    <n v="0"/>
    <n v="0"/>
    <n v="-242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16"/>
    <n v="0"/>
    <m/>
    <n v="121602"/>
    <n v="1054"/>
    <n v="0"/>
    <n v="42532"/>
    <n v="0"/>
    <n v="888"/>
    <n v="0"/>
    <n v="32873"/>
    <n v="4822"/>
    <n v="0"/>
    <n v="0"/>
    <n v="0"/>
    <n v="0"/>
    <m/>
    <n v="0"/>
    <n v="0"/>
    <n v="203771"/>
    <m/>
    <n v="0"/>
    <m/>
    <n v="0"/>
    <n v="38716"/>
    <n v="242487"/>
    <n v="242487"/>
  </r>
  <r>
    <x v="29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8-04T00:00:00"/>
    <d v="2016-09-05T00:00:00"/>
    <d v="2016-09-07T00:00:00"/>
    <n v="182068149"/>
    <n v="445"/>
    <n v="0"/>
    <n v="0"/>
    <n v="0"/>
    <n v="0"/>
    <n v="0"/>
    <n v="0"/>
    <n v="0"/>
    <n v="1"/>
    <n v="51"/>
    <n v="1"/>
    <n v="1"/>
    <n v="144706"/>
    <n v="1254"/>
    <n v="0"/>
    <n v="31545"/>
    <n v="0"/>
    <n v="0"/>
    <n v="0"/>
    <n v="0"/>
    <n v="0"/>
    <n v="0"/>
    <n v="0"/>
    <n v="0"/>
    <n v="658"/>
    <n v="0"/>
    <n v="0"/>
    <n v="0"/>
    <n v="0"/>
    <n v="31727"/>
    <n v="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200"/>
    <n v="215628"/>
    <n v="0"/>
    <n v="34428"/>
    <n v="0"/>
    <n v="0"/>
    <n v="0"/>
    <n v="0"/>
    <n v="34428"/>
    <n v="-215628"/>
    <n v="0"/>
    <n v="0"/>
    <n v="0"/>
    <n v="0"/>
    <n v="0"/>
    <n v="0"/>
    <n v="0"/>
    <n v="0"/>
    <n v="0"/>
    <n v="0"/>
    <n v="0"/>
    <n v="0"/>
    <n v="0"/>
    <n v="0"/>
    <n v="0"/>
    <n v="0"/>
    <n v="0"/>
    <n v="-21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28"/>
    <n v="0"/>
    <m/>
    <n v="121602"/>
    <n v="1054"/>
    <n v="0"/>
    <n v="26508"/>
    <n v="0"/>
    <n v="553"/>
    <n v="0"/>
    <n v="26661"/>
    <n v="4822"/>
    <n v="0"/>
    <n v="0"/>
    <n v="0"/>
    <n v="0"/>
    <m/>
    <n v="0"/>
    <n v="0"/>
    <n v="181200"/>
    <m/>
    <n v="0"/>
    <m/>
    <n v="0"/>
    <n v="34428"/>
    <n v="215628"/>
    <n v="215628"/>
  </r>
  <r>
    <x v="29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8-04T00:00:00"/>
    <d v="2016-09-05T00:00:00"/>
    <d v="2016-09-07T00:00:00"/>
    <n v="182068149"/>
    <n v="67597"/>
    <n v="0"/>
    <n v="18464"/>
    <n v="0"/>
    <n v="0"/>
    <n v="0"/>
    <n v="0"/>
    <n v="0"/>
    <n v="119"/>
    <n v="180"/>
    <n v="119"/>
    <n v="119"/>
    <n v="119493"/>
    <n v="1254"/>
    <n v="0"/>
    <n v="4791690"/>
    <n v="0"/>
    <n v="0"/>
    <n v="0"/>
    <n v="0"/>
    <n v="0"/>
    <n v="0"/>
    <n v="0"/>
    <n v="0"/>
    <n v="99987"/>
    <n v="0"/>
    <n v="0"/>
    <n v="0"/>
    <n v="0"/>
    <n v="111196"/>
    <n v="682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9383"/>
    <n v="5806466"/>
    <n v="0"/>
    <n v="927083"/>
    <n v="0"/>
    <n v="0"/>
    <n v="0"/>
    <n v="0"/>
    <n v="927083"/>
    <n v="-5806466"/>
    <n v="0"/>
    <n v="0"/>
    <n v="0"/>
    <n v="0"/>
    <n v="0"/>
    <n v="0"/>
    <n v="0"/>
    <n v="0"/>
    <n v="0"/>
    <n v="0"/>
    <n v="0"/>
    <n v="0"/>
    <n v="0"/>
    <n v="0"/>
    <n v="0"/>
    <n v="0"/>
    <n v="0"/>
    <n v="-580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083"/>
    <n v="0"/>
    <m/>
    <n v="100414"/>
    <n v="1054"/>
    <n v="0"/>
    <n v="4026630"/>
    <n v="0"/>
    <n v="84023"/>
    <n v="0"/>
    <n v="93442"/>
    <n v="573820"/>
    <n v="0"/>
    <n v="0"/>
    <n v="0"/>
    <n v="0"/>
    <m/>
    <n v="0"/>
    <n v="0"/>
    <n v="4879383"/>
    <m/>
    <n v="0"/>
    <m/>
    <n v="0"/>
    <n v="927083"/>
    <n v="5806466"/>
    <n v="5806466"/>
  </r>
  <r>
    <x v="29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8-04T00:00:00"/>
    <d v="2016-09-05T00:00:00"/>
    <d v="2016-09-07T00:00:00"/>
    <n v="182068149"/>
    <n v="72550"/>
    <n v="0"/>
    <n v="10917"/>
    <n v="0"/>
    <n v="0"/>
    <n v="0"/>
    <n v="0"/>
    <n v="0"/>
    <n v="128"/>
    <n v="216"/>
    <n v="126"/>
    <n v="126"/>
    <n v="119493"/>
    <n v="1254"/>
    <n v="0"/>
    <n v="5142790"/>
    <n v="0"/>
    <n v="0"/>
    <n v="0"/>
    <n v="0"/>
    <n v="0"/>
    <n v="0"/>
    <n v="0"/>
    <n v="0"/>
    <n v="107314"/>
    <n v="0"/>
    <n v="0"/>
    <n v="0"/>
    <n v="0"/>
    <n v="133374"/>
    <n v="723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2973"/>
    <n v="6227238"/>
    <n v="0"/>
    <n v="994265"/>
    <n v="0"/>
    <n v="0"/>
    <n v="0"/>
    <n v="0"/>
    <n v="994265"/>
    <n v="-6227238"/>
    <n v="0"/>
    <n v="0"/>
    <n v="0"/>
    <n v="0"/>
    <n v="0"/>
    <n v="0"/>
    <n v="0"/>
    <n v="0"/>
    <n v="0"/>
    <n v="0"/>
    <n v="0"/>
    <n v="0"/>
    <n v="0"/>
    <n v="0"/>
    <n v="0"/>
    <n v="0"/>
    <n v="0"/>
    <n v="-622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4265"/>
    <n v="0"/>
    <m/>
    <n v="100414"/>
    <n v="1054"/>
    <n v="0"/>
    <n v="4321672"/>
    <n v="0"/>
    <n v="90180"/>
    <n v="0"/>
    <n v="112079"/>
    <n v="607574"/>
    <n v="0"/>
    <n v="0"/>
    <n v="0"/>
    <n v="0"/>
    <m/>
    <n v="0"/>
    <n v="0"/>
    <n v="5232973"/>
    <m/>
    <n v="0"/>
    <m/>
    <n v="0"/>
    <n v="994265"/>
    <n v="6227238"/>
    <n v="6227238"/>
  </r>
  <r>
    <x v="29"/>
    <n v="1594986"/>
    <n v="916308"/>
    <n v="916308"/>
    <s v="25-616-1500"/>
    <s v="AGUAS ANDINAS S.A."/>
    <s v="VALLE ALEGRE 1265"/>
    <s v="AT43"/>
    <s v="1762 - NORMAL CON EMISION DE FACTURA"/>
    <s v="4-4 AEREA"/>
    <s v="N"/>
    <s v="SF-SIN DOCTO. AGRUPACION IVA"/>
    <s v="RENCA"/>
    <s v="PUDAHUEL"/>
    <s v="PUDAHUEL"/>
    <s v="GRAN CLIENTE"/>
    <s v="SERVICIOS SANITARIOS"/>
    <d v="2016-08-04T00:00:00"/>
    <d v="2016-09-05T00:00:00"/>
    <d v="2016-09-07T00:00:00"/>
    <n v="182068149"/>
    <n v="40062"/>
    <n v="0"/>
    <n v="19823"/>
    <n v="0"/>
    <n v="0"/>
    <n v="0"/>
    <n v="0"/>
    <n v="0"/>
    <n v="71"/>
    <n v="72"/>
    <n v="71"/>
    <n v="71"/>
    <n v="81752"/>
    <n v="1254"/>
    <n v="0"/>
    <n v="2709148"/>
    <n v="0"/>
    <n v="0"/>
    <n v="0"/>
    <n v="0"/>
    <n v="0"/>
    <n v="0"/>
    <n v="0"/>
    <n v="0"/>
    <n v="59258"/>
    <n v="0"/>
    <n v="0"/>
    <n v="0"/>
    <n v="0"/>
    <n v="44663"/>
    <n v="407412"/>
    <n v="9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5735"/>
    <n v="3398325"/>
    <n v="0"/>
    <n v="542590"/>
    <n v="0"/>
    <n v="0"/>
    <n v="0"/>
    <n v="0"/>
    <n v="542590"/>
    <n v="-3398325"/>
    <n v="0"/>
    <n v="0"/>
    <n v="0"/>
    <n v="0"/>
    <n v="0"/>
    <n v="0"/>
    <n v="0"/>
    <n v="0"/>
    <n v="0"/>
    <n v="0"/>
    <n v="0"/>
    <n v="0"/>
    <n v="0"/>
    <n v="0"/>
    <n v="0"/>
    <n v="0"/>
    <n v="0"/>
    <n v="-3398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2590"/>
    <n v="0"/>
    <m/>
    <n v="68699"/>
    <n v="1054"/>
    <n v="0"/>
    <n v="2276595"/>
    <n v="0"/>
    <n v="49797"/>
    <n v="0"/>
    <n v="37532"/>
    <n v="342363"/>
    <n v="79695"/>
    <n v="0"/>
    <n v="0"/>
    <n v="0"/>
    <m/>
    <n v="0"/>
    <n v="0"/>
    <n v="2855735"/>
    <m/>
    <n v="0"/>
    <m/>
    <n v="0"/>
    <n v="542590"/>
    <n v="3398325"/>
    <n v="3398325"/>
  </r>
  <r>
    <x v="29"/>
    <n v="1594986"/>
    <n v="973766"/>
    <n v="973766"/>
    <s v="25-616-1600"/>
    <s v="AGUAS ANDINAS S.A."/>
    <s v="ESMERALDA LADO 921"/>
    <s v="AT43"/>
    <s v="1762 - NORMAL CON EMISION DE FACTURA"/>
    <s v="4-4 AEREA"/>
    <s v="N"/>
    <s v="SF-SIN DOCTO. AGRUPACION IVA"/>
    <s v="RENCA"/>
    <s v="PUDAHUEL"/>
    <s v="PUDAHUEL"/>
    <s v="GRAN CLIENTE"/>
    <s v="SERVICIOS SANITARIOS"/>
    <d v="2016-07-05T00:00:00"/>
    <d v="2016-09-05T00:00:00"/>
    <d v="2016-09-07T00:00:00"/>
    <n v="182068149"/>
    <n v="81825"/>
    <n v="0"/>
    <n v="72118"/>
    <n v="0"/>
    <n v="0"/>
    <n v="0"/>
    <n v="0"/>
    <n v="0"/>
    <n v="77"/>
    <n v="77"/>
    <n v="76"/>
    <n v="76"/>
    <n v="0"/>
    <n v="1254"/>
    <n v="0"/>
    <n v="5634693"/>
    <n v="0"/>
    <n v="0"/>
    <n v="0"/>
    <n v="0"/>
    <n v="0"/>
    <n v="0"/>
    <n v="0"/>
    <n v="0"/>
    <n v="121033"/>
    <n v="0"/>
    <n v="0"/>
    <n v="0"/>
    <n v="0"/>
    <n v="95526"/>
    <n v="872249"/>
    <n v="1188445"/>
    <n v="0"/>
    <n v="0"/>
    <n v="0"/>
    <n v="0"/>
    <n v="0"/>
    <n v="0"/>
    <n v="0"/>
    <n v="0"/>
    <n v="0"/>
    <n v="0"/>
    <n v="0"/>
    <n v="0"/>
    <n v="0"/>
    <n v="0"/>
    <n v="-2430181"/>
    <n v="0"/>
    <n v="0"/>
    <n v="0"/>
    <n v="0"/>
    <n v="0"/>
    <n v="0"/>
    <n v="0"/>
    <n v="0"/>
    <n v="0"/>
    <n v="0"/>
    <n v="0"/>
    <n v="0"/>
    <n v="0"/>
    <n v="4607578"/>
    <n v="5483018"/>
    <n v="0"/>
    <n v="875440"/>
    <n v="0"/>
    <n v="0"/>
    <n v="0"/>
    <n v="0"/>
    <n v="875440"/>
    <n v="-5483018"/>
    <n v="0"/>
    <n v="0"/>
    <n v="0"/>
    <n v="0"/>
    <n v="0"/>
    <n v="0"/>
    <n v="0"/>
    <n v="0"/>
    <n v="0"/>
    <n v="0"/>
    <n v="0"/>
    <n v="0"/>
    <n v="0"/>
    <n v="0"/>
    <n v="0"/>
    <n v="0"/>
    <n v="0"/>
    <n v="-5483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440"/>
    <n v="0"/>
    <m/>
    <n v="0"/>
    <n v="1054"/>
    <n v="0"/>
    <n v="4735036"/>
    <n v="0"/>
    <n v="101708"/>
    <n v="0"/>
    <n v="80274"/>
    <n v="732982"/>
    <n v="998693"/>
    <n v="0"/>
    <n v="0"/>
    <n v="-2042168.9075630254"/>
    <m/>
    <n v="0"/>
    <n v="0"/>
    <n v="4607578.0924369749"/>
    <m/>
    <n v="0"/>
    <m/>
    <n v="0"/>
    <n v="875440"/>
    <n v="5483018.0924369749"/>
    <n v="5483018.0924369749"/>
  </r>
  <r>
    <x v="29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8-04T00:00:00"/>
    <d v="2016-09-05T00:00:00"/>
    <d v="2016-09-07T00:00:00"/>
    <n v="182068149"/>
    <n v="174285"/>
    <n v="0"/>
    <n v="49390"/>
    <n v="0"/>
    <n v="0"/>
    <n v="0"/>
    <n v="0"/>
    <n v="0"/>
    <n v="499"/>
    <n v="635"/>
    <n v="442"/>
    <n v="442"/>
    <n v="81752"/>
    <n v="1254"/>
    <n v="0"/>
    <n v="12354391"/>
    <n v="0"/>
    <n v="0"/>
    <n v="0"/>
    <n v="0"/>
    <n v="0"/>
    <n v="0"/>
    <n v="0"/>
    <n v="0"/>
    <n v="257797"/>
    <n v="0"/>
    <n v="0"/>
    <n v="0"/>
    <n v="0"/>
    <n v="391190"/>
    <n v="2536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28292"/>
    <n v="15622667"/>
    <n v="0"/>
    <n v="2494375"/>
    <n v="0"/>
    <n v="0"/>
    <n v="0"/>
    <n v="0"/>
    <n v="2494375"/>
    <n v="-15622667"/>
    <n v="0"/>
    <n v="0"/>
    <n v="0"/>
    <n v="0"/>
    <n v="0"/>
    <n v="0"/>
    <n v="0"/>
    <n v="0"/>
    <n v="0"/>
    <n v="0"/>
    <n v="0"/>
    <n v="0"/>
    <n v="0"/>
    <n v="0"/>
    <n v="0"/>
    <n v="0"/>
    <n v="0"/>
    <n v="-15622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4375"/>
    <n v="0"/>
    <m/>
    <n v="68699"/>
    <n v="1054"/>
    <n v="0"/>
    <n v="10381841"/>
    <n v="0"/>
    <n v="216636"/>
    <n v="0"/>
    <n v="328731"/>
    <n v="2131331"/>
    <n v="0"/>
    <n v="0"/>
    <n v="0"/>
    <n v="0"/>
    <m/>
    <n v="0"/>
    <n v="0"/>
    <n v="13128292"/>
    <m/>
    <n v="0"/>
    <m/>
    <n v="0"/>
    <n v="2494375"/>
    <n v="15622667"/>
    <n v="15622667"/>
  </r>
  <r>
    <x v="29"/>
    <n v="1594986"/>
    <n v="985980"/>
    <n v="985980"/>
    <s v="25-616-1300"/>
    <s v="AGUAS ANDINAS S.A."/>
    <s v="AV. DEPARTAMENTAL 7828"/>
    <s v="AT43"/>
    <s v="4762 - NORMAL CON EMISION DE FACTURA"/>
    <s v="1-1 AEREA"/>
    <s v="N"/>
    <s v="SF-SIN DOCTO. AGRUPACION IVA"/>
    <s v="PENALOLEN"/>
    <s v="MACUL"/>
    <s v="MACUL"/>
    <s v="GRAN CLIENTE"/>
    <s v="SERVICIOS SANITARIOS"/>
    <d v="2016-08-04T00:00:00"/>
    <d v="2016-09-05T00:00:00"/>
    <d v="2016-09-07T00:00:00"/>
    <n v="182068149"/>
    <n v="50649"/>
    <n v="0"/>
    <n v="8737"/>
    <n v="0"/>
    <n v="0"/>
    <n v="0"/>
    <n v="0"/>
    <n v="0"/>
    <n v="151"/>
    <n v="196"/>
    <n v="150"/>
    <n v="150"/>
    <n v="81752"/>
    <n v="1254"/>
    <n v="0"/>
    <n v="3590312"/>
    <n v="0"/>
    <n v="0"/>
    <n v="0"/>
    <n v="0"/>
    <n v="0"/>
    <n v="0"/>
    <n v="0"/>
    <n v="0"/>
    <n v="74919"/>
    <n v="0"/>
    <n v="0"/>
    <n v="0"/>
    <n v="0"/>
    <n v="121053"/>
    <n v="860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4807"/>
    <n v="4730020"/>
    <n v="0"/>
    <n v="755213"/>
    <n v="0"/>
    <n v="0"/>
    <n v="0"/>
    <n v="0"/>
    <n v="755213"/>
    <n v="-4730020"/>
    <n v="0"/>
    <n v="0"/>
    <n v="0"/>
    <n v="0"/>
    <n v="0"/>
    <n v="0"/>
    <n v="0"/>
    <n v="0"/>
    <n v="0"/>
    <n v="0"/>
    <n v="0"/>
    <n v="0"/>
    <n v="0"/>
    <n v="0"/>
    <n v="0"/>
    <n v="0"/>
    <n v="0"/>
    <n v="-4730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213"/>
    <n v="0"/>
    <m/>
    <n v="68699"/>
    <n v="1054"/>
    <n v="0"/>
    <n v="3017069"/>
    <n v="0"/>
    <n v="62957"/>
    <n v="0"/>
    <n v="101725"/>
    <n v="723303"/>
    <n v="0"/>
    <n v="0"/>
    <n v="0"/>
    <n v="0"/>
    <m/>
    <n v="0"/>
    <n v="0"/>
    <n v="3974807"/>
    <m/>
    <n v="0"/>
    <m/>
    <n v="0"/>
    <n v="755213"/>
    <n v="4730020"/>
    <n v="4730020"/>
  </r>
  <r>
    <x v="29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8-04T00:00:00"/>
    <d v="2016-09-05T00:00:00"/>
    <d v="2016-09-07T00:00:00"/>
    <n v="182068149"/>
    <n v="249500"/>
    <n v="0"/>
    <n v="33952"/>
    <n v="0"/>
    <n v="0"/>
    <n v="0"/>
    <n v="0"/>
    <n v="0"/>
    <n v="645"/>
    <n v="653"/>
    <n v="642"/>
    <n v="642"/>
    <n v="81752"/>
    <n v="1254"/>
    <n v="0"/>
    <n v="17686092"/>
    <n v="0"/>
    <n v="0"/>
    <n v="0"/>
    <n v="0"/>
    <n v="0"/>
    <n v="0"/>
    <n v="0"/>
    <n v="0"/>
    <n v="369054"/>
    <n v="0"/>
    <n v="0"/>
    <n v="0"/>
    <n v="0"/>
    <n v="402278"/>
    <n v="368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75928"/>
    <n v="22224354"/>
    <n v="0"/>
    <n v="3548426"/>
    <n v="0"/>
    <n v="0"/>
    <n v="0"/>
    <n v="0"/>
    <n v="3548426"/>
    <n v="-22224354"/>
    <n v="0"/>
    <n v="0"/>
    <n v="0"/>
    <n v="0"/>
    <n v="0"/>
    <n v="0"/>
    <n v="0"/>
    <n v="0"/>
    <n v="0"/>
    <n v="0"/>
    <n v="0"/>
    <n v="0"/>
    <n v="0"/>
    <n v="0"/>
    <n v="0"/>
    <n v="0"/>
    <n v="0"/>
    <n v="-2222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8426"/>
    <n v="0"/>
    <m/>
    <n v="68699"/>
    <n v="1054"/>
    <n v="0"/>
    <n v="14862262"/>
    <n v="0"/>
    <n v="310129"/>
    <n v="0"/>
    <n v="338049"/>
    <n v="3095735"/>
    <n v="0"/>
    <n v="0"/>
    <n v="0"/>
    <n v="0"/>
    <m/>
    <n v="0"/>
    <n v="0"/>
    <n v="18675928"/>
    <m/>
    <n v="0"/>
    <m/>
    <n v="0"/>
    <n v="3548426"/>
    <n v="22224354"/>
    <n v="22224354"/>
  </r>
  <r>
    <x v="29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8-04T00:00:00"/>
    <d v="2016-09-05T00:00:00"/>
    <d v="2016-09-07T00:00:00"/>
    <n v="182068149"/>
    <n v="26500"/>
    <n v="0"/>
    <n v="5022"/>
    <n v="0"/>
    <n v="0"/>
    <n v="0"/>
    <n v="0"/>
    <n v="0"/>
    <n v="51"/>
    <n v="51"/>
    <n v="49"/>
    <n v="49"/>
    <n v="0"/>
    <n v="1254"/>
    <n v="0"/>
    <n v="1878483"/>
    <n v="0"/>
    <n v="0"/>
    <n v="0"/>
    <n v="0"/>
    <n v="0"/>
    <n v="0"/>
    <n v="0"/>
    <n v="0"/>
    <n v="39199"/>
    <n v="0"/>
    <n v="0"/>
    <n v="0"/>
    <n v="0"/>
    <n v="31727"/>
    <n v="281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5491"/>
    <n v="2231834"/>
    <n v="0"/>
    <n v="356343"/>
    <n v="0"/>
    <n v="0"/>
    <n v="0"/>
    <n v="0"/>
    <n v="356343"/>
    <n v="-2231834"/>
    <n v="0"/>
    <n v="0"/>
    <n v="0"/>
    <n v="0"/>
    <n v="0"/>
    <n v="0"/>
    <n v="0"/>
    <n v="0"/>
    <n v="0"/>
    <n v="0"/>
    <n v="0"/>
    <n v="0"/>
    <n v="0"/>
    <n v="0"/>
    <n v="0"/>
    <n v="0"/>
    <n v="0"/>
    <n v="-223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6343"/>
    <n v="0"/>
    <m/>
    <n v="0"/>
    <n v="1054"/>
    <n v="0"/>
    <n v="1578557"/>
    <n v="0"/>
    <n v="32940"/>
    <n v="0"/>
    <n v="26661"/>
    <n v="236279"/>
    <n v="0"/>
    <n v="0"/>
    <n v="0"/>
    <n v="0"/>
    <m/>
    <n v="0"/>
    <n v="0"/>
    <n v="1875491"/>
    <m/>
    <n v="0"/>
    <m/>
    <n v="0"/>
    <n v="356343"/>
    <n v="2231834"/>
    <n v="2231834"/>
  </r>
  <r>
    <x v="29"/>
    <n v="1594986"/>
    <n v="1314153"/>
    <n v="1314153"/>
    <s v="25-616-1800"/>
    <s v="AGUAS ANDINAS S.A."/>
    <s v="G. MISTRAL / FCO. GONZALEZ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8-04T00:00:00"/>
    <d v="2016-09-05T00:00:00"/>
    <d v="2016-09-07T00:00:00"/>
    <n v="182068149"/>
    <n v="33136"/>
    <n v="0"/>
    <n v="489"/>
    <n v="0"/>
    <n v="0"/>
    <n v="0"/>
    <n v="0"/>
    <n v="0"/>
    <n v="108"/>
    <n v="130"/>
    <n v="102"/>
    <n v="102"/>
    <n v="0"/>
    <n v="1254"/>
    <n v="0"/>
    <n v="2348883"/>
    <n v="0"/>
    <n v="0"/>
    <n v="0"/>
    <n v="0"/>
    <n v="0"/>
    <n v="0"/>
    <n v="0"/>
    <n v="0"/>
    <n v="49014"/>
    <n v="0"/>
    <n v="0"/>
    <n v="0"/>
    <n v="0"/>
    <n v="80394"/>
    <n v="58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5497"/>
    <n v="3064841"/>
    <n v="0"/>
    <n v="489344"/>
    <n v="0"/>
    <n v="0"/>
    <n v="0"/>
    <n v="0"/>
    <n v="489344"/>
    <n v="-3064841"/>
    <n v="0"/>
    <n v="0"/>
    <n v="0"/>
    <n v="0"/>
    <n v="0"/>
    <n v="0"/>
    <n v="0"/>
    <n v="0"/>
    <n v="0"/>
    <n v="0"/>
    <n v="0"/>
    <n v="0"/>
    <n v="0"/>
    <n v="0"/>
    <n v="0"/>
    <n v="0"/>
    <n v="0"/>
    <n v="-3064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344"/>
    <n v="0"/>
    <m/>
    <n v="0"/>
    <n v="1054"/>
    <n v="0"/>
    <n v="1973851"/>
    <n v="0"/>
    <n v="41188"/>
    <n v="0"/>
    <n v="67558"/>
    <n v="491846"/>
    <n v="0"/>
    <n v="0"/>
    <n v="0"/>
    <n v="0"/>
    <m/>
    <n v="0"/>
    <n v="0"/>
    <n v="2575497"/>
    <m/>
    <n v="0"/>
    <m/>
    <n v="0"/>
    <n v="489344"/>
    <n v="3064841"/>
    <n v="3064841"/>
  </r>
  <r>
    <x v="29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6-08-04T00:00:00"/>
    <d v="2016-09-05T00:00:00"/>
    <d v="2016-09-07T00:00:00"/>
    <n v="182068149"/>
    <n v="35689"/>
    <n v="0"/>
    <n v="12458"/>
    <n v="0"/>
    <n v="0"/>
    <n v="0"/>
    <n v="0"/>
    <n v="0"/>
    <n v="54"/>
    <n v="54"/>
    <n v="54"/>
    <n v="54"/>
    <n v="119493"/>
    <n v="1254"/>
    <n v="0"/>
    <n v="2529856"/>
    <n v="0"/>
    <n v="0"/>
    <n v="0"/>
    <n v="0"/>
    <n v="0"/>
    <n v="0"/>
    <n v="0"/>
    <n v="0"/>
    <n v="52790"/>
    <n v="0"/>
    <n v="0"/>
    <n v="0"/>
    <n v="0"/>
    <n v="33266"/>
    <n v="309863"/>
    <n v="0"/>
    <n v="0"/>
    <n v="0"/>
    <n v="0"/>
    <n v="0"/>
    <n v="0"/>
    <n v="0"/>
    <n v="0"/>
    <n v="0"/>
    <n v="0"/>
    <n v="0"/>
    <n v="0"/>
    <n v="0"/>
    <n v="55201"/>
    <n v="0"/>
    <n v="0"/>
    <n v="0"/>
    <n v="0"/>
    <n v="0"/>
    <n v="0"/>
    <n v="0"/>
    <n v="0"/>
    <n v="0"/>
    <n v="0"/>
    <n v="0"/>
    <n v="0"/>
    <n v="0"/>
    <n v="0"/>
    <n v="0"/>
    <n v="2606489"/>
    <n v="3101722"/>
    <n v="0"/>
    <n v="486419"/>
    <n v="0"/>
    <n v="8814"/>
    <n v="0"/>
    <n v="0"/>
    <n v="495233"/>
    <n v="-3101722"/>
    <n v="0"/>
    <n v="0"/>
    <n v="0"/>
    <n v="0"/>
    <n v="0"/>
    <n v="0"/>
    <n v="0"/>
    <n v="0"/>
    <n v="0"/>
    <n v="0"/>
    <n v="0"/>
    <n v="0"/>
    <n v="0"/>
    <n v="0"/>
    <n v="0"/>
    <n v="0"/>
    <n v="0"/>
    <n v="-3101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233"/>
    <n v="0"/>
    <m/>
    <n v="100414"/>
    <n v="1054"/>
    <n v="0"/>
    <n v="2125929"/>
    <n v="0"/>
    <n v="44361"/>
    <n v="0"/>
    <n v="27955"/>
    <n v="260389"/>
    <n v="0"/>
    <n v="46387"/>
    <n v="0"/>
    <n v="0"/>
    <m/>
    <n v="0"/>
    <n v="0"/>
    <n v="2606489"/>
    <m/>
    <n v="0"/>
    <m/>
    <n v="0"/>
    <n v="495233"/>
    <n v="3101722"/>
    <n v="3101722"/>
  </r>
  <r>
    <x v="29"/>
    <n v="1594986"/>
    <n v="1386062"/>
    <n v="1386062"/>
    <s v="25-616-1200"/>
    <s v="AGUAS ANDINAS S.A."/>
    <s v="SAN LUIS 6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8-04T00:00:00"/>
    <d v="2016-09-05T00:00:00"/>
    <d v="2016-09-07T00:00:00"/>
    <n v="182068149"/>
    <n v="74464"/>
    <n v="0"/>
    <n v="17279"/>
    <n v="0"/>
    <n v="0"/>
    <n v="0"/>
    <n v="0"/>
    <n v="0"/>
    <n v="179"/>
    <n v="290"/>
    <n v="179"/>
    <n v="179"/>
    <n v="0"/>
    <n v="1254"/>
    <n v="0"/>
    <n v="5278465"/>
    <n v="0"/>
    <n v="0"/>
    <n v="0"/>
    <n v="0"/>
    <n v="0"/>
    <n v="0"/>
    <n v="0"/>
    <n v="0"/>
    <n v="110145"/>
    <n v="0"/>
    <n v="0"/>
    <n v="0"/>
    <n v="0"/>
    <n v="178962"/>
    <n v="1027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2827"/>
    <n v="6595964"/>
    <n v="0"/>
    <n v="1053137"/>
    <n v="0"/>
    <n v="0"/>
    <n v="0"/>
    <n v="0"/>
    <n v="1053137"/>
    <n v="-6595964"/>
    <n v="0"/>
    <n v="0"/>
    <n v="0"/>
    <n v="0"/>
    <n v="0"/>
    <n v="0"/>
    <n v="0"/>
    <n v="0"/>
    <n v="0"/>
    <n v="0"/>
    <n v="0"/>
    <n v="0"/>
    <n v="0"/>
    <n v="0"/>
    <n v="0"/>
    <n v="0"/>
    <n v="0"/>
    <n v="-6595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3137"/>
    <n v="0"/>
    <m/>
    <n v="0"/>
    <n v="1054"/>
    <n v="0"/>
    <n v="4435685"/>
    <n v="0"/>
    <n v="92559"/>
    <n v="0"/>
    <n v="150388"/>
    <n v="863141"/>
    <n v="0"/>
    <n v="0"/>
    <n v="0"/>
    <n v="0"/>
    <m/>
    <n v="0"/>
    <n v="0"/>
    <n v="5542827"/>
    <m/>
    <n v="0"/>
    <m/>
    <n v="0"/>
    <n v="1053137"/>
    <n v="6595964"/>
    <n v="6595964"/>
  </r>
  <r>
    <x v="29"/>
    <n v="1594986"/>
    <n v="1459358"/>
    <n v="1459358"/>
    <s v="25-616-1700"/>
    <s v="AGUAS ANDINAS S.A."/>
    <s v="CALLE A 1251"/>
    <s v="AT43"/>
    <s v="1762 - NORMAL CON EMISION DE FACTURA"/>
    <s v="1-1 AEREA"/>
    <s v="N"/>
    <s v="SF-SIN DOCTO. AGRUPACION IVA"/>
    <s v="HUECHURABA"/>
    <s v="RECOLETA"/>
    <s v="RECOLETA"/>
    <s v="GRAN CLIENTE"/>
    <s v="SERVICIOS SANITARIOS"/>
    <d v="2016-08-04T00:00:00"/>
    <d v="2016-09-05T00:00:00"/>
    <d v="2016-09-07T00:00:00"/>
    <n v="182068149"/>
    <n v="25996"/>
    <n v="0"/>
    <n v="7002"/>
    <n v="0"/>
    <n v="0"/>
    <n v="0"/>
    <n v="0"/>
    <n v="0"/>
    <n v="93"/>
    <n v="110"/>
    <n v="93"/>
    <n v="93"/>
    <n v="0"/>
    <n v="1254"/>
    <n v="0"/>
    <n v="1842755"/>
    <n v="0"/>
    <n v="0"/>
    <n v="0"/>
    <n v="0"/>
    <n v="0"/>
    <n v="0"/>
    <n v="0"/>
    <n v="0"/>
    <n v="38452"/>
    <n v="0"/>
    <n v="0"/>
    <n v="0"/>
    <n v="0"/>
    <n v="67765"/>
    <n v="533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7294"/>
    <n v="2483880"/>
    <n v="0"/>
    <n v="396586"/>
    <n v="0"/>
    <n v="0"/>
    <n v="0"/>
    <n v="0"/>
    <n v="396586"/>
    <n v="-2483880"/>
    <n v="0"/>
    <n v="0"/>
    <n v="0"/>
    <n v="0"/>
    <n v="0"/>
    <n v="0"/>
    <n v="0"/>
    <n v="0"/>
    <n v="0"/>
    <n v="0"/>
    <n v="0"/>
    <n v="0"/>
    <n v="0"/>
    <n v="0"/>
    <n v="0"/>
    <n v="0"/>
    <n v="0"/>
    <n v="-2483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586"/>
    <n v="0"/>
    <m/>
    <n v="0"/>
    <n v="1054"/>
    <n v="0"/>
    <n v="1548534"/>
    <n v="0"/>
    <n v="32313"/>
    <n v="0"/>
    <n v="56945"/>
    <n v="448448"/>
    <n v="0"/>
    <n v="0"/>
    <n v="0"/>
    <n v="0"/>
    <m/>
    <n v="0"/>
    <n v="0"/>
    <n v="2087294"/>
    <m/>
    <n v="0"/>
    <m/>
    <n v="0"/>
    <n v="396586"/>
    <n v="2483880"/>
    <n v="2483880"/>
  </r>
  <r>
    <x v="29"/>
    <n v="1594986"/>
    <n v="1486848"/>
    <n v="1486848"/>
    <s v="25-616-1000"/>
    <s v="AGUAS ANDINAS S.A."/>
    <s v="PDTE. BALMACEDA 1398"/>
    <s v="AT43"/>
    <s v="1762 - NORMAL CON EMISION DE FACTURA"/>
    <s v="S-SUB-SUB C3"/>
    <s v="N"/>
    <s v="SF-SIN DOCTO. AGRUPACION IVA"/>
    <s v="SANTIAGO"/>
    <s v="BRASIL"/>
    <s v="BRASIL"/>
    <s v="GRAN CLIENTE"/>
    <s v="SERVICIOS SANITARIOS"/>
    <d v="2016-08-04T00:00:00"/>
    <d v="2016-09-05T00:00:00"/>
    <d v="2016-09-07T00:00:00"/>
    <n v="182068149"/>
    <n v="145020"/>
    <n v="0"/>
    <n v="17060"/>
    <n v="0"/>
    <n v="0"/>
    <n v="0"/>
    <n v="0"/>
    <n v="0"/>
    <n v="383"/>
    <n v="555"/>
    <n v="352"/>
    <n v="352"/>
    <n v="0"/>
    <n v="1254"/>
    <n v="0"/>
    <n v="10279908"/>
    <n v="0"/>
    <n v="0"/>
    <n v="0"/>
    <n v="0"/>
    <n v="0"/>
    <n v="0"/>
    <n v="0"/>
    <n v="0"/>
    <n v="214509"/>
    <n v="0"/>
    <n v="0"/>
    <n v="0"/>
    <n v="0"/>
    <n v="581766"/>
    <n v="219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51903"/>
    <n v="13270765"/>
    <n v="0"/>
    <n v="2118862"/>
    <n v="0"/>
    <n v="0"/>
    <n v="0"/>
    <n v="0"/>
    <n v="2118862"/>
    <n v="-13270765"/>
    <n v="0"/>
    <n v="0"/>
    <n v="0"/>
    <n v="0"/>
    <n v="0"/>
    <n v="0"/>
    <n v="0"/>
    <n v="0"/>
    <n v="0"/>
    <n v="0"/>
    <n v="0"/>
    <n v="0"/>
    <n v="0"/>
    <n v="0"/>
    <n v="0"/>
    <n v="0"/>
    <n v="48867"/>
    <n v="-13221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8867"/>
    <n v="0"/>
    <n v="0"/>
    <n v="0"/>
    <n v="0"/>
    <n v="0"/>
    <n v="0"/>
    <n v="0"/>
    <n v="0"/>
    <n v="0"/>
    <n v="0"/>
    <n v="0"/>
    <n v="0"/>
    <n v="0"/>
    <n v="0"/>
    <n v="0"/>
    <n v="-48867"/>
    <n v="2118862"/>
    <n v="0"/>
    <m/>
    <n v="0"/>
    <n v="1054"/>
    <n v="0"/>
    <n v="8638578"/>
    <n v="0"/>
    <n v="180260"/>
    <n v="0"/>
    <n v="488879"/>
    <n v="1843132"/>
    <n v="0"/>
    <n v="0"/>
    <n v="0"/>
    <n v="0"/>
    <m/>
    <n v="0"/>
    <n v="-48867"/>
    <n v="11151903"/>
    <m/>
    <n v="0"/>
    <m/>
    <n v="-48867"/>
    <n v="2118862"/>
    <n v="13270765"/>
    <n v="13221898"/>
  </r>
  <r>
    <x v="29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8-04T00:00:00"/>
    <d v="2016-09-05T00:00:00"/>
    <d v="2016-09-07T00:00:00"/>
    <n v="182068149"/>
    <n v="20223"/>
    <n v="0"/>
    <n v="1697"/>
    <n v="0"/>
    <n v="0"/>
    <n v="0"/>
    <n v="0"/>
    <n v="0"/>
    <n v="43"/>
    <n v="50"/>
    <n v="43"/>
    <n v="43"/>
    <n v="81752"/>
    <n v="1254"/>
    <n v="0"/>
    <n v="1433530"/>
    <n v="0"/>
    <n v="0"/>
    <n v="0"/>
    <n v="0"/>
    <n v="0"/>
    <n v="0"/>
    <n v="0"/>
    <n v="0"/>
    <n v="29913"/>
    <n v="0"/>
    <n v="0"/>
    <n v="0"/>
    <n v="0"/>
    <n v="30802"/>
    <n v="246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2768"/>
    <n v="1823994"/>
    <n v="0"/>
    <n v="291226"/>
    <n v="0"/>
    <n v="0"/>
    <n v="0"/>
    <n v="0"/>
    <n v="291226"/>
    <n v="-1823994"/>
    <n v="0"/>
    <n v="0"/>
    <n v="0"/>
    <n v="0"/>
    <n v="0"/>
    <n v="0"/>
    <n v="0"/>
    <n v="0"/>
    <n v="0"/>
    <n v="0"/>
    <n v="0"/>
    <n v="0"/>
    <n v="0"/>
    <n v="0"/>
    <n v="0"/>
    <n v="0"/>
    <n v="0"/>
    <n v="-1823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226"/>
    <n v="0"/>
    <m/>
    <n v="68699"/>
    <n v="1054"/>
    <n v="0"/>
    <n v="1204647"/>
    <n v="0"/>
    <n v="25137"/>
    <n v="0"/>
    <n v="25884"/>
    <n v="207347"/>
    <n v="0"/>
    <n v="0"/>
    <n v="0"/>
    <n v="0"/>
    <m/>
    <n v="0"/>
    <n v="0"/>
    <n v="1532768"/>
    <m/>
    <n v="0"/>
    <m/>
    <n v="0"/>
    <n v="291226"/>
    <n v="1823994"/>
    <n v="1823994"/>
  </r>
  <r>
    <x v="29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8-04T00:00:00"/>
    <d v="2016-09-05T00:00:00"/>
    <d v="2016-09-07T00:00:00"/>
    <n v="182068149"/>
    <n v="52738"/>
    <n v="0"/>
    <n v="9247"/>
    <n v="0"/>
    <n v="0"/>
    <n v="0"/>
    <n v="0"/>
    <n v="0"/>
    <n v="116"/>
    <n v="215"/>
    <n v="116"/>
    <n v="116"/>
    <n v="0"/>
    <n v="1254"/>
    <n v="0"/>
    <n v="3738393"/>
    <n v="0"/>
    <n v="0"/>
    <n v="0"/>
    <n v="0"/>
    <n v="0"/>
    <n v="0"/>
    <n v="0"/>
    <n v="0"/>
    <n v="78008"/>
    <n v="0"/>
    <n v="0"/>
    <n v="0"/>
    <n v="0"/>
    <n v="132758"/>
    <n v="665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9029"/>
    <n v="4616045"/>
    <n v="0"/>
    <n v="737016"/>
    <n v="0"/>
    <n v="0"/>
    <n v="0"/>
    <n v="0"/>
    <n v="737016"/>
    <n v="-4616045"/>
    <n v="0"/>
    <n v="0"/>
    <n v="0"/>
    <n v="0"/>
    <n v="0"/>
    <n v="0"/>
    <n v="0"/>
    <n v="0"/>
    <n v="0"/>
    <n v="0"/>
    <n v="0"/>
    <n v="0"/>
    <n v="0"/>
    <n v="0"/>
    <n v="0"/>
    <n v="0"/>
    <n v="0"/>
    <n v="-4616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7016"/>
    <n v="0"/>
    <m/>
    <n v="0"/>
    <n v="1054"/>
    <n v="0"/>
    <n v="3141507"/>
    <n v="0"/>
    <n v="65553"/>
    <n v="0"/>
    <n v="111561"/>
    <n v="559354"/>
    <n v="0"/>
    <n v="0"/>
    <n v="0"/>
    <n v="0"/>
    <m/>
    <n v="0"/>
    <n v="0"/>
    <n v="3879029"/>
    <m/>
    <n v="0"/>
    <m/>
    <n v="0"/>
    <n v="737016"/>
    <n v="4616045"/>
    <n v="4616045"/>
  </r>
  <r>
    <x v="29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08-04T00:00:00"/>
    <d v="2016-09-05T00:00:00"/>
    <d v="2016-09-07T00:00:00"/>
    <n v="182068149"/>
    <n v="27089"/>
    <n v="0"/>
    <n v="8207"/>
    <n v="0"/>
    <n v="0"/>
    <n v="0"/>
    <n v="0"/>
    <n v="0"/>
    <n v="44"/>
    <n v="45"/>
    <n v="44"/>
    <n v="44"/>
    <n v="0"/>
    <n v="1254"/>
    <n v="0"/>
    <n v="2023358"/>
    <n v="0"/>
    <n v="0"/>
    <n v="0"/>
    <n v="0"/>
    <n v="0"/>
    <n v="0"/>
    <n v="0"/>
    <n v="0"/>
    <n v="40070"/>
    <n v="0"/>
    <n v="0"/>
    <n v="0"/>
    <n v="0"/>
    <n v="86336"/>
    <n v="377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4833"/>
    <n v="2528551"/>
    <n v="0"/>
    <n v="403718"/>
    <n v="0"/>
    <n v="0"/>
    <n v="0"/>
    <n v="0"/>
    <n v="403718"/>
    <n v="-2528551"/>
    <n v="0"/>
    <n v="0"/>
    <n v="0"/>
    <n v="0"/>
    <n v="0"/>
    <n v="0"/>
    <n v="0"/>
    <n v="0"/>
    <n v="0"/>
    <n v="0"/>
    <n v="0"/>
    <n v="0"/>
    <n v="0"/>
    <n v="0"/>
    <n v="0"/>
    <n v="0"/>
    <n v="0"/>
    <n v="-252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718"/>
    <n v="0"/>
    <m/>
    <n v="0"/>
    <n v="1054"/>
    <n v="0"/>
    <n v="1700301"/>
    <n v="0"/>
    <n v="33672"/>
    <n v="0"/>
    <n v="72551"/>
    <n v="317255"/>
    <n v="0"/>
    <n v="0"/>
    <n v="0"/>
    <n v="0"/>
    <m/>
    <n v="0"/>
    <n v="0"/>
    <n v="2124833"/>
    <m/>
    <n v="0"/>
    <m/>
    <n v="0"/>
    <n v="403718"/>
    <n v="2528551"/>
    <n v="2528551"/>
  </r>
  <r>
    <x v="30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7-05T00:00:00"/>
    <d v="2016-08-04T00:00:00"/>
    <d v="2016-08-05T00:00:00"/>
    <n v="180455948"/>
    <n v="57858"/>
    <n v="0"/>
    <n v="12776"/>
    <n v="0"/>
    <n v="0"/>
    <n v="0"/>
    <n v="0"/>
    <n v="0"/>
    <n v="238"/>
    <n v="259"/>
    <n v="161"/>
    <n v="161"/>
    <n v="119201"/>
    <n v="1251"/>
    <n v="0"/>
    <n v="4308332"/>
    <n v="0"/>
    <n v="0"/>
    <n v="0"/>
    <n v="0"/>
    <n v="0"/>
    <n v="0"/>
    <n v="0"/>
    <n v="0"/>
    <n v="85581"/>
    <n v="0"/>
    <n v="0"/>
    <n v="0"/>
    <n v="0"/>
    <n v="159998"/>
    <n v="932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1258"/>
    <n v="5606397"/>
    <n v="0"/>
    <n v="895139"/>
    <n v="0"/>
    <n v="0"/>
    <n v="0"/>
    <n v="0"/>
    <n v="895139"/>
    <n v="-5606397"/>
    <n v="0"/>
    <n v="0"/>
    <n v="0"/>
    <n v="0"/>
    <n v="0"/>
    <n v="0"/>
    <n v="0"/>
    <n v="0"/>
    <n v="0"/>
    <n v="0"/>
    <n v="0"/>
    <n v="0"/>
    <n v="0"/>
    <n v="0"/>
    <n v="0"/>
    <n v="0"/>
    <n v="0"/>
    <n v="-560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5139"/>
    <n v="0"/>
    <m/>
    <n v="100169"/>
    <n v="1051"/>
    <n v="0"/>
    <n v="3620447"/>
    <n v="0"/>
    <n v="71917"/>
    <n v="0"/>
    <n v="134452"/>
    <n v="783222"/>
    <n v="0"/>
    <n v="0"/>
    <n v="0"/>
    <n v="0"/>
    <m/>
    <n v="0"/>
    <n v="0"/>
    <n v="4711258"/>
    <m/>
    <n v="0"/>
    <m/>
    <n v="0"/>
    <n v="895139"/>
    <n v="5606397"/>
    <n v="5606397"/>
  </r>
  <r>
    <x v="30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7-05T00:00:00"/>
    <d v="2016-08-04T00:00:00"/>
    <d v="2016-08-05T00:00:00"/>
    <n v="180455948"/>
    <n v="119751"/>
    <n v="0"/>
    <n v="41058"/>
    <n v="0"/>
    <n v="0"/>
    <n v="0"/>
    <n v="0"/>
    <n v="0"/>
    <n v="311"/>
    <n v="328"/>
    <n v="239"/>
    <n v="239"/>
    <n v="64152"/>
    <n v="1251"/>
    <n v="0"/>
    <n v="8917126"/>
    <n v="0"/>
    <n v="0"/>
    <n v="0"/>
    <n v="0"/>
    <n v="0"/>
    <n v="0"/>
    <n v="0"/>
    <n v="0"/>
    <n v="177132"/>
    <n v="0"/>
    <n v="0"/>
    <n v="0"/>
    <n v="0"/>
    <n v="202232"/>
    <n v="1383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29807"/>
    <n v="10745470"/>
    <n v="0"/>
    <n v="1715663"/>
    <n v="0"/>
    <n v="0"/>
    <n v="0"/>
    <n v="0"/>
    <n v="1715663"/>
    <n v="-10745470"/>
    <n v="0"/>
    <n v="0"/>
    <n v="0"/>
    <n v="0"/>
    <n v="0"/>
    <n v="0"/>
    <n v="0"/>
    <n v="0"/>
    <n v="0"/>
    <n v="0"/>
    <n v="0"/>
    <n v="0"/>
    <n v="0"/>
    <n v="0"/>
    <n v="0"/>
    <n v="0"/>
    <n v="0"/>
    <n v="-10745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5663"/>
    <n v="0"/>
    <m/>
    <n v="53909"/>
    <n v="1051"/>
    <n v="0"/>
    <n v="7493383"/>
    <n v="0"/>
    <n v="148850"/>
    <n v="0"/>
    <n v="169943"/>
    <n v="1162671"/>
    <n v="0"/>
    <n v="0"/>
    <n v="0"/>
    <n v="0"/>
    <m/>
    <n v="0"/>
    <n v="0"/>
    <n v="9029807"/>
    <m/>
    <n v="0"/>
    <m/>
    <n v="0"/>
    <n v="1715663"/>
    <n v="10745470"/>
    <n v="10745470"/>
  </r>
  <r>
    <x v="30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7-05T00:00:00"/>
    <d v="2016-08-04T00:00:00"/>
    <d v="2016-08-05T00:00:00"/>
    <n v="180455948"/>
    <n v="101440"/>
    <n v="0"/>
    <n v="27636"/>
    <n v="0"/>
    <n v="0"/>
    <n v="0"/>
    <n v="0"/>
    <n v="0"/>
    <n v="294"/>
    <n v="329"/>
    <n v="292"/>
    <n v="292"/>
    <n v="119201"/>
    <n v="1251"/>
    <n v="0"/>
    <n v="7553618"/>
    <n v="0"/>
    <n v="0"/>
    <n v="0"/>
    <n v="0"/>
    <n v="0"/>
    <n v="0"/>
    <n v="0"/>
    <n v="0"/>
    <n v="150047"/>
    <n v="0"/>
    <n v="0"/>
    <n v="0"/>
    <n v="0"/>
    <n v="202849"/>
    <n v="1690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5850"/>
    <n v="9717362"/>
    <n v="0"/>
    <n v="1551512"/>
    <n v="0"/>
    <n v="0"/>
    <n v="0"/>
    <n v="0"/>
    <n v="1551512"/>
    <n v="-9717362"/>
    <n v="0"/>
    <n v="0"/>
    <n v="0"/>
    <n v="0"/>
    <n v="0"/>
    <n v="0"/>
    <n v="0"/>
    <n v="0"/>
    <n v="0"/>
    <n v="0"/>
    <n v="0"/>
    <n v="0"/>
    <n v="0"/>
    <n v="0"/>
    <n v="0"/>
    <n v="0"/>
    <n v="0"/>
    <n v="-9717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1512"/>
    <n v="0"/>
    <m/>
    <n v="100169"/>
    <n v="1051"/>
    <n v="0"/>
    <n v="6347578"/>
    <n v="0"/>
    <n v="126090"/>
    <n v="0"/>
    <n v="170461"/>
    <n v="1420501"/>
    <n v="0"/>
    <n v="0"/>
    <n v="0"/>
    <n v="0"/>
    <m/>
    <n v="0"/>
    <n v="0"/>
    <n v="8165850"/>
    <m/>
    <n v="0"/>
    <m/>
    <n v="0"/>
    <n v="1551512"/>
    <n v="9717362"/>
    <n v="9717362"/>
  </r>
  <r>
    <x v="30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07-05T00:00:00"/>
    <d v="2016-08-04T00:00:00"/>
    <d v="2016-08-05T00:00:00"/>
    <n v="180455948"/>
    <n v="24126"/>
    <n v="0"/>
    <n v="7363"/>
    <n v="0"/>
    <n v="0"/>
    <n v="0"/>
    <n v="0"/>
    <n v="0"/>
    <n v="61"/>
    <n v="63"/>
    <n v="61"/>
    <n v="61"/>
    <n v="144349"/>
    <n v="1251"/>
    <n v="0"/>
    <n v="1796516"/>
    <n v="0"/>
    <n v="0"/>
    <n v="0"/>
    <n v="0"/>
    <n v="0"/>
    <n v="0"/>
    <n v="0"/>
    <n v="0"/>
    <n v="35687"/>
    <n v="0"/>
    <n v="0"/>
    <n v="0"/>
    <n v="0"/>
    <n v="38844"/>
    <n v="353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1410"/>
    <n v="2369778"/>
    <n v="0"/>
    <n v="378368"/>
    <n v="0"/>
    <n v="0"/>
    <n v="0"/>
    <n v="0"/>
    <n v="378368"/>
    <n v="-2369778"/>
    <n v="0"/>
    <n v="0"/>
    <n v="0"/>
    <n v="0"/>
    <n v="0"/>
    <n v="0"/>
    <n v="0"/>
    <n v="0"/>
    <n v="0"/>
    <n v="0"/>
    <n v="0"/>
    <n v="0"/>
    <n v="0"/>
    <n v="0"/>
    <n v="0"/>
    <n v="0"/>
    <n v="0"/>
    <n v="-236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368"/>
    <n v="0"/>
    <m/>
    <n v="121302"/>
    <n v="1051"/>
    <n v="0"/>
    <n v="1509677"/>
    <n v="0"/>
    <n v="29989"/>
    <n v="0"/>
    <n v="32642"/>
    <n v="296749"/>
    <n v="0"/>
    <n v="0"/>
    <n v="0"/>
    <n v="0"/>
    <m/>
    <n v="0"/>
    <n v="0"/>
    <n v="1991410"/>
    <m/>
    <n v="0"/>
    <m/>
    <n v="0"/>
    <n v="378368"/>
    <n v="2369778"/>
    <n v="2369778"/>
  </r>
  <r>
    <x v="30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7-05T00:00:00"/>
    <d v="2016-08-04T00:00:00"/>
    <d v="2016-08-05T00:00:00"/>
    <n v="180455948"/>
    <n v="15566"/>
    <n v="0"/>
    <n v="11556"/>
    <n v="0"/>
    <n v="0"/>
    <n v="0"/>
    <n v="0"/>
    <n v="0"/>
    <n v="23"/>
    <n v="27"/>
    <n v="23"/>
    <n v="23"/>
    <n v="81557"/>
    <n v="1251"/>
    <n v="0"/>
    <n v="1159105"/>
    <n v="0"/>
    <n v="0"/>
    <n v="0"/>
    <n v="0"/>
    <n v="0"/>
    <n v="0"/>
    <n v="0"/>
    <n v="0"/>
    <n v="23025"/>
    <n v="0"/>
    <n v="0"/>
    <n v="0"/>
    <n v="0"/>
    <n v="16647"/>
    <n v="133148"/>
    <n v="170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1840"/>
    <n v="1584890"/>
    <n v="0"/>
    <n v="253050"/>
    <n v="0"/>
    <n v="0"/>
    <n v="0"/>
    <n v="0"/>
    <n v="253050"/>
    <n v="-1584890"/>
    <n v="0"/>
    <n v="0"/>
    <n v="0"/>
    <n v="0"/>
    <n v="0"/>
    <n v="0"/>
    <n v="0"/>
    <n v="0"/>
    <n v="0"/>
    <n v="0"/>
    <n v="0"/>
    <n v="0"/>
    <n v="0"/>
    <n v="0"/>
    <n v="0"/>
    <n v="0"/>
    <n v="0"/>
    <n v="-1584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050"/>
    <n v="0"/>
    <m/>
    <n v="68535"/>
    <n v="1051"/>
    <n v="0"/>
    <n v="974038"/>
    <n v="0"/>
    <n v="19349"/>
    <n v="0"/>
    <n v="13989"/>
    <n v="111889"/>
    <n v="142989"/>
    <n v="0"/>
    <n v="0"/>
    <n v="0"/>
    <m/>
    <n v="0"/>
    <n v="0"/>
    <n v="1331840"/>
    <m/>
    <n v="0"/>
    <m/>
    <n v="0"/>
    <n v="253050"/>
    <n v="1584890"/>
    <n v="1584890"/>
  </r>
  <r>
    <x v="30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7-05T00:00:00"/>
    <d v="2016-08-04T00:00:00"/>
    <d v="2016-08-05T00:00:00"/>
    <n v="180455948"/>
    <n v="320560"/>
    <n v="0"/>
    <n v="73629"/>
    <n v="0"/>
    <n v="0"/>
    <n v="0"/>
    <n v="0"/>
    <n v="0"/>
    <n v="677"/>
    <n v="680"/>
    <n v="663"/>
    <n v="663"/>
    <n v="81557"/>
    <n v="1251"/>
    <n v="0"/>
    <n v="23870146"/>
    <n v="0"/>
    <n v="0"/>
    <n v="0"/>
    <n v="0"/>
    <n v="0"/>
    <n v="0"/>
    <n v="0"/>
    <n v="0"/>
    <n v="474163"/>
    <n v="0"/>
    <n v="0"/>
    <n v="0"/>
    <n v="0"/>
    <n v="419262"/>
    <n v="3838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04625"/>
    <n v="28684504"/>
    <n v="0"/>
    <n v="4579879"/>
    <n v="0"/>
    <n v="0"/>
    <n v="0"/>
    <n v="0"/>
    <n v="4579879"/>
    <n v="-28684504"/>
    <n v="0"/>
    <n v="0"/>
    <n v="0"/>
    <n v="0"/>
    <n v="0"/>
    <n v="0"/>
    <n v="0"/>
    <n v="0"/>
    <n v="0"/>
    <n v="0"/>
    <n v="0"/>
    <n v="0"/>
    <n v="0"/>
    <n v="0"/>
    <n v="0"/>
    <n v="0"/>
    <n v="0"/>
    <n v="-2868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9879"/>
    <n v="0"/>
    <m/>
    <n v="68535"/>
    <n v="1051"/>
    <n v="0"/>
    <n v="20058946"/>
    <n v="0"/>
    <n v="398456"/>
    <n v="0"/>
    <n v="352321"/>
    <n v="3225316"/>
    <n v="0"/>
    <n v="0"/>
    <n v="0"/>
    <n v="0"/>
    <m/>
    <n v="0"/>
    <n v="0"/>
    <n v="24104625"/>
    <m/>
    <n v="0"/>
    <m/>
    <n v="0"/>
    <n v="4579879"/>
    <n v="28684504"/>
    <n v="28684504"/>
  </r>
  <r>
    <x v="30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7-05T00:00:00"/>
    <d v="2016-08-04T00:00:00"/>
    <d v="2016-08-05T00:00:00"/>
    <n v="180455948"/>
    <n v="46501"/>
    <n v="0"/>
    <n v="13902"/>
    <n v="0"/>
    <n v="0"/>
    <n v="0"/>
    <n v="0"/>
    <n v="0"/>
    <n v="100"/>
    <n v="100"/>
    <n v="99"/>
    <n v="99"/>
    <n v="119201"/>
    <n v="1251"/>
    <n v="0"/>
    <n v="3462645"/>
    <n v="0"/>
    <n v="0"/>
    <n v="0"/>
    <n v="0"/>
    <n v="0"/>
    <n v="0"/>
    <n v="0"/>
    <n v="0"/>
    <n v="68783"/>
    <n v="0"/>
    <n v="0"/>
    <n v="0"/>
    <n v="0"/>
    <n v="61656"/>
    <n v="573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3614738"/>
    <n v="4301539"/>
    <n v="0"/>
    <n v="686800"/>
    <n v="0"/>
    <n v="0"/>
    <n v="0"/>
    <n v="0"/>
    <n v="686800"/>
    <n v="-4301539"/>
    <n v="0"/>
    <n v="0"/>
    <n v="0"/>
    <n v="0"/>
    <n v="0"/>
    <n v="0"/>
    <n v="0"/>
    <n v="0"/>
    <n v="0"/>
    <n v="0"/>
    <n v="0"/>
    <n v="0"/>
    <n v="0"/>
    <n v="0"/>
    <n v="0"/>
    <n v="0"/>
    <n v="0"/>
    <n v="-430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800"/>
    <n v="-1"/>
    <m/>
    <n v="100169"/>
    <n v="1051"/>
    <n v="0"/>
    <n v="2909786"/>
    <n v="0"/>
    <n v="57801"/>
    <n v="0"/>
    <n v="51812"/>
    <n v="481608"/>
    <n v="0"/>
    <n v="0"/>
    <n v="0"/>
    <n v="0"/>
    <m/>
    <n v="0"/>
    <n v="0"/>
    <n v="3602227"/>
    <m/>
    <n v="0"/>
    <m/>
    <n v="0"/>
    <n v="684423"/>
    <n v="4286650"/>
    <n v="4286650"/>
  </r>
  <r>
    <x v="30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7-05T00:00:00"/>
    <d v="2016-08-04T00:00:00"/>
    <d v="2016-08-05T00:00:00"/>
    <n v="180455948"/>
    <n v="44387"/>
    <n v="0"/>
    <n v="17318"/>
    <n v="0"/>
    <n v="0"/>
    <n v="0"/>
    <n v="0"/>
    <n v="0"/>
    <n v="98"/>
    <n v="98"/>
    <n v="95"/>
    <n v="95"/>
    <n v="197022"/>
    <n v="1251"/>
    <n v="0"/>
    <n v="3305229"/>
    <n v="0"/>
    <n v="0"/>
    <n v="0"/>
    <n v="0"/>
    <n v="0"/>
    <n v="0"/>
    <n v="0"/>
    <n v="0"/>
    <n v="65656"/>
    <n v="0"/>
    <n v="0"/>
    <n v="0"/>
    <n v="0"/>
    <n v="60423"/>
    <n v="54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2217"/>
    <n v="4179538"/>
    <n v="0"/>
    <n v="667321"/>
    <n v="0"/>
    <n v="0"/>
    <n v="0"/>
    <n v="0"/>
    <n v="667321"/>
    <n v="-4179538"/>
    <n v="0"/>
    <n v="0"/>
    <n v="0"/>
    <n v="0"/>
    <n v="0"/>
    <n v="0"/>
    <n v="0"/>
    <n v="0"/>
    <n v="0"/>
    <n v="0"/>
    <n v="0"/>
    <n v="0"/>
    <n v="0"/>
    <n v="0"/>
    <n v="0"/>
    <n v="0"/>
    <n v="0"/>
    <n v="-4179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321"/>
    <n v="0"/>
    <m/>
    <n v="165565"/>
    <n v="1051"/>
    <n v="0"/>
    <n v="2777503"/>
    <n v="0"/>
    <n v="55173"/>
    <n v="0"/>
    <n v="50776"/>
    <n v="462149"/>
    <n v="0"/>
    <n v="0"/>
    <n v="0"/>
    <n v="0"/>
    <m/>
    <n v="0"/>
    <n v="0"/>
    <n v="3512217"/>
    <m/>
    <n v="0"/>
    <m/>
    <n v="0"/>
    <n v="667321"/>
    <n v="4179538"/>
    <n v="4179538"/>
  </r>
  <r>
    <x v="30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7-05T00:00:00"/>
    <d v="2016-08-04T00:00:00"/>
    <d v="2016-08-05T00:00:00"/>
    <n v="180455948"/>
    <n v="1323"/>
    <n v="0"/>
    <n v="134"/>
    <n v="0"/>
    <n v="0"/>
    <n v="0"/>
    <n v="0"/>
    <n v="0"/>
    <n v="63"/>
    <n v="64"/>
    <n v="63"/>
    <n v="63"/>
    <n v="144349"/>
    <n v="1251"/>
    <n v="0"/>
    <n v="98515"/>
    <n v="0"/>
    <n v="0"/>
    <n v="0"/>
    <n v="0"/>
    <n v="0"/>
    <n v="0"/>
    <n v="0"/>
    <n v="0"/>
    <n v="1956"/>
    <n v="0"/>
    <n v="0"/>
    <n v="0"/>
    <n v="0"/>
    <n v="39460"/>
    <n v="364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21"/>
    <n v="650241"/>
    <n v="0"/>
    <n v="103820"/>
    <n v="0"/>
    <n v="0"/>
    <n v="0"/>
    <n v="0"/>
    <n v="103820"/>
    <n v="-650241"/>
    <n v="0"/>
    <n v="0"/>
    <n v="0"/>
    <n v="0"/>
    <n v="0"/>
    <n v="0"/>
    <n v="0"/>
    <n v="0"/>
    <n v="0"/>
    <n v="0"/>
    <n v="0"/>
    <n v="0"/>
    <n v="0"/>
    <n v="0"/>
    <n v="0"/>
    <n v="0"/>
    <n v="0"/>
    <n v="-650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820"/>
    <n v="0"/>
    <m/>
    <n v="121302"/>
    <n v="1051"/>
    <n v="0"/>
    <n v="82786"/>
    <n v="0"/>
    <n v="1644"/>
    <n v="0"/>
    <n v="33160"/>
    <n v="306478"/>
    <n v="0"/>
    <n v="0"/>
    <n v="0"/>
    <n v="0"/>
    <m/>
    <n v="0"/>
    <n v="0"/>
    <n v="546421"/>
    <m/>
    <n v="0"/>
    <m/>
    <n v="0"/>
    <n v="103820"/>
    <n v="650241"/>
    <n v="650241"/>
  </r>
  <r>
    <x v="30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7-05T00:00:00"/>
    <d v="2016-08-04T00:00:00"/>
    <d v="2016-08-05T00:00:00"/>
    <n v="180455948"/>
    <n v="867"/>
    <n v="0"/>
    <n v="177"/>
    <n v="0"/>
    <n v="0"/>
    <n v="0"/>
    <n v="0"/>
    <n v="0"/>
    <n v="44"/>
    <n v="55"/>
    <n v="35"/>
    <n v="35"/>
    <n v="144349"/>
    <n v="1251"/>
    <n v="0"/>
    <n v="64560"/>
    <n v="0"/>
    <n v="0"/>
    <n v="0"/>
    <n v="0"/>
    <n v="0"/>
    <n v="0"/>
    <n v="0"/>
    <n v="0"/>
    <n v="1283"/>
    <n v="0"/>
    <n v="0"/>
    <n v="0"/>
    <n v="0"/>
    <n v="34220"/>
    <n v="20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705"/>
    <n v="448279"/>
    <n v="0"/>
    <n v="71574"/>
    <n v="0"/>
    <n v="0"/>
    <n v="0"/>
    <n v="0"/>
    <n v="71574"/>
    <n v="-448279"/>
    <n v="0"/>
    <n v="0"/>
    <n v="0"/>
    <n v="0"/>
    <n v="0"/>
    <n v="0"/>
    <n v="0"/>
    <n v="0"/>
    <n v="0"/>
    <n v="0"/>
    <n v="0"/>
    <n v="0"/>
    <n v="0"/>
    <n v="0"/>
    <n v="0"/>
    <n v="0"/>
    <n v="0"/>
    <n v="-448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74"/>
    <n v="0"/>
    <m/>
    <n v="121302"/>
    <n v="1051"/>
    <n v="0"/>
    <n v="54252"/>
    <n v="0"/>
    <n v="1078"/>
    <n v="0"/>
    <n v="28756"/>
    <n v="170266"/>
    <n v="0"/>
    <n v="0"/>
    <n v="0"/>
    <n v="0"/>
    <m/>
    <n v="0"/>
    <n v="0"/>
    <n v="376705"/>
    <m/>
    <n v="0"/>
    <m/>
    <n v="0"/>
    <n v="71574"/>
    <n v="448279"/>
    <n v="448279"/>
  </r>
  <r>
    <x v="30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7-05T00:00:00"/>
    <d v="2016-08-04T00:00:00"/>
    <d v="2016-08-05T00:00:00"/>
    <n v="180455948"/>
    <n v="56636"/>
    <n v="0"/>
    <n v="14874"/>
    <n v="0"/>
    <n v="0"/>
    <n v="0"/>
    <n v="0"/>
    <n v="0"/>
    <n v="117"/>
    <n v="180"/>
    <n v="117"/>
    <n v="117"/>
    <n v="119201"/>
    <n v="1251"/>
    <n v="0"/>
    <n v="4217337"/>
    <n v="0"/>
    <n v="0"/>
    <n v="0"/>
    <n v="0"/>
    <n v="0"/>
    <n v="0"/>
    <n v="0"/>
    <n v="0"/>
    <n v="83775"/>
    <n v="0"/>
    <n v="0"/>
    <n v="0"/>
    <n v="0"/>
    <n v="111290"/>
    <n v="67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8294"/>
    <n v="5210170"/>
    <n v="0"/>
    <n v="831876"/>
    <n v="0"/>
    <n v="0"/>
    <n v="0"/>
    <n v="0"/>
    <n v="831876"/>
    <n v="-5210170"/>
    <n v="0"/>
    <n v="0"/>
    <n v="0"/>
    <n v="0"/>
    <n v="0"/>
    <n v="0"/>
    <n v="0"/>
    <n v="0"/>
    <n v="0"/>
    <n v="0"/>
    <n v="0"/>
    <n v="0"/>
    <n v="0"/>
    <n v="0"/>
    <n v="0"/>
    <n v="0"/>
    <n v="0"/>
    <n v="-5210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876"/>
    <n v="0"/>
    <m/>
    <n v="100169"/>
    <n v="1051"/>
    <n v="0"/>
    <n v="3543981"/>
    <n v="0"/>
    <n v="70399"/>
    <n v="0"/>
    <n v="93521"/>
    <n v="569173"/>
    <n v="0"/>
    <n v="0"/>
    <n v="0"/>
    <n v="0"/>
    <m/>
    <n v="0"/>
    <n v="0"/>
    <n v="4378294"/>
    <m/>
    <n v="0"/>
    <m/>
    <n v="0"/>
    <n v="831876"/>
    <n v="5210170"/>
    <n v="5210170"/>
  </r>
  <r>
    <x v="30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7-05T00:00:00"/>
    <d v="2016-08-04T00:00:00"/>
    <d v="2016-08-05T00:00:00"/>
    <n v="180455948"/>
    <n v="69275"/>
    <n v="0"/>
    <n v="10815"/>
    <n v="0"/>
    <n v="0"/>
    <n v="0"/>
    <n v="0"/>
    <n v="0"/>
    <n v="128"/>
    <n v="216"/>
    <n v="127"/>
    <n v="127"/>
    <n v="119201"/>
    <n v="1251"/>
    <n v="0"/>
    <n v="5158486"/>
    <n v="0"/>
    <n v="0"/>
    <n v="0"/>
    <n v="0"/>
    <n v="0"/>
    <n v="0"/>
    <n v="0"/>
    <n v="0"/>
    <n v="102470"/>
    <n v="0"/>
    <n v="0"/>
    <n v="0"/>
    <n v="0"/>
    <n v="133486"/>
    <n v="73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52185"/>
    <n v="6250100"/>
    <n v="0"/>
    <n v="997915"/>
    <n v="0"/>
    <n v="0"/>
    <n v="0"/>
    <n v="0"/>
    <n v="997915"/>
    <n v="-6250100"/>
    <n v="0"/>
    <n v="0"/>
    <n v="0"/>
    <n v="0"/>
    <n v="0"/>
    <n v="0"/>
    <n v="0"/>
    <n v="0"/>
    <n v="0"/>
    <n v="0"/>
    <n v="0"/>
    <n v="0"/>
    <n v="0"/>
    <n v="0"/>
    <n v="0"/>
    <n v="0"/>
    <n v="0"/>
    <n v="-625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7915"/>
    <n v="0"/>
    <m/>
    <n v="100169"/>
    <n v="1051"/>
    <n v="0"/>
    <n v="4334862"/>
    <n v="0"/>
    <n v="86109"/>
    <n v="0"/>
    <n v="112173"/>
    <n v="617821"/>
    <n v="0"/>
    <n v="0"/>
    <n v="0"/>
    <n v="0"/>
    <m/>
    <n v="0"/>
    <n v="0"/>
    <n v="5252185"/>
    <m/>
    <n v="0"/>
    <m/>
    <n v="0"/>
    <n v="997915"/>
    <n v="6250100"/>
    <n v="6250100"/>
  </r>
  <r>
    <x v="30"/>
    <n v="1594986"/>
    <n v="916308"/>
    <n v="916308"/>
    <s v="25-616-1500"/>
    <s v="AGUAS ANDINAS S.A."/>
    <s v="VALLE ALEGRE 1265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7-05T00:00:00"/>
    <d v="2016-08-04T00:00:00"/>
    <d v="2016-08-05T00:00:00"/>
    <n v="180455948"/>
    <n v="42517"/>
    <n v="0"/>
    <n v="20466"/>
    <n v="0"/>
    <n v="0"/>
    <n v="0"/>
    <n v="0"/>
    <n v="0"/>
    <n v="71"/>
    <n v="72"/>
    <n v="71"/>
    <n v="71"/>
    <n v="81557"/>
    <n v="1251"/>
    <n v="0"/>
    <n v="3165982"/>
    <n v="0"/>
    <n v="0"/>
    <n v="0"/>
    <n v="0"/>
    <n v="0"/>
    <n v="0"/>
    <n v="0"/>
    <n v="0"/>
    <n v="62890"/>
    <n v="0"/>
    <n v="0"/>
    <n v="0"/>
    <n v="0"/>
    <n v="44701"/>
    <n v="411021"/>
    <n v="108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7187"/>
    <n v="3876053"/>
    <n v="0"/>
    <n v="618866"/>
    <n v="0"/>
    <n v="0"/>
    <n v="0"/>
    <n v="0"/>
    <n v="618866"/>
    <n v="-3876053"/>
    <n v="0"/>
    <n v="0"/>
    <n v="0"/>
    <n v="0"/>
    <n v="0"/>
    <n v="0"/>
    <n v="0"/>
    <n v="0"/>
    <n v="0"/>
    <n v="0"/>
    <n v="0"/>
    <n v="0"/>
    <n v="0"/>
    <n v="0"/>
    <n v="0"/>
    <n v="0"/>
    <n v="0"/>
    <n v="-3876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8866"/>
    <n v="0"/>
    <m/>
    <n v="68535"/>
    <n v="1051"/>
    <n v="0"/>
    <n v="2660489"/>
    <n v="0"/>
    <n v="52849"/>
    <n v="0"/>
    <n v="37564"/>
    <n v="345396"/>
    <n v="91303"/>
    <n v="0"/>
    <n v="0"/>
    <n v="0"/>
    <m/>
    <n v="0"/>
    <n v="0"/>
    <n v="3257187"/>
    <m/>
    <n v="0"/>
    <m/>
    <n v="0"/>
    <n v="618866"/>
    <n v="3876053"/>
    <n v="3876053"/>
  </r>
  <r>
    <x v="30"/>
    <n v="1594986"/>
    <n v="973766"/>
    <n v="973766"/>
    <s v="25-616-1600"/>
    <s v="AGUAS ANDINAS S.A."/>
    <s v="ESMERALDA LADO 921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7-05T00:00:00"/>
    <d v="2016-08-04T00:00:00"/>
    <d v="2016-08-05T00:00:00"/>
    <n v="180455948"/>
    <n v="0"/>
    <n v="0"/>
    <n v="0"/>
    <n v="0"/>
    <n v="0"/>
    <n v="0"/>
    <n v="0"/>
    <n v="31994"/>
    <n v="0"/>
    <n v="0"/>
    <n v="0"/>
    <n v="0"/>
    <n v="0"/>
    <n v="1251"/>
    <n v="0"/>
    <n v="2382398"/>
    <n v="0"/>
    <n v="0"/>
    <n v="0"/>
    <n v="0"/>
    <n v="0"/>
    <n v="0"/>
    <n v="0"/>
    <n v="0"/>
    <n v="0"/>
    <n v="0"/>
    <n v="0"/>
    <n v="0"/>
    <n v="0"/>
    <n v="47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3220"/>
    <n v="2431432"/>
    <n v="0"/>
    <n v="388212"/>
    <n v="0"/>
    <n v="0"/>
    <n v="0"/>
    <n v="0"/>
    <n v="388212"/>
    <n v="-2431432"/>
    <n v="0"/>
    <n v="0"/>
    <n v="0"/>
    <n v="0"/>
    <n v="0"/>
    <n v="0"/>
    <n v="0"/>
    <n v="0"/>
    <n v="0"/>
    <n v="0"/>
    <n v="0"/>
    <n v="0"/>
    <n v="0"/>
    <n v="0"/>
    <n v="0"/>
    <n v="0"/>
    <n v="0"/>
    <n v="-2431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212"/>
    <n v="0"/>
    <m/>
    <n v="0"/>
    <n v="1051"/>
    <n v="0"/>
    <n v="2002015"/>
    <n v="0"/>
    <n v="0"/>
    <n v="0"/>
    <n v="40154"/>
    <n v="0"/>
    <n v="0"/>
    <n v="0"/>
    <n v="0"/>
    <n v="0"/>
    <m/>
    <n v="0"/>
    <n v="0"/>
    <n v="2043220"/>
    <m/>
    <n v="0"/>
    <m/>
    <n v="0"/>
    <n v="388212"/>
    <n v="2431432"/>
    <n v="2431432"/>
  </r>
  <r>
    <x v="30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7-05T00:00:00"/>
    <d v="2016-08-04T00:00:00"/>
    <d v="2016-08-05T00:00:00"/>
    <n v="180455948"/>
    <n v="162645"/>
    <n v="0"/>
    <n v="48062"/>
    <n v="0"/>
    <n v="0"/>
    <n v="0"/>
    <n v="0"/>
    <n v="0"/>
    <n v="612"/>
    <n v="653"/>
    <n v="612"/>
    <n v="612"/>
    <n v="81557"/>
    <n v="1251"/>
    <n v="0"/>
    <n v="12111180"/>
    <n v="0"/>
    <n v="0"/>
    <n v="0"/>
    <n v="0"/>
    <n v="0"/>
    <n v="0"/>
    <n v="0"/>
    <n v="0"/>
    <n v="240580"/>
    <n v="0"/>
    <n v="0"/>
    <n v="0"/>
    <n v="0"/>
    <n v="402923"/>
    <n v="3542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65022"/>
    <n v="16380376"/>
    <n v="0"/>
    <n v="2615354"/>
    <n v="0"/>
    <n v="0"/>
    <n v="0"/>
    <n v="0"/>
    <n v="2615354"/>
    <n v="-16380376"/>
    <n v="0"/>
    <n v="0"/>
    <n v="0"/>
    <n v="0"/>
    <n v="0"/>
    <n v="0"/>
    <n v="0"/>
    <n v="0"/>
    <n v="0"/>
    <n v="0"/>
    <n v="0"/>
    <n v="0"/>
    <n v="0"/>
    <n v="0"/>
    <n v="0"/>
    <n v="0"/>
    <n v="0"/>
    <n v="-16380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5354"/>
    <n v="0"/>
    <m/>
    <n v="68535"/>
    <n v="1051"/>
    <n v="0"/>
    <n v="10177462"/>
    <n v="0"/>
    <n v="202168"/>
    <n v="0"/>
    <n v="338591"/>
    <n v="2977215"/>
    <n v="0"/>
    <n v="0"/>
    <n v="0"/>
    <n v="0"/>
    <m/>
    <n v="0"/>
    <n v="0"/>
    <n v="13765022"/>
    <m/>
    <n v="0"/>
    <m/>
    <n v="0"/>
    <n v="2615354"/>
    <n v="16380376"/>
    <n v="16380376"/>
  </r>
  <r>
    <x v="30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7-05T00:00:00"/>
    <d v="2016-08-04T00:00:00"/>
    <d v="2016-08-05T00:00:00"/>
    <n v="180455948"/>
    <n v="40414"/>
    <n v="0"/>
    <n v="20129"/>
    <n v="0"/>
    <n v="0"/>
    <n v="0"/>
    <n v="0"/>
    <n v="0"/>
    <n v="152"/>
    <n v="196"/>
    <n v="152"/>
    <n v="152"/>
    <n v="81557"/>
    <n v="1251"/>
    <n v="0"/>
    <n v="3009384"/>
    <n v="0"/>
    <n v="0"/>
    <n v="0"/>
    <n v="0"/>
    <n v="0"/>
    <n v="0"/>
    <n v="0"/>
    <n v="0"/>
    <n v="59780"/>
    <n v="0"/>
    <n v="0"/>
    <n v="0"/>
    <n v="0"/>
    <n v="121154"/>
    <n v="879932"/>
    <n v="120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1068"/>
    <n v="4273371"/>
    <n v="0"/>
    <n v="682303"/>
    <n v="0"/>
    <n v="0"/>
    <n v="0"/>
    <n v="0"/>
    <n v="682303"/>
    <n v="-4273371"/>
    <n v="0"/>
    <n v="0"/>
    <n v="0"/>
    <n v="0"/>
    <n v="0"/>
    <n v="0"/>
    <n v="0"/>
    <n v="0"/>
    <n v="0"/>
    <n v="0"/>
    <n v="0"/>
    <n v="0"/>
    <n v="0"/>
    <n v="0"/>
    <n v="0"/>
    <n v="0"/>
    <n v="0"/>
    <n v="-4273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2303"/>
    <n v="0"/>
    <m/>
    <n v="68535"/>
    <n v="1051"/>
    <n v="0"/>
    <n v="2528894"/>
    <n v="0"/>
    <n v="50235"/>
    <n v="0"/>
    <n v="101810"/>
    <n v="739439"/>
    <n v="101104"/>
    <n v="0"/>
    <n v="0"/>
    <n v="0"/>
    <m/>
    <n v="0"/>
    <n v="0"/>
    <n v="3591068"/>
    <m/>
    <n v="0"/>
    <m/>
    <n v="0"/>
    <n v="682303"/>
    <n v="4273371"/>
    <n v="4273371"/>
  </r>
  <r>
    <x v="30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7-05T00:00:00"/>
    <d v="2016-08-04T00:00:00"/>
    <d v="2016-08-05T00:00:00"/>
    <n v="180455948"/>
    <n v="216760"/>
    <n v="0"/>
    <n v="28045"/>
    <n v="0"/>
    <n v="0"/>
    <n v="0"/>
    <n v="0"/>
    <n v="0"/>
    <n v="643"/>
    <n v="654"/>
    <n v="535"/>
    <n v="535"/>
    <n v="81557"/>
    <n v="1251"/>
    <n v="0"/>
    <n v="16140793"/>
    <n v="0"/>
    <n v="0"/>
    <n v="0"/>
    <n v="0"/>
    <n v="0"/>
    <n v="0"/>
    <n v="0"/>
    <n v="0"/>
    <n v="320625"/>
    <n v="0"/>
    <n v="0"/>
    <n v="0"/>
    <n v="0"/>
    <n v="403540"/>
    <n v="309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44451"/>
    <n v="20044897"/>
    <n v="0"/>
    <n v="3200446"/>
    <n v="0"/>
    <n v="0"/>
    <n v="0"/>
    <n v="0"/>
    <n v="3200446"/>
    <n v="-20044897"/>
    <n v="0"/>
    <n v="0"/>
    <n v="0"/>
    <n v="0"/>
    <n v="0"/>
    <n v="0"/>
    <n v="0"/>
    <n v="0"/>
    <n v="0"/>
    <n v="0"/>
    <n v="0"/>
    <n v="0"/>
    <n v="0"/>
    <n v="0"/>
    <n v="0"/>
    <n v="0"/>
    <n v="0"/>
    <n v="-2004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0446"/>
    <n v="0"/>
    <m/>
    <n v="68535"/>
    <n v="1051"/>
    <n v="0"/>
    <n v="13563692"/>
    <n v="0"/>
    <n v="269433"/>
    <n v="0"/>
    <n v="339109"/>
    <n v="2602631"/>
    <n v="0"/>
    <n v="0"/>
    <n v="0"/>
    <n v="0"/>
    <m/>
    <n v="0"/>
    <n v="0"/>
    <n v="16844451"/>
    <m/>
    <n v="0"/>
    <m/>
    <n v="0"/>
    <n v="3200446"/>
    <n v="20044897"/>
    <n v="20044897"/>
  </r>
  <r>
    <x v="30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7-05T00:00:00"/>
    <d v="2016-08-04T00:00:00"/>
    <d v="2016-08-05T00:00:00"/>
    <n v="180455948"/>
    <n v="21952"/>
    <n v="0"/>
    <n v="4439"/>
    <n v="0"/>
    <n v="0"/>
    <n v="0"/>
    <n v="0"/>
    <n v="0"/>
    <n v="51"/>
    <n v="52"/>
    <n v="47"/>
    <n v="47"/>
    <n v="0"/>
    <n v="1251"/>
    <n v="0"/>
    <n v="1634632"/>
    <n v="0"/>
    <n v="0"/>
    <n v="0"/>
    <n v="0"/>
    <n v="0"/>
    <n v="0"/>
    <n v="0"/>
    <n v="0"/>
    <n v="32470"/>
    <n v="0"/>
    <n v="0"/>
    <n v="0"/>
    <n v="0"/>
    <n v="32369"/>
    <n v="272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7820"/>
    <n v="1972806"/>
    <n v="0"/>
    <n v="314986"/>
    <n v="0"/>
    <n v="0"/>
    <n v="0"/>
    <n v="0"/>
    <n v="314986"/>
    <n v="-1972806"/>
    <n v="0"/>
    <n v="0"/>
    <n v="0"/>
    <n v="0"/>
    <n v="0"/>
    <n v="0"/>
    <n v="0"/>
    <n v="0"/>
    <n v="0"/>
    <n v="0"/>
    <n v="0"/>
    <n v="0"/>
    <n v="0"/>
    <n v="0"/>
    <n v="0"/>
    <n v="0"/>
    <n v="0"/>
    <n v="-1972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986"/>
    <n v="0"/>
    <m/>
    <n v="0"/>
    <n v="1051"/>
    <n v="0"/>
    <n v="1373640"/>
    <n v="0"/>
    <n v="27286"/>
    <n v="0"/>
    <n v="27201"/>
    <n v="228642"/>
    <n v="0"/>
    <n v="0"/>
    <n v="0"/>
    <n v="0"/>
    <m/>
    <n v="0"/>
    <n v="0"/>
    <n v="1657820"/>
    <m/>
    <n v="0"/>
    <m/>
    <n v="0"/>
    <n v="314986"/>
    <n v="1972806"/>
    <n v="1972806"/>
  </r>
  <r>
    <x v="30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7-05T00:00:00"/>
    <d v="2016-08-04T00:00:00"/>
    <d v="2016-08-05T00:00:00"/>
    <n v="180455948"/>
    <n v="31558"/>
    <n v="0"/>
    <n v="664"/>
    <n v="0"/>
    <n v="0"/>
    <n v="0"/>
    <n v="0"/>
    <n v="0"/>
    <n v="79"/>
    <n v="131"/>
    <n v="75"/>
    <n v="75"/>
    <n v="0"/>
    <n v="1251"/>
    <n v="0"/>
    <n v="2349931"/>
    <n v="0"/>
    <n v="0"/>
    <n v="0"/>
    <n v="0"/>
    <n v="0"/>
    <n v="0"/>
    <n v="0"/>
    <n v="0"/>
    <n v="46680"/>
    <n v="0"/>
    <n v="0"/>
    <n v="0"/>
    <n v="0"/>
    <n v="81078"/>
    <n v="434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7998"/>
    <n v="2913118"/>
    <n v="0"/>
    <n v="465120"/>
    <n v="0"/>
    <n v="0"/>
    <n v="0"/>
    <n v="0"/>
    <n v="465120"/>
    <n v="-2913118"/>
    <n v="0"/>
    <n v="0"/>
    <n v="0"/>
    <n v="0"/>
    <n v="0"/>
    <n v="0"/>
    <n v="0"/>
    <n v="0"/>
    <n v="0"/>
    <n v="0"/>
    <n v="0"/>
    <n v="0"/>
    <n v="0"/>
    <n v="0"/>
    <n v="0"/>
    <n v="0"/>
    <n v="0"/>
    <n v="-2913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120"/>
    <n v="0"/>
    <m/>
    <n v="0"/>
    <n v="1051"/>
    <n v="0"/>
    <n v="1974732"/>
    <n v="0"/>
    <n v="39227"/>
    <n v="0"/>
    <n v="68133"/>
    <n v="364855"/>
    <n v="0"/>
    <n v="0"/>
    <n v="0"/>
    <n v="0"/>
    <m/>
    <n v="0"/>
    <n v="0"/>
    <n v="2447998"/>
    <m/>
    <n v="0"/>
    <m/>
    <n v="0"/>
    <n v="465120"/>
    <n v="2913118"/>
    <n v="2913118"/>
  </r>
  <r>
    <x v="30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07-05T00:00:00"/>
    <d v="2016-08-04T00:00:00"/>
    <d v="2016-08-05T00:00:00"/>
    <n v="180455948"/>
    <n v="30580"/>
    <n v="0"/>
    <n v="10690"/>
    <n v="0"/>
    <n v="0"/>
    <n v="0"/>
    <n v="0"/>
    <n v="0"/>
    <n v="54"/>
    <n v="54"/>
    <n v="54"/>
    <n v="54"/>
    <n v="119201"/>
    <n v="1251"/>
    <n v="0"/>
    <n v="2277105"/>
    <n v="0"/>
    <n v="0"/>
    <n v="0"/>
    <n v="0"/>
    <n v="0"/>
    <n v="0"/>
    <n v="0"/>
    <n v="0"/>
    <n v="45233"/>
    <n v="0"/>
    <n v="0"/>
    <n v="0"/>
    <n v="0"/>
    <n v="33294"/>
    <n v="312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3438"/>
    <n v="2788691"/>
    <n v="0"/>
    <n v="445253"/>
    <n v="0"/>
    <n v="0"/>
    <n v="0"/>
    <n v="0"/>
    <n v="445253"/>
    <n v="-2788691"/>
    <n v="0"/>
    <n v="0"/>
    <n v="0"/>
    <n v="0"/>
    <n v="0"/>
    <n v="0"/>
    <n v="0"/>
    <n v="0"/>
    <n v="0"/>
    <n v="0"/>
    <n v="0"/>
    <n v="0"/>
    <n v="0"/>
    <n v="0"/>
    <n v="0"/>
    <n v="0"/>
    <n v="0"/>
    <n v="-2788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253"/>
    <n v="0"/>
    <m/>
    <n v="100169"/>
    <n v="1051"/>
    <n v="0"/>
    <n v="1913534"/>
    <n v="0"/>
    <n v="38011"/>
    <n v="0"/>
    <n v="27978"/>
    <n v="262695"/>
    <n v="0"/>
    <n v="0"/>
    <n v="0"/>
    <n v="0"/>
    <m/>
    <n v="0"/>
    <n v="0"/>
    <n v="2343438"/>
    <m/>
    <n v="0"/>
    <m/>
    <n v="0"/>
    <n v="445253"/>
    <n v="2788691"/>
    <n v="2788691"/>
  </r>
  <r>
    <x v="30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7-05T00:00:00"/>
    <d v="2016-08-04T00:00:00"/>
    <d v="2016-08-05T00:00:00"/>
    <n v="180455948"/>
    <n v="85257"/>
    <n v="0"/>
    <n v="14455"/>
    <n v="0"/>
    <n v="0"/>
    <n v="0"/>
    <n v="0"/>
    <n v="0"/>
    <n v="179"/>
    <n v="339"/>
    <n v="178"/>
    <n v="178"/>
    <n v="0"/>
    <n v="1251"/>
    <n v="0"/>
    <n v="6348568"/>
    <n v="0"/>
    <n v="0"/>
    <n v="0"/>
    <n v="0"/>
    <n v="0"/>
    <n v="0"/>
    <n v="0"/>
    <n v="0"/>
    <n v="126109"/>
    <n v="0"/>
    <n v="0"/>
    <n v="0"/>
    <n v="0"/>
    <n v="209322"/>
    <n v="1030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286"/>
    <n v="21710"/>
    <n v="0"/>
    <n v="0"/>
    <n v="7092179"/>
    <n v="8439693"/>
    <n v="0"/>
    <n v="1347514"/>
    <n v="0"/>
    <n v="0"/>
    <n v="0"/>
    <n v="0"/>
    <n v="1347514"/>
    <n v="-8439693"/>
    <n v="0"/>
    <n v="0"/>
    <n v="0"/>
    <n v="0"/>
    <n v="0"/>
    <n v="0"/>
    <n v="0"/>
    <n v="0"/>
    <n v="0"/>
    <n v="0"/>
    <n v="0"/>
    <n v="0"/>
    <n v="0"/>
    <n v="0"/>
    <n v="0"/>
    <n v="0"/>
    <n v="0"/>
    <n v="-8439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7514"/>
    <n v="0"/>
    <m/>
    <n v="0"/>
    <n v="1051"/>
    <n v="0"/>
    <n v="5334931"/>
    <n v="0"/>
    <n v="105974"/>
    <n v="0"/>
    <n v="175901"/>
    <n v="865922"/>
    <n v="0"/>
    <n v="0"/>
    <n v="0"/>
    <n v="0"/>
    <m/>
    <n v="0"/>
    <n v="0"/>
    <n v="6483779"/>
    <m/>
    <n v="0"/>
    <m/>
    <n v="0"/>
    <n v="1231918"/>
    <n v="7715697"/>
    <n v="7715697"/>
  </r>
  <r>
    <x v="30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07-05T00:00:00"/>
    <d v="2016-08-04T00:00:00"/>
    <d v="2016-08-05T00:00:00"/>
    <n v="180455948"/>
    <n v="22527"/>
    <n v="0"/>
    <n v="5744"/>
    <n v="0"/>
    <n v="0"/>
    <n v="0"/>
    <n v="0"/>
    <n v="0"/>
    <n v="87"/>
    <n v="110"/>
    <n v="46"/>
    <n v="46"/>
    <n v="0"/>
    <n v="1251"/>
    <n v="0"/>
    <n v="1677448"/>
    <n v="0"/>
    <n v="0"/>
    <n v="0"/>
    <n v="0"/>
    <n v="0"/>
    <n v="0"/>
    <n v="0"/>
    <n v="0"/>
    <n v="33321"/>
    <n v="0"/>
    <n v="0"/>
    <n v="0"/>
    <n v="0"/>
    <n v="67822"/>
    <n v="26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9443"/>
    <n v="2046137"/>
    <n v="0"/>
    <n v="326694"/>
    <n v="0"/>
    <n v="0"/>
    <n v="0"/>
    <n v="0"/>
    <n v="326694"/>
    <n v="-2046137"/>
    <n v="0"/>
    <n v="0"/>
    <n v="0"/>
    <n v="0"/>
    <n v="0"/>
    <n v="0"/>
    <n v="0"/>
    <n v="0"/>
    <n v="0"/>
    <n v="0"/>
    <n v="0"/>
    <n v="0"/>
    <n v="0"/>
    <n v="0"/>
    <n v="0"/>
    <n v="0"/>
    <n v="0"/>
    <n v="-2046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6694"/>
    <n v="0"/>
    <m/>
    <n v="0"/>
    <n v="1051"/>
    <n v="0"/>
    <n v="1409620"/>
    <n v="0"/>
    <n v="28001"/>
    <n v="0"/>
    <n v="56993"/>
    <n v="223778"/>
    <n v="0"/>
    <n v="0"/>
    <n v="0"/>
    <n v="0"/>
    <m/>
    <n v="0"/>
    <n v="0"/>
    <n v="1719443"/>
    <m/>
    <n v="0"/>
    <m/>
    <n v="0"/>
    <n v="326694"/>
    <n v="2046137"/>
    <n v="2046137"/>
  </r>
  <r>
    <x v="30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07-05T00:00:00"/>
    <d v="2016-08-04T00:00:00"/>
    <d v="2016-08-05T00:00:00"/>
    <n v="180455948"/>
    <n v="144070"/>
    <n v="0"/>
    <n v="19640"/>
    <n v="0"/>
    <n v="0"/>
    <n v="0"/>
    <n v="0"/>
    <n v="0"/>
    <n v="399"/>
    <n v="555"/>
    <n v="332"/>
    <n v="332"/>
    <n v="0"/>
    <n v="1251"/>
    <n v="0"/>
    <n v="10728013"/>
    <n v="0"/>
    <n v="0"/>
    <n v="0"/>
    <n v="0"/>
    <n v="0"/>
    <n v="0"/>
    <n v="0"/>
    <n v="0"/>
    <n v="213104"/>
    <n v="0"/>
    <n v="0"/>
    <n v="0"/>
    <n v="0"/>
    <n v="582249"/>
    <n v="2085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37257"/>
    <n v="13610336"/>
    <n v="0"/>
    <n v="2173079"/>
    <n v="0"/>
    <n v="0"/>
    <n v="0"/>
    <n v="0"/>
    <n v="2173079"/>
    <n v="-13610336"/>
    <n v="0"/>
    <n v="0"/>
    <n v="0"/>
    <n v="0"/>
    <n v="0"/>
    <n v="0"/>
    <n v="0"/>
    <n v="0"/>
    <n v="0"/>
    <n v="0"/>
    <n v="0"/>
    <n v="0"/>
    <n v="0"/>
    <n v="0"/>
    <n v="0"/>
    <n v="0"/>
    <n v="0"/>
    <n v="-13610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3079"/>
    <n v="0"/>
    <m/>
    <n v="0"/>
    <n v="1051"/>
    <n v="0"/>
    <n v="9015137"/>
    <n v="0"/>
    <n v="179079"/>
    <n v="0"/>
    <n v="489285"/>
    <n v="1752705"/>
    <n v="0"/>
    <n v="0"/>
    <n v="0"/>
    <n v="0"/>
    <m/>
    <n v="0"/>
    <n v="0"/>
    <n v="11437257"/>
    <m/>
    <n v="0"/>
    <m/>
    <n v="0"/>
    <n v="2173079"/>
    <n v="13610336"/>
    <n v="13610336"/>
  </r>
  <r>
    <x v="30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7-05T00:00:00"/>
    <d v="2016-08-04T00:00:00"/>
    <d v="2016-08-05T00:00:00"/>
    <n v="180455948"/>
    <n v="13418"/>
    <n v="0"/>
    <n v="1007"/>
    <n v="0"/>
    <n v="0"/>
    <n v="0"/>
    <n v="0"/>
    <n v="0"/>
    <n v="36"/>
    <n v="55"/>
    <n v="36"/>
    <n v="36"/>
    <n v="81557"/>
    <n v="1251"/>
    <n v="0"/>
    <n v="999156"/>
    <n v="0"/>
    <n v="0"/>
    <n v="0"/>
    <n v="0"/>
    <n v="0"/>
    <n v="0"/>
    <n v="0"/>
    <n v="0"/>
    <n v="19848"/>
    <n v="0"/>
    <n v="0"/>
    <n v="0"/>
    <n v="0"/>
    <n v="33911"/>
    <n v="208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9519"/>
    <n v="1344128"/>
    <n v="0"/>
    <n v="214609"/>
    <n v="0"/>
    <n v="0"/>
    <n v="0"/>
    <n v="0"/>
    <n v="214609"/>
    <n v="-1344128"/>
    <n v="0"/>
    <n v="0"/>
    <n v="0"/>
    <n v="0"/>
    <n v="0"/>
    <n v="0"/>
    <n v="0"/>
    <n v="0"/>
    <n v="0"/>
    <n v="0"/>
    <n v="0"/>
    <n v="0"/>
    <n v="0"/>
    <n v="0"/>
    <n v="0"/>
    <n v="0"/>
    <n v="0"/>
    <n v="-1344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609"/>
    <n v="0"/>
    <m/>
    <n v="68535"/>
    <n v="1051"/>
    <n v="0"/>
    <n v="839627"/>
    <n v="0"/>
    <n v="16679"/>
    <n v="0"/>
    <n v="28497"/>
    <n v="175130"/>
    <n v="0"/>
    <n v="0"/>
    <n v="0"/>
    <n v="0"/>
    <m/>
    <n v="0"/>
    <n v="0"/>
    <n v="1129519"/>
    <m/>
    <n v="0"/>
    <m/>
    <n v="0"/>
    <n v="214609"/>
    <n v="1344128"/>
    <n v="1344128"/>
  </r>
  <r>
    <x v="30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7-05T00:00:00"/>
    <d v="2016-08-04T00:00:00"/>
    <d v="2016-08-05T00:00:00"/>
    <n v="180455948"/>
    <n v="38776"/>
    <n v="0"/>
    <n v="4201"/>
    <n v="0"/>
    <n v="0"/>
    <n v="0"/>
    <n v="0"/>
    <n v="0"/>
    <n v="118"/>
    <n v="215"/>
    <n v="118"/>
    <n v="118"/>
    <n v="0"/>
    <n v="1251"/>
    <n v="0"/>
    <n v="2887412"/>
    <n v="0"/>
    <n v="0"/>
    <n v="0"/>
    <n v="0"/>
    <n v="0"/>
    <n v="0"/>
    <n v="0"/>
    <n v="0"/>
    <n v="57357"/>
    <n v="0"/>
    <n v="0"/>
    <n v="0"/>
    <n v="0"/>
    <n v="132869"/>
    <n v="683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1340"/>
    <n v="3761995"/>
    <n v="0"/>
    <n v="600655"/>
    <n v="0"/>
    <n v="0"/>
    <n v="0"/>
    <n v="0"/>
    <n v="600655"/>
    <n v="-3761995"/>
    <n v="0"/>
    <n v="0"/>
    <n v="0"/>
    <n v="0"/>
    <n v="0"/>
    <n v="0"/>
    <n v="0"/>
    <n v="0"/>
    <n v="0"/>
    <n v="0"/>
    <n v="0"/>
    <n v="0"/>
    <n v="0"/>
    <n v="0"/>
    <n v="0"/>
    <n v="0"/>
    <n v="0"/>
    <n v="-376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655"/>
    <n v="0"/>
    <m/>
    <n v="0"/>
    <n v="1051"/>
    <n v="0"/>
    <n v="2426397"/>
    <n v="0"/>
    <n v="48199"/>
    <n v="0"/>
    <n v="111655"/>
    <n v="574038"/>
    <n v="0"/>
    <n v="0"/>
    <n v="0"/>
    <n v="0"/>
    <m/>
    <n v="0"/>
    <n v="0"/>
    <n v="3161340"/>
    <m/>
    <n v="0"/>
    <m/>
    <n v="0"/>
    <n v="600655"/>
    <n v="3761995"/>
    <n v="3761995"/>
  </r>
  <r>
    <x v="30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07-05T00:00:00"/>
    <d v="2016-08-04T00:00:00"/>
    <d v="2016-08-05T00:00:00"/>
    <n v="180455948"/>
    <n v="17587"/>
    <n v="0"/>
    <n v="5322"/>
    <n v="0"/>
    <n v="0"/>
    <n v="0"/>
    <n v="0"/>
    <n v="0"/>
    <n v="42"/>
    <n v="45"/>
    <n v="42"/>
    <n v="42"/>
    <n v="0"/>
    <n v="1251"/>
    <n v="0"/>
    <n v="1379910"/>
    <n v="0"/>
    <n v="0"/>
    <n v="0"/>
    <n v="0"/>
    <n v="0"/>
    <n v="0"/>
    <n v="0"/>
    <n v="0"/>
    <n v="26015"/>
    <n v="0"/>
    <n v="0"/>
    <n v="0"/>
    <n v="0"/>
    <n v="86354"/>
    <n v="362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9879"/>
    <n v="1856256"/>
    <n v="0"/>
    <n v="296377"/>
    <n v="0"/>
    <n v="0"/>
    <n v="0"/>
    <n v="0"/>
    <n v="296377"/>
    <n v="-1856256"/>
    <n v="0"/>
    <n v="0"/>
    <n v="0"/>
    <n v="0"/>
    <n v="0"/>
    <n v="0"/>
    <n v="0"/>
    <n v="0"/>
    <n v="0"/>
    <n v="0"/>
    <n v="0"/>
    <n v="0"/>
    <n v="0"/>
    <n v="0"/>
    <n v="0"/>
    <n v="0"/>
    <n v="0"/>
    <n v="-1856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377"/>
    <n v="0"/>
    <m/>
    <n v="0"/>
    <n v="1051"/>
    <n v="0"/>
    <n v="1159588"/>
    <n v="0"/>
    <n v="21861"/>
    <n v="0"/>
    <n v="72566"/>
    <n v="304813"/>
    <n v="0"/>
    <n v="0"/>
    <n v="0"/>
    <n v="0"/>
    <m/>
    <n v="0"/>
    <n v="0"/>
    <n v="1559879"/>
    <m/>
    <n v="0"/>
    <m/>
    <n v="0"/>
    <n v="296377"/>
    <n v="1856256"/>
    <n v="1856256"/>
  </r>
  <r>
    <x v="31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6-06T00:00:00"/>
    <d v="2016-07-05T00:00:00"/>
    <d v="2016-07-07T00:00:00"/>
    <n v="178832195"/>
    <n v="44916"/>
    <n v="0"/>
    <n v="12921"/>
    <n v="0"/>
    <n v="0"/>
    <n v="0"/>
    <n v="0"/>
    <n v="0"/>
    <n v="245"/>
    <n v="259"/>
    <n v="228"/>
    <n v="228"/>
    <n v="118777"/>
    <n v="1250"/>
    <n v="0"/>
    <n v="3344620"/>
    <n v="0"/>
    <n v="0"/>
    <n v="0"/>
    <n v="0"/>
    <n v="0"/>
    <n v="0"/>
    <n v="0"/>
    <n v="0"/>
    <n v="39019"/>
    <n v="0"/>
    <n v="0"/>
    <n v="0"/>
    <n v="0"/>
    <n v="159618"/>
    <n v="1319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7229"/>
    <n v="4982803"/>
    <n v="0"/>
    <n v="795574"/>
    <n v="0"/>
    <n v="0"/>
    <n v="0"/>
    <n v="0"/>
    <n v="795574"/>
    <n v="-4982803"/>
    <n v="0"/>
    <n v="0"/>
    <n v="0"/>
    <n v="0"/>
    <n v="0"/>
    <n v="0"/>
    <n v="0"/>
    <n v="0"/>
    <n v="0"/>
    <n v="0"/>
    <n v="0"/>
    <n v="0"/>
    <n v="0"/>
    <n v="0"/>
    <n v="0"/>
    <n v="0"/>
    <n v="0"/>
    <n v="-49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574"/>
    <n v="0"/>
    <m/>
    <n v="99813"/>
    <n v="1050"/>
    <n v="0"/>
    <n v="2810605"/>
    <n v="0"/>
    <n v="32789"/>
    <n v="0"/>
    <n v="134133"/>
    <n v="1108839"/>
    <n v="0"/>
    <n v="0"/>
    <n v="0"/>
    <n v="0"/>
    <m/>
    <n v="0"/>
    <n v="0"/>
    <n v="4187229"/>
    <m/>
    <n v="0"/>
    <m/>
    <n v="0"/>
    <n v="795574"/>
    <n v="4982803"/>
    <n v="4982803"/>
  </r>
  <r>
    <x v="31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6-06T00:00:00"/>
    <d v="2016-07-05T00:00:00"/>
    <d v="2016-07-07T00:00:00"/>
    <n v="178832195"/>
    <n v="115675"/>
    <n v="0"/>
    <n v="40306"/>
    <n v="0"/>
    <n v="0"/>
    <n v="0"/>
    <n v="0"/>
    <n v="0"/>
    <n v="312"/>
    <n v="328"/>
    <n v="251"/>
    <n v="251"/>
    <n v="63932"/>
    <n v="1250"/>
    <n v="0"/>
    <n v="8613610"/>
    <n v="0"/>
    <n v="0"/>
    <n v="0"/>
    <n v="0"/>
    <n v="0"/>
    <n v="0"/>
    <n v="0"/>
    <n v="0"/>
    <n v="100487"/>
    <n v="0"/>
    <n v="0"/>
    <n v="0"/>
    <n v="0"/>
    <n v="201753"/>
    <n v="145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6878"/>
    <n v="35879"/>
    <n v="0"/>
    <n v="0"/>
    <n v="9795307"/>
    <n v="11656415"/>
    <n v="0"/>
    <n v="1861108"/>
    <n v="0"/>
    <n v="0"/>
    <n v="0"/>
    <n v="0"/>
    <n v="1861108"/>
    <n v="-11656415"/>
    <n v="0"/>
    <n v="0"/>
    <n v="0"/>
    <n v="0"/>
    <n v="0"/>
    <n v="0"/>
    <n v="0"/>
    <n v="0"/>
    <n v="0"/>
    <n v="0"/>
    <n v="0"/>
    <n v="0"/>
    <n v="0"/>
    <n v="0"/>
    <n v="0"/>
    <n v="0"/>
    <n v="0"/>
    <n v="-1165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1108"/>
    <n v="0"/>
    <m/>
    <n v="53724"/>
    <n v="1050"/>
    <n v="0"/>
    <n v="7238328"/>
    <n v="0"/>
    <n v="84443"/>
    <n v="0"/>
    <n v="169540"/>
    <n v="1220695"/>
    <n v="0"/>
    <n v="0"/>
    <n v="0"/>
    <n v="0"/>
    <m/>
    <n v="0"/>
    <n v="0"/>
    <n v="8767780"/>
    <m/>
    <n v="0"/>
    <m/>
    <n v="0"/>
    <n v="1665878"/>
    <n v="10433658"/>
    <n v="10433658"/>
  </r>
  <r>
    <x v="31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6-06T00:00:00"/>
    <d v="2016-07-05T00:00:00"/>
    <d v="2016-07-07T00:00:00"/>
    <n v="178832195"/>
    <n v="129838"/>
    <n v="0"/>
    <n v="36313"/>
    <n v="0"/>
    <n v="0"/>
    <n v="0"/>
    <n v="0"/>
    <n v="0"/>
    <n v="294"/>
    <n v="330"/>
    <n v="293"/>
    <n v="293"/>
    <n v="118777"/>
    <n v="1250"/>
    <n v="0"/>
    <n v="9668243"/>
    <n v="0"/>
    <n v="0"/>
    <n v="0"/>
    <n v="0"/>
    <n v="0"/>
    <n v="0"/>
    <n v="0"/>
    <n v="0"/>
    <n v="112791"/>
    <n v="0"/>
    <n v="0"/>
    <n v="0"/>
    <n v="0"/>
    <n v="203290"/>
    <n v="1695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100"/>
    <n v="44389"/>
    <n v="0"/>
    <n v="0"/>
    <n v="11165155"/>
    <n v="13286535"/>
    <n v="0"/>
    <n v="2121380"/>
    <n v="0"/>
    <n v="0"/>
    <n v="0"/>
    <n v="0"/>
    <n v="2121380"/>
    <n v="-13286535"/>
    <n v="0"/>
    <n v="0"/>
    <n v="0"/>
    <n v="0"/>
    <n v="0"/>
    <n v="0"/>
    <n v="0"/>
    <n v="0"/>
    <n v="0"/>
    <n v="0"/>
    <n v="0"/>
    <n v="0"/>
    <n v="0"/>
    <n v="0"/>
    <n v="0"/>
    <n v="0"/>
    <n v="0"/>
    <n v="-13286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1380"/>
    <n v="0"/>
    <m/>
    <n v="99813"/>
    <n v="1050"/>
    <n v="0"/>
    <n v="8124574"/>
    <n v="0"/>
    <n v="94782"/>
    <n v="0"/>
    <n v="170832"/>
    <n v="1424955"/>
    <n v="0"/>
    <n v="0"/>
    <n v="0"/>
    <n v="0"/>
    <m/>
    <n v="0"/>
    <n v="0"/>
    <n v="9916006"/>
    <m/>
    <n v="0"/>
    <m/>
    <n v="0"/>
    <n v="1884041"/>
    <n v="11800047"/>
    <n v="11800047"/>
  </r>
  <r>
    <x v="31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06-06T00:00:00"/>
    <d v="2016-07-05T00:00:00"/>
    <d v="2016-07-07T00:00:00"/>
    <n v="178832195"/>
    <n v="17683"/>
    <n v="0"/>
    <n v="6045"/>
    <n v="0"/>
    <n v="0"/>
    <n v="0"/>
    <n v="0"/>
    <n v="0"/>
    <n v="61"/>
    <n v="63"/>
    <n v="61"/>
    <n v="61"/>
    <n v="143840"/>
    <n v="1250"/>
    <n v="0"/>
    <n v="1316745"/>
    <n v="0"/>
    <n v="0"/>
    <n v="0"/>
    <n v="0"/>
    <n v="0"/>
    <n v="0"/>
    <n v="0"/>
    <n v="0"/>
    <n v="15362"/>
    <n v="0"/>
    <n v="0"/>
    <n v="0"/>
    <n v="0"/>
    <n v="39058"/>
    <n v="353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255"/>
    <n v="5103"/>
    <n v="0"/>
    <n v="0"/>
    <n v="1731631"/>
    <n v="2060641"/>
    <n v="0"/>
    <n v="329010"/>
    <n v="0"/>
    <n v="0"/>
    <n v="0"/>
    <n v="0"/>
    <n v="329010"/>
    <n v="-2060641"/>
    <n v="0"/>
    <n v="0"/>
    <n v="0"/>
    <n v="0"/>
    <n v="0"/>
    <n v="0"/>
    <n v="0"/>
    <n v="0"/>
    <n v="0"/>
    <n v="0"/>
    <n v="0"/>
    <n v="0"/>
    <n v="0"/>
    <n v="0"/>
    <n v="0"/>
    <n v="0"/>
    <n v="0"/>
    <n v="-206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010"/>
    <n v="0"/>
    <m/>
    <n v="120874"/>
    <n v="1050"/>
    <n v="0"/>
    <n v="1106508"/>
    <n v="0"/>
    <n v="12909"/>
    <n v="0"/>
    <n v="32822"/>
    <n v="296663"/>
    <n v="0"/>
    <n v="0"/>
    <n v="0"/>
    <n v="0"/>
    <m/>
    <n v="0"/>
    <n v="0"/>
    <n v="1570826"/>
    <m/>
    <n v="0"/>
    <m/>
    <n v="0"/>
    <n v="298457"/>
    <n v="1869283"/>
    <n v="1869283"/>
  </r>
  <r>
    <x v="31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6-06T00:00:00"/>
    <d v="2016-07-05T00:00:00"/>
    <d v="2016-07-07T00:00:00"/>
    <n v="178832195"/>
    <n v="15480"/>
    <n v="0"/>
    <n v="11405"/>
    <n v="0"/>
    <n v="0"/>
    <n v="0"/>
    <n v="0"/>
    <n v="0"/>
    <n v="23"/>
    <n v="27"/>
    <n v="23"/>
    <n v="23"/>
    <n v="81263"/>
    <n v="1250"/>
    <n v="0"/>
    <n v="1152701"/>
    <n v="0"/>
    <n v="0"/>
    <n v="0"/>
    <n v="0"/>
    <n v="0"/>
    <n v="0"/>
    <n v="0"/>
    <n v="0"/>
    <n v="13447"/>
    <n v="0"/>
    <n v="0"/>
    <n v="0"/>
    <n v="0"/>
    <n v="16608"/>
    <n v="133110"/>
    <n v="156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144"/>
    <n v="4364"/>
    <n v="0"/>
    <n v="0"/>
    <n v="1432921"/>
    <n v="1705176"/>
    <n v="0"/>
    <n v="272255"/>
    <n v="0"/>
    <n v="0"/>
    <n v="0"/>
    <n v="0"/>
    <n v="272255"/>
    <n v="-1705176"/>
    <n v="0"/>
    <n v="0"/>
    <n v="0"/>
    <n v="0"/>
    <n v="0"/>
    <n v="0"/>
    <n v="0"/>
    <n v="0"/>
    <n v="0"/>
    <n v="0"/>
    <n v="0"/>
    <n v="0"/>
    <n v="0"/>
    <n v="0"/>
    <n v="0"/>
    <n v="0"/>
    <n v="0"/>
    <n v="-1705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255"/>
    <n v="0"/>
    <m/>
    <n v="68288"/>
    <n v="1050"/>
    <n v="0"/>
    <n v="968656"/>
    <n v="0"/>
    <n v="11300"/>
    <n v="0"/>
    <n v="13956"/>
    <n v="111857"/>
    <n v="131336"/>
    <n v="0"/>
    <n v="0"/>
    <n v="0"/>
    <m/>
    <n v="0"/>
    <n v="0"/>
    <n v="1306443"/>
    <m/>
    <n v="0"/>
    <m/>
    <n v="0"/>
    <n v="248224"/>
    <n v="1554667"/>
    <n v="1554667"/>
  </r>
  <r>
    <x v="31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6-06T00:00:00"/>
    <d v="2016-07-05T00:00:00"/>
    <d v="2016-07-07T00:00:00"/>
    <n v="178832195"/>
    <n v="319026"/>
    <n v="0"/>
    <n v="73078"/>
    <n v="0"/>
    <n v="0"/>
    <n v="0"/>
    <n v="0"/>
    <n v="0"/>
    <n v="676"/>
    <n v="686"/>
    <n v="662"/>
    <n v="662"/>
    <n v="81263"/>
    <n v="1250"/>
    <n v="0"/>
    <n v="23755918"/>
    <n v="0"/>
    <n v="0"/>
    <n v="0"/>
    <n v="0"/>
    <n v="0"/>
    <n v="0"/>
    <n v="0"/>
    <n v="0"/>
    <n v="277138"/>
    <n v="0"/>
    <n v="0"/>
    <n v="0"/>
    <n v="0"/>
    <n v="422266"/>
    <n v="383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1650"/>
    <n v="100160"/>
    <n v="0"/>
    <n v="0"/>
    <n v="26639391"/>
    <n v="31700875"/>
    <n v="0"/>
    <n v="5061484"/>
    <n v="0"/>
    <n v="0"/>
    <n v="0"/>
    <n v="0"/>
    <n v="5061484"/>
    <n v="-31700875"/>
    <n v="0"/>
    <n v="0"/>
    <n v="0"/>
    <n v="0"/>
    <n v="0"/>
    <n v="0"/>
    <n v="0"/>
    <n v="0"/>
    <n v="0"/>
    <n v="0"/>
    <n v="0"/>
    <n v="0"/>
    <n v="0"/>
    <n v="0"/>
    <n v="0"/>
    <n v="0"/>
    <n v="0"/>
    <n v="-31700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1484"/>
    <n v="0"/>
    <m/>
    <n v="68288"/>
    <n v="1050"/>
    <n v="0"/>
    <n v="19962956"/>
    <n v="0"/>
    <n v="232889"/>
    <n v="0"/>
    <n v="354845"/>
    <n v="3219523"/>
    <n v="0"/>
    <n v="0"/>
    <n v="0"/>
    <n v="0"/>
    <m/>
    <n v="0"/>
    <n v="0"/>
    <n v="23839551"/>
    <m/>
    <n v="0"/>
    <m/>
    <n v="0"/>
    <n v="4529515"/>
    <n v="28369066"/>
    <n v="28369066"/>
  </r>
  <r>
    <x v="31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6-06T00:00:00"/>
    <d v="2016-07-05T00:00:00"/>
    <d v="2016-07-07T00:00:00"/>
    <n v="178832195"/>
    <n v="37170"/>
    <n v="0"/>
    <n v="10900"/>
    <n v="0"/>
    <n v="0"/>
    <n v="0"/>
    <n v="0"/>
    <n v="0"/>
    <n v="100"/>
    <n v="100"/>
    <n v="99"/>
    <n v="99"/>
    <n v="118777"/>
    <n v="1250"/>
    <n v="0"/>
    <n v="2767823"/>
    <n v="0"/>
    <n v="0"/>
    <n v="0"/>
    <n v="0"/>
    <n v="0"/>
    <n v="0"/>
    <n v="0"/>
    <n v="0"/>
    <n v="32289"/>
    <n v="0"/>
    <n v="0"/>
    <n v="0"/>
    <n v="0"/>
    <n v="61510"/>
    <n v="572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2999568"/>
    <n v="3569487"/>
    <n v="0"/>
    <n v="569918"/>
    <n v="0"/>
    <n v="0"/>
    <n v="0"/>
    <n v="0"/>
    <n v="569918"/>
    <n v="-3569487"/>
    <n v="0"/>
    <n v="0"/>
    <n v="0"/>
    <n v="0"/>
    <n v="0"/>
    <n v="0"/>
    <n v="0"/>
    <n v="0"/>
    <n v="0"/>
    <n v="0"/>
    <n v="0"/>
    <n v="0"/>
    <n v="0"/>
    <n v="0"/>
    <n v="0"/>
    <n v="0"/>
    <n v="0"/>
    <n v="-3569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918"/>
    <n v="-1"/>
    <m/>
    <n v="99813"/>
    <n v="1050"/>
    <n v="0"/>
    <n v="2325902"/>
    <n v="0"/>
    <n v="27134"/>
    <n v="0"/>
    <n v="51689"/>
    <n v="481469"/>
    <n v="0"/>
    <n v="0"/>
    <n v="0"/>
    <n v="0"/>
    <m/>
    <n v="0"/>
    <n v="0"/>
    <n v="2987057"/>
    <m/>
    <n v="0"/>
    <m/>
    <n v="0"/>
    <n v="567541"/>
    <n v="3554598"/>
    <n v="3554598"/>
  </r>
  <r>
    <x v="31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6-06T00:00:00"/>
    <d v="2016-07-05T00:00:00"/>
    <d v="2016-07-07T00:00:00"/>
    <n v="178832195"/>
    <n v="38239"/>
    <n v="0"/>
    <n v="14645"/>
    <n v="0"/>
    <n v="0"/>
    <n v="0"/>
    <n v="0"/>
    <n v="0"/>
    <n v="97"/>
    <n v="97"/>
    <n v="96"/>
    <n v="96"/>
    <n v="196319"/>
    <n v="1250"/>
    <n v="0"/>
    <n v="2847425"/>
    <n v="0"/>
    <n v="0"/>
    <n v="0"/>
    <n v="0"/>
    <n v="0"/>
    <n v="0"/>
    <n v="0"/>
    <n v="0"/>
    <n v="33218"/>
    <n v="0"/>
    <n v="0"/>
    <n v="0"/>
    <n v="0"/>
    <n v="59972"/>
    <n v="555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724"/>
    <n v="13726"/>
    <n v="0"/>
    <n v="0"/>
    <n v="3494301"/>
    <n v="4158219"/>
    <n v="0"/>
    <n v="663917"/>
    <n v="0"/>
    <n v="0"/>
    <n v="0"/>
    <n v="0"/>
    <n v="663917"/>
    <n v="-4158219"/>
    <n v="0"/>
    <n v="0"/>
    <n v="0"/>
    <n v="0"/>
    <n v="0"/>
    <n v="0"/>
    <n v="0"/>
    <n v="0"/>
    <n v="0"/>
    <n v="0"/>
    <n v="0"/>
    <n v="0"/>
    <n v="0"/>
    <n v="0"/>
    <n v="0"/>
    <n v="0"/>
    <n v="0"/>
    <n v="-4158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3917"/>
    <n v="-1"/>
    <m/>
    <n v="164974"/>
    <n v="1050"/>
    <n v="0"/>
    <n v="2392794"/>
    <n v="0"/>
    <n v="27914"/>
    <n v="0"/>
    <n v="50397"/>
    <n v="466879"/>
    <n v="0"/>
    <n v="0"/>
    <n v="0"/>
    <n v="0"/>
    <m/>
    <n v="0"/>
    <n v="0"/>
    <n v="3104008"/>
    <m/>
    <n v="0"/>
    <m/>
    <n v="0"/>
    <n v="589762"/>
    <n v="3693770"/>
    <n v="3693770"/>
  </r>
  <r>
    <x v="31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6-06T00:00:00"/>
    <d v="2016-07-05T00:00:00"/>
    <d v="2016-07-07T00:00:00"/>
    <n v="178832195"/>
    <n v="1011"/>
    <n v="0"/>
    <n v="74"/>
    <n v="0"/>
    <n v="0"/>
    <n v="0"/>
    <n v="0"/>
    <n v="0"/>
    <n v="63"/>
    <n v="64"/>
    <n v="1"/>
    <n v="1"/>
    <n v="143840"/>
    <n v="1250"/>
    <n v="0"/>
    <n v="75283"/>
    <n v="0"/>
    <n v="0"/>
    <n v="0"/>
    <n v="0"/>
    <n v="0"/>
    <n v="0"/>
    <n v="0"/>
    <n v="0"/>
    <n v="878"/>
    <n v="0"/>
    <n v="0"/>
    <n v="0"/>
    <n v="0"/>
    <n v="39366"/>
    <n v="5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41"/>
    <n v="849"/>
    <n v="0"/>
    <n v="0"/>
    <n v="248650"/>
    <n v="295894"/>
    <n v="0"/>
    <n v="47244"/>
    <n v="0"/>
    <n v="0"/>
    <n v="0"/>
    <n v="0"/>
    <n v="47244"/>
    <n v="-295894"/>
    <n v="0"/>
    <n v="0"/>
    <n v="0"/>
    <n v="0"/>
    <n v="0"/>
    <n v="0"/>
    <n v="0"/>
    <n v="0"/>
    <n v="0"/>
    <n v="0"/>
    <n v="0"/>
    <n v="0"/>
    <n v="0"/>
    <n v="0"/>
    <n v="0"/>
    <n v="0"/>
    <n v="0"/>
    <n v="-29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44"/>
    <n v="0"/>
    <m/>
    <n v="120874"/>
    <n v="1050"/>
    <n v="0"/>
    <n v="63263"/>
    <n v="0"/>
    <n v="738"/>
    <n v="0"/>
    <n v="33081"/>
    <n v="4863"/>
    <n v="0"/>
    <n v="0"/>
    <n v="0"/>
    <n v="0"/>
    <m/>
    <n v="0"/>
    <n v="0"/>
    <n v="223869"/>
    <m/>
    <n v="0"/>
    <m/>
    <n v="0"/>
    <n v="42535"/>
    <n v="266404"/>
    <n v="266404"/>
  </r>
  <r>
    <x v="31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4-06T00:00:00"/>
    <d v="2016-07-05T00:00:00"/>
    <d v="2016-07-07T00:00:00"/>
    <n v="178832195"/>
    <n v="2789"/>
    <n v="0"/>
    <n v="1277"/>
    <n v="0"/>
    <n v="0"/>
    <n v="0"/>
    <n v="0"/>
    <n v="0"/>
    <n v="1"/>
    <n v="55"/>
    <n v="1"/>
    <n v="1"/>
    <n v="143840"/>
    <n v="1250"/>
    <n v="0"/>
    <n v="207680"/>
    <n v="0"/>
    <n v="0"/>
    <n v="0"/>
    <n v="0"/>
    <n v="0"/>
    <n v="0"/>
    <n v="0"/>
    <n v="0"/>
    <n v="2423"/>
    <n v="0"/>
    <n v="0"/>
    <n v="0"/>
    <n v="0"/>
    <n v="102604"/>
    <n v="17366"/>
    <n v="6553"/>
    <n v="0"/>
    <n v="0"/>
    <n v="0"/>
    <n v="0"/>
    <n v="0"/>
    <n v="0"/>
    <n v="0"/>
    <n v="0"/>
    <n v="0"/>
    <n v="0"/>
    <n v="0"/>
    <n v="0"/>
    <n v="0"/>
    <n v="0"/>
    <n v="-121176"/>
    <n v="0"/>
    <n v="0"/>
    <n v="0"/>
    <n v="0"/>
    <n v="0"/>
    <n v="0"/>
    <n v="0"/>
    <n v="0"/>
    <n v="0"/>
    <n v="22684"/>
    <n v="672"/>
    <n v="0"/>
    <n v="0"/>
    <n v="322600"/>
    <n v="383895"/>
    <n v="0"/>
    <n v="61294"/>
    <n v="0"/>
    <n v="0"/>
    <n v="0"/>
    <n v="0"/>
    <n v="61294"/>
    <n v="-383895"/>
    <n v="0"/>
    <n v="0"/>
    <n v="0"/>
    <n v="0"/>
    <n v="0"/>
    <n v="0"/>
    <n v="0"/>
    <n v="0"/>
    <n v="0"/>
    <n v="0"/>
    <n v="0"/>
    <n v="0"/>
    <n v="0"/>
    <n v="0"/>
    <n v="0"/>
    <n v="0"/>
    <n v="0"/>
    <n v="-383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94"/>
    <n v="-1"/>
    <m/>
    <n v="120874"/>
    <n v="1050"/>
    <n v="0"/>
    <n v="174521"/>
    <n v="0"/>
    <n v="2036"/>
    <n v="0"/>
    <n v="86222"/>
    <n v="14593"/>
    <n v="5507"/>
    <n v="0"/>
    <n v="0"/>
    <n v="-101828.57142857143"/>
    <m/>
    <n v="0"/>
    <n v="0"/>
    <n v="302974.42857142858"/>
    <m/>
    <m/>
    <m/>
    <n v="0"/>
    <n v="57565"/>
    <n v="360539.42857142858"/>
    <n v="360539.42857142858"/>
  </r>
  <r>
    <x v="31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6-06T00:00:00"/>
    <d v="2016-07-05T00:00:00"/>
    <d v="2016-07-07T00:00:00"/>
    <n v="178832195"/>
    <n v="55788"/>
    <n v="0"/>
    <n v="14609"/>
    <n v="0"/>
    <n v="0"/>
    <n v="0"/>
    <n v="0"/>
    <n v="0"/>
    <n v="119"/>
    <n v="180"/>
    <n v="118"/>
    <n v="118"/>
    <n v="118777"/>
    <n v="1250"/>
    <n v="0"/>
    <n v="4154191"/>
    <n v="0"/>
    <n v="0"/>
    <n v="0"/>
    <n v="0"/>
    <n v="0"/>
    <n v="0"/>
    <n v="0"/>
    <n v="0"/>
    <n v="48463"/>
    <n v="0"/>
    <n v="0"/>
    <n v="0"/>
    <n v="0"/>
    <n v="111026"/>
    <n v="68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993"/>
    <n v="14509"/>
    <n v="0"/>
    <n v="0"/>
    <n v="4721947"/>
    <n v="5619117"/>
    <n v="0"/>
    <n v="897170"/>
    <n v="0"/>
    <n v="0"/>
    <n v="0"/>
    <n v="0"/>
    <n v="897170"/>
    <n v="-5619117"/>
    <n v="0"/>
    <n v="0"/>
    <n v="0"/>
    <n v="0"/>
    <n v="0"/>
    <n v="0"/>
    <n v="0"/>
    <n v="0"/>
    <n v="0"/>
    <n v="0"/>
    <n v="0"/>
    <n v="0"/>
    <n v="0"/>
    <n v="0"/>
    <n v="0"/>
    <n v="0"/>
    <n v="0"/>
    <n v="-5619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7170"/>
    <n v="0"/>
    <m/>
    <n v="99813"/>
    <n v="1050"/>
    <n v="0"/>
    <n v="3490917"/>
    <n v="0"/>
    <n v="40725"/>
    <n v="0"/>
    <n v="93299"/>
    <n v="573873"/>
    <n v="0"/>
    <n v="0"/>
    <n v="0"/>
    <n v="0"/>
    <m/>
    <n v="0"/>
    <n v="0"/>
    <n v="4299677"/>
    <m/>
    <n v="0"/>
    <m/>
    <n v="0"/>
    <n v="816939"/>
    <n v="5116616"/>
    <n v="5116616"/>
  </r>
  <r>
    <x v="31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6-06T00:00:00"/>
    <d v="2016-07-05T00:00:00"/>
    <d v="2016-07-07T00:00:00"/>
    <n v="178832195"/>
    <n v="65129"/>
    <n v="0"/>
    <n v="9367"/>
    <n v="0"/>
    <n v="0"/>
    <n v="0"/>
    <n v="0"/>
    <n v="0"/>
    <n v="216"/>
    <n v="216"/>
    <n v="125"/>
    <n v="125"/>
    <n v="118777"/>
    <n v="1250"/>
    <n v="0"/>
    <n v="4849759"/>
    <n v="0"/>
    <n v="0"/>
    <n v="0"/>
    <n v="0"/>
    <n v="0"/>
    <n v="0"/>
    <n v="0"/>
    <n v="0"/>
    <n v="56577"/>
    <n v="0"/>
    <n v="0"/>
    <n v="0"/>
    <n v="0"/>
    <n v="133169"/>
    <n v="723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088"/>
    <n v="21267"/>
    <n v="0"/>
    <n v="0"/>
    <n v="5552360"/>
    <n v="6607309"/>
    <n v="0"/>
    <n v="1054948"/>
    <n v="0"/>
    <n v="0"/>
    <n v="0"/>
    <n v="0"/>
    <n v="1054948"/>
    <n v="-6607309"/>
    <n v="0"/>
    <n v="0"/>
    <n v="0"/>
    <n v="0"/>
    <n v="0"/>
    <n v="0"/>
    <n v="0"/>
    <n v="0"/>
    <n v="0"/>
    <n v="0"/>
    <n v="0"/>
    <n v="0"/>
    <n v="0"/>
    <n v="0"/>
    <n v="0"/>
    <n v="0"/>
    <n v="0"/>
    <n v="-660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948"/>
    <n v="-1"/>
    <m/>
    <n v="99813"/>
    <n v="1050"/>
    <n v="0"/>
    <n v="4075428"/>
    <n v="0"/>
    <n v="47544"/>
    <n v="0"/>
    <n v="111907"/>
    <n v="607916"/>
    <n v="0"/>
    <n v="0"/>
    <n v="0"/>
    <n v="0"/>
    <m/>
    <n v="0"/>
    <n v="0"/>
    <n v="4943658"/>
    <m/>
    <n v="0"/>
    <m/>
    <n v="0"/>
    <n v="939295"/>
    <n v="5882953"/>
    <n v="5882953"/>
  </r>
  <r>
    <x v="31"/>
    <n v="1594986"/>
    <n v="916308"/>
    <n v="916308"/>
    <s v="25-616-1500"/>
    <s v="AGUAS ANDINAS S.A."/>
    <s v="VALLE ALEGRE 1265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6-06T00:00:00"/>
    <d v="2016-07-05T00:00:00"/>
    <d v="2016-07-07T00:00:00"/>
    <n v="178832195"/>
    <n v="39308"/>
    <n v="0"/>
    <n v="18634"/>
    <n v="0"/>
    <n v="0"/>
    <n v="0"/>
    <n v="0"/>
    <n v="0"/>
    <n v="71"/>
    <n v="72"/>
    <n v="70"/>
    <n v="70"/>
    <n v="81263"/>
    <n v="1250"/>
    <n v="0"/>
    <n v="2927026"/>
    <n v="0"/>
    <n v="0"/>
    <n v="0"/>
    <n v="0"/>
    <n v="0"/>
    <n v="0"/>
    <n v="0"/>
    <n v="0"/>
    <n v="34147"/>
    <n v="0"/>
    <n v="0"/>
    <n v="0"/>
    <n v="0"/>
    <n v="44594"/>
    <n v="405115"/>
    <n v="10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268"/>
    <n v="9225"/>
    <n v="0"/>
    <n v="0"/>
    <n v="3279151"/>
    <n v="3902190"/>
    <n v="0"/>
    <n v="623039"/>
    <n v="0"/>
    <n v="0"/>
    <n v="0"/>
    <n v="0"/>
    <n v="623039"/>
    <n v="-3902190"/>
    <n v="0"/>
    <n v="0"/>
    <n v="0"/>
    <n v="0"/>
    <n v="0"/>
    <n v="0"/>
    <n v="0"/>
    <n v="0"/>
    <n v="0"/>
    <n v="0"/>
    <n v="0"/>
    <n v="0"/>
    <n v="0"/>
    <n v="0"/>
    <n v="0"/>
    <n v="0"/>
    <n v="0"/>
    <n v="-3902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039"/>
    <n v="0"/>
    <m/>
    <n v="68288"/>
    <n v="1050"/>
    <n v="0"/>
    <n v="2459686"/>
    <n v="0"/>
    <n v="28695"/>
    <n v="0"/>
    <n v="37474"/>
    <n v="340433"/>
    <n v="85128"/>
    <n v="0"/>
    <n v="0"/>
    <n v="0"/>
    <m/>
    <n v="0"/>
    <n v="0"/>
    <n v="3020754"/>
    <m/>
    <n v="0"/>
    <m/>
    <n v="0"/>
    <n v="573943"/>
    <n v="3594697"/>
    <n v="3594697"/>
  </r>
  <r>
    <x v="31"/>
    <n v="1594986"/>
    <n v="973766"/>
    <n v="973766"/>
    <s v="25-616-1600"/>
    <s v="AGUAS ANDINAS S.A."/>
    <s v="ESMERALDA LADO 921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6-06T00:00:00"/>
    <d v="2016-07-05T00:00:00"/>
    <d v="2016-07-07T00:00:00"/>
    <n v="178832195"/>
    <n v="43164"/>
    <n v="0"/>
    <n v="18080"/>
    <n v="0"/>
    <n v="0"/>
    <n v="0"/>
    <n v="0"/>
    <n v="0"/>
    <n v="78"/>
    <n v="77"/>
    <n v="77"/>
    <n v="77"/>
    <n v="0"/>
    <n v="1250"/>
    <n v="0"/>
    <n v="3214159"/>
    <n v="0"/>
    <n v="0"/>
    <n v="0"/>
    <n v="0"/>
    <n v="0"/>
    <n v="0"/>
    <n v="0"/>
    <n v="0"/>
    <n v="37497"/>
    <n v="0"/>
    <n v="0"/>
    <n v="0"/>
    <n v="0"/>
    <n v="47670"/>
    <n v="445626"/>
    <n v="37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573"/>
    <n v="9391"/>
    <n v="0"/>
    <n v="0"/>
    <n v="3432135"/>
    <n v="4084241"/>
    <n v="0"/>
    <n v="652106"/>
    <n v="0"/>
    <n v="0"/>
    <n v="0"/>
    <n v="0"/>
    <n v="652106"/>
    <n v="-4084241"/>
    <n v="0"/>
    <n v="0"/>
    <n v="0"/>
    <n v="0"/>
    <n v="0"/>
    <n v="0"/>
    <n v="0"/>
    <n v="0"/>
    <n v="0"/>
    <n v="0"/>
    <n v="0"/>
    <n v="0"/>
    <n v="0"/>
    <n v="0"/>
    <n v="0"/>
    <n v="0"/>
    <n v="0"/>
    <n v="-408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2106"/>
    <n v="0"/>
    <m/>
    <n v="0"/>
    <n v="1050"/>
    <n v="0"/>
    <n v="2700974"/>
    <n v="0"/>
    <n v="31510"/>
    <n v="0"/>
    <n v="40059"/>
    <n v="374476"/>
    <n v="31155"/>
    <n v="0"/>
    <n v="0"/>
    <n v="0"/>
    <m/>
    <n v="0"/>
    <n v="0"/>
    <n v="3179224"/>
    <m/>
    <n v="0"/>
    <m/>
    <n v="0"/>
    <n v="604053"/>
    <n v="3783277"/>
    <n v="3783277"/>
  </r>
  <r>
    <x v="31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6-06T00:00:00"/>
    <d v="2016-07-05T00:00:00"/>
    <d v="2016-07-07T00:00:00"/>
    <n v="178832195"/>
    <n v="173527"/>
    <n v="0"/>
    <n v="54376"/>
    <n v="0"/>
    <n v="0"/>
    <n v="0"/>
    <n v="0"/>
    <n v="0"/>
    <n v="613"/>
    <n v="653"/>
    <n v="612"/>
    <n v="612"/>
    <n v="81263"/>
    <n v="1250"/>
    <n v="0"/>
    <n v="12921496"/>
    <n v="0"/>
    <n v="0"/>
    <n v="0"/>
    <n v="0"/>
    <n v="0"/>
    <n v="0"/>
    <n v="0"/>
    <n v="0"/>
    <n v="150743"/>
    <n v="0"/>
    <n v="0"/>
    <n v="0"/>
    <n v="0"/>
    <n v="401967"/>
    <n v="354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4815"/>
    <n v="76854"/>
    <n v="0"/>
    <n v="0"/>
    <n v="16596850"/>
    <n v="19750252"/>
    <n v="0"/>
    <n v="3153402"/>
    <n v="0"/>
    <n v="0"/>
    <n v="0"/>
    <n v="0"/>
    <n v="3153402"/>
    <n v="-19750252"/>
    <n v="0"/>
    <n v="0"/>
    <n v="0"/>
    <n v="0"/>
    <n v="0"/>
    <n v="0"/>
    <n v="0"/>
    <n v="0"/>
    <n v="0"/>
    <n v="0"/>
    <n v="0"/>
    <n v="0"/>
    <n v="0"/>
    <n v="0"/>
    <n v="0"/>
    <n v="0"/>
    <n v="0"/>
    <n v="-1975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3402"/>
    <n v="0"/>
    <m/>
    <n v="68288"/>
    <n v="1050"/>
    <n v="0"/>
    <n v="10858400"/>
    <n v="0"/>
    <n v="126675"/>
    <n v="0"/>
    <n v="337787"/>
    <n v="2976357"/>
    <n v="0"/>
    <n v="0"/>
    <n v="0"/>
    <n v="0"/>
    <m/>
    <n v="0"/>
    <n v="0"/>
    <n v="14368557"/>
    <m/>
    <n v="0"/>
    <m/>
    <n v="0"/>
    <n v="2730026"/>
    <n v="17098583"/>
    <n v="17098583"/>
  </r>
  <r>
    <x v="31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6-06T00:00:00"/>
    <d v="2016-07-05T00:00:00"/>
    <d v="2016-07-07T00:00:00"/>
    <n v="178832195"/>
    <n v="39530"/>
    <n v="0"/>
    <n v="20579"/>
    <n v="0"/>
    <n v="0"/>
    <n v="0"/>
    <n v="0"/>
    <n v="0"/>
    <n v="146"/>
    <n v="196"/>
    <n v="146"/>
    <n v="146"/>
    <n v="81263"/>
    <n v="1250"/>
    <n v="0"/>
    <n v="2943558"/>
    <n v="0"/>
    <n v="0"/>
    <n v="0"/>
    <n v="0"/>
    <n v="0"/>
    <n v="0"/>
    <n v="0"/>
    <n v="0"/>
    <n v="34340"/>
    <n v="0"/>
    <n v="0"/>
    <n v="0"/>
    <n v="0"/>
    <n v="120559"/>
    <n v="844955"/>
    <n v="156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227"/>
    <n v="19950"/>
    <n v="0"/>
    <n v="0"/>
    <n v="4101229"/>
    <n v="4880463"/>
    <n v="0"/>
    <n v="779234"/>
    <n v="0"/>
    <n v="0"/>
    <n v="0"/>
    <n v="0"/>
    <n v="779234"/>
    <n v="-4880463"/>
    <n v="0"/>
    <n v="0"/>
    <n v="0"/>
    <n v="0"/>
    <n v="0"/>
    <n v="0"/>
    <n v="0"/>
    <n v="0"/>
    <n v="0"/>
    <n v="0"/>
    <n v="0"/>
    <n v="0"/>
    <n v="0"/>
    <n v="0"/>
    <n v="0"/>
    <n v="0"/>
    <n v="0"/>
    <n v="-4880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9234"/>
    <n v="0"/>
    <m/>
    <n v="68288"/>
    <n v="1050"/>
    <n v="0"/>
    <n v="2473578"/>
    <n v="0"/>
    <n v="28857"/>
    <n v="0"/>
    <n v="101310"/>
    <n v="710046"/>
    <n v="131397"/>
    <n v="0"/>
    <n v="0"/>
    <n v="0"/>
    <m/>
    <n v="0"/>
    <n v="0"/>
    <n v="3514526"/>
    <m/>
    <n v="0"/>
    <m/>
    <n v="0"/>
    <n v="667760"/>
    <n v="4182286"/>
    <n v="4182286"/>
  </r>
  <r>
    <x v="31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6-06T00:00:00"/>
    <d v="2016-07-05T00:00:00"/>
    <d v="2016-07-07T00:00:00"/>
    <n v="178832195"/>
    <n v="223375"/>
    <n v="0"/>
    <n v="29961"/>
    <n v="0"/>
    <n v="0"/>
    <n v="0"/>
    <n v="0"/>
    <n v="0"/>
    <n v="643"/>
    <n v="657"/>
    <n v="643"/>
    <n v="643"/>
    <n v="81263"/>
    <n v="1250"/>
    <n v="0"/>
    <n v="16633373"/>
    <n v="0"/>
    <n v="0"/>
    <n v="0"/>
    <n v="0"/>
    <n v="0"/>
    <n v="0"/>
    <n v="0"/>
    <n v="0"/>
    <n v="194046"/>
    <n v="0"/>
    <n v="0"/>
    <n v="0"/>
    <n v="0"/>
    <n v="404427"/>
    <n v="372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2422"/>
    <n v="90305"/>
    <n v="0"/>
    <n v="0"/>
    <n v="20284334"/>
    <n v="24138358"/>
    <n v="0"/>
    <n v="3854023"/>
    <n v="0"/>
    <n v="0"/>
    <n v="0"/>
    <n v="0"/>
    <n v="3854023"/>
    <n v="-24138358"/>
    <n v="0"/>
    <n v="0"/>
    <n v="0"/>
    <n v="0"/>
    <n v="0"/>
    <n v="0"/>
    <n v="0"/>
    <n v="0"/>
    <n v="0"/>
    <n v="0"/>
    <n v="0"/>
    <n v="0"/>
    <n v="0"/>
    <n v="0"/>
    <n v="0"/>
    <n v="0"/>
    <n v="0"/>
    <n v="-24138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4023"/>
    <n v="0"/>
    <m/>
    <n v="68288"/>
    <n v="1050"/>
    <n v="0"/>
    <n v="13977624"/>
    <n v="0"/>
    <n v="163064"/>
    <n v="0"/>
    <n v="339855"/>
    <n v="3127120"/>
    <n v="0"/>
    <n v="0"/>
    <n v="0"/>
    <n v="0"/>
    <m/>
    <n v="0"/>
    <n v="0"/>
    <n v="17677001"/>
    <m/>
    <n v="0"/>
    <m/>
    <n v="0"/>
    <n v="3358630"/>
    <n v="21035631"/>
    <n v="21035631"/>
  </r>
  <r>
    <x v="31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6-06T00:00:00"/>
    <d v="2016-07-05T00:00:00"/>
    <d v="2016-07-07T00:00:00"/>
    <n v="178832195"/>
    <n v="24067"/>
    <n v="0"/>
    <n v="4181"/>
    <n v="0"/>
    <n v="0"/>
    <n v="0"/>
    <n v="0"/>
    <n v="0"/>
    <n v="51"/>
    <n v="52"/>
    <n v="49"/>
    <n v="49"/>
    <n v="0"/>
    <n v="1250"/>
    <n v="0"/>
    <n v="1792122"/>
    <n v="0"/>
    <n v="0"/>
    <n v="0"/>
    <n v="0"/>
    <n v="0"/>
    <n v="0"/>
    <n v="0"/>
    <n v="0"/>
    <n v="20907"/>
    <n v="0"/>
    <n v="0"/>
    <n v="0"/>
    <n v="0"/>
    <n v="32293"/>
    <n v="28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494"/>
    <n v="8661"/>
    <n v="0"/>
    <n v="0"/>
    <n v="2033871"/>
    <n v="2420307"/>
    <n v="0"/>
    <n v="386436"/>
    <n v="0"/>
    <n v="0"/>
    <n v="0"/>
    <n v="0"/>
    <n v="386436"/>
    <n v="-2420307"/>
    <n v="0"/>
    <n v="0"/>
    <n v="0"/>
    <n v="0"/>
    <n v="0"/>
    <n v="0"/>
    <n v="0"/>
    <n v="0"/>
    <n v="0"/>
    <n v="0"/>
    <n v="0"/>
    <n v="0"/>
    <n v="0"/>
    <n v="0"/>
    <n v="0"/>
    <n v="0"/>
    <n v="76811"/>
    <n v="-2343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6811"/>
    <n v="0"/>
    <n v="0"/>
    <n v="0"/>
    <n v="0"/>
    <n v="0"/>
    <n v="0"/>
    <n v="0"/>
    <n v="0"/>
    <n v="0"/>
    <n v="0"/>
    <n v="0"/>
    <n v="0"/>
    <n v="0"/>
    <n v="0"/>
    <n v="0"/>
    <n v="-76811"/>
    <n v="386436"/>
    <n v="0"/>
    <m/>
    <n v="0"/>
    <n v="1050"/>
    <n v="0"/>
    <n v="1505985"/>
    <n v="0"/>
    <n v="17569"/>
    <n v="0"/>
    <n v="27137"/>
    <n v="238303"/>
    <n v="0"/>
    <n v="0"/>
    <n v="0"/>
    <n v="0"/>
    <m/>
    <n v="0"/>
    <n v="-76811"/>
    <n v="1790044"/>
    <m/>
    <n v="0"/>
    <m/>
    <n v="-76811"/>
    <n v="340108"/>
    <n v="2130152"/>
    <n v="2053341"/>
  </r>
  <r>
    <x v="31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5-05T00:00:00"/>
    <d v="2016-07-05T00:00:00"/>
    <d v="2016-07-07T00:00:00"/>
    <n v="178832195"/>
    <n v="75545"/>
    <n v="0"/>
    <n v="2916"/>
    <n v="0"/>
    <n v="0"/>
    <n v="0"/>
    <n v="0"/>
    <n v="0"/>
    <n v="122"/>
    <n v="131"/>
    <n v="89"/>
    <n v="89"/>
    <n v="0"/>
    <n v="1250"/>
    <n v="0"/>
    <n v="5625375"/>
    <n v="0"/>
    <n v="0"/>
    <n v="0"/>
    <n v="0"/>
    <n v="0"/>
    <n v="0"/>
    <n v="0"/>
    <n v="0"/>
    <n v="65626"/>
    <n v="0"/>
    <n v="0"/>
    <n v="0"/>
    <n v="0"/>
    <n v="161923"/>
    <n v="1030267"/>
    <n v="0"/>
    <n v="0"/>
    <n v="0"/>
    <n v="0"/>
    <n v="0"/>
    <n v="0"/>
    <n v="0"/>
    <n v="0"/>
    <n v="0"/>
    <n v="0"/>
    <n v="0"/>
    <n v="0"/>
    <n v="0"/>
    <n v="0"/>
    <n v="0"/>
    <n v="-2781504"/>
    <n v="0"/>
    <n v="0"/>
    <n v="0"/>
    <n v="0"/>
    <n v="0"/>
    <n v="0"/>
    <n v="0"/>
    <n v="0"/>
    <n v="0"/>
    <n v="0"/>
    <n v="0"/>
    <n v="0"/>
    <n v="0"/>
    <n v="3447847"/>
    <n v="4102937"/>
    <n v="0"/>
    <n v="655091"/>
    <n v="0"/>
    <n v="0"/>
    <n v="0"/>
    <n v="0"/>
    <n v="655091"/>
    <n v="-4102937"/>
    <n v="0"/>
    <n v="0"/>
    <n v="0"/>
    <n v="0"/>
    <n v="0"/>
    <n v="0"/>
    <n v="0"/>
    <n v="0"/>
    <n v="0"/>
    <n v="0"/>
    <n v="0"/>
    <n v="0"/>
    <n v="0"/>
    <n v="0"/>
    <n v="0"/>
    <n v="0"/>
    <n v="0"/>
    <n v="-410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091"/>
    <n v="1"/>
    <m/>
    <n v="0"/>
    <n v="1050"/>
    <n v="0"/>
    <n v="4727206"/>
    <n v="0"/>
    <n v="55148"/>
    <n v="0"/>
    <n v="136070"/>
    <n v="865771"/>
    <n v="0"/>
    <n v="0"/>
    <n v="0"/>
    <n v="-2337398.3193277312"/>
    <m/>
    <n v="0"/>
    <n v="0"/>
    <n v="3447846.6806722688"/>
    <m/>
    <m/>
    <m/>
    <n v="0"/>
    <n v="655091"/>
    <n v="4102937.6806722688"/>
    <n v="4102937.6806722688"/>
  </r>
  <r>
    <x v="31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06-06T00:00:00"/>
    <d v="2016-07-05T00:00:00"/>
    <d v="2016-07-07T00:00:00"/>
    <n v="178832195"/>
    <n v="34875"/>
    <n v="0"/>
    <n v="12116"/>
    <n v="0"/>
    <n v="0"/>
    <n v="0"/>
    <n v="0"/>
    <n v="0"/>
    <n v="54"/>
    <n v="53"/>
    <n v="53"/>
    <n v="53"/>
    <n v="118777"/>
    <n v="1250"/>
    <n v="0"/>
    <n v="2596929"/>
    <n v="0"/>
    <n v="0"/>
    <n v="0"/>
    <n v="0"/>
    <n v="0"/>
    <n v="0"/>
    <n v="0"/>
    <n v="0"/>
    <n v="30296"/>
    <n v="0"/>
    <n v="0"/>
    <n v="0"/>
    <n v="0"/>
    <n v="32908"/>
    <n v="30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627"/>
    <n v="7749"/>
    <n v="0"/>
    <n v="0"/>
    <n v="2816189"/>
    <n v="3351266"/>
    <n v="0"/>
    <n v="535076"/>
    <n v="0"/>
    <n v="0"/>
    <n v="0"/>
    <n v="0"/>
    <n v="535076"/>
    <n v="-3351266"/>
    <n v="0"/>
    <n v="0"/>
    <n v="0"/>
    <n v="0"/>
    <n v="0"/>
    <n v="0"/>
    <n v="0"/>
    <n v="0"/>
    <n v="0"/>
    <n v="0"/>
    <n v="0"/>
    <n v="0"/>
    <n v="0"/>
    <n v="0"/>
    <n v="0"/>
    <n v="0"/>
    <n v="0"/>
    <n v="-335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076"/>
    <n v="-1"/>
    <m/>
    <n v="99813"/>
    <n v="1050"/>
    <n v="0"/>
    <n v="2182293"/>
    <n v="0"/>
    <n v="25459"/>
    <n v="0"/>
    <n v="27654"/>
    <n v="257756"/>
    <n v="0"/>
    <n v="0"/>
    <n v="0"/>
    <n v="0"/>
    <m/>
    <n v="0"/>
    <n v="0"/>
    <n v="2594025"/>
    <m/>
    <n v="0"/>
    <m/>
    <n v="0"/>
    <n v="492865"/>
    <n v="3086890"/>
    <n v="3086890"/>
  </r>
  <r>
    <x v="31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6-06T00:00:00"/>
    <d v="2016-07-05T00:00:00"/>
    <d v="2016-07-07T00:00:00"/>
    <n v="178832195"/>
    <n v="67195"/>
    <n v="0"/>
    <n v="7091"/>
    <n v="0"/>
    <n v="0"/>
    <n v="0"/>
    <n v="0"/>
    <n v="0"/>
    <n v="176"/>
    <n v="359"/>
    <n v="176"/>
    <n v="176"/>
    <n v="0"/>
    <n v="1250"/>
    <n v="0"/>
    <n v="5003601"/>
    <n v="0"/>
    <n v="0"/>
    <n v="0"/>
    <n v="0"/>
    <n v="0"/>
    <n v="0"/>
    <n v="0"/>
    <n v="0"/>
    <n v="58372"/>
    <n v="0"/>
    <n v="0"/>
    <n v="0"/>
    <n v="0"/>
    <n v="220820"/>
    <n v="101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286"/>
    <n v="21710"/>
    <n v="0"/>
    <n v="0"/>
    <n v="5904718"/>
    <n v="7026615"/>
    <n v="0"/>
    <n v="1121896"/>
    <n v="0"/>
    <n v="0"/>
    <n v="0"/>
    <n v="0"/>
    <n v="1121896"/>
    <n v="-7026615"/>
    <n v="0"/>
    <n v="0"/>
    <n v="0"/>
    <n v="0"/>
    <n v="0"/>
    <n v="0"/>
    <n v="0"/>
    <n v="0"/>
    <n v="0"/>
    <n v="0"/>
    <n v="0"/>
    <n v="0"/>
    <n v="0"/>
    <n v="0"/>
    <n v="0"/>
    <n v="0"/>
    <n v="0"/>
    <n v="-702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1896"/>
    <n v="-1"/>
    <m/>
    <n v="0"/>
    <n v="1050"/>
    <n v="0"/>
    <n v="4204707"/>
    <n v="0"/>
    <n v="49052"/>
    <n v="0"/>
    <n v="185563"/>
    <n v="855946"/>
    <n v="0"/>
    <n v="0"/>
    <n v="0"/>
    <n v="0"/>
    <m/>
    <n v="0"/>
    <n v="0"/>
    <n v="5296318"/>
    <m/>
    <n v="0"/>
    <m/>
    <n v="0"/>
    <n v="1006300"/>
    <n v="6302618"/>
    <n v="6302618"/>
  </r>
  <r>
    <x v="31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06-06T00:00:00"/>
    <d v="2016-07-05T00:00:00"/>
    <d v="2016-07-07T00:00:00"/>
    <n v="178832195"/>
    <n v="23399"/>
    <n v="0"/>
    <n v="6245"/>
    <n v="0"/>
    <n v="0"/>
    <n v="0"/>
    <n v="0"/>
    <n v="0"/>
    <n v="87"/>
    <n v="110"/>
    <n v="48"/>
    <n v="48"/>
    <n v="0"/>
    <n v="1250"/>
    <n v="0"/>
    <n v="1742380"/>
    <n v="0"/>
    <n v="0"/>
    <n v="0"/>
    <n v="0"/>
    <n v="0"/>
    <n v="0"/>
    <n v="0"/>
    <n v="0"/>
    <n v="20326"/>
    <n v="0"/>
    <n v="0"/>
    <n v="0"/>
    <n v="0"/>
    <n v="67661"/>
    <n v="277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471"/>
    <n v="10070"/>
    <n v="0"/>
    <n v="0"/>
    <n v="2078110"/>
    <n v="2472952"/>
    <n v="0"/>
    <n v="394841"/>
    <n v="0"/>
    <n v="0"/>
    <n v="0"/>
    <n v="0"/>
    <n v="394841"/>
    <n v="-2472952"/>
    <n v="0"/>
    <n v="0"/>
    <n v="0"/>
    <n v="0"/>
    <n v="0"/>
    <n v="0"/>
    <n v="0"/>
    <n v="0"/>
    <n v="0"/>
    <n v="0"/>
    <n v="0"/>
    <n v="0"/>
    <n v="0"/>
    <n v="0"/>
    <n v="0"/>
    <n v="0"/>
    <n v="0"/>
    <n v="-2472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841"/>
    <n v="-1"/>
    <m/>
    <n v="0"/>
    <n v="1050"/>
    <n v="0"/>
    <n v="1464185"/>
    <n v="0"/>
    <n v="17081"/>
    <n v="0"/>
    <n v="56858"/>
    <n v="233440"/>
    <n v="0"/>
    <n v="0"/>
    <n v="0"/>
    <n v="0"/>
    <m/>
    <n v="0"/>
    <n v="0"/>
    <n v="1772614"/>
    <m/>
    <n v="0"/>
    <m/>
    <n v="0"/>
    <n v="336797"/>
    <n v="2109411"/>
    <n v="2109411"/>
  </r>
  <r>
    <x v="31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06-06T00:00:00"/>
    <d v="2016-07-05T00:00:00"/>
    <d v="2016-07-07T00:00:00"/>
    <n v="178832195"/>
    <n v="137210"/>
    <n v="0"/>
    <n v="15750"/>
    <n v="0"/>
    <n v="0"/>
    <n v="0"/>
    <n v="0"/>
    <n v="0"/>
    <n v="379"/>
    <n v="555"/>
    <n v="285"/>
    <n v="285"/>
    <n v="0"/>
    <n v="1250"/>
    <n v="0"/>
    <n v="10217191"/>
    <n v="0"/>
    <n v="0"/>
    <n v="0"/>
    <n v="0"/>
    <n v="0"/>
    <n v="0"/>
    <n v="0"/>
    <n v="0"/>
    <n v="119194"/>
    <n v="0"/>
    <n v="0"/>
    <n v="0"/>
    <n v="0"/>
    <n v="580872"/>
    <n v="1789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815"/>
    <n v="60708"/>
    <n v="0"/>
    <n v="0"/>
    <n v="12360227"/>
    <n v="14708670"/>
    <n v="0"/>
    <n v="2348443"/>
    <n v="0"/>
    <n v="0"/>
    <n v="0"/>
    <n v="0"/>
    <n v="2348443"/>
    <n v="-14708670"/>
    <n v="0"/>
    <n v="0"/>
    <n v="0"/>
    <n v="0"/>
    <n v="0"/>
    <n v="0"/>
    <n v="0"/>
    <n v="0"/>
    <n v="0"/>
    <n v="0"/>
    <n v="0"/>
    <n v="0"/>
    <n v="0"/>
    <n v="0"/>
    <n v="0"/>
    <n v="0"/>
    <n v="0"/>
    <n v="-14708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8443"/>
    <n v="0"/>
    <m/>
    <n v="0"/>
    <n v="1050"/>
    <n v="0"/>
    <n v="8585875"/>
    <n v="0"/>
    <n v="100163"/>
    <n v="0"/>
    <n v="488128"/>
    <n v="1503899"/>
    <n v="0"/>
    <n v="0"/>
    <n v="0"/>
    <n v="0"/>
    <m/>
    <n v="0"/>
    <n v="0"/>
    <n v="10679115"/>
    <m/>
    <n v="0"/>
    <m/>
    <n v="0"/>
    <n v="2029032"/>
    <n v="12708147"/>
    <n v="12708147"/>
  </r>
  <r>
    <x v="31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6-06T00:00:00"/>
    <d v="2016-07-05T00:00:00"/>
    <d v="2016-07-07T00:00:00"/>
    <n v="178832195"/>
    <n v="7052"/>
    <n v="0"/>
    <n v="1"/>
    <n v="0"/>
    <n v="0"/>
    <n v="0"/>
    <n v="0"/>
    <n v="0"/>
    <n v="18"/>
    <n v="76"/>
    <n v="20"/>
    <n v="20"/>
    <n v="81263"/>
    <n v="1250"/>
    <n v="0"/>
    <n v="525120"/>
    <n v="0"/>
    <n v="0"/>
    <n v="0"/>
    <n v="0"/>
    <n v="0"/>
    <n v="0"/>
    <n v="0"/>
    <n v="0"/>
    <n v="6126"/>
    <n v="0"/>
    <n v="0"/>
    <n v="0"/>
    <n v="0"/>
    <n v="46748"/>
    <n v="115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90"/>
    <n v="6091"/>
    <n v="0"/>
    <n v="0"/>
    <n v="819021"/>
    <n v="974635"/>
    <n v="0"/>
    <n v="155614"/>
    <n v="0"/>
    <n v="0"/>
    <n v="0"/>
    <n v="0"/>
    <n v="155614"/>
    <n v="-974635"/>
    <n v="0"/>
    <n v="0"/>
    <n v="0"/>
    <n v="0"/>
    <n v="0"/>
    <n v="0"/>
    <n v="0"/>
    <n v="0"/>
    <n v="0"/>
    <n v="0"/>
    <n v="0"/>
    <n v="0"/>
    <n v="0"/>
    <n v="0"/>
    <n v="0"/>
    <n v="0"/>
    <n v="0"/>
    <n v="-974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614"/>
    <n v="0"/>
    <m/>
    <n v="68288"/>
    <n v="1050"/>
    <n v="0"/>
    <n v="441277"/>
    <n v="0"/>
    <n v="5148"/>
    <n v="0"/>
    <n v="39284"/>
    <n v="97267"/>
    <n v="0"/>
    <n v="0"/>
    <n v="0"/>
    <n v="0"/>
    <m/>
    <n v="0"/>
    <n v="0"/>
    <n v="652314"/>
    <m/>
    <n v="0"/>
    <m/>
    <n v="0"/>
    <n v="123940"/>
    <n v="776254"/>
    <n v="776254"/>
  </r>
  <r>
    <x v="31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6-06T00:00:00"/>
    <d v="2016-07-05T00:00:00"/>
    <d v="2016-07-07T00:00:00"/>
    <n v="178832195"/>
    <n v="42157"/>
    <n v="0"/>
    <n v="8660"/>
    <n v="0"/>
    <n v="0"/>
    <n v="0"/>
    <n v="0"/>
    <n v="0"/>
    <n v="216"/>
    <n v="215"/>
    <n v="216"/>
    <n v="216"/>
    <n v="0"/>
    <n v="1250"/>
    <n v="0"/>
    <n v="3139175"/>
    <n v="0"/>
    <n v="0"/>
    <n v="0"/>
    <n v="0"/>
    <n v="0"/>
    <n v="0"/>
    <n v="0"/>
    <n v="0"/>
    <n v="36622"/>
    <n v="0"/>
    <n v="0"/>
    <n v="0"/>
    <n v="0"/>
    <n v="132554"/>
    <n v="1250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904"/>
    <n v="17798"/>
    <n v="0"/>
    <n v="0"/>
    <n v="4374262"/>
    <n v="5205372"/>
    <n v="0"/>
    <n v="831110"/>
    <n v="0"/>
    <n v="0"/>
    <n v="0"/>
    <n v="0"/>
    <n v="831110"/>
    <n v="-5205372"/>
    <n v="0"/>
    <n v="0"/>
    <n v="0"/>
    <n v="0"/>
    <n v="0"/>
    <n v="0"/>
    <n v="0"/>
    <n v="0"/>
    <n v="0"/>
    <n v="0"/>
    <n v="0"/>
    <n v="0"/>
    <n v="0"/>
    <n v="0"/>
    <n v="0"/>
    <n v="0"/>
    <n v="0"/>
    <n v="-5205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110"/>
    <n v="0"/>
    <m/>
    <n v="0"/>
    <n v="1050"/>
    <n v="0"/>
    <n v="2637962"/>
    <n v="0"/>
    <n v="30775"/>
    <n v="0"/>
    <n v="111390"/>
    <n v="1050479"/>
    <n v="0"/>
    <n v="0"/>
    <n v="0"/>
    <n v="0"/>
    <m/>
    <n v="0"/>
    <n v="0"/>
    <n v="3831656"/>
    <m/>
    <n v="0"/>
    <m/>
    <n v="0"/>
    <n v="728015"/>
    <n v="4559671"/>
    <n v="4559671"/>
  </r>
  <r>
    <x v="31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06-06T00:00:00"/>
    <d v="2016-07-05T00:00:00"/>
    <d v="2016-07-07T00:00:00"/>
    <n v="178832195"/>
    <n v="26426"/>
    <n v="0"/>
    <n v="8001"/>
    <n v="0"/>
    <n v="0"/>
    <n v="0"/>
    <n v="0"/>
    <n v="0"/>
    <n v="42"/>
    <n v="45"/>
    <n v="41"/>
    <n v="41"/>
    <n v="0"/>
    <n v="1250"/>
    <n v="0"/>
    <n v="2073435"/>
    <n v="0"/>
    <n v="0"/>
    <n v="0"/>
    <n v="0"/>
    <n v="0"/>
    <n v="0"/>
    <n v="0"/>
    <n v="0"/>
    <n v="22956"/>
    <n v="0"/>
    <n v="0"/>
    <n v="0"/>
    <n v="0"/>
    <n v="85980"/>
    <n v="353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2163"/>
    <n v="2537274"/>
    <n v="0"/>
    <n v="405111"/>
    <n v="0"/>
    <n v="0"/>
    <n v="0"/>
    <n v="0"/>
    <n v="405111"/>
    <n v="-2537274"/>
    <n v="0"/>
    <n v="0"/>
    <n v="0"/>
    <n v="0"/>
    <n v="0"/>
    <n v="0"/>
    <n v="0"/>
    <n v="0"/>
    <n v="0"/>
    <n v="0"/>
    <n v="0"/>
    <n v="0"/>
    <n v="0"/>
    <n v="0"/>
    <n v="0"/>
    <n v="0"/>
    <n v="0"/>
    <n v="-2537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111"/>
    <n v="0"/>
    <m/>
    <n v="0"/>
    <n v="1050"/>
    <n v="0"/>
    <n v="1742382"/>
    <n v="0"/>
    <n v="19291"/>
    <n v="0"/>
    <n v="72252"/>
    <n v="297188"/>
    <n v="0"/>
    <n v="0"/>
    <n v="0"/>
    <n v="0"/>
    <m/>
    <n v="0"/>
    <n v="0"/>
    <n v="2132163"/>
    <m/>
    <n v="0"/>
    <m/>
    <n v="0"/>
    <n v="405111"/>
    <n v="2537274"/>
    <n v="2537274"/>
  </r>
  <r>
    <x v="32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5-05T00:00:00"/>
    <d v="2016-06-06T00:00:00"/>
    <d v="2016-06-07T00:00:00"/>
    <n v="177224504"/>
    <n v="41254"/>
    <n v="0"/>
    <n v="11075"/>
    <n v="0"/>
    <n v="0"/>
    <n v="0"/>
    <n v="0"/>
    <n v="0"/>
    <n v="244"/>
    <n v="259"/>
    <n v="187"/>
    <n v="187"/>
    <n v="118526"/>
    <n v="1246"/>
    <n v="0"/>
    <n v="3055022"/>
    <n v="0"/>
    <n v="0"/>
    <n v="0"/>
    <n v="0"/>
    <n v="0"/>
    <n v="0"/>
    <n v="0"/>
    <n v="0"/>
    <n v="35837"/>
    <n v="0"/>
    <n v="0"/>
    <n v="0"/>
    <n v="0"/>
    <n v="159596"/>
    <n v="108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4891"/>
    <n v="18161"/>
    <n v="0"/>
    <n v="0"/>
    <n v="4291349"/>
    <n v="5106705"/>
    <n v="0"/>
    <n v="815356"/>
    <n v="0"/>
    <n v="0"/>
    <n v="0"/>
    <n v="0"/>
    <n v="815356"/>
    <n v="-5106705"/>
    <n v="0"/>
    <n v="0"/>
    <n v="0"/>
    <n v="0"/>
    <n v="0"/>
    <n v="0"/>
    <n v="0"/>
    <n v="0"/>
    <n v="0"/>
    <n v="0"/>
    <n v="0"/>
    <n v="0"/>
    <n v="0"/>
    <n v="0"/>
    <n v="0"/>
    <n v="0"/>
    <n v="0"/>
    <n v="-5106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356"/>
    <n v="0"/>
    <m/>
    <n v="99602"/>
    <n v="1047"/>
    <n v="0"/>
    <n v="2567245"/>
    <n v="0"/>
    <n v="30115"/>
    <n v="0"/>
    <n v="134114"/>
    <n v="910442"/>
    <n v="0"/>
    <n v="0"/>
    <n v="0"/>
    <n v="0"/>
    <m/>
    <n v="0"/>
    <n v="0"/>
    <n v="3742565"/>
    <m/>
    <n v="0"/>
    <m/>
    <n v="0"/>
    <n v="711087"/>
    <n v="4453652"/>
    <n v="4453652"/>
  </r>
  <r>
    <x v="32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5-05T00:00:00"/>
    <d v="2016-06-06T00:00:00"/>
    <d v="2016-06-07T00:00:00"/>
    <n v="177224504"/>
    <n v="127177"/>
    <n v="0"/>
    <n v="43562"/>
    <n v="0"/>
    <n v="0"/>
    <n v="0"/>
    <n v="0"/>
    <n v="0"/>
    <n v="303"/>
    <n v="328"/>
    <n v="243"/>
    <n v="243"/>
    <n v="63786"/>
    <n v="1246"/>
    <n v="0"/>
    <n v="9417958"/>
    <n v="0"/>
    <n v="0"/>
    <n v="0"/>
    <n v="0"/>
    <n v="0"/>
    <n v="0"/>
    <n v="0"/>
    <n v="0"/>
    <n v="110478"/>
    <n v="0"/>
    <n v="0"/>
    <n v="0"/>
    <n v="0"/>
    <n v="202113"/>
    <n v="140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6878"/>
    <n v="35879"/>
    <n v="0"/>
    <n v="0"/>
    <n v="10442196"/>
    <n v="12426213"/>
    <n v="0"/>
    <n v="1984017"/>
    <n v="0"/>
    <n v="0"/>
    <n v="0"/>
    <n v="0"/>
    <n v="1984017"/>
    <n v="-12426213"/>
    <n v="0"/>
    <n v="0"/>
    <n v="0"/>
    <n v="0"/>
    <n v="0"/>
    <n v="0"/>
    <n v="0"/>
    <n v="0"/>
    <n v="0"/>
    <n v="0"/>
    <n v="0"/>
    <n v="0"/>
    <n v="0"/>
    <n v="0"/>
    <n v="0"/>
    <n v="0"/>
    <n v="0"/>
    <n v="-12426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4017"/>
    <n v="0"/>
    <m/>
    <n v="53602"/>
    <n v="1047"/>
    <n v="0"/>
    <n v="7914250"/>
    <n v="0"/>
    <n v="92839"/>
    <n v="0"/>
    <n v="169843"/>
    <n v="1183088"/>
    <n v="0"/>
    <n v="0"/>
    <n v="0"/>
    <n v="0"/>
    <m/>
    <n v="0"/>
    <n v="0"/>
    <n v="9414669"/>
    <m/>
    <n v="0"/>
    <m/>
    <n v="0"/>
    <n v="1788787"/>
    <n v="11203456"/>
    <n v="11203456"/>
  </r>
  <r>
    <x v="32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5-05T00:00:00"/>
    <d v="2016-06-06T00:00:00"/>
    <d v="2016-06-07T00:00:00"/>
    <n v="177224504"/>
    <n v="124605"/>
    <n v="0"/>
    <n v="49192"/>
    <n v="0"/>
    <n v="0"/>
    <n v="0"/>
    <n v="0"/>
    <n v="0"/>
    <n v="294"/>
    <n v="331"/>
    <n v="294"/>
    <n v="294"/>
    <n v="118526"/>
    <n v="1246"/>
    <n v="0"/>
    <n v="9227491"/>
    <n v="0"/>
    <n v="0"/>
    <n v="0"/>
    <n v="0"/>
    <n v="0"/>
    <n v="0"/>
    <n v="0"/>
    <n v="0"/>
    <n v="108245"/>
    <n v="0"/>
    <n v="0"/>
    <n v="0"/>
    <n v="0"/>
    <n v="204271"/>
    <n v="1703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100"/>
    <n v="44389"/>
    <n v="0"/>
    <n v="0"/>
    <n v="10798000"/>
    <n v="12849621"/>
    <n v="0"/>
    <n v="2051620"/>
    <n v="0"/>
    <n v="0"/>
    <n v="0"/>
    <n v="0"/>
    <n v="2051620"/>
    <n v="-12849621"/>
    <n v="0"/>
    <n v="0"/>
    <n v="0"/>
    <n v="0"/>
    <n v="0"/>
    <n v="0"/>
    <n v="0"/>
    <n v="0"/>
    <n v="0"/>
    <n v="0"/>
    <n v="0"/>
    <n v="0"/>
    <n v="0"/>
    <n v="0"/>
    <n v="0"/>
    <n v="0"/>
    <n v="0"/>
    <n v="-1284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1620"/>
    <n v="-1"/>
    <m/>
    <n v="99602"/>
    <n v="1047"/>
    <n v="0"/>
    <n v="7754194"/>
    <n v="0"/>
    <n v="90962"/>
    <n v="0"/>
    <n v="171656"/>
    <n v="1431390"/>
    <n v="0"/>
    <n v="0"/>
    <n v="0"/>
    <n v="0"/>
    <m/>
    <n v="0"/>
    <n v="0"/>
    <n v="9548851"/>
    <m/>
    <n v="0"/>
    <m/>
    <n v="0"/>
    <n v="1814282"/>
    <n v="11363133"/>
    <n v="11363133"/>
  </r>
  <r>
    <x v="32"/>
    <n v="1594986"/>
    <n v="532998"/>
    <n v="532998"/>
    <s v="25-616-0250"/>
    <s v="AGUAS ANDINAS S.A."/>
    <s v="STA VICTORIA S/N"/>
    <s v="AT43"/>
    <s v="1232 - CONSUMO PRESENTE EN PUNTA"/>
    <s v="1-1 AEREA"/>
    <s v="N"/>
    <s v="SF-SIN DOCTO. AGRUPACION IVA"/>
    <s v="PUDAHUEL"/>
    <s v="LORD COCHRANE"/>
    <s v="LAS ACACIAS"/>
    <s v="GRAN CLIENTE"/>
    <s v="SERVICIOS SANITARIOS"/>
    <d v="2016-05-05T00:00:00"/>
    <d v="2016-06-06T00:00:00"/>
    <d v="2016-06-07T00:00:00"/>
    <n v="177224504"/>
    <n v="11801"/>
    <n v="0"/>
    <n v="3723"/>
    <n v="0"/>
    <n v="0"/>
    <n v="0"/>
    <n v="0"/>
    <n v="0"/>
    <n v="62"/>
    <n v="64"/>
    <n v="61"/>
    <n v="61"/>
    <n v="143532"/>
    <n v="1246"/>
    <n v="0"/>
    <n v="873911"/>
    <n v="0"/>
    <n v="0"/>
    <n v="0"/>
    <n v="0"/>
    <n v="0"/>
    <n v="0"/>
    <n v="0"/>
    <n v="0"/>
    <n v="10252"/>
    <n v="0"/>
    <n v="0"/>
    <n v="0"/>
    <n v="0"/>
    <n v="39437"/>
    <n v="353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255"/>
    <n v="5103"/>
    <n v="0"/>
    <n v="0"/>
    <n v="1355590"/>
    <n v="1613152"/>
    <n v="0"/>
    <n v="257562"/>
    <n v="0"/>
    <n v="0"/>
    <n v="0"/>
    <n v="0"/>
    <n v="257562"/>
    <n v="-1613152"/>
    <n v="0"/>
    <n v="0"/>
    <n v="0"/>
    <n v="0"/>
    <n v="0"/>
    <n v="0"/>
    <n v="0"/>
    <n v="0"/>
    <n v="0"/>
    <n v="0"/>
    <n v="0"/>
    <n v="0"/>
    <n v="0"/>
    <n v="0"/>
    <n v="0"/>
    <n v="0"/>
    <n v="0"/>
    <n v="-1613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562"/>
    <n v="0"/>
    <m/>
    <n v="120615"/>
    <n v="1047"/>
    <n v="0"/>
    <n v="734379"/>
    <n v="0"/>
    <n v="8615"/>
    <n v="0"/>
    <n v="33140"/>
    <n v="296989"/>
    <n v="0"/>
    <n v="0"/>
    <n v="0"/>
    <n v="0"/>
    <m/>
    <n v="0"/>
    <n v="0"/>
    <n v="1194785"/>
    <m/>
    <n v="0"/>
    <m/>
    <n v="0"/>
    <n v="227009"/>
    <n v="1421794"/>
    <n v="1421794"/>
  </r>
  <r>
    <x v="32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5-05T00:00:00"/>
    <d v="2016-06-06T00:00:00"/>
    <d v="2016-06-07T00:00:00"/>
    <n v="177224504"/>
    <n v="17023"/>
    <n v="0"/>
    <n v="12578"/>
    <n v="0"/>
    <n v="0"/>
    <n v="0"/>
    <n v="0"/>
    <n v="0"/>
    <n v="23"/>
    <n v="27"/>
    <n v="23"/>
    <n v="23"/>
    <n v="81096"/>
    <n v="1246"/>
    <n v="0"/>
    <n v="1260621"/>
    <n v="0"/>
    <n v="0"/>
    <n v="0"/>
    <n v="0"/>
    <n v="0"/>
    <n v="0"/>
    <n v="0"/>
    <n v="0"/>
    <n v="14788"/>
    <n v="0"/>
    <n v="0"/>
    <n v="0"/>
    <n v="0"/>
    <n v="16637"/>
    <n v="133256"/>
    <n v="163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144"/>
    <n v="4364"/>
    <n v="0"/>
    <n v="0"/>
    <n v="1531121"/>
    <n v="1822034"/>
    <n v="0"/>
    <n v="290913"/>
    <n v="0"/>
    <n v="0"/>
    <n v="0"/>
    <n v="0"/>
    <n v="290913"/>
    <n v="-1822034"/>
    <n v="0"/>
    <n v="0"/>
    <n v="0"/>
    <n v="0"/>
    <n v="0"/>
    <n v="0"/>
    <n v="0"/>
    <n v="0"/>
    <n v="0"/>
    <n v="0"/>
    <n v="0"/>
    <n v="0"/>
    <n v="0"/>
    <n v="0"/>
    <n v="0"/>
    <n v="0"/>
    <n v="0"/>
    <n v="-1822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913"/>
    <n v="0"/>
    <m/>
    <n v="68148"/>
    <n v="1047"/>
    <n v="0"/>
    <n v="1059345"/>
    <n v="0"/>
    <n v="12427"/>
    <n v="0"/>
    <n v="13981"/>
    <n v="111980"/>
    <n v="137715"/>
    <n v="0"/>
    <n v="0"/>
    <n v="0"/>
    <m/>
    <n v="0"/>
    <n v="0"/>
    <n v="1404643"/>
    <m/>
    <n v="0"/>
    <m/>
    <n v="0"/>
    <n v="266882"/>
    <n v="1671525"/>
    <n v="1671525"/>
  </r>
  <r>
    <x v="32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5-05T00:00:00"/>
    <d v="2016-06-06T00:00:00"/>
    <d v="2016-06-07T00:00:00"/>
    <n v="177224504"/>
    <n v="316534"/>
    <n v="0"/>
    <n v="92247"/>
    <n v="0"/>
    <n v="0"/>
    <n v="0"/>
    <n v="0"/>
    <n v="0"/>
    <n v="675"/>
    <n v="686"/>
    <n v="664"/>
    <n v="664"/>
    <n v="81096"/>
    <n v="1246"/>
    <n v="0"/>
    <n v="23440589"/>
    <n v="0"/>
    <n v="0"/>
    <n v="0"/>
    <n v="0"/>
    <n v="0"/>
    <n v="0"/>
    <n v="0"/>
    <n v="0"/>
    <n v="274973"/>
    <n v="0"/>
    <n v="0"/>
    <n v="0"/>
    <n v="0"/>
    <n v="423021"/>
    <n v="384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1650"/>
    <n v="100160"/>
    <n v="0"/>
    <n v="0"/>
    <n v="26386358"/>
    <n v="31399766"/>
    <n v="0"/>
    <n v="5013408"/>
    <n v="0"/>
    <n v="0"/>
    <n v="0"/>
    <n v="0"/>
    <n v="5013408"/>
    <n v="-31399766"/>
    <n v="0"/>
    <n v="0"/>
    <n v="0"/>
    <n v="0"/>
    <n v="0"/>
    <n v="0"/>
    <n v="0"/>
    <n v="0"/>
    <n v="0"/>
    <n v="0"/>
    <n v="0"/>
    <n v="0"/>
    <n v="0"/>
    <n v="0"/>
    <n v="0"/>
    <n v="0"/>
    <n v="0"/>
    <n v="-31399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3408"/>
    <n v="0"/>
    <m/>
    <n v="68148"/>
    <n v="1047"/>
    <n v="0"/>
    <n v="19697974"/>
    <n v="0"/>
    <n v="231070"/>
    <n v="0"/>
    <n v="355480"/>
    <n v="3232799"/>
    <n v="0"/>
    <n v="0"/>
    <n v="0"/>
    <n v="0"/>
    <m/>
    <n v="0"/>
    <n v="0"/>
    <n v="23586518"/>
    <m/>
    <n v="0"/>
    <m/>
    <n v="0"/>
    <n v="4481438"/>
    <n v="28067956"/>
    <n v="28067956"/>
  </r>
  <r>
    <x v="32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5-05T00:00:00"/>
    <d v="2016-06-06T00:00:00"/>
    <d v="2016-06-07T00:00:00"/>
    <n v="177224504"/>
    <n v="42801"/>
    <n v="0"/>
    <n v="12420"/>
    <n v="0"/>
    <n v="0"/>
    <n v="0"/>
    <n v="0"/>
    <n v="0"/>
    <n v="100"/>
    <n v="100"/>
    <n v="100"/>
    <n v="100"/>
    <n v="118526"/>
    <n v="1246"/>
    <n v="0"/>
    <n v="3169583"/>
    <n v="0"/>
    <n v="0"/>
    <n v="0"/>
    <n v="0"/>
    <n v="0"/>
    <n v="0"/>
    <n v="0"/>
    <n v="0"/>
    <n v="37182"/>
    <n v="0"/>
    <n v="0"/>
    <n v="0"/>
    <n v="0"/>
    <n v="61621"/>
    <n v="579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3346569"/>
    <n v="3982418"/>
    <n v="0"/>
    <n v="635848"/>
    <n v="0"/>
    <n v="0"/>
    <n v="0"/>
    <n v="0"/>
    <n v="635848"/>
    <n v="-3982418"/>
    <n v="0"/>
    <n v="0"/>
    <n v="0"/>
    <n v="0"/>
    <n v="0"/>
    <n v="0"/>
    <n v="0"/>
    <n v="0"/>
    <n v="0"/>
    <n v="0"/>
    <n v="0"/>
    <n v="0"/>
    <n v="0"/>
    <n v="0"/>
    <n v="0"/>
    <n v="0"/>
    <n v="0"/>
    <n v="-398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848"/>
    <n v="-1"/>
    <m/>
    <n v="99602"/>
    <n v="1047"/>
    <n v="0"/>
    <n v="2663515"/>
    <n v="0"/>
    <n v="31245"/>
    <n v="0"/>
    <n v="51782"/>
    <n v="486867"/>
    <n v="0"/>
    <n v="0"/>
    <n v="0"/>
    <n v="0"/>
    <m/>
    <n v="0"/>
    <n v="0"/>
    <n v="3334058"/>
    <m/>
    <n v="0"/>
    <m/>
    <n v="0"/>
    <n v="633471"/>
    <n v="3967529"/>
    <n v="3967529"/>
  </r>
  <r>
    <x v="32"/>
    <n v="1594986"/>
    <n v="533097"/>
    <n v="533097"/>
    <s v="25-616-1900"/>
    <s v="AGUAS ANDINAS S.A."/>
    <s v="PJE. CUATRO FTE AL 2859"/>
    <s v="AT43"/>
    <s v="1412 - NORMAL CON EMISION DE FACTURA"/>
    <s v="1-1 AEREA"/>
    <s v="N"/>
    <s v="SF-SIN DOCTO. AGRUPACION IVA"/>
    <s v="CONCHALI"/>
    <s v="QUILICURA"/>
    <s v="QUILICURA"/>
    <s v="GRAN CLIENTE"/>
    <s v="SERVICIOS SANITARIOS"/>
    <d v="2016-05-05T00:00:00"/>
    <d v="2016-06-06T00:00:00"/>
    <d v="2016-06-07T00:00:00"/>
    <n v="177224504"/>
    <n v="34394"/>
    <n v="0"/>
    <n v="17113"/>
    <n v="0"/>
    <n v="0"/>
    <n v="0"/>
    <n v="0"/>
    <n v="0"/>
    <n v="98"/>
    <n v="97"/>
    <n v="96"/>
    <n v="96"/>
    <n v="195907"/>
    <n v="1246"/>
    <n v="0"/>
    <n v="2547011"/>
    <n v="0"/>
    <n v="0"/>
    <n v="0"/>
    <n v="0"/>
    <n v="0"/>
    <n v="0"/>
    <n v="0"/>
    <n v="0"/>
    <n v="29879"/>
    <n v="0"/>
    <n v="0"/>
    <n v="0"/>
    <n v="0"/>
    <n v="60080"/>
    <n v="556198"/>
    <n v="76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724"/>
    <n v="13726"/>
    <n v="0"/>
    <n v="0"/>
    <n v="3303511"/>
    <n v="3931179"/>
    <n v="0"/>
    <n v="627667"/>
    <n v="0"/>
    <n v="0"/>
    <n v="0"/>
    <n v="0"/>
    <n v="627667"/>
    <n v="-3931179"/>
    <n v="0"/>
    <n v="0"/>
    <n v="0"/>
    <n v="0"/>
    <n v="0"/>
    <n v="0"/>
    <n v="0"/>
    <n v="0"/>
    <n v="0"/>
    <n v="0"/>
    <n v="0"/>
    <n v="0"/>
    <n v="0"/>
    <n v="0"/>
    <n v="0"/>
    <n v="0"/>
    <n v="0"/>
    <n v="-3931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667"/>
    <n v="-1"/>
    <m/>
    <n v="164628"/>
    <n v="1047"/>
    <n v="0"/>
    <n v="2140345"/>
    <n v="0"/>
    <n v="25108"/>
    <n v="0"/>
    <n v="50487"/>
    <n v="467393"/>
    <n v="64210"/>
    <n v="0"/>
    <n v="0"/>
    <n v="0"/>
    <m/>
    <n v="0"/>
    <n v="0"/>
    <n v="2913218"/>
    <m/>
    <n v="0"/>
    <m/>
    <n v="0"/>
    <n v="553511"/>
    <n v="3466729"/>
    <n v="3466729"/>
  </r>
  <r>
    <x v="32"/>
    <n v="1594986"/>
    <n v="533104"/>
    <n v="533104"/>
    <s v="25-616-2000"/>
    <s v="AGUAS ANDINAS S.A."/>
    <s v="PREMIO NOBEL 5610"/>
    <s v="AT43"/>
    <s v="1432 - CONSUMO PRESENTE EN PUNTA"/>
    <s v="1-1 AEREA"/>
    <s v="N"/>
    <s v="SF-SIN DOCTO. AGRUPACION IVA"/>
    <s v="HUECHURABA"/>
    <s v="LORD COCHRANE"/>
    <s v="RECOLETA"/>
    <s v="GRAN CLIENTE"/>
    <s v="SERVICIOS SANITARIOS"/>
    <d v="2016-05-05T00:00:00"/>
    <d v="2016-06-06T00:00:00"/>
    <d v="2016-06-07T00:00:00"/>
    <n v="177224504"/>
    <n v="3660"/>
    <n v="0"/>
    <n v="573"/>
    <n v="0"/>
    <n v="0"/>
    <n v="0"/>
    <n v="0"/>
    <n v="0"/>
    <n v="62"/>
    <n v="64"/>
    <n v="62"/>
    <n v="62"/>
    <n v="143532"/>
    <n v="1246"/>
    <n v="0"/>
    <n v="271038"/>
    <n v="0"/>
    <n v="0"/>
    <n v="0"/>
    <n v="0"/>
    <n v="0"/>
    <n v="0"/>
    <n v="0"/>
    <n v="0"/>
    <n v="3180"/>
    <n v="0"/>
    <n v="0"/>
    <n v="0"/>
    <n v="0"/>
    <n v="39437"/>
    <n v="35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41"/>
    <n v="849"/>
    <n v="0"/>
    <n v="0"/>
    <n v="711876"/>
    <n v="847133"/>
    <n v="0"/>
    <n v="135256"/>
    <n v="0"/>
    <n v="0"/>
    <n v="0"/>
    <n v="0"/>
    <n v="135256"/>
    <n v="-847133"/>
    <n v="0"/>
    <n v="0"/>
    <n v="0"/>
    <n v="0"/>
    <n v="0"/>
    <n v="0"/>
    <n v="0"/>
    <n v="0"/>
    <n v="0"/>
    <n v="0"/>
    <n v="0"/>
    <n v="0"/>
    <n v="0"/>
    <n v="0"/>
    <n v="0"/>
    <n v="0"/>
    <n v="0"/>
    <n v="-847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256"/>
    <n v="0"/>
    <m/>
    <n v="120615"/>
    <n v="1047"/>
    <n v="0"/>
    <n v="227763"/>
    <n v="0"/>
    <n v="2672"/>
    <n v="0"/>
    <n v="33140"/>
    <n v="301858"/>
    <n v="0"/>
    <n v="0"/>
    <n v="0"/>
    <n v="0"/>
    <m/>
    <n v="0"/>
    <n v="0"/>
    <n v="687095"/>
    <m/>
    <n v="0"/>
    <m/>
    <n v="0"/>
    <n v="130548"/>
    <n v="817643"/>
    <n v="817643"/>
  </r>
  <r>
    <x v="32"/>
    <n v="1594986"/>
    <n v="533110"/>
    <n v="533110"/>
    <s v="25-616-2100"/>
    <s v="AGUAS ANDINAS S.A."/>
    <s v="PJE. BAMBU S/N"/>
    <s v="AT43"/>
    <s v="1232 - CONSUMO PRESENTE EN PUNTA"/>
    <s v="1-1 AEREA"/>
    <s v="N"/>
    <s v="SF-SIN DOCTO. AGRUPACION IVA"/>
    <s v="HUECHURABA"/>
    <s v="SAN CRISTOBAL"/>
    <s v="RECOLETA"/>
    <s v="GRAN CLIENTE"/>
    <s v="SERVICIOS SANITARIOS"/>
    <d v="2016-04-06T00:00:00"/>
    <d v="2016-06-06T00:00:00"/>
    <d v="2016-06-07T00:00:00"/>
    <n v="177224504"/>
    <n v="0"/>
    <n v="0"/>
    <n v="0"/>
    <n v="0"/>
    <n v="0"/>
    <n v="0"/>
    <n v="0"/>
    <n v="355"/>
    <n v="0"/>
    <n v="0"/>
    <n v="0"/>
    <n v="0"/>
    <n v="143532"/>
    <n v="1246"/>
    <n v="0"/>
    <n v="26289"/>
    <n v="0"/>
    <n v="0"/>
    <n v="0"/>
    <n v="0"/>
    <n v="0"/>
    <n v="0"/>
    <n v="0"/>
    <n v="0"/>
    <n v="0"/>
    <n v="0"/>
    <n v="0"/>
    <n v="0"/>
    <n v="0"/>
    <n v="34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84"/>
    <n v="672"/>
    <n v="0"/>
    <n v="0"/>
    <n v="192145"/>
    <n v="228654"/>
    <n v="0"/>
    <n v="36508"/>
    <n v="0"/>
    <n v="0"/>
    <n v="0"/>
    <n v="0"/>
    <n v="36508"/>
    <n v="-228654"/>
    <n v="0"/>
    <n v="0"/>
    <n v="0"/>
    <n v="0"/>
    <n v="0"/>
    <n v="0"/>
    <n v="0"/>
    <n v="0"/>
    <n v="0"/>
    <n v="0"/>
    <n v="0"/>
    <n v="0"/>
    <n v="0"/>
    <n v="0"/>
    <n v="0"/>
    <n v="0"/>
    <n v="0"/>
    <n v="-22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8"/>
    <n v="-1"/>
    <m/>
    <n v="120615"/>
    <n v="1047"/>
    <n v="0"/>
    <n v="22092"/>
    <n v="0"/>
    <n v="0"/>
    <n v="0"/>
    <n v="28765"/>
    <n v="0"/>
    <n v="0"/>
    <n v="0"/>
    <n v="0"/>
    <n v="0"/>
    <m/>
    <n v="0"/>
    <n v="0"/>
    <n v="172519"/>
    <m/>
    <n v="0"/>
    <m/>
    <n v="0"/>
    <n v="32779"/>
    <n v="205298"/>
    <n v="205298"/>
  </r>
  <r>
    <x v="32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5-05T00:00:00"/>
    <d v="2016-06-06T00:00:00"/>
    <d v="2016-06-07T00:00:00"/>
    <n v="177224504"/>
    <n v="57097"/>
    <n v="0"/>
    <n v="14944"/>
    <n v="0"/>
    <n v="0"/>
    <n v="0"/>
    <n v="0"/>
    <n v="0"/>
    <n v="120"/>
    <n v="180"/>
    <n v="120"/>
    <n v="120"/>
    <n v="118526"/>
    <n v="1246"/>
    <n v="0"/>
    <n v="4228258"/>
    <n v="0"/>
    <n v="0"/>
    <n v="0"/>
    <n v="0"/>
    <n v="0"/>
    <n v="0"/>
    <n v="0"/>
    <n v="0"/>
    <n v="49600"/>
    <n v="0"/>
    <n v="0"/>
    <n v="0"/>
    <n v="0"/>
    <n v="111225"/>
    <n v="69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993"/>
    <n v="14509"/>
    <n v="0"/>
    <n v="0"/>
    <n v="4795465"/>
    <n v="5706604"/>
    <n v="0"/>
    <n v="911138"/>
    <n v="0"/>
    <n v="0"/>
    <n v="0"/>
    <n v="0"/>
    <n v="911138"/>
    <n v="-5706604"/>
    <n v="0"/>
    <n v="0"/>
    <n v="0"/>
    <n v="0"/>
    <n v="0"/>
    <n v="0"/>
    <n v="0"/>
    <n v="0"/>
    <n v="0"/>
    <n v="0"/>
    <n v="0"/>
    <n v="0"/>
    <n v="0"/>
    <n v="0"/>
    <n v="0"/>
    <n v="0"/>
    <n v="0"/>
    <n v="-570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138"/>
    <n v="-1"/>
    <m/>
    <n v="99602"/>
    <n v="1047"/>
    <n v="0"/>
    <n v="3553158"/>
    <n v="0"/>
    <n v="41681"/>
    <n v="0"/>
    <n v="93466"/>
    <n v="584241"/>
    <n v="0"/>
    <n v="0"/>
    <n v="0"/>
    <n v="0"/>
    <m/>
    <n v="0"/>
    <n v="0"/>
    <n v="4373195"/>
    <m/>
    <n v="0"/>
    <m/>
    <n v="0"/>
    <n v="830907"/>
    <n v="5204102"/>
    <n v="5204102"/>
  </r>
  <r>
    <x v="32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5-05T00:00:00"/>
    <d v="2016-06-06T00:00:00"/>
    <d v="2016-06-07T00:00:00"/>
    <n v="177224504"/>
    <n v="69872"/>
    <n v="0"/>
    <n v="9610"/>
    <n v="0"/>
    <n v="0"/>
    <n v="0"/>
    <n v="0"/>
    <n v="0"/>
    <n v="129"/>
    <n v="173"/>
    <n v="127"/>
    <n v="127"/>
    <n v="118526"/>
    <n v="1246"/>
    <n v="0"/>
    <n v="5174297"/>
    <n v="0"/>
    <n v="0"/>
    <n v="0"/>
    <n v="0"/>
    <n v="0"/>
    <n v="0"/>
    <n v="0"/>
    <n v="0"/>
    <n v="60698"/>
    <n v="0"/>
    <n v="0"/>
    <n v="0"/>
    <n v="0"/>
    <n v="106603"/>
    <n v="735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088"/>
    <n v="21267"/>
    <n v="0"/>
    <n v="0"/>
    <n v="5816411"/>
    <n v="6921529"/>
    <n v="0"/>
    <n v="1105118"/>
    <n v="0"/>
    <n v="0"/>
    <n v="0"/>
    <n v="0"/>
    <n v="1105118"/>
    <n v="-6921529"/>
    <n v="0"/>
    <n v="0"/>
    <n v="0"/>
    <n v="0"/>
    <n v="0"/>
    <n v="0"/>
    <n v="0"/>
    <n v="0"/>
    <n v="0"/>
    <n v="0"/>
    <n v="0"/>
    <n v="0"/>
    <n v="0"/>
    <n v="0"/>
    <n v="0"/>
    <n v="0"/>
    <n v="0"/>
    <n v="-6921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118"/>
    <n v="0"/>
    <m/>
    <n v="99602"/>
    <n v="1047"/>
    <n v="0"/>
    <n v="4348149"/>
    <n v="0"/>
    <n v="51007"/>
    <n v="0"/>
    <n v="89582"/>
    <n v="618322"/>
    <n v="0"/>
    <n v="0"/>
    <n v="0"/>
    <n v="0"/>
    <m/>
    <n v="0"/>
    <n v="0"/>
    <n v="5207709"/>
    <m/>
    <n v="0"/>
    <m/>
    <n v="0"/>
    <n v="989465"/>
    <n v="6197174"/>
    <n v="6197174"/>
  </r>
  <r>
    <x v="32"/>
    <n v="1594986"/>
    <n v="916308"/>
    <n v="916308"/>
    <s v="25-616-1500"/>
    <s v="AGUAS ANDINAS S.A."/>
    <s v="VALLE ALEGRE 1265"/>
    <s v="AT43"/>
    <s v="2432 - INDUSTRIAL CONSUMO PRESENTE E"/>
    <s v="1-1 AEREA"/>
    <s v="N"/>
    <s v="SF-SIN DOCTO. AGRUPACION IVA"/>
    <s v="RENCA"/>
    <s v="PUDAHUEL"/>
    <s v="PUDAHUEL"/>
    <s v="GRAN CLIENTE"/>
    <s v="SERVICIOS SANITARIOS"/>
    <d v="2016-05-05T00:00:00"/>
    <d v="2016-06-06T00:00:00"/>
    <d v="2016-06-07T00:00:00"/>
    <n v="177224504"/>
    <n v="39363"/>
    <n v="0"/>
    <n v="18835"/>
    <n v="0"/>
    <n v="0"/>
    <n v="0"/>
    <n v="0"/>
    <n v="0"/>
    <n v="72"/>
    <n v="72"/>
    <n v="71"/>
    <n v="71"/>
    <n v="81096"/>
    <n v="1246"/>
    <n v="0"/>
    <n v="2914985"/>
    <n v="0"/>
    <n v="0"/>
    <n v="0"/>
    <n v="0"/>
    <n v="0"/>
    <n v="0"/>
    <n v="0"/>
    <n v="0"/>
    <n v="34195"/>
    <n v="0"/>
    <n v="0"/>
    <n v="0"/>
    <n v="0"/>
    <n v="44675"/>
    <n v="411354"/>
    <n v="87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268"/>
    <n v="9225"/>
    <n v="0"/>
    <n v="0"/>
    <n v="3262599"/>
    <n v="3882493"/>
    <n v="0"/>
    <n v="619894"/>
    <n v="0"/>
    <n v="0"/>
    <n v="0"/>
    <n v="0"/>
    <n v="619894"/>
    <n v="-3882493"/>
    <n v="0"/>
    <n v="0"/>
    <n v="0"/>
    <n v="0"/>
    <n v="0"/>
    <n v="0"/>
    <n v="0"/>
    <n v="0"/>
    <n v="0"/>
    <n v="0"/>
    <n v="0"/>
    <n v="0"/>
    <n v="0"/>
    <n v="0"/>
    <n v="0"/>
    <n v="0"/>
    <n v="0"/>
    <n v="-3882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894"/>
    <n v="0"/>
    <m/>
    <n v="68148"/>
    <n v="1047"/>
    <n v="0"/>
    <n v="2449567"/>
    <n v="0"/>
    <n v="28735"/>
    <n v="0"/>
    <n v="37542"/>
    <n v="345676"/>
    <n v="73487"/>
    <n v="0"/>
    <n v="0"/>
    <n v="0"/>
    <m/>
    <n v="0"/>
    <n v="0"/>
    <n v="3004202"/>
    <m/>
    <n v="0"/>
    <m/>
    <n v="0"/>
    <n v="570798"/>
    <n v="3575000"/>
    <n v="3575000"/>
  </r>
  <r>
    <x v="32"/>
    <n v="1594986"/>
    <n v="973766"/>
    <n v="973766"/>
    <s v="25-616-1600"/>
    <s v="AGUAS ANDINAS S.A."/>
    <s v="ESMERALDA LADO 921"/>
    <s v="AT43"/>
    <s v="2432 - INDUSTRIAL CONSUMO PRESENTE E"/>
    <s v="1-1 AEREA"/>
    <s v="N"/>
    <s v="SF-SIN DOCTO. AGRUPACION IVA"/>
    <s v="RENCA"/>
    <s v="PUDAHUEL"/>
    <s v="PUDAHUEL"/>
    <s v="GRAN CLIENTE"/>
    <s v="SERVICIOS SANITARIOS"/>
    <d v="2016-05-05T00:00:00"/>
    <d v="2016-06-06T00:00:00"/>
    <d v="2016-06-07T00:00:00"/>
    <n v="177224504"/>
    <n v="44591"/>
    <n v="0"/>
    <n v="16861"/>
    <n v="0"/>
    <n v="0"/>
    <n v="0"/>
    <n v="0"/>
    <n v="0"/>
    <n v="77"/>
    <n v="77"/>
    <n v="76"/>
    <n v="76"/>
    <n v="0"/>
    <n v="1246"/>
    <n v="0"/>
    <n v="3302139"/>
    <n v="0"/>
    <n v="0"/>
    <n v="0"/>
    <n v="0"/>
    <n v="0"/>
    <n v="0"/>
    <n v="0"/>
    <n v="0"/>
    <n v="38736"/>
    <n v="0"/>
    <n v="0"/>
    <n v="0"/>
    <n v="0"/>
    <n v="47448"/>
    <n v="440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573"/>
    <n v="9391"/>
    <n v="0"/>
    <n v="0"/>
    <n v="3471307"/>
    <n v="4130855"/>
    <n v="0"/>
    <n v="659548"/>
    <n v="0"/>
    <n v="0"/>
    <n v="0"/>
    <n v="0"/>
    <n v="659548"/>
    <n v="-4130855"/>
    <n v="0"/>
    <n v="0"/>
    <n v="0"/>
    <n v="0"/>
    <n v="0"/>
    <n v="0"/>
    <n v="0"/>
    <n v="0"/>
    <n v="0"/>
    <n v="0"/>
    <n v="0"/>
    <n v="0"/>
    <n v="0"/>
    <n v="0"/>
    <n v="0"/>
    <n v="0"/>
    <n v="0"/>
    <n v="-4130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548"/>
    <n v="0"/>
    <m/>
    <n v="0"/>
    <n v="1047"/>
    <n v="0"/>
    <n v="2774907"/>
    <n v="0"/>
    <n v="32551"/>
    <n v="0"/>
    <n v="39872"/>
    <n v="370019"/>
    <n v="0"/>
    <n v="0"/>
    <n v="0"/>
    <n v="0"/>
    <m/>
    <n v="0"/>
    <n v="0"/>
    <n v="3218396"/>
    <m/>
    <n v="0"/>
    <m/>
    <n v="0"/>
    <n v="611495"/>
    <n v="3829891"/>
    <n v="3829891"/>
  </r>
  <r>
    <x v="32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5-05T00:00:00"/>
    <d v="2016-06-06T00:00:00"/>
    <d v="2016-06-07T00:00:00"/>
    <n v="177224504"/>
    <n v="199567"/>
    <n v="0"/>
    <n v="65206"/>
    <n v="0"/>
    <n v="0"/>
    <n v="0"/>
    <n v="0"/>
    <n v="0"/>
    <n v="602"/>
    <n v="653"/>
    <n v="576"/>
    <n v="576"/>
    <n v="81096"/>
    <n v="1246"/>
    <n v="0"/>
    <n v="14778722"/>
    <n v="0"/>
    <n v="0"/>
    <n v="0"/>
    <n v="0"/>
    <n v="0"/>
    <n v="0"/>
    <n v="0"/>
    <n v="0"/>
    <n v="173364"/>
    <n v="0"/>
    <n v="0"/>
    <n v="0"/>
    <n v="0"/>
    <n v="402686"/>
    <n v="3337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4815"/>
    <n v="76854"/>
    <n v="0"/>
    <n v="0"/>
    <n v="18005014"/>
    <n v="21425967"/>
    <n v="0"/>
    <n v="3420953"/>
    <n v="0"/>
    <n v="0"/>
    <n v="0"/>
    <n v="0"/>
    <n v="3420953"/>
    <n v="-21425967"/>
    <n v="0"/>
    <n v="0"/>
    <n v="0"/>
    <n v="0"/>
    <n v="0"/>
    <n v="0"/>
    <n v="0"/>
    <n v="0"/>
    <n v="0"/>
    <n v="0"/>
    <n v="0"/>
    <n v="0"/>
    <n v="0"/>
    <n v="0"/>
    <n v="0"/>
    <n v="0"/>
    <n v="1"/>
    <n v="-21425966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0953"/>
    <n v="0"/>
    <m/>
    <n v="68148"/>
    <n v="1047"/>
    <n v="0"/>
    <n v="12419094"/>
    <n v="0"/>
    <n v="145684"/>
    <n v="0"/>
    <n v="338392"/>
    <n v="2804356"/>
    <n v="0"/>
    <n v="0"/>
    <n v="0"/>
    <n v="0"/>
    <m/>
    <n v="0"/>
    <n v="0"/>
    <n v="15776721"/>
    <m/>
    <n v="0"/>
    <m/>
    <n v="-1"/>
    <n v="2997577"/>
    <n v="18774298"/>
    <n v="18774297"/>
  </r>
  <r>
    <x v="32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5-05T00:00:00"/>
    <d v="2016-06-06T00:00:00"/>
    <d v="2016-06-07T00:00:00"/>
    <n v="177224504"/>
    <n v="43313"/>
    <n v="0"/>
    <n v="23212"/>
    <n v="0"/>
    <n v="0"/>
    <n v="0"/>
    <n v="0"/>
    <n v="0"/>
    <n v="149"/>
    <n v="248"/>
    <n v="147"/>
    <n v="147"/>
    <n v="81096"/>
    <n v="1246"/>
    <n v="0"/>
    <n v="3207499"/>
    <n v="0"/>
    <n v="0"/>
    <n v="0"/>
    <n v="0"/>
    <n v="0"/>
    <n v="0"/>
    <n v="0"/>
    <n v="0"/>
    <n v="37625"/>
    <n v="0"/>
    <n v="0"/>
    <n v="0"/>
    <n v="0"/>
    <n v="153126"/>
    <n v="851677"/>
    <n v="160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227"/>
    <n v="19950"/>
    <n v="0"/>
    <n v="0"/>
    <n v="4362034"/>
    <n v="5190821"/>
    <n v="0"/>
    <n v="828786"/>
    <n v="0"/>
    <n v="0"/>
    <n v="0"/>
    <n v="0"/>
    <n v="828786"/>
    <n v="-5190821"/>
    <n v="0"/>
    <n v="0"/>
    <n v="0"/>
    <n v="0"/>
    <n v="0"/>
    <n v="0"/>
    <n v="0"/>
    <n v="0"/>
    <n v="0"/>
    <n v="0"/>
    <n v="0"/>
    <n v="0"/>
    <n v="0"/>
    <n v="0"/>
    <n v="0"/>
    <n v="0"/>
    <n v="0"/>
    <n v="-5190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8786"/>
    <n v="-1"/>
    <m/>
    <n v="68148"/>
    <n v="1047"/>
    <n v="0"/>
    <n v="2695377"/>
    <n v="0"/>
    <n v="31618"/>
    <n v="0"/>
    <n v="128677"/>
    <n v="715695"/>
    <n v="134769"/>
    <n v="0"/>
    <n v="0"/>
    <n v="0"/>
    <m/>
    <n v="0"/>
    <n v="0"/>
    <n v="3775331"/>
    <m/>
    <n v="0"/>
    <m/>
    <n v="0"/>
    <n v="717313"/>
    <n v="4492644"/>
    <n v="4492644"/>
  </r>
  <r>
    <x v="32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5-05T00:00:00"/>
    <d v="2016-06-06T00:00:00"/>
    <d v="2016-06-07T00:00:00"/>
    <n v="177224504"/>
    <n v="239225"/>
    <n v="0"/>
    <n v="68417"/>
    <n v="0"/>
    <n v="0"/>
    <n v="0"/>
    <n v="0"/>
    <n v="0"/>
    <n v="642"/>
    <n v="673"/>
    <n v="532"/>
    <n v="532"/>
    <n v="81096"/>
    <n v="1246"/>
    <n v="0"/>
    <n v="17715554"/>
    <n v="0"/>
    <n v="0"/>
    <n v="0"/>
    <n v="0"/>
    <n v="0"/>
    <n v="0"/>
    <n v="0"/>
    <n v="0"/>
    <n v="207814"/>
    <n v="0"/>
    <n v="0"/>
    <n v="0"/>
    <n v="0"/>
    <n v="414703"/>
    <n v="3082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2422"/>
    <n v="90305"/>
    <n v="0"/>
    <n v="0"/>
    <n v="20676806"/>
    <n v="24605400"/>
    <n v="0"/>
    <n v="3928593"/>
    <n v="0"/>
    <n v="0"/>
    <n v="0"/>
    <n v="0"/>
    <n v="3928593"/>
    <n v="-24605400"/>
    <n v="0"/>
    <n v="0"/>
    <n v="0"/>
    <n v="0"/>
    <n v="0"/>
    <n v="0"/>
    <n v="0"/>
    <n v="0"/>
    <n v="0"/>
    <n v="0"/>
    <n v="0"/>
    <n v="0"/>
    <n v="0"/>
    <n v="0"/>
    <n v="0"/>
    <n v="0"/>
    <n v="0"/>
    <n v="-2460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8593"/>
    <n v="-1"/>
    <m/>
    <n v="68148"/>
    <n v="1047"/>
    <n v="0"/>
    <n v="14887020"/>
    <n v="0"/>
    <n v="174634"/>
    <n v="0"/>
    <n v="348490"/>
    <n v="2590134"/>
    <n v="0"/>
    <n v="0"/>
    <n v="0"/>
    <n v="0"/>
    <m/>
    <n v="0"/>
    <n v="0"/>
    <n v="18069473"/>
    <m/>
    <n v="0"/>
    <m/>
    <n v="0"/>
    <n v="3433200"/>
    <n v="21502673"/>
    <n v="21502673"/>
  </r>
  <r>
    <x v="32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5-05T00:00:00"/>
    <d v="2016-06-06T00:00:00"/>
    <d v="2016-06-07T00:00:00"/>
    <n v="177224504"/>
    <n v="25909"/>
    <n v="0"/>
    <n v="4840"/>
    <n v="0"/>
    <n v="0"/>
    <n v="0"/>
    <n v="0"/>
    <n v="0"/>
    <n v="51"/>
    <n v="52"/>
    <n v="50"/>
    <n v="50"/>
    <n v="0"/>
    <n v="1246"/>
    <n v="0"/>
    <n v="1918663"/>
    <n v="0"/>
    <n v="0"/>
    <n v="0"/>
    <n v="0"/>
    <n v="0"/>
    <n v="0"/>
    <n v="0"/>
    <n v="0"/>
    <n v="22508"/>
    <n v="0"/>
    <n v="0"/>
    <n v="0"/>
    <n v="0"/>
    <n v="32350"/>
    <n v="289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494"/>
    <n v="8661"/>
    <n v="0"/>
    <n v="0"/>
    <n v="2146729"/>
    <n v="2554608"/>
    <n v="0"/>
    <n v="407879"/>
    <n v="0"/>
    <n v="0"/>
    <n v="0"/>
    <n v="0"/>
    <n v="407879"/>
    <n v="-2554608"/>
    <n v="0"/>
    <n v="0"/>
    <n v="0"/>
    <n v="0"/>
    <n v="0"/>
    <n v="0"/>
    <n v="0"/>
    <n v="0"/>
    <n v="0"/>
    <n v="0"/>
    <n v="0"/>
    <n v="0"/>
    <n v="0"/>
    <n v="0"/>
    <n v="0"/>
    <n v="0"/>
    <n v="0"/>
    <n v="-255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879"/>
    <n v="0"/>
    <m/>
    <n v="0"/>
    <n v="1047"/>
    <n v="0"/>
    <n v="1612322"/>
    <n v="0"/>
    <n v="18914"/>
    <n v="0"/>
    <n v="27185"/>
    <n v="243434"/>
    <n v="0"/>
    <n v="0"/>
    <n v="0"/>
    <n v="0"/>
    <m/>
    <n v="0"/>
    <n v="0"/>
    <n v="1902902"/>
    <m/>
    <n v="0"/>
    <m/>
    <n v="0"/>
    <n v="361551"/>
    <n v="2264453"/>
    <n v="2264453"/>
  </r>
  <r>
    <x v="32"/>
    <n v="1594986"/>
    <n v="1314153"/>
    <n v="1314153"/>
    <s v="25-616-1800"/>
    <s v="AGUAS ANDINAS S.A."/>
    <s v="G. MISTRAL / FCO. GONZALEZ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5-05T00:00:00"/>
    <d v="2016-06-06T00:00:00"/>
    <d v="2016-06-07T00:00:00"/>
    <n v="177224504"/>
    <n v="0"/>
    <n v="0"/>
    <n v="0"/>
    <n v="0"/>
    <n v="0"/>
    <n v="0"/>
    <n v="0"/>
    <n v="36562"/>
    <n v="0"/>
    <n v="0"/>
    <n v="0"/>
    <n v="0"/>
    <n v="0"/>
    <n v="1246"/>
    <n v="0"/>
    <n v="2707561"/>
    <n v="0"/>
    <n v="0"/>
    <n v="0"/>
    <n v="0"/>
    <n v="0"/>
    <n v="0"/>
    <n v="0"/>
    <n v="0"/>
    <n v="0"/>
    <n v="0"/>
    <n v="0"/>
    <n v="0"/>
    <n v="0"/>
    <n v="73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809"/>
    <n v="10938"/>
    <n v="0"/>
    <n v="0"/>
    <n v="2640754"/>
    <n v="3142497"/>
    <n v="0"/>
    <n v="501743"/>
    <n v="0"/>
    <n v="0"/>
    <n v="0"/>
    <n v="0"/>
    <n v="501743"/>
    <n v="-3142497"/>
    <n v="0"/>
    <n v="0"/>
    <n v="0"/>
    <n v="0"/>
    <n v="0"/>
    <n v="0"/>
    <n v="0"/>
    <n v="0"/>
    <n v="0"/>
    <n v="0"/>
    <n v="0"/>
    <n v="0"/>
    <n v="0"/>
    <n v="0"/>
    <n v="0"/>
    <n v="0"/>
    <n v="0"/>
    <n v="-3142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743"/>
    <n v="0"/>
    <m/>
    <n v="0"/>
    <n v="1047"/>
    <n v="0"/>
    <n v="2275261"/>
    <n v="0"/>
    <n v="0"/>
    <n v="0"/>
    <n v="62138"/>
    <n v="0"/>
    <n v="0"/>
    <n v="0"/>
    <n v="0"/>
    <n v="0"/>
    <m/>
    <n v="0"/>
    <n v="0"/>
    <n v="2338446"/>
    <m/>
    <n v="0"/>
    <m/>
    <n v="0"/>
    <n v="444305"/>
    <n v="2782751"/>
    <n v="2782751"/>
  </r>
  <r>
    <x v="32"/>
    <n v="1594986"/>
    <n v="1314156"/>
    <n v="1314156"/>
    <s v="25-616-2300"/>
    <s v="AGUAS ANDINAS S.A."/>
    <s v="MANUEL A. MATTA 219"/>
    <s v="AT43"/>
    <s v="1412 - NORMAL CON EMISION DE FACTURA"/>
    <s v="1-1 AEREA"/>
    <s v="N"/>
    <s v="SF-SIN DOCTO. AGRUPACION IVA"/>
    <s v="QUILICURA"/>
    <s v="QUILICURA"/>
    <s v="QUILICURA"/>
    <s v="GRAN CLIENTE"/>
    <s v="SERVICIOS SANITARIOS"/>
    <d v="2016-05-05T00:00:00"/>
    <d v="2016-06-06T00:00:00"/>
    <d v="2016-06-07T00:00:00"/>
    <n v="177224504"/>
    <n v="38846"/>
    <n v="0"/>
    <n v="13556"/>
    <n v="0"/>
    <n v="0"/>
    <n v="0"/>
    <n v="0"/>
    <n v="0"/>
    <n v="53"/>
    <n v="52"/>
    <n v="52"/>
    <n v="52"/>
    <n v="118526"/>
    <n v="1246"/>
    <n v="0"/>
    <n v="2876699"/>
    <n v="0"/>
    <n v="0"/>
    <n v="0"/>
    <n v="0"/>
    <n v="0"/>
    <n v="0"/>
    <n v="0"/>
    <n v="0"/>
    <n v="33746"/>
    <n v="0"/>
    <n v="0"/>
    <n v="0"/>
    <n v="0"/>
    <n v="32350"/>
    <n v="30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627"/>
    <n v="7749"/>
    <n v="0"/>
    <n v="0"/>
    <n v="3048921"/>
    <n v="3628217"/>
    <n v="0"/>
    <n v="579295"/>
    <n v="0"/>
    <n v="0"/>
    <n v="0"/>
    <n v="0"/>
    <n v="579295"/>
    <n v="-3628217"/>
    <n v="0"/>
    <n v="0"/>
    <n v="0"/>
    <n v="0"/>
    <n v="0"/>
    <n v="0"/>
    <n v="0"/>
    <n v="0"/>
    <n v="0"/>
    <n v="0"/>
    <n v="0"/>
    <n v="0"/>
    <n v="0"/>
    <n v="0"/>
    <n v="0"/>
    <n v="0"/>
    <n v="0"/>
    <n v="-3628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9295"/>
    <n v="-1"/>
    <m/>
    <n v="99602"/>
    <n v="1047"/>
    <n v="0"/>
    <n v="2417394"/>
    <n v="0"/>
    <n v="28358"/>
    <n v="0"/>
    <n v="27185"/>
    <n v="253171"/>
    <n v="0"/>
    <n v="0"/>
    <n v="0"/>
    <n v="0"/>
    <m/>
    <n v="0"/>
    <n v="0"/>
    <n v="2826757"/>
    <m/>
    <n v="0"/>
    <m/>
    <n v="0"/>
    <n v="537084"/>
    <n v="3363841"/>
    <n v="3363841"/>
  </r>
  <r>
    <x v="32"/>
    <n v="1594986"/>
    <n v="1386062"/>
    <n v="1386062"/>
    <s v="25-616-1200"/>
    <s v="AGUAS ANDINAS S.A."/>
    <s v="SAN LUIS 6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5-05T00:00:00"/>
    <d v="2016-06-06T00:00:00"/>
    <d v="2016-06-07T00:00:00"/>
    <n v="177224504"/>
    <n v="104327"/>
    <n v="0"/>
    <n v="26050"/>
    <n v="0"/>
    <n v="0"/>
    <n v="0"/>
    <n v="0"/>
    <n v="0"/>
    <n v="197"/>
    <n v="359"/>
    <n v="190"/>
    <n v="190"/>
    <n v="0"/>
    <n v="1246"/>
    <n v="0"/>
    <n v="7725825"/>
    <n v="0"/>
    <n v="0"/>
    <n v="0"/>
    <n v="0"/>
    <n v="0"/>
    <n v="0"/>
    <n v="0"/>
    <n v="0"/>
    <n v="90629"/>
    <n v="0"/>
    <n v="0"/>
    <n v="0"/>
    <n v="0"/>
    <n v="221216"/>
    <n v="1100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286"/>
    <n v="21710"/>
    <n v="0"/>
    <n v="0"/>
    <n v="8288840"/>
    <n v="9863720"/>
    <n v="0"/>
    <n v="1574880"/>
    <n v="0"/>
    <n v="0"/>
    <n v="0"/>
    <n v="0"/>
    <n v="1574880"/>
    <n v="-9863720"/>
    <n v="0"/>
    <n v="0"/>
    <n v="0"/>
    <n v="0"/>
    <n v="0"/>
    <n v="0"/>
    <n v="0"/>
    <n v="0"/>
    <n v="0"/>
    <n v="0"/>
    <n v="0"/>
    <n v="0"/>
    <n v="0"/>
    <n v="0"/>
    <n v="0"/>
    <n v="0"/>
    <n v="0"/>
    <n v="-986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4880"/>
    <n v="0"/>
    <m/>
    <n v="0"/>
    <n v="1047"/>
    <n v="0"/>
    <n v="6492290"/>
    <n v="0"/>
    <n v="76159"/>
    <n v="0"/>
    <n v="185896"/>
    <n v="925048"/>
    <n v="0"/>
    <n v="0"/>
    <n v="0"/>
    <n v="0"/>
    <m/>
    <n v="0"/>
    <n v="0"/>
    <n v="7680440"/>
    <m/>
    <n v="0"/>
    <m/>
    <n v="0"/>
    <n v="1459284"/>
    <n v="9139724"/>
    <n v="9139724"/>
  </r>
  <r>
    <x v="32"/>
    <n v="1594986"/>
    <n v="1459358"/>
    <n v="1459358"/>
    <s v="25-616-1700"/>
    <s v="AGUAS ANDINAS S.A."/>
    <s v="CALLE A 1251"/>
    <s v="AT43"/>
    <s v="2764 - HORNOS ELECTROMETALURGICOS"/>
    <s v="1-1 AEREA"/>
    <s v="N"/>
    <s v="SF-SIN DOCTO. AGRUPACION IVA"/>
    <s v="HUECHURABA"/>
    <s v="RECOLETA"/>
    <s v="RECOLETA"/>
    <s v="GRAN CLIENTE"/>
    <s v="SERVICIOS SANITARIOS"/>
    <d v="2016-05-05T00:00:00"/>
    <d v="2016-06-06T00:00:00"/>
    <d v="2016-06-07T00:00:00"/>
    <n v="177224504"/>
    <n v="22823"/>
    <n v="0"/>
    <n v="5907"/>
    <n v="0"/>
    <n v="0"/>
    <n v="0"/>
    <n v="0"/>
    <n v="0"/>
    <n v="86"/>
    <n v="110"/>
    <n v="76"/>
    <n v="76"/>
    <n v="0"/>
    <n v="1246"/>
    <n v="0"/>
    <n v="1690133"/>
    <n v="0"/>
    <n v="0"/>
    <n v="0"/>
    <n v="0"/>
    <n v="0"/>
    <n v="0"/>
    <n v="0"/>
    <n v="0"/>
    <n v="19827"/>
    <n v="0"/>
    <n v="0"/>
    <n v="0"/>
    <n v="0"/>
    <n v="67782"/>
    <n v="440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471"/>
    <n v="10070"/>
    <n v="0"/>
    <n v="0"/>
    <n v="2170463"/>
    <n v="2582852"/>
    <n v="0"/>
    <n v="412388"/>
    <n v="0"/>
    <n v="0"/>
    <n v="0"/>
    <n v="0"/>
    <n v="412388"/>
    <n v="-2582852"/>
    <n v="0"/>
    <n v="0"/>
    <n v="0"/>
    <n v="0"/>
    <n v="0"/>
    <n v="0"/>
    <n v="0"/>
    <n v="0"/>
    <n v="0"/>
    <n v="0"/>
    <n v="0"/>
    <n v="0"/>
    <n v="0"/>
    <n v="0"/>
    <n v="0"/>
    <n v="0"/>
    <n v="0"/>
    <n v="-258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388"/>
    <n v="-1"/>
    <m/>
    <n v="0"/>
    <n v="1047"/>
    <n v="0"/>
    <n v="1420280"/>
    <n v="0"/>
    <n v="16661"/>
    <n v="0"/>
    <n v="56960"/>
    <n v="370019"/>
    <n v="0"/>
    <n v="0"/>
    <n v="0"/>
    <n v="0"/>
    <m/>
    <n v="0"/>
    <n v="0"/>
    <n v="1864967"/>
    <m/>
    <n v="0"/>
    <m/>
    <n v="0"/>
    <n v="354344"/>
    <n v="2219311"/>
    <n v="2219311"/>
  </r>
  <r>
    <x v="32"/>
    <n v="1594986"/>
    <n v="1486848"/>
    <n v="1486848"/>
    <s v="25-616-1000"/>
    <s v="AGUAS ANDINAS S.A."/>
    <s v="PDTE. BALMACEDA 1398"/>
    <s v="AT43"/>
    <s v="1712 - NORMAL CON EMISION DE FACTURA"/>
    <s v="S-SUB-SUB C3"/>
    <s v="N"/>
    <s v="SF-SIN DOCTO. AGRUPACION IVA"/>
    <s v="SANTIAGO"/>
    <s v="BRASIL"/>
    <s v="BRASIL"/>
    <s v="GRAN CLIENTE"/>
    <s v="SERVICIOS SANITARIOS"/>
    <d v="2016-05-05T00:00:00"/>
    <d v="2016-06-06T00:00:00"/>
    <d v="2016-06-07T00:00:00"/>
    <n v="177224504"/>
    <n v="144090"/>
    <n v="0"/>
    <n v="13970"/>
    <n v="0"/>
    <n v="0"/>
    <n v="0"/>
    <n v="0"/>
    <n v="0"/>
    <n v="366"/>
    <n v="555"/>
    <n v="285"/>
    <n v="285"/>
    <n v="0"/>
    <n v="1246"/>
    <n v="0"/>
    <n v="10670432"/>
    <n v="0"/>
    <n v="0"/>
    <n v="0"/>
    <n v="0"/>
    <n v="0"/>
    <n v="0"/>
    <n v="0"/>
    <n v="0"/>
    <n v="125171"/>
    <n v="0"/>
    <n v="0"/>
    <n v="0"/>
    <n v="0"/>
    <n v="581908"/>
    <n v="179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815"/>
    <n v="60708"/>
    <n v="0"/>
    <n v="0"/>
    <n v="12748729"/>
    <n v="15170987"/>
    <n v="0"/>
    <n v="2422259"/>
    <n v="0"/>
    <n v="0"/>
    <n v="0"/>
    <n v="0"/>
    <n v="2422259"/>
    <n v="-15170987"/>
    <n v="0"/>
    <n v="0"/>
    <n v="0"/>
    <n v="0"/>
    <n v="0"/>
    <n v="0"/>
    <n v="0"/>
    <n v="0"/>
    <n v="0"/>
    <n v="0"/>
    <n v="0"/>
    <n v="0"/>
    <n v="0"/>
    <n v="0"/>
    <n v="0"/>
    <n v="0"/>
    <n v="0"/>
    <n v="-15170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2259"/>
    <n v="0"/>
    <m/>
    <n v="0"/>
    <n v="1047"/>
    <n v="0"/>
    <n v="8966750"/>
    <n v="0"/>
    <n v="105186"/>
    <n v="0"/>
    <n v="488998"/>
    <n v="1505636"/>
    <n v="0"/>
    <n v="0"/>
    <n v="0"/>
    <n v="0"/>
    <m/>
    <n v="0"/>
    <n v="0"/>
    <n v="11067617"/>
    <m/>
    <n v="0"/>
    <m/>
    <n v="0"/>
    <n v="2102847"/>
    <n v="13170464"/>
    <n v="13170464"/>
  </r>
  <r>
    <x v="32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5-05T00:00:00"/>
    <d v="2016-06-06T00:00:00"/>
    <d v="2016-06-07T00:00:00"/>
    <n v="177224504"/>
    <n v="7297"/>
    <n v="0"/>
    <n v="1"/>
    <n v="0"/>
    <n v="0"/>
    <n v="0"/>
    <n v="0"/>
    <n v="0"/>
    <n v="37"/>
    <n v="92"/>
    <n v="36"/>
    <n v="36"/>
    <n v="81096"/>
    <n v="1246"/>
    <n v="0"/>
    <n v="540372"/>
    <n v="0"/>
    <n v="0"/>
    <n v="0"/>
    <n v="0"/>
    <n v="0"/>
    <n v="0"/>
    <n v="0"/>
    <n v="0"/>
    <n v="6339"/>
    <n v="0"/>
    <n v="0"/>
    <n v="0"/>
    <n v="0"/>
    <n v="56999"/>
    <n v="20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90"/>
    <n v="6091"/>
    <n v="0"/>
    <n v="0"/>
    <n v="918493"/>
    <n v="1093007"/>
    <n v="0"/>
    <n v="174514"/>
    <n v="0"/>
    <n v="0"/>
    <n v="0"/>
    <n v="0"/>
    <n v="174514"/>
    <n v="-1093007"/>
    <n v="0"/>
    <n v="0"/>
    <n v="0"/>
    <n v="0"/>
    <n v="0"/>
    <n v="0"/>
    <n v="0"/>
    <n v="0"/>
    <n v="0"/>
    <n v="0"/>
    <n v="0"/>
    <n v="0"/>
    <n v="0"/>
    <n v="0"/>
    <n v="0"/>
    <n v="0"/>
    <n v="0"/>
    <n v="-109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514"/>
    <n v="0"/>
    <m/>
    <n v="68148"/>
    <n v="1047"/>
    <n v="0"/>
    <n v="454094"/>
    <n v="0"/>
    <n v="5327"/>
    <n v="0"/>
    <n v="47898"/>
    <n v="175272"/>
    <n v="0"/>
    <n v="0"/>
    <n v="0"/>
    <n v="0"/>
    <m/>
    <n v="0"/>
    <n v="0"/>
    <n v="751786"/>
    <m/>
    <n v="0"/>
    <m/>
    <n v="0"/>
    <n v="142839"/>
    <n v="894625"/>
    <n v="894625"/>
  </r>
  <r>
    <x v="32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5-05T00:00:00"/>
    <d v="2016-06-06T00:00:00"/>
    <d v="2016-06-07T00:00:00"/>
    <n v="177224504"/>
    <n v="44407"/>
    <n v="0"/>
    <n v="15525"/>
    <n v="0"/>
    <n v="0"/>
    <n v="0"/>
    <n v="0"/>
    <n v="0"/>
    <n v="163"/>
    <n v="215"/>
    <n v="120"/>
    <n v="120"/>
    <n v="0"/>
    <n v="1246"/>
    <n v="0"/>
    <n v="3288513"/>
    <n v="0"/>
    <n v="0"/>
    <n v="0"/>
    <n v="0"/>
    <n v="0"/>
    <n v="0"/>
    <n v="0"/>
    <n v="0"/>
    <n v="38576"/>
    <n v="0"/>
    <n v="0"/>
    <n v="0"/>
    <n v="0"/>
    <n v="132483"/>
    <n v="69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904"/>
    <n v="17798"/>
    <n v="0"/>
    <n v="0"/>
    <n v="4035097"/>
    <n v="4801766"/>
    <n v="0"/>
    <n v="766668"/>
    <n v="0"/>
    <n v="0"/>
    <n v="0"/>
    <n v="0"/>
    <n v="766668"/>
    <n v="-4801766"/>
    <n v="0"/>
    <n v="0"/>
    <n v="0"/>
    <n v="0"/>
    <n v="0"/>
    <n v="0"/>
    <n v="0"/>
    <n v="0"/>
    <n v="0"/>
    <n v="0"/>
    <n v="0"/>
    <n v="0"/>
    <n v="0"/>
    <n v="0"/>
    <n v="0"/>
    <n v="0"/>
    <n v="0"/>
    <n v="-480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6668"/>
    <n v="0"/>
    <m/>
    <n v="0"/>
    <n v="1047"/>
    <n v="0"/>
    <n v="2763456"/>
    <n v="0"/>
    <n v="32417"/>
    <n v="0"/>
    <n v="111330"/>
    <n v="584241"/>
    <n v="0"/>
    <n v="0"/>
    <n v="0"/>
    <n v="0"/>
    <m/>
    <n v="0"/>
    <n v="0"/>
    <n v="3492491"/>
    <m/>
    <n v="0"/>
    <m/>
    <n v="0"/>
    <n v="663573"/>
    <n v="4156064"/>
    <n v="4156064"/>
  </r>
  <r>
    <x v="32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6-05-05T00:00:00"/>
    <d v="2016-06-06T00:00:00"/>
    <d v="2016-06-07T00:00:00"/>
    <n v="177224504"/>
    <n v="29611"/>
    <n v="0"/>
    <n v="9002"/>
    <n v="0"/>
    <n v="0"/>
    <n v="0"/>
    <n v="0"/>
    <n v="0"/>
    <n v="42"/>
    <n v="45"/>
    <n v="41"/>
    <n v="41"/>
    <n v="0"/>
    <n v="1246"/>
    <n v="0"/>
    <n v="2310546"/>
    <n v="0"/>
    <n v="0"/>
    <n v="0"/>
    <n v="0"/>
    <n v="0"/>
    <n v="0"/>
    <n v="0"/>
    <n v="0"/>
    <n v="25723"/>
    <n v="0"/>
    <n v="0"/>
    <n v="0"/>
    <n v="0"/>
    <n v="86074"/>
    <n v="354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4159"/>
    <n v="2777649"/>
    <n v="0"/>
    <n v="443490"/>
    <n v="0"/>
    <n v="0"/>
    <n v="0"/>
    <n v="0"/>
    <n v="443490"/>
    <n v="-2777649"/>
    <n v="0"/>
    <n v="0"/>
    <n v="0"/>
    <n v="0"/>
    <n v="0"/>
    <n v="0"/>
    <n v="0"/>
    <n v="0"/>
    <n v="0"/>
    <n v="0"/>
    <n v="0"/>
    <n v="0"/>
    <n v="0"/>
    <n v="0"/>
    <n v="0"/>
    <n v="0"/>
    <n v="0"/>
    <n v="-2777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490"/>
    <n v="0"/>
    <m/>
    <n v="0"/>
    <n v="1047"/>
    <n v="0"/>
    <n v="1941635"/>
    <n v="0"/>
    <n v="21616"/>
    <n v="0"/>
    <n v="72331"/>
    <n v="297530"/>
    <n v="0"/>
    <n v="0"/>
    <n v="0"/>
    <n v="0"/>
    <m/>
    <n v="0"/>
    <n v="0"/>
    <n v="2334159"/>
    <m/>
    <n v="0"/>
    <m/>
    <n v="0"/>
    <n v="443490"/>
    <n v="2777649"/>
    <n v="2777649"/>
  </r>
  <r>
    <x v="33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4-06T00:00:00"/>
    <d v="2016-05-05T00:00:00"/>
    <d v="2016-05-06T00:00:00"/>
    <n v="175624868"/>
    <n v="53605"/>
    <n v="0"/>
    <n v="14405"/>
    <n v="0"/>
    <n v="0"/>
    <n v="0"/>
    <n v="0"/>
    <n v="0"/>
    <n v="192"/>
    <n v="254"/>
    <n v="191"/>
    <n v="191"/>
    <n v="118142"/>
    <n v="1239"/>
    <n v="0"/>
    <n v="3985156"/>
    <n v="0"/>
    <n v="0"/>
    <n v="0"/>
    <n v="0"/>
    <n v="0"/>
    <n v="0"/>
    <n v="0"/>
    <n v="0"/>
    <n v="46567"/>
    <n v="0"/>
    <n v="0"/>
    <n v="0"/>
    <n v="0"/>
    <n v="156817"/>
    <n v="1107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4891"/>
    <n v="18161"/>
    <n v="0"/>
    <n v="0"/>
    <n v="5099200"/>
    <n v="6068048"/>
    <n v="0"/>
    <n v="968848"/>
    <n v="0"/>
    <n v="0"/>
    <n v="0"/>
    <n v="0"/>
    <n v="968848"/>
    <n v="-6068048"/>
    <n v="0"/>
    <n v="0"/>
    <n v="0"/>
    <n v="0"/>
    <n v="0"/>
    <n v="0"/>
    <n v="0"/>
    <n v="0"/>
    <n v="0"/>
    <n v="0"/>
    <n v="0"/>
    <n v="0"/>
    <n v="0"/>
    <n v="0"/>
    <n v="0"/>
    <n v="0"/>
    <n v="0"/>
    <n v="-6068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8848"/>
    <n v="0"/>
    <m/>
    <n v="99279"/>
    <n v="1041"/>
    <n v="0"/>
    <n v="3348871"/>
    <n v="0"/>
    <n v="39132"/>
    <n v="0"/>
    <n v="131779"/>
    <n v="930314"/>
    <n v="0"/>
    <n v="0"/>
    <n v="0"/>
    <n v="0"/>
    <m/>
    <n v="0"/>
    <n v="0"/>
    <n v="4550416"/>
    <m/>
    <n v="0"/>
    <m/>
    <n v="0"/>
    <n v="864579"/>
    <n v="5414995"/>
    <n v="5414995"/>
  </r>
  <r>
    <x v="33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4-06T00:00:00"/>
    <d v="2016-05-05T00:00:00"/>
    <d v="2016-05-06T00:00:00"/>
    <n v="175624868"/>
    <n v="104226"/>
    <n v="0"/>
    <n v="32436"/>
    <n v="0"/>
    <n v="0"/>
    <n v="0"/>
    <n v="0"/>
    <n v="0"/>
    <n v="320"/>
    <n v="328"/>
    <n v="188"/>
    <n v="188"/>
    <n v="63576"/>
    <n v="1239"/>
    <n v="0"/>
    <n v="7748472"/>
    <n v="0"/>
    <n v="0"/>
    <n v="0"/>
    <n v="0"/>
    <n v="0"/>
    <n v="0"/>
    <n v="0"/>
    <n v="0"/>
    <n v="90541"/>
    <n v="0"/>
    <n v="0"/>
    <n v="0"/>
    <n v="0"/>
    <n v="202505"/>
    <n v="1089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6878"/>
    <n v="35879"/>
    <n v="0"/>
    <n v="0"/>
    <n v="8755273"/>
    <n v="10418775"/>
    <n v="0"/>
    <n v="1663502"/>
    <n v="0"/>
    <n v="0"/>
    <n v="0"/>
    <n v="0"/>
    <n v="1663502"/>
    <n v="-10418775"/>
    <n v="0"/>
    <n v="0"/>
    <n v="0"/>
    <n v="0"/>
    <n v="0"/>
    <n v="0"/>
    <n v="0"/>
    <n v="0"/>
    <n v="0"/>
    <n v="0"/>
    <n v="0"/>
    <n v="0"/>
    <n v="0"/>
    <n v="0"/>
    <n v="0"/>
    <n v="0"/>
    <n v="0"/>
    <n v="-10418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3502"/>
    <n v="0"/>
    <m/>
    <n v="53425"/>
    <n v="1041"/>
    <n v="0"/>
    <n v="6511321"/>
    <n v="0"/>
    <n v="76085"/>
    <n v="0"/>
    <n v="170172"/>
    <n v="915702"/>
    <n v="0"/>
    <n v="0"/>
    <n v="0"/>
    <n v="0"/>
    <m/>
    <n v="0"/>
    <n v="0"/>
    <n v="7727746"/>
    <m/>
    <n v="0"/>
    <m/>
    <n v="0"/>
    <n v="1468272"/>
    <n v="9196018"/>
    <n v="9196018"/>
  </r>
  <r>
    <x v="33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4-06T00:00:00"/>
    <d v="2016-05-05T00:00:00"/>
    <d v="2016-05-06T00:00:00"/>
    <n v="175624868"/>
    <n v="111986"/>
    <n v="0"/>
    <n v="51188"/>
    <n v="0"/>
    <n v="0"/>
    <n v="0"/>
    <n v="0"/>
    <n v="0"/>
    <n v="295"/>
    <n v="380"/>
    <n v="295"/>
    <n v="295"/>
    <n v="118142"/>
    <n v="1239"/>
    <n v="0"/>
    <n v="8325374"/>
    <n v="0"/>
    <n v="0"/>
    <n v="0"/>
    <n v="0"/>
    <n v="0"/>
    <n v="0"/>
    <n v="0"/>
    <n v="0"/>
    <n v="97282"/>
    <n v="0"/>
    <n v="0"/>
    <n v="0"/>
    <n v="0"/>
    <n v="234608"/>
    <n v="1709878"/>
    <n v="205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100"/>
    <n v="44389"/>
    <n v="0"/>
    <n v="0"/>
    <n v="10233957"/>
    <n v="12178410"/>
    <n v="0"/>
    <n v="1944452"/>
    <n v="0"/>
    <n v="0"/>
    <n v="0"/>
    <n v="0"/>
    <n v="1944452"/>
    <n v="-12178410"/>
    <n v="0"/>
    <n v="0"/>
    <n v="0"/>
    <n v="0"/>
    <n v="0"/>
    <n v="0"/>
    <n v="0"/>
    <n v="0"/>
    <n v="0"/>
    <n v="0"/>
    <n v="0"/>
    <n v="0"/>
    <n v="0"/>
    <n v="0"/>
    <n v="0"/>
    <n v="0"/>
    <n v="0"/>
    <n v="-12178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4452"/>
    <n v="-1"/>
    <m/>
    <n v="99279"/>
    <n v="1041"/>
    <n v="0"/>
    <n v="6996113"/>
    <n v="0"/>
    <n v="81750"/>
    <n v="0"/>
    <n v="197150"/>
    <n v="1436872"/>
    <n v="172603"/>
    <n v="0"/>
    <n v="0"/>
    <n v="0"/>
    <m/>
    <n v="0"/>
    <n v="0"/>
    <n v="8984808"/>
    <m/>
    <n v="0"/>
    <m/>
    <n v="0"/>
    <n v="1707114"/>
    <n v="10691922"/>
    <n v="10691922"/>
  </r>
  <r>
    <x v="33"/>
    <n v="1594986"/>
    <n v="532998"/>
    <n v="532998"/>
    <s v="25-616-0250"/>
    <s v="AGUAS ANDINAS S.A."/>
    <s v="STA VICTORIA S/N"/>
    <s v="AT43"/>
    <s v="1232 - CONSUMO PRESENTE EN PUNTA"/>
    <s v="1-1 AEREA"/>
    <s v="N"/>
    <s v="SF-SIN DOCTO. AGRUPACION IVA"/>
    <s v="PUDAHUEL"/>
    <s v="LORD COCHRANE"/>
    <s v="LAS ACACIAS"/>
    <s v="GRAN CLIENTE"/>
    <s v="SERVICIOS SANITARIOS"/>
    <d v="2016-04-06T00:00:00"/>
    <d v="2016-05-05T00:00:00"/>
    <d v="2016-05-06T00:00:00"/>
    <n v="175624868"/>
    <n v="13957"/>
    <n v="0"/>
    <n v="4736"/>
    <n v="0"/>
    <n v="0"/>
    <n v="0"/>
    <n v="0"/>
    <n v="0"/>
    <n v="61"/>
    <n v="64"/>
    <n v="61"/>
    <n v="61"/>
    <n v="143065"/>
    <n v="1239"/>
    <n v="0"/>
    <n v="1037605"/>
    <n v="0"/>
    <n v="0"/>
    <n v="0"/>
    <n v="0"/>
    <n v="0"/>
    <n v="0"/>
    <n v="0"/>
    <n v="0"/>
    <n v="12125"/>
    <n v="0"/>
    <n v="0"/>
    <n v="0"/>
    <n v="0"/>
    <n v="39513"/>
    <n v="353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255"/>
    <n v="5103"/>
    <n v="0"/>
    <n v="0"/>
    <n v="1494515"/>
    <n v="1778473"/>
    <n v="0"/>
    <n v="283958"/>
    <n v="0"/>
    <n v="0"/>
    <n v="0"/>
    <n v="0"/>
    <n v="283958"/>
    <n v="-1778473"/>
    <n v="0"/>
    <n v="0"/>
    <n v="0"/>
    <n v="0"/>
    <n v="0"/>
    <n v="0"/>
    <n v="0"/>
    <n v="0"/>
    <n v="0"/>
    <n v="0"/>
    <n v="0"/>
    <n v="0"/>
    <n v="0"/>
    <n v="0"/>
    <n v="0"/>
    <n v="0"/>
    <n v="0"/>
    <n v="-1778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958"/>
    <n v="0"/>
    <m/>
    <n v="120223"/>
    <n v="1041"/>
    <n v="0"/>
    <n v="871937"/>
    <n v="0"/>
    <n v="10189"/>
    <n v="0"/>
    <n v="33204"/>
    <n v="297116"/>
    <n v="0"/>
    <n v="0"/>
    <n v="0"/>
    <n v="0"/>
    <m/>
    <n v="0"/>
    <n v="0"/>
    <n v="1333710"/>
    <m/>
    <n v="0"/>
    <m/>
    <n v="0"/>
    <n v="253405"/>
    <n v="1587115"/>
    <n v="1587115"/>
  </r>
  <r>
    <x v="33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4-06T00:00:00"/>
    <d v="2016-05-05T00:00:00"/>
    <d v="2016-05-06T00:00:00"/>
    <n v="175624868"/>
    <n v="13029"/>
    <n v="0"/>
    <n v="9078"/>
    <n v="0"/>
    <n v="0"/>
    <n v="0"/>
    <n v="0"/>
    <n v="0"/>
    <n v="23"/>
    <n v="27"/>
    <n v="23"/>
    <n v="23"/>
    <n v="80837"/>
    <n v="1239"/>
    <n v="0"/>
    <n v="968615"/>
    <n v="0"/>
    <n v="0"/>
    <n v="0"/>
    <n v="0"/>
    <n v="0"/>
    <n v="0"/>
    <n v="0"/>
    <n v="0"/>
    <n v="11318"/>
    <n v="0"/>
    <n v="0"/>
    <n v="0"/>
    <n v="0"/>
    <n v="16670"/>
    <n v="133312"/>
    <n v="123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144"/>
    <n v="4364"/>
    <n v="0"/>
    <n v="0"/>
    <n v="1248357"/>
    <n v="1485545"/>
    <n v="0"/>
    <n v="237188"/>
    <n v="0"/>
    <n v="0"/>
    <n v="0"/>
    <n v="0"/>
    <n v="237188"/>
    <n v="-1485545"/>
    <n v="0"/>
    <n v="0"/>
    <n v="0"/>
    <n v="0"/>
    <n v="0"/>
    <n v="0"/>
    <n v="0"/>
    <n v="0"/>
    <n v="0"/>
    <n v="0"/>
    <n v="0"/>
    <n v="0"/>
    <n v="0"/>
    <n v="0"/>
    <n v="0"/>
    <n v="0"/>
    <n v="0"/>
    <n v="-1485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188"/>
    <n v="0"/>
    <m/>
    <n v="67930"/>
    <n v="1041"/>
    <n v="0"/>
    <n v="813962"/>
    <n v="0"/>
    <n v="9511"/>
    <n v="0"/>
    <n v="14008"/>
    <n v="112027"/>
    <n v="103400"/>
    <n v="0"/>
    <n v="0"/>
    <n v="0"/>
    <m/>
    <n v="0"/>
    <n v="0"/>
    <n v="1121879"/>
    <m/>
    <n v="0"/>
    <m/>
    <n v="0"/>
    <n v="213157"/>
    <n v="1335036"/>
    <n v="1335036"/>
  </r>
  <r>
    <x v="33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4-06T00:00:00"/>
    <d v="2016-05-05T00:00:00"/>
    <d v="2016-05-06T00:00:00"/>
    <n v="175624868"/>
    <n v="276340"/>
    <n v="0"/>
    <n v="93869"/>
    <n v="0"/>
    <n v="0"/>
    <n v="0"/>
    <n v="0"/>
    <n v="0"/>
    <n v="671"/>
    <n v="686"/>
    <n v="641"/>
    <n v="641"/>
    <n v="80837"/>
    <n v="1239"/>
    <n v="0"/>
    <n v="20543941"/>
    <n v="0"/>
    <n v="0"/>
    <n v="0"/>
    <n v="0"/>
    <n v="0"/>
    <n v="0"/>
    <n v="0"/>
    <n v="0"/>
    <n v="240056"/>
    <n v="0"/>
    <n v="0"/>
    <n v="0"/>
    <n v="0"/>
    <n v="423839"/>
    <n v="3715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1650"/>
    <n v="100160"/>
    <n v="0"/>
    <n v="0"/>
    <n v="23812675"/>
    <n v="28337083"/>
    <n v="0"/>
    <n v="4524408"/>
    <n v="0"/>
    <n v="0"/>
    <n v="0"/>
    <n v="0"/>
    <n v="4524408"/>
    <n v="-28337083"/>
    <n v="0"/>
    <n v="0"/>
    <n v="0"/>
    <n v="0"/>
    <n v="0"/>
    <n v="0"/>
    <n v="0"/>
    <n v="0"/>
    <n v="0"/>
    <n v="0"/>
    <n v="0"/>
    <n v="0"/>
    <n v="0"/>
    <n v="0"/>
    <n v="0"/>
    <n v="0"/>
    <n v="0"/>
    <n v="-28337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4408"/>
    <n v="0"/>
    <m/>
    <n v="67930"/>
    <n v="1041"/>
    <n v="0"/>
    <n v="17263816"/>
    <n v="0"/>
    <n v="201728"/>
    <n v="0"/>
    <n v="356167"/>
    <n v="3122153"/>
    <n v="0"/>
    <n v="0"/>
    <n v="0"/>
    <n v="0"/>
    <m/>
    <n v="0"/>
    <n v="0"/>
    <n v="21012835"/>
    <m/>
    <n v="0"/>
    <m/>
    <n v="0"/>
    <n v="3992439"/>
    <n v="25005274"/>
    <n v="25005274"/>
  </r>
  <r>
    <x v="33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4-06T00:00:00"/>
    <d v="2016-05-05T00:00:00"/>
    <d v="2016-05-06T00:00:00"/>
    <n v="175624868"/>
    <n v="35367"/>
    <n v="0"/>
    <n v="10305"/>
    <n v="0"/>
    <n v="0"/>
    <n v="0"/>
    <n v="0"/>
    <n v="0"/>
    <n v="100"/>
    <n v="100"/>
    <n v="100"/>
    <n v="100"/>
    <n v="118142"/>
    <n v="1239"/>
    <n v="0"/>
    <n v="2629288"/>
    <n v="0"/>
    <n v="0"/>
    <n v="0"/>
    <n v="0"/>
    <n v="0"/>
    <n v="0"/>
    <n v="0"/>
    <n v="0"/>
    <n v="30723"/>
    <n v="0"/>
    <n v="0"/>
    <n v="0"/>
    <n v="0"/>
    <n v="61740"/>
    <n v="579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2887092"/>
    <n v="3435640"/>
    <n v="0"/>
    <n v="548548"/>
    <n v="0"/>
    <n v="0"/>
    <n v="0"/>
    <n v="0"/>
    <n v="548548"/>
    <n v="-3435640"/>
    <n v="0"/>
    <n v="0"/>
    <n v="0"/>
    <n v="0"/>
    <n v="0"/>
    <n v="0"/>
    <n v="0"/>
    <n v="0"/>
    <n v="0"/>
    <n v="0"/>
    <n v="0"/>
    <n v="0"/>
    <n v="0"/>
    <n v="0"/>
    <n v="0"/>
    <n v="0"/>
    <n v="0"/>
    <n v="-343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8548"/>
    <n v="0"/>
    <m/>
    <n v="99279"/>
    <n v="1041"/>
    <n v="0"/>
    <n v="2209486"/>
    <n v="0"/>
    <n v="25818"/>
    <n v="0"/>
    <n v="51882"/>
    <n v="487075"/>
    <n v="0"/>
    <n v="0"/>
    <n v="0"/>
    <n v="0"/>
    <m/>
    <n v="0"/>
    <n v="0"/>
    <n v="2874581"/>
    <m/>
    <n v="0"/>
    <m/>
    <n v="0"/>
    <n v="546170"/>
    <n v="3420751"/>
    <n v="3420751"/>
  </r>
  <r>
    <x v="33"/>
    <n v="1594986"/>
    <n v="533097"/>
    <n v="533097"/>
    <s v="25-616-1900"/>
    <s v="AGUAS ANDINAS S.A."/>
    <s v="PJE. CUATRO FTE AL 2859"/>
    <s v="AT43"/>
    <s v="1412 - NORMAL CON EMISION DE FACTURA"/>
    <s v="1-1 AEREA"/>
    <s v="N"/>
    <s v="SF-SIN DOCTO. AGRUPACION IVA"/>
    <s v="CONCHALI"/>
    <s v="QUILICURA"/>
    <s v="QUILICURA"/>
    <s v="GRAN CLIENTE"/>
    <s v="SERVICIOS SANITARIOS"/>
    <d v="2016-04-06T00:00:00"/>
    <d v="2016-05-05T00:00:00"/>
    <d v="2016-05-06T00:00:00"/>
    <n v="175624868"/>
    <n v="34763"/>
    <n v="0"/>
    <n v="21986"/>
    <n v="0"/>
    <n v="0"/>
    <n v="0"/>
    <n v="0"/>
    <n v="0"/>
    <n v="97"/>
    <n v="96"/>
    <n v="96"/>
    <n v="96"/>
    <n v="195277"/>
    <n v="1239"/>
    <n v="0"/>
    <n v="2584385"/>
    <n v="0"/>
    <n v="0"/>
    <n v="0"/>
    <n v="0"/>
    <n v="0"/>
    <n v="0"/>
    <n v="0"/>
    <n v="0"/>
    <n v="30199"/>
    <n v="0"/>
    <n v="0"/>
    <n v="0"/>
    <n v="0"/>
    <n v="59579"/>
    <n v="556434"/>
    <n v="256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724"/>
    <n v="13726"/>
    <n v="0"/>
    <n v="0"/>
    <n v="3485372"/>
    <n v="4147593"/>
    <n v="0"/>
    <n v="662221"/>
    <n v="0"/>
    <n v="0"/>
    <n v="0"/>
    <n v="0"/>
    <n v="662221"/>
    <n v="-4147593"/>
    <n v="0"/>
    <n v="0"/>
    <n v="0"/>
    <n v="0"/>
    <n v="0"/>
    <n v="0"/>
    <n v="0"/>
    <n v="0"/>
    <n v="0"/>
    <n v="0"/>
    <n v="0"/>
    <n v="0"/>
    <n v="0"/>
    <n v="0"/>
    <n v="0"/>
    <n v="0"/>
    <n v="0"/>
    <n v="-4147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221"/>
    <n v="0"/>
    <m/>
    <n v="164098"/>
    <n v="1041"/>
    <n v="0"/>
    <n v="2171752"/>
    <n v="0"/>
    <n v="25377"/>
    <n v="0"/>
    <n v="50066"/>
    <n v="467592"/>
    <n v="215153"/>
    <n v="0"/>
    <n v="0"/>
    <n v="0"/>
    <m/>
    <n v="0"/>
    <n v="0"/>
    <n v="3095079"/>
    <m/>
    <n v="0"/>
    <m/>
    <n v="0"/>
    <n v="588065"/>
    <n v="3683144"/>
    <n v="3683144"/>
  </r>
  <r>
    <x v="33"/>
    <n v="1594986"/>
    <n v="533104"/>
    <n v="533104"/>
    <s v="25-616-2000"/>
    <s v="AGUAS ANDINAS S.A."/>
    <s v="PREMIO NOBEL 5610"/>
    <s v="AT43"/>
    <s v="1432 - CONSUMO PRESENTE EN PUNTA"/>
    <s v="1-1 AEREA"/>
    <s v="N"/>
    <s v="SF-SIN DOCTO. AGRUPACION IVA"/>
    <s v="HUECHURABA"/>
    <s v="LORD COCHRANE"/>
    <s v="RECOLETA"/>
    <s v="GRAN CLIENTE"/>
    <s v="SERVICIOS SANITARIOS"/>
    <d v="2016-04-06T00:00:00"/>
    <d v="2016-05-05T00:00:00"/>
    <d v="2016-05-06T00:00:00"/>
    <n v="175624868"/>
    <n v="9093"/>
    <n v="0"/>
    <n v="1682"/>
    <n v="0"/>
    <n v="0"/>
    <n v="0"/>
    <n v="0"/>
    <n v="0"/>
    <n v="63"/>
    <n v="64"/>
    <n v="63"/>
    <n v="63"/>
    <n v="143065"/>
    <n v="1239"/>
    <n v="0"/>
    <n v="676001"/>
    <n v="0"/>
    <n v="0"/>
    <n v="0"/>
    <n v="0"/>
    <n v="0"/>
    <n v="0"/>
    <n v="0"/>
    <n v="0"/>
    <n v="7899"/>
    <n v="0"/>
    <n v="0"/>
    <n v="0"/>
    <n v="0"/>
    <n v="39513"/>
    <n v="365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41"/>
    <n v="849"/>
    <n v="0"/>
    <n v="0"/>
    <n v="1060812"/>
    <n v="1262367"/>
    <n v="0"/>
    <n v="201554"/>
    <n v="0"/>
    <n v="0"/>
    <n v="0"/>
    <n v="0"/>
    <n v="201554"/>
    <n v="-1262367"/>
    <n v="0"/>
    <n v="0"/>
    <n v="0"/>
    <n v="0"/>
    <n v="0"/>
    <n v="0"/>
    <n v="0"/>
    <n v="0"/>
    <n v="0"/>
    <n v="0"/>
    <n v="0"/>
    <n v="0"/>
    <n v="0"/>
    <n v="0"/>
    <n v="0"/>
    <n v="0"/>
    <n v="0"/>
    <n v="-1262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54"/>
    <n v="-1"/>
    <m/>
    <n v="120223"/>
    <n v="1041"/>
    <n v="0"/>
    <n v="568068"/>
    <n v="0"/>
    <n v="6638"/>
    <n v="0"/>
    <n v="33204"/>
    <n v="306857"/>
    <n v="0"/>
    <n v="0"/>
    <n v="0"/>
    <n v="0"/>
    <m/>
    <n v="0"/>
    <n v="0"/>
    <n v="1036031"/>
    <m/>
    <n v="0"/>
    <m/>
    <n v="0"/>
    <n v="196846"/>
    <n v="1232877"/>
    <n v="1232877"/>
  </r>
  <r>
    <x v="33"/>
    <n v="1594986"/>
    <n v="533110"/>
    <n v="533110"/>
    <s v="25-616-2100"/>
    <s v="AGUAS ANDINAS S.A."/>
    <s v="PJE. BAMBU S/N"/>
    <s v="AT43"/>
    <s v="1232 - CONSUMO PRESENTE EN PUNTA"/>
    <s v="1-1 AEREA"/>
    <s v="N"/>
    <s v="SF-SIN DOCTO. AGRUPACION IVA"/>
    <s v="HUECHURABA"/>
    <s v="SAN CRISTOBAL"/>
    <s v="RECOLETA"/>
    <s v="GRAN CLIENTE"/>
    <s v="SERVICIOS SANITARIOS"/>
    <d v="2016-04-06T00:00:00"/>
    <d v="2016-05-05T00:00:00"/>
    <d v="2016-05-06T00:00:00"/>
    <n v="175624868"/>
    <n v="0"/>
    <n v="0"/>
    <n v="0"/>
    <n v="0"/>
    <n v="0"/>
    <n v="0"/>
    <n v="0"/>
    <n v="355"/>
    <n v="0"/>
    <n v="0"/>
    <n v="0"/>
    <n v="0"/>
    <n v="143065"/>
    <n v="1239"/>
    <n v="0"/>
    <n v="26392"/>
    <n v="0"/>
    <n v="0"/>
    <n v="0"/>
    <n v="0"/>
    <n v="0"/>
    <n v="0"/>
    <n v="0"/>
    <n v="0"/>
    <n v="0"/>
    <n v="0"/>
    <n v="0"/>
    <n v="0"/>
    <n v="0"/>
    <n v="34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84"/>
    <n v="672"/>
    <n v="0"/>
    <n v="0"/>
    <n v="191862"/>
    <n v="228317"/>
    <n v="0"/>
    <n v="36454"/>
    <n v="0"/>
    <n v="0"/>
    <n v="0"/>
    <n v="0"/>
    <n v="36454"/>
    <n v="-228317"/>
    <n v="0"/>
    <n v="0"/>
    <n v="0"/>
    <n v="0"/>
    <n v="0"/>
    <n v="0"/>
    <n v="0"/>
    <n v="0"/>
    <n v="0"/>
    <n v="0"/>
    <n v="0"/>
    <n v="0"/>
    <n v="0"/>
    <n v="0"/>
    <n v="0"/>
    <n v="0"/>
    <n v="0"/>
    <n v="-228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54"/>
    <n v="-1"/>
    <m/>
    <n v="120223"/>
    <n v="1041"/>
    <n v="0"/>
    <n v="22178"/>
    <n v="0"/>
    <n v="0"/>
    <n v="0"/>
    <n v="28794"/>
    <n v="0"/>
    <n v="0"/>
    <n v="0"/>
    <n v="0"/>
    <n v="0"/>
    <m/>
    <n v="0"/>
    <n v="0"/>
    <n v="172236"/>
    <m/>
    <n v="0"/>
    <m/>
    <n v="0"/>
    <n v="32725"/>
    <n v="204961"/>
    <n v="204961"/>
  </r>
  <r>
    <x v="33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4-06T00:00:00"/>
    <d v="2016-05-05T00:00:00"/>
    <d v="2016-05-06T00:00:00"/>
    <n v="175624868"/>
    <n v="49285"/>
    <n v="0"/>
    <n v="13067"/>
    <n v="0"/>
    <n v="0"/>
    <n v="0"/>
    <n v="0"/>
    <n v="0"/>
    <n v="120"/>
    <n v="180"/>
    <n v="120"/>
    <n v="120"/>
    <n v="118142"/>
    <n v="1239"/>
    <n v="0"/>
    <n v="3663995"/>
    <n v="0"/>
    <n v="0"/>
    <n v="0"/>
    <n v="0"/>
    <n v="0"/>
    <n v="0"/>
    <n v="0"/>
    <n v="0"/>
    <n v="42814"/>
    <n v="0"/>
    <n v="0"/>
    <n v="0"/>
    <n v="0"/>
    <n v="111439"/>
    <n v="69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993"/>
    <n v="14509"/>
    <n v="0"/>
    <n v="0"/>
    <n v="4315691"/>
    <n v="5135673"/>
    <n v="0"/>
    <n v="819981"/>
    <n v="0"/>
    <n v="0"/>
    <n v="0"/>
    <n v="0"/>
    <n v="819981"/>
    <n v="-5135673"/>
    <n v="0"/>
    <n v="0"/>
    <n v="0"/>
    <n v="0"/>
    <n v="0"/>
    <n v="0"/>
    <n v="0"/>
    <n v="0"/>
    <n v="0"/>
    <n v="0"/>
    <n v="0"/>
    <n v="0"/>
    <n v="0"/>
    <n v="0"/>
    <n v="0"/>
    <n v="0"/>
    <n v="0"/>
    <n v="-5135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981"/>
    <n v="-1"/>
    <m/>
    <n v="99279"/>
    <n v="1041"/>
    <n v="0"/>
    <n v="3078987"/>
    <n v="0"/>
    <n v="35978"/>
    <n v="0"/>
    <n v="93646"/>
    <n v="584490"/>
    <n v="0"/>
    <n v="0"/>
    <n v="0"/>
    <n v="0"/>
    <m/>
    <n v="0"/>
    <n v="0"/>
    <n v="3893421"/>
    <m/>
    <n v="0"/>
    <m/>
    <n v="0"/>
    <n v="739750"/>
    <n v="4633171"/>
    <n v="4633171"/>
  </r>
  <r>
    <x v="33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4-06T00:00:00"/>
    <d v="2016-05-05T00:00:00"/>
    <d v="2016-05-06T00:00:00"/>
    <n v="175624868"/>
    <n v="65561"/>
    <n v="0"/>
    <n v="5357"/>
    <n v="0"/>
    <n v="0"/>
    <n v="0"/>
    <n v="0"/>
    <n v="0"/>
    <n v="217"/>
    <n v="168"/>
    <n v="125"/>
    <n v="125"/>
    <n v="118142"/>
    <n v="1239"/>
    <n v="0"/>
    <n v="4874001"/>
    <n v="0"/>
    <n v="0"/>
    <n v="0"/>
    <n v="0"/>
    <n v="0"/>
    <n v="0"/>
    <n v="0"/>
    <n v="0"/>
    <n v="56953"/>
    <n v="0"/>
    <n v="0"/>
    <n v="0"/>
    <n v="0"/>
    <n v="104031"/>
    <n v="724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088"/>
    <n v="21267"/>
    <n v="0"/>
    <n v="0"/>
    <n v="5548946"/>
    <n v="6603246"/>
    <n v="0"/>
    <n v="1054300"/>
    <n v="0"/>
    <n v="0"/>
    <n v="0"/>
    <n v="0"/>
    <n v="1054300"/>
    <n v="-6603246"/>
    <n v="0"/>
    <n v="0"/>
    <n v="0"/>
    <n v="0"/>
    <n v="0"/>
    <n v="0"/>
    <n v="0"/>
    <n v="0"/>
    <n v="0"/>
    <n v="0"/>
    <n v="0"/>
    <n v="0"/>
    <n v="0"/>
    <n v="0"/>
    <n v="0"/>
    <n v="0"/>
    <n v="0"/>
    <n v="-660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300"/>
    <n v="0"/>
    <m/>
    <n v="99279"/>
    <n v="1041"/>
    <n v="0"/>
    <n v="4095799"/>
    <n v="0"/>
    <n v="47860"/>
    <n v="0"/>
    <n v="87421"/>
    <n v="608844"/>
    <n v="0"/>
    <n v="0"/>
    <n v="0"/>
    <n v="0"/>
    <m/>
    <n v="0"/>
    <n v="0"/>
    <n v="4940244"/>
    <m/>
    <n v="0"/>
    <m/>
    <n v="0"/>
    <n v="938646"/>
    <n v="5878890"/>
    <n v="5878890"/>
  </r>
  <r>
    <x v="33"/>
    <n v="1594986"/>
    <n v="916308"/>
    <n v="916308"/>
    <s v="25-616-1500"/>
    <s v="AGUAS ANDINAS S.A."/>
    <s v="VALLE ALEGRE 1265"/>
    <s v="AT43"/>
    <s v="2432 - INDUSTRIAL CONSUMO PRESENTE E"/>
    <s v="1-1 AEREA"/>
    <s v="N"/>
    <s v="SF-SIN DOCTO. AGRUPACION IVA"/>
    <s v="RENCA"/>
    <s v="PUDAHUEL"/>
    <s v="PUDAHUEL"/>
    <s v="GRAN CLIENTE"/>
    <s v="SERVICIOS SANITARIOS"/>
    <d v="2016-04-06T00:00:00"/>
    <d v="2016-05-05T00:00:00"/>
    <d v="2016-05-06T00:00:00"/>
    <n v="175624868"/>
    <n v="29749"/>
    <n v="0"/>
    <n v="15397"/>
    <n v="0"/>
    <n v="0"/>
    <n v="0"/>
    <n v="0"/>
    <n v="0"/>
    <n v="72"/>
    <n v="72"/>
    <n v="72"/>
    <n v="72"/>
    <n v="80837"/>
    <n v="1239"/>
    <n v="0"/>
    <n v="2211629"/>
    <n v="0"/>
    <n v="0"/>
    <n v="0"/>
    <n v="0"/>
    <n v="0"/>
    <n v="0"/>
    <n v="0"/>
    <n v="0"/>
    <n v="25843"/>
    <n v="0"/>
    <n v="0"/>
    <n v="0"/>
    <n v="0"/>
    <n v="44761"/>
    <n v="417326"/>
    <n v="106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268"/>
    <n v="9225"/>
    <n v="0"/>
    <n v="0"/>
    <n v="2685778"/>
    <n v="3196076"/>
    <n v="0"/>
    <n v="510298"/>
    <n v="0"/>
    <n v="0"/>
    <n v="0"/>
    <n v="0"/>
    <n v="510298"/>
    <n v="-3196076"/>
    <n v="0"/>
    <n v="0"/>
    <n v="0"/>
    <n v="0"/>
    <n v="0"/>
    <n v="0"/>
    <n v="0"/>
    <n v="0"/>
    <n v="0"/>
    <n v="0"/>
    <n v="0"/>
    <n v="0"/>
    <n v="0"/>
    <n v="0"/>
    <n v="0"/>
    <n v="0"/>
    <n v="0"/>
    <n v="-3196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298"/>
    <n v="0"/>
    <m/>
    <n v="67930"/>
    <n v="1041"/>
    <n v="0"/>
    <n v="1858512"/>
    <n v="0"/>
    <n v="21717"/>
    <n v="0"/>
    <n v="37614"/>
    <n v="350694"/>
    <n v="89873"/>
    <n v="0"/>
    <n v="0"/>
    <n v="0"/>
    <m/>
    <n v="0"/>
    <n v="0"/>
    <n v="2427381"/>
    <m/>
    <n v="0"/>
    <m/>
    <n v="0"/>
    <n v="461202"/>
    <n v="2888583"/>
    <n v="2888583"/>
  </r>
  <r>
    <x v="33"/>
    <n v="1594986"/>
    <n v="973766"/>
    <n v="973766"/>
    <s v="25-616-1600"/>
    <s v="AGUAS ANDINAS S.A."/>
    <s v="ESMERALDA LADO 921"/>
    <s v="AT43"/>
    <s v="2432 - INDUSTRIAL CONSUMO PRESENTE E"/>
    <s v="1-1 AEREA"/>
    <s v="N"/>
    <s v="SF-SIN DOCTO. AGRUPACION IVA"/>
    <s v="RENCA"/>
    <s v="PUDAHUEL"/>
    <s v="PUDAHUEL"/>
    <s v="GRAN CLIENTE"/>
    <s v="SERVICIOS SANITARIOS"/>
    <d v="2016-04-06T00:00:00"/>
    <d v="2016-05-05T00:00:00"/>
    <d v="2016-05-06T00:00:00"/>
    <n v="175624868"/>
    <n v="29684"/>
    <n v="0"/>
    <n v="12176"/>
    <n v="0"/>
    <n v="0"/>
    <n v="0"/>
    <n v="0"/>
    <n v="0"/>
    <n v="77"/>
    <n v="77"/>
    <n v="76"/>
    <n v="76"/>
    <n v="0"/>
    <n v="1239"/>
    <n v="0"/>
    <n v="2206798"/>
    <n v="0"/>
    <n v="0"/>
    <n v="0"/>
    <n v="0"/>
    <n v="0"/>
    <n v="0"/>
    <n v="0"/>
    <n v="0"/>
    <n v="25786"/>
    <n v="0"/>
    <n v="0"/>
    <n v="0"/>
    <n v="0"/>
    <n v="47539"/>
    <n v="440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573"/>
    <n v="9391"/>
    <n v="0"/>
    <n v="0"/>
    <n v="2540199"/>
    <n v="3022837"/>
    <n v="0"/>
    <n v="482638"/>
    <n v="0"/>
    <n v="0"/>
    <n v="0"/>
    <n v="0"/>
    <n v="482638"/>
    <n v="-3022837"/>
    <n v="0"/>
    <n v="0"/>
    <n v="0"/>
    <n v="0"/>
    <n v="0"/>
    <n v="0"/>
    <n v="0"/>
    <n v="0"/>
    <n v="0"/>
    <n v="0"/>
    <n v="0"/>
    <n v="0"/>
    <n v="0"/>
    <n v="0"/>
    <n v="0"/>
    <n v="0"/>
    <n v="0"/>
    <n v="-302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638"/>
    <n v="0"/>
    <m/>
    <n v="0"/>
    <n v="1041"/>
    <n v="0"/>
    <n v="1854452"/>
    <n v="0"/>
    <n v="21669"/>
    <n v="0"/>
    <n v="39949"/>
    <n v="370177"/>
    <n v="0"/>
    <n v="0"/>
    <n v="0"/>
    <n v="0"/>
    <m/>
    <n v="0"/>
    <n v="0"/>
    <n v="2287288"/>
    <m/>
    <n v="0"/>
    <m/>
    <n v="0"/>
    <n v="434585"/>
    <n v="2721873"/>
    <n v="2721873"/>
  </r>
  <r>
    <x v="33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4-06T00:00:00"/>
    <d v="2016-05-05T00:00:00"/>
    <d v="2016-05-06T00:00:00"/>
    <n v="175624868"/>
    <n v="219117"/>
    <n v="0"/>
    <n v="79092"/>
    <n v="0"/>
    <n v="0"/>
    <n v="0"/>
    <n v="0"/>
    <n v="0"/>
    <n v="603"/>
    <n v="653"/>
    <n v="603"/>
    <n v="603"/>
    <n v="80837"/>
    <n v="1239"/>
    <n v="0"/>
    <n v="16289812"/>
    <n v="0"/>
    <n v="0"/>
    <n v="0"/>
    <n v="0"/>
    <n v="0"/>
    <n v="0"/>
    <n v="0"/>
    <n v="0"/>
    <n v="190346"/>
    <n v="0"/>
    <n v="0"/>
    <n v="0"/>
    <n v="0"/>
    <n v="403466"/>
    <n v="3495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4815"/>
    <n v="76854"/>
    <n v="0"/>
    <n v="0"/>
    <n v="19422248"/>
    <n v="23112476"/>
    <n v="0"/>
    <n v="3690227"/>
    <n v="0"/>
    <n v="0"/>
    <n v="0"/>
    <n v="0"/>
    <n v="3690227"/>
    <n v="-23112476"/>
    <n v="0"/>
    <n v="0"/>
    <n v="0"/>
    <n v="0"/>
    <n v="0"/>
    <n v="0"/>
    <n v="0"/>
    <n v="0"/>
    <n v="0"/>
    <n v="0"/>
    <n v="0"/>
    <n v="0"/>
    <n v="0"/>
    <n v="0"/>
    <n v="0"/>
    <n v="0"/>
    <n v="0"/>
    <n v="-23112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0227"/>
    <n v="-1"/>
    <m/>
    <n v="67930"/>
    <n v="1041"/>
    <n v="0"/>
    <n v="13688918"/>
    <n v="0"/>
    <n v="159955"/>
    <n v="0"/>
    <n v="339047"/>
    <n v="2937064"/>
    <n v="0"/>
    <n v="0"/>
    <n v="0"/>
    <n v="0"/>
    <m/>
    <n v="0"/>
    <n v="0"/>
    <n v="17193955"/>
    <m/>
    <n v="0"/>
    <m/>
    <n v="0"/>
    <n v="3266851"/>
    <n v="20460806"/>
    <n v="20460806"/>
  </r>
  <r>
    <x v="33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4-06T00:00:00"/>
    <d v="2016-05-05T00:00:00"/>
    <d v="2016-05-06T00:00:00"/>
    <n v="175624868"/>
    <n v="40177"/>
    <n v="0"/>
    <n v="21697"/>
    <n v="0"/>
    <n v="0"/>
    <n v="0"/>
    <n v="0"/>
    <n v="0"/>
    <n v="241"/>
    <n v="248"/>
    <n v="147"/>
    <n v="147"/>
    <n v="80837"/>
    <n v="1239"/>
    <n v="0"/>
    <n v="2986879"/>
    <n v="0"/>
    <n v="0"/>
    <n v="0"/>
    <n v="0"/>
    <n v="0"/>
    <n v="0"/>
    <n v="0"/>
    <n v="0"/>
    <n v="34902"/>
    <n v="0"/>
    <n v="0"/>
    <n v="0"/>
    <n v="0"/>
    <n v="153422"/>
    <n v="852041"/>
    <n v="199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227"/>
    <n v="19950"/>
    <n v="0"/>
    <n v="0"/>
    <n v="4207657"/>
    <n v="5007112"/>
    <n v="0"/>
    <n v="799455"/>
    <n v="0"/>
    <n v="0"/>
    <n v="0"/>
    <n v="0"/>
    <n v="799455"/>
    <n v="-5007112"/>
    <n v="0"/>
    <n v="0"/>
    <n v="0"/>
    <n v="0"/>
    <n v="0"/>
    <n v="0"/>
    <n v="0"/>
    <n v="0"/>
    <n v="0"/>
    <n v="0"/>
    <n v="0"/>
    <n v="0"/>
    <n v="0"/>
    <n v="0"/>
    <n v="0"/>
    <n v="0"/>
    <n v="0"/>
    <n v="-5007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455"/>
    <n v="0"/>
    <m/>
    <n v="67930"/>
    <n v="1041"/>
    <n v="0"/>
    <n v="2509982"/>
    <n v="0"/>
    <n v="29329"/>
    <n v="0"/>
    <n v="128926"/>
    <n v="716001"/>
    <n v="167745"/>
    <n v="0"/>
    <n v="0"/>
    <n v="0"/>
    <m/>
    <n v="0"/>
    <n v="0"/>
    <n v="3620954"/>
    <m/>
    <n v="0"/>
    <m/>
    <n v="0"/>
    <n v="687981"/>
    <n v="4308935"/>
    <n v="4308935"/>
  </r>
  <r>
    <x v="33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4-06T00:00:00"/>
    <d v="2016-05-05T00:00:00"/>
    <d v="2016-05-06T00:00:00"/>
    <n v="175624868"/>
    <n v="226315"/>
    <n v="0"/>
    <n v="84186"/>
    <n v="0"/>
    <n v="0"/>
    <n v="0"/>
    <n v="0"/>
    <n v="0"/>
    <n v="647"/>
    <n v="767"/>
    <n v="640"/>
    <n v="640"/>
    <n v="80837"/>
    <n v="1239"/>
    <n v="0"/>
    <n v="16824934"/>
    <n v="0"/>
    <n v="0"/>
    <n v="0"/>
    <n v="0"/>
    <n v="0"/>
    <n v="0"/>
    <n v="0"/>
    <n v="0"/>
    <n v="196600"/>
    <n v="0"/>
    <n v="0"/>
    <n v="0"/>
    <n v="0"/>
    <n v="473539"/>
    <n v="3709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2422"/>
    <n v="90305"/>
    <n v="0"/>
    <n v="0"/>
    <n v="20495328"/>
    <n v="24389441"/>
    <n v="0"/>
    <n v="3894112"/>
    <n v="0"/>
    <n v="0"/>
    <n v="0"/>
    <n v="0"/>
    <n v="3894112"/>
    <n v="-24389441"/>
    <n v="0"/>
    <n v="0"/>
    <n v="0"/>
    <n v="0"/>
    <n v="0"/>
    <n v="0"/>
    <n v="0"/>
    <n v="0"/>
    <n v="0"/>
    <n v="0"/>
    <n v="0"/>
    <n v="0"/>
    <n v="0"/>
    <n v="0"/>
    <n v="0"/>
    <n v="0"/>
    <n v="0"/>
    <n v="-2438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4112"/>
    <n v="-1"/>
    <m/>
    <n v="67930"/>
    <n v="1041"/>
    <n v="0"/>
    <n v="14138600"/>
    <n v="0"/>
    <n v="165210"/>
    <n v="0"/>
    <n v="397932"/>
    <n v="3117282"/>
    <n v="0"/>
    <n v="0"/>
    <n v="0"/>
    <n v="0"/>
    <m/>
    <n v="0"/>
    <n v="0"/>
    <n v="17887995"/>
    <m/>
    <n v="0"/>
    <m/>
    <n v="0"/>
    <n v="3398719"/>
    <n v="21286714"/>
    <n v="21286714"/>
  </r>
  <r>
    <x v="33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4-06T00:00:00"/>
    <d v="2016-05-05T00:00:00"/>
    <d v="2016-05-06T00:00:00"/>
    <n v="175624868"/>
    <n v="28247"/>
    <n v="0"/>
    <n v="5315"/>
    <n v="0"/>
    <n v="0"/>
    <n v="0"/>
    <n v="0"/>
    <n v="0"/>
    <n v="52"/>
    <n v="53"/>
    <n v="50"/>
    <n v="50"/>
    <n v="0"/>
    <n v="1239"/>
    <n v="0"/>
    <n v="2099967"/>
    <n v="0"/>
    <n v="0"/>
    <n v="0"/>
    <n v="0"/>
    <n v="0"/>
    <n v="0"/>
    <n v="0"/>
    <n v="0"/>
    <n v="24538"/>
    <n v="0"/>
    <n v="0"/>
    <n v="0"/>
    <n v="0"/>
    <n v="33031"/>
    <n v="28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494"/>
    <n v="8661"/>
    <n v="0"/>
    <n v="0"/>
    <n v="2301461"/>
    <n v="2738739"/>
    <n v="0"/>
    <n v="437278"/>
    <n v="0"/>
    <n v="0"/>
    <n v="0"/>
    <n v="0"/>
    <n v="437278"/>
    <n v="-2738739"/>
    <n v="0"/>
    <n v="0"/>
    <n v="0"/>
    <n v="0"/>
    <n v="0"/>
    <n v="0"/>
    <n v="0"/>
    <n v="0"/>
    <n v="0"/>
    <n v="0"/>
    <n v="0"/>
    <n v="0"/>
    <n v="0"/>
    <n v="0"/>
    <n v="0"/>
    <n v="0"/>
    <n v="0"/>
    <n v="-2738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278"/>
    <n v="0"/>
    <m/>
    <n v="0"/>
    <n v="1041"/>
    <n v="0"/>
    <n v="1764678"/>
    <n v="0"/>
    <n v="20620"/>
    <n v="0"/>
    <n v="27757"/>
    <n v="243538"/>
    <n v="0"/>
    <n v="0"/>
    <n v="0"/>
    <n v="0"/>
    <m/>
    <n v="0"/>
    <n v="0"/>
    <n v="2057634"/>
    <m/>
    <n v="0"/>
    <m/>
    <n v="0"/>
    <n v="390950"/>
    <n v="2448584"/>
    <n v="2448584"/>
  </r>
  <r>
    <x v="33"/>
    <n v="1594986"/>
    <n v="1314153"/>
    <n v="1314153"/>
    <s v="25-616-1800"/>
    <s v="AGUAS ANDINAS S.A."/>
    <s v="G. MISTRAL / FCO. GONZALEZ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4-06T00:00:00"/>
    <d v="2016-05-05T00:00:00"/>
    <d v="2016-05-06T00:00:00"/>
    <n v="175624868"/>
    <n v="42717"/>
    <n v="0"/>
    <n v="4556"/>
    <n v="0"/>
    <n v="0"/>
    <n v="0"/>
    <n v="0"/>
    <n v="0"/>
    <n v="114"/>
    <n v="131"/>
    <n v="112"/>
    <n v="112"/>
    <n v="0"/>
    <n v="1239"/>
    <n v="0"/>
    <n v="3175709"/>
    <n v="0"/>
    <n v="0"/>
    <n v="0"/>
    <n v="0"/>
    <n v="0"/>
    <n v="0"/>
    <n v="0"/>
    <n v="0"/>
    <n v="37108"/>
    <n v="0"/>
    <n v="0"/>
    <n v="0"/>
    <n v="0"/>
    <n v="81187"/>
    <n v="649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809"/>
    <n v="10938"/>
    <n v="0"/>
    <n v="0"/>
    <n v="3616943"/>
    <n v="4304162"/>
    <n v="0"/>
    <n v="687219"/>
    <n v="0"/>
    <n v="0"/>
    <n v="0"/>
    <n v="0"/>
    <n v="687219"/>
    <n v="-4304162"/>
    <n v="0"/>
    <n v="0"/>
    <n v="0"/>
    <n v="0"/>
    <n v="0"/>
    <n v="0"/>
    <n v="0"/>
    <n v="0"/>
    <n v="0"/>
    <n v="0"/>
    <n v="0"/>
    <n v="0"/>
    <n v="0"/>
    <n v="0"/>
    <n v="0"/>
    <n v="0"/>
    <n v="0"/>
    <n v="-430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7219"/>
    <n v="0"/>
    <m/>
    <n v="0"/>
    <n v="1041"/>
    <n v="0"/>
    <n v="2668663"/>
    <n v="0"/>
    <n v="31183"/>
    <n v="0"/>
    <n v="68224"/>
    <n v="545524"/>
    <n v="0"/>
    <n v="0"/>
    <n v="0"/>
    <n v="0"/>
    <m/>
    <n v="0"/>
    <n v="0"/>
    <n v="3314635"/>
    <m/>
    <n v="0"/>
    <m/>
    <n v="0"/>
    <n v="629781"/>
    <n v="3944416"/>
    <n v="3944416"/>
  </r>
  <r>
    <x v="33"/>
    <n v="1594986"/>
    <n v="1314156"/>
    <n v="1314156"/>
    <s v="25-616-2300"/>
    <s v="AGUAS ANDINAS S.A."/>
    <s v="MANUEL A. MATTA 219"/>
    <s v="AT43"/>
    <s v="1412 - NORMAL CON EMISION DE FACTURA"/>
    <s v="1-1 AEREA"/>
    <s v="N"/>
    <s v="SF-SIN DOCTO. AGRUPACION IVA"/>
    <s v="QUILICURA"/>
    <s v="QUILICURA"/>
    <s v="QUILICURA"/>
    <s v="GRAN CLIENTE"/>
    <s v="SERVICIOS SANITARIOS"/>
    <d v="2016-04-06T00:00:00"/>
    <d v="2016-05-05T00:00:00"/>
    <d v="2016-05-06T00:00:00"/>
    <n v="175624868"/>
    <n v="28930"/>
    <n v="0"/>
    <n v="10025"/>
    <n v="0"/>
    <n v="0"/>
    <n v="0"/>
    <n v="0"/>
    <n v="0"/>
    <n v="52"/>
    <n v="52"/>
    <n v="52"/>
    <n v="52"/>
    <n v="118142"/>
    <n v="1239"/>
    <n v="0"/>
    <n v="2150743"/>
    <n v="0"/>
    <n v="0"/>
    <n v="0"/>
    <n v="0"/>
    <n v="0"/>
    <n v="0"/>
    <n v="0"/>
    <n v="0"/>
    <n v="25132"/>
    <n v="0"/>
    <n v="0"/>
    <n v="0"/>
    <n v="0"/>
    <n v="32104"/>
    <n v="30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627"/>
    <n v="7749"/>
    <n v="0"/>
    <n v="0"/>
    <n v="2431207"/>
    <n v="2893137"/>
    <n v="0"/>
    <n v="461930"/>
    <n v="0"/>
    <n v="0"/>
    <n v="0"/>
    <n v="0"/>
    <n v="461930"/>
    <n v="-2893137"/>
    <n v="0"/>
    <n v="0"/>
    <n v="0"/>
    <n v="0"/>
    <n v="0"/>
    <n v="0"/>
    <n v="0"/>
    <n v="0"/>
    <n v="0"/>
    <n v="0"/>
    <n v="0"/>
    <n v="0"/>
    <n v="0"/>
    <n v="0"/>
    <n v="0"/>
    <n v="0"/>
    <n v="0"/>
    <n v="-289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1930"/>
    <n v="-1"/>
    <m/>
    <n v="99279"/>
    <n v="1041"/>
    <n v="0"/>
    <n v="1807347"/>
    <n v="0"/>
    <n v="21119"/>
    <n v="0"/>
    <n v="26978"/>
    <n v="253279"/>
    <n v="0"/>
    <n v="0"/>
    <n v="0"/>
    <n v="0"/>
    <m/>
    <n v="0"/>
    <n v="0"/>
    <n v="2209043"/>
    <m/>
    <n v="0"/>
    <m/>
    <n v="0"/>
    <n v="419718"/>
    <n v="2628761"/>
    <n v="2628761"/>
  </r>
  <r>
    <x v="33"/>
    <n v="1594986"/>
    <n v="1386062"/>
    <n v="1386062"/>
    <s v="25-616-1200"/>
    <s v="AGUAS ANDINAS S.A."/>
    <s v="SAN LUIS 6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4-06T00:00:00"/>
    <d v="2016-05-05T00:00:00"/>
    <d v="2016-05-06T00:00:00"/>
    <n v="175624868"/>
    <n v="93371"/>
    <n v="0"/>
    <n v="24147"/>
    <n v="0"/>
    <n v="0"/>
    <n v="0"/>
    <n v="0"/>
    <n v="0"/>
    <n v="198"/>
    <n v="359"/>
    <n v="183"/>
    <n v="183"/>
    <n v="0"/>
    <n v="1239"/>
    <n v="0"/>
    <n v="6941479"/>
    <n v="0"/>
    <n v="0"/>
    <n v="0"/>
    <n v="0"/>
    <n v="0"/>
    <n v="0"/>
    <n v="0"/>
    <n v="0"/>
    <n v="81112"/>
    <n v="0"/>
    <n v="0"/>
    <n v="0"/>
    <n v="0"/>
    <n v="221643"/>
    <n v="106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286"/>
    <n v="21710"/>
    <n v="0"/>
    <n v="0"/>
    <n v="7588381"/>
    <n v="9030174"/>
    <n v="0"/>
    <n v="1441792"/>
    <n v="0"/>
    <n v="0"/>
    <n v="0"/>
    <n v="0"/>
    <n v="1441792"/>
    <n v="-9030174"/>
    <n v="0"/>
    <n v="0"/>
    <n v="0"/>
    <n v="0"/>
    <n v="0"/>
    <n v="0"/>
    <n v="0"/>
    <n v="0"/>
    <n v="0"/>
    <n v="0"/>
    <n v="0"/>
    <n v="0"/>
    <n v="0"/>
    <n v="0"/>
    <n v="0"/>
    <n v="0"/>
    <n v="0"/>
    <n v="-9030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792"/>
    <n v="-1"/>
    <m/>
    <n v="0"/>
    <n v="1041"/>
    <n v="0"/>
    <n v="5833176"/>
    <n v="0"/>
    <n v="68161"/>
    <n v="0"/>
    <n v="186255"/>
    <n v="891348"/>
    <n v="0"/>
    <n v="0"/>
    <n v="0"/>
    <n v="0"/>
    <m/>
    <n v="0"/>
    <n v="0"/>
    <n v="6979981"/>
    <m/>
    <n v="0"/>
    <m/>
    <n v="0"/>
    <n v="1326196"/>
    <n v="8306177"/>
    <n v="8306177"/>
  </r>
  <r>
    <x v="33"/>
    <n v="1594986"/>
    <n v="1459358"/>
    <n v="1459358"/>
    <s v="25-616-1700"/>
    <s v="AGUAS ANDINAS S.A."/>
    <s v="CALLE A 1251"/>
    <s v="AT43"/>
    <s v="2764 - HORNOS ELECTROMETALURGICOS"/>
    <s v="1-1 AEREA"/>
    <s v="N"/>
    <s v="SF-SIN DOCTO. AGRUPACION IVA"/>
    <s v="HUECHURABA"/>
    <s v="RECOLETA"/>
    <s v="RECOLETA"/>
    <s v="GRAN CLIENTE"/>
    <s v="SERVICIOS SANITARIOS"/>
    <d v="2016-04-06T00:00:00"/>
    <d v="2016-05-05T00:00:00"/>
    <d v="2016-05-06T00:00:00"/>
    <n v="175624868"/>
    <n v="23458"/>
    <n v="0"/>
    <n v="6124"/>
    <n v="0"/>
    <n v="0"/>
    <n v="0"/>
    <n v="0"/>
    <n v="0"/>
    <n v="127"/>
    <n v="110"/>
    <n v="88"/>
    <n v="88"/>
    <n v="0"/>
    <n v="1239"/>
    <n v="0"/>
    <n v="1743938"/>
    <n v="0"/>
    <n v="0"/>
    <n v="0"/>
    <n v="0"/>
    <n v="0"/>
    <n v="0"/>
    <n v="0"/>
    <n v="0"/>
    <n v="20378"/>
    <n v="0"/>
    <n v="0"/>
    <n v="0"/>
    <n v="0"/>
    <n v="67913"/>
    <n v="51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471"/>
    <n v="10070"/>
    <n v="0"/>
    <n v="0"/>
    <n v="2274851"/>
    <n v="2707073"/>
    <n v="0"/>
    <n v="432222"/>
    <n v="0"/>
    <n v="0"/>
    <n v="0"/>
    <n v="0"/>
    <n v="432222"/>
    <n v="-2707073"/>
    <n v="0"/>
    <n v="0"/>
    <n v="0"/>
    <n v="0"/>
    <n v="0"/>
    <n v="0"/>
    <n v="0"/>
    <n v="0"/>
    <n v="0"/>
    <n v="0"/>
    <n v="0"/>
    <n v="0"/>
    <n v="0"/>
    <n v="0"/>
    <n v="0"/>
    <n v="0"/>
    <n v="0"/>
    <n v="-2707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222"/>
    <n v="0"/>
    <m/>
    <n v="0"/>
    <n v="1041"/>
    <n v="0"/>
    <n v="1465494"/>
    <n v="0"/>
    <n v="17124"/>
    <n v="0"/>
    <n v="57070"/>
    <n v="428626"/>
    <n v="0"/>
    <n v="0"/>
    <n v="0"/>
    <n v="0"/>
    <m/>
    <n v="0"/>
    <n v="0"/>
    <n v="1969355"/>
    <m/>
    <n v="0"/>
    <m/>
    <n v="0"/>
    <n v="374177"/>
    <n v="2343532"/>
    <n v="2343532"/>
  </r>
  <r>
    <x v="33"/>
    <n v="1594986"/>
    <n v="1486848"/>
    <n v="1486848"/>
    <s v="25-616-1000"/>
    <s v="AGUAS ANDINAS S.A."/>
    <s v="PDTE. BALMACEDA 1398"/>
    <s v="AT43"/>
    <s v="1712 - NORMAL CON EMISION DE FACTURA"/>
    <s v="S-SUB-SUB C3"/>
    <s v="N"/>
    <s v="SF-SIN DOCTO. AGRUPACION IVA"/>
    <s v="SANTIAGO"/>
    <s v="BRASIL"/>
    <s v="BRASIL"/>
    <s v="GRAN CLIENTE"/>
    <s v="SERVICIOS SANITARIOS"/>
    <d v="2016-04-06T00:00:00"/>
    <d v="2016-05-05T00:00:00"/>
    <d v="2016-05-06T00:00:00"/>
    <n v="175624868"/>
    <n v="141700"/>
    <n v="0"/>
    <n v="16780"/>
    <n v="0"/>
    <n v="0"/>
    <n v="0"/>
    <n v="0"/>
    <n v="0"/>
    <n v="419"/>
    <n v="556"/>
    <n v="289"/>
    <n v="289"/>
    <n v="0"/>
    <n v="1239"/>
    <n v="0"/>
    <n v="10534401"/>
    <n v="0"/>
    <n v="0"/>
    <n v="0"/>
    <n v="0"/>
    <n v="0"/>
    <n v="0"/>
    <n v="0"/>
    <n v="0"/>
    <n v="123095"/>
    <n v="0"/>
    <n v="0"/>
    <n v="0"/>
    <n v="0"/>
    <n v="583557"/>
    <n v="1817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815"/>
    <n v="60708"/>
    <n v="0"/>
    <n v="0"/>
    <n v="12656017"/>
    <n v="15060660"/>
    <n v="0"/>
    <n v="2404643"/>
    <n v="0"/>
    <n v="0"/>
    <n v="0"/>
    <n v="0"/>
    <n v="2404643"/>
    <n v="-15060660"/>
    <n v="0"/>
    <n v="0"/>
    <n v="0"/>
    <n v="0"/>
    <n v="0"/>
    <n v="0"/>
    <n v="0"/>
    <n v="0"/>
    <n v="0"/>
    <n v="0"/>
    <n v="0"/>
    <n v="0"/>
    <n v="0"/>
    <n v="0"/>
    <n v="0"/>
    <n v="0"/>
    <n v="0"/>
    <n v="-15060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4643"/>
    <n v="0"/>
    <m/>
    <n v="0"/>
    <n v="1041"/>
    <n v="0"/>
    <n v="8852438"/>
    <n v="0"/>
    <n v="103441"/>
    <n v="0"/>
    <n v="490384"/>
    <n v="1527601"/>
    <n v="0"/>
    <n v="0"/>
    <n v="0"/>
    <n v="0"/>
    <m/>
    <n v="0"/>
    <n v="0"/>
    <n v="10974905"/>
    <m/>
    <n v="0"/>
    <m/>
    <n v="0"/>
    <n v="2085232"/>
    <n v="13060137"/>
    <n v="13060137"/>
  </r>
  <r>
    <x v="33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4-06T00:00:00"/>
    <d v="2016-05-05T00:00:00"/>
    <d v="2016-05-06T00:00:00"/>
    <n v="175624868"/>
    <n v="7274"/>
    <n v="0"/>
    <n v="2"/>
    <n v="0"/>
    <n v="0"/>
    <n v="0"/>
    <n v="0"/>
    <n v="0"/>
    <n v="31"/>
    <n v="92"/>
    <n v="20"/>
    <n v="20"/>
    <n v="80837"/>
    <n v="1239"/>
    <n v="0"/>
    <n v="540771"/>
    <n v="0"/>
    <n v="0"/>
    <n v="0"/>
    <n v="0"/>
    <n v="0"/>
    <n v="0"/>
    <n v="0"/>
    <n v="0"/>
    <n v="6319"/>
    <n v="0"/>
    <n v="0"/>
    <n v="0"/>
    <n v="0"/>
    <n v="57109"/>
    <n v="115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90"/>
    <n v="6091"/>
    <n v="0"/>
    <n v="0"/>
    <n v="840823"/>
    <n v="1000579"/>
    <n v="0"/>
    <n v="159756"/>
    <n v="0"/>
    <n v="0"/>
    <n v="0"/>
    <n v="0"/>
    <n v="159756"/>
    <n v="-1000579"/>
    <n v="0"/>
    <n v="0"/>
    <n v="0"/>
    <n v="0"/>
    <n v="0"/>
    <n v="0"/>
    <n v="0"/>
    <n v="0"/>
    <n v="0"/>
    <n v="0"/>
    <n v="0"/>
    <n v="0"/>
    <n v="0"/>
    <n v="0"/>
    <n v="0"/>
    <n v="0"/>
    <n v="0"/>
    <n v="-1000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756"/>
    <n v="0"/>
    <m/>
    <n v="67930"/>
    <n v="1041"/>
    <n v="0"/>
    <n v="454429"/>
    <n v="0"/>
    <n v="5310"/>
    <n v="0"/>
    <n v="47991"/>
    <n v="97415"/>
    <n v="0"/>
    <n v="0"/>
    <n v="0"/>
    <n v="0"/>
    <m/>
    <n v="0"/>
    <n v="0"/>
    <n v="674116"/>
    <m/>
    <n v="0"/>
    <m/>
    <n v="0"/>
    <n v="128082"/>
    <n v="802198"/>
    <n v="802198"/>
  </r>
  <r>
    <x v="33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4-06T00:00:00"/>
    <d v="2016-05-05T00:00:00"/>
    <d v="2016-05-06T00:00:00"/>
    <n v="175624868"/>
    <n v="42682"/>
    <n v="0"/>
    <n v="15541"/>
    <n v="0"/>
    <n v="0"/>
    <n v="0"/>
    <n v="0"/>
    <n v="0"/>
    <n v="120"/>
    <n v="215"/>
    <n v="120"/>
    <n v="120"/>
    <n v="0"/>
    <n v="1239"/>
    <n v="0"/>
    <n v="3173108"/>
    <n v="0"/>
    <n v="0"/>
    <n v="0"/>
    <n v="0"/>
    <n v="0"/>
    <n v="0"/>
    <n v="0"/>
    <n v="0"/>
    <n v="37078"/>
    <n v="0"/>
    <n v="0"/>
    <n v="0"/>
    <n v="0"/>
    <n v="132740"/>
    <n v="69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904"/>
    <n v="17798"/>
    <n v="0"/>
    <n v="0"/>
    <n v="3937318"/>
    <n v="4685409"/>
    <n v="0"/>
    <n v="748090"/>
    <n v="0"/>
    <n v="0"/>
    <n v="0"/>
    <n v="0"/>
    <n v="748090"/>
    <n v="-4685409"/>
    <n v="0"/>
    <n v="0"/>
    <n v="0"/>
    <n v="0"/>
    <n v="0"/>
    <n v="0"/>
    <n v="0"/>
    <n v="0"/>
    <n v="0"/>
    <n v="0"/>
    <n v="0"/>
    <n v="0"/>
    <n v="0"/>
    <n v="0"/>
    <n v="0"/>
    <n v="0"/>
    <n v="0"/>
    <n v="-4685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8090"/>
    <n v="0"/>
    <m/>
    <n v="0"/>
    <n v="1041"/>
    <n v="0"/>
    <n v="2666477"/>
    <n v="0"/>
    <n v="31158"/>
    <n v="0"/>
    <n v="111546"/>
    <n v="584490"/>
    <n v="0"/>
    <n v="0"/>
    <n v="0"/>
    <n v="0"/>
    <m/>
    <n v="0"/>
    <n v="0"/>
    <n v="3394712"/>
    <m/>
    <n v="0"/>
    <m/>
    <n v="0"/>
    <n v="644995"/>
    <n v="4039707"/>
    <n v="4039707"/>
  </r>
  <r>
    <x v="33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5-11-05T00:00:00"/>
    <d v="2016-05-05T00:00:00"/>
    <d v="2016-05-06T00:00:00"/>
    <n v="175624868"/>
    <n v="155909"/>
    <n v="0"/>
    <n v="46066"/>
    <n v="0"/>
    <n v="0"/>
    <n v="0"/>
    <n v="0"/>
    <n v="0"/>
    <n v="43"/>
    <n v="45"/>
    <n v="42"/>
    <n v="267"/>
    <n v="0"/>
    <n v="1239"/>
    <n v="0"/>
    <n v="12101493"/>
    <n v="0"/>
    <n v="0"/>
    <n v="0"/>
    <n v="0"/>
    <n v="0"/>
    <n v="0"/>
    <n v="0"/>
    <n v="0"/>
    <n v="135439"/>
    <n v="0"/>
    <n v="0"/>
    <n v="0"/>
    <n v="0"/>
    <n v="530442"/>
    <n v="2316473"/>
    <n v="0"/>
    <n v="0"/>
    <n v="0"/>
    <n v="0"/>
    <n v="0"/>
    <n v="0"/>
    <n v="0"/>
    <n v="0"/>
    <n v="0"/>
    <n v="0"/>
    <n v="0"/>
    <n v="0"/>
    <n v="0"/>
    <n v="0"/>
    <n v="0"/>
    <n v="-8865179"/>
    <n v="0"/>
    <n v="0"/>
    <n v="0"/>
    <n v="0"/>
    <n v="0"/>
    <n v="0"/>
    <n v="0"/>
    <n v="0"/>
    <n v="0"/>
    <n v="294283"/>
    <n v="11225"/>
    <n v="0"/>
    <n v="0"/>
    <n v="5483543"/>
    <n v="6525416"/>
    <n v="0"/>
    <n v="1041873"/>
    <n v="0"/>
    <n v="0"/>
    <n v="0"/>
    <n v="0"/>
    <n v="1041873"/>
    <n v="-6525416"/>
    <n v="0"/>
    <n v="0"/>
    <n v="0"/>
    <n v="0"/>
    <n v="0"/>
    <n v="0"/>
    <n v="0"/>
    <n v="0"/>
    <n v="0"/>
    <n v="0"/>
    <n v="0"/>
    <n v="0"/>
    <n v="0"/>
    <n v="0"/>
    <n v="0"/>
    <n v="0"/>
    <n v="0"/>
    <n v="-652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1873"/>
    <n v="0"/>
    <m/>
    <n v="0"/>
    <n v="1041"/>
    <n v="0"/>
    <n v="10169322"/>
    <n v="0"/>
    <n v="113814"/>
    <n v="0"/>
    <n v="445750"/>
    <n v="1946616"/>
    <n v="0"/>
    <n v="0"/>
    <n v="0"/>
    <n v="-7449730.2521008402"/>
    <m/>
    <n v="0"/>
    <n v="0"/>
    <n v="5226812.7478991598"/>
    <m/>
    <m/>
    <m/>
    <n v="0"/>
    <n v="993094"/>
    <n v="6219906.7478991598"/>
    <n v="6219906.7478991598"/>
  </r>
  <r>
    <x v="34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6-03-04T00:00:00"/>
    <d v="2016-04-06T00:00:00"/>
    <d v="2016-04-07T00:00:00"/>
    <n v="174025048"/>
    <n v="65634"/>
    <n v="0"/>
    <n v="18284"/>
    <n v="0"/>
    <n v="0"/>
    <n v="0"/>
    <n v="0"/>
    <n v="0"/>
    <n v="194"/>
    <n v="255"/>
    <n v="187"/>
    <n v="222"/>
    <n v="117701"/>
    <n v="1233"/>
    <n v="0"/>
    <n v="4879427"/>
    <n v="0"/>
    <n v="0"/>
    <n v="0"/>
    <n v="0"/>
    <n v="0"/>
    <n v="0"/>
    <n v="0"/>
    <n v="0"/>
    <n v="57016"/>
    <n v="0"/>
    <n v="0"/>
    <n v="0"/>
    <n v="0"/>
    <n v="158057"/>
    <n v="1288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3859"/>
    <n v="6501992"/>
    <n v="0"/>
    <n v="1038133"/>
    <n v="0"/>
    <n v="0"/>
    <n v="0"/>
    <n v="0"/>
    <n v="1038133"/>
    <n v="-6501992"/>
    <n v="0"/>
    <n v="0"/>
    <n v="0"/>
    <n v="0"/>
    <n v="0"/>
    <n v="0"/>
    <n v="0"/>
    <n v="0"/>
    <n v="0"/>
    <n v="0"/>
    <n v="0"/>
    <n v="0"/>
    <n v="0"/>
    <n v="0"/>
    <n v="0"/>
    <n v="0"/>
    <n v="0"/>
    <n v="-6501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8133"/>
    <n v="0"/>
    <m/>
    <n v="98908"/>
    <n v="1036"/>
    <n v="0"/>
    <n v="4100359"/>
    <n v="0"/>
    <n v="47913"/>
    <n v="0"/>
    <n v="132821"/>
    <n v="1082822"/>
    <n v="0"/>
    <n v="0"/>
    <n v="0"/>
    <n v="0"/>
    <m/>
    <n v="0"/>
    <n v="0"/>
    <n v="5463859"/>
    <m/>
    <n v="0"/>
    <m/>
    <n v="0"/>
    <n v="1038133"/>
    <n v="6501992"/>
    <n v="6501992"/>
  </r>
  <r>
    <x v="34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3-04T00:00:00"/>
    <d v="2016-04-06T00:00:00"/>
    <d v="2016-04-07T00:00:00"/>
    <n v="174025048"/>
    <n v="129218"/>
    <n v="0"/>
    <n v="46680"/>
    <n v="0"/>
    <n v="0"/>
    <n v="0"/>
    <n v="0"/>
    <n v="0"/>
    <n v="294"/>
    <n v="328"/>
    <n v="207"/>
    <n v="250"/>
    <n v="63343"/>
    <n v="1233"/>
    <n v="0"/>
    <n v="9606452"/>
    <n v="0"/>
    <n v="0"/>
    <n v="0"/>
    <n v="0"/>
    <n v="0"/>
    <n v="0"/>
    <n v="0"/>
    <n v="0"/>
    <n v="112252"/>
    <n v="0"/>
    <n v="0"/>
    <n v="0"/>
    <n v="0"/>
    <n v="203304"/>
    <n v="1450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11360"/>
    <n v="11437518"/>
    <n v="0"/>
    <n v="1826158"/>
    <n v="0"/>
    <n v="0"/>
    <n v="0"/>
    <n v="0"/>
    <n v="1826158"/>
    <n v="-11437518"/>
    <n v="0"/>
    <n v="0"/>
    <n v="0"/>
    <n v="0"/>
    <n v="0"/>
    <n v="0"/>
    <n v="0"/>
    <n v="0"/>
    <n v="0"/>
    <n v="0"/>
    <n v="0"/>
    <n v="0"/>
    <n v="0"/>
    <n v="0"/>
    <n v="0"/>
    <n v="0"/>
    <n v="0"/>
    <n v="-11437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6158"/>
    <n v="0"/>
    <m/>
    <n v="53229"/>
    <n v="1036"/>
    <n v="0"/>
    <n v="8072649"/>
    <n v="0"/>
    <n v="94329"/>
    <n v="0"/>
    <n v="170844"/>
    <n v="1219273"/>
    <n v="0"/>
    <n v="0"/>
    <n v="0"/>
    <n v="0"/>
    <m/>
    <n v="0"/>
    <n v="0"/>
    <n v="9611360"/>
    <m/>
    <n v="0"/>
    <m/>
    <n v="0"/>
    <n v="1826158"/>
    <n v="11437518"/>
    <n v="11437518"/>
  </r>
  <r>
    <x v="34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3-04T00:00:00"/>
    <d v="2016-04-06T00:00:00"/>
    <d v="2016-04-07T00:00:00"/>
    <n v="174025048"/>
    <n v="146539"/>
    <n v="0"/>
    <n v="70525"/>
    <n v="0"/>
    <n v="0"/>
    <n v="0"/>
    <n v="0"/>
    <n v="0"/>
    <n v="355"/>
    <n v="400"/>
    <n v="290"/>
    <n v="374"/>
    <n v="117701"/>
    <n v="1233"/>
    <n v="0"/>
    <n v="10894148"/>
    <n v="0"/>
    <n v="0"/>
    <n v="0"/>
    <n v="0"/>
    <n v="0"/>
    <n v="0"/>
    <n v="0"/>
    <n v="0"/>
    <n v="127298"/>
    <n v="0"/>
    <n v="0"/>
    <n v="0"/>
    <n v="0"/>
    <n v="248242"/>
    <n v="2171197"/>
    <n v="39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30442"/>
    <n v="13959226"/>
    <n v="0"/>
    <n v="2228784"/>
    <n v="0"/>
    <n v="0"/>
    <n v="0"/>
    <n v="0"/>
    <n v="2228784"/>
    <n v="-13959226"/>
    <n v="0"/>
    <n v="0"/>
    <n v="0"/>
    <n v="0"/>
    <n v="0"/>
    <n v="0"/>
    <n v="0"/>
    <n v="0"/>
    <n v="0"/>
    <n v="0"/>
    <n v="0"/>
    <n v="0"/>
    <n v="0"/>
    <n v="0"/>
    <n v="0"/>
    <n v="0"/>
    <n v="0"/>
    <n v="-13959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8784"/>
    <n v="0"/>
    <m/>
    <n v="98908"/>
    <n v="1036"/>
    <n v="0"/>
    <n v="9154746"/>
    <n v="0"/>
    <n v="106973"/>
    <n v="0"/>
    <n v="208607"/>
    <n v="1824535"/>
    <n v="335637"/>
    <n v="0"/>
    <n v="0"/>
    <n v="0"/>
    <m/>
    <n v="0"/>
    <n v="0"/>
    <n v="11730442"/>
    <m/>
    <n v="0"/>
    <m/>
    <n v="0"/>
    <n v="2228784"/>
    <n v="13959226"/>
    <n v="13959226"/>
  </r>
  <r>
    <x v="34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03-04T00:00:00"/>
    <d v="2016-04-06T00:00:00"/>
    <d v="2016-04-07T00:00:00"/>
    <n v="174025048"/>
    <n v="28633"/>
    <n v="0"/>
    <n v="10365"/>
    <n v="0"/>
    <n v="0"/>
    <n v="0"/>
    <n v="0"/>
    <n v="0"/>
    <n v="61"/>
    <n v="64"/>
    <n v="61"/>
    <n v="63"/>
    <n v="142532"/>
    <n v="1233"/>
    <n v="0"/>
    <n v="2128662"/>
    <n v="0"/>
    <n v="0"/>
    <n v="0"/>
    <n v="0"/>
    <n v="0"/>
    <n v="0"/>
    <n v="0"/>
    <n v="0"/>
    <n v="24873"/>
    <n v="0"/>
    <n v="0"/>
    <n v="0"/>
    <n v="0"/>
    <n v="39669"/>
    <n v="367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2796"/>
    <n v="2704627"/>
    <n v="0"/>
    <n v="431831"/>
    <n v="0"/>
    <n v="0"/>
    <n v="0"/>
    <n v="0"/>
    <n v="431831"/>
    <n v="-2704627"/>
    <n v="0"/>
    <n v="0"/>
    <n v="0"/>
    <n v="0"/>
    <n v="0"/>
    <n v="0"/>
    <n v="0"/>
    <n v="0"/>
    <n v="0"/>
    <n v="0"/>
    <n v="0"/>
    <n v="0"/>
    <n v="0"/>
    <n v="0"/>
    <n v="0"/>
    <n v="0"/>
    <n v="0"/>
    <n v="-270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831"/>
    <n v="0"/>
    <m/>
    <n v="119775"/>
    <n v="1036"/>
    <n v="0"/>
    <n v="1788792"/>
    <n v="0"/>
    <n v="20902"/>
    <n v="0"/>
    <n v="33335"/>
    <n v="308956"/>
    <n v="0"/>
    <n v="0"/>
    <n v="0"/>
    <n v="0"/>
    <m/>
    <n v="0"/>
    <n v="0"/>
    <n v="2272796"/>
    <m/>
    <n v="0"/>
    <m/>
    <n v="0"/>
    <n v="431831"/>
    <n v="2704627"/>
    <n v="2704627"/>
  </r>
  <r>
    <x v="34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3-04T00:00:00"/>
    <d v="2016-04-06T00:00:00"/>
    <d v="2016-04-07T00:00:00"/>
    <n v="174025048"/>
    <n v="15891"/>
    <n v="0"/>
    <n v="10167"/>
    <n v="0"/>
    <n v="0"/>
    <n v="0"/>
    <n v="0"/>
    <n v="0"/>
    <n v="30"/>
    <n v="27"/>
    <n v="29"/>
    <n v="25"/>
    <n v="80531"/>
    <n v="1233"/>
    <n v="0"/>
    <n v="1181384"/>
    <n v="0"/>
    <n v="0"/>
    <n v="0"/>
    <n v="0"/>
    <n v="0"/>
    <n v="0"/>
    <n v="0"/>
    <n v="0"/>
    <n v="13804"/>
    <n v="0"/>
    <n v="0"/>
    <n v="0"/>
    <n v="0"/>
    <n v="16735"/>
    <n v="144972"/>
    <n v="120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535"/>
    <n v="1559537"/>
    <n v="0"/>
    <n v="249002"/>
    <n v="0"/>
    <n v="0"/>
    <n v="0"/>
    <n v="0"/>
    <n v="249002"/>
    <n v="-1559537"/>
    <n v="0"/>
    <n v="0"/>
    <n v="0"/>
    <n v="0"/>
    <n v="0"/>
    <n v="0"/>
    <n v="0"/>
    <n v="0"/>
    <n v="0"/>
    <n v="0"/>
    <n v="0"/>
    <n v="0"/>
    <n v="0"/>
    <n v="0"/>
    <n v="0"/>
    <n v="0"/>
    <n v="0"/>
    <n v="-155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002"/>
    <n v="0"/>
    <m/>
    <n v="67673"/>
    <n v="1036"/>
    <n v="0"/>
    <n v="992760"/>
    <n v="0"/>
    <n v="11600"/>
    <n v="0"/>
    <n v="14063"/>
    <n v="121825"/>
    <n v="101578"/>
    <n v="0"/>
    <n v="0"/>
    <n v="0"/>
    <m/>
    <n v="0"/>
    <n v="0"/>
    <n v="1310535"/>
    <m/>
    <n v="0"/>
    <m/>
    <n v="0"/>
    <n v="249002"/>
    <n v="1559537"/>
    <n v="1559537"/>
  </r>
  <r>
    <x v="34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3-04T00:00:00"/>
    <d v="2016-04-06T00:00:00"/>
    <d v="2016-04-07T00:00:00"/>
    <n v="174025048"/>
    <n v="347650"/>
    <n v="0"/>
    <n v="126700"/>
    <n v="0"/>
    <n v="0"/>
    <n v="0"/>
    <n v="0"/>
    <n v="0"/>
    <n v="669"/>
    <n v="686"/>
    <n v="587"/>
    <n v="649"/>
    <n v="80531"/>
    <n v="1233"/>
    <n v="0"/>
    <n v="25845340"/>
    <n v="0"/>
    <n v="0"/>
    <n v="0"/>
    <n v="0"/>
    <n v="0"/>
    <n v="0"/>
    <n v="0"/>
    <n v="0"/>
    <n v="302004"/>
    <n v="0"/>
    <n v="0"/>
    <n v="0"/>
    <n v="0"/>
    <n v="425514"/>
    <n v="3765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63468"/>
    <n v="30420527"/>
    <n v="0"/>
    <n v="4857059"/>
    <n v="0"/>
    <n v="0"/>
    <n v="0"/>
    <n v="0"/>
    <n v="4857059"/>
    <n v="-30420527"/>
    <n v="0"/>
    <n v="0"/>
    <n v="0"/>
    <n v="0"/>
    <n v="0"/>
    <n v="0"/>
    <n v="0"/>
    <n v="0"/>
    <n v="0"/>
    <n v="0"/>
    <n v="0"/>
    <n v="0"/>
    <n v="0"/>
    <n v="0"/>
    <n v="0"/>
    <n v="0"/>
    <n v="0"/>
    <n v="-30420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7059"/>
    <n v="0"/>
    <m/>
    <n v="67673"/>
    <n v="1036"/>
    <n v="0"/>
    <n v="21718773"/>
    <n v="0"/>
    <n v="253785"/>
    <n v="0"/>
    <n v="357575"/>
    <n v="3164626"/>
    <n v="0"/>
    <n v="0"/>
    <n v="0"/>
    <n v="0"/>
    <m/>
    <n v="0"/>
    <n v="0"/>
    <n v="25563468"/>
    <m/>
    <n v="0"/>
    <m/>
    <n v="0"/>
    <n v="4857059"/>
    <n v="30420527"/>
    <n v="30420527"/>
  </r>
  <r>
    <x v="34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3-04T00:00:00"/>
    <d v="2016-04-06T00:00:00"/>
    <d v="2016-04-07T00:00:00"/>
    <n v="174025048"/>
    <n v="48737"/>
    <n v="0"/>
    <n v="14189"/>
    <n v="0"/>
    <n v="0"/>
    <n v="0"/>
    <n v="0"/>
    <n v="0"/>
    <n v="100"/>
    <n v="100"/>
    <n v="100"/>
    <n v="100"/>
    <n v="117701"/>
    <n v="1233"/>
    <n v="0"/>
    <n v="3623254"/>
    <n v="0"/>
    <n v="0"/>
    <n v="0"/>
    <n v="0"/>
    <n v="0"/>
    <n v="0"/>
    <n v="0"/>
    <n v="0"/>
    <n v="42338"/>
    <n v="0"/>
    <n v="0"/>
    <n v="0"/>
    <n v="0"/>
    <n v="62293"/>
    <n v="57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3732441"/>
    <n v="4441605"/>
    <n v="0"/>
    <n v="709164"/>
    <n v="0"/>
    <n v="0"/>
    <n v="0"/>
    <n v="0"/>
    <n v="709164"/>
    <n v="-4441605"/>
    <n v="0"/>
    <n v="0"/>
    <n v="0"/>
    <n v="0"/>
    <n v="0"/>
    <n v="0"/>
    <n v="0"/>
    <n v="0"/>
    <n v="0"/>
    <n v="0"/>
    <n v="0"/>
    <n v="0"/>
    <n v="0"/>
    <n v="0"/>
    <n v="0"/>
    <n v="0"/>
    <n v="0"/>
    <n v="-4441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164"/>
    <n v="0"/>
    <m/>
    <n v="98908"/>
    <n v="1036"/>
    <n v="0"/>
    <n v="3044751"/>
    <n v="0"/>
    <n v="35578"/>
    <n v="0"/>
    <n v="52347"/>
    <n v="487310"/>
    <n v="0"/>
    <n v="0"/>
    <n v="0"/>
    <n v="0"/>
    <m/>
    <n v="0"/>
    <n v="0"/>
    <n v="3719930"/>
    <m/>
    <n v="0"/>
    <m/>
    <n v="0"/>
    <n v="706787"/>
    <n v="4426717"/>
    <n v="4426717"/>
  </r>
  <r>
    <x v="34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3-04T00:00:00"/>
    <d v="2016-04-06T00:00:00"/>
    <d v="2016-04-07T00:00:00"/>
    <n v="174025048"/>
    <n v="39415"/>
    <n v="0"/>
    <n v="25204"/>
    <n v="0"/>
    <n v="0"/>
    <n v="0"/>
    <n v="0"/>
    <n v="0"/>
    <n v="96"/>
    <n v="96"/>
    <n v="94"/>
    <n v="94"/>
    <n v="194544"/>
    <n v="1233"/>
    <n v="0"/>
    <n v="2930229"/>
    <n v="0"/>
    <n v="0"/>
    <n v="0"/>
    <n v="0"/>
    <n v="0"/>
    <n v="0"/>
    <n v="0"/>
    <n v="0"/>
    <n v="34240"/>
    <n v="0"/>
    <n v="0"/>
    <n v="0"/>
    <n v="0"/>
    <n v="59504"/>
    <n v="547425"/>
    <n v="318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3208"/>
    <n v="4085518"/>
    <n v="0"/>
    <n v="652310"/>
    <n v="0"/>
    <n v="0"/>
    <n v="0"/>
    <n v="0"/>
    <n v="652310"/>
    <n v="-4085518"/>
    <n v="0"/>
    <n v="0"/>
    <n v="0"/>
    <n v="0"/>
    <n v="0"/>
    <n v="0"/>
    <n v="0"/>
    <n v="0"/>
    <n v="0"/>
    <n v="0"/>
    <n v="0"/>
    <n v="0"/>
    <n v="0"/>
    <n v="0"/>
    <n v="0"/>
    <n v="0"/>
    <n v="0"/>
    <n v="-4085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2310"/>
    <n v="0"/>
    <m/>
    <n v="163482"/>
    <n v="1036"/>
    <n v="0"/>
    <n v="2462377"/>
    <n v="0"/>
    <n v="28773"/>
    <n v="0"/>
    <n v="50003"/>
    <n v="460021"/>
    <n v="267516"/>
    <n v="0"/>
    <n v="0"/>
    <n v="0"/>
    <m/>
    <n v="0"/>
    <n v="0"/>
    <n v="3433208"/>
    <m/>
    <n v="0"/>
    <m/>
    <n v="0"/>
    <n v="652310"/>
    <n v="4085518"/>
    <n v="4085518"/>
  </r>
  <r>
    <x v="34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3-04T00:00:00"/>
    <d v="2016-04-06T00:00:00"/>
    <d v="2016-04-07T00:00:00"/>
    <n v="174025048"/>
    <n v="1052"/>
    <n v="0"/>
    <n v="63"/>
    <n v="0"/>
    <n v="0"/>
    <n v="0"/>
    <n v="0"/>
    <n v="0"/>
    <n v="64"/>
    <n v="64"/>
    <n v="1"/>
    <n v="26"/>
    <n v="142532"/>
    <n v="1233"/>
    <n v="0"/>
    <n v="78209"/>
    <n v="0"/>
    <n v="0"/>
    <n v="0"/>
    <n v="0"/>
    <n v="0"/>
    <n v="0"/>
    <n v="0"/>
    <n v="0"/>
    <n v="914"/>
    <n v="0"/>
    <n v="0"/>
    <n v="0"/>
    <n v="0"/>
    <n v="39669"/>
    <n v="15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325"/>
    <n v="414507"/>
    <n v="0"/>
    <n v="66182"/>
    <n v="0"/>
    <n v="0"/>
    <n v="0"/>
    <n v="0"/>
    <n v="66182"/>
    <n v="-414507"/>
    <n v="0"/>
    <n v="0"/>
    <n v="0"/>
    <n v="0"/>
    <n v="0"/>
    <n v="0"/>
    <n v="0"/>
    <n v="0"/>
    <n v="0"/>
    <n v="0"/>
    <n v="0"/>
    <n v="0"/>
    <n v="0"/>
    <n v="0"/>
    <n v="0"/>
    <n v="0"/>
    <n v="0"/>
    <n v="-414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82"/>
    <n v="0"/>
    <m/>
    <n v="119775"/>
    <n v="1036"/>
    <n v="0"/>
    <n v="65722"/>
    <n v="0"/>
    <n v="768"/>
    <n v="0"/>
    <n v="33335"/>
    <n v="127689"/>
    <n v="0"/>
    <n v="0"/>
    <n v="0"/>
    <n v="0"/>
    <m/>
    <n v="0"/>
    <n v="0"/>
    <n v="348325"/>
    <m/>
    <n v="0"/>
    <m/>
    <n v="0"/>
    <n v="66182"/>
    <n v="414507"/>
    <n v="414507"/>
  </r>
  <r>
    <x v="34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3-04T00:00:00"/>
    <d v="2016-04-06T00:00:00"/>
    <d v="2016-04-07T00:00:00"/>
    <n v="174025048"/>
    <n v="525"/>
    <n v="0"/>
    <n v="58"/>
    <n v="0"/>
    <n v="0"/>
    <n v="0"/>
    <n v="0"/>
    <n v="0"/>
    <n v="55"/>
    <n v="55"/>
    <n v="1"/>
    <n v="22"/>
    <n v="142532"/>
    <n v="1233"/>
    <n v="0"/>
    <n v="39030"/>
    <n v="0"/>
    <n v="0"/>
    <n v="0"/>
    <n v="0"/>
    <n v="0"/>
    <n v="0"/>
    <n v="0"/>
    <n v="0"/>
    <n v="456"/>
    <n v="0"/>
    <n v="0"/>
    <n v="0"/>
    <n v="0"/>
    <n v="34401"/>
    <n v="131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044"/>
    <n v="348722"/>
    <n v="0"/>
    <n v="55678"/>
    <n v="0"/>
    <n v="0"/>
    <n v="0"/>
    <n v="0"/>
    <n v="55678"/>
    <n v="-348722"/>
    <n v="0"/>
    <n v="0"/>
    <n v="0"/>
    <n v="0"/>
    <n v="0"/>
    <n v="0"/>
    <n v="0"/>
    <n v="0"/>
    <n v="0"/>
    <n v="0"/>
    <n v="0"/>
    <n v="0"/>
    <n v="0"/>
    <n v="0"/>
    <n v="0"/>
    <n v="0"/>
    <n v="0"/>
    <n v="-348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78"/>
    <n v="0"/>
    <m/>
    <n v="119775"/>
    <n v="1036"/>
    <n v="0"/>
    <n v="32798"/>
    <n v="0"/>
    <n v="383"/>
    <n v="0"/>
    <n v="28908"/>
    <n v="110144"/>
    <n v="0"/>
    <n v="0"/>
    <n v="0"/>
    <n v="0"/>
    <m/>
    <n v="0"/>
    <n v="0"/>
    <n v="293044"/>
    <m/>
    <n v="0"/>
    <m/>
    <n v="0"/>
    <n v="55678"/>
    <n v="348722"/>
    <n v="348722"/>
  </r>
  <r>
    <x v="34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3-04T00:00:00"/>
    <d v="2016-04-06T00:00:00"/>
    <d v="2016-04-07T00:00:00"/>
    <n v="174025048"/>
    <n v="67402"/>
    <n v="0"/>
    <n v="18910"/>
    <n v="0"/>
    <n v="0"/>
    <n v="0"/>
    <n v="0"/>
    <n v="0"/>
    <n v="120"/>
    <n v="180"/>
    <n v="119"/>
    <n v="120"/>
    <n v="117701"/>
    <n v="1233"/>
    <n v="0"/>
    <n v="5010866"/>
    <n v="0"/>
    <n v="0"/>
    <n v="0"/>
    <n v="0"/>
    <n v="0"/>
    <n v="0"/>
    <n v="0"/>
    <n v="0"/>
    <n v="58552"/>
    <n v="0"/>
    <n v="0"/>
    <n v="0"/>
    <n v="0"/>
    <n v="111880"/>
    <n v="697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9723"/>
    <n v="5997270"/>
    <n v="0"/>
    <n v="957547"/>
    <n v="0"/>
    <n v="0"/>
    <n v="0"/>
    <n v="0"/>
    <n v="957547"/>
    <n v="-5997270"/>
    <n v="0"/>
    <n v="0"/>
    <n v="0"/>
    <n v="0"/>
    <n v="0"/>
    <n v="0"/>
    <n v="0"/>
    <n v="0"/>
    <n v="0"/>
    <n v="0"/>
    <n v="0"/>
    <n v="0"/>
    <n v="0"/>
    <n v="0"/>
    <n v="0"/>
    <n v="0"/>
    <n v="0"/>
    <n v="-5997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7547"/>
    <n v="0"/>
    <m/>
    <n v="98908"/>
    <n v="1036"/>
    <n v="0"/>
    <n v="4210812"/>
    <n v="0"/>
    <n v="49203"/>
    <n v="0"/>
    <n v="94017"/>
    <n v="585747"/>
    <n v="0"/>
    <n v="0"/>
    <n v="0"/>
    <n v="0"/>
    <m/>
    <n v="0"/>
    <n v="0"/>
    <n v="5039723"/>
    <m/>
    <n v="0"/>
    <m/>
    <n v="0"/>
    <n v="957547"/>
    <n v="5997270"/>
    <n v="5997270"/>
  </r>
  <r>
    <x v="34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3-04T00:00:00"/>
    <d v="2016-04-06T00:00:00"/>
    <d v="2016-04-07T00:00:00"/>
    <n v="174025048"/>
    <n v="82725"/>
    <n v="0"/>
    <n v="5826"/>
    <n v="0"/>
    <n v="0"/>
    <n v="0"/>
    <n v="0"/>
    <n v="0"/>
    <n v="116"/>
    <n v="119"/>
    <n v="114"/>
    <n v="118"/>
    <n v="117701"/>
    <n v="1233"/>
    <n v="0"/>
    <n v="6150024"/>
    <n v="0"/>
    <n v="0"/>
    <n v="0"/>
    <n v="0"/>
    <n v="0"/>
    <n v="0"/>
    <n v="0"/>
    <n v="0"/>
    <n v="71863"/>
    <n v="0"/>
    <n v="0"/>
    <n v="0"/>
    <n v="0"/>
    <n v="74070"/>
    <n v="684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5692"/>
    <n v="7099173"/>
    <n v="0"/>
    <n v="1133481"/>
    <n v="0"/>
    <n v="0"/>
    <n v="0"/>
    <n v="0"/>
    <n v="1133481"/>
    <n v="-7099173"/>
    <n v="0"/>
    <n v="0"/>
    <n v="0"/>
    <n v="0"/>
    <n v="0"/>
    <n v="0"/>
    <n v="0"/>
    <n v="0"/>
    <n v="0"/>
    <n v="0"/>
    <n v="0"/>
    <n v="0"/>
    <n v="0"/>
    <n v="0"/>
    <n v="0"/>
    <n v="0"/>
    <n v="0"/>
    <n v="-7099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3481"/>
    <n v="0"/>
    <m/>
    <n v="98908"/>
    <n v="1036"/>
    <n v="0"/>
    <n v="5168087"/>
    <n v="0"/>
    <n v="60389"/>
    <n v="0"/>
    <n v="62244"/>
    <n v="575028"/>
    <n v="0"/>
    <n v="0"/>
    <n v="0"/>
    <n v="0"/>
    <m/>
    <n v="0"/>
    <n v="0"/>
    <n v="5965692"/>
    <m/>
    <n v="0"/>
    <m/>
    <n v="0"/>
    <n v="1133481"/>
    <n v="7099173"/>
    <n v="7099173"/>
  </r>
  <r>
    <x v="34"/>
    <n v="1594986"/>
    <n v="916308"/>
    <n v="916308"/>
    <s v="25-616-1500"/>
    <s v="AGUAS ANDINAS S.A."/>
    <s v="VALLE ALEGRE 1265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3-04T00:00:00"/>
    <d v="2016-04-06T00:00:00"/>
    <d v="2016-04-07T00:00:00"/>
    <n v="174025048"/>
    <n v="14006"/>
    <n v="0"/>
    <n v="8502"/>
    <n v="0"/>
    <n v="0"/>
    <n v="0"/>
    <n v="0"/>
    <n v="0"/>
    <n v="73"/>
    <n v="72"/>
    <n v="73"/>
    <n v="70"/>
    <n v="80531"/>
    <n v="1233"/>
    <n v="0"/>
    <n v="1041248"/>
    <n v="0"/>
    <n v="0"/>
    <n v="0"/>
    <n v="0"/>
    <n v="0"/>
    <n v="0"/>
    <n v="0"/>
    <n v="0"/>
    <n v="12167"/>
    <n v="0"/>
    <n v="0"/>
    <n v="0"/>
    <n v="0"/>
    <n v="44627"/>
    <n v="409408"/>
    <n v="119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5996"/>
    <n v="1708835"/>
    <n v="0"/>
    <n v="272839"/>
    <n v="0"/>
    <n v="0"/>
    <n v="0"/>
    <n v="0"/>
    <n v="272839"/>
    <n v="-1708835"/>
    <n v="0"/>
    <n v="0"/>
    <n v="0"/>
    <n v="0"/>
    <n v="0"/>
    <n v="0"/>
    <n v="0"/>
    <n v="0"/>
    <n v="0"/>
    <n v="0"/>
    <n v="0"/>
    <n v="0"/>
    <n v="0"/>
    <n v="0"/>
    <n v="0"/>
    <n v="0"/>
    <n v="0"/>
    <n v="-1708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839"/>
    <n v="0"/>
    <m/>
    <n v="67673"/>
    <n v="1036"/>
    <n v="0"/>
    <n v="874998"/>
    <n v="0"/>
    <n v="10224"/>
    <n v="0"/>
    <n v="37502"/>
    <n v="344040"/>
    <n v="100523"/>
    <n v="0"/>
    <n v="0"/>
    <n v="0"/>
    <m/>
    <n v="0"/>
    <n v="0"/>
    <n v="1435996"/>
    <m/>
    <n v="0"/>
    <m/>
    <n v="0"/>
    <n v="272839"/>
    <n v="1708835"/>
    <n v="1708835"/>
  </r>
  <r>
    <x v="34"/>
    <n v="1594986"/>
    <n v="973766"/>
    <n v="973766"/>
    <s v="25-616-1600"/>
    <s v="AGUAS ANDINAS S.A."/>
    <s v="ESMERALDA LADO 921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3-04T00:00:00"/>
    <d v="2016-04-06T00:00:00"/>
    <d v="2016-04-07T00:00:00"/>
    <n v="174025048"/>
    <n v="49353"/>
    <n v="0"/>
    <n v="18237"/>
    <n v="0"/>
    <n v="0"/>
    <n v="0"/>
    <n v="0"/>
    <n v="0"/>
    <n v="77"/>
    <n v="77"/>
    <n v="77"/>
    <n v="76"/>
    <n v="0"/>
    <n v="1233"/>
    <n v="0"/>
    <n v="3669050"/>
    <n v="0"/>
    <n v="0"/>
    <n v="0"/>
    <n v="0"/>
    <n v="0"/>
    <n v="0"/>
    <n v="0"/>
    <n v="0"/>
    <n v="42873"/>
    <n v="0"/>
    <n v="0"/>
    <n v="0"/>
    <n v="0"/>
    <n v="47727"/>
    <n v="44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3685"/>
    <n v="4205085"/>
    <n v="0"/>
    <n v="671400"/>
    <n v="0"/>
    <n v="0"/>
    <n v="0"/>
    <n v="0"/>
    <n v="671400"/>
    <n v="-4205085"/>
    <n v="0"/>
    <n v="0"/>
    <n v="0"/>
    <n v="0"/>
    <n v="0"/>
    <n v="0"/>
    <n v="0"/>
    <n v="0"/>
    <n v="0"/>
    <n v="0"/>
    <n v="0"/>
    <n v="0"/>
    <n v="0"/>
    <n v="0"/>
    <n v="0"/>
    <n v="0"/>
    <n v="0"/>
    <n v="-420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400"/>
    <n v="0"/>
    <m/>
    <n v="0"/>
    <n v="1036"/>
    <n v="0"/>
    <n v="3083235"/>
    <n v="0"/>
    <n v="36028"/>
    <n v="0"/>
    <n v="40107"/>
    <n v="373279"/>
    <n v="0"/>
    <n v="0"/>
    <n v="0"/>
    <n v="0"/>
    <m/>
    <n v="0"/>
    <n v="0"/>
    <n v="3533685"/>
    <m/>
    <n v="0"/>
    <m/>
    <n v="0"/>
    <n v="671400"/>
    <n v="4205085"/>
    <n v="4205085"/>
  </r>
  <r>
    <x v="34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3-04T00:00:00"/>
    <d v="2016-04-06T00:00:00"/>
    <d v="2016-04-07T00:00:00"/>
    <n v="174025048"/>
    <n v="323092"/>
    <n v="0"/>
    <n v="121514"/>
    <n v="0"/>
    <n v="0"/>
    <n v="0"/>
    <n v="0"/>
    <n v="0"/>
    <n v="603"/>
    <n v="711"/>
    <n v="539"/>
    <n v="643"/>
    <n v="80531"/>
    <n v="1233"/>
    <n v="0"/>
    <n v="24019625"/>
    <n v="0"/>
    <n v="0"/>
    <n v="0"/>
    <n v="0"/>
    <n v="0"/>
    <n v="0"/>
    <n v="0"/>
    <n v="0"/>
    <n v="280670"/>
    <n v="0"/>
    <n v="0"/>
    <n v="0"/>
    <n v="0"/>
    <n v="441010"/>
    <n v="373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95132"/>
    <n v="28554207"/>
    <n v="0"/>
    <n v="4559075"/>
    <n v="0"/>
    <n v="0"/>
    <n v="0"/>
    <n v="0"/>
    <n v="4559075"/>
    <n v="-28554207"/>
    <n v="0"/>
    <n v="0"/>
    <n v="0"/>
    <n v="0"/>
    <n v="0"/>
    <n v="0"/>
    <n v="0"/>
    <n v="0"/>
    <n v="0"/>
    <n v="0"/>
    <n v="0"/>
    <n v="0"/>
    <n v="0"/>
    <n v="0"/>
    <n v="0"/>
    <n v="0"/>
    <n v="0"/>
    <n v="-28554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075"/>
    <n v="0"/>
    <m/>
    <n v="67673"/>
    <n v="1036"/>
    <n v="0"/>
    <n v="20184559"/>
    <n v="0"/>
    <n v="235857"/>
    <n v="0"/>
    <n v="370597"/>
    <n v="3135410"/>
    <n v="0"/>
    <n v="0"/>
    <n v="0"/>
    <n v="0"/>
    <m/>
    <n v="0"/>
    <n v="0"/>
    <n v="23995132"/>
    <m/>
    <n v="0"/>
    <m/>
    <n v="0"/>
    <n v="4559075"/>
    <n v="28554207"/>
    <n v="28554207"/>
  </r>
  <r>
    <x v="34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3-04T00:00:00"/>
    <d v="2016-04-06T00:00:00"/>
    <d v="2016-04-07T00:00:00"/>
    <n v="174025048"/>
    <n v="71438"/>
    <n v="0"/>
    <n v="35455"/>
    <n v="0"/>
    <n v="0"/>
    <n v="0"/>
    <n v="0"/>
    <n v="0"/>
    <n v="148"/>
    <n v="209"/>
    <n v="148"/>
    <n v="147"/>
    <n v="80531"/>
    <n v="1233"/>
    <n v="0"/>
    <n v="5310914"/>
    <n v="0"/>
    <n v="0"/>
    <n v="0"/>
    <n v="0"/>
    <n v="0"/>
    <n v="0"/>
    <n v="0"/>
    <n v="0"/>
    <n v="62058"/>
    <n v="0"/>
    <n v="0"/>
    <n v="0"/>
    <n v="0"/>
    <n v="129855"/>
    <n v="855930"/>
    <n v="18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70943"/>
    <n v="6629422"/>
    <n v="0"/>
    <n v="1058479"/>
    <n v="0"/>
    <n v="0"/>
    <n v="0"/>
    <n v="0"/>
    <n v="1058479"/>
    <n v="-6629422"/>
    <n v="0"/>
    <n v="0"/>
    <n v="0"/>
    <n v="0"/>
    <n v="0"/>
    <n v="0"/>
    <n v="0"/>
    <n v="0"/>
    <n v="0"/>
    <n v="0"/>
    <n v="0"/>
    <n v="0"/>
    <n v="0"/>
    <n v="0"/>
    <n v="0"/>
    <n v="0"/>
    <n v="0"/>
    <n v="-6629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8479"/>
    <n v="0"/>
    <m/>
    <n v="67673"/>
    <n v="1036"/>
    <n v="0"/>
    <n v="4462953"/>
    <n v="0"/>
    <n v="52150"/>
    <n v="0"/>
    <n v="109122"/>
    <n v="719269"/>
    <n v="158740"/>
    <n v="0"/>
    <n v="0"/>
    <n v="0"/>
    <m/>
    <n v="0"/>
    <n v="0"/>
    <n v="5570943"/>
    <m/>
    <n v="0"/>
    <m/>
    <n v="0"/>
    <n v="1058479"/>
    <n v="6629422"/>
    <n v="6629422"/>
  </r>
  <r>
    <x v="34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3-04T00:00:00"/>
    <d v="2016-04-06T00:00:00"/>
    <d v="2016-04-07T00:00:00"/>
    <n v="174025048"/>
    <n v="327604"/>
    <n v="0"/>
    <n v="120185"/>
    <n v="0"/>
    <n v="0"/>
    <n v="0"/>
    <n v="0"/>
    <n v="0"/>
    <n v="644"/>
    <n v="802"/>
    <n v="642"/>
    <n v="696"/>
    <n v="80531"/>
    <n v="1233"/>
    <n v="0"/>
    <n v="24355060"/>
    <n v="0"/>
    <n v="0"/>
    <n v="0"/>
    <n v="0"/>
    <n v="0"/>
    <n v="0"/>
    <n v="0"/>
    <n v="0"/>
    <n v="284590"/>
    <n v="0"/>
    <n v="0"/>
    <n v="0"/>
    <n v="0"/>
    <n v="497105"/>
    <n v="4038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85689"/>
    <n v="29256970"/>
    <n v="0"/>
    <n v="4671281"/>
    <n v="0"/>
    <n v="0"/>
    <n v="0"/>
    <n v="0"/>
    <n v="4671281"/>
    <n v="-29256970"/>
    <n v="0"/>
    <n v="0"/>
    <n v="0"/>
    <n v="0"/>
    <n v="0"/>
    <n v="0"/>
    <n v="0"/>
    <n v="0"/>
    <n v="0"/>
    <n v="0"/>
    <n v="0"/>
    <n v="0"/>
    <n v="0"/>
    <n v="0"/>
    <n v="0"/>
    <n v="0"/>
    <n v="0"/>
    <n v="-29256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1281"/>
    <n v="0"/>
    <m/>
    <n v="67673"/>
    <n v="1036"/>
    <n v="0"/>
    <n v="20466437"/>
    <n v="0"/>
    <n v="239151"/>
    <n v="0"/>
    <n v="417735"/>
    <n v="3393657"/>
    <n v="0"/>
    <n v="0"/>
    <n v="0"/>
    <n v="0"/>
    <m/>
    <n v="0"/>
    <n v="0"/>
    <n v="24585689"/>
    <m/>
    <n v="0"/>
    <m/>
    <n v="0"/>
    <n v="4671281"/>
    <n v="29256970"/>
    <n v="29256970"/>
  </r>
  <r>
    <x v="34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3-04T00:00:00"/>
    <d v="2016-04-06T00:00:00"/>
    <d v="2016-04-07T00:00:00"/>
    <n v="174025048"/>
    <n v="31438"/>
    <n v="0"/>
    <n v="5856"/>
    <n v="0"/>
    <n v="0"/>
    <n v="0"/>
    <n v="0"/>
    <n v="0"/>
    <n v="51"/>
    <n v="54"/>
    <n v="49"/>
    <n v="50"/>
    <n v="0"/>
    <n v="1233"/>
    <n v="0"/>
    <n v="2337195"/>
    <n v="0"/>
    <n v="0"/>
    <n v="0"/>
    <n v="0"/>
    <n v="0"/>
    <n v="0"/>
    <n v="0"/>
    <n v="0"/>
    <n v="27310"/>
    <n v="0"/>
    <n v="0"/>
    <n v="0"/>
    <n v="0"/>
    <n v="33471"/>
    <n v="293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2722"/>
    <n v="2692639"/>
    <n v="0"/>
    <n v="429917"/>
    <n v="0"/>
    <n v="0"/>
    <n v="0"/>
    <n v="0"/>
    <n v="429917"/>
    <n v="-2692639"/>
    <n v="0"/>
    <n v="0"/>
    <n v="0"/>
    <n v="0"/>
    <n v="0"/>
    <n v="0"/>
    <n v="0"/>
    <n v="0"/>
    <n v="0"/>
    <n v="0"/>
    <n v="0"/>
    <n v="0"/>
    <n v="0"/>
    <n v="0"/>
    <n v="0"/>
    <n v="0"/>
    <n v="0"/>
    <n v="-2692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917"/>
    <n v="0"/>
    <m/>
    <n v="0"/>
    <n v="1036"/>
    <n v="0"/>
    <n v="1964029"/>
    <n v="0"/>
    <n v="22950"/>
    <n v="0"/>
    <n v="28127"/>
    <n v="246580"/>
    <n v="0"/>
    <n v="0"/>
    <n v="0"/>
    <n v="0"/>
    <m/>
    <n v="0"/>
    <n v="0"/>
    <n v="2262722"/>
    <m/>
    <n v="0"/>
    <m/>
    <n v="0"/>
    <n v="429917"/>
    <n v="2692639"/>
    <n v="2692639"/>
  </r>
  <r>
    <x v="34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1-06T00:00:00"/>
    <d v="2016-04-06T00:00:00"/>
    <d v="2016-04-07T00:00:00"/>
    <n v="174025048"/>
    <n v="109812"/>
    <n v="0"/>
    <n v="7165"/>
    <n v="0"/>
    <n v="0"/>
    <n v="0"/>
    <n v="0"/>
    <n v="0"/>
    <n v="115"/>
    <n v="138"/>
    <n v="104"/>
    <n v="362"/>
    <n v="0"/>
    <n v="1233"/>
    <n v="0"/>
    <n v="8163752"/>
    <n v="0"/>
    <n v="0"/>
    <n v="0"/>
    <n v="0"/>
    <n v="0"/>
    <n v="0"/>
    <n v="0"/>
    <n v="0"/>
    <n v="95394"/>
    <n v="0"/>
    <n v="0"/>
    <n v="0"/>
    <n v="0"/>
    <n v="260710"/>
    <n v="2100808"/>
    <n v="0"/>
    <n v="0"/>
    <n v="0"/>
    <n v="0"/>
    <n v="0"/>
    <n v="0"/>
    <n v="0"/>
    <n v="0"/>
    <n v="0"/>
    <n v="0"/>
    <n v="0"/>
    <n v="0"/>
    <n v="0"/>
    <n v="0"/>
    <n v="0"/>
    <n v="-5416669"/>
    <n v="0"/>
    <n v="0"/>
    <n v="0"/>
    <n v="0"/>
    <n v="0"/>
    <n v="0"/>
    <n v="0"/>
    <n v="0"/>
    <n v="0"/>
    <n v="0"/>
    <n v="0"/>
    <n v="0"/>
    <n v="0"/>
    <n v="4374141"/>
    <n v="5205228"/>
    <n v="0"/>
    <n v="831087"/>
    <n v="0"/>
    <n v="0"/>
    <n v="0"/>
    <n v="0"/>
    <n v="831087"/>
    <n v="-5205228"/>
    <n v="0"/>
    <n v="0"/>
    <n v="0"/>
    <n v="0"/>
    <n v="0"/>
    <n v="0"/>
    <n v="0"/>
    <n v="0"/>
    <n v="0"/>
    <n v="0"/>
    <n v="0"/>
    <n v="0"/>
    <n v="0"/>
    <n v="0"/>
    <n v="0"/>
    <n v="0"/>
    <n v="0"/>
    <n v="-5205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087"/>
    <n v="0"/>
    <m/>
    <n v="0"/>
    <n v="1036"/>
    <n v="0"/>
    <n v="6860296"/>
    <n v="0"/>
    <n v="80163"/>
    <n v="0"/>
    <n v="219084"/>
    <n v="1765385"/>
    <n v="0"/>
    <n v="0"/>
    <n v="0"/>
    <n v="-4551822.6890756302"/>
    <m/>
    <n v="0"/>
    <n v="0"/>
    <n v="4374141.3109243698"/>
    <m/>
    <m/>
    <m/>
    <n v="0"/>
    <n v="831087"/>
    <n v="5205228.3109243698"/>
    <n v="5205228.3109243698"/>
  </r>
  <r>
    <x v="34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03-04T00:00:00"/>
    <d v="2016-04-06T00:00:00"/>
    <d v="2016-04-07T00:00:00"/>
    <n v="174025048"/>
    <n v="34821"/>
    <n v="0"/>
    <n v="12038"/>
    <n v="0"/>
    <n v="0"/>
    <n v="0"/>
    <n v="0"/>
    <n v="0"/>
    <n v="52"/>
    <n v="52"/>
    <n v="52"/>
    <n v="51"/>
    <n v="117701"/>
    <n v="1233"/>
    <n v="0"/>
    <n v="2588697"/>
    <n v="0"/>
    <n v="0"/>
    <n v="0"/>
    <n v="0"/>
    <n v="0"/>
    <n v="0"/>
    <n v="0"/>
    <n v="0"/>
    <n v="30249"/>
    <n v="0"/>
    <n v="0"/>
    <n v="0"/>
    <n v="0"/>
    <n v="32231"/>
    <n v="29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9276"/>
    <n v="3069338"/>
    <n v="0"/>
    <n v="490062"/>
    <n v="0"/>
    <n v="0"/>
    <n v="0"/>
    <n v="0"/>
    <n v="490062"/>
    <n v="-3069338"/>
    <n v="0"/>
    <n v="0"/>
    <n v="0"/>
    <n v="0"/>
    <n v="0"/>
    <n v="0"/>
    <n v="0"/>
    <n v="0"/>
    <n v="0"/>
    <n v="0"/>
    <n v="0"/>
    <n v="0"/>
    <n v="0"/>
    <n v="0"/>
    <n v="0"/>
    <n v="0"/>
    <n v="0"/>
    <n v="-3069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62"/>
    <n v="0"/>
    <m/>
    <n v="98908"/>
    <n v="1036"/>
    <n v="0"/>
    <n v="2175376"/>
    <n v="0"/>
    <n v="25419"/>
    <n v="0"/>
    <n v="27085"/>
    <n v="251452"/>
    <n v="0"/>
    <n v="0"/>
    <n v="0"/>
    <n v="0"/>
    <m/>
    <n v="0"/>
    <n v="0"/>
    <n v="2579276"/>
    <m/>
    <n v="0"/>
    <m/>
    <n v="0"/>
    <n v="490062"/>
    <n v="3069338"/>
    <n v="3069338"/>
  </r>
  <r>
    <x v="34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3-04T00:00:00"/>
    <d v="2016-04-06T00:00:00"/>
    <d v="2016-04-07T00:00:00"/>
    <n v="174025048"/>
    <n v="114568"/>
    <n v="0"/>
    <n v="30444"/>
    <n v="0"/>
    <n v="0"/>
    <n v="0"/>
    <n v="0"/>
    <n v="0"/>
    <n v="183"/>
    <n v="359"/>
    <n v="183"/>
    <n v="285"/>
    <n v="0"/>
    <n v="1233"/>
    <n v="0"/>
    <n v="8517327"/>
    <n v="0"/>
    <n v="0"/>
    <n v="0"/>
    <n v="0"/>
    <n v="0"/>
    <n v="0"/>
    <n v="0"/>
    <n v="0"/>
    <n v="99526"/>
    <n v="0"/>
    <n v="0"/>
    <n v="0"/>
    <n v="0"/>
    <n v="222519"/>
    <n v="1652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17969"/>
    <n v="10493383"/>
    <n v="0"/>
    <n v="1675414"/>
    <n v="0"/>
    <n v="0"/>
    <n v="0"/>
    <n v="0"/>
    <n v="1675414"/>
    <n v="-10493383"/>
    <n v="0"/>
    <n v="0"/>
    <n v="0"/>
    <n v="0"/>
    <n v="0"/>
    <n v="0"/>
    <n v="0"/>
    <n v="0"/>
    <n v="0"/>
    <n v="0"/>
    <n v="0"/>
    <n v="0"/>
    <n v="0"/>
    <n v="0"/>
    <n v="0"/>
    <n v="0"/>
    <n v="0"/>
    <n v="-10493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414"/>
    <n v="0"/>
    <m/>
    <n v="0"/>
    <n v="1036"/>
    <n v="0"/>
    <n v="7157418"/>
    <n v="0"/>
    <n v="83635"/>
    <n v="0"/>
    <n v="186991"/>
    <n v="1388889"/>
    <n v="0"/>
    <n v="0"/>
    <n v="0"/>
    <n v="0"/>
    <m/>
    <n v="0"/>
    <n v="0"/>
    <n v="8817969"/>
    <m/>
    <n v="0"/>
    <m/>
    <n v="0"/>
    <n v="1675414"/>
    <n v="10493383"/>
    <n v="10493383"/>
  </r>
  <r>
    <x v="34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03-04T00:00:00"/>
    <d v="2016-04-06T00:00:00"/>
    <d v="2016-04-07T00:00:00"/>
    <n v="174025048"/>
    <n v="42089"/>
    <n v="0"/>
    <n v="13223"/>
    <n v="0"/>
    <n v="0"/>
    <n v="0"/>
    <n v="0"/>
    <n v="0"/>
    <n v="93"/>
    <n v="92"/>
    <n v="86"/>
    <n v="89"/>
    <n v="0"/>
    <n v="1233"/>
    <n v="0"/>
    <n v="3129022"/>
    <n v="0"/>
    <n v="0"/>
    <n v="0"/>
    <n v="0"/>
    <n v="0"/>
    <n v="0"/>
    <n v="0"/>
    <n v="0"/>
    <n v="36563"/>
    <n v="0"/>
    <n v="0"/>
    <n v="0"/>
    <n v="0"/>
    <n v="57334"/>
    <n v="517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4053"/>
    <n v="3741423"/>
    <n v="0"/>
    <n v="597370"/>
    <n v="0"/>
    <n v="0"/>
    <n v="0"/>
    <n v="0"/>
    <n v="597370"/>
    <n v="-3741423"/>
    <n v="0"/>
    <n v="0"/>
    <n v="0"/>
    <n v="0"/>
    <n v="0"/>
    <n v="0"/>
    <n v="0"/>
    <n v="0"/>
    <n v="0"/>
    <n v="0"/>
    <n v="0"/>
    <n v="0"/>
    <n v="0"/>
    <n v="0"/>
    <n v="0"/>
    <n v="0"/>
    <n v="0"/>
    <n v="-3741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370"/>
    <n v="0"/>
    <m/>
    <n v="0"/>
    <n v="1036"/>
    <n v="0"/>
    <n v="2629430"/>
    <n v="0"/>
    <n v="30725"/>
    <n v="0"/>
    <n v="48180"/>
    <n v="434682"/>
    <n v="0"/>
    <n v="0"/>
    <n v="0"/>
    <n v="0"/>
    <m/>
    <n v="0"/>
    <n v="0"/>
    <n v="3144053"/>
    <m/>
    <n v="0"/>
    <m/>
    <n v="0"/>
    <n v="597370"/>
    <n v="3741423"/>
    <n v="3741423"/>
  </r>
  <r>
    <x v="34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03-04T00:00:00"/>
    <d v="2016-04-06T00:00:00"/>
    <d v="2016-04-07T00:00:00"/>
    <n v="174025048"/>
    <n v="186550"/>
    <n v="0"/>
    <n v="35230"/>
    <n v="0"/>
    <n v="0"/>
    <n v="0"/>
    <n v="0"/>
    <n v="0"/>
    <n v="379"/>
    <n v="556"/>
    <n v="302"/>
    <n v="458"/>
    <n v="0"/>
    <n v="1233"/>
    <n v="0"/>
    <n v="13868685"/>
    <n v="0"/>
    <n v="0"/>
    <n v="0"/>
    <n v="0"/>
    <n v="0"/>
    <n v="0"/>
    <n v="0"/>
    <n v="0"/>
    <n v="162057"/>
    <n v="0"/>
    <n v="0"/>
    <n v="0"/>
    <n v="0"/>
    <n v="585869"/>
    <n v="2885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08890"/>
    <n v="17503579"/>
    <n v="0"/>
    <n v="2794689"/>
    <n v="0"/>
    <n v="0"/>
    <n v="0"/>
    <n v="0"/>
    <n v="2794689"/>
    <n v="-17503579"/>
    <n v="0"/>
    <n v="0"/>
    <n v="0"/>
    <n v="0"/>
    <n v="0"/>
    <n v="0"/>
    <n v="0"/>
    <n v="0"/>
    <n v="0"/>
    <n v="0"/>
    <n v="0"/>
    <n v="0"/>
    <n v="0"/>
    <n v="0"/>
    <n v="0"/>
    <n v="0"/>
    <n v="0"/>
    <n v="-17503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4689"/>
    <n v="0"/>
    <m/>
    <n v="0"/>
    <n v="1036"/>
    <n v="0"/>
    <n v="11654357"/>
    <n v="0"/>
    <n v="136182"/>
    <n v="0"/>
    <n v="492327"/>
    <n v="2424988"/>
    <n v="0"/>
    <n v="0"/>
    <n v="0"/>
    <n v="0"/>
    <m/>
    <n v="0"/>
    <n v="0"/>
    <n v="14708890"/>
    <m/>
    <n v="0"/>
    <m/>
    <n v="0"/>
    <n v="2794689"/>
    <n v="17503579"/>
    <n v="17503579"/>
  </r>
  <r>
    <x v="34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3-04T00:00:00"/>
    <d v="2016-04-06T00:00:00"/>
    <d v="2016-04-07T00:00:00"/>
    <n v="174025048"/>
    <n v="15228"/>
    <n v="0"/>
    <n v="47"/>
    <n v="0"/>
    <n v="0"/>
    <n v="0"/>
    <n v="0"/>
    <n v="0"/>
    <n v="47"/>
    <n v="94"/>
    <n v="32"/>
    <n v="74"/>
    <n v="80531"/>
    <n v="1233"/>
    <n v="0"/>
    <n v="1132095"/>
    <n v="0"/>
    <n v="0"/>
    <n v="0"/>
    <n v="0"/>
    <n v="0"/>
    <n v="0"/>
    <n v="0"/>
    <n v="0"/>
    <n v="13228"/>
    <n v="0"/>
    <n v="0"/>
    <n v="0"/>
    <n v="0"/>
    <n v="58574"/>
    <n v="429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019"/>
    <n v="1714813"/>
    <n v="0"/>
    <n v="273794"/>
    <n v="0"/>
    <n v="0"/>
    <n v="0"/>
    <n v="0"/>
    <n v="273794"/>
    <n v="-1714813"/>
    <n v="0"/>
    <n v="0"/>
    <n v="0"/>
    <n v="0"/>
    <n v="0"/>
    <n v="0"/>
    <n v="0"/>
    <n v="0"/>
    <n v="0"/>
    <n v="0"/>
    <n v="0"/>
    <n v="0"/>
    <n v="0"/>
    <n v="0"/>
    <n v="0"/>
    <n v="0"/>
    <n v="0"/>
    <n v="-1714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794"/>
    <n v="0"/>
    <m/>
    <n v="67673"/>
    <n v="1036"/>
    <n v="0"/>
    <n v="951340"/>
    <n v="0"/>
    <n v="11116"/>
    <n v="0"/>
    <n v="49222"/>
    <n v="360632"/>
    <n v="0"/>
    <n v="0"/>
    <n v="0"/>
    <n v="0"/>
    <m/>
    <n v="0"/>
    <n v="0"/>
    <n v="1441019"/>
    <m/>
    <n v="0"/>
    <m/>
    <n v="0"/>
    <n v="273794"/>
    <n v="1714813"/>
    <n v="1714813"/>
  </r>
  <r>
    <x v="34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3-04T00:00:00"/>
    <d v="2016-04-06T00:00:00"/>
    <d v="2016-04-07T00:00:00"/>
    <n v="174025048"/>
    <n v="81174"/>
    <n v="0"/>
    <n v="33249"/>
    <n v="0"/>
    <n v="0"/>
    <n v="0"/>
    <n v="0"/>
    <n v="0"/>
    <n v="215"/>
    <n v="215"/>
    <n v="120"/>
    <n v="114"/>
    <n v="0"/>
    <n v="1233"/>
    <n v="0"/>
    <n v="6034717"/>
    <n v="0"/>
    <n v="0"/>
    <n v="0"/>
    <n v="0"/>
    <n v="0"/>
    <n v="0"/>
    <n v="0"/>
    <n v="0"/>
    <n v="70516"/>
    <n v="0"/>
    <n v="0"/>
    <n v="0"/>
    <n v="0"/>
    <n v="133263"/>
    <n v="665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2899"/>
    <n v="6905450"/>
    <n v="0"/>
    <n v="1102551"/>
    <n v="0"/>
    <n v="0"/>
    <n v="0"/>
    <n v="0"/>
    <n v="1102551"/>
    <n v="-6905450"/>
    <n v="0"/>
    <n v="0"/>
    <n v="0"/>
    <n v="0"/>
    <n v="0"/>
    <n v="0"/>
    <n v="0"/>
    <n v="0"/>
    <n v="0"/>
    <n v="0"/>
    <n v="0"/>
    <n v="0"/>
    <n v="0"/>
    <n v="0"/>
    <n v="0"/>
    <n v="0"/>
    <n v="0"/>
    <n v="-6905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2551"/>
    <n v="0"/>
    <m/>
    <n v="0"/>
    <n v="1036"/>
    <n v="0"/>
    <n v="5071191"/>
    <n v="0"/>
    <n v="59257"/>
    <n v="0"/>
    <n v="111986"/>
    <n v="559429"/>
    <n v="0"/>
    <n v="0"/>
    <n v="0"/>
    <n v="0"/>
    <m/>
    <n v="0"/>
    <n v="0"/>
    <n v="5802899"/>
    <m/>
    <n v="0"/>
    <m/>
    <n v="0"/>
    <n v="1102551"/>
    <n v="6905450"/>
    <n v="6905450"/>
  </r>
  <r>
    <x v="34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5-11-05T00:00:00"/>
    <d v="2016-04-06T00:00:00"/>
    <d v="2016-04-07T00:00:00"/>
    <n v="174025048"/>
    <n v="0"/>
    <n v="0"/>
    <n v="0"/>
    <n v="0"/>
    <n v="0"/>
    <n v="0"/>
    <n v="0"/>
    <n v="22813"/>
    <n v="0"/>
    <n v="0"/>
    <n v="0"/>
    <n v="0"/>
    <n v="0"/>
    <n v="1233"/>
    <n v="0"/>
    <n v="1767625"/>
    <n v="0"/>
    <n v="0"/>
    <n v="0"/>
    <n v="0"/>
    <n v="0"/>
    <n v="0"/>
    <n v="0"/>
    <n v="0"/>
    <n v="0"/>
    <n v="0"/>
    <n v="0"/>
    <n v="0"/>
    <n v="0"/>
    <n v="83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6853"/>
    <n v="1852655"/>
    <n v="0"/>
    <n v="295802"/>
    <n v="0"/>
    <n v="0"/>
    <n v="0"/>
    <n v="0"/>
    <n v="295802"/>
    <n v="-1852655"/>
    <n v="0"/>
    <n v="0"/>
    <n v="0"/>
    <n v="0"/>
    <n v="0"/>
    <n v="0"/>
    <n v="0"/>
    <n v="0"/>
    <n v="0"/>
    <n v="0"/>
    <n v="0"/>
    <n v="0"/>
    <n v="0"/>
    <n v="0"/>
    <n v="0"/>
    <n v="0"/>
    <n v="0"/>
    <n v="-185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802"/>
    <n v="0"/>
    <m/>
    <n v="0"/>
    <n v="1036"/>
    <n v="0"/>
    <n v="1485399"/>
    <n v="0"/>
    <n v="0"/>
    <n v="0"/>
    <n v="70418"/>
    <n v="0"/>
    <n v="0"/>
    <n v="0"/>
    <n v="0"/>
    <n v="0"/>
    <m/>
    <n v="0"/>
    <n v="0"/>
    <n v="1556853"/>
    <m/>
    <n v="0"/>
    <m/>
    <n v="0"/>
    <n v="295802"/>
    <n v="1852655"/>
    <n v="1852655"/>
  </r>
  <r>
    <x v="35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5-12-04T00:00:00"/>
    <d v="2016-03-04T00:00:00"/>
    <d v="2016-03-07T00:00:00"/>
    <n v="172426944"/>
    <n v="164670"/>
    <n v="0"/>
    <n v="38015"/>
    <n v="0"/>
    <n v="0"/>
    <n v="0"/>
    <n v="0"/>
    <n v="0"/>
    <n v="203"/>
    <n v="261"/>
    <n v="195"/>
    <n v="700"/>
    <n v="117311"/>
    <n v="1270"/>
    <n v="0"/>
    <n v="11892566"/>
    <n v="0"/>
    <n v="0"/>
    <n v="0"/>
    <n v="0"/>
    <n v="0"/>
    <n v="0"/>
    <n v="0"/>
    <n v="0"/>
    <n v="143049"/>
    <n v="0"/>
    <n v="0"/>
    <n v="0"/>
    <n v="0"/>
    <n v="498445"/>
    <n v="4044208"/>
    <n v="0"/>
    <n v="0"/>
    <n v="0"/>
    <n v="0"/>
    <n v="0"/>
    <n v="0"/>
    <n v="0"/>
    <n v="0"/>
    <n v="0"/>
    <n v="0"/>
    <n v="0"/>
    <n v="0"/>
    <n v="0"/>
    <n v="0"/>
    <n v="0"/>
    <n v="-5504096"/>
    <n v="0"/>
    <n v="0"/>
    <n v="0"/>
    <n v="0"/>
    <n v="0"/>
    <n v="0"/>
    <n v="0"/>
    <n v="0"/>
    <n v="0"/>
    <n v="0"/>
    <n v="0"/>
    <n v="0"/>
    <n v="0"/>
    <n v="9405674"/>
    <n v="11192752"/>
    <n v="0"/>
    <n v="1787078"/>
    <n v="0"/>
    <n v="0"/>
    <n v="0"/>
    <n v="0"/>
    <n v="1787078"/>
    <n v="-11192752"/>
    <n v="0"/>
    <n v="0"/>
    <n v="0"/>
    <n v="0"/>
    <n v="0"/>
    <n v="0"/>
    <n v="0"/>
    <n v="0"/>
    <n v="0"/>
    <n v="0"/>
    <n v="0"/>
    <n v="0"/>
    <n v="0"/>
    <n v="0"/>
    <n v="0"/>
    <n v="0"/>
    <n v="1"/>
    <n v="-11192751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7078"/>
    <n v="0"/>
    <m/>
    <n v="98581"/>
    <n v="1067"/>
    <n v="0"/>
    <n v="9993753"/>
    <n v="0"/>
    <n v="120209"/>
    <n v="0"/>
    <n v="418861"/>
    <n v="3398494"/>
    <n v="0"/>
    <n v="0"/>
    <n v="0"/>
    <n v="-4625290.7563025216"/>
    <m/>
    <n v="0"/>
    <n v="0"/>
    <n v="9405674.2436974794"/>
    <m/>
    <m/>
    <m/>
    <n v="-1"/>
    <n v="1787078"/>
    <n v="11192752.243697479"/>
    <n v="11192751.243697479"/>
  </r>
  <r>
    <x v="35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2-04T00:00:00"/>
    <d v="2016-03-04T00:00:00"/>
    <d v="2016-03-07T00:00:00"/>
    <n v="172426944"/>
    <n v="132482"/>
    <n v="0"/>
    <n v="53031"/>
    <n v="0"/>
    <n v="0"/>
    <n v="0"/>
    <n v="0"/>
    <n v="0"/>
    <n v="309"/>
    <n v="328"/>
    <n v="268"/>
    <n v="261"/>
    <n v="63110"/>
    <n v="1229"/>
    <n v="0"/>
    <n v="9569304"/>
    <n v="0"/>
    <n v="0"/>
    <n v="0"/>
    <n v="0"/>
    <n v="0"/>
    <n v="0"/>
    <n v="0"/>
    <n v="0"/>
    <n v="115087"/>
    <n v="0"/>
    <n v="0"/>
    <n v="0"/>
    <n v="0"/>
    <n v="202885"/>
    <n v="1503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26321"/>
    <n v="11455322"/>
    <n v="0"/>
    <n v="1829001"/>
    <n v="0"/>
    <n v="0"/>
    <n v="0"/>
    <n v="0"/>
    <n v="1829001"/>
    <n v="-11455322"/>
    <n v="0"/>
    <n v="0"/>
    <n v="0"/>
    <n v="0"/>
    <n v="0"/>
    <n v="0"/>
    <n v="0"/>
    <n v="0"/>
    <n v="0"/>
    <n v="0"/>
    <n v="0"/>
    <n v="0"/>
    <n v="0"/>
    <n v="0"/>
    <n v="0"/>
    <n v="0"/>
    <n v="0"/>
    <n v="-11455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9001"/>
    <n v="0"/>
    <m/>
    <n v="53034"/>
    <n v="1033"/>
    <n v="0"/>
    <n v="8041432"/>
    <n v="0"/>
    <n v="96712"/>
    <n v="0"/>
    <n v="170492"/>
    <n v="1263618"/>
    <n v="0"/>
    <n v="0"/>
    <n v="0"/>
    <n v="0"/>
    <m/>
    <n v="0"/>
    <n v="0"/>
    <n v="9626321"/>
    <m/>
    <n v="0"/>
    <m/>
    <n v="0"/>
    <n v="1829001"/>
    <n v="11455322"/>
    <n v="11455322"/>
  </r>
  <r>
    <x v="35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2-04T00:00:00"/>
    <d v="2016-03-04T00:00:00"/>
    <d v="2016-03-07T00:00:00"/>
    <n v="172426944"/>
    <n v="121111"/>
    <n v="0"/>
    <n v="57995"/>
    <n v="0"/>
    <n v="0"/>
    <n v="0"/>
    <n v="0"/>
    <n v="0"/>
    <n v="293"/>
    <n v="400"/>
    <n v="292"/>
    <n v="395"/>
    <n v="117311"/>
    <n v="1229"/>
    <n v="0"/>
    <n v="8747966"/>
    <n v="0"/>
    <n v="0"/>
    <n v="0"/>
    <n v="0"/>
    <n v="0"/>
    <n v="0"/>
    <n v="0"/>
    <n v="0"/>
    <n v="105209"/>
    <n v="0"/>
    <n v="0"/>
    <n v="0"/>
    <n v="0"/>
    <n v="247731"/>
    <n v="2278604"/>
    <n v="338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46453"/>
    <n v="11836279"/>
    <n v="0"/>
    <n v="1889826"/>
    <n v="0"/>
    <n v="0"/>
    <n v="0"/>
    <n v="0"/>
    <n v="1889826"/>
    <n v="-11836279"/>
    <n v="0"/>
    <n v="0"/>
    <n v="0"/>
    <n v="0"/>
    <n v="0"/>
    <n v="0"/>
    <n v="0"/>
    <n v="0"/>
    <n v="0"/>
    <n v="0"/>
    <n v="0"/>
    <n v="0"/>
    <n v="0"/>
    <n v="0"/>
    <n v="0"/>
    <n v="0"/>
    <n v="0"/>
    <n v="-11836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9826"/>
    <n v="0"/>
    <m/>
    <n v="98581"/>
    <n v="1033"/>
    <n v="0"/>
    <n v="7351232"/>
    <n v="0"/>
    <n v="88411"/>
    <n v="0"/>
    <n v="208177"/>
    <n v="1914793"/>
    <n v="284226"/>
    <n v="0"/>
    <n v="0"/>
    <n v="0"/>
    <m/>
    <n v="0"/>
    <n v="0"/>
    <n v="9946453"/>
    <m/>
    <n v="0"/>
    <m/>
    <n v="0"/>
    <n v="1889826"/>
    <n v="11836279"/>
    <n v="11836279"/>
  </r>
  <r>
    <x v="35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6-02-04T00:00:00"/>
    <d v="2016-03-04T00:00:00"/>
    <d v="2016-03-07T00:00:00"/>
    <n v="172426944"/>
    <n v="30407"/>
    <n v="0"/>
    <n v="11045"/>
    <n v="0"/>
    <n v="0"/>
    <n v="0"/>
    <n v="0"/>
    <n v="0"/>
    <n v="62"/>
    <n v="64"/>
    <n v="62"/>
    <n v="64"/>
    <n v="142051"/>
    <n v="1229"/>
    <n v="0"/>
    <n v="2196327"/>
    <n v="0"/>
    <n v="0"/>
    <n v="0"/>
    <n v="0"/>
    <n v="0"/>
    <n v="0"/>
    <n v="0"/>
    <n v="0"/>
    <n v="26414"/>
    <n v="0"/>
    <n v="0"/>
    <n v="0"/>
    <n v="0"/>
    <n v="39588"/>
    <n v="368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374"/>
    <n v="2774335"/>
    <n v="0"/>
    <n v="442961"/>
    <n v="0"/>
    <n v="0"/>
    <n v="0"/>
    <n v="0"/>
    <n v="442961"/>
    <n v="-2774335"/>
    <n v="0"/>
    <n v="0"/>
    <n v="0"/>
    <n v="0"/>
    <n v="0"/>
    <n v="0"/>
    <n v="0"/>
    <n v="0"/>
    <n v="0"/>
    <n v="0"/>
    <n v="0"/>
    <n v="0"/>
    <n v="0"/>
    <n v="0"/>
    <n v="0"/>
    <n v="0"/>
    <n v="0"/>
    <n v="-277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961"/>
    <n v="0"/>
    <m/>
    <n v="119371"/>
    <n v="1033"/>
    <n v="0"/>
    <n v="1845653"/>
    <n v="0"/>
    <n v="22197"/>
    <n v="0"/>
    <n v="33267"/>
    <n v="309853"/>
    <n v="0"/>
    <n v="0"/>
    <n v="0"/>
    <n v="0"/>
    <m/>
    <n v="0"/>
    <n v="0"/>
    <n v="2331374"/>
    <m/>
    <n v="0"/>
    <m/>
    <n v="0"/>
    <n v="442961"/>
    <n v="2774335"/>
    <n v="2774335"/>
  </r>
  <r>
    <x v="35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2-04T00:00:00"/>
    <d v="2016-03-04T00:00:00"/>
    <d v="2016-03-07T00:00:00"/>
    <n v="172426944"/>
    <n v="13548"/>
    <n v="0"/>
    <n v="8557"/>
    <n v="0"/>
    <n v="0"/>
    <n v="0"/>
    <n v="0"/>
    <n v="0"/>
    <n v="24"/>
    <n v="24"/>
    <n v="24"/>
    <n v="24"/>
    <n v="80279"/>
    <n v="1229"/>
    <n v="0"/>
    <n v="978586"/>
    <n v="0"/>
    <n v="0"/>
    <n v="0"/>
    <n v="0"/>
    <n v="0"/>
    <n v="0"/>
    <n v="0"/>
    <n v="0"/>
    <n v="11769"/>
    <n v="0"/>
    <n v="0"/>
    <n v="0"/>
    <n v="0"/>
    <n v="14845"/>
    <n v="138272"/>
    <n v="90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476"/>
    <n v="1315516"/>
    <n v="0"/>
    <n v="210040"/>
    <n v="0"/>
    <n v="0"/>
    <n v="0"/>
    <n v="0"/>
    <n v="210040"/>
    <n v="-1315516"/>
    <n v="0"/>
    <n v="0"/>
    <n v="0"/>
    <n v="0"/>
    <n v="0"/>
    <n v="0"/>
    <n v="0"/>
    <n v="0"/>
    <n v="0"/>
    <n v="0"/>
    <n v="0"/>
    <n v="0"/>
    <n v="0"/>
    <n v="0"/>
    <n v="0"/>
    <n v="0"/>
    <n v="0"/>
    <n v="-131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40"/>
    <n v="0"/>
    <m/>
    <n v="67461"/>
    <n v="1033"/>
    <n v="0"/>
    <n v="822341"/>
    <n v="0"/>
    <n v="9890"/>
    <n v="0"/>
    <n v="12475"/>
    <n v="116195"/>
    <n v="76081"/>
    <n v="0"/>
    <n v="0"/>
    <n v="0"/>
    <m/>
    <n v="0"/>
    <n v="0"/>
    <n v="1105476"/>
    <m/>
    <n v="0"/>
    <m/>
    <n v="0"/>
    <n v="210040"/>
    <n v="1315516"/>
    <n v="1315516"/>
  </r>
  <r>
    <x v="35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2-04T00:00:00"/>
    <d v="2016-03-04T00:00:00"/>
    <d v="2016-03-07T00:00:00"/>
    <n v="172426944"/>
    <n v="338407"/>
    <n v="0"/>
    <n v="124147"/>
    <n v="0"/>
    <n v="0"/>
    <n v="0"/>
    <n v="0"/>
    <n v="0"/>
    <n v="668"/>
    <n v="686"/>
    <n v="656"/>
    <n v="665"/>
    <n v="80279"/>
    <n v="1229"/>
    <n v="0"/>
    <n v="24443469"/>
    <n v="0"/>
    <n v="0"/>
    <n v="0"/>
    <n v="0"/>
    <n v="0"/>
    <n v="0"/>
    <n v="0"/>
    <n v="0"/>
    <n v="293974"/>
    <n v="0"/>
    <n v="0"/>
    <n v="0"/>
    <n v="0"/>
    <n v="424637"/>
    <n v="383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32662"/>
    <n v="29074868"/>
    <n v="0"/>
    <n v="4642206"/>
    <n v="0"/>
    <n v="0"/>
    <n v="0"/>
    <n v="0"/>
    <n v="4642206"/>
    <n v="-29074868"/>
    <n v="0"/>
    <n v="0"/>
    <n v="0"/>
    <n v="0"/>
    <n v="0"/>
    <n v="0"/>
    <n v="0"/>
    <n v="0"/>
    <n v="0"/>
    <n v="0"/>
    <n v="0"/>
    <n v="0"/>
    <n v="0"/>
    <n v="0"/>
    <n v="0"/>
    <n v="0"/>
    <n v="0"/>
    <n v="-29074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2206"/>
    <n v="0"/>
    <m/>
    <n v="67461"/>
    <n v="1033"/>
    <n v="0"/>
    <n v="20540730"/>
    <n v="0"/>
    <n v="247037"/>
    <n v="0"/>
    <n v="356838"/>
    <n v="3219563"/>
    <n v="0"/>
    <n v="0"/>
    <n v="0"/>
    <n v="0"/>
    <m/>
    <n v="0"/>
    <n v="0"/>
    <n v="24432662"/>
    <m/>
    <n v="0"/>
    <m/>
    <n v="0"/>
    <n v="4642206"/>
    <n v="29074868"/>
    <n v="29074868"/>
  </r>
  <r>
    <x v="35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2-04T00:00:00"/>
    <d v="2016-03-04T00:00:00"/>
    <d v="2016-03-07T00:00:00"/>
    <n v="172426944"/>
    <n v="49075"/>
    <n v="0"/>
    <n v="13981"/>
    <n v="0"/>
    <n v="0"/>
    <n v="0"/>
    <n v="0"/>
    <n v="0"/>
    <n v="100"/>
    <n v="101"/>
    <n v="100"/>
    <n v="100"/>
    <n v="117311"/>
    <n v="1229"/>
    <n v="0"/>
    <n v="3544735"/>
    <n v="0"/>
    <n v="0"/>
    <n v="0"/>
    <n v="0"/>
    <n v="0"/>
    <n v="0"/>
    <n v="0"/>
    <n v="0"/>
    <n v="42632"/>
    <n v="0"/>
    <n v="0"/>
    <n v="0"/>
    <n v="0"/>
    <n v="62474"/>
    <n v="576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3663363"/>
    <n v="4359403"/>
    <n v="0"/>
    <n v="696039"/>
    <n v="0"/>
    <n v="0"/>
    <n v="0"/>
    <n v="0"/>
    <n v="696039"/>
    <n v="-4359403"/>
    <n v="0"/>
    <n v="0"/>
    <n v="0"/>
    <n v="0"/>
    <n v="0"/>
    <n v="0"/>
    <n v="0"/>
    <n v="0"/>
    <n v="0"/>
    <n v="0"/>
    <n v="0"/>
    <n v="0"/>
    <n v="0"/>
    <n v="0"/>
    <n v="0"/>
    <n v="0"/>
    <n v="0"/>
    <n v="-435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039"/>
    <n v="-1"/>
    <m/>
    <n v="98581"/>
    <n v="1033"/>
    <n v="0"/>
    <n v="2978769"/>
    <n v="0"/>
    <n v="35825"/>
    <n v="0"/>
    <n v="52499"/>
    <n v="484145"/>
    <n v="0"/>
    <n v="0"/>
    <n v="0"/>
    <n v="0"/>
    <m/>
    <n v="0"/>
    <n v="0"/>
    <n v="3650852"/>
    <m/>
    <n v="0"/>
    <m/>
    <n v="0"/>
    <n v="693662"/>
    <n v="4344514"/>
    <n v="4344514"/>
  </r>
  <r>
    <x v="35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2-04T00:00:00"/>
    <d v="2016-03-04T00:00:00"/>
    <d v="2016-03-07T00:00:00"/>
    <n v="172426944"/>
    <n v="45338"/>
    <n v="0"/>
    <n v="28568"/>
    <n v="0"/>
    <n v="0"/>
    <n v="0"/>
    <n v="0"/>
    <n v="0"/>
    <n v="95"/>
    <n v="96"/>
    <n v="93"/>
    <n v="94"/>
    <n v="193913"/>
    <n v="1229"/>
    <n v="0"/>
    <n v="3274809"/>
    <n v="0"/>
    <n v="0"/>
    <n v="0"/>
    <n v="0"/>
    <n v="0"/>
    <n v="0"/>
    <n v="0"/>
    <n v="0"/>
    <n v="39385"/>
    <n v="0"/>
    <n v="0"/>
    <n v="0"/>
    <n v="0"/>
    <n v="59381"/>
    <n v="544445"/>
    <n v="310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7188"/>
    <n v="4423454"/>
    <n v="0"/>
    <n v="706266"/>
    <n v="0"/>
    <n v="0"/>
    <n v="0"/>
    <n v="0"/>
    <n v="706266"/>
    <n v="-4423454"/>
    <n v="0"/>
    <n v="0"/>
    <n v="0"/>
    <n v="0"/>
    <n v="0"/>
    <n v="0"/>
    <n v="0"/>
    <n v="0"/>
    <n v="0"/>
    <n v="0"/>
    <n v="0"/>
    <n v="0"/>
    <n v="0"/>
    <n v="0"/>
    <n v="0"/>
    <n v="0"/>
    <n v="0"/>
    <n v="-4423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266"/>
    <n v="0"/>
    <m/>
    <n v="162952"/>
    <n v="1033"/>
    <n v="0"/>
    <n v="2751940"/>
    <n v="0"/>
    <n v="33097"/>
    <n v="0"/>
    <n v="49900"/>
    <n v="457517"/>
    <n v="260749"/>
    <n v="0"/>
    <n v="0"/>
    <n v="0"/>
    <m/>
    <n v="0"/>
    <n v="0"/>
    <n v="3717188"/>
    <m/>
    <n v="0"/>
    <m/>
    <n v="0"/>
    <n v="706266"/>
    <n v="4423454"/>
    <n v="4423454"/>
  </r>
  <r>
    <x v="35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2-04T00:00:00"/>
    <d v="2016-03-04T00:00:00"/>
    <d v="2016-03-07T00:00:00"/>
    <n v="172426944"/>
    <n v="654"/>
    <n v="0"/>
    <n v="0"/>
    <n v="0"/>
    <n v="0"/>
    <n v="0"/>
    <n v="0"/>
    <n v="0"/>
    <n v="1"/>
    <n v="64"/>
    <n v="1"/>
    <n v="32"/>
    <n v="142051"/>
    <n v="1229"/>
    <n v="0"/>
    <n v="47239"/>
    <n v="0"/>
    <n v="0"/>
    <n v="0"/>
    <n v="0"/>
    <n v="0"/>
    <n v="0"/>
    <n v="0"/>
    <n v="0"/>
    <n v="568"/>
    <n v="0"/>
    <n v="0"/>
    <n v="0"/>
    <n v="0"/>
    <n v="39588"/>
    <n v="187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192"/>
    <n v="417918"/>
    <n v="0"/>
    <n v="66726"/>
    <n v="0"/>
    <n v="0"/>
    <n v="0"/>
    <n v="0"/>
    <n v="66726"/>
    <n v="-417918"/>
    <n v="0"/>
    <n v="0"/>
    <n v="0"/>
    <n v="0"/>
    <n v="0"/>
    <n v="0"/>
    <n v="0"/>
    <n v="0"/>
    <n v="0"/>
    <n v="0"/>
    <n v="0"/>
    <n v="0"/>
    <n v="0"/>
    <n v="0"/>
    <n v="0"/>
    <n v="0"/>
    <n v="0"/>
    <n v="-417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26"/>
    <n v="0"/>
    <m/>
    <n v="119371"/>
    <n v="1033"/>
    <n v="0"/>
    <n v="39697"/>
    <n v="0"/>
    <n v="477"/>
    <n v="0"/>
    <n v="33267"/>
    <n v="157347"/>
    <n v="0"/>
    <n v="0"/>
    <n v="0"/>
    <n v="0"/>
    <m/>
    <n v="0"/>
    <n v="0"/>
    <n v="351192"/>
    <m/>
    <n v="0"/>
    <m/>
    <n v="0"/>
    <n v="66726"/>
    <n v="417918"/>
    <n v="417918"/>
  </r>
  <r>
    <x v="35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2-04T00:00:00"/>
    <d v="2016-03-04T00:00:00"/>
    <d v="2016-03-07T00:00:00"/>
    <n v="172426944"/>
    <n v="346"/>
    <n v="0"/>
    <n v="0"/>
    <n v="0"/>
    <n v="0"/>
    <n v="0"/>
    <n v="0"/>
    <n v="0"/>
    <n v="1"/>
    <n v="55"/>
    <n v="1"/>
    <n v="28"/>
    <n v="142051"/>
    <n v="1229"/>
    <n v="0"/>
    <n v="24992"/>
    <n v="0"/>
    <n v="0"/>
    <n v="0"/>
    <n v="0"/>
    <n v="0"/>
    <n v="0"/>
    <n v="0"/>
    <n v="0"/>
    <n v="301"/>
    <n v="0"/>
    <n v="0"/>
    <n v="0"/>
    <n v="0"/>
    <n v="34330"/>
    <n v="16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069"/>
    <n v="364222"/>
    <n v="0"/>
    <n v="58153"/>
    <n v="0"/>
    <n v="0"/>
    <n v="0"/>
    <n v="0"/>
    <n v="58153"/>
    <n v="-364222"/>
    <n v="0"/>
    <n v="0"/>
    <n v="0"/>
    <n v="0"/>
    <n v="0"/>
    <n v="0"/>
    <n v="0"/>
    <n v="0"/>
    <n v="0"/>
    <n v="0"/>
    <n v="0"/>
    <n v="0"/>
    <n v="0"/>
    <n v="0"/>
    <n v="0"/>
    <n v="0"/>
    <n v="0"/>
    <n v="-364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153"/>
    <n v="0"/>
    <m/>
    <n v="119371"/>
    <n v="1033"/>
    <n v="0"/>
    <n v="21002"/>
    <n v="0"/>
    <n v="253"/>
    <n v="0"/>
    <n v="28849"/>
    <n v="135561"/>
    <n v="0"/>
    <n v="0"/>
    <n v="0"/>
    <n v="0"/>
    <m/>
    <n v="0"/>
    <n v="0"/>
    <n v="306069"/>
    <m/>
    <n v="0"/>
    <m/>
    <n v="0"/>
    <n v="58153"/>
    <n v="364222"/>
    <n v="364222"/>
  </r>
  <r>
    <x v="35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2-04T00:00:00"/>
    <d v="2016-03-04T00:00:00"/>
    <d v="2016-03-07T00:00:00"/>
    <n v="172426944"/>
    <n v="57865"/>
    <n v="0"/>
    <n v="15776"/>
    <n v="0"/>
    <n v="0"/>
    <n v="0"/>
    <n v="0"/>
    <n v="0"/>
    <n v="120"/>
    <n v="180"/>
    <n v="120"/>
    <n v="120"/>
    <n v="117311"/>
    <n v="1229"/>
    <n v="0"/>
    <n v="4179645"/>
    <n v="0"/>
    <n v="0"/>
    <n v="0"/>
    <n v="0"/>
    <n v="0"/>
    <n v="0"/>
    <n v="0"/>
    <n v="0"/>
    <n v="50267"/>
    <n v="0"/>
    <n v="0"/>
    <n v="0"/>
    <n v="0"/>
    <n v="111649"/>
    <n v="69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1380"/>
    <n v="5154342"/>
    <n v="0"/>
    <n v="822962"/>
    <n v="0"/>
    <n v="0"/>
    <n v="0"/>
    <n v="0"/>
    <n v="822962"/>
    <n v="-5154342"/>
    <n v="0"/>
    <n v="0"/>
    <n v="0"/>
    <n v="0"/>
    <n v="0"/>
    <n v="0"/>
    <n v="0"/>
    <n v="0"/>
    <n v="0"/>
    <n v="0"/>
    <n v="0"/>
    <n v="0"/>
    <n v="0"/>
    <n v="0"/>
    <n v="0"/>
    <n v="0"/>
    <n v="0"/>
    <n v="-5154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962"/>
    <n v="0"/>
    <m/>
    <n v="98581"/>
    <n v="1033"/>
    <n v="0"/>
    <n v="3512307"/>
    <n v="0"/>
    <n v="42241"/>
    <n v="0"/>
    <n v="93823"/>
    <n v="583395"/>
    <n v="0"/>
    <n v="0"/>
    <n v="0"/>
    <n v="0"/>
    <m/>
    <n v="0"/>
    <n v="0"/>
    <n v="4331380"/>
    <m/>
    <n v="0"/>
    <m/>
    <n v="0"/>
    <n v="822962"/>
    <n v="5154342"/>
    <n v="5154342"/>
  </r>
  <r>
    <x v="35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2-04T00:00:00"/>
    <d v="2016-03-04T00:00:00"/>
    <d v="2016-03-07T00:00:00"/>
    <n v="172426944"/>
    <n v="71801"/>
    <n v="0"/>
    <n v="5112"/>
    <n v="0"/>
    <n v="0"/>
    <n v="0"/>
    <n v="0"/>
    <n v="0"/>
    <n v="117"/>
    <n v="119"/>
    <n v="117"/>
    <n v="119"/>
    <n v="117311"/>
    <n v="1229"/>
    <n v="0"/>
    <n v="5186257"/>
    <n v="0"/>
    <n v="0"/>
    <n v="0"/>
    <n v="0"/>
    <n v="0"/>
    <n v="0"/>
    <n v="0"/>
    <n v="0"/>
    <n v="62374"/>
    <n v="0"/>
    <n v="0"/>
    <n v="0"/>
    <n v="0"/>
    <n v="73917"/>
    <n v="68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8475"/>
    <n v="6126685"/>
    <n v="0"/>
    <n v="978210"/>
    <n v="0"/>
    <n v="0"/>
    <n v="0"/>
    <n v="0"/>
    <n v="978210"/>
    <n v="-6126685"/>
    <n v="0"/>
    <n v="0"/>
    <n v="0"/>
    <n v="0"/>
    <n v="0"/>
    <n v="0"/>
    <n v="0"/>
    <n v="0"/>
    <n v="0"/>
    <n v="0"/>
    <n v="0"/>
    <n v="0"/>
    <n v="0"/>
    <n v="0"/>
    <n v="0"/>
    <n v="0"/>
    <n v="0"/>
    <n v="-612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8210"/>
    <n v="0"/>
    <m/>
    <n v="98581"/>
    <n v="1033"/>
    <n v="0"/>
    <n v="4358199"/>
    <n v="0"/>
    <n v="52415"/>
    <n v="0"/>
    <n v="62115"/>
    <n v="576132"/>
    <n v="0"/>
    <n v="0"/>
    <n v="0"/>
    <n v="0"/>
    <m/>
    <n v="0"/>
    <n v="0"/>
    <n v="5148475"/>
    <m/>
    <n v="0"/>
    <m/>
    <n v="0"/>
    <n v="978210"/>
    <n v="6126685"/>
    <n v="6126685"/>
  </r>
  <r>
    <x v="35"/>
    <n v="1594986"/>
    <n v="916308"/>
    <n v="916308"/>
    <s v="25-616-1500"/>
    <s v="AGUAS ANDINAS S.A."/>
    <s v="VALLE ALEGRE 1265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2-04T00:00:00"/>
    <d v="2016-03-04T00:00:00"/>
    <d v="2016-03-07T00:00:00"/>
    <n v="172426944"/>
    <n v="36183"/>
    <n v="0"/>
    <n v="11881"/>
    <n v="0"/>
    <n v="0"/>
    <n v="0"/>
    <n v="0"/>
    <n v="0"/>
    <n v="69"/>
    <n v="71"/>
    <n v="69"/>
    <n v="70"/>
    <n v="80279"/>
    <n v="1229"/>
    <n v="0"/>
    <n v="2613534"/>
    <n v="0"/>
    <n v="0"/>
    <n v="0"/>
    <n v="0"/>
    <n v="0"/>
    <n v="0"/>
    <n v="0"/>
    <n v="0"/>
    <n v="31433"/>
    <n v="0"/>
    <n v="0"/>
    <n v="0"/>
    <n v="0"/>
    <n v="43917"/>
    <n v="403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6961"/>
    <n v="3173684"/>
    <n v="0"/>
    <n v="506723"/>
    <n v="0"/>
    <n v="0"/>
    <n v="0"/>
    <n v="0"/>
    <n v="506723"/>
    <n v="-3173684"/>
    <n v="0"/>
    <n v="0"/>
    <n v="0"/>
    <n v="0"/>
    <n v="0"/>
    <n v="0"/>
    <n v="0"/>
    <n v="0"/>
    <n v="0"/>
    <n v="0"/>
    <n v="0"/>
    <n v="0"/>
    <n v="0"/>
    <n v="0"/>
    <n v="0"/>
    <n v="0"/>
    <n v="0"/>
    <n v="-3173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723"/>
    <n v="0"/>
    <m/>
    <n v="67461"/>
    <n v="1033"/>
    <n v="0"/>
    <n v="2196247"/>
    <n v="0"/>
    <n v="26414"/>
    <n v="0"/>
    <n v="36905"/>
    <n v="338901"/>
    <n v="0"/>
    <n v="0"/>
    <n v="0"/>
    <n v="0"/>
    <m/>
    <n v="0"/>
    <n v="0"/>
    <n v="2666961"/>
    <m/>
    <n v="0"/>
    <m/>
    <n v="0"/>
    <n v="506723"/>
    <n v="3173684"/>
    <n v="3173684"/>
  </r>
  <r>
    <x v="35"/>
    <n v="1594986"/>
    <n v="973766"/>
    <n v="973766"/>
    <s v="25-616-1600"/>
    <s v="AGUAS ANDINAS S.A."/>
    <s v="ESMERALDA LADO 921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6-01-06T00:00:00"/>
    <d v="2016-03-04T00:00:00"/>
    <d v="2016-03-07T00:00:00"/>
    <n v="172426944"/>
    <n v="26237"/>
    <n v="0"/>
    <n v="13922"/>
    <n v="0"/>
    <n v="0"/>
    <n v="0"/>
    <n v="0"/>
    <n v="0"/>
    <n v="77"/>
    <n v="77"/>
    <n v="77"/>
    <n v="153"/>
    <n v="0"/>
    <n v="1229"/>
    <n v="0"/>
    <n v="1895124"/>
    <n v="0"/>
    <n v="0"/>
    <n v="0"/>
    <n v="0"/>
    <n v="0"/>
    <n v="0"/>
    <n v="0"/>
    <n v="0"/>
    <n v="22792"/>
    <n v="0"/>
    <n v="0"/>
    <n v="0"/>
    <n v="0"/>
    <n v="95644"/>
    <n v="881921"/>
    <n v="143634"/>
    <n v="0"/>
    <n v="0"/>
    <n v="0"/>
    <n v="0"/>
    <n v="0"/>
    <n v="0"/>
    <n v="0"/>
    <n v="0"/>
    <n v="0"/>
    <n v="0"/>
    <n v="0"/>
    <n v="0"/>
    <n v="0"/>
    <n v="0"/>
    <n v="-1974039"/>
    <n v="0"/>
    <n v="0"/>
    <n v="0"/>
    <n v="0"/>
    <n v="0"/>
    <n v="0"/>
    <n v="0"/>
    <n v="0"/>
    <n v="0"/>
    <n v="0"/>
    <n v="0"/>
    <n v="0"/>
    <n v="0"/>
    <n v="896055"/>
    <n v="1066305"/>
    <n v="0"/>
    <n v="170250"/>
    <n v="0"/>
    <n v="0"/>
    <n v="0"/>
    <n v="0"/>
    <n v="170250"/>
    <n v="-1066305"/>
    <n v="0"/>
    <n v="0"/>
    <n v="0"/>
    <n v="0"/>
    <n v="0"/>
    <n v="0"/>
    <n v="0"/>
    <n v="0"/>
    <n v="0"/>
    <n v="0"/>
    <n v="0"/>
    <n v="0"/>
    <n v="0"/>
    <n v="0"/>
    <n v="0"/>
    <n v="0"/>
    <n v="0"/>
    <n v="-1066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250"/>
    <n v="0"/>
    <m/>
    <n v="0"/>
    <n v="1033"/>
    <n v="0"/>
    <n v="1592541"/>
    <n v="0"/>
    <n v="19153"/>
    <n v="0"/>
    <n v="80373"/>
    <n v="741110"/>
    <n v="120701"/>
    <n v="0"/>
    <n v="0"/>
    <n v="-1658856.3025210085"/>
    <m/>
    <n v="0"/>
    <n v="0"/>
    <n v="896054.69747899147"/>
    <m/>
    <m/>
    <m/>
    <n v="0"/>
    <n v="170250"/>
    <n v="1066304.6974789915"/>
    <n v="1066304.6974789915"/>
  </r>
  <r>
    <x v="35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2-04T00:00:00"/>
    <d v="2016-03-04T00:00:00"/>
    <d v="2016-03-07T00:00:00"/>
    <n v="172426944"/>
    <n v="274708"/>
    <n v="0"/>
    <n v="104344"/>
    <n v="0"/>
    <n v="0"/>
    <n v="0"/>
    <n v="0"/>
    <n v="0"/>
    <n v="607"/>
    <n v="711"/>
    <n v="600"/>
    <n v="669"/>
    <n v="80279"/>
    <n v="1229"/>
    <n v="0"/>
    <n v="19842428"/>
    <n v="0"/>
    <n v="0"/>
    <n v="0"/>
    <n v="0"/>
    <n v="0"/>
    <n v="0"/>
    <n v="0"/>
    <n v="0"/>
    <n v="238639"/>
    <n v="0"/>
    <n v="0"/>
    <n v="0"/>
    <n v="0"/>
    <n v="440101"/>
    <n v="3857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54523"/>
    <n v="24459882"/>
    <n v="0"/>
    <n v="3905359"/>
    <n v="0"/>
    <n v="0"/>
    <n v="0"/>
    <n v="0"/>
    <n v="3905359"/>
    <n v="-24459882"/>
    <n v="0"/>
    <n v="0"/>
    <n v="0"/>
    <n v="0"/>
    <n v="0"/>
    <n v="0"/>
    <n v="0"/>
    <n v="0"/>
    <n v="0"/>
    <n v="0"/>
    <n v="0"/>
    <n v="0"/>
    <n v="0"/>
    <n v="0"/>
    <n v="0"/>
    <n v="0"/>
    <n v="1"/>
    <n v="-24459881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5359"/>
    <n v="0"/>
    <m/>
    <n v="67461"/>
    <n v="1033"/>
    <n v="0"/>
    <n v="16674309"/>
    <n v="0"/>
    <n v="200537"/>
    <n v="0"/>
    <n v="369833"/>
    <n v="3241350"/>
    <n v="0"/>
    <n v="0"/>
    <n v="0"/>
    <n v="0"/>
    <m/>
    <n v="0"/>
    <n v="0"/>
    <n v="20554523"/>
    <m/>
    <n v="0"/>
    <m/>
    <n v="-1"/>
    <n v="3905359"/>
    <n v="24459882"/>
    <n v="24459881"/>
  </r>
  <r>
    <x v="35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2-04T00:00:00"/>
    <d v="2016-03-04T00:00:00"/>
    <d v="2016-03-07T00:00:00"/>
    <n v="172426944"/>
    <n v="72767"/>
    <n v="0"/>
    <n v="35648"/>
    <n v="0"/>
    <n v="0"/>
    <n v="0"/>
    <n v="0"/>
    <n v="0"/>
    <n v="146"/>
    <n v="209"/>
    <n v="146"/>
    <n v="147"/>
    <n v="80279"/>
    <n v="1229"/>
    <n v="0"/>
    <n v="5256031"/>
    <n v="0"/>
    <n v="0"/>
    <n v="0"/>
    <n v="0"/>
    <n v="0"/>
    <n v="0"/>
    <n v="0"/>
    <n v="0"/>
    <n v="63213"/>
    <n v="0"/>
    <n v="0"/>
    <n v="0"/>
    <n v="0"/>
    <n v="129587"/>
    <n v="849796"/>
    <n v="187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8653"/>
    <n v="6567197"/>
    <n v="0"/>
    <n v="1048544"/>
    <n v="0"/>
    <n v="0"/>
    <n v="0"/>
    <n v="0"/>
    <n v="1048544"/>
    <n v="-6567197"/>
    <n v="0"/>
    <n v="0"/>
    <n v="0"/>
    <n v="0"/>
    <n v="0"/>
    <n v="0"/>
    <n v="0"/>
    <n v="0"/>
    <n v="0"/>
    <n v="0"/>
    <n v="0"/>
    <n v="0"/>
    <n v="0"/>
    <n v="0"/>
    <n v="0"/>
    <n v="0"/>
    <n v="0"/>
    <n v="-6567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8544"/>
    <n v="0"/>
    <m/>
    <n v="67461"/>
    <n v="1033"/>
    <n v="0"/>
    <n v="4416833"/>
    <n v="0"/>
    <n v="53120"/>
    <n v="0"/>
    <n v="108897"/>
    <n v="714114"/>
    <n v="157195"/>
    <n v="0"/>
    <n v="0"/>
    <n v="0"/>
    <m/>
    <n v="0"/>
    <n v="0"/>
    <n v="5518653"/>
    <m/>
    <n v="0"/>
    <m/>
    <n v="0"/>
    <n v="1048544"/>
    <n v="6567197"/>
    <n v="6567197"/>
  </r>
  <r>
    <x v="35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2-04T00:00:00"/>
    <d v="2016-03-04T00:00:00"/>
    <d v="2016-03-07T00:00:00"/>
    <n v="172426944"/>
    <n v="302919"/>
    <n v="0"/>
    <n v="111558"/>
    <n v="0"/>
    <n v="0"/>
    <n v="0"/>
    <n v="0"/>
    <n v="0"/>
    <n v="644"/>
    <n v="802"/>
    <n v="641"/>
    <n v="710"/>
    <n v="80279"/>
    <n v="1229"/>
    <n v="0"/>
    <n v="21880135"/>
    <n v="0"/>
    <n v="0"/>
    <n v="0"/>
    <n v="0"/>
    <n v="0"/>
    <n v="0"/>
    <n v="0"/>
    <n v="0"/>
    <n v="263146"/>
    <n v="0"/>
    <n v="0"/>
    <n v="0"/>
    <n v="0"/>
    <n v="496080"/>
    <n v="4090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30596"/>
    <n v="26811409"/>
    <n v="0"/>
    <n v="4280813"/>
    <n v="0"/>
    <n v="0"/>
    <n v="0"/>
    <n v="0"/>
    <n v="4280813"/>
    <n v="-26811409"/>
    <n v="0"/>
    <n v="0"/>
    <n v="0"/>
    <n v="0"/>
    <n v="0"/>
    <n v="0"/>
    <n v="0"/>
    <n v="0"/>
    <n v="0"/>
    <n v="0"/>
    <n v="0"/>
    <n v="0"/>
    <n v="0"/>
    <n v="0"/>
    <n v="0"/>
    <n v="0"/>
    <n v="0"/>
    <n v="-26811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0813"/>
    <n v="0"/>
    <m/>
    <n v="67461"/>
    <n v="1033"/>
    <n v="0"/>
    <n v="18386668"/>
    <n v="0"/>
    <n v="221131"/>
    <n v="0"/>
    <n v="416874"/>
    <n v="3437429"/>
    <n v="0"/>
    <n v="0"/>
    <n v="0"/>
    <n v="0"/>
    <m/>
    <n v="0"/>
    <n v="0"/>
    <n v="22530596"/>
    <m/>
    <n v="0"/>
    <m/>
    <n v="0"/>
    <n v="4280813"/>
    <n v="26811409"/>
    <n v="26811409"/>
  </r>
  <r>
    <x v="35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2-04T00:00:00"/>
    <d v="2016-03-04T00:00:00"/>
    <d v="2016-03-07T00:00:00"/>
    <n v="172426944"/>
    <n v="29742"/>
    <n v="0"/>
    <n v="5263"/>
    <n v="0"/>
    <n v="0"/>
    <n v="0"/>
    <n v="0"/>
    <n v="0"/>
    <n v="50"/>
    <n v="56"/>
    <n v="48"/>
    <n v="51"/>
    <n v="0"/>
    <n v="1229"/>
    <n v="0"/>
    <n v="2148294"/>
    <n v="0"/>
    <n v="0"/>
    <n v="0"/>
    <n v="0"/>
    <n v="0"/>
    <n v="0"/>
    <n v="0"/>
    <n v="0"/>
    <n v="25837"/>
    <n v="0"/>
    <n v="0"/>
    <n v="0"/>
    <n v="0"/>
    <n v="34639"/>
    <n v="29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4056"/>
    <n v="2503827"/>
    <n v="0"/>
    <n v="399771"/>
    <n v="0"/>
    <n v="0"/>
    <n v="0"/>
    <n v="0"/>
    <n v="399771"/>
    <n v="-2503827"/>
    <n v="0"/>
    <n v="0"/>
    <n v="0"/>
    <n v="0"/>
    <n v="0"/>
    <n v="0"/>
    <n v="0"/>
    <n v="0"/>
    <n v="0"/>
    <n v="0"/>
    <n v="0"/>
    <n v="0"/>
    <n v="0"/>
    <n v="0"/>
    <n v="0"/>
    <n v="0"/>
    <n v="0"/>
    <n v="-2503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771"/>
    <n v="0"/>
    <m/>
    <n v="0"/>
    <n v="1033"/>
    <n v="0"/>
    <n v="1805289"/>
    <n v="0"/>
    <n v="21712"/>
    <n v="0"/>
    <n v="29108"/>
    <n v="246914"/>
    <n v="0"/>
    <n v="0"/>
    <n v="0"/>
    <n v="0"/>
    <m/>
    <n v="0"/>
    <n v="0"/>
    <n v="2104056"/>
    <m/>
    <n v="0"/>
    <m/>
    <n v="0"/>
    <n v="399771"/>
    <n v="2503827"/>
    <n v="2503827"/>
  </r>
  <r>
    <x v="35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1-06T00:00:00"/>
    <d v="2016-03-04T00:00:00"/>
    <d v="2016-03-07T00:00:00"/>
    <n v="172426944"/>
    <n v="0"/>
    <n v="0"/>
    <n v="0"/>
    <n v="0"/>
    <n v="0"/>
    <n v="0"/>
    <n v="0"/>
    <n v="36367"/>
    <n v="0"/>
    <n v="0"/>
    <n v="0"/>
    <n v="0"/>
    <n v="0"/>
    <n v="1229"/>
    <n v="0"/>
    <n v="2626824"/>
    <n v="0"/>
    <n v="0"/>
    <n v="0"/>
    <n v="0"/>
    <n v="0"/>
    <n v="0"/>
    <n v="0"/>
    <n v="0"/>
    <n v="0"/>
    <n v="0"/>
    <n v="0"/>
    <n v="0"/>
    <n v="0"/>
    <n v="81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6817"/>
    <n v="2709412"/>
    <n v="0"/>
    <n v="432595"/>
    <n v="0"/>
    <n v="0"/>
    <n v="0"/>
    <n v="0"/>
    <n v="432595"/>
    <n v="-2709412"/>
    <n v="0"/>
    <n v="0"/>
    <n v="0"/>
    <n v="0"/>
    <n v="0"/>
    <n v="0"/>
    <n v="0"/>
    <n v="0"/>
    <n v="0"/>
    <n v="0"/>
    <n v="0"/>
    <n v="0"/>
    <n v="0"/>
    <n v="0"/>
    <n v="0"/>
    <n v="0"/>
    <n v="0"/>
    <n v="-2709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595"/>
    <n v="0"/>
    <m/>
    <n v="0"/>
    <n v="1033"/>
    <n v="0"/>
    <n v="2207415"/>
    <n v="0"/>
    <n v="0"/>
    <n v="0"/>
    <n v="68369"/>
    <n v="0"/>
    <n v="0"/>
    <n v="0"/>
    <n v="0"/>
    <n v="0"/>
    <m/>
    <n v="0"/>
    <n v="0"/>
    <n v="2276817"/>
    <m/>
    <n v="0"/>
    <m/>
    <n v="0"/>
    <n v="432595"/>
    <n v="2709412"/>
    <n v="2709412"/>
  </r>
  <r>
    <x v="35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6-02-04T00:00:00"/>
    <d v="2016-03-04T00:00:00"/>
    <d v="2016-03-07T00:00:00"/>
    <n v="172426944"/>
    <n v="29949"/>
    <n v="0"/>
    <n v="10289"/>
    <n v="0"/>
    <n v="0"/>
    <n v="0"/>
    <n v="0"/>
    <n v="0"/>
    <n v="52"/>
    <n v="52"/>
    <n v="52"/>
    <n v="51"/>
    <n v="117311"/>
    <n v="1229"/>
    <n v="0"/>
    <n v="2163245"/>
    <n v="0"/>
    <n v="0"/>
    <n v="0"/>
    <n v="0"/>
    <n v="0"/>
    <n v="0"/>
    <n v="0"/>
    <n v="0"/>
    <n v="26017"/>
    <n v="0"/>
    <n v="0"/>
    <n v="0"/>
    <n v="0"/>
    <n v="32165"/>
    <n v="296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5694"/>
    <n v="2636676"/>
    <n v="0"/>
    <n v="420982"/>
    <n v="0"/>
    <n v="0"/>
    <n v="0"/>
    <n v="0"/>
    <n v="420982"/>
    <n v="-2636676"/>
    <n v="0"/>
    <n v="0"/>
    <n v="0"/>
    <n v="0"/>
    <n v="0"/>
    <n v="0"/>
    <n v="0"/>
    <n v="0"/>
    <n v="0"/>
    <n v="0"/>
    <n v="0"/>
    <n v="0"/>
    <n v="0"/>
    <n v="0"/>
    <n v="0"/>
    <n v="0"/>
    <n v="0"/>
    <n v="-2636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982"/>
    <n v="0"/>
    <m/>
    <n v="98581"/>
    <n v="1033"/>
    <n v="0"/>
    <n v="1817853"/>
    <n v="0"/>
    <n v="21863"/>
    <n v="0"/>
    <n v="27029"/>
    <n v="249335"/>
    <n v="0"/>
    <n v="0"/>
    <n v="0"/>
    <n v="0"/>
    <m/>
    <n v="0"/>
    <n v="0"/>
    <n v="2215694"/>
    <m/>
    <n v="0"/>
    <m/>
    <n v="0"/>
    <n v="420982"/>
    <n v="2636676"/>
    <n v="2636676"/>
  </r>
  <r>
    <x v="35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2-04T00:00:00"/>
    <d v="2016-03-04T00:00:00"/>
    <d v="2016-03-07T00:00:00"/>
    <n v="172426944"/>
    <n v="97062"/>
    <n v="0"/>
    <n v="24145"/>
    <n v="0"/>
    <n v="0"/>
    <n v="0"/>
    <n v="0"/>
    <n v="0"/>
    <n v="183"/>
    <n v="359"/>
    <n v="183"/>
    <n v="310"/>
    <n v="0"/>
    <n v="1229"/>
    <n v="0"/>
    <n v="7010883"/>
    <n v="0"/>
    <n v="0"/>
    <n v="0"/>
    <n v="0"/>
    <n v="0"/>
    <n v="0"/>
    <n v="0"/>
    <n v="0"/>
    <n v="84317"/>
    <n v="0"/>
    <n v="0"/>
    <n v="0"/>
    <n v="0"/>
    <n v="222061"/>
    <n v="1788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3262"/>
    <n v="9107382"/>
    <n v="0"/>
    <n v="1454120"/>
    <n v="0"/>
    <n v="0"/>
    <n v="0"/>
    <n v="0"/>
    <n v="1454120"/>
    <n v="-9107382"/>
    <n v="0"/>
    <n v="0"/>
    <n v="0"/>
    <n v="0"/>
    <n v="0"/>
    <n v="0"/>
    <n v="0"/>
    <n v="0"/>
    <n v="0"/>
    <n v="0"/>
    <n v="0"/>
    <n v="0"/>
    <n v="0"/>
    <n v="0"/>
    <n v="0"/>
    <n v="0"/>
    <n v="0"/>
    <n v="-9107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4120"/>
    <n v="0"/>
    <m/>
    <n v="0"/>
    <n v="1033"/>
    <n v="0"/>
    <n v="5891498"/>
    <n v="0"/>
    <n v="70855"/>
    <n v="0"/>
    <n v="186606"/>
    <n v="1503270"/>
    <n v="0"/>
    <n v="0"/>
    <n v="0"/>
    <n v="0"/>
    <m/>
    <n v="0"/>
    <n v="0"/>
    <n v="7653262"/>
    <m/>
    <n v="0"/>
    <m/>
    <n v="0"/>
    <n v="1454120"/>
    <n v="9107382"/>
    <n v="9107382"/>
  </r>
  <r>
    <x v="35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6-02-04T00:00:00"/>
    <d v="2016-03-04T00:00:00"/>
    <d v="2016-03-07T00:00:00"/>
    <n v="172426944"/>
    <n v="40369"/>
    <n v="0"/>
    <n v="13421"/>
    <n v="0"/>
    <n v="0"/>
    <n v="0"/>
    <n v="0"/>
    <n v="0"/>
    <n v="88"/>
    <n v="91"/>
    <n v="88"/>
    <n v="90"/>
    <n v="0"/>
    <n v="1229"/>
    <n v="0"/>
    <n v="2915893"/>
    <n v="0"/>
    <n v="0"/>
    <n v="0"/>
    <n v="0"/>
    <n v="0"/>
    <n v="0"/>
    <n v="0"/>
    <n v="0"/>
    <n v="35068"/>
    <n v="0"/>
    <n v="0"/>
    <n v="0"/>
    <n v="0"/>
    <n v="56288"/>
    <n v="518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3863"/>
    <n v="3526997"/>
    <n v="0"/>
    <n v="563134"/>
    <n v="0"/>
    <n v="0"/>
    <n v="0"/>
    <n v="0"/>
    <n v="563134"/>
    <n v="-3526997"/>
    <n v="0"/>
    <n v="0"/>
    <n v="0"/>
    <n v="0"/>
    <n v="0"/>
    <n v="0"/>
    <n v="0"/>
    <n v="0"/>
    <n v="0"/>
    <n v="0"/>
    <n v="0"/>
    <n v="0"/>
    <n v="0"/>
    <n v="0"/>
    <n v="0"/>
    <n v="0"/>
    <n v="0"/>
    <n v="-3526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3134"/>
    <n v="0"/>
    <m/>
    <n v="0"/>
    <n v="1033"/>
    <n v="0"/>
    <n v="2450330"/>
    <n v="0"/>
    <n v="29469"/>
    <n v="0"/>
    <n v="47301"/>
    <n v="435730"/>
    <n v="0"/>
    <n v="0"/>
    <n v="0"/>
    <n v="0"/>
    <m/>
    <n v="0"/>
    <n v="0"/>
    <n v="2963863"/>
    <m/>
    <n v="0"/>
    <m/>
    <n v="0"/>
    <n v="563134"/>
    <n v="3526997"/>
    <n v="3526997"/>
  </r>
  <r>
    <x v="35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6-02-04T00:00:00"/>
    <d v="2016-03-04T00:00:00"/>
    <d v="2016-03-07T00:00:00"/>
    <n v="172426944"/>
    <n v="165250"/>
    <n v="0"/>
    <n v="41800"/>
    <n v="0"/>
    <n v="0"/>
    <n v="0"/>
    <n v="0"/>
    <n v="0"/>
    <n v="556"/>
    <n v="624"/>
    <n v="501"/>
    <n v="497"/>
    <n v="0"/>
    <n v="1229"/>
    <n v="0"/>
    <n v="11936169"/>
    <n v="0"/>
    <n v="0"/>
    <n v="0"/>
    <n v="0"/>
    <n v="0"/>
    <n v="0"/>
    <n v="0"/>
    <n v="0"/>
    <n v="143553"/>
    <n v="0"/>
    <n v="0"/>
    <n v="0"/>
    <n v="0"/>
    <n v="656694"/>
    <n v="3112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7144"/>
    <n v="89210"/>
    <n v="0"/>
    <n v="0"/>
    <n v="15156677"/>
    <n v="18036446"/>
    <n v="0"/>
    <n v="2879769"/>
    <n v="0"/>
    <n v="0"/>
    <n v="0"/>
    <n v="0"/>
    <n v="2879769"/>
    <n v="-18036446"/>
    <n v="0"/>
    <n v="0"/>
    <n v="0"/>
    <n v="0"/>
    <n v="0"/>
    <n v="0"/>
    <n v="0"/>
    <n v="0"/>
    <n v="0"/>
    <n v="0"/>
    <n v="0"/>
    <n v="0"/>
    <n v="0"/>
    <n v="0"/>
    <n v="0"/>
    <n v="0"/>
    <n v="0"/>
    <n v="-18036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9769"/>
    <n v="0"/>
    <m/>
    <n v="0"/>
    <n v="1033"/>
    <n v="0"/>
    <n v="10030394"/>
    <n v="0"/>
    <n v="120633"/>
    <n v="0"/>
    <n v="551844"/>
    <n v="2615500"/>
    <n v="0"/>
    <n v="0"/>
    <n v="0"/>
    <n v="0"/>
    <m/>
    <n v="0"/>
    <n v="0"/>
    <n v="13319404"/>
    <m/>
    <n v="0"/>
    <m/>
    <n v="0"/>
    <n v="2530687"/>
    <n v="15850091"/>
    <n v="15850091"/>
  </r>
  <r>
    <x v="35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2-04T00:00:00"/>
    <d v="2016-03-04T00:00:00"/>
    <d v="2016-03-07T00:00:00"/>
    <n v="172426944"/>
    <n v="15800"/>
    <n v="0"/>
    <n v="62"/>
    <n v="0"/>
    <n v="0"/>
    <n v="0"/>
    <n v="0"/>
    <n v="0"/>
    <n v="50"/>
    <n v="94"/>
    <n v="50"/>
    <n v="84"/>
    <n v="80279"/>
    <n v="1229"/>
    <n v="0"/>
    <n v="1141249"/>
    <n v="0"/>
    <n v="0"/>
    <n v="0"/>
    <n v="0"/>
    <n v="0"/>
    <n v="0"/>
    <n v="0"/>
    <n v="0"/>
    <n v="13725"/>
    <n v="0"/>
    <n v="0"/>
    <n v="0"/>
    <n v="0"/>
    <n v="58453"/>
    <n v="48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7283"/>
    <n v="1781767"/>
    <n v="0"/>
    <n v="284484"/>
    <n v="0"/>
    <n v="0"/>
    <n v="0"/>
    <n v="0"/>
    <n v="284484"/>
    <n v="-1781767"/>
    <n v="0"/>
    <n v="0"/>
    <n v="0"/>
    <n v="0"/>
    <n v="0"/>
    <n v="0"/>
    <n v="0"/>
    <n v="0"/>
    <n v="0"/>
    <n v="0"/>
    <n v="0"/>
    <n v="0"/>
    <n v="0"/>
    <n v="0"/>
    <n v="0"/>
    <n v="0"/>
    <n v="0"/>
    <n v="-178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484"/>
    <n v="0"/>
    <m/>
    <n v="67461"/>
    <n v="1033"/>
    <n v="0"/>
    <n v="959033"/>
    <n v="0"/>
    <n v="11534"/>
    <n v="0"/>
    <n v="49120"/>
    <n v="409102"/>
    <n v="0"/>
    <n v="0"/>
    <n v="0"/>
    <n v="0"/>
    <m/>
    <n v="0"/>
    <n v="0"/>
    <n v="1497283"/>
    <m/>
    <n v="0"/>
    <m/>
    <n v="0"/>
    <n v="284484"/>
    <n v="1781767"/>
    <n v="1781767"/>
  </r>
  <r>
    <x v="35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2-04T00:00:00"/>
    <d v="2016-03-04T00:00:00"/>
    <d v="2016-03-07T00:00:00"/>
    <n v="172426944"/>
    <n v="80494"/>
    <n v="0"/>
    <n v="30415"/>
    <n v="0"/>
    <n v="0"/>
    <n v="0"/>
    <n v="0"/>
    <n v="0"/>
    <n v="215"/>
    <n v="213"/>
    <n v="214"/>
    <n v="113"/>
    <n v="0"/>
    <n v="1229"/>
    <n v="0"/>
    <n v="5814160"/>
    <n v="0"/>
    <n v="0"/>
    <n v="0"/>
    <n v="0"/>
    <n v="0"/>
    <n v="0"/>
    <n v="0"/>
    <n v="0"/>
    <n v="69926"/>
    <n v="0"/>
    <n v="0"/>
    <n v="0"/>
    <n v="0"/>
    <n v="132061"/>
    <n v="653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192"/>
    <n v="22050"/>
    <n v="0"/>
    <n v="0"/>
    <n v="6034897"/>
    <n v="7181528"/>
    <n v="0"/>
    <n v="1146631"/>
    <n v="0"/>
    <n v="0"/>
    <n v="0"/>
    <n v="0"/>
    <n v="1146631"/>
    <n v="-7181528"/>
    <n v="0"/>
    <n v="0"/>
    <n v="0"/>
    <n v="0"/>
    <n v="0"/>
    <n v="0"/>
    <n v="0"/>
    <n v="0"/>
    <n v="0"/>
    <n v="0"/>
    <n v="0"/>
    <n v="0"/>
    <n v="0"/>
    <n v="0"/>
    <n v="0"/>
    <n v="0"/>
    <n v="0"/>
    <n v="-7181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6631"/>
    <n v="0"/>
    <m/>
    <n v="0"/>
    <n v="1033"/>
    <n v="0"/>
    <n v="4885849"/>
    <n v="0"/>
    <n v="58761"/>
    <n v="0"/>
    <n v="110976"/>
    <n v="549504"/>
    <n v="0"/>
    <n v="0"/>
    <n v="0"/>
    <n v="0"/>
    <m/>
    <n v="0"/>
    <n v="0"/>
    <n v="5606123"/>
    <m/>
    <n v="0"/>
    <m/>
    <n v="0"/>
    <n v="1065163"/>
    <n v="6671286"/>
    <n v="6671286"/>
  </r>
  <r>
    <x v="35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5-11-05T00:00:00"/>
    <d v="2016-03-04T00:00:00"/>
    <d v="2016-03-07T00:00:00"/>
    <n v="172426944"/>
    <n v="0"/>
    <n v="0"/>
    <n v="0"/>
    <n v="0"/>
    <n v="0"/>
    <n v="0"/>
    <n v="0"/>
    <n v="22813"/>
    <n v="0"/>
    <n v="0"/>
    <n v="0"/>
    <n v="0"/>
    <n v="0"/>
    <n v="1188"/>
    <n v="0"/>
    <n v="1735209"/>
    <n v="0"/>
    <n v="0"/>
    <n v="0"/>
    <n v="0"/>
    <n v="0"/>
    <n v="0"/>
    <n v="0"/>
    <n v="0"/>
    <n v="0"/>
    <n v="0"/>
    <n v="0"/>
    <n v="0"/>
    <n v="0"/>
    <n v="8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867"/>
    <n v="1820542"/>
    <n v="0"/>
    <n v="290675"/>
    <n v="0"/>
    <n v="0"/>
    <n v="0"/>
    <n v="0"/>
    <n v="290675"/>
    <n v="-1820542"/>
    <n v="0"/>
    <n v="0"/>
    <n v="0"/>
    <n v="0"/>
    <n v="0"/>
    <n v="0"/>
    <n v="0"/>
    <n v="0"/>
    <n v="0"/>
    <n v="0"/>
    <n v="0"/>
    <n v="0"/>
    <n v="0"/>
    <n v="0"/>
    <n v="0"/>
    <n v="0"/>
    <n v="0"/>
    <n v="-1820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675"/>
    <n v="0"/>
    <m/>
    <n v="0"/>
    <n v="998"/>
    <n v="0"/>
    <n v="1458159"/>
    <n v="0"/>
    <n v="0"/>
    <n v="0"/>
    <n v="70710"/>
    <n v="0"/>
    <n v="0"/>
    <n v="0"/>
    <n v="0"/>
    <n v="0"/>
    <m/>
    <n v="0"/>
    <n v="0"/>
    <n v="1529867"/>
    <m/>
    <n v="0"/>
    <m/>
    <n v="0"/>
    <n v="290675"/>
    <n v="1820542"/>
    <n v="1820542"/>
  </r>
  <r>
    <x v="36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5-12-04T00:00:00"/>
    <d v="2016-02-04T00:00:00"/>
    <d v="2016-02-05T00:00:00"/>
    <n v="170845591"/>
    <n v="0"/>
    <n v="0"/>
    <n v="0"/>
    <n v="0"/>
    <n v="0"/>
    <n v="0"/>
    <n v="0"/>
    <n v="37175"/>
    <n v="0"/>
    <n v="0"/>
    <n v="0"/>
    <n v="0"/>
    <n v="116813"/>
    <n v="1233"/>
    <n v="0"/>
    <n v="2684645"/>
    <n v="0"/>
    <n v="0"/>
    <n v="0"/>
    <n v="0"/>
    <n v="0"/>
    <n v="0"/>
    <n v="0"/>
    <n v="0"/>
    <n v="0"/>
    <n v="0"/>
    <n v="0"/>
    <n v="0"/>
    <n v="0"/>
    <n v="153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058"/>
    <n v="31531"/>
    <n v="0"/>
    <n v="0"/>
    <n v="3147628"/>
    <n v="3745678"/>
    <n v="0"/>
    <n v="598049"/>
    <n v="0"/>
    <n v="0"/>
    <n v="0"/>
    <n v="0"/>
    <n v="598049"/>
    <n v="-3745678"/>
    <n v="0"/>
    <n v="0"/>
    <n v="0"/>
    <n v="0"/>
    <n v="0"/>
    <n v="0"/>
    <n v="0"/>
    <n v="0"/>
    <n v="0"/>
    <n v="0"/>
    <n v="0"/>
    <n v="0"/>
    <n v="0"/>
    <n v="0"/>
    <n v="0"/>
    <n v="0"/>
    <n v="0"/>
    <n v="-374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049"/>
    <n v="-1"/>
    <m/>
    <n v="98162"/>
    <n v="1036"/>
    <n v="0"/>
    <n v="2256004"/>
    <n v="0"/>
    <n v="0"/>
    <n v="0"/>
    <n v="128906"/>
    <n v="0"/>
    <n v="0"/>
    <n v="0"/>
    <n v="0"/>
    <n v="0"/>
    <m/>
    <n v="0"/>
    <n v="0"/>
    <n v="2484108"/>
    <m/>
    <n v="0"/>
    <m/>
    <n v="0"/>
    <n v="471981"/>
    <n v="2956089"/>
    <n v="2956089"/>
  </r>
  <r>
    <x v="36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6-01-06T00:00:00"/>
    <d v="2016-02-04T00:00:00"/>
    <d v="2016-02-05T00:00:00"/>
    <n v="170845591"/>
    <n v="118803"/>
    <n v="0"/>
    <n v="44849"/>
    <n v="0"/>
    <n v="0"/>
    <n v="0"/>
    <n v="0"/>
    <n v="0"/>
    <n v="322"/>
    <n v="329"/>
    <n v="274"/>
    <n v="261"/>
    <n v="62894"/>
    <n v="1233"/>
    <n v="0"/>
    <n v="8581257"/>
    <n v="0"/>
    <n v="0"/>
    <n v="0"/>
    <n v="0"/>
    <n v="0"/>
    <n v="0"/>
    <n v="0"/>
    <n v="0"/>
    <n v="103204"/>
    <n v="0"/>
    <n v="0"/>
    <n v="0"/>
    <n v="0"/>
    <n v="205091"/>
    <n v="150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1680"/>
    <n v="46825"/>
    <n v="0"/>
    <n v="0"/>
    <n v="9762459"/>
    <n v="11617326"/>
    <n v="0"/>
    <n v="1854867"/>
    <n v="0"/>
    <n v="0"/>
    <n v="0"/>
    <n v="0"/>
    <n v="1854867"/>
    <n v="-11617326"/>
    <n v="0"/>
    <n v="0"/>
    <n v="0"/>
    <n v="0"/>
    <n v="0"/>
    <n v="0"/>
    <n v="0"/>
    <n v="0"/>
    <n v="0"/>
    <n v="0"/>
    <n v="0"/>
    <n v="0"/>
    <n v="0"/>
    <n v="0"/>
    <n v="0"/>
    <n v="0"/>
    <n v="0"/>
    <n v="-11617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4867"/>
    <n v="0"/>
    <m/>
    <n v="52852"/>
    <n v="1036"/>
    <n v="0"/>
    <n v="7211140"/>
    <n v="0"/>
    <n v="86726"/>
    <n v="0"/>
    <n v="172345"/>
    <n v="1264826"/>
    <n v="0"/>
    <n v="0"/>
    <n v="0"/>
    <n v="0"/>
    <m/>
    <n v="0"/>
    <n v="0"/>
    <n v="8788925"/>
    <m/>
    <n v="0"/>
    <m/>
    <n v="0"/>
    <n v="1669896"/>
    <n v="10458821"/>
    <n v="10458821"/>
  </r>
  <r>
    <x v="36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6-01-06T00:00:00"/>
    <d v="2016-02-04T00:00:00"/>
    <d v="2016-02-05T00:00:00"/>
    <n v="170845591"/>
    <n v="123782"/>
    <n v="0"/>
    <n v="59167"/>
    <n v="0"/>
    <n v="0"/>
    <n v="0"/>
    <n v="0"/>
    <n v="0"/>
    <n v="297"/>
    <n v="401"/>
    <n v="295"/>
    <n v="395"/>
    <n v="116813"/>
    <n v="1233"/>
    <n v="0"/>
    <n v="8940895"/>
    <n v="0"/>
    <n v="0"/>
    <n v="0"/>
    <n v="0"/>
    <n v="0"/>
    <n v="0"/>
    <n v="0"/>
    <n v="0"/>
    <n v="107530"/>
    <n v="0"/>
    <n v="0"/>
    <n v="0"/>
    <n v="0"/>
    <n v="249974"/>
    <n v="2280783"/>
    <n v="344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8803"/>
    <n v="12041376"/>
    <n v="0"/>
    <n v="1922573"/>
    <n v="0"/>
    <n v="0"/>
    <n v="0"/>
    <n v="0"/>
    <n v="1922573"/>
    <n v="-12041376"/>
    <n v="0"/>
    <n v="0"/>
    <n v="0"/>
    <n v="0"/>
    <n v="0"/>
    <n v="0"/>
    <n v="0"/>
    <n v="0"/>
    <n v="0"/>
    <n v="0"/>
    <n v="0"/>
    <n v="0"/>
    <n v="0"/>
    <n v="0"/>
    <n v="0"/>
    <n v="0"/>
    <n v="0"/>
    <n v="-1204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573"/>
    <n v="0"/>
    <m/>
    <n v="98162"/>
    <n v="1036"/>
    <n v="0"/>
    <n v="7513357"/>
    <n v="0"/>
    <n v="90361"/>
    <n v="0"/>
    <n v="210062"/>
    <n v="1916624"/>
    <n v="289201"/>
    <n v="0"/>
    <n v="0"/>
    <n v="0"/>
    <m/>
    <n v="0"/>
    <n v="0"/>
    <n v="10118803"/>
    <m/>
    <n v="0"/>
    <m/>
    <n v="0"/>
    <n v="1922573"/>
    <n v="12041376"/>
    <n v="12041376"/>
  </r>
  <r>
    <x v="36"/>
    <n v="1594986"/>
    <n v="532998"/>
    <n v="532998"/>
    <s v="25-616-0250"/>
    <s v="AGUAS ANDINAS S.A."/>
    <s v="STA VICTORIA S/N"/>
    <s v="AT43"/>
    <s v="4762 - NORMAL CON EMISION DE FACTURA"/>
    <s v="1-1 AEREA"/>
    <s v="N"/>
    <s v="SF-SIN DOCTO. AGRUPACION IVA"/>
    <s v="PUDAHUEL"/>
    <s v="LORD COCHRANE"/>
    <s v="LAS ACACIAS"/>
    <s v="GRAN CLIENTE"/>
    <s v="SERVICIOS SANITARIOS"/>
    <d v="2016-01-06T00:00:00"/>
    <d v="2016-02-04T00:00:00"/>
    <d v="2016-02-05T00:00:00"/>
    <n v="170845591"/>
    <n v="25119"/>
    <n v="0"/>
    <n v="8916"/>
    <n v="0"/>
    <n v="0"/>
    <n v="0"/>
    <n v="0"/>
    <n v="0"/>
    <n v="61"/>
    <n v="64"/>
    <n v="61"/>
    <n v="64"/>
    <n v="141467"/>
    <n v="1233"/>
    <n v="0"/>
    <n v="1814370"/>
    <n v="0"/>
    <n v="0"/>
    <n v="0"/>
    <n v="0"/>
    <n v="0"/>
    <n v="0"/>
    <n v="0"/>
    <n v="0"/>
    <n v="21821"/>
    <n v="0"/>
    <n v="0"/>
    <n v="0"/>
    <n v="0"/>
    <n v="39896"/>
    <n v="369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6609"/>
    <n v="2387865"/>
    <n v="0"/>
    <n v="381256"/>
    <n v="0"/>
    <n v="0"/>
    <n v="0"/>
    <n v="0"/>
    <n v="381256"/>
    <n v="-2387865"/>
    <n v="0"/>
    <n v="0"/>
    <n v="0"/>
    <n v="0"/>
    <n v="0"/>
    <n v="0"/>
    <n v="0"/>
    <n v="0"/>
    <n v="0"/>
    <n v="0"/>
    <n v="0"/>
    <n v="0"/>
    <n v="0"/>
    <n v="0"/>
    <n v="0"/>
    <n v="0"/>
    <n v="0"/>
    <n v="-2387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256"/>
    <n v="0"/>
    <m/>
    <n v="118880"/>
    <n v="1036"/>
    <n v="0"/>
    <n v="1524681"/>
    <n v="0"/>
    <n v="18337"/>
    <n v="0"/>
    <n v="33526"/>
    <n v="310149"/>
    <n v="0"/>
    <n v="0"/>
    <n v="0"/>
    <n v="0"/>
    <m/>
    <n v="0"/>
    <n v="0"/>
    <n v="2006609"/>
    <m/>
    <n v="0"/>
    <m/>
    <n v="0"/>
    <n v="381256"/>
    <n v="2387865"/>
    <n v="2387865"/>
  </r>
  <r>
    <x v="36"/>
    <n v="1594986"/>
    <n v="532999"/>
    <n v="532999"/>
    <s v="25-616-2400"/>
    <s v="AGUAS ANDINAS S.A."/>
    <s v="SAN MARTIN 430"/>
    <s v="AT43"/>
    <s v="4762 - NORMAL CON EMISION DE FACTURA"/>
    <s v="1-1 AEREA"/>
    <s v="N"/>
    <s v="SF-SIN DOCTO. AGRUPACION IVA"/>
    <s v="QUILICURA"/>
    <s v="LO BOZA"/>
    <s v="LO BOZA"/>
    <s v="GRAN CLIENTE"/>
    <s v="SERVICIOS SANITARIOS"/>
    <d v="2016-01-06T00:00:00"/>
    <d v="2016-02-04T00:00:00"/>
    <d v="2016-02-05T00:00:00"/>
    <n v="170845591"/>
    <n v="14833"/>
    <n v="0"/>
    <n v="9403"/>
    <n v="0"/>
    <n v="0"/>
    <n v="0"/>
    <n v="0"/>
    <n v="0"/>
    <n v="24"/>
    <n v="24"/>
    <n v="24"/>
    <n v="24"/>
    <n v="79906"/>
    <n v="1233"/>
    <n v="0"/>
    <n v="1071402"/>
    <n v="0"/>
    <n v="0"/>
    <n v="0"/>
    <n v="0"/>
    <n v="0"/>
    <n v="0"/>
    <n v="0"/>
    <n v="0"/>
    <n v="12885"/>
    <n v="0"/>
    <n v="0"/>
    <n v="0"/>
    <n v="0"/>
    <n v="14961"/>
    <n v="138404"/>
    <n v="110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66"/>
    <n v="5021"/>
    <n v="0"/>
    <n v="0"/>
    <n v="1305888"/>
    <n v="1554006"/>
    <n v="0"/>
    <n v="248119"/>
    <n v="0"/>
    <n v="0"/>
    <n v="0"/>
    <n v="0"/>
    <n v="248119"/>
    <n v="-1554006"/>
    <n v="0"/>
    <n v="0"/>
    <n v="0"/>
    <n v="0"/>
    <n v="0"/>
    <n v="0"/>
    <n v="0"/>
    <n v="0"/>
    <n v="0"/>
    <n v="0"/>
    <n v="0"/>
    <n v="0"/>
    <n v="0"/>
    <n v="0"/>
    <n v="0"/>
    <n v="0"/>
    <n v="0"/>
    <n v="-1554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119"/>
    <n v="1"/>
    <m/>
    <n v="67148"/>
    <n v="1036"/>
    <n v="0"/>
    <n v="900338"/>
    <n v="0"/>
    <n v="10828"/>
    <n v="0"/>
    <n v="12572"/>
    <n v="116306"/>
    <n v="92629"/>
    <n v="0"/>
    <n v="0"/>
    <n v="0"/>
    <m/>
    <n v="0"/>
    <n v="0"/>
    <n v="1200857"/>
    <m/>
    <n v="0"/>
    <m/>
    <n v="0"/>
    <n v="228163"/>
    <n v="1429020"/>
    <n v="1429020"/>
  </r>
  <r>
    <x v="36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1-06T00:00:00"/>
    <d v="2016-02-04T00:00:00"/>
    <d v="2016-02-05T00:00:00"/>
    <n v="170845591"/>
    <n v="310711"/>
    <n v="0"/>
    <n v="110573"/>
    <n v="0"/>
    <n v="0"/>
    <n v="0"/>
    <n v="0"/>
    <n v="0"/>
    <n v="663"/>
    <n v="686"/>
    <n v="651"/>
    <n v="665"/>
    <n v="79906"/>
    <n v="1233"/>
    <n v="0"/>
    <n v="22442959"/>
    <n v="0"/>
    <n v="0"/>
    <n v="0"/>
    <n v="0"/>
    <n v="0"/>
    <n v="0"/>
    <n v="0"/>
    <n v="0"/>
    <n v="269915"/>
    <n v="0"/>
    <n v="0"/>
    <n v="0"/>
    <n v="0"/>
    <n v="427947"/>
    <n v="3834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36893"/>
    <n v="27056903"/>
    <n v="0"/>
    <n v="4320010"/>
    <n v="0"/>
    <n v="0"/>
    <n v="0"/>
    <n v="0"/>
    <n v="4320010"/>
    <n v="-27056903"/>
    <n v="0"/>
    <n v="0"/>
    <n v="0"/>
    <n v="0"/>
    <n v="0"/>
    <n v="0"/>
    <n v="0"/>
    <n v="0"/>
    <n v="0"/>
    <n v="0"/>
    <n v="0"/>
    <n v="0"/>
    <n v="0"/>
    <n v="0"/>
    <n v="0"/>
    <n v="0"/>
    <n v="0"/>
    <n v="-27056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0010"/>
    <n v="0"/>
    <m/>
    <n v="67148"/>
    <n v="1036"/>
    <n v="0"/>
    <n v="18859629"/>
    <n v="0"/>
    <n v="226819"/>
    <n v="0"/>
    <n v="359619"/>
    <n v="3222642"/>
    <n v="0"/>
    <n v="0"/>
    <n v="0"/>
    <n v="0"/>
    <m/>
    <n v="0"/>
    <n v="0"/>
    <n v="22736893"/>
    <m/>
    <n v="0"/>
    <m/>
    <n v="0"/>
    <n v="4320010"/>
    <n v="27056903"/>
    <n v="27056903"/>
  </r>
  <r>
    <x v="36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6-01-06T00:00:00"/>
    <d v="2016-02-04T00:00:00"/>
    <d v="2016-02-05T00:00:00"/>
    <n v="170845591"/>
    <n v="45837"/>
    <n v="0"/>
    <n v="13315"/>
    <n v="0"/>
    <n v="0"/>
    <n v="0"/>
    <n v="0"/>
    <n v="0"/>
    <n v="100"/>
    <n v="101"/>
    <n v="100"/>
    <n v="100"/>
    <n v="116813"/>
    <n v="1233"/>
    <n v="0"/>
    <n v="3310851"/>
    <n v="0"/>
    <n v="0"/>
    <n v="0"/>
    <n v="0"/>
    <n v="0"/>
    <n v="0"/>
    <n v="0"/>
    <n v="0"/>
    <n v="39819"/>
    <n v="0"/>
    <n v="0"/>
    <n v="0"/>
    <n v="0"/>
    <n v="62961"/>
    <n v="576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3464914"/>
    <n v="4123248"/>
    <n v="0"/>
    <n v="658334"/>
    <n v="0"/>
    <n v="0"/>
    <n v="0"/>
    <n v="0"/>
    <n v="658334"/>
    <n v="-4123248"/>
    <n v="0"/>
    <n v="0"/>
    <n v="0"/>
    <n v="0"/>
    <n v="0"/>
    <n v="0"/>
    <n v="0"/>
    <n v="0"/>
    <n v="0"/>
    <n v="0"/>
    <n v="0"/>
    <n v="0"/>
    <n v="0"/>
    <n v="0"/>
    <n v="0"/>
    <n v="0"/>
    <n v="0"/>
    <n v="-4123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8334"/>
    <n v="0"/>
    <m/>
    <n v="98162"/>
    <n v="1036"/>
    <n v="0"/>
    <n v="2782228"/>
    <n v="0"/>
    <n v="33461"/>
    <n v="0"/>
    <n v="52908"/>
    <n v="484608"/>
    <n v="0"/>
    <n v="0"/>
    <n v="0"/>
    <n v="0"/>
    <m/>
    <n v="0"/>
    <n v="0"/>
    <n v="3452403"/>
    <m/>
    <n v="0"/>
    <m/>
    <n v="0"/>
    <n v="655957"/>
    <n v="4108360"/>
    <n v="4108360"/>
  </r>
  <r>
    <x v="36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6-01-06T00:00:00"/>
    <d v="2016-02-04T00:00:00"/>
    <d v="2016-02-05T00:00:00"/>
    <n v="170845591"/>
    <n v="44094"/>
    <n v="0"/>
    <n v="28963"/>
    <n v="0"/>
    <n v="0"/>
    <n v="0"/>
    <n v="0"/>
    <n v="0"/>
    <n v="96"/>
    <n v="96"/>
    <n v="94"/>
    <n v="94"/>
    <n v="193058"/>
    <n v="1233"/>
    <n v="0"/>
    <n v="3184953"/>
    <n v="0"/>
    <n v="0"/>
    <n v="0"/>
    <n v="0"/>
    <n v="0"/>
    <n v="0"/>
    <n v="0"/>
    <n v="0"/>
    <n v="38305"/>
    <n v="0"/>
    <n v="0"/>
    <n v="0"/>
    <n v="0"/>
    <n v="59844"/>
    <n v="544965"/>
    <n v="341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277"/>
    <n v="18693"/>
    <n v="0"/>
    <n v="0"/>
    <n v="4056644"/>
    <n v="4827407"/>
    <n v="0"/>
    <n v="770762"/>
    <n v="0"/>
    <n v="0"/>
    <n v="0"/>
    <n v="0"/>
    <n v="770762"/>
    <n v="-4827407"/>
    <n v="0"/>
    <n v="0"/>
    <n v="0"/>
    <n v="0"/>
    <n v="0"/>
    <n v="0"/>
    <n v="0"/>
    <n v="0"/>
    <n v="0"/>
    <n v="0"/>
    <n v="0"/>
    <n v="0"/>
    <n v="0"/>
    <n v="0"/>
    <n v="0"/>
    <n v="0"/>
    <n v="0"/>
    <n v="-4827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0762"/>
    <n v="-1"/>
    <m/>
    <n v="162234"/>
    <n v="1036"/>
    <n v="0"/>
    <n v="2676431"/>
    <n v="0"/>
    <n v="32189"/>
    <n v="0"/>
    <n v="50289"/>
    <n v="457954"/>
    <n v="286621"/>
    <n v="0"/>
    <n v="0"/>
    <n v="0"/>
    <m/>
    <n v="0"/>
    <n v="0"/>
    <n v="3666754"/>
    <m/>
    <n v="0"/>
    <m/>
    <n v="0"/>
    <n v="696683"/>
    <n v="4363437"/>
    <n v="4363437"/>
  </r>
  <r>
    <x v="36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6-01-06T00:00:00"/>
    <d v="2016-02-04T00:00:00"/>
    <d v="2016-02-05T00:00:00"/>
    <n v="170845591"/>
    <n v="653"/>
    <n v="0"/>
    <n v="0"/>
    <n v="0"/>
    <n v="0"/>
    <n v="0"/>
    <n v="0"/>
    <n v="0"/>
    <n v="1"/>
    <n v="64"/>
    <n v="1"/>
    <n v="32"/>
    <n v="141467"/>
    <n v="1233"/>
    <n v="0"/>
    <n v="47167"/>
    <n v="0"/>
    <n v="0"/>
    <n v="0"/>
    <n v="0"/>
    <n v="0"/>
    <n v="0"/>
    <n v="0"/>
    <n v="0"/>
    <n v="568"/>
    <n v="0"/>
    <n v="0"/>
    <n v="0"/>
    <n v="0"/>
    <n v="39896"/>
    <n v="187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052"/>
    <n v="417752"/>
    <n v="0"/>
    <n v="66700"/>
    <n v="0"/>
    <n v="0"/>
    <n v="0"/>
    <n v="0"/>
    <n v="66700"/>
    <n v="-417752"/>
    <n v="0"/>
    <n v="0"/>
    <n v="0"/>
    <n v="0"/>
    <n v="0"/>
    <n v="0"/>
    <n v="0"/>
    <n v="0"/>
    <n v="0"/>
    <n v="0"/>
    <n v="0"/>
    <n v="0"/>
    <n v="0"/>
    <n v="0"/>
    <n v="0"/>
    <n v="0"/>
    <n v="0"/>
    <n v="-417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00"/>
    <n v="0"/>
    <m/>
    <n v="118880"/>
    <n v="1036"/>
    <n v="0"/>
    <n v="39636"/>
    <n v="0"/>
    <n v="477"/>
    <n v="0"/>
    <n v="33526"/>
    <n v="157497"/>
    <n v="0"/>
    <n v="0"/>
    <n v="0"/>
    <n v="0"/>
    <m/>
    <n v="0"/>
    <n v="0"/>
    <n v="351052"/>
    <m/>
    <n v="0"/>
    <m/>
    <n v="0"/>
    <n v="66700"/>
    <n v="417752"/>
    <n v="417752"/>
  </r>
  <r>
    <x v="36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6-01-06T00:00:00"/>
    <d v="2016-02-04T00:00:00"/>
    <d v="2016-02-05T00:00:00"/>
    <n v="170845591"/>
    <n v="347"/>
    <n v="0"/>
    <n v="0"/>
    <n v="0"/>
    <n v="0"/>
    <n v="0"/>
    <n v="0"/>
    <n v="0"/>
    <n v="1"/>
    <n v="58"/>
    <n v="1"/>
    <n v="28"/>
    <n v="141467"/>
    <n v="1233"/>
    <n v="0"/>
    <n v="25064"/>
    <n v="0"/>
    <n v="0"/>
    <n v="0"/>
    <n v="0"/>
    <n v="0"/>
    <n v="0"/>
    <n v="0"/>
    <n v="0"/>
    <n v="301"/>
    <n v="0"/>
    <n v="0"/>
    <n v="0"/>
    <n v="0"/>
    <n v="36156"/>
    <n v="16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304"/>
    <n v="365692"/>
    <n v="0"/>
    <n v="58388"/>
    <n v="0"/>
    <n v="0"/>
    <n v="0"/>
    <n v="0"/>
    <n v="58388"/>
    <n v="-365692"/>
    <n v="0"/>
    <n v="0"/>
    <n v="0"/>
    <n v="0"/>
    <n v="0"/>
    <n v="0"/>
    <n v="0"/>
    <n v="0"/>
    <n v="0"/>
    <n v="0"/>
    <n v="0"/>
    <n v="0"/>
    <n v="0"/>
    <n v="0"/>
    <n v="0"/>
    <n v="0"/>
    <n v="0"/>
    <n v="-365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388"/>
    <n v="0"/>
    <m/>
    <n v="118880"/>
    <n v="1036"/>
    <n v="0"/>
    <n v="21062"/>
    <n v="0"/>
    <n v="253"/>
    <n v="0"/>
    <n v="30383"/>
    <n v="135690"/>
    <n v="0"/>
    <n v="0"/>
    <n v="0"/>
    <n v="0"/>
    <m/>
    <n v="0"/>
    <n v="0"/>
    <n v="307304"/>
    <m/>
    <n v="0"/>
    <m/>
    <n v="0"/>
    <n v="58388"/>
    <n v="365692"/>
    <n v="365692"/>
  </r>
  <r>
    <x v="36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6-01-06T00:00:00"/>
    <d v="2016-02-04T00:00:00"/>
    <d v="2016-02-05T00:00:00"/>
    <n v="170845591"/>
    <n v="47967"/>
    <n v="0"/>
    <n v="12428"/>
    <n v="0"/>
    <n v="0"/>
    <n v="0"/>
    <n v="0"/>
    <n v="0"/>
    <n v="121"/>
    <n v="180"/>
    <n v="121"/>
    <n v="120"/>
    <n v="116813"/>
    <n v="1233"/>
    <n v="0"/>
    <n v="3464703"/>
    <n v="0"/>
    <n v="0"/>
    <n v="0"/>
    <n v="0"/>
    <n v="0"/>
    <n v="0"/>
    <n v="0"/>
    <n v="0"/>
    <n v="41669"/>
    <n v="0"/>
    <n v="0"/>
    <n v="0"/>
    <n v="0"/>
    <n v="112519"/>
    <n v="69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4235"/>
    <n v="4431840"/>
    <n v="0"/>
    <n v="707605"/>
    <n v="0"/>
    <n v="0"/>
    <n v="0"/>
    <n v="0"/>
    <n v="707605"/>
    <n v="-4431840"/>
    <n v="0"/>
    <n v="0"/>
    <n v="0"/>
    <n v="0"/>
    <n v="0"/>
    <n v="0"/>
    <n v="0"/>
    <n v="0"/>
    <n v="0"/>
    <n v="0"/>
    <n v="0"/>
    <n v="0"/>
    <n v="0"/>
    <n v="0"/>
    <n v="0"/>
    <n v="0"/>
    <n v="0"/>
    <n v="-4431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605"/>
    <n v="0"/>
    <m/>
    <n v="98162"/>
    <n v="1036"/>
    <n v="0"/>
    <n v="2911515"/>
    <n v="0"/>
    <n v="35016"/>
    <n v="0"/>
    <n v="94554"/>
    <n v="583952"/>
    <n v="0"/>
    <n v="0"/>
    <n v="0"/>
    <n v="0"/>
    <m/>
    <n v="0"/>
    <n v="0"/>
    <n v="3724235"/>
    <m/>
    <n v="0"/>
    <m/>
    <n v="0"/>
    <n v="707605"/>
    <n v="4431840"/>
    <n v="4431840"/>
  </r>
  <r>
    <x v="36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6-01-06T00:00:00"/>
    <d v="2016-02-04T00:00:00"/>
    <d v="2016-02-05T00:00:00"/>
    <n v="170845591"/>
    <n v="72001"/>
    <n v="0"/>
    <n v="5290"/>
    <n v="0"/>
    <n v="0"/>
    <n v="0"/>
    <n v="0"/>
    <n v="0"/>
    <n v="119"/>
    <n v="119"/>
    <n v="118"/>
    <n v="119"/>
    <n v="116813"/>
    <n v="1233"/>
    <n v="0"/>
    <n v="5200702"/>
    <n v="0"/>
    <n v="0"/>
    <n v="0"/>
    <n v="0"/>
    <n v="0"/>
    <n v="0"/>
    <n v="0"/>
    <n v="0"/>
    <n v="62548"/>
    <n v="0"/>
    <n v="0"/>
    <n v="0"/>
    <n v="0"/>
    <n v="74493"/>
    <n v="686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1379"/>
    <n v="6142041"/>
    <n v="0"/>
    <n v="980662"/>
    <n v="0"/>
    <n v="0"/>
    <n v="0"/>
    <n v="0"/>
    <n v="980662"/>
    <n v="-6142041"/>
    <n v="0"/>
    <n v="0"/>
    <n v="0"/>
    <n v="0"/>
    <n v="0"/>
    <n v="0"/>
    <n v="0"/>
    <n v="0"/>
    <n v="0"/>
    <n v="0"/>
    <n v="0"/>
    <n v="0"/>
    <n v="0"/>
    <n v="0"/>
    <n v="0"/>
    <n v="0"/>
    <n v="0"/>
    <n v="-614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0662"/>
    <n v="0"/>
    <m/>
    <n v="98162"/>
    <n v="1036"/>
    <n v="0"/>
    <n v="4370338"/>
    <n v="0"/>
    <n v="52561"/>
    <n v="0"/>
    <n v="62599"/>
    <n v="576683"/>
    <n v="0"/>
    <n v="0"/>
    <n v="0"/>
    <n v="0"/>
    <m/>
    <n v="0"/>
    <n v="0"/>
    <n v="5161379"/>
    <m/>
    <n v="0"/>
    <m/>
    <n v="0"/>
    <n v="980662"/>
    <n v="6142041"/>
    <n v="6142041"/>
  </r>
  <r>
    <x v="36"/>
    <n v="1594986"/>
    <n v="916308"/>
    <n v="916308"/>
    <s v="25-616-1500"/>
    <s v="AGUAS ANDINAS S.A."/>
    <s v="VALLE ALEGRE 1265"/>
    <s v="AT43"/>
    <s v="1762 - NORMAL CON EMISION DE FACTURA"/>
    <s v="1-1 AEREA"/>
    <s v="N"/>
    <s v="SF-SIN DOCTO. AGRUPACION IVA"/>
    <s v="RENCA"/>
    <s v="PUDAHUEL"/>
    <s v="PUDAHUEL"/>
    <s v="GRAN CLIENTE"/>
    <s v="SERVICIOS SANITARIOS"/>
    <d v="2016-01-06T00:00:00"/>
    <d v="2016-02-04T00:00:00"/>
    <d v="2016-02-05T00:00:00"/>
    <n v="170845591"/>
    <n v="27325"/>
    <n v="0"/>
    <n v="9766"/>
    <n v="0"/>
    <n v="0"/>
    <n v="0"/>
    <n v="0"/>
    <n v="0"/>
    <n v="69"/>
    <n v="71"/>
    <n v="68"/>
    <n v="70"/>
    <n v="79906"/>
    <n v="1233"/>
    <n v="0"/>
    <n v="1973711"/>
    <n v="0"/>
    <n v="0"/>
    <n v="0"/>
    <n v="0"/>
    <n v="0"/>
    <n v="0"/>
    <n v="0"/>
    <n v="0"/>
    <n v="23737"/>
    <n v="0"/>
    <n v="0"/>
    <n v="0"/>
    <n v="0"/>
    <n v="44260"/>
    <n v="40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3130"/>
    <n v="2526525"/>
    <n v="0"/>
    <n v="403395"/>
    <n v="0"/>
    <n v="0"/>
    <n v="0"/>
    <n v="0"/>
    <n v="403395"/>
    <n v="-2526525"/>
    <n v="0"/>
    <n v="0"/>
    <n v="0"/>
    <n v="0"/>
    <n v="0"/>
    <n v="0"/>
    <n v="0"/>
    <n v="0"/>
    <n v="0"/>
    <n v="0"/>
    <n v="0"/>
    <n v="0"/>
    <n v="0"/>
    <n v="0"/>
    <n v="0"/>
    <n v="0"/>
    <n v="0"/>
    <n v="-2526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395"/>
    <n v="0"/>
    <m/>
    <n v="67148"/>
    <n v="1036"/>
    <n v="0"/>
    <n v="1658581"/>
    <n v="0"/>
    <n v="19947"/>
    <n v="0"/>
    <n v="37193"/>
    <n v="339225"/>
    <n v="0"/>
    <n v="0"/>
    <n v="0"/>
    <n v="0"/>
    <m/>
    <n v="0"/>
    <n v="0"/>
    <n v="2123130"/>
    <m/>
    <n v="0"/>
    <m/>
    <n v="0"/>
    <n v="403395"/>
    <n v="2526525"/>
    <n v="2526525"/>
  </r>
  <r>
    <x v="36"/>
    <n v="1594986"/>
    <n v="973766"/>
    <n v="973766"/>
    <s v="25-616-1600"/>
    <s v="AGUAS ANDINAS S.A."/>
    <s v="ESMERALDA LADO 921"/>
    <s v="AT43"/>
    <s v="1762 - NORMAL CON EMISION DE FACTURA"/>
    <s v="1-1 AEREA"/>
    <s v="N"/>
    <s v="SF-SIN DOCTO. AGRUPACION IVA"/>
    <s v="RENCA"/>
    <s v="PUDAHUEL"/>
    <s v="PUDAHUEL"/>
    <s v="GRAN CLIENTE"/>
    <s v="SERVICIOS SANITARIOS"/>
    <d v="2016-01-06T00:00:00"/>
    <d v="2016-02-04T00:00:00"/>
    <d v="2016-02-05T00:00:00"/>
    <n v="170845591"/>
    <n v="0"/>
    <n v="0"/>
    <n v="0"/>
    <n v="0"/>
    <n v="0"/>
    <n v="0"/>
    <n v="0"/>
    <n v="26665"/>
    <n v="0"/>
    <n v="0"/>
    <n v="0"/>
    <n v="0"/>
    <n v="0"/>
    <n v="1233"/>
    <n v="0"/>
    <n v="1926039"/>
    <n v="0"/>
    <n v="0"/>
    <n v="0"/>
    <n v="0"/>
    <n v="0"/>
    <n v="0"/>
    <n v="0"/>
    <n v="0"/>
    <n v="0"/>
    <n v="0"/>
    <n v="0"/>
    <n v="0"/>
    <n v="0"/>
    <n v="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9892"/>
    <n v="1975271"/>
    <n v="0"/>
    <n v="315379"/>
    <n v="0"/>
    <n v="0"/>
    <n v="0"/>
    <n v="0"/>
    <n v="315379"/>
    <n v="-1975271"/>
    <n v="0"/>
    <n v="0"/>
    <n v="0"/>
    <n v="0"/>
    <n v="0"/>
    <n v="0"/>
    <n v="0"/>
    <n v="0"/>
    <n v="0"/>
    <n v="0"/>
    <n v="0"/>
    <n v="0"/>
    <n v="0"/>
    <n v="0"/>
    <n v="0"/>
    <n v="0"/>
    <n v="0"/>
    <n v="-1975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379"/>
    <n v="0"/>
    <m/>
    <n v="0"/>
    <n v="1036"/>
    <n v="0"/>
    <n v="1618520"/>
    <n v="0"/>
    <n v="0"/>
    <n v="0"/>
    <n v="40336"/>
    <n v="0"/>
    <n v="0"/>
    <n v="0"/>
    <n v="0"/>
    <n v="0"/>
    <m/>
    <n v="0"/>
    <n v="0"/>
    <n v="1659892"/>
    <m/>
    <n v="0"/>
    <m/>
    <n v="0"/>
    <n v="315379"/>
    <n v="1975271"/>
    <n v="1975271"/>
  </r>
  <r>
    <x v="36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6-01-06T00:00:00"/>
    <d v="2016-02-04T00:00:00"/>
    <d v="2016-02-05T00:00:00"/>
    <n v="170845591"/>
    <n v="259830"/>
    <n v="0"/>
    <n v="94456"/>
    <n v="0"/>
    <n v="0"/>
    <n v="0"/>
    <n v="0"/>
    <n v="0"/>
    <n v="588"/>
    <n v="711"/>
    <n v="528"/>
    <n v="669"/>
    <n v="79906"/>
    <n v="1233"/>
    <n v="0"/>
    <n v="18767774"/>
    <n v="0"/>
    <n v="0"/>
    <n v="0"/>
    <n v="0"/>
    <n v="0"/>
    <n v="0"/>
    <n v="0"/>
    <n v="0"/>
    <n v="225714"/>
    <n v="0"/>
    <n v="0"/>
    <n v="0"/>
    <n v="0"/>
    <n v="443531"/>
    <n v="3860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5317"/>
    <n v="88408"/>
    <n v="0"/>
    <n v="0"/>
    <n v="21548552"/>
    <n v="25642778"/>
    <n v="0"/>
    <n v="4094225"/>
    <n v="0"/>
    <n v="0"/>
    <n v="0"/>
    <n v="0"/>
    <n v="4094225"/>
    <n v="-25642778"/>
    <n v="0"/>
    <n v="0"/>
    <n v="0"/>
    <n v="0"/>
    <n v="0"/>
    <n v="0"/>
    <n v="0"/>
    <n v="0"/>
    <n v="0"/>
    <n v="0"/>
    <n v="0"/>
    <n v="0"/>
    <n v="0"/>
    <n v="0"/>
    <n v="0"/>
    <n v="0"/>
    <n v="1"/>
    <n v="-25642777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4225"/>
    <n v="-1"/>
    <m/>
    <n v="67148"/>
    <n v="1036"/>
    <n v="0"/>
    <n v="15771239"/>
    <n v="0"/>
    <n v="189676"/>
    <n v="0"/>
    <n v="372715"/>
    <n v="3244449"/>
    <n v="0"/>
    <n v="0"/>
    <n v="0"/>
    <n v="0"/>
    <m/>
    <n v="0"/>
    <n v="0"/>
    <n v="19646263"/>
    <m/>
    <n v="0"/>
    <m/>
    <n v="-1"/>
    <n v="3732790"/>
    <n v="23379053"/>
    <n v="23379052"/>
  </r>
  <r>
    <x v="36"/>
    <n v="1594986"/>
    <n v="985980"/>
    <n v="985980"/>
    <s v="25-616-1300"/>
    <s v="AGUAS ANDINAS S.A."/>
    <s v="AV. DEPARTAMENTAL 7828"/>
    <s v="AT43"/>
    <s v="4762 - NORMAL CON EMISION DE FACTURA"/>
    <s v="1-1 AEREA"/>
    <s v="N"/>
    <s v="SF-SIN DOCTO. AGRUPACION IVA"/>
    <s v="PENALOLEN"/>
    <s v="MACUL"/>
    <s v="MACUL"/>
    <s v="GRAN CLIENTE"/>
    <s v="SERVICIOS SANITARIOS"/>
    <d v="2016-01-06T00:00:00"/>
    <d v="2016-02-04T00:00:00"/>
    <d v="2016-02-05T00:00:00"/>
    <n v="170845591"/>
    <n v="68957"/>
    <n v="0"/>
    <n v="33577"/>
    <n v="0"/>
    <n v="0"/>
    <n v="0"/>
    <n v="0"/>
    <n v="0"/>
    <n v="147"/>
    <n v="209"/>
    <n v="147"/>
    <n v="147"/>
    <n v="79906"/>
    <n v="1233"/>
    <n v="0"/>
    <n v="4980832"/>
    <n v="0"/>
    <n v="0"/>
    <n v="0"/>
    <n v="0"/>
    <n v="0"/>
    <n v="0"/>
    <n v="0"/>
    <n v="0"/>
    <n v="59903"/>
    <n v="0"/>
    <n v="0"/>
    <n v="0"/>
    <n v="0"/>
    <n v="130597"/>
    <n v="850608"/>
    <n v="178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78941"/>
    <n v="6281940"/>
    <n v="0"/>
    <n v="1002999"/>
    <n v="0"/>
    <n v="0"/>
    <n v="0"/>
    <n v="0"/>
    <n v="1002999"/>
    <n v="-6281940"/>
    <n v="0"/>
    <n v="0"/>
    <n v="0"/>
    <n v="0"/>
    <n v="0"/>
    <n v="0"/>
    <n v="0"/>
    <n v="0"/>
    <n v="0"/>
    <n v="0"/>
    <n v="0"/>
    <n v="0"/>
    <n v="0"/>
    <n v="0"/>
    <n v="0"/>
    <n v="0"/>
    <n v="0"/>
    <n v="-6281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999"/>
    <n v="0"/>
    <m/>
    <n v="67148"/>
    <n v="1036"/>
    <n v="0"/>
    <n v="4185573"/>
    <n v="0"/>
    <n v="50339"/>
    <n v="0"/>
    <n v="109745"/>
    <n v="714797"/>
    <n v="150303"/>
    <n v="0"/>
    <n v="0"/>
    <n v="0"/>
    <m/>
    <n v="0"/>
    <n v="0"/>
    <n v="5278941"/>
    <m/>
    <n v="0"/>
    <m/>
    <n v="0"/>
    <n v="1002999"/>
    <n v="6281940"/>
    <n v="6281940"/>
  </r>
  <r>
    <x v="36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6-01-06T00:00:00"/>
    <d v="2016-02-04T00:00:00"/>
    <d v="2016-02-05T00:00:00"/>
    <n v="170845591"/>
    <n v="298711"/>
    <n v="0"/>
    <n v="114008"/>
    <n v="0"/>
    <n v="0"/>
    <n v="0"/>
    <n v="0"/>
    <n v="0"/>
    <n v="645"/>
    <n v="802"/>
    <n v="645"/>
    <n v="710"/>
    <n v="79906"/>
    <n v="1233"/>
    <n v="0"/>
    <n v="21576188"/>
    <n v="0"/>
    <n v="0"/>
    <n v="0"/>
    <n v="0"/>
    <n v="0"/>
    <n v="0"/>
    <n v="0"/>
    <n v="0"/>
    <n v="259490"/>
    <n v="0"/>
    <n v="0"/>
    <n v="0"/>
    <n v="0"/>
    <n v="499946"/>
    <n v="4094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78331"/>
    <n v="26511214"/>
    <n v="0"/>
    <n v="4232883"/>
    <n v="0"/>
    <n v="0"/>
    <n v="0"/>
    <n v="0"/>
    <n v="4232883"/>
    <n v="-26511214"/>
    <n v="0"/>
    <n v="0"/>
    <n v="0"/>
    <n v="0"/>
    <n v="0"/>
    <n v="0"/>
    <n v="0"/>
    <n v="0"/>
    <n v="0"/>
    <n v="0"/>
    <n v="0"/>
    <n v="0"/>
    <n v="0"/>
    <n v="0"/>
    <n v="0"/>
    <n v="0"/>
    <n v="0"/>
    <n v="-2651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2883"/>
    <n v="0"/>
    <m/>
    <n v="67148"/>
    <n v="1036"/>
    <n v="0"/>
    <n v="18131250"/>
    <n v="0"/>
    <n v="218059"/>
    <n v="0"/>
    <n v="420123"/>
    <n v="3440715"/>
    <n v="0"/>
    <n v="0"/>
    <n v="0"/>
    <n v="0"/>
    <m/>
    <n v="0"/>
    <n v="0"/>
    <n v="22278331"/>
    <m/>
    <n v="0"/>
    <m/>
    <n v="0"/>
    <n v="4232883"/>
    <n v="26511214"/>
    <n v="26511214"/>
  </r>
  <r>
    <x v="36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6-01-06T00:00:00"/>
    <d v="2016-02-04T00:00:00"/>
    <d v="2016-02-05T00:00:00"/>
    <n v="170845591"/>
    <n v="23954"/>
    <n v="0"/>
    <n v="4272"/>
    <n v="0"/>
    <n v="0"/>
    <n v="0"/>
    <n v="0"/>
    <n v="0"/>
    <n v="50"/>
    <n v="76"/>
    <n v="50"/>
    <n v="51"/>
    <n v="0"/>
    <n v="1233"/>
    <n v="0"/>
    <n v="1730221"/>
    <n v="0"/>
    <n v="0"/>
    <n v="0"/>
    <n v="0"/>
    <n v="0"/>
    <n v="0"/>
    <n v="0"/>
    <n v="0"/>
    <n v="20808"/>
    <n v="0"/>
    <n v="0"/>
    <n v="0"/>
    <n v="0"/>
    <n v="47688"/>
    <n v="294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9713"/>
    <n v="2094058"/>
    <n v="0"/>
    <n v="334345"/>
    <n v="0"/>
    <n v="0"/>
    <n v="0"/>
    <n v="0"/>
    <n v="334345"/>
    <n v="-2094058"/>
    <n v="0"/>
    <n v="0"/>
    <n v="0"/>
    <n v="0"/>
    <n v="0"/>
    <n v="0"/>
    <n v="0"/>
    <n v="0"/>
    <n v="0"/>
    <n v="0"/>
    <n v="0"/>
    <n v="0"/>
    <n v="0"/>
    <n v="0"/>
    <n v="0"/>
    <n v="0"/>
    <n v="0"/>
    <n v="-2094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345"/>
    <n v="0"/>
    <m/>
    <n v="0"/>
    <n v="1036"/>
    <n v="0"/>
    <n v="1453967"/>
    <n v="0"/>
    <n v="17486"/>
    <n v="0"/>
    <n v="40074"/>
    <n v="247150"/>
    <n v="0"/>
    <n v="0"/>
    <n v="0"/>
    <n v="0"/>
    <m/>
    <n v="0"/>
    <n v="0"/>
    <n v="1759713"/>
    <m/>
    <n v="0"/>
    <m/>
    <n v="0"/>
    <n v="334345"/>
    <n v="2094058"/>
    <n v="2094058"/>
  </r>
  <r>
    <x v="36"/>
    <n v="1594986"/>
    <n v="1314153"/>
    <n v="1314153"/>
    <s v="25-616-1800"/>
    <s v="AGUAS ANDINAS S.A."/>
    <s v="G. MISTRAL / FCO. GONZALEZ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1-06T00:00:00"/>
    <d v="2016-02-04T00:00:00"/>
    <d v="2016-02-05T00:00:00"/>
    <n v="170845591"/>
    <n v="0"/>
    <n v="0"/>
    <n v="0"/>
    <n v="0"/>
    <n v="0"/>
    <n v="0"/>
    <n v="0"/>
    <n v="36367"/>
    <n v="0"/>
    <n v="0"/>
    <n v="0"/>
    <n v="0"/>
    <n v="0"/>
    <n v="1233"/>
    <n v="0"/>
    <n v="2626824"/>
    <n v="0"/>
    <n v="0"/>
    <n v="0"/>
    <n v="0"/>
    <n v="0"/>
    <n v="0"/>
    <n v="0"/>
    <n v="0"/>
    <n v="0"/>
    <n v="0"/>
    <n v="0"/>
    <n v="0"/>
    <n v="0"/>
    <n v="8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7075"/>
    <n v="2709719"/>
    <n v="0"/>
    <n v="432644"/>
    <n v="0"/>
    <n v="0"/>
    <n v="0"/>
    <n v="0"/>
    <n v="432644"/>
    <n v="-2709719"/>
    <n v="0"/>
    <n v="0"/>
    <n v="0"/>
    <n v="0"/>
    <n v="0"/>
    <n v="0"/>
    <n v="0"/>
    <n v="0"/>
    <n v="0"/>
    <n v="0"/>
    <n v="0"/>
    <n v="0"/>
    <n v="0"/>
    <n v="0"/>
    <n v="0"/>
    <n v="0"/>
    <n v="0"/>
    <n v="-270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644"/>
    <n v="0"/>
    <m/>
    <n v="0"/>
    <n v="1036"/>
    <n v="0"/>
    <n v="2207415"/>
    <n v="0"/>
    <n v="0"/>
    <n v="0"/>
    <n v="68624"/>
    <n v="0"/>
    <n v="0"/>
    <n v="0"/>
    <n v="0"/>
    <n v="0"/>
    <m/>
    <n v="0"/>
    <n v="0"/>
    <n v="2277075"/>
    <m/>
    <n v="0"/>
    <m/>
    <n v="0"/>
    <n v="432644"/>
    <n v="2709719"/>
    <n v="2709719"/>
  </r>
  <r>
    <x v="36"/>
    <n v="1594986"/>
    <n v="1314156"/>
    <n v="1314156"/>
    <s v="25-616-2300"/>
    <s v="AGUAS ANDINAS S.A."/>
    <s v="MANUEL A. MATTA 219"/>
    <s v="AT43"/>
    <s v="1762 - NORMAL CON EMISION DE FACTURA"/>
    <s v="1-1 AEREA"/>
    <s v="N"/>
    <s v="SF-SIN DOCTO. AGRUPACION IVA"/>
    <s v="QUILICURA"/>
    <s v="QUILICURA"/>
    <s v="QUILICURA"/>
    <s v="GRAN CLIENTE"/>
    <s v="SERVICIOS SANITARIOS"/>
    <d v="2016-01-06T00:00:00"/>
    <d v="2016-02-04T00:00:00"/>
    <d v="2016-02-05T00:00:00"/>
    <n v="170845591"/>
    <n v="32307"/>
    <n v="0"/>
    <n v="11121"/>
    <n v="0"/>
    <n v="0"/>
    <n v="0"/>
    <n v="0"/>
    <n v="0"/>
    <n v="52"/>
    <n v="52"/>
    <n v="52"/>
    <n v="51"/>
    <n v="116813"/>
    <n v="1233"/>
    <n v="0"/>
    <n v="2333566"/>
    <n v="0"/>
    <n v="0"/>
    <n v="0"/>
    <n v="0"/>
    <n v="0"/>
    <n v="0"/>
    <n v="0"/>
    <n v="0"/>
    <n v="28065"/>
    <n v="0"/>
    <n v="0"/>
    <n v="0"/>
    <n v="0"/>
    <n v="32416"/>
    <n v="296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587"/>
    <n v="10823"/>
    <n v="0"/>
    <n v="0"/>
    <n v="2589491"/>
    <n v="3081494"/>
    <n v="0"/>
    <n v="492003"/>
    <n v="0"/>
    <n v="0"/>
    <n v="0"/>
    <n v="0"/>
    <n v="492003"/>
    <n v="-3081494"/>
    <n v="0"/>
    <n v="0"/>
    <n v="0"/>
    <n v="0"/>
    <n v="0"/>
    <n v="0"/>
    <n v="0"/>
    <n v="0"/>
    <n v="0"/>
    <n v="0"/>
    <n v="0"/>
    <n v="0"/>
    <n v="0"/>
    <n v="0"/>
    <n v="0"/>
    <n v="0"/>
    <n v="0"/>
    <n v="-3081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003"/>
    <n v="0"/>
    <m/>
    <n v="98162"/>
    <n v="1036"/>
    <n v="0"/>
    <n v="1960980"/>
    <n v="0"/>
    <n v="23584"/>
    <n v="0"/>
    <n v="27240"/>
    <n v="249573"/>
    <n v="0"/>
    <n v="0"/>
    <n v="0"/>
    <n v="0"/>
    <m/>
    <n v="0"/>
    <n v="0"/>
    <n v="2360575"/>
    <m/>
    <n v="0"/>
    <m/>
    <n v="0"/>
    <n v="448509"/>
    <n v="2809084"/>
    <n v="2809084"/>
  </r>
  <r>
    <x v="36"/>
    <n v="1594986"/>
    <n v="1386062"/>
    <n v="1386062"/>
    <s v="25-616-1200"/>
    <s v="AGUAS ANDINAS S.A."/>
    <s v="SAN LUIS 6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6-01-06T00:00:00"/>
    <d v="2016-02-04T00:00:00"/>
    <d v="2016-02-05T00:00:00"/>
    <n v="170845591"/>
    <n v="95166"/>
    <n v="0"/>
    <n v="30354"/>
    <n v="0"/>
    <n v="0"/>
    <n v="0"/>
    <n v="0"/>
    <n v="0"/>
    <n v="283"/>
    <n v="359"/>
    <n v="283"/>
    <n v="310"/>
    <n v="0"/>
    <n v="1233"/>
    <n v="0"/>
    <n v="6873933"/>
    <n v="0"/>
    <n v="0"/>
    <n v="0"/>
    <n v="0"/>
    <n v="0"/>
    <n v="0"/>
    <n v="0"/>
    <n v="0"/>
    <n v="82670"/>
    <n v="0"/>
    <n v="0"/>
    <n v="0"/>
    <n v="0"/>
    <n v="223791"/>
    <n v="179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499"/>
    <n v="24208"/>
    <n v="0"/>
    <n v="0"/>
    <n v="7999946"/>
    <n v="9519936"/>
    <n v="0"/>
    <n v="1519990"/>
    <n v="0"/>
    <n v="0"/>
    <n v="0"/>
    <n v="0"/>
    <n v="1519990"/>
    <n v="-9519936"/>
    <n v="0"/>
    <n v="0"/>
    <n v="0"/>
    <n v="0"/>
    <n v="0"/>
    <n v="0"/>
    <n v="0"/>
    <n v="0"/>
    <n v="0"/>
    <n v="0"/>
    <n v="0"/>
    <n v="0"/>
    <n v="0"/>
    <n v="0"/>
    <n v="0"/>
    <n v="0"/>
    <n v="0"/>
    <n v="-951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9990"/>
    <n v="0"/>
    <m/>
    <n v="0"/>
    <n v="1036"/>
    <n v="0"/>
    <n v="5776414"/>
    <n v="0"/>
    <n v="69471"/>
    <n v="0"/>
    <n v="188060"/>
    <n v="1504707"/>
    <n v="0"/>
    <n v="0"/>
    <n v="0"/>
    <n v="0"/>
    <m/>
    <n v="0"/>
    <n v="0"/>
    <n v="7539688"/>
    <m/>
    <n v="0"/>
    <m/>
    <n v="0"/>
    <n v="1432541"/>
    <n v="8972229"/>
    <n v="8972229"/>
  </r>
  <r>
    <x v="36"/>
    <n v="1594986"/>
    <n v="1459358"/>
    <n v="1459358"/>
    <s v="25-616-1700"/>
    <s v="AGUAS ANDINAS S.A."/>
    <s v="CALLE A 1251"/>
    <s v="AT43"/>
    <s v="1762 - NORMAL CON EMISION DE FACTURA"/>
    <s v="1-1 AEREA"/>
    <s v="N"/>
    <s v="SF-SIN DOCTO. AGRUPACION IVA"/>
    <s v="HUECHURABA"/>
    <s v="RECOLETA"/>
    <s v="RECOLETA"/>
    <s v="GRAN CLIENTE"/>
    <s v="SERVICIOS SANITARIOS"/>
    <d v="2016-01-06T00:00:00"/>
    <d v="2016-02-04T00:00:00"/>
    <d v="2016-02-05T00:00:00"/>
    <n v="170845591"/>
    <n v="47123"/>
    <n v="0"/>
    <n v="15523"/>
    <n v="0"/>
    <n v="0"/>
    <n v="0"/>
    <n v="0"/>
    <n v="0"/>
    <n v="88"/>
    <n v="91"/>
    <n v="88"/>
    <n v="90"/>
    <n v="0"/>
    <n v="1233"/>
    <n v="0"/>
    <n v="3403740"/>
    <n v="0"/>
    <n v="0"/>
    <n v="0"/>
    <n v="0"/>
    <n v="0"/>
    <n v="0"/>
    <n v="0"/>
    <n v="0"/>
    <n v="40936"/>
    <n v="0"/>
    <n v="0"/>
    <n v="0"/>
    <n v="0"/>
    <n v="56727"/>
    <n v="51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242"/>
    <n v="12750"/>
    <n v="0"/>
    <n v="0"/>
    <n v="3642557"/>
    <n v="4334643"/>
    <n v="0"/>
    <n v="692086"/>
    <n v="0"/>
    <n v="0"/>
    <n v="0"/>
    <n v="0"/>
    <n v="692086"/>
    <n v="-4334643"/>
    <n v="0"/>
    <n v="0"/>
    <n v="0"/>
    <n v="0"/>
    <n v="0"/>
    <n v="0"/>
    <n v="0"/>
    <n v="0"/>
    <n v="0"/>
    <n v="0"/>
    <n v="0"/>
    <n v="0"/>
    <n v="0"/>
    <n v="0"/>
    <n v="0"/>
    <n v="0"/>
    <n v="0"/>
    <n v="-4334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2086"/>
    <n v="0"/>
    <m/>
    <n v="0"/>
    <n v="1036"/>
    <n v="0"/>
    <n v="2860286"/>
    <n v="0"/>
    <n v="34400"/>
    <n v="0"/>
    <n v="47670"/>
    <n v="436147"/>
    <n v="0"/>
    <n v="0"/>
    <n v="0"/>
    <n v="0"/>
    <m/>
    <n v="0"/>
    <n v="0"/>
    <n v="3379539"/>
    <m/>
    <n v="0"/>
    <m/>
    <n v="0"/>
    <n v="642112"/>
    <n v="4021651"/>
    <n v="4021651"/>
  </r>
  <r>
    <x v="36"/>
    <n v="1594986"/>
    <n v="1486848"/>
    <n v="1486848"/>
    <s v="25-616-1000"/>
    <s v="AGUAS ANDINAS S.A."/>
    <s v="PDTE. BALMACEDA 1398"/>
    <s v="AT43"/>
    <s v="1762 - NORMAL CON EMISION DE FACTURA"/>
    <s v="S-SUB-SUB C3"/>
    <s v="N"/>
    <s v="SF-SIN DOCTO. AGRUPACION IVA"/>
    <s v="SANTIAGO"/>
    <s v="BRASIL"/>
    <s v="BRASIL"/>
    <s v="GRAN CLIENTE"/>
    <s v="SERVICIOS SANITARIOS"/>
    <d v="2016-01-06T00:00:00"/>
    <d v="2016-02-04T00:00:00"/>
    <d v="2016-02-05T00:00:00"/>
    <n v="170845591"/>
    <n v="167670"/>
    <n v="0"/>
    <n v="44700"/>
    <n v="0"/>
    <n v="0"/>
    <n v="0"/>
    <n v="0"/>
    <n v="0"/>
    <n v="555"/>
    <n v="674"/>
    <n v="503"/>
    <n v="497"/>
    <n v="0"/>
    <n v="1233"/>
    <n v="0"/>
    <n v="12110968"/>
    <n v="0"/>
    <n v="0"/>
    <n v="0"/>
    <n v="0"/>
    <n v="0"/>
    <n v="0"/>
    <n v="0"/>
    <n v="0"/>
    <n v="145655"/>
    <n v="0"/>
    <n v="0"/>
    <n v="0"/>
    <n v="0"/>
    <n v="714263"/>
    <n v="3117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7144"/>
    <n v="89210"/>
    <n v="0"/>
    <n v="0"/>
    <n v="15357628"/>
    <n v="18275577"/>
    <n v="0"/>
    <n v="2917949"/>
    <n v="0"/>
    <n v="0"/>
    <n v="0"/>
    <n v="0"/>
    <n v="2917949"/>
    <n v="-18275577"/>
    <n v="0"/>
    <n v="0"/>
    <n v="0"/>
    <n v="0"/>
    <n v="0"/>
    <n v="0"/>
    <n v="0"/>
    <n v="0"/>
    <n v="0"/>
    <n v="0"/>
    <n v="0"/>
    <n v="0"/>
    <n v="0"/>
    <n v="0"/>
    <n v="0"/>
    <n v="0"/>
    <n v="0"/>
    <n v="-18275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7949"/>
    <n v="0"/>
    <m/>
    <n v="0"/>
    <n v="1036"/>
    <n v="0"/>
    <n v="10177284"/>
    <n v="0"/>
    <n v="122399"/>
    <n v="0"/>
    <n v="600221"/>
    <n v="2619415"/>
    <n v="0"/>
    <n v="0"/>
    <n v="0"/>
    <n v="0"/>
    <m/>
    <n v="0"/>
    <n v="0"/>
    <n v="13520355"/>
    <m/>
    <n v="0"/>
    <m/>
    <n v="0"/>
    <n v="2568867"/>
    <n v="16089222"/>
    <n v="16089222"/>
  </r>
  <r>
    <x v="36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6-01-06T00:00:00"/>
    <d v="2016-02-04T00:00:00"/>
    <d v="2016-02-05T00:00:00"/>
    <n v="170845591"/>
    <n v="14627"/>
    <n v="0"/>
    <n v="48"/>
    <n v="0"/>
    <n v="0"/>
    <n v="0"/>
    <n v="0"/>
    <n v="0"/>
    <n v="50"/>
    <n v="94"/>
    <n v="50"/>
    <n v="84"/>
    <n v="79906"/>
    <n v="1233"/>
    <n v="0"/>
    <n v="1056522"/>
    <n v="0"/>
    <n v="0"/>
    <n v="0"/>
    <n v="0"/>
    <n v="0"/>
    <n v="0"/>
    <n v="0"/>
    <n v="0"/>
    <n v="12707"/>
    <n v="0"/>
    <n v="0"/>
    <n v="0"/>
    <n v="0"/>
    <n v="58909"/>
    <n v="48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323"/>
    <n v="9696"/>
    <n v="0"/>
    <n v="0"/>
    <n v="1630751"/>
    <n v="1940593"/>
    <n v="0"/>
    <n v="309843"/>
    <n v="0"/>
    <n v="0"/>
    <n v="0"/>
    <n v="0"/>
    <n v="309843"/>
    <n v="-1940593"/>
    <n v="0"/>
    <n v="0"/>
    <n v="0"/>
    <n v="0"/>
    <n v="0"/>
    <n v="0"/>
    <n v="0"/>
    <n v="0"/>
    <n v="0"/>
    <n v="0"/>
    <n v="0"/>
    <n v="0"/>
    <n v="0"/>
    <n v="0"/>
    <n v="0"/>
    <n v="0"/>
    <n v="0"/>
    <n v="-1940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43"/>
    <n v="1"/>
    <m/>
    <n v="67148"/>
    <n v="1036"/>
    <n v="0"/>
    <n v="887834"/>
    <n v="0"/>
    <n v="10678"/>
    <n v="0"/>
    <n v="49503"/>
    <n v="409494"/>
    <n v="0"/>
    <n v="0"/>
    <n v="0"/>
    <n v="0"/>
    <m/>
    <n v="0"/>
    <n v="0"/>
    <n v="1425693"/>
    <m/>
    <n v="0"/>
    <m/>
    <n v="0"/>
    <n v="270882"/>
    <n v="1696575"/>
    <n v="1696575"/>
  </r>
  <r>
    <x v="36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6-01-06T00:00:00"/>
    <d v="2016-02-04T00:00:00"/>
    <d v="2016-02-05T00:00:00"/>
    <n v="170845591"/>
    <n v="80298"/>
    <n v="0"/>
    <n v="30117"/>
    <n v="0"/>
    <n v="0"/>
    <n v="0"/>
    <n v="0"/>
    <n v="0"/>
    <n v="212"/>
    <n v="211"/>
    <n v="212"/>
    <n v="113"/>
    <n v="0"/>
    <n v="1233"/>
    <n v="0"/>
    <n v="5800003"/>
    <n v="0"/>
    <n v="0"/>
    <n v="0"/>
    <n v="0"/>
    <n v="0"/>
    <n v="0"/>
    <n v="0"/>
    <n v="0"/>
    <n v="69755"/>
    <n v="0"/>
    <n v="0"/>
    <n v="0"/>
    <n v="0"/>
    <n v="131844"/>
    <n v="65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192"/>
    <n v="22050"/>
    <n v="0"/>
    <n v="0"/>
    <n v="6023203"/>
    <n v="7167612"/>
    <n v="0"/>
    <n v="1144409"/>
    <n v="0"/>
    <n v="0"/>
    <n v="0"/>
    <n v="0"/>
    <n v="1144409"/>
    <n v="-7167612"/>
    <n v="0"/>
    <n v="0"/>
    <n v="0"/>
    <n v="0"/>
    <n v="0"/>
    <n v="0"/>
    <n v="0"/>
    <n v="0"/>
    <n v="0"/>
    <n v="0"/>
    <n v="0"/>
    <n v="0"/>
    <n v="0"/>
    <n v="0"/>
    <n v="0"/>
    <n v="0"/>
    <n v="0"/>
    <n v="-7167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4409"/>
    <n v="0"/>
    <m/>
    <n v="0"/>
    <n v="1036"/>
    <n v="0"/>
    <n v="4873952"/>
    <n v="0"/>
    <n v="58618"/>
    <n v="0"/>
    <n v="110793"/>
    <n v="550030"/>
    <n v="0"/>
    <n v="0"/>
    <n v="0"/>
    <n v="0"/>
    <m/>
    <n v="0"/>
    <n v="0"/>
    <n v="5594429"/>
    <m/>
    <n v="0"/>
    <m/>
    <n v="0"/>
    <n v="1062942"/>
    <n v="6657371"/>
    <n v="6657371"/>
  </r>
  <r>
    <x v="36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5-11-05T00:00:00"/>
    <d v="2016-02-04T00:00:00"/>
    <d v="2016-02-05T00:00:00"/>
    <n v="170845591"/>
    <n v="0"/>
    <n v="0"/>
    <n v="0"/>
    <n v="0"/>
    <n v="0"/>
    <n v="0"/>
    <n v="0"/>
    <n v="22813"/>
    <n v="0"/>
    <n v="0"/>
    <n v="0"/>
    <n v="0"/>
    <n v="0"/>
    <n v="1273"/>
    <n v="0"/>
    <n v="1734863"/>
    <n v="0"/>
    <n v="0"/>
    <n v="0"/>
    <n v="0"/>
    <n v="0"/>
    <n v="0"/>
    <n v="0"/>
    <n v="0"/>
    <n v="0"/>
    <n v="0"/>
    <n v="0"/>
    <n v="0"/>
    <n v="0"/>
    <n v="84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0140"/>
    <n v="1820867"/>
    <n v="0"/>
    <n v="290727"/>
    <n v="0"/>
    <n v="0"/>
    <n v="0"/>
    <n v="0"/>
    <n v="290727"/>
    <n v="-1820867"/>
    <n v="0"/>
    <n v="0"/>
    <n v="0"/>
    <n v="0"/>
    <n v="0"/>
    <n v="0"/>
    <n v="0"/>
    <n v="0"/>
    <n v="0"/>
    <n v="0"/>
    <n v="0"/>
    <n v="0"/>
    <n v="0"/>
    <n v="0"/>
    <n v="0"/>
    <n v="0"/>
    <n v="0"/>
    <n v="-1820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727"/>
    <n v="0"/>
    <m/>
    <n v="0"/>
    <n v="1070"/>
    <n v="0"/>
    <n v="1457868"/>
    <n v="0"/>
    <n v="0"/>
    <n v="0"/>
    <n v="71202"/>
    <n v="0"/>
    <n v="0"/>
    <n v="0"/>
    <n v="0"/>
    <n v="0"/>
    <m/>
    <n v="0"/>
    <n v="0"/>
    <n v="1530140"/>
    <m/>
    <n v="0"/>
    <m/>
    <n v="0"/>
    <n v="290727"/>
    <n v="1820867"/>
    <n v="1820867"/>
  </r>
  <r>
    <x v="37"/>
    <n v="1594986"/>
    <n v="532954"/>
    <n v="532954"/>
    <s v="25-616-0300"/>
    <s v="AGUAS ANDINAS S.A."/>
    <s v="FLORENCIA   1495"/>
    <s v="AT43"/>
    <s v="4766 - BOMBAS ELEVADORAS DE AGUA POTA"/>
    <s v="1-1 AEREA"/>
    <s v="N"/>
    <s v="SF-SIN DOCTO. AGRUPACION IVA"/>
    <s v="CERRO NAVIA"/>
    <s v="PUDAHUEL"/>
    <s v="PUDAHUEL"/>
    <s v="GRAN CLIENTE"/>
    <s v="SERVICIOS SANITARIOS"/>
    <d v="2015-12-04T00:00:00"/>
    <d v="2016-01-06T00:00:00"/>
    <d v="2016-01-08T00:00:00"/>
    <n v="169242110"/>
    <n v="0"/>
    <n v="0"/>
    <n v="0"/>
    <n v="0"/>
    <n v="0"/>
    <n v="0"/>
    <n v="0"/>
    <n v="37175"/>
    <n v="0"/>
    <n v="0"/>
    <n v="0"/>
    <n v="0"/>
    <n v="116813"/>
    <n v="1246"/>
    <n v="0"/>
    <n v="2510598"/>
    <n v="0"/>
    <n v="0"/>
    <n v="0"/>
    <n v="0"/>
    <n v="0"/>
    <n v="0"/>
    <n v="0"/>
    <n v="0"/>
    <n v="0"/>
    <n v="0"/>
    <n v="0"/>
    <n v="0"/>
    <n v="0"/>
    <n v="155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058"/>
    <n v="31531"/>
    <n v="0"/>
    <n v="0"/>
    <n v="3003110"/>
    <n v="3573701"/>
    <n v="0"/>
    <n v="570591"/>
    <n v="0"/>
    <n v="0"/>
    <n v="0"/>
    <n v="0"/>
    <n v="570591"/>
    <n v="-3573701"/>
    <n v="0"/>
    <n v="0"/>
    <n v="0"/>
    <n v="0"/>
    <n v="0"/>
    <n v="0"/>
    <n v="0"/>
    <n v="0"/>
    <n v="0"/>
    <n v="0"/>
    <n v="0"/>
    <n v="0"/>
    <n v="0"/>
    <n v="0"/>
    <n v="0"/>
    <n v="0"/>
    <n v="0"/>
    <n v="-357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591"/>
    <n v="0"/>
    <m/>
    <n v="98162"/>
    <n v="1047"/>
    <n v="0"/>
    <n v="2109746"/>
    <n v="0"/>
    <n v="0"/>
    <n v="0"/>
    <n v="130635"/>
    <n v="0"/>
    <n v="0"/>
    <n v="0"/>
    <n v="0"/>
    <n v="0"/>
    <m/>
    <n v="0"/>
    <n v="0"/>
    <n v="2339590"/>
    <m/>
    <n v="0"/>
    <m/>
    <n v="0"/>
    <n v="444522"/>
    <n v="2784112"/>
    <n v="2784112"/>
  </r>
  <r>
    <x v="37"/>
    <n v="1594986"/>
    <n v="532986"/>
    <n v="532986"/>
    <s v="25-616-2450"/>
    <s v="AGUAS ANDINAS S.A"/>
    <s v="AMERICO VESPUCIO 451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5-12-04T00:00:00"/>
    <d v="2016-01-06T00:00:00"/>
    <d v="2016-01-08T00:00:00"/>
    <n v="169242110"/>
    <n v="125011"/>
    <n v="0"/>
    <n v="44257"/>
    <n v="0"/>
    <n v="0"/>
    <n v="0"/>
    <n v="0"/>
    <n v="0"/>
    <n v="308"/>
    <n v="329"/>
    <n v="247"/>
    <n v="261"/>
    <n v="62894"/>
    <n v="1246"/>
    <n v="0"/>
    <n v="8442564"/>
    <n v="0"/>
    <n v="0"/>
    <n v="0"/>
    <n v="0"/>
    <n v="0"/>
    <n v="0"/>
    <n v="0"/>
    <n v="0"/>
    <n v="108597"/>
    <n v="0"/>
    <n v="0"/>
    <n v="0"/>
    <n v="0"/>
    <n v="210907"/>
    <n v="1377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1680"/>
    <n v="46825"/>
    <n v="0"/>
    <n v="0"/>
    <n v="9547810"/>
    <n v="11361893"/>
    <n v="0"/>
    <n v="1814084"/>
    <n v="0"/>
    <n v="0"/>
    <n v="0"/>
    <n v="0"/>
    <n v="1814084"/>
    <n v="-11361893"/>
    <n v="0"/>
    <n v="0"/>
    <n v="0"/>
    <n v="0"/>
    <n v="0"/>
    <n v="0"/>
    <n v="0"/>
    <n v="0"/>
    <n v="0"/>
    <n v="0"/>
    <n v="0"/>
    <n v="0"/>
    <n v="0"/>
    <n v="0"/>
    <n v="0"/>
    <n v="0"/>
    <n v="0"/>
    <n v="-11361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4084"/>
    <n v="1"/>
    <m/>
    <n v="52852"/>
    <n v="1047"/>
    <n v="0"/>
    <n v="7094592"/>
    <n v="0"/>
    <n v="91258"/>
    <n v="0"/>
    <n v="177233"/>
    <n v="1157294"/>
    <n v="0"/>
    <n v="0"/>
    <n v="0"/>
    <n v="0"/>
    <m/>
    <n v="0"/>
    <n v="0"/>
    <n v="8574276"/>
    <m/>
    <n v="0"/>
    <m/>
    <n v="0"/>
    <n v="1629112"/>
    <n v="10203388"/>
    <n v="10203388"/>
  </r>
  <r>
    <x v="37"/>
    <n v="1594986"/>
    <n v="532990"/>
    <n v="532990"/>
    <s v="25-616-0200"/>
    <s v="AGUAS ANDINAS S.A."/>
    <s v="LOS EDILES 741"/>
    <s v="AT43"/>
    <s v="1762 - NORMAL CON EMISION DE FACTURA"/>
    <s v="1-1 AEREA"/>
    <s v="N"/>
    <s v="SF-SIN DOCTO. AGRUPACION IVA"/>
    <s v="PUDAHUEL"/>
    <s v="SAN JOSE"/>
    <s v="SAN JOSE"/>
    <s v="GRAN CLIENTE"/>
    <s v="SERVICIOS SANITARIOS"/>
    <d v="2015-12-04T00:00:00"/>
    <d v="2016-01-06T00:00:00"/>
    <d v="2016-01-08T00:00:00"/>
    <n v="169242110"/>
    <n v="141078"/>
    <n v="0"/>
    <n v="64185"/>
    <n v="0"/>
    <n v="0"/>
    <n v="0"/>
    <n v="0"/>
    <n v="0"/>
    <n v="299"/>
    <n v="401"/>
    <n v="298"/>
    <n v="395"/>
    <n v="116813"/>
    <n v="1246"/>
    <n v="0"/>
    <n v="9527642"/>
    <n v="0"/>
    <n v="0"/>
    <n v="0"/>
    <n v="0"/>
    <n v="0"/>
    <n v="0"/>
    <n v="0"/>
    <n v="0"/>
    <n v="122555"/>
    <n v="0"/>
    <n v="0"/>
    <n v="0"/>
    <n v="0"/>
    <n v="257384"/>
    <n v="2086877"/>
    <n v="237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2873"/>
    <n v="71890"/>
    <n v="0"/>
    <n v="0"/>
    <n v="11861107"/>
    <n v="14114717"/>
    <n v="0"/>
    <n v="2253610"/>
    <n v="0"/>
    <n v="0"/>
    <n v="0"/>
    <n v="0"/>
    <n v="2253610"/>
    <n v="-14114717"/>
    <n v="0"/>
    <n v="0"/>
    <n v="0"/>
    <n v="0"/>
    <n v="0"/>
    <n v="0"/>
    <n v="0"/>
    <n v="0"/>
    <n v="0"/>
    <n v="0"/>
    <n v="0"/>
    <n v="0"/>
    <n v="0"/>
    <n v="0"/>
    <n v="0"/>
    <n v="0"/>
    <n v="0"/>
    <n v="-1411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3610"/>
    <n v="0"/>
    <m/>
    <n v="98162"/>
    <n v="1047"/>
    <n v="0"/>
    <n v="8006422"/>
    <n v="0"/>
    <n v="102987"/>
    <n v="0"/>
    <n v="216289"/>
    <n v="1753678"/>
    <n v="199528"/>
    <n v="0"/>
    <n v="0"/>
    <n v="0"/>
    <m/>
    <n v="0"/>
    <n v="0"/>
    <n v="10378113"/>
    <m/>
    <n v="0"/>
    <m/>
    <n v="0"/>
    <n v="1971841"/>
    <n v="12349954"/>
    <n v="12349954"/>
  </r>
  <r>
    <x v="37"/>
    <n v="1594986"/>
    <n v="532998"/>
    <n v="532998"/>
    <s v="25-616-0250"/>
    <s v="AGUAS ANDINAS S.A."/>
    <s v="STA VICTORIA S/N"/>
    <s v="AT43"/>
    <s v="1762 - NORMAL CON EMISION DE FACTURA"/>
    <s v="1-1 AEREA"/>
    <s v="N"/>
    <s v="SF-SIN DOCTO. AGRUPACION IVA"/>
    <s v="PUDAHUEL"/>
    <s v="LORD COCHRANE"/>
    <s v="LAS ACACIAS"/>
    <s v="GRAN CLIENTE"/>
    <s v="SERVICIOS SANITARIOS"/>
    <d v="2015-12-04T00:00:00"/>
    <d v="2016-01-06T00:00:00"/>
    <d v="2016-01-08T00:00:00"/>
    <n v="169242110"/>
    <n v="24088"/>
    <n v="0"/>
    <n v="8472"/>
    <n v="0"/>
    <n v="0"/>
    <n v="0"/>
    <n v="0"/>
    <n v="0"/>
    <n v="61"/>
    <n v="64"/>
    <n v="61"/>
    <n v="64"/>
    <n v="141467"/>
    <n v="1246"/>
    <n v="0"/>
    <n v="1626773"/>
    <n v="0"/>
    <n v="0"/>
    <n v="0"/>
    <n v="0"/>
    <n v="0"/>
    <n v="0"/>
    <n v="0"/>
    <n v="0"/>
    <n v="20925"/>
    <n v="0"/>
    <n v="0"/>
    <n v="0"/>
    <n v="0"/>
    <n v="41028"/>
    <n v="337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264"/>
    <n v="9134"/>
    <n v="0"/>
    <n v="0"/>
    <n v="2002130"/>
    <n v="2382535"/>
    <n v="0"/>
    <n v="380405"/>
    <n v="0"/>
    <n v="0"/>
    <n v="0"/>
    <n v="0"/>
    <n v="380405"/>
    <n v="-2382535"/>
    <n v="0"/>
    <n v="0"/>
    <n v="0"/>
    <n v="0"/>
    <n v="0"/>
    <n v="0"/>
    <n v="0"/>
    <n v="0"/>
    <n v="0"/>
    <n v="0"/>
    <n v="0"/>
    <n v="0"/>
    <n v="0"/>
    <n v="0"/>
    <n v="0"/>
    <n v="0"/>
    <n v="0"/>
    <n v="-2382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405"/>
    <n v="0"/>
    <m/>
    <n v="118880"/>
    <n v="1047"/>
    <n v="0"/>
    <n v="1367036"/>
    <n v="0"/>
    <n v="17584"/>
    <n v="0"/>
    <n v="34477"/>
    <n v="283781"/>
    <n v="0"/>
    <n v="0"/>
    <n v="0"/>
    <n v="0"/>
    <m/>
    <n v="0"/>
    <n v="0"/>
    <n v="1822805"/>
    <m/>
    <n v="0"/>
    <m/>
    <n v="0"/>
    <n v="346333"/>
    <n v="2169138"/>
    <n v="2169138"/>
  </r>
  <r>
    <x v="37"/>
    <n v="1594986"/>
    <n v="532999"/>
    <n v="532999"/>
    <s v="25-616-2400"/>
    <s v="AGUAS ANDINAS S.A."/>
    <s v="SAN MARTIN 430"/>
    <s v="AT43"/>
    <s v="1762 - NORMAL CON EMISION DE FACTURA"/>
    <s v="1-1 AEREA"/>
    <s v="N"/>
    <s v="SF-SIN DOCTO. AGRUPACION IVA"/>
    <s v="QUILICURA"/>
    <s v="LO BOZA"/>
    <s v="LO BOZA"/>
    <s v="GRAN CLIENTE"/>
    <s v="SERVICIOS SANITARIOS"/>
    <d v="2015-12-04T00:00:00"/>
    <d v="2016-01-06T00:00:00"/>
    <d v="2016-01-08T00:00:00"/>
    <n v="169242110"/>
    <n v="16589"/>
    <n v="0"/>
    <n v="10363"/>
    <n v="0"/>
    <n v="0"/>
    <n v="0"/>
    <n v="0"/>
    <n v="0"/>
    <n v="24"/>
    <n v="24"/>
    <n v="24"/>
    <n v="24"/>
    <n v="79906"/>
    <n v="1246"/>
    <n v="0"/>
    <n v="1120331"/>
    <n v="0"/>
    <n v="0"/>
    <n v="0"/>
    <n v="0"/>
    <n v="0"/>
    <n v="0"/>
    <n v="0"/>
    <n v="0"/>
    <n v="14411"/>
    <n v="0"/>
    <n v="0"/>
    <n v="0"/>
    <n v="0"/>
    <n v="15386"/>
    <n v="126637"/>
    <n v="100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66"/>
    <n v="5021"/>
    <n v="0"/>
    <n v="0"/>
    <n v="1331002"/>
    <n v="1583892"/>
    <n v="0"/>
    <n v="252890"/>
    <n v="0"/>
    <n v="0"/>
    <n v="0"/>
    <n v="0"/>
    <n v="252890"/>
    <n v="-1583892"/>
    <n v="0"/>
    <n v="0"/>
    <n v="0"/>
    <n v="0"/>
    <n v="0"/>
    <n v="0"/>
    <n v="0"/>
    <n v="0"/>
    <n v="0"/>
    <n v="0"/>
    <n v="0"/>
    <n v="0"/>
    <n v="0"/>
    <n v="0"/>
    <n v="0"/>
    <n v="0"/>
    <n v="0"/>
    <n v="-1583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890"/>
    <n v="0"/>
    <m/>
    <n v="67148"/>
    <n v="1047"/>
    <n v="0"/>
    <n v="941455"/>
    <n v="0"/>
    <n v="12110"/>
    <n v="0"/>
    <n v="12929"/>
    <n v="106418"/>
    <n v="84864"/>
    <n v="0"/>
    <n v="0"/>
    <n v="0"/>
    <m/>
    <n v="0"/>
    <n v="0"/>
    <n v="1225971"/>
    <m/>
    <n v="0"/>
    <m/>
    <n v="0"/>
    <n v="232934"/>
    <n v="1458905"/>
    <n v="1458905"/>
  </r>
  <r>
    <x v="37"/>
    <n v="1594986"/>
    <n v="533094"/>
    <n v="533094"/>
    <s v="25-616-0800"/>
    <s v="AGUAS ANDINAS S.A."/>
    <s v="JOSE M CARO 2051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5-12-04T00:00:00"/>
    <d v="2016-01-06T00:00:00"/>
    <d v="2016-01-08T00:00:00"/>
    <n v="169242110"/>
    <n v="321692"/>
    <n v="0"/>
    <n v="100995"/>
    <n v="0"/>
    <n v="0"/>
    <n v="0"/>
    <n v="0"/>
    <n v="0"/>
    <n v="668"/>
    <n v="686"/>
    <n v="652"/>
    <n v="665"/>
    <n v="79906"/>
    <n v="1246"/>
    <n v="0"/>
    <n v="21725331"/>
    <n v="0"/>
    <n v="0"/>
    <n v="0"/>
    <n v="0"/>
    <n v="0"/>
    <n v="0"/>
    <n v="0"/>
    <n v="0"/>
    <n v="279454"/>
    <n v="0"/>
    <n v="0"/>
    <n v="0"/>
    <n v="0"/>
    <n v="440085"/>
    <n v="350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8470"/>
    <n v="130739"/>
    <n v="0"/>
    <n v="0"/>
    <n v="24600116"/>
    <n v="29274137"/>
    <n v="0"/>
    <n v="4674022"/>
    <n v="0"/>
    <n v="0"/>
    <n v="0"/>
    <n v="0"/>
    <n v="4674022"/>
    <n v="-29274137"/>
    <n v="0"/>
    <n v="0"/>
    <n v="0"/>
    <n v="0"/>
    <n v="0"/>
    <n v="0"/>
    <n v="0"/>
    <n v="0"/>
    <n v="0"/>
    <n v="0"/>
    <n v="0"/>
    <n v="0"/>
    <n v="0"/>
    <n v="0"/>
    <n v="0"/>
    <n v="0"/>
    <n v="0"/>
    <n v="-29274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4022"/>
    <n v="1"/>
    <m/>
    <n v="67148"/>
    <n v="1047"/>
    <n v="0"/>
    <n v="18256581"/>
    <n v="0"/>
    <n v="234835"/>
    <n v="0"/>
    <n v="369819"/>
    <n v="2948661"/>
    <n v="0"/>
    <n v="0"/>
    <n v="0"/>
    <n v="0"/>
    <m/>
    <n v="0"/>
    <n v="0"/>
    <n v="21878091"/>
    <m/>
    <n v="0"/>
    <m/>
    <n v="0"/>
    <n v="4156837"/>
    <n v="26034928"/>
    <n v="26034928"/>
  </r>
  <r>
    <x v="37"/>
    <n v="1594986"/>
    <n v="533096"/>
    <n v="533096"/>
    <s v="25-616-2200"/>
    <s v="AGUAS ANDINAS S.A."/>
    <s v="CALLE UNO S/N"/>
    <s v="AT43"/>
    <s v="4762 - NORMAL CON EMISION DE FACTURA"/>
    <s v="1-1 AEREA"/>
    <s v="N"/>
    <s v="SF-SIN DOCTO. AGRUPACION IVA"/>
    <s v="CONCHALI"/>
    <s v="SAN CRISTOBAL"/>
    <s v="QUILICURA"/>
    <s v="GRAN CLIENTE"/>
    <s v="SERVICIOS SANITARIOS"/>
    <d v="2015-12-04T00:00:00"/>
    <d v="2016-01-06T00:00:00"/>
    <d v="2016-01-08T00:00:00"/>
    <n v="169242110"/>
    <n v="43240"/>
    <n v="0"/>
    <n v="12400"/>
    <n v="0"/>
    <n v="0"/>
    <n v="0"/>
    <n v="0"/>
    <n v="0"/>
    <n v="100"/>
    <n v="101"/>
    <n v="100"/>
    <n v="100"/>
    <n v="116813"/>
    <n v="1246"/>
    <n v="0"/>
    <n v="2920195"/>
    <n v="0"/>
    <n v="0"/>
    <n v="0"/>
    <n v="0"/>
    <n v="0"/>
    <n v="0"/>
    <n v="0"/>
    <n v="0"/>
    <n v="37562"/>
    <n v="0"/>
    <n v="0"/>
    <n v="0"/>
    <n v="0"/>
    <n v="64747"/>
    <n v="527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13"/>
    <n v="776"/>
    <n v="0"/>
    <n v="0"/>
    <n v="3095047"/>
    <n v="3683107"/>
    <n v="0"/>
    <n v="588059"/>
    <n v="0"/>
    <n v="0"/>
    <n v="0"/>
    <n v="0"/>
    <n v="588059"/>
    <n v="-3683107"/>
    <n v="0"/>
    <n v="0"/>
    <n v="0"/>
    <n v="0"/>
    <n v="0"/>
    <n v="0"/>
    <n v="0"/>
    <n v="0"/>
    <n v="0"/>
    <n v="0"/>
    <n v="0"/>
    <n v="0"/>
    <n v="0"/>
    <n v="0"/>
    <n v="0"/>
    <n v="0"/>
    <n v="0"/>
    <n v="-3683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059"/>
    <n v="-1"/>
    <m/>
    <n v="98162"/>
    <n v="1047"/>
    <n v="0"/>
    <n v="2453945"/>
    <n v="0"/>
    <n v="31565"/>
    <n v="0"/>
    <n v="54409"/>
    <n v="443408"/>
    <n v="0"/>
    <n v="0"/>
    <n v="0"/>
    <n v="0"/>
    <m/>
    <n v="0"/>
    <n v="0"/>
    <n v="3082536"/>
    <m/>
    <n v="0"/>
    <m/>
    <n v="0"/>
    <n v="585682"/>
    <n v="3668218"/>
    <n v="3668218"/>
  </r>
  <r>
    <x v="37"/>
    <n v="1594986"/>
    <n v="533097"/>
    <n v="533097"/>
    <s v="25-616-1900"/>
    <s v="AGUAS ANDINAS S.A."/>
    <s v="PJE. CUATRO FTE AL 2859"/>
    <s v="AT43"/>
    <s v="4762 - NORMAL CON EMISION DE FACTURA"/>
    <s v="1-1 AEREA"/>
    <s v="N"/>
    <s v="SF-SIN DOCTO. AGRUPACION IVA"/>
    <s v="CONCHALI"/>
    <s v="QUILICURA"/>
    <s v="QUILICURA"/>
    <s v="GRAN CLIENTE"/>
    <s v="SERVICIOS SANITARIOS"/>
    <d v="2015-12-04T00:00:00"/>
    <d v="2016-01-06T00:00:00"/>
    <d v="2016-01-08T00:00:00"/>
    <n v="169242110"/>
    <n v="42615"/>
    <n v="0"/>
    <n v="27922"/>
    <n v="0"/>
    <n v="0"/>
    <n v="0"/>
    <n v="0"/>
    <n v="0"/>
    <n v="96"/>
    <n v="95"/>
    <n v="94"/>
    <n v="94"/>
    <n v="193058"/>
    <n v="1246"/>
    <n v="0"/>
    <n v="2877985"/>
    <n v="0"/>
    <n v="0"/>
    <n v="0"/>
    <n v="0"/>
    <n v="0"/>
    <n v="0"/>
    <n v="0"/>
    <n v="0"/>
    <n v="37020"/>
    <n v="0"/>
    <n v="0"/>
    <n v="0"/>
    <n v="0"/>
    <n v="61221"/>
    <n v="498634"/>
    <n v="309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277"/>
    <n v="18693"/>
    <n v="0"/>
    <n v="0"/>
    <n v="3733226"/>
    <n v="4442539"/>
    <n v="0"/>
    <n v="709313"/>
    <n v="0"/>
    <n v="0"/>
    <n v="0"/>
    <n v="0"/>
    <n v="709313"/>
    <n v="-4442539"/>
    <n v="0"/>
    <n v="0"/>
    <n v="0"/>
    <n v="0"/>
    <n v="0"/>
    <n v="0"/>
    <n v="0"/>
    <n v="0"/>
    <n v="0"/>
    <n v="0"/>
    <n v="0"/>
    <n v="0"/>
    <n v="0"/>
    <n v="0"/>
    <n v="0"/>
    <n v="0"/>
    <n v="0"/>
    <n v="-444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313"/>
    <n v="0"/>
    <m/>
    <n v="162234"/>
    <n v="1047"/>
    <n v="0"/>
    <n v="2418475"/>
    <n v="0"/>
    <n v="31109"/>
    <n v="0"/>
    <n v="51446"/>
    <n v="419020"/>
    <n v="260005"/>
    <n v="0"/>
    <n v="0"/>
    <n v="0"/>
    <m/>
    <n v="0"/>
    <n v="0"/>
    <n v="3343336"/>
    <m/>
    <n v="0"/>
    <m/>
    <n v="0"/>
    <n v="635234"/>
    <n v="3978570"/>
    <n v="3978570"/>
  </r>
  <r>
    <x v="37"/>
    <n v="1594986"/>
    <n v="533104"/>
    <n v="533104"/>
    <s v="25-616-2000"/>
    <s v="AGUAS ANDINAS S.A."/>
    <s v="PREMIO NOBEL 5610"/>
    <s v="AT43"/>
    <s v="4762 - NORMAL CON EMISION DE FACTURA"/>
    <s v="1-1 AEREA"/>
    <s v="N"/>
    <s v="SF-SIN DOCTO. AGRUPACION IVA"/>
    <s v="HUECHURABA"/>
    <s v="LORD COCHRANE"/>
    <s v="RECOLETA"/>
    <s v="GRAN CLIENTE"/>
    <s v="SERVICIOS SANITARIOS"/>
    <d v="2015-12-04T00:00:00"/>
    <d v="2016-01-06T00:00:00"/>
    <d v="2016-01-08T00:00:00"/>
    <n v="169242110"/>
    <n v="751"/>
    <n v="0"/>
    <n v="2"/>
    <n v="0"/>
    <n v="0"/>
    <n v="0"/>
    <n v="0"/>
    <n v="0"/>
    <n v="45"/>
    <n v="64"/>
    <n v="1"/>
    <n v="32"/>
    <n v="141467"/>
    <n v="1246"/>
    <n v="0"/>
    <n v="50719"/>
    <n v="0"/>
    <n v="0"/>
    <n v="0"/>
    <n v="0"/>
    <n v="0"/>
    <n v="0"/>
    <n v="0"/>
    <n v="0"/>
    <n v="652"/>
    <n v="0"/>
    <n v="0"/>
    <n v="0"/>
    <n v="0"/>
    <n v="41028"/>
    <n v="17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70"/>
    <n v="1330"/>
    <n v="0"/>
    <n v="0"/>
    <n v="367899"/>
    <n v="437799"/>
    <n v="0"/>
    <n v="69901"/>
    <n v="0"/>
    <n v="0"/>
    <n v="0"/>
    <n v="0"/>
    <n v="69901"/>
    <n v="-437799"/>
    <n v="0"/>
    <n v="0"/>
    <n v="0"/>
    <n v="0"/>
    <n v="0"/>
    <n v="0"/>
    <n v="0"/>
    <n v="0"/>
    <n v="0"/>
    <n v="0"/>
    <n v="0"/>
    <n v="0"/>
    <n v="0"/>
    <n v="0"/>
    <n v="0"/>
    <n v="0"/>
    <n v="0"/>
    <n v="-43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901"/>
    <n v="1"/>
    <m/>
    <n v="118880"/>
    <n v="1047"/>
    <n v="0"/>
    <n v="42621"/>
    <n v="0"/>
    <n v="548"/>
    <n v="0"/>
    <n v="34477"/>
    <n v="144107"/>
    <n v="0"/>
    <n v="0"/>
    <n v="0"/>
    <n v="0"/>
    <m/>
    <n v="0"/>
    <n v="0"/>
    <n v="341680"/>
    <m/>
    <n v="0"/>
    <m/>
    <n v="0"/>
    <n v="64919"/>
    <n v="406599"/>
    <n v="406599"/>
  </r>
  <r>
    <x v="37"/>
    <n v="1594986"/>
    <n v="533110"/>
    <n v="533110"/>
    <s v="25-616-2100"/>
    <s v="AGUAS ANDINAS S.A."/>
    <s v="PJE. BAMBU S/N"/>
    <s v="AT43"/>
    <s v="4762 - NORMAL CON EMISION DE FACTURA"/>
    <s v="1-1 AEREA"/>
    <s v="N"/>
    <s v="SF-SIN DOCTO. AGRUPACION IVA"/>
    <s v="HUECHURABA"/>
    <s v="SAN CRISTOBAL"/>
    <s v="RECOLETA"/>
    <s v="GRAN CLIENTE"/>
    <s v="SERVICIOS SANITARIOS"/>
    <d v="2015-12-04T00:00:00"/>
    <d v="2016-01-06T00:00:00"/>
    <d v="2016-01-08T00:00:00"/>
    <n v="169242110"/>
    <n v="392"/>
    <n v="0"/>
    <n v="0"/>
    <n v="0"/>
    <n v="0"/>
    <n v="0"/>
    <n v="0"/>
    <n v="0"/>
    <n v="1"/>
    <n v="59"/>
    <n v="1"/>
    <n v="28"/>
    <n v="141467"/>
    <n v="1246"/>
    <n v="0"/>
    <n v="26474"/>
    <n v="0"/>
    <n v="0"/>
    <n v="0"/>
    <n v="0"/>
    <n v="0"/>
    <n v="0"/>
    <n v="0"/>
    <n v="0"/>
    <n v="340"/>
    <n v="0"/>
    <n v="0"/>
    <n v="0"/>
    <n v="0"/>
    <n v="38143"/>
    <n v="147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667"/>
    <n v="355414"/>
    <n v="0"/>
    <n v="56747"/>
    <n v="0"/>
    <n v="0"/>
    <n v="0"/>
    <n v="0"/>
    <n v="56747"/>
    <n v="-355414"/>
    <n v="0"/>
    <n v="0"/>
    <n v="0"/>
    <n v="0"/>
    <n v="0"/>
    <n v="0"/>
    <n v="0"/>
    <n v="0"/>
    <n v="0"/>
    <n v="0"/>
    <n v="0"/>
    <n v="0"/>
    <n v="0"/>
    <n v="0"/>
    <n v="0"/>
    <n v="0"/>
    <n v="0"/>
    <n v="-355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47"/>
    <n v="0"/>
    <m/>
    <n v="118880"/>
    <n v="1047"/>
    <n v="0"/>
    <n v="22247"/>
    <n v="0"/>
    <n v="286"/>
    <n v="0"/>
    <n v="32053"/>
    <n v="124154"/>
    <n v="0"/>
    <n v="0"/>
    <n v="0"/>
    <n v="0"/>
    <m/>
    <n v="0"/>
    <n v="0"/>
    <n v="298667"/>
    <m/>
    <n v="0"/>
    <m/>
    <n v="0"/>
    <n v="56747"/>
    <n v="355414"/>
    <n v="355414"/>
  </r>
  <r>
    <x v="37"/>
    <n v="1594986"/>
    <n v="533111"/>
    <n v="533111"/>
    <s v="25-616-2800"/>
    <s v="AGUAS ANDINAS S.A"/>
    <s v="PARGUA    634"/>
    <s v="AT43"/>
    <s v="4762 - NORMAL CON EMISION DE FACTURA"/>
    <s v="1-1 AEREA"/>
    <s v="N"/>
    <s v="SF-SIN DOCTO. AGRUPACION IVA"/>
    <s v="HUECHURABA"/>
    <s v="RECOLETA"/>
    <s v="RECOLETA"/>
    <s v="GRAN CLIENTE"/>
    <s v="SERVICIOS SANITARIOS"/>
    <d v="2015-12-04T00:00:00"/>
    <d v="2016-01-06T00:00:00"/>
    <d v="2016-01-08T00:00:00"/>
    <n v="169242110"/>
    <n v="56193"/>
    <n v="0"/>
    <n v="14808"/>
    <n v="0"/>
    <n v="0"/>
    <n v="0"/>
    <n v="0"/>
    <n v="0"/>
    <n v="121"/>
    <n v="180"/>
    <n v="121"/>
    <n v="120"/>
    <n v="116813"/>
    <n v="1246"/>
    <n v="0"/>
    <n v="3794971"/>
    <n v="0"/>
    <n v="0"/>
    <n v="0"/>
    <n v="0"/>
    <n v="0"/>
    <n v="0"/>
    <n v="0"/>
    <n v="0"/>
    <n v="48815"/>
    <n v="0"/>
    <n v="0"/>
    <n v="0"/>
    <n v="0"/>
    <n v="115711"/>
    <n v="635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936"/>
    <n v="16705"/>
    <n v="0"/>
    <n v="0"/>
    <n v="4305900"/>
    <n v="5124021"/>
    <n v="0"/>
    <n v="818121"/>
    <n v="0"/>
    <n v="0"/>
    <n v="0"/>
    <n v="0"/>
    <n v="818121"/>
    <n v="-5124021"/>
    <n v="0"/>
    <n v="0"/>
    <n v="0"/>
    <n v="0"/>
    <n v="0"/>
    <n v="0"/>
    <n v="0"/>
    <n v="0"/>
    <n v="0"/>
    <n v="0"/>
    <n v="0"/>
    <n v="0"/>
    <n v="0"/>
    <n v="0"/>
    <n v="0"/>
    <n v="0"/>
    <n v="0"/>
    <n v="-5124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121"/>
    <n v="0"/>
    <m/>
    <n v="98162"/>
    <n v="1047"/>
    <n v="0"/>
    <n v="3189051"/>
    <n v="0"/>
    <n v="41021"/>
    <n v="0"/>
    <n v="97236"/>
    <n v="534306"/>
    <n v="0"/>
    <n v="0"/>
    <n v="0"/>
    <n v="0"/>
    <m/>
    <n v="0"/>
    <n v="0"/>
    <n v="3960823"/>
    <m/>
    <n v="0"/>
    <m/>
    <n v="0"/>
    <n v="752556"/>
    <n v="4713379"/>
    <n v="4713379"/>
  </r>
  <r>
    <x v="37"/>
    <n v="1594986"/>
    <n v="574634"/>
    <n v="574634"/>
    <s v="25-616-1100"/>
    <s v="AGUAS ANDINAS S.A."/>
    <s v="AV. ANDRES BELLO   2934"/>
    <s v="AT43"/>
    <s v="4766 - BOMBAS ELEVADORAS DE AGUA POTA"/>
    <s v="1-1 AEREA"/>
    <s v="N"/>
    <s v="SF-SIN DOCTO. AGRUPACION IVA"/>
    <s v="LAS CONDES"/>
    <s v="VITACURA"/>
    <s v="VITACURA"/>
    <s v="GRAN CLIENTE"/>
    <s v="SERVICIOS SANITARIOS"/>
    <d v="2015-12-04T00:00:00"/>
    <d v="2016-01-06T00:00:00"/>
    <d v="2016-01-08T00:00:00"/>
    <n v="169242110"/>
    <n v="81776"/>
    <n v="0"/>
    <n v="5812"/>
    <n v="0"/>
    <n v="0"/>
    <n v="0"/>
    <n v="0"/>
    <n v="0"/>
    <n v="118"/>
    <n v="120"/>
    <n v="118"/>
    <n v="119"/>
    <n v="116813"/>
    <n v="1246"/>
    <n v="0"/>
    <n v="5522707"/>
    <n v="0"/>
    <n v="0"/>
    <n v="0"/>
    <n v="0"/>
    <n v="0"/>
    <n v="0"/>
    <n v="0"/>
    <n v="0"/>
    <n v="71038"/>
    <n v="0"/>
    <n v="0"/>
    <n v="0"/>
    <n v="0"/>
    <n v="77248"/>
    <n v="627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2404"/>
    <n v="6416961"/>
    <n v="0"/>
    <n v="1024557"/>
    <n v="0"/>
    <n v="0"/>
    <n v="0"/>
    <n v="0"/>
    <n v="1024557"/>
    <n v="-6416961"/>
    <n v="0"/>
    <n v="0"/>
    <n v="0"/>
    <n v="0"/>
    <n v="0"/>
    <n v="0"/>
    <n v="0"/>
    <n v="0"/>
    <n v="0"/>
    <n v="0"/>
    <n v="0"/>
    <n v="0"/>
    <n v="0"/>
    <n v="0"/>
    <n v="0"/>
    <n v="0"/>
    <n v="0"/>
    <n v="-6416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557"/>
    <n v="0"/>
    <m/>
    <n v="98162"/>
    <n v="1047"/>
    <n v="0"/>
    <n v="4640930"/>
    <n v="0"/>
    <n v="59696"/>
    <n v="0"/>
    <n v="64914"/>
    <n v="527655"/>
    <n v="0"/>
    <n v="0"/>
    <n v="0"/>
    <n v="0"/>
    <m/>
    <n v="0"/>
    <n v="0"/>
    <n v="5392404"/>
    <m/>
    <n v="0"/>
    <m/>
    <n v="0"/>
    <n v="1024557"/>
    <n v="6416961"/>
    <n v="6416961"/>
  </r>
  <r>
    <x v="37"/>
    <n v="1594986"/>
    <n v="916308"/>
    <n v="916308"/>
    <s v="25-616-1500"/>
    <s v="AGUAS ANDINAS S.A."/>
    <s v="VALLE ALEGRE 1265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5-12-04T00:00:00"/>
    <d v="2016-01-06T00:00:00"/>
    <d v="2016-01-08T00:00:00"/>
    <n v="169242110"/>
    <n v="27341"/>
    <n v="0"/>
    <n v="10047"/>
    <n v="0"/>
    <n v="0"/>
    <n v="0"/>
    <n v="0"/>
    <n v="0"/>
    <n v="69"/>
    <n v="71"/>
    <n v="69"/>
    <n v="70"/>
    <n v="79906"/>
    <n v="1246"/>
    <n v="0"/>
    <n v="1846462"/>
    <n v="0"/>
    <n v="0"/>
    <n v="0"/>
    <n v="0"/>
    <n v="0"/>
    <n v="0"/>
    <n v="0"/>
    <n v="0"/>
    <n v="23751"/>
    <n v="0"/>
    <n v="0"/>
    <n v="0"/>
    <n v="0"/>
    <n v="45515"/>
    <n v="3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941"/>
    <n v="13954"/>
    <n v="0"/>
    <n v="0"/>
    <n v="2263978"/>
    <n v="2694134"/>
    <n v="0"/>
    <n v="430156"/>
    <n v="0"/>
    <n v="0"/>
    <n v="0"/>
    <n v="0"/>
    <n v="430156"/>
    <n v="-2694134"/>
    <n v="0"/>
    <n v="0"/>
    <n v="0"/>
    <n v="0"/>
    <n v="0"/>
    <n v="0"/>
    <n v="0"/>
    <n v="0"/>
    <n v="0"/>
    <n v="0"/>
    <n v="0"/>
    <n v="0"/>
    <n v="0"/>
    <n v="0"/>
    <n v="0"/>
    <n v="0"/>
    <n v="0"/>
    <n v="-2694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156"/>
    <n v="0"/>
    <m/>
    <n v="67148"/>
    <n v="1047"/>
    <n v="0"/>
    <n v="1551649"/>
    <n v="0"/>
    <n v="19959"/>
    <n v="0"/>
    <n v="38248"/>
    <n v="310385"/>
    <n v="0"/>
    <n v="0"/>
    <n v="0"/>
    <n v="0"/>
    <m/>
    <n v="0"/>
    <n v="0"/>
    <n v="1988436"/>
    <m/>
    <n v="0"/>
    <m/>
    <n v="0"/>
    <n v="377803"/>
    <n v="2366239"/>
    <n v="2366239"/>
  </r>
  <r>
    <x v="37"/>
    <n v="1594986"/>
    <n v="973766"/>
    <n v="973766"/>
    <s v="25-616-1600"/>
    <s v="AGUAS ANDINAS S.A."/>
    <s v="ESMERALDA LADO 921"/>
    <s v="AT43"/>
    <s v="4766 - BOMBAS ELEVADORAS DE AGUA POTA"/>
    <s v="1-1 AEREA"/>
    <s v="N"/>
    <s v="SF-SIN DOCTO. AGRUPACION IVA"/>
    <s v="RENCA"/>
    <s v="PUDAHUEL"/>
    <s v="PUDAHUEL"/>
    <s v="GRAN CLIENTE"/>
    <s v="SERVICIOS SANITARIOS"/>
    <d v="2015-12-04T00:00:00"/>
    <d v="2016-01-06T00:00:00"/>
    <d v="2016-01-08T00:00:00"/>
    <n v="169242110"/>
    <n v="22233"/>
    <n v="0"/>
    <n v="20220"/>
    <n v="0"/>
    <n v="0"/>
    <n v="0"/>
    <n v="0"/>
    <n v="0"/>
    <n v="76"/>
    <n v="77"/>
    <n v="76"/>
    <n v="76"/>
    <n v="0"/>
    <n v="1246"/>
    <n v="0"/>
    <n v="1501496"/>
    <n v="0"/>
    <n v="0"/>
    <n v="0"/>
    <n v="0"/>
    <n v="0"/>
    <n v="0"/>
    <n v="0"/>
    <n v="0"/>
    <n v="19314"/>
    <n v="0"/>
    <n v="0"/>
    <n v="0"/>
    <n v="0"/>
    <n v="49361"/>
    <n v="403656"/>
    <n v="371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807"/>
    <n v="6898"/>
    <n v="0"/>
    <n v="0"/>
    <n v="2165659"/>
    <n v="2577135"/>
    <n v="0"/>
    <n v="411475"/>
    <n v="0"/>
    <n v="0"/>
    <n v="0"/>
    <n v="0"/>
    <n v="411475"/>
    <n v="-2577135"/>
    <n v="0"/>
    <n v="0"/>
    <n v="0"/>
    <n v="0"/>
    <n v="0"/>
    <n v="0"/>
    <n v="0"/>
    <n v="0"/>
    <n v="0"/>
    <n v="0"/>
    <n v="0"/>
    <n v="0"/>
    <n v="0"/>
    <n v="0"/>
    <n v="0"/>
    <n v="0"/>
    <n v="0"/>
    <n v="-2577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475"/>
    <n v="-1"/>
    <m/>
    <n v="0"/>
    <n v="1047"/>
    <n v="0"/>
    <n v="1261761"/>
    <n v="0"/>
    <n v="16230"/>
    <n v="0"/>
    <n v="41480"/>
    <n v="339207"/>
    <n v="312065"/>
    <n v="0"/>
    <n v="0"/>
    <n v="0"/>
    <m/>
    <n v="0"/>
    <n v="0"/>
    <n v="1971790"/>
    <m/>
    <n v="0"/>
    <m/>
    <n v="0"/>
    <n v="374640"/>
    <n v="2346430"/>
    <n v="2346430"/>
  </r>
  <r>
    <x v="37"/>
    <n v="1594986"/>
    <n v="984572"/>
    <n v="984572"/>
    <s v="25-616-0500"/>
    <s v="AGUAS ANDINAS S.A."/>
    <s v="VALENZUELA PUELMA   8250"/>
    <s v="AT43"/>
    <s v="1762 - NORMAL CON EMISION DE FACTURA"/>
    <s v="1-1 AEREA"/>
    <s v="N"/>
    <s v="SF-SIN DOCTO. AGRUPACION IVA"/>
    <s v="LA REINA"/>
    <s v="ANDES"/>
    <s v="ANDES"/>
    <s v="GRAN CLIENTE"/>
    <s v="SERVICIOS SANITARIOS"/>
    <d v="2015-12-04T00:00:00"/>
    <d v="2016-01-06T00:00:00"/>
    <d v="2016-01-08T00:00:00"/>
    <n v="169242110"/>
    <n v="301179"/>
    <n v="0"/>
    <n v="130086"/>
    <n v="0"/>
    <n v="0"/>
    <n v="0"/>
    <n v="0"/>
    <n v="0"/>
    <n v="657"/>
    <n v="765"/>
    <n v="650"/>
    <n v="669"/>
    <n v="79906"/>
    <n v="1246"/>
    <n v="0"/>
    <n v="20339994"/>
    <n v="0"/>
    <n v="0"/>
    <n v="0"/>
    <n v="0"/>
    <n v="0"/>
    <n v="0"/>
    <n v="0"/>
    <n v="0"/>
    <n v="261635"/>
    <n v="0"/>
    <n v="0"/>
    <n v="0"/>
    <n v="0"/>
    <n v="490407"/>
    <n v="3532652"/>
    <n v="243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5317"/>
    <n v="88408"/>
    <n v="0"/>
    <n v="0"/>
    <n v="22868231"/>
    <n v="27213196"/>
    <n v="0"/>
    <n v="4344964"/>
    <n v="0"/>
    <n v="0"/>
    <n v="0"/>
    <n v="0"/>
    <n v="4344964"/>
    <n v="-27213196"/>
    <n v="0"/>
    <n v="0"/>
    <n v="0"/>
    <n v="0"/>
    <n v="0"/>
    <n v="0"/>
    <n v="0"/>
    <n v="0"/>
    <n v="0"/>
    <n v="0"/>
    <n v="0"/>
    <n v="0"/>
    <n v="0"/>
    <n v="0"/>
    <n v="0"/>
    <n v="0"/>
    <n v="1"/>
    <n v="-27213195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4964"/>
    <n v="-1"/>
    <m/>
    <n v="67148"/>
    <n v="1047"/>
    <n v="0"/>
    <n v="17092432"/>
    <n v="0"/>
    <n v="219861"/>
    <n v="0"/>
    <n v="412107"/>
    <n v="2968615"/>
    <n v="204732"/>
    <n v="0"/>
    <n v="0"/>
    <n v="0"/>
    <m/>
    <n v="0"/>
    <n v="0"/>
    <n v="20965942"/>
    <m/>
    <n v="0"/>
    <m/>
    <n v="-1"/>
    <n v="3983529"/>
    <n v="24949471"/>
    <n v="24949470"/>
  </r>
  <r>
    <x v="37"/>
    <n v="1594986"/>
    <n v="985980"/>
    <n v="985980"/>
    <s v="25-616-1300"/>
    <s v="AGUAS ANDINAS S.A."/>
    <s v="AV. DEPARTAMENTAL 7828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5-12-04T00:00:00"/>
    <d v="2016-01-06T00:00:00"/>
    <d v="2016-01-08T00:00:00"/>
    <n v="169242110"/>
    <n v="85300"/>
    <n v="0"/>
    <n v="41980"/>
    <n v="0"/>
    <n v="0"/>
    <n v="0"/>
    <n v="0"/>
    <n v="0"/>
    <n v="147"/>
    <n v="236"/>
    <n v="147"/>
    <n v="147"/>
    <n v="79906"/>
    <n v="1246"/>
    <n v="0"/>
    <n v="5760698"/>
    <n v="0"/>
    <n v="0"/>
    <n v="0"/>
    <n v="0"/>
    <n v="0"/>
    <n v="0"/>
    <n v="0"/>
    <n v="0"/>
    <n v="74100"/>
    <n v="0"/>
    <n v="0"/>
    <n v="0"/>
    <n v="0"/>
    <n v="151610"/>
    <n v="778291"/>
    <n v="200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779"/>
    <n v="30871"/>
    <n v="0"/>
    <n v="0"/>
    <n v="6548924"/>
    <n v="7793220"/>
    <n v="0"/>
    <n v="1244296"/>
    <n v="0"/>
    <n v="0"/>
    <n v="0"/>
    <n v="0"/>
    <n v="1244296"/>
    <n v="-7793220"/>
    <n v="0"/>
    <n v="0"/>
    <n v="0"/>
    <n v="0"/>
    <n v="0"/>
    <n v="0"/>
    <n v="0"/>
    <n v="0"/>
    <n v="0"/>
    <n v="0"/>
    <n v="0"/>
    <n v="0"/>
    <n v="0"/>
    <n v="0"/>
    <n v="0"/>
    <n v="0"/>
    <n v="0"/>
    <n v="-7793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4296"/>
    <n v="0"/>
    <m/>
    <n v="67148"/>
    <n v="1047"/>
    <n v="0"/>
    <n v="4840923"/>
    <n v="0"/>
    <n v="62269"/>
    <n v="0"/>
    <n v="127403"/>
    <n v="654026"/>
    <n v="168671"/>
    <n v="0"/>
    <n v="0"/>
    <n v="0"/>
    <m/>
    <n v="0"/>
    <n v="0"/>
    <n v="5921487"/>
    <m/>
    <n v="0"/>
    <m/>
    <n v="0"/>
    <n v="1125083"/>
    <n v="7046570"/>
    <n v="7046570"/>
  </r>
  <r>
    <x v="37"/>
    <n v="1594986"/>
    <n v="1027882"/>
    <n v="1027882"/>
    <s v="25-616-0400"/>
    <s v="AGUAS ANDINAS S.A."/>
    <s v="LAS PARCELAS   9225"/>
    <s v="AT43"/>
    <s v="4762 - NORMAL CON EMISION DE FACTURA"/>
    <s v="1-1 AEREA"/>
    <s v="N"/>
    <s v="SF-SIN DOCTO. AGRUPACION IVA"/>
    <s v="PENALOLEN"/>
    <s v="LA REINA"/>
    <s v="LA REINA"/>
    <s v="GRAN CLIENTE"/>
    <s v="SERVICIOS SANITARIOS"/>
    <d v="2015-12-04T00:00:00"/>
    <d v="2016-01-06T00:00:00"/>
    <d v="2016-01-08T00:00:00"/>
    <n v="169242110"/>
    <n v="357371"/>
    <n v="0"/>
    <n v="137796"/>
    <n v="0"/>
    <n v="0"/>
    <n v="0"/>
    <n v="0"/>
    <n v="0"/>
    <n v="644"/>
    <n v="802"/>
    <n v="644"/>
    <n v="710"/>
    <n v="79906"/>
    <n v="1246"/>
    <n v="0"/>
    <n v="24134897"/>
    <n v="0"/>
    <n v="0"/>
    <n v="0"/>
    <n v="0"/>
    <n v="0"/>
    <n v="0"/>
    <n v="0"/>
    <n v="0"/>
    <n v="310448"/>
    <n v="0"/>
    <n v="0"/>
    <n v="0"/>
    <n v="0"/>
    <n v="514126"/>
    <n v="3746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3294"/>
    <n v="119878"/>
    <n v="0"/>
    <n v="0"/>
    <n v="26663990"/>
    <n v="31730148"/>
    <n v="0"/>
    <n v="5066158"/>
    <n v="0"/>
    <n v="0"/>
    <n v="0"/>
    <n v="0"/>
    <n v="5066158"/>
    <n v="-31730148"/>
    <n v="0"/>
    <n v="0"/>
    <n v="0"/>
    <n v="0"/>
    <n v="0"/>
    <n v="0"/>
    <n v="0"/>
    <n v="0"/>
    <n v="0"/>
    <n v="0"/>
    <n v="0"/>
    <n v="0"/>
    <n v="0"/>
    <n v="0"/>
    <n v="0"/>
    <n v="0"/>
    <n v="0"/>
    <n v="-31730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6158"/>
    <n v="0"/>
    <m/>
    <n v="67148"/>
    <n v="1047"/>
    <n v="0"/>
    <n v="20281426"/>
    <n v="0"/>
    <n v="260881"/>
    <n v="0"/>
    <n v="432039"/>
    <n v="3148195"/>
    <n v="0"/>
    <n v="0"/>
    <n v="0"/>
    <n v="0"/>
    <m/>
    <n v="0"/>
    <n v="0"/>
    <n v="24190736"/>
    <m/>
    <n v="0"/>
    <m/>
    <n v="0"/>
    <n v="4596240"/>
    <n v="28786976"/>
    <n v="28786976"/>
  </r>
  <r>
    <x v="37"/>
    <n v="1594986"/>
    <n v="1263130"/>
    <n v="1263130"/>
    <s v="25-616-0900"/>
    <s v="AGUAS ANDINAS S.A."/>
    <s v="PREDIO EL MAITEN LOTE 1"/>
    <s v="AT43"/>
    <s v="2762 - NORMAL CON EMISION DE FACTURA"/>
    <s v="1-1 AEREA"/>
    <s v="N"/>
    <s v="SF-SIN DOCTO. AGRUPACION IVA"/>
    <s v="MAIPU"/>
    <s v="PAJARITOS"/>
    <s v="PAJARITOS"/>
    <s v="GRAN CLIENTE"/>
    <s v="SERVICIOS SANITARIOS"/>
    <d v="2015-12-04T00:00:00"/>
    <d v="2016-01-06T00:00:00"/>
    <d v="2016-01-08T00:00:00"/>
    <n v="169242110"/>
    <n v="30444"/>
    <n v="0"/>
    <n v="5134"/>
    <n v="0"/>
    <n v="0"/>
    <n v="0"/>
    <n v="0"/>
    <n v="0"/>
    <n v="49"/>
    <n v="76"/>
    <n v="49"/>
    <n v="51"/>
    <n v="0"/>
    <n v="1246"/>
    <n v="0"/>
    <n v="2056022"/>
    <n v="0"/>
    <n v="0"/>
    <n v="0"/>
    <n v="0"/>
    <n v="0"/>
    <n v="0"/>
    <n v="0"/>
    <n v="0"/>
    <n v="26447"/>
    <n v="0"/>
    <n v="0"/>
    <n v="0"/>
    <n v="0"/>
    <n v="49041"/>
    <n v="26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310"/>
    <n v="9858"/>
    <n v="0"/>
    <n v="0"/>
    <n v="2223554"/>
    <n v="2646029"/>
    <n v="0"/>
    <n v="422475"/>
    <n v="0"/>
    <n v="0"/>
    <n v="0"/>
    <n v="0"/>
    <n v="422475"/>
    <n v="-2646029"/>
    <n v="0"/>
    <n v="0"/>
    <n v="0"/>
    <n v="0"/>
    <n v="0"/>
    <n v="0"/>
    <n v="0"/>
    <n v="0"/>
    <n v="0"/>
    <n v="0"/>
    <n v="0"/>
    <n v="0"/>
    <n v="0"/>
    <n v="0"/>
    <n v="0"/>
    <n v="0"/>
    <n v="0"/>
    <n v="-264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2475"/>
    <n v="0"/>
    <m/>
    <n v="0"/>
    <n v="1047"/>
    <n v="0"/>
    <n v="1727750"/>
    <n v="0"/>
    <n v="22224"/>
    <n v="0"/>
    <n v="41211"/>
    <n v="226138"/>
    <n v="0"/>
    <n v="0"/>
    <n v="0"/>
    <n v="0"/>
    <m/>
    <n v="0"/>
    <n v="0"/>
    <n v="2018370"/>
    <m/>
    <n v="0"/>
    <m/>
    <n v="0"/>
    <n v="383490"/>
    <n v="2401860"/>
    <n v="2401860"/>
  </r>
  <r>
    <x v="37"/>
    <n v="1594986"/>
    <n v="1314153"/>
    <n v="1314153"/>
    <s v="25-616-1800"/>
    <s v="AGUAS ANDINAS S.A."/>
    <s v="G. MISTRAL / FCO. GONZALEZ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5-09-04T00:00:00"/>
    <d v="2016-01-06T00:00:00"/>
    <d v="2016-01-08T00:00:00"/>
    <n v="169242110"/>
    <n v="138565"/>
    <n v="0"/>
    <n v="5632"/>
    <n v="0"/>
    <n v="0"/>
    <n v="0"/>
    <n v="0"/>
    <n v="0"/>
    <n v="139"/>
    <n v="138"/>
    <n v="136"/>
    <n v="393"/>
    <n v="0"/>
    <n v="1371"/>
    <n v="0"/>
    <n v="9357235"/>
    <n v="0"/>
    <n v="0"/>
    <n v="0"/>
    <n v="0"/>
    <n v="0"/>
    <n v="0"/>
    <n v="0"/>
    <n v="0"/>
    <n v="120371"/>
    <n v="0"/>
    <n v="0"/>
    <n v="0"/>
    <n v="0"/>
    <n v="368563"/>
    <n v="2078548"/>
    <n v="0"/>
    <n v="0"/>
    <n v="0"/>
    <n v="0"/>
    <n v="0"/>
    <n v="0"/>
    <n v="0"/>
    <n v="0"/>
    <n v="0"/>
    <n v="0"/>
    <n v="0"/>
    <n v="0"/>
    <n v="0"/>
    <n v="0"/>
    <n v="0"/>
    <n v="-8916494"/>
    <n v="0"/>
    <n v="0"/>
    <n v="0"/>
    <n v="0"/>
    <n v="0"/>
    <n v="0"/>
    <n v="0"/>
    <n v="0"/>
    <n v="0"/>
    <n v="396515"/>
    <n v="16340"/>
    <n v="0"/>
    <n v="0"/>
    <n v="2876009"/>
    <n v="3422449"/>
    <n v="0"/>
    <n v="546442"/>
    <n v="0"/>
    <n v="0"/>
    <n v="0"/>
    <n v="0"/>
    <n v="546442"/>
    <n v="-3422449"/>
    <n v="0"/>
    <n v="0"/>
    <n v="0"/>
    <n v="0"/>
    <n v="0"/>
    <n v="0"/>
    <n v="0"/>
    <n v="0"/>
    <n v="0"/>
    <n v="0"/>
    <n v="0"/>
    <n v="0"/>
    <n v="0"/>
    <n v="0"/>
    <n v="0"/>
    <n v="0"/>
    <n v="2932048"/>
    <n v="-490401"/>
    <n v="0"/>
    <n v="0"/>
    <n v="0"/>
    <n v="0"/>
    <n v="0"/>
    <n v="0"/>
    <n v="0"/>
    <n v="0"/>
    <n v="0"/>
    <n v="0"/>
    <n v="0"/>
    <n v="0"/>
    <n v="-2932048"/>
    <n v="0"/>
    <n v="0"/>
    <n v="0"/>
    <n v="0"/>
    <n v="0"/>
    <n v="0"/>
    <n v="0"/>
    <n v="0"/>
    <n v="0"/>
    <n v="-2932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42"/>
    <n v="1"/>
    <m/>
    <n v="0"/>
    <n v="1152"/>
    <n v="0"/>
    <n v="7863223"/>
    <n v="0"/>
    <n v="101152"/>
    <n v="0"/>
    <n v="309717"/>
    <n v="1746679"/>
    <n v="0"/>
    <n v="0"/>
    <n v="0"/>
    <n v="-7492852.1008403366"/>
    <m/>
    <n v="0"/>
    <n v="0"/>
    <n v="2529070.8991596634"/>
    <m/>
    <n v="-2932048"/>
    <m/>
    <n v="0"/>
    <n v="480523"/>
    <n v="3009593.8991596634"/>
    <n v="77545.899159663357"/>
  </r>
  <r>
    <x v="37"/>
    <n v="1594986"/>
    <n v="1314156"/>
    <n v="1314156"/>
    <s v="25-616-2300"/>
    <s v="AGUAS ANDINAS S.A."/>
    <s v="MANUEL A. MATTA 219"/>
    <s v="AT43"/>
    <s v="2762 - NORMAL CON EMISION DE FACTURA"/>
    <s v="1-1 AEREA"/>
    <s v="N"/>
    <s v="SF-SIN DOCTO. AGRUPACION IVA"/>
    <s v="QUILICURA"/>
    <s v="QUILICURA"/>
    <s v="QUILICURA"/>
    <s v="GRAN CLIENTE"/>
    <s v="SERVICIOS SANITARIOS"/>
    <d v="2015-12-04T00:00:00"/>
    <d v="2016-01-06T00:00:00"/>
    <d v="2016-01-08T00:00:00"/>
    <n v="169242110"/>
    <n v="14439"/>
    <n v="0"/>
    <n v="4860"/>
    <n v="0"/>
    <n v="0"/>
    <n v="0"/>
    <n v="0"/>
    <n v="0"/>
    <n v="52"/>
    <n v="52"/>
    <n v="52"/>
    <n v="51"/>
    <n v="116813"/>
    <n v="1246"/>
    <n v="0"/>
    <n v="975131"/>
    <n v="0"/>
    <n v="0"/>
    <n v="0"/>
    <n v="0"/>
    <n v="0"/>
    <n v="0"/>
    <n v="0"/>
    <n v="0"/>
    <n v="12543"/>
    <n v="0"/>
    <n v="0"/>
    <n v="0"/>
    <n v="0"/>
    <n v="33335"/>
    <n v="271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587"/>
    <n v="10823"/>
    <n v="0"/>
    <n v="0"/>
    <n v="1414471"/>
    <n v="1683220"/>
    <n v="0"/>
    <n v="268749"/>
    <n v="0"/>
    <n v="0"/>
    <n v="0"/>
    <n v="0"/>
    <n v="268749"/>
    <n v="-1683220"/>
    <n v="0"/>
    <n v="0"/>
    <n v="0"/>
    <n v="0"/>
    <n v="0"/>
    <n v="0"/>
    <n v="0"/>
    <n v="0"/>
    <n v="0"/>
    <n v="0"/>
    <n v="0"/>
    <n v="0"/>
    <n v="0"/>
    <n v="0"/>
    <n v="0"/>
    <n v="0"/>
    <n v="0"/>
    <n v="-1683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749"/>
    <n v="0"/>
    <m/>
    <n v="98162"/>
    <n v="1047"/>
    <n v="0"/>
    <n v="819438"/>
    <n v="0"/>
    <n v="10540"/>
    <n v="0"/>
    <n v="28013"/>
    <n v="228355"/>
    <n v="0"/>
    <n v="0"/>
    <n v="0"/>
    <n v="0"/>
    <m/>
    <n v="0"/>
    <n v="0"/>
    <n v="1185555"/>
    <m/>
    <n v="0"/>
    <m/>
    <n v="0"/>
    <n v="225255"/>
    <n v="1410810"/>
    <n v="1410810"/>
  </r>
  <r>
    <x v="37"/>
    <n v="1594986"/>
    <n v="1386062"/>
    <n v="1386062"/>
    <s v="25-616-1200"/>
    <s v="AGUAS ANDINAS S.A."/>
    <s v="SAN LUIS 630"/>
    <s v="AT43"/>
    <s v="2762 - NORMAL CON EMISION DE FACTURA"/>
    <s v="1-1 AEREA"/>
    <s v="N"/>
    <s v="SF-SIN DOCTO. AGRUPACION IVA"/>
    <s v="QUILICURA"/>
    <s v="LO BOZA"/>
    <s v="LO BOZA"/>
    <s v="GRAN CLIENTE"/>
    <s v="SERVICIOS SANITARIOS"/>
    <d v="2015-12-04T00:00:00"/>
    <d v="2016-01-06T00:00:00"/>
    <d v="2016-01-08T00:00:00"/>
    <n v="169242110"/>
    <n v="117338"/>
    <n v="0"/>
    <n v="37568"/>
    <n v="0"/>
    <n v="0"/>
    <n v="0"/>
    <n v="0"/>
    <n v="0"/>
    <n v="286"/>
    <n v="359"/>
    <n v="284"/>
    <n v="310"/>
    <n v="0"/>
    <n v="1246"/>
    <n v="0"/>
    <n v="7924372"/>
    <n v="0"/>
    <n v="0"/>
    <n v="0"/>
    <n v="0"/>
    <n v="0"/>
    <n v="0"/>
    <n v="0"/>
    <n v="0"/>
    <n v="101932"/>
    <n v="0"/>
    <n v="0"/>
    <n v="0"/>
    <n v="0"/>
    <n v="230139"/>
    <n v="1638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499"/>
    <n v="24208"/>
    <n v="0"/>
    <n v="0"/>
    <n v="8776273"/>
    <n v="10443765"/>
    <n v="0"/>
    <n v="1667492"/>
    <n v="0"/>
    <n v="0"/>
    <n v="0"/>
    <n v="0"/>
    <n v="1667492"/>
    <n v="-10443765"/>
    <n v="0"/>
    <n v="0"/>
    <n v="0"/>
    <n v="0"/>
    <n v="0"/>
    <n v="0"/>
    <n v="0"/>
    <n v="0"/>
    <n v="0"/>
    <n v="0"/>
    <n v="0"/>
    <n v="0"/>
    <n v="0"/>
    <n v="0"/>
    <n v="0"/>
    <n v="0"/>
    <n v="0"/>
    <n v="-10443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7492"/>
    <n v="0"/>
    <m/>
    <n v="0"/>
    <n v="1047"/>
    <n v="0"/>
    <n v="6659136"/>
    <n v="0"/>
    <n v="85657"/>
    <n v="0"/>
    <n v="193394"/>
    <n v="1376781"/>
    <n v="0"/>
    <n v="0"/>
    <n v="0"/>
    <n v="0"/>
    <m/>
    <n v="0"/>
    <n v="0"/>
    <n v="8316015"/>
    <m/>
    <n v="0"/>
    <m/>
    <n v="0"/>
    <n v="1580043"/>
    <n v="9896058"/>
    <n v="9896058"/>
  </r>
  <r>
    <x v="37"/>
    <n v="1594986"/>
    <n v="1459358"/>
    <n v="1459358"/>
    <s v="25-616-1700"/>
    <s v="AGUAS ANDINAS S.A."/>
    <s v="CALLE A 1251"/>
    <s v="AT43"/>
    <s v="2762 - NORMAL CON EMISION DE FACTURA"/>
    <s v="1-1 AEREA"/>
    <s v="N"/>
    <s v="SF-SIN DOCTO. AGRUPACION IVA"/>
    <s v="HUECHURABA"/>
    <s v="RECOLETA"/>
    <s v="RECOLETA"/>
    <s v="GRAN CLIENTE"/>
    <s v="SERVICIOS SANITARIOS"/>
    <d v="2015-12-04T00:00:00"/>
    <d v="2016-01-06T00:00:00"/>
    <d v="2016-01-08T00:00:00"/>
    <n v="169242110"/>
    <n v="39903"/>
    <n v="0"/>
    <n v="13430"/>
    <n v="0"/>
    <n v="0"/>
    <n v="0"/>
    <n v="0"/>
    <n v="0"/>
    <n v="88"/>
    <n v="92"/>
    <n v="88"/>
    <n v="90"/>
    <n v="0"/>
    <n v="1246"/>
    <n v="0"/>
    <n v="2694832"/>
    <n v="0"/>
    <n v="0"/>
    <n v="0"/>
    <n v="0"/>
    <n v="0"/>
    <n v="0"/>
    <n v="0"/>
    <n v="0"/>
    <n v="34664"/>
    <n v="0"/>
    <n v="0"/>
    <n v="0"/>
    <n v="0"/>
    <n v="58978"/>
    <n v="474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242"/>
    <n v="12750"/>
    <n v="0"/>
    <n v="0"/>
    <n v="3006387"/>
    <n v="3577601"/>
    <n v="0"/>
    <n v="571214"/>
    <n v="0"/>
    <n v="0"/>
    <n v="0"/>
    <n v="0"/>
    <n v="571214"/>
    <n v="-3577601"/>
    <n v="0"/>
    <n v="0"/>
    <n v="0"/>
    <n v="0"/>
    <n v="0"/>
    <n v="0"/>
    <n v="0"/>
    <n v="0"/>
    <n v="0"/>
    <n v="0"/>
    <n v="0"/>
    <n v="0"/>
    <n v="0"/>
    <n v="0"/>
    <n v="0"/>
    <n v="0"/>
    <n v="0"/>
    <n v="-3577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1214"/>
    <n v="0"/>
    <m/>
    <n v="0"/>
    <n v="1047"/>
    <n v="0"/>
    <n v="2264565"/>
    <n v="0"/>
    <n v="29129"/>
    <n v="0"/>
    <n v="49561"/>
    <n v="399067"/>
    <n v="0"/>
    <n v="0"/>
    <n v="0"/>
    <n v="0"/>
    <m/>
    <n v="0"/>
    <n v="0"/>
    <n v="2743369"/>
    <m/>
    <n v="0"/>
    <m/>
    <n v="0"/>
    <n v="521240"/>
    <n v="3264609"/>
    <n v="3264609"/>
  </r>
  <r>
    <x v="37"/>
    <n v="1594986"/>
    <n v="1486848"/>
    <n v="1486848"/>
    <s v="25-616-1000"/>
    <s v="AGUAS ANDINAS S.A."/>
    <s v="PDTE. BALMACEDA 1398"/>
    <s v="AT43"/>
    <s v="2762 - NORMAL CON EMISION DE FACTURA"/>
    <s v="S-SUB-SUB C3"/>
    <s v="N"/>
    <s v="SF-SIN DOCTO. AGRUPACION IVA"/>
    <s v="SANTIAGO"/>
    <s v="BRASIL"/>
    <s v="BRASIL"/>
    <s v="GRAN CLIENTE"/>
    <s v="SERVICIOS SANITARIOS"/>
    <d v="2015-12-04T00:00:00"/>
    <d v="2016-01-06T00:00:00"/>
    <d v="2016-01-08T00:00:00"/>
    <n v="169242110"/>
    <n v="176800"/>
    <n v="0"/>
    <n v="48700"/>
    <n v="0"/>
    <n v="0"/>
    <n v="0"/>
    <n v="0"/>
    <n v="0"/>
    <n v="522"/>
    <n v="678"/>
    <n v="494"/>
    <n v="497"/>
    <n v="0"/>
    <n v="1246"/>
    <n v="0"/>
    <n v="11940113"/>
    <n v="0"/>
    <n v="0"/>
    <n v="0"/>
    <n v="0"/>
    <n v="0"/>
    <n v="0"/>
    <n v="0"/>
    <n v="0"/>
    <n v="153586"/>
    <n v="0"/>
    <n v="0"/>
    <n v="0"/>
    <n v="0"/>
    <n v="739428"/>
    <n v="2880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7144"/>
    <n v="89210"/>
    <n v="0"/>
    <n v="0"/>
    <n v="15042819"/>
    <n v="17900955"/>
    <n v="0"/>
    <n v="2858136"/>
    <n v="0"/>
    <n v="0"/>
    <n v="0"/>
    <n v="0"/>
    <n v="2858136"/>
    <n v="-17900955"/>
    <n v="0"/>
    <n v="0"/>
    <n v="0"/>
    <n v="0"/>
    <n v="0"/>
    <n v="0"/>
    <n v="0"/>
    <n v="0"/>
    <n v="0"/>
    <n v="0"/>
    <n v="0"/>
    <n v="0"/>
    <n v="0"/>
    <n v="0"/>
    <n v="0"/>
    <n v="0"/>
    <n v="0"/>
    <n v="-1790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8136"/>
    <n v="0"/>
    <m/>
    <n v="0"/>
    <n v="1047"/>
    <n v="0"/>
    <n v="10033708"/>
    <n v="0"/>
    <n v="129064"/>
    <n v="0"/>
    <n v="621368"/>
    <n v="2420359"/>
    <n v="0"/>
    <n v="0"/>
    <n v="0"/>
    <n v="0"/>
    <m/>
    <n v="0"/>
    <n v="0"/>
    <n v="13205546"/>
    <m/>
    <n v="0"/>
    <m/>
    <n v="0"/>
    <n v="2509054"/>
    <n v="15714600"/>
    <n v="15714600"/>
  </r>
  <r>
    <x v="37"/>
    <n v="1594986"/>
    <n v="1493531"/>
    <n v="1493531"/>
    <s v="25-616-3150"/>
    <s v="AGUAS ANDINAS S.A"/>
    <s v="ALVARO CASANOVA 390"/>
    <s v="AT43"/>
    <s v="2762 - NORMAL CON EMISION DE FACTURA"/>
    <s v="1-1 AEREA"/>
    <s v="N"/>
    <s v="SF-SIN DOCTO. AGRUPACION IVA"/>
    <s v="PENALOLEN"/>
    <s v="LA REINA"/>
    <s v=""/>
    <s v="NORMAL"/>
    <s v="SERVICIOS SANITARIOS"/>
    <d v="2015-12-04T00:00:00"/>
    <d v="2016-01-06T00:00:00"/>
    <d v="2016-01-08T00:00:00"/>
    <n v="169242110"/>
    <n v="17416"/>
    <n v="0"/>
    <n v="77"/>
    <n v="0"/>
    <n v="0"/>
    <n v="0"/>
    <n v="0"/>
    <n v="0"/>
    <n v="50"/>
    <n v="94"/>
    <n v="50"/>
    <n v="84"/>
    <n v="79906"/>
    <n v="1246"/>
    <n v="0"/>
    <n v="1176182"/>
    <n v="0"/>
    <n v="0"/>
    <n v="0"/>
    <n v="0"/>
    <n v="0"/>
    <n v="0"/>
    <n v="0"/>
    <n v="0"/>
    <n v="15130"/>
    <n v="0"/>
    <n v="0"/>
    <n v="0"/>
    <n v="0"/>
    <n v="60579"/>
    <n v="445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323"/>
    <n v="9696"/>
    <n v="0"/>
    <n v="0"/>
    <n v="1699942"/>
    <n v="2022931"/>
    <n v="0"/>
    <n v="322989"/>
    <n v="0"/>
    <n v="0"/>
    <n v="0"/>
    <n v="0"/>
    <n v="322989"/>
    <n v="-2022931"/>
    <n v="0"/>
    <n v="0"/>
    <n v="0"/>
    <n v="0"/>
    <n v="0"/>
    <n v="0"/>
    <n v="0"/>
    <n v="0"/>
    <n v="0"/>
    <n v="0"/>
    <n v="0"/>
    <n v="0"/>
    <n v="0"/>
    <n v="0"/>
    <n v="0"/>
    <n v="0"/>
    <n v="0"/>
    <n v="-2022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989"/>
    <n v="0"/>
    <m/>
    <n v="67148"/>
    <n v="1047"/>
    <n v="0"/>
    <n v="988388"/>
    <n v="0"/>
    <n v="12714"/>
    <n v="0"/>
    <n v="50907"/>
    <n v="374680"/>
    <n v="0"/>
    <n v="0"/>
    <n v="0"/>
    <n v="0"/>
    <m/>
    <n v="0"/>
    <n v="0"/>
    <n v="1494884"/>
    <m/>
    <n v="0"/>
    <m/>
    <n v="0"/>
    <n v="284028"/>
    <n v="1778912"/>
    <n v="1778912"/>
  </r>
  <r>
    <x v="37"/>
    <n v="1594986"/>
    <n v="2510800"/>
    <n v="2510800"/>
    <s v="25-616-2500"/>
    <s v="AGUAS ANDINAS S.A. M M"/>
    <s v="AVENIDA QUILIN 8802"/>
    <s v="AT43"/>
    <s v="1762 - NORMAL CON EMISION DE FACTURA"/>
    <s v="1-1 AEREA"/>
    <s v="N"/>
    <s v="SF-SIN DOCTO. AGRUPACION IVA"/>
    <s v="PENALOLEN"/>
    <s v="MACUL"/>
    <s v="MACUL"/>
    <s v="GRAN CLIENTE"/>
    <s v="SERVICIOS SANITARIOS"/>
    <d v="2015-12-04T00:00:00"/>
    <d v="2016-01-06T00:00:00"/>
    <d v="2016-01-08T00:00:00"/>
    <n v="169242110"/>
    <n v="91111"/>
    <n v="0"/>
    <n v="34795"/>
    <n v="0"/>
    <n v="0"/>
    <n v="0"/>
    <n v="0"/>
    <n v="0"/>
    <n v="211"/>
    <n v="210"/>
    <n v="210"/>
    <n v="113"/>
    <n v="0"/>
    <n v="1246"/>
    <n v="0"/>
    <n v="6153143"/>
    <n v="0"/>
    <n v="0"/>
    <n v="0"/>
    <n v="0"/>
    <n v="0"/>
    <n v="0"/>
    <n v="0"/>
    <n v="0"/>
    <n v="79148"/>
    <n v="0"/>
    <n v="0"/>
    <n v="0"/>
    <n v="0"/>
    <n v="134622"/>
    <n v="598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192"/>
    <n v="22050"/>
    <n v="0"/>
    <n v="0"/>
    <n v="6283436"/>
    <n v="7477290"/>
    <n v="0"/>
    <n v="1193853"/>
    <n v="0"/>
    <n v="0"/>
    <n v="0"/>
    <n v="0"/>
    <n v="1193853"/>
    <n v="-7477290"/>
    <n v="0"/>
    <n v="0"/>
    <n v="0"/>
    <n v="0"/>
    <n v="0"/>
    <n v="0"/>
    <n v="0"/>
    <n v="0"/>
    <n v="0"/>
    <n v="0"/>
    <n v="0"/>
    <n v="0"/>
    <n v="0"/>
    <n v="0"/>
    <n v="0"/>
    <n v="0"/>
    <n v="0"/>
    <n v="-7477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853"/>
    <n v="-1"/>
    <m/>
    <n v="0"/>
    <n v="1047"/>
    <n v="0"/>
    <n v="5170708"/>
    <n v="0"/>
    <n v="66511"/>
    <n v="0"/>
    <n v="113128"/>
    <n v="503268"/>
    <n v="0"/>
    <n v="0"/>
    <n v="0"/>
    <n v="0"/>
    <m/>
    <n v="0"/>
    <n v="0"/>
    <n v="5854662"/>
    <m/>
    <n v="0"/>
    <m/>
    <n v="0"/>
    <n v="1112386"/>
    <n v="6967048"/>
    <n v="6967048"/>
  </r>
  <r>
    <x v="37"/>
    <n v="1594986"/>
    <n v="2797207"/>
    <n v="2797207"/>
    <s v="25-616-5400"/>
    <s v="AGUAS ANDINAS S.A. M M"/>
    <s v="AV GENERAL SAN MARTIN SN M A MATT"/>
    <s v="BT43"/>
    <s v="1712 - NORMAL CON EMISION DE FACTURA"/>
    <s v="1-1 AEREA"/>
    <s v="N"/>
    <s v="SF-SIN DOCTO. AGRUPACION IVA"/>
    <s v="QUILICURA"/>
    <s v="LO BOZA"/>
    <s v="LO BOZA"/>
    <s v="NORMAL"/>
    <s v="SERVICIOS SANITARIOS"/>
    <d v="2015-11-05T00:00:00"/>
    <d v="2016-01-06T00:00:00"/>
    <d v="2016-01-08T00:00:00"/>
    <n v="169242110"/>
    <n v="0"/>
    <n v="0"/>
    <n v="0"/>
    <n v="0"/>
    <n v="0"/>
    <n v="0"/>
    <n v="0"/>
    <n v="22813"/>
    <n v="0"/>
    <n v="0"/>
    <n v="0"/>
    <n v="0"/>
    <n v="0"/>
    <n v="1246"/>
    <n v="0"/>
    <n v="1622063"/>
    <n v="0"/>
    <n v="0"/>
    <n v="0"/>
    <n v="0"/>
    <n v="0"/>
    <n v="0"/>
    <n v="0"/>
    <n v="0"/>
    <n v="0"/>
    <n v="0"/>
    <n v="0"/>
    <n v="0"/>
    <n v="0"/>
    <n v="8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5974"/>
    <n v="1708809"/>
    <n v="0"/>
    <n v="272835"/>
    <n v="0"/>
    <n v="0"/>
    <n v="0"/>
    <n v="0"/>
    <n v="272835"/>
    <n v="-1708809"/>
    <n v="0"/>
    <n v="0"/>
    <n v="0"/>
    <n v="0"/>
    <n v="0"/>
    <n v="0"/>
    <n v="0"/>
    <n v="0"/>
    <n v="0"/>
    <n v="0"/>
    <n v="0"/>
    <n v="0"/>
    <n v="0"/>
    <n v="0"/>
    <n v="0"/>
    <n v="0"/>
    <n v="0"/>
    <n v="-1708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835"/>
    <n v="0"/>
    <m/>
    <n v="0"/>
    <n v="1047"/>
    <n v="0"/>
    <n v="1363078"/>
    <n v="0"/>
    <n v="0"/>
    <n v="0"/>
    <n v="71849"/>
    <n v="0"/>
    <n v="0"/>
    <n v="0"/>
    <n v="0"/>
    <n v="0"/>
    <m/>
    <n v="0"/>
    <n v="0"/>
    <n v="1435974"/>
    <m/>
    <n v="0"/>
    <m/>
    <n v="0"/>
    <n v="272835"/>
    <n v="1708809"/>
    <n v="170880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6">
  <r>
    <s v="427361670009"/>
    <s v="SI"/>
    <x v="0"/>
    <n v="2017"/>
    <s v="Enero"/>
    <x v="0"/>
    <x v="0"/>
    <s v="ACTIVO        "/>
    <s v="BT1   "/>
    <s v="1S-C3"/>
    <s v="LA REINA         "/>
    <s v="AGUAS ANDINAS S.A.       "/>
    <s v="LOS PRESIDENTES 8865          "/>
    <s v="PENALOLEN                     "/>
    <n v="14"/>
    <n v="333"/>
    <n v="1370"/>
    <s v="A OPCION DEL CLIENTE"/>
    <s v="A OPCION DEL CLIENTE"/>
    <d v="2013-01-16T00:00:00"/>
    <d v="2017-01-18T00:00:00"/>
    <d v="2017-02-16T00:00:00"/>
    <n v="0"/>
    <n v="350"/>
    <n v="0"/>
    <n v="11566"/>
    <n v="0"/>
    <m/>
    <n v="298"/>
    <s v="Chilectra      "/>
    <n v="0"/>
    <n v="0"/>
    <n v="0"/>
    <s v="No           "/>
    <n v="0"/>
    <n v="0"/>
    <n v="0"/>
    <n v="0"/>
    <n v="0"/>
    <n v="4424"/>
    <n v="0"/>
    <n v="0"/>
    <n v="0"/>
    <n v="0"/>
    <n v="0"/>
    <n v="0"/>
    <n v="624"/>
    <n v="8785"/>
    <n v="945306"/>
    <n v="0"/>
    <m/>
    <n v="0"/>
    <n v="0"/>
    <n v="0"/>
    <n v="0"/>
    <n v="0"/>
    <n v="0"/>
    <n v="0"/>
    <n v="0"/>
    <n v="0"/>
    <n v="0"/>
    <n v="0"/>
    <n v="954715"/>
    <n v="-112883"/>
    <n v="0"/>
    <n v="0"/>
    <n v="0"/>
    <n v="-112883"/>
    <n v="0"/>
    <n v="0"/>
    <n v="0"/>
    <n v="0"/>
    <n v="0"/>
    <n v="0"/>
    <n v="0"/>
    <n v="1"/>
    <n v="225352"/>
    <n v="1"/>
    <s v="Cliente   "/>
    <n v="49065"/>
    <n v="60631"/>
    <n v="11566"/>
    <s v="   225352R"/>
    <n v="1"/>
    <s v="Cliente   "/>
    <n v="24723"/>
    <n v="29147"/>
    <n v="4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463"/>
    <n v="1"/>
    <n v="1"/>
    <n v="19577.204374572797"/>
    <n v="39154.408749145594"/>
    <n v="58731.613123718387"/>
    <s v="AGUAS ANDINAS S.A."/>
  </r>
  <r>
    <s v="427361322125"/>
    <s v="SI"/>
    <x v="0"/>
    <n v="2017"/>
    <s v="Enero"/>
    <x v="0"/>
    <x v="1"/>
    <s v="ACTIVO        "/>
    <s v="BT1   "/>
    <s v="1S-C3"/>
    <s v="CLUB HIPICO      "/>
    <s v="AGUAS ANDINAS S.A        "/>
    <s v="ISABEL RIQUELME FTE 3002      "/>
    <s v="PEDRO AGUIRRE CERDA           "/>
    <n v="18"/>
    <n v="155"/>
    <n v="4375"/>
    <s v="A OPCION DEL CLIENTE"/>
    <s v="A OPCION DEL CLIENTE"/>
    <d v="2013-06-25T00:00:00"/>
    <d v="2017-01-24T00:00:00"/>
    <d v="2017-02-22T00:00:00"/>
    <n v="2"/>
    <n v="350"/>
    <n v="0"/>
    <n v="9"/>
    <n v="0"/>
    <m/>
    <n v="196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4"/>
    <n v="7"/>
    <n v="752"/>
    <n v="0"/>
    <m/>
    <n v="0"/>
    <n v="0"/>
    <n v="0"/>
    <n v="0"/>
    <n v="0"/>
    <n v="0"/>
    <n v="0"/>
    <n v="0"/>
    <n v="0"/>
    <n v="0"/>
    <n v="0"/>
    <n v="1383"/>
    <n v="0"/>
    <n v="0"/>
    <n v="0"/>
    <n v="0"/>
    <n v="0"/>
    <n v="0"/>
    <n v="0"/>
    <n v="0"/>
    <n v="0"/>
    <n v="0"/>
    <n v="0"/>
    <n v="0"/>
    <n v="1"/>
    <n v="97201922"/>
    <n v="1"/>
    <s v="Financia C"/>
    <n v="0"/>
    <n v="9"/>
    <n v="9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309"/>
    <n v="1"/>
    <n v="1"/>
    <n v="31.69595110771581"/>
    <n v="63.391902215431621"/>
    <n v="95.087853323147442"/>
    <s v="AGUAS ANDINAS S.A."/>
  </r>
  <r>
    <s v="427362749762"/>
    <s v="SI"/>
    <x v="0"/>
    <n v="2017"/>
    <s v="Enero"/>
    <x v="0"/>
    <x v="2"/>
    <s v="ACTIVO        "/>
    <s v="BT1   "/>
    <s v="1S-C3"/>
    <s v="MAIPU            "/>
    <s v="AGUAS ANDINAS S.A. M M   "/>
    <s v="AV 4 PONIENTE ESQUINA PEDRO AG"/>
    <s v="MAIPU                         "/>
    <n v="19"/>
    <n v="478"/>
    <n v="780"/>
    <s v="A OPCION DEL CLIENTE"/>
    <s v="A OPCION DEL CLIENTE"/>
    <d v="2015-12-28T00:00:00"/>
    <d v="2017-01-25T00:00:00"/>
    <d v="2017-02-23T00:00:00"/>
    <n v="2.5"/>
    <n v="350"/>
    <n v="0"/>
    <n v="367"/>
    <n v="0"/>
    <m/>
    <n v="245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4"/>
    <n v="397"/>
    <n v="33922"/>
    <n v="0"/>
    <m/>
    <n v="0"/>
    <n v="0"/>
    <n v="0"/>
    <n v="0"/>
    <n v="0"/>
    <n v="0"/>
    <n v="0"/>
    <n v="0"/>
    <n v="0"/>
    <n v="0"/>
    <n v="0"/>
    <n v="34943"/>
    <n v="-3939"/>
    <n v="0"/>
    <n v="0"/>
    <n v="0"/>
    <n v="-3939"/>
    <n v="0"/>
    <n v="0"/>
    <n v="0"/>
    <n v="0"/>
    <n v="0"/>
    <n v="0"/>
    <n v="0"/>
    <n v="1"/>
    <n v="2367302"/>
    <n v="1"/>
    <s v="Financia C"/>
    <n v="6904"/>
    <n v="7271"/>
    <n v="36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394"/>
    <n v="1"/>
    <n v="1"/>
    <n v="2660.6345177664971"/>
    <n v="5321.2690355329942"/>
    <n v="7981.9035532994922"/>
    <s v="AGUAS ANDINAS S.A."/>
  </r>
  <r>
    <s v="427362569896"/>
    <s v="SI"/>
    <x v="0"/>
    <n v="2017"/>
    <s v="Enero"/>
    <x v="0"/>
    <x v="3"/>
    <s v="ACTIVO        "/>
    <s v="BT1   "/>
    <s v="1S-C3"/>
    <s v="LO VALLEDOR      "/>
    <s v="AGUAS ANDINAS S.A.       "/>
    <s v="CALLE  CANAL COLECTOR FTE.  41"/>
    <s v="ESTACION CENTRAL              "/>
    <n v="18"/>
    <n v="157"/>
    <n v="2180"/>
    <s v="A OPCION DEL CLIENTE"/>
    <s v="A OPCION DEL CLIENTE"/>
    <d v="2016-05-25T00:00:00"/>
    <d v="2017-01-24T00:00:00"/>
    <d v="2017-02-22T00:00:00"/>
    <n v="2.5"/>
    <n v="350"/>
    <n v="0"/>
    <n v="1105"/>
    <n v="0"/>
    <m/>
    <n v="10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4"/>
    <n v="1374"/>
    <n v="101196"/>
    <n v="0"/>
    <m/>
    <n v="0"/>
    <n v="0"/>
    <n v="0"/>
    <n v="0"/>
    <n v="0"/>
    <n v="0"/>
    <n v="0"/>
    <n v="0"/>
    <n v="0"/>
    <n v="0"/>
    <n v="0"/>
    <n v="103194"/>
    <n v="-52632"/>
    <n v="0"/>
    <n v="0"/>
    <n v="0"/>
    <n v="-52632"/>
    <n v="0"/>
    <n v="0"/>
    <n v="0"/>
    <n v="0"/>
    <n v="0"/>
    <n v="0"/>
    <n v="0"/>
    <n v="1"/>
    <n v="13736"/>
    <n v="1"/>
    <s v="Financia C"/>
    <n v="4029"/>
    <n v="5134"/>
    <n v="1105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244"/>
    <n v="1"/>
    <n v="1"/>
    <n v="12687.786885245901"/>
    <n v="25375.573770491803"/>
    <n v="38063.360655737706"/>
    <s v="AGUAS ANDINAS S.A."/>
  </r>
  <r>
    <s v="42736533098"/>
    <s v="SI"/>
    <x v="0"/>
    <n v="2017"/>
    <s v="Enero"/>
    <x v="0"/>
    <x v="4"/>
    <s v="ACTIVO        "/>
    <s v="AT43  "/>
    <s v="1S-C3"/>
    <s v="QUILICURA        "/>
    <s v="AGUAS ANDINAS S.A        "/>
    <s v="PJE 41 S/N FTE AL 2003        "/>
    <s v="CONCHALI                      "/>
    <n v="11"/>
    <n v="172"/>
    <n v="8240"/>
    <s v="INDEFINIDO"/>
    <d v="2018-04-01T00:00:00"/>
    <d v="2016-08-12T00:00:00"/>
    <d v="2017-01-13T00:00:00"/>
    <d v="2017-02-13T00:00:00"/>
    <n v="200"/>
    <s v="       "/>
    <n v="195800"/>
    <n v="0"/>
    <n v="0"/>
    <m/>
    <n v="35228"/>
    <s v="Chilectra      "/>
    <n v="0"/>
    <n v="0"/>
    <n v="0"/>
    <s v="No           "/>
    <n v="0"/>
    <n v="84"/>
    <n v="92"/>
    <n v="0"/>
    <n v="92"/>
    <n v="59600"/>
    <n v="0"/>
    <n v="0"/>
    <n v="0"/>
    <n v="0"/>
    <n v="0"/>
    <n v="56532"/>
    <n v="1065"/>
    <n v="243379"/>
    <n v="0"/>
    <n v="0"/>
    <m/>
    <n v="11779203"/>
    <n v="244501"/>
    <n v="1539044"/>
    <n v="0"/>
    <n v="0"/>
    <n v="0"/>
    <n v="0"/>
    <n v="0"/>
    <n v="0"/>
    <n v="0"/>
    <n v="0"/>
    <n v="13863724"/>
    <n v="-1018453"/>
    <n v="0"/>
    <n v="0"/>
    <n v="0"/>
    <n v="-1018453"/>
    <n v="0"/>
    <n v="0"/>
    <n v="0"/>
    <n v="0"/>
    <n v="0"/>
    <n v="0"/>
    <n v="0"/>
    <n v="2"/>
    <n v="342627"/>
    <n v="200"/>
    <s v="Compañía  "/>
    <n v="72851"/>
    <n v="73830"/>
    <n v="195800"/>
    <n v="342627"/>
    <n v="20"/>
    <s v="Compañía  "/>
    <n v="0"/>
    <n v="84"/>
    <n v="0"/>
    <n v="342627"/>
    <n v="20"/>
    <s v="Compañía  "/>
    <n v="0"/>
    <n v="0"/>
    <n v="0"/>
    <s v="  2681137R"/>
    <n v="200"/>
    <s v="Compañía  "/>
    <n v="8054"/>
    <n v="8352"/>
    <n v="59600"/>
    <m/>
    <m/>
    <m/>
    <m/>
    <m/>
    <m/>
    <m/>
    <m/>
    <m/>
    <m/>
    <m/>
    <m/>
    <m/>
    <m/>
    <m/>
    <m/>
    <m/>
    <m/>
    <m/>
    <m/>
    <m/>
    <m/>
    <m/>
    <m/>
    <s v="NO"/>
    <s v="NO"/>
    <n v="154"/>
    <n v="1"/>
    <n v="1"/>
    <n v="2700725.4545454546"/>
    <n v="5401450.9090909092"/>
    <n v="8102176.3636363642"/>
    <s v="AGUAS ANDINAS S.A."/>
  </r>
  <r>
    <s v="427362638411"/>
    <s v="SI"/>
    <x v="0"/>
    <n v="2017"/>
    <s v="Enero"/>
    <x v="0"/>
    <x v="5"/>
    <s v="ACTIVO        "/>
    <s v="BT1   "/>
    <s v="1S-C3"/>
    <s v="LO VALLEDOR      "/>
    <s v="AGUAS ANDINAS S.A.       "/>
    <s v="AVENIDA LIBER BERNARDO O`HIGGI"/>
    <s v="ESTACION CENTRAL              "/>
    <n v="17"/>
    <n v="262"/>
    <n v="1891"/>
    <s v="A OPCION DEL CLIENTE"/>
    <s v="A OPCION DEL CLIENTE"/>
    <d v="2016-10-22T00:00:00"/>
    <d v="2017-01-23T00:00:00"/>
    <d v="2017-02-21T00:00:00"/>
    <n v="2.5"/>
    <n v="350"/>
    <n v="0"/>
    <n v="259"/>
    <n v="0"/>
    <m/>
    <n v="245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4"/>
    <n v="322"/>
    <n v="23819"/>
    <n v="0"/>
    <m/>
    <n v="0"/>
    <n v="0"/>
    <n v="0"/>
    <n v="0"/>
    <n v="0"/>
    <n v="0"/>
    <n v="0"/>
    <n v="0"/>
    <n v="0"/>
    <n v="0"/>
    <n v="0"/>
    <n v="24765"/>
    <n v="-7904"/>
    <n v="0"/>
    <n v="0"/>
    <n v="0"/>
    <n v="-7904"/>
    <n v="0"/>
    <n v="0"/>
    <n v="0"/>
    <n v="0"/>
    <n v="0"/>
    <n v="0"/>
    <n v="0"/>
    <n v="1"/>
    <n v="1130071"/>
    <n v="1"/>
    <s v="Financia C"/>
    <n v="10352"/>
    <n v="10611"/>
    <n v="259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3"/>
    <n v="1"/>
    <n v="1"/>
    <n v="7988.7096774193551"/>
    <n v="15977.41935483871"/>
    <n v="23966.129032258068"/>
    <s v="AGUAS ANDINAS S.A."/>
  </r>
  <r>
    <s v="427671339297"/>
    <s v="SI"/>
    <x v="1"/>
    <n v="2017"/>
    <s v="Febrero"/>
    <x v="1"/>
    <x v="6"/>
    <s v="ACTIVO        "/>
    <s v="AT43  "/>
    <s v="1A   "/>
    <s v="LOS DOMINICOS    "/>
    <s v="AGUAS CORDILLERA S.A.        "/>
    <s v="TUPUNGATO 10051                             "/>
    <s v="VITACURA                                    "/>
    <n v="20"/>
    <n v="940"/>
    <n v="590"/>
    <s v="INDEFINIDO"/>
    <d v="2018-04-01T00:00:00"/>
    <d v="2016-01-27T00:00:00"/>
    <d v="2017-02-24T00:00:00"/>
    <d v="2017-03-29T00:00:00"/>
    <n v="36"/>
    <m/>
    <n v="2400"/>
    <n v="0"/>
    <n v="0"/>
    <m/>
    <n v="6750"/>
    <s v="Chilectra      "/>
    <n v="0"/>
    <n v="0"/>
    <n v="0"/>
    <s v="No           "/>
    <n v="0"/>
    <n v="0.4"/>
    <n v="0.2"/>
    <n v="0.3"/>
    <n v="0.3"/>
    <n v="8500"/>
    <n v="66"/>
    <n v="0"/>
    <n v="0"/>
    <n v="0"/>
    <n v="0"/>
    <n v="0"/>
    <n v="1072"/>
    <n v="2689"/>
    <n v="0"/>
    <n v="0"/>
    <m/>
    <n v="145244"/>
    <n v="1364"/>
    <n v="17085"/>
    <n v="108036"/>
    <n v="0"/>
    <n v="0"/>
    <n v="0"/>
    <n v="0"/>
    <n v="0"/>
    <n v="0"/>
    <n v="746"/>
    <n v="276236"/>
    <n v="-80663"/>
    <n v="0"/>
    <n v="0"/>
    <n v="0"/>
    <n v="-80663"/>
    <n v="0"/>
    <n v="0"/>
    <n v="0"/>
    <n v="0"/>
    <n v="0"/>
    <n v="0"/>
    <n v="0"/>
    <n v="1"/>
    <n v="2516401"/>
    <n v="100"/>
    <s v="Cliente   "/>
    <n v="98"/>
    <n v="122"/>
    <n v="2400"/>
    <n v="2516401"/>
    <n v="100"/>
    <s v="Cliente   "/>
    <n v="19.2"/>
    <n v="0.4"/>
    <n v="0"/>
    <n v="2516401"/>
    <n v="100"/>
    <s v="Cliente   "/>
    <n v="0.3"/>
    <n v="0.3"/>
    <n v="0"/>
    <s v="2516401R"/>
    <n v="100"/>
    <s v="Cliente   "/>
    <n v="95"/>
    <n v="180"/>
    <n v="8500"/>
    <m/>
    <m/>
    <m/>
    <m/>
    <m/>
    <m/>
    <m/>
    <m/>
    <m/>
    <m/>
    <m/>
    <m/>
    <m/>
    <m/>
    <m/>
    <m/>
    <m/>
    <m/>
    <m/>
    <m/>
    <m/>
    <m/>
    <m/>
    <m/>
    <s v="NO"/>
    <s v="NO"/>
    <n v="394"/>
    <n v="1"/>
    <n v="1"/>
    <n v="21033.197969543147"/>
    <n v="42066.395939086295"/>
    <n v="63099.593908629446"/>
    <s v="AGUAS CORDILLERA S.A."/>
  </r>
  <r>
    <s v="427673088655"/>
    <s v="SI"/>
    <x v="1"/>
    <n v="2017"/>
    <s v="Febrero"/>
    <x v="2"/>
    <x v="7"/>
    <s v="ACTIVO        "/>
    <s v="AT43  "/>
    <s v="1A   "/>
    <s v="BATUCO           "/>
    <s v="AGUAS MANQUEHUE S.A.         "/>
    <s v="CAMINO GUAY GUAY 100 COND.LOS ITALIANOS     "/>
    <s v="COLINA                                      "/>
    <n v="3"/>
    <n v="542"/>
    <n v="6220"/>
    <s v="INDEFINIDO"/>
    <d v="2018-04-01T00:00:00"/>
    <d v="2016-05-03T00:00:00"/>
    <d v="2017-02-01T00:00:00"/>
    <d v="2017-03-02T00:00:00"/>
    <n v="292"/>
    <m/>
    <n v="447600"/>
    <n v="0"/>
    <n v="0"/>
    <m/>
    <n v="46456"/>
    <s v="Chilectra      "/>
    <n v="0"/>
    <n v="0"/>
    <n v="0"/>
    <s v="             "/>
    <n v="0"/>
    <n v="238.8"/>
    <n v="250.8"/>
    <n v="238.8"/>
    <n v="183"/>
    <n v="111000"/>
    <n v="0"/>
    <n v="0"/>
    <n v="0"/>
    <n v="0"/>
    <n v="0"/>
    <n v="0"/>
    <n v="1727"/>
    <n v="556367"/>
    <n v="0"/>
    <n v="0"/>
    <m/>
    <n v="26810083"/>
    <n v="2074423"/>
    <n v="10269117"/>
    <n v="0"/>
    <n v="0"/>
    <n v="0"/>
    <n v="0"/>
    <n v="0"/>
    <n v="0"/>
    <n v="0"/>
    <n v="0"/>
    <n v="39711717"/>
    <n v="-30729331"/>
    <n v="0"/>
    <n v="0"/>
    <n v="0"/>
    <n v="-30729331"/>
    <n v="0"/>
    <n v="0"/>
    <n v="0"/>
    <n v="0"/>
    <n v="0"/>
    <n v="0"/>
    <n v="0"/>
    <n v="1"/>
    <n v="4012523"/>
    <n v="600"/>
    <s v="Financia C"/>
    <n v="1866"/>
    <n v="2612"/>
    <n v="447600"/>
    <n v="4012523"/>
    <n v="600"/>
    <s v="Financia C"/>
    <n v="251.4"/>
    <n v="238.8"/>
    <n v="0"/>
    <n v="4012523"/>
    <n v="600"/>
    <s v="Financia C"/>
    <n v="127.2"/>
    <n v="238.8"/>
    <n v="0"/>
    <s v="4012523R"/>
    <n v="600"/>
    <s v="Financia C"/>
    <n v="408"/>
    <n v="593"/>
    <n v="111000"/>
    <m/>
    <m/>
    <m/>
    <m/>
    <m/>
    <m/>
    <m/>
    <m/>
    <m/>
    <m/>
    <m/>
    <m/>
    <m/>
    <m/>
    <m/>
    <m/>
    <m/>
    <m/>
    <m/>
    <m/>
    <m/>
    <m/>
    <m/>
    <m/>
    <s v="NO"/>
    <s v="NO"/>
    <n v="274"/>
    <n v="1"/>
    <n v="1"/>
    <n v="4347998.2116788318"/>
    <n v="8695996.4233576637"/>
    <n v="13043994.635036495"/>
    <s v="AGUAS MANQUEHUE S.A."/>
  </r>
  <r>
    <s v="42767574731"/>
    <s v="SI"/>
    <x v="1"/>
    <n v="2017"/>
    <s v="Febrero"/>
    <x v="0"/>
    <x v="8"/>
    <s v="ACTIVO        "/>
    <s v="BT3   "/>
    <s v="1S-C3"/>
    <s v="LA REINA         "/>
    <s v="AGUAS ANDINAS S.A            "/>
    <s v="LAS PENAS 2990                              "/>
    <s v="LAS CONDES                                  "/>
    <n v="10"/>
    <n v="864"/>
    <n v="6468"/>
    <s v="INDEFINIDO"/>
    <d v="2018-10-01T00:00:00"/>
    <d v="2016-07-12T00:00:00"/>
    <d v="2017-02-10T00:00:00"/>
    <d v="2017-03-13T00:00:00"/>
    <n v="27"/>
    <m/>
    <n v="20913"/>
    <n v="0"/>
    <n v="0"/>
    <m/>
    <n v="2007"/>
    <s v="Chilectra      "/>
    <n v="0"/>
    <n v="0"/>
    <n v="0"/>
    <s v="             "/>
    <n v="0"/>
    <n v="11.6"/>
    <n v="11.6"/>
    <n v="0"/>
    <n v="0"/>
    <n v="3689"/>
    <n v="0"/>
    <n v="0"/>
    <n v="0"/>
    <n v="0"/>
    <n v="0"/>
    <n v="0"/>
    <n v="975"/>
    <n v="25995"/>
    <n v="0"/>
    <n v="0"/>
    <m/>
    <n v="1323633"/>
    <n v="0"/>
    <n v="812496"/>
    <n v="0"/>
    <n v="0"/>
    <n v="0"/>
    <n v="0"/>
    <n v="0"/>
    <n v="0"/>
    <n v="0"/>
    <n v="0"/>
    <n v="2163099"/>
    <n v="-1600809"/>
    <n v="0"/>
    <n v="0"/>
    <n v="0"/>
    <n v="-1600809"/>
    <n v="0"/>
    <n v="0"/>
    <n v="0"/>
    <n v="0"/>
    <n v="0"/>
    <n v="0"/>
    <n v="0"/>
    <n v="1"/>
    <n v="50250397"/>
    <n v="1"/>
    <s v="Financia C"/>
    <n v="90069"/>
    <n v="110982"/>
    <n v="20913"/>
    <n v="50250397"/>
    <n v="1"/>
    <s v="Financia C"/>
    <n v="9.77"/>
    <n v="11.64"/>
    <n v="0"/>
    <s v="50250397R"/>
    <n v="1"/>
    <s v="Financia C"/>
    <n v="36163"/>
    <n v="39852"/>
    <n v="3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213"/>
    <n v="1"/>
    <n v="1"/>
    <n v="304661.8309859155"/>
    <n v="609323.661971831"/>
    <n v="913985.49295774638"/>
    <s v="AGUAS ANDINAS S.A."/>
  </r>
  <r>
    <s v="427671258214"/>
    <s v="SI"/>
    <x v="1"/>
    <n v="2017"/>
    <s v="Febrero"/>
    <x v="0"/>
    <x v="9"/>
    <s v="ACTIVO        "/>
    <s v="AT43  "/>
    <s v="1S-C3"/>
    <s v="LO BOZA          "/>
    <s v="AGUAS ANDINAS S.A            "/>
    <s v="VILLARRICA 382                              "/>
    <s v="QUILICURA                                   "/>
    <n v="6"/>
    <n v="119"/>
    <n v="731"/>
    <s v="INDEFINIDO"/>
    <d v="2018-04-01T00:00:00"/>
    <d v="2016-08-05T00:00:00"/>
    <d v="2017-02-06T00:00:00"/>
    <d v="2017-03-07T00:00:00"/>
    <n v="111"/>
    <m/>
    <n v="37600"/>
    <n v="0"/>
    <n v="0"/>
    <m/>
    <n v="18921"/>
    <s v="Chilectra      "/>
    <n v="0"/>
    <n v="0"/>
    <n v="0"/>
    <s v="             "/>
    <n v="0"/>
    <n v="0"/>
    <n v="12.9"/>
    <n v="0"/>
    <n v="5.9"/>
    <n v="27400"/>
    <n v="0"/>
    <n v="0"/>
    <n v="0"/>
    <n v="0"/>
    <n v="0"/>
    <n v="0"/>
    <n v="1071"/>
    <n v="46737"/>
    <n v="0"/>
    <n v="0"/>
    <m/>
    <n v="2261455"/>
    <n v="41263"/>
    <n v="121434"/>
    <n v="290898"/>
    <n v="0"/>
    <n v="0"/>
    <n v="0"/>
    <n v="0"/>
    <n v="0"/>
    <n v="0"/>
    <n v="0"/>
    <n v="2762858"/>
    <n v="-2365677"/>
    <n v="0"/>
    <n v="0"/>
    <n v="0"/>
    <n v="-2365677"/>
    <n v="0"/>
    <n v="0"/>
    <n v="0"/>
    <n v="0"/>
    <n v="0"/>
    <n v="0"/>
    <n v="0"/>
    <n v="2"/>
    <n v="64276265"/>
    <n v="200"/>
    <s v="Cliente   "/>
    <n v="5840"/>
    <n v="6028"/>
    <n v="37600"/>
    <n v="64276265"/>
    <n v="200"/>
    <s v="Cliente   "/>
    <n v="25.8"/>
    <n v="0"/>
    <n v="0"/>
    <n v="64276265"/>
    <n v="200"/>
    <s v="Cliente   "/>
    <n v="11.8"/>
    <n v="0"/>
    <n v="0"/>
    <s v="2681396R"/>
    <n v="200"/>
    <s v="Cliente   "/>
    <n v="2638"/>
    <n v="2775"/>
    <n v="27400"/>
    <m/>
    <m/>
    <m/>
    <m/>
    <m/>
    <m/>
    <m/>
    <m/>
    <m/>
    <m/>
    <m/>
    <m/>
    <m/>
    <m/>
    <m/>
    <m/>
    <m/>
    <m/>
    <m/>
    <m/>
    <m/>
    <m/>
    <m/>
    <m/>
    <s v="NO"/>
    <s v="NO"/>
    <n v="185"/>
    <n v="1"/>
    <n v="1"/>
    <n v="448031.02702702704"/>
    <n v="896062.05405405408"/>
    <n v="1344093.0810810812"/>
    <s v="AGUAS ANDINAS S.A."/>
  </r>
  <r>
    <s v="427951180676"/>
    <s v="SI"/>
    <x v="2"/>
    <n v="2017"/>
    <s v="Marzo"/>
    <x v="1"/>
    <x v="10"/>
    <s v="ACTIVO        "/>
    <s v="AT43  "/>
    <s v="1A   "/>
    <s v="ALONSO DE CORDOVA"/>
    <s v="AGUAS CORDILLERA SA          "/>
    <s v="A VESPUCIO FTE 1874                         "/>
    <s v="VITACURA                                    "/>
    <n v="20"/>
    <n v="920"/>
    <n v="6605"/>
    <s v="INDEFINIDO"/>
    <d v="2018-04-01T00:00:00"/>
    <d v="2016-12-28T00:00:00"/>
    <d v="2017-03-29T00:00:00"/>
    <d v="2017-04-27T00:00:00"/>
    <n v="170"/>
    <m/>
    <n v="32000"/>
    <n v="0"/>
    <n v="0"/>
    <m/>
    <n v="28012"/>
    <s v="Chilectra      "/>
    <n v="0"/>
    <n v="0"/>
    <n v="0"/>
    <s v="No           "/>
    <n v="0"/>
    <n v="96"/>
    <n v="96"/>
    <n v="0"/>
    <n v="291.2"/>
    <n v="3000"/>
    <n v="0"/>
    <n v="0"/>
    <n v="0"/>
    <n v="0"/>
    <n v="0"/>
    <n v="0"/>
    <n v="1079"/>
    <n v="39776"/>
    <n v="0"/>
    <n v="0"/>
    <m/>
    <n v="1928387"/>
    <n v="153484"/>
    <n v="1407294"/>
    <n v="0"/>
    <n v="0"/>
    <n v="0"/>
    <n v="0"/>
    <n v="0"/>
    <n v="0"/>
    <n v="0"/>
    <n v="0"/>
    <n v="3530020"/>
    <n v="-152031"/>
    <n v="0"/>
    <n v="0"/>
    <n v="0"/>
    <n v="-152031"/>
    <n v="0"/>
    <n v="0"/>
    <n v="0"/>
    <n v="0"/>
    <n v="0"/>
    <n v="0"/>
    <n v="0"/>
    <n v="1"/>
    <n v="7899"/>
    <n v="200"/>
    <s v="Financia C"/>
    <n v="8815"/>
    <n v="8975"/>
    <n v="32000"/>
    <n v="7899"/>
    <n v="200"/>
    <s v="Financia C"/>
    <n v="0"/>
    <n v="96"/>
    <n v="0"/>
    <n v="7899"/>
    <n v="200"/>
    <s v="Financia C"/>
    <n v="0"/>
    <n v="0"/>
    <n v="0"/>
    <s v="7899R"/>
    <n v="200"/>
    <s v="Financia C"/>
    <n v="2119"/>
    <n v="2134"/>
    <n v="300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1163742.8571428573"/>
    <n v="2327485.7142857146"/>
    <n v="3491228.5714285714"/>
    <s v="AGUAS CORDILLERA S.A."/>
  </r>
  <r>
    <s v="427952674319"/>
    <s v="SI"/>
    <x v="2"/>
    <n v="2017"/>
    <s v="Marzo"/>
    <x v="2"/>
    <x v="11"/>
    <s v="ACTIVO        "/>
    <s v="BT43  "/>
    <s v="1A   "/>
    <s v="LA DEHESA        "/>
    <s v="AGUAS MANQUEHUE S.A.         "/>
    <s v="AVDA. EL GOLF DE MANQUEHUE S/N              "/>
    <s v="LO BARNECHEA                                "/>
    <n v="15"/>
    <n v="921"/>
    <n v="4400"/>
    <s v="INDEFINIDO"/>
    <d v="2018-04-01T00:00:00"/>
    <d v="2016-12-21T00:00:00"/>
    <d v="2017-03-22T00:00:00"/>
    <d v="2017-04-21T00:00:00"/>
    <n v="180"/>
    <m/>
    <n v="30480"/>
    <m/>
    <n v="0"/>
    <m/>
    <m/>
    <m/>
    <m/>
    <m/>
    <m/>
    <m/>
    <m/>
    <n v="47.2"/>
    <n v="41.4"/>
    <n v="0"/>
    <n v="88.5"/>
    <n v="6200"/>
    <n v="0"/>
    <n v="0"/>
    <n v="0"/>
    <n v="0"/>
    <n v="0"/>
    <n v="0"/>
    <n v="1077"/>
    <n v="37887"/>
    <n v="0"/>
    <n v="0"/>
    <m/>
    <n v="1935428"/>
    <m/>
    <n v="255225"/>
    <n v="698676"/>
    <n v="0"/>
    <n v="0"/>
    <n v="0"/>
    <n v="0"/>
    <n v="0"/>
    <n v="0"/>
    <n v="0"/>
    <n v="0"/>
    <n v="2928293"/>
    <n v="-1527386"/>
    <n v="0"/>
    <n v="0"/>
    <n v="0"/>
    <n v="-1527386"/>
    <n v="0"/>
    <n v="0"/>
    <n v="0"/>
    <n v="0"/>
    <n v="0"/>
    <n v="0"/>
    <n v="1"/>
    <n v="28131"/>
    <n v="40"/>
    <s v="Financia C"/>
    <n v="20148"/>
    <n v="20910"/>
    <n v="30480"/>
    <n v="28131"/>
    <n v="40"/>
    <s v="Financia C"/>
    <n v="35.6"/>
    <n v="47.2"/>
    <n v="0"/>
    <n v="28131"/>
    <n v="40"/>
    <s v="Financia C"/>
    <n v="0"/>
    <n v="0"/>
    <n v="0"/>
    <s v="28131R"/>
    <n v="40"/>
    <s v="Financia C"/>
    <n v="3961"/>
    <n v="4116"/>
    <n v="620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0"/>
    <n v="0"/>
    <n v="0"/>
    <s v="AGUAS MANQUEHUE S.A."/>
  </r>
  <r>
    <s v="427951428398"/>
    <s v="SI"/>
    <x v="2"/>
    <n v="2017"/>
    <s v="Marzo"/>
    <x v="2"/>
    <x v="12"/>
    <s v="ACTIVO        "/>
    <s v="AT43  "/>
    <s v="1A   "/>
    <s v="ALONSO DE CORDOVA"/>
    <s v="AGUAS MANQUEHUE SA           "/>
    <s v="BUENAVENTURA 1983                           "/>
    <s v="VITACURA                                    "/>
    <n v="20"/>
    <n v="938"/>
    <n v="660"/>
    <s v="INDEFINIDO"/>
    <d v="2018-04-01T00:00:00"/>
    <d v="2016-12-28T00:00:00"/>
    <d v="2017-03-29T00:00:00"/>
    <d v="2017-04-27T00:00:00"/>
    <n v="0"/>
    <m/>
    <n v="11000"/>
    <m/>
    <n v="0"/>
    <m/>
    <m/>
    <m/>
    <m/>
    <m/>
    <m/>
    <m/>
    <m/>
    <n v="200"/>
    <n v="143.5"/>
    <n v="0"/>
    <n v="3.6"/>
    <n v="2400"/>
    <n v="0"/>
    <n v="0"/>
    <n v="0"/>
    <n v="0"/>
    <n v="0"/>
    <n v="0"/>
    <n v="1079"/>
    <n v="13673"/>
    <n v="0"/>
    <n v="0"/>
    <m/>
    <n v="662883"/>
    <m/>
    <n v="390026"/>
    <n v="19126"/>
    <n v="0"/>
    <n v="0"/>
    <n v="0"/>
    <n v="0"/>
    <n v="0"/>
    <n v="0"/>
    <n v="0"/>
    <n v="0"/>
    <n v="1086787"/>
    <n v="-112628"/>
    <n v="0"/>
    <n v="0"/>
    <n v="0"/>
    <n v="-112628"/>
    <n v="0"/>
    <n v="0"/>
    <n v="0"/>
    <n v="0"/>
    <n v="0"/>
    <n v="0"/>
    <n v="2"/>
    <n v="64150644"/>
    <n v="200"/>
    <s v="Financia C"/>
    <n v="26564"/>
    <n v="26619"/>
    <n v="11000"/>
    <n v="64150644"/>
    <n v="200"/>
    <s v="Financia C"/>
    <n v="1.4"/>
    <n v="200"/>
    <n v="0"/>
    <n v="64150644"/>
    <n v="200"/>
    <s v="Financia C"/>
    <n v="0"/>
    <n v="0"/>
    <n v="0"/>
    <s v="1347799R"/>
    <n v="200"/>
    <s v="Financia C"/>
    <n v="11905"/>
    <n v="11917"/>
    <n v="240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0"/>
    <n v="0"/>
    <n v="0"/>
    <s v="AGUAS MANQUEHUE S.A."/>
  </r>
  <r>
    <s v="427951471315"/>
    <s v="SI"/>
    <x v="2"/>
    <n v="2017"/>
    <s v="Marzo"/>
    <x v="0"/>
    <x v="13"/>
    <s v="ACTIVO        "/>
    <s v="BT43  "/>
    <s v="1S-C3"/>
    <s v="RECOLETA         "/>
    <s v="AGUAS ANDINAS S.A            "/>
    <s v="AVDA. LOS JARDINES 201                      "/>
    <s v="HUECHURABA                                  "/>
    <n v="19"/>
    <n v="142"/>
    <n v="1921"/>
    <s v="INDEFINIDO"/>
    <d v="2018-04-01T00:00:00"/>
    <d v="2016-02-24T00:00:00"/>
    <d v="2017-03-28T00:00:00"/>
    <d v="2017-04-26T00:00:00"/>
    <n v="47"/>
    <m/>
    <n v="29560"/>
    <n v="0"/>
    <n v="0"/>
    <m/>
    <n v="3904"/>
    <s v="Chilectra      "/>
    <n v="0"/>
    <n v="0"/>
    <n v="0"/>
    <s v="No           "/>
    <n v="0"/>
    <n v="17"/>
    <n v="8.5"/>
    <n v="7.7"/>
    <n v="3.8"/>
    <n v="2080"/>
    <n v="0"/>
    <n v="0"/>
    <n v="0"/>
    <n v="0"/>
    <n v="0"/>
    <n v="25033"/>
    <n v="1078"/>
    <n v="34228"/>
    <n v="0"/>
    <n v="0"/>
    <m/>
    <n v="1880061"/>
    <m/>
    <n v="223767"/>
    <n v="538981"/>
    <n v="0"/>
    <n v="0"/>
    <n v="0"/>
    <n v="0"/>
    <n v="0"/>
    <n v="0"/>
    <n v="0"/>
    <n v="0"/>
    <n v="2703148"/>
    <n v="-1472364"/>
    <n v="0"/>
    <n v="0"/>
    <n v="0"/>
    <n v="-1472364"/>
    <n v="0"/>
    <n v="0"/>
    <n v="0"/>
    <n v="0"/>
    <n v="0"/>
    <n v="0"/>
    <n v="1"/>
    <n v="5498064"/>
    <n v="20"/>
    <s v="Compañía C"/>
    <n v="99745"/>
    <n v="1223"/>
    <n v="29560"/>
    <n v="5498064"/>
    <n v="20"/>
    <s v="Compañía C"/>
    <n v="0"/>
    <n v="17.02"/>
    <n v="0"/>
    <n v="5498064"/>
    <n v="20"/>
    <s v="Compañía C"/>
    <n v="0"/>
    <n v="7.72"/>
    <n v="0"/>
    <s v="5498064R"/>
    <n v="20"/>
    <s v="Compañía C"/>
    <n v="0"/>
    <n v="104"/>
    <n v="2080"/>
    <m/>
    <m/>
    <m/>
    <m/>
    <m/>
    <m/>
    <m/>
    <m/>
    <m/>
    <m/>
    <m/>
    <m/>
    <m/>
    <m/>
    <m/>
    <m/>
    <m/>
    <m/>
    <m/>
    <m/>
    <m/>
    <m/>
    <m/>
    <m/>
    <s v="NO"/>
    <s v="NO"/>
    <n v="398"/>
    <n v="1"/>
    <n v="1"/>
    <n v="0"/>
    <n v="0"/>
    <n v="0"/>
    <s v="AGUAS ANDINAS S.A."/>
  </r>
  <r>
    <s v="42795574743"/>
    <s v="SI"/>
    <x v="2"/>
    <n v="2017"/>
    <s v="Marzo"/>
    <x v="0"/>
    <x v="14"/>
    <s v="ACTIVO        "/>
    <s v="BT43  "/>
    <s v="1S-C3"/>
    <s v="LA REINA         "/>
    <s v="AGUAS ANDINAS S.A            "/>
    <s v="A.CASANOVA 1700                             "/>
    <s v="PENALOLEN                                   "/>
    <n v="5"/>
    <n v="221"/>
    <n v="3355"/>
    <s v="INDEFINIDO"/>
    <d v="2018-04-01T00:00:00"/>
    <d v="2016-12-05T00:00:00"/>
    <d v="2017-03-06T00:00:00"/>
    <d v="2017-04-05T00:00:00"/>
    <n v="103"/>
    <m/>
    <n v="61320"/>
    <n v="0"/>
    <n v="0"/>
    <m/>
    <n v="9145"/>
    <s v="Chilectra      "/>
    <n v="0"/>
    <n v="0"/>
    <n v="0"/>
    <s v="             "/>
    <n v="0"/>
    <n v="30"/>
    <n v="35.200000000000003"/>
    <n v="0"/>
    <n v="59.6"/>
    <n v="21540"/>
    <n v="0"/>
    <n v="0"/>
    <n v="0"/>
    <n v="0"/>
    <n v="0"/>
    <n v="0"/>
    <n v="1074"/>
    <n v="76221"/>
    <n v="0"/>
    <n v="0"/>
    <m/>
    <n v="3893716"/>
    <m/>
    <n v="174978"/>
    <n v="432492"/>
    <n v="0"/>
    <n v="0"/>
    <n v="0"/>
    <n v="0"/>
    <n v="0"/>
    <n v="0"/>
    <n v="0"/>
    <n v="815390"/>
    <n v="5393871"/>
    <n v="-1682786"/>
    <n v="0"/>
    <n v="0"/>
    <n v="0"/>
    <n v="-1682786"/>
    <n v="0"/>
    <n v="0"/>
    <n v="0"/>
    <n v="0"/>
    <n v="0"/>
    <n v="0"/>
    <n v="2"/>
    <n v="86435252"/>
    <n v="60"/>
    <s v="Cliente   "/>
    <n v="43620"/>
    <n v="44642"/>
    <n v="61320"/>
    <n v="86435252"/>
    <n v="60"/>
    <s v="Cliente   "/>
    <n v="31.2"/>
    <n v="30"/>
    <n v="0"/>
    <n v="86435252"/>
    <n v="60"/>
    <s v="Cliente   "/>
    <n v="0"/>
    <n v="0"/>
    <n v="0"/>
    <s v="66956208R"/>
    <n v="60"/>
    <s v="Cliente   "/>
    <n v="10114"/>
    <n v="10473"/>
    <n v="2154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268809.89010989014"/>
    <n v="537619.78021978028"/>
    <n v="806429.67032967042"/>
    <s v="AGUAS ANDINAS S.A."/>
  </r>
  <r>
    <s v="42795574644"/>
    <s v="SI"/>
    <x v="2"/>
    <n v="2017"/>
    <s v="Marzo"/>
    <x v="0"/>
    <x v="15"/>
    <s v="ACTIVO        "/>
    <s v="AT43  "/>
    <s v="1S-C3"/>
    <s v="VITACURA         "/>
    <s v="AGUAS ANDINAS S.A            "/>
    <s v="A VESPUCIO 251                              "/>
    <s v="LAS CONDES                                  "/>
    <n v="14"/>
    <n v="971"/>
    <n v="5440"/>
    <s v="INDEFINIDO"/>
    <d v="2018-04-01T00:00:00"/>
    <d v="2016-10-19T00:00:00"/>
    <d v="2017-03-21T00:00:00"/>
    <d v="2017-04-20T00:00:00"/>
    <n v="100"/>
    <m/>
    <n v="37000"/>
    <n v="0"/>
    <n v="0"/>
    <m/>
    <n v="17046"/>
    <s v="Chilectra      "/>
    <n v="0"/>
    <n v="0"/>
    <n v="0"/>
    <s v="No           "/>
    <n v="0"/>
    <n v="83.6"/>
    <n v="83.5"/>
    <n v="83.2"/>
    <n v="210.8"/>
    <n v="6100"/>
    <n v="0"/>
    <n v="0"/>
    <n v="0"/>
    <n v="0"/>
    <n v="0"/>
    <n v="0"/>
    <n v="1077"/>
    <n v="45991"/>
    <n v="0"/>
    <n v="0"/>
    <m/>
    <n v="2229698"/>
    <m/>
    <n v="222525"/>
    <n v="1018061"/>
    <n v="0"/>
    <n v="0"/>
    <n v="0"/>
    <n v="0"/>
    <n v="0"/>
    <n v="0"/>
    <n v="0"/>
    <n v="0"/>
    <n v="3517352"/>
    <n v="-150588"/>
    <n v="0"/>
    <n v="0"/>
    <n v="0"/>
    <n v="-150588"/>
    <n v="0"/>
    <n v="0"/>
    <n v="0"/>
    <n v="0"/>
    <n v="0"/>
    <n v="0"/>
    <n v="2"/>
    <n v="86308672"/>
    <n v="100"/>
    <s v="Financia C"/>
    <n v="22762"/>
    <n v="23132"/>
    <n v="37000"/>
    <n v="86308672"/>
    <n v="100"/>
    <s v="Financia C"/>
    <n v="83.4"/>
    <n v="83.6"/>
    <n v="0"/>
    <n v="86308672"/>
    <n v="100"/>
    <s v="Financia C"/>
    <n v="82.7"/>
    <n v="83.2"/>
    <n v="0"/>
    <s v="1286724R"/>
    <n v="100"/>
    <s v="Financia C"/>
    <n v="14222"/>
    <n v="14283"/>
    <n v="6100"/>
    <m/>
    <m/>
    <m/>
    <m/>
    <m/>
    <m/>
    <m/>
    <m/>
    <m/>
    <m/>
    <m/>
    <m/>
    <m/>
    <m/>
    <m/>
    <m/>
    <m/>
    <m/>
    <m/>
    <m/>
    <m/>
    <m/>
    <m/>
    <m/>
    <s v="NO"/>
    <s v="NO"/>
    <n v="153"/>
    <n v="1"/>
    <n v="1"/>
    <n v="0"/>
    <n v="0"/>
    <n v="0"/>
    <s v="AGUAS ANDINAS S.A."/>
  </r>
  <r>
    <s v="42795574643"/>
    <s v="SI"/>
    <x v="2"/>
    <n v="2017"/>
    <s v="Marzo"/>
    <x v="0"/>
    <x v="16"/>
    <s v="ACTIVO        "/>
    <s v="AT43  "/>
    <s v="1S-C3"/>
    <s v="LA REINA         "/>
    <s v="AGUAS ANDINAS S.A            "/>
    <s v="A VESPUCIO 321                              "/>
    <s v="LAS CONDES                                  "/>
    <n v="14"/>
    <n v="971"/>
    <n v="5700"/>
    <s v="INDEFINIDO"/>
    <d v="2018-04-01T00:00:00"/>
    <d v="2016-10-19T00:00:00"/>
    <d v="2017-03-21T00:00:00"/>
    <d v="2017-04-20T00:00:00"/>
    <n v="300"/>
    <m/>
    <n v="29700"/>
    <n v="0"/>
    <n v="0"/>
    <m/>
    <n v="51138"/>
    <s v="Chilectra      "/>
    <n v="0"/>
    <n v="0"/>
    <n v="0"/>
    <s v="No           "/>
    <n v="0"/>
    <n v="70"/>
    <n v="67.5"/>
    <n v="67.2"/>
    <n v="167"/>
    <n v="400"/>
    <n v="0"/>
    <n v="0"/>
    <n v="0"/>
    <n v="0"/>
    <n v="0"/>
    <n v="0"/>
    <n v="1077"/>
    <n v="36917"/>
    <n v="0"/>
    <n v="0"/>
    <m/>
    <n v="1789784"/>
    <m/>
    <n v="179886"/>
    <n v="806325"/>
    <n v="0"/>
    <n v="0"/>
    <n v="0"/>
    <n v="0"/>
    <n v="0"/>
    <n v="0"/>
    <n v="0"/>
    <n v="0"/>
    <n v="2813989"/>
    <n v="-127588"/>
    <n v="0"/>
    <n v="0"/>
    <n v="0"/>
    <n v="-127588"/>
    <n v="0"/>
    <n v="0"/>
    <n v="0"/>
    <n v="0"/>
    <n v="0"/>
    <n v="0"/>
    <n v="2"/>
    <n v="84014015"/>
    <n v="100"/>
    <s v="Financia C"/>
    <n v="22217"/>
    <n v="22514"/>
    <n v="29700"/>
    <n v="84014015"/>
    <n v="100"/>
    <s v="Financia C"/>
    <n v="65"/>
    <n v="70"/>
    <n v="0"/>
    <n v="84014015"/>
    <n v="100"/>
    <s v="Financia C"/>
    <n v="65"/>
    <n v="67.2"/>
    <n v="0"/>
    <s v="66956010R"/>
    <n v="100"/>
    <s v="Financia C"/>
    <n v="8215"/>
    <n v="8219"/>
    <n v="400"/>
    <m/>
    <m/>
    <m/>
    <m/>
    <m/>
    <m/>
    <m/>
    <m/>
    <m/>
    <m/>
    <m/>
    <m/>
    <m/>
    <m/>
    <m/>
    <m/>
    <m/>
    <m/>
    <m/>
    <m/>
    <m/>
    <m/>
    <m/>
    <m/>
    <s v="NO"/>
    <s v="NO"/>
    <n v="153"/>
    <n v="1"/>
    <n v="1"/>
    <n v="0"/>
    <n v="0"/>
    <n v="0"/>
    <s v="AGUAS ANDINAS S.A."/>
  </r>
  <r>
    <s v="427951640821"/>
    <s v="SI"/>
    <x v="2"/>
    <n v="2017"/>
    <s v="Marzo"/>
    <x v="0"/>
    <x v="17"/>
    <s v="ACTIVO        "/>
    <s v="AT43  "/>
    <s v="1S-C3"/>
    <s v="CISTERNA         "/>
    <s v="AGUAS ANDINAS S.A.           "/>
    <s v="J. J. PRIETO 7129                           "/>
    <s v="LO ESPEJO                                   "/>
    <n v="5"/>
    <n v="34"/>
    <n v="2460"/>
    <s v="INDEFINIDO"/>
    <d v="2018-04-01T00:00:00"/>
    <d v="2016-11-07T00:00:00"/>
    <d v="2017-03-06T00:00:00"/>
    <d v="2017-04-05T00:00:00"/>
    <n v="0"/>
    <m/>
    <n v="177800"/>
    <n v="0"/>
    <n v="0"/>
    <m/>
    <n v="35228"/>
    <s v="Chilectra      "/>
    <n v="0"/>
    <n v="0"/>
    <n v="0"/>
    <s v="             "/>
    <n v="0"/>
    <n v="193.8"/>
    <n v="193.9"/>
    <n v="0"/>
    <n v="5.6"/>
    <n v="92800"/>
    <n v="0"/>
    <n v="0"/>
    <n v="0"/>
    <n v="0"/>
    <n v="0"/>
    <n v="22489"/>
    <n v="1074"/>
    <n v="221005"/>
    <n v="0"/>
    <n v="0"/>
    <m/>
    <n v="10714601"/>
    <m/>
    <n v="401890"/>
    <n v="107236"/>
    <n v="448949"/>
    <n v="0"/>
    <n v="0"/>
    <n v="0"/>
    <n v="0"/>
    <n v="0"/>
    <n v="0"/>
    <n v="0"/>
    <n v="11917244"/>
    <n v="-1697945"/>
    <n v="0"/>
    <n v="0"/>
    <n v="0"/>
    <n v="-1697945"/>
    <n v="0"/>
    <n v="0"/>
    <n v="0"/>
    <n v="0"/>
    <n v="0"/>
    <n v="0"/>
    <n v="1"/>
    <n v="5497579"/>
    <n v="200"/>
    <s v="Compañía C"/>
    <n v="377"/>
    <n v="1266"/>
    <n v="177800"/>
    <n v="5497579"/>
    <n v="200"/>
    <s v="Compañía C"/>
    <n v="0.96899999999999997"/>
    <n v="193.8"/>
    <n v="0"/>
    <n v="5497579"/>
    <n v="200"/>
    <s v="Compañía C"/>
    <n v="5.6000000000000001E-2"/>
    <n v="0"/>
    <n v="0"/>
    <s v="5497579R"/>
    <n v="200"/>
    <s v="Compañía C"/>
    <n v="191"/>
    <n v="655"/>
    <n v="92800"/>
    <m/>
    <m/>
    <m/>
    <m/>
    <m/>
    <m/>
    <m/>
    <m/>
    <m/>
    <m/>
    <m/>
    <m/>
    <m/>
    <m/>
    <m/>
    <m/>
    <m/>
    <m/>
    <m/>
    <m/>
    <m/>
    <m/>
    <m/>
    <m/>
    <s v="NO"/>
    <s v="NO"/>
    <n v="119"/>
    <n v="1"/>
    <n v="1"/>
    <n v="0"/>
    <n v="0"/>
    <n v="0"/>
    <s v="AGUAS ANDINAS S.A."/>
  </r>
  <r>
    <s v="42795910725"/>
    <s v="SI"/>
    <x v="2"/>
    <n v="2017"/>
    <s v="Marzo"/>
    <x v="0"/>
    <x v="18"/>
    <s v="ACTIVO        "/>
    <s v="BT1   "/>
    <s v="1S-C3"/>
    <s v="SANTA ELENA      "/>
    <s v="AGUAS ANDINAS S.A            "/>
    <s v="AVDA NVA LARRAIN 9740                       "/>
    <s v="LA REINA                                    "/>
    <n v="17"/>
    <n v="860"/>
    <n v="500"/>
    <s v="A OPCION DEL CLIENTE"/>
    <s v="A OPCION DEL CLIENTE"/>
    <d v="2016-11-23T00:00:00"/>
    <d v="2017-03-24T00:00:00"/>
    <d v="2017-04-24T00:00:00"/>
    <n v="0"/>
    <n v="677"/>
    <n v="0"/>
    <n v="2190"/>
    <n v="0"/>
    <m/>
    <n v="40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7"/>
    <n v="2722"/>
    <n v="201743"/>
    <n v="0"/>
    <m/>
    <n v="0"/>
    <m/>
    <n v="0"/>
    <n v="0"/>
    <n v="0"/>
    <n v="0"/>
    <n v="0"/>
    <n v="0"/>
    <n v="0"/>
    <n v="0"/>
    <n v="0"/>
    <n v="0"/>
    <n v="205092"/>
    <n v="-227408"/>
    <n v="0"/>
    <n v="0"/>
    <n v="0"/>
    <n v="-227408"/>
    <n v="0"/>
    <n v="0"/>
    <n v="0"/>
    <n v="0"/>
    <n v="0"/>
    <n v="0"/>
    <n v="1"/>
    <n v="3724122"/>
    <n v="1"/>
    <s v="Cliente   "/>
    <n v="50759"/>
    <n v="52949"/>
    <n v="2190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21"/>
    <n v="1"/>
    <n v="1"/>
    <n v="0"/>
    <n v="0"/>
    <n v="0"/>
    <s v="AGUAS ANDINAS S.A."/>
  </r>
  <r>
    <s v="427951591499"/>
    <s v="SI"/>
    <x v="2"/>
    <n v="2017"/>
    <s v="Marzo"/>
    <x v="0"/>
    <x v="19"/>
    <s v="ACTIVO        "/>
    <s v="BT3   "/>
    <s v="1S-C3"/>
    <s v="QUILICURA        "/>
    <s v="AGUAS ANDINAS S.A            "/>
    <s v="LO CRUZAT 0520                              "/>
    <s v="QUILICURA                                   "/>
    <n v="9"/>
    <n v="184"/>
    <n v="3"/>
    <s v="INDEFINIDO"/>
    <d v="2018-02-18T00:00:00"/>
    <d v="2016-08-10T00:00:00"/>
    <d v="2017-03-10T00:00:00"/>
    <d v="2017-04-11T00:00:00"/>
    <n v="34"/>
    <m/>
    <n v="18540"/>
    <n v="0"/>
    <n v="0"/>
    <m/>
    <n v="2789"/>
    <s v="Chilectra      "/>
    <n v="0"/>
    <n v="0"/>
    <n v="0"/>
    <s v="No           "/>
    <n v="0"/>
    <n v="21"/>
    <n v="22.5"/>
    <n v="0"/>
    <n v="0"/>
    <n v="5480"/>
    <n v="0"/>
    <n v="0"/>
    <n v="0"/>
    <n v="0"/>
    <n v="0"/>
    <n v="25006"/>
    <n v="978"/>
    <n v="23045"/>
    <n v="0"/>
    <n v="0"/>
    <m/>
    <n v="1175647"/>
    <m/>
    <n v="0"/>
    <n v="1411798"/>
    <n v="0"/>
    <n v="0"/>
    <n v="0"/>
    <n v="0"/>
    <n v="0"/>
    <n v="0"/>
    <n v="0"/>
    <n v="0"/>
    <n v="2636474"/>
    <n v="-1637073"/>
    <n v="0"/>
    <n v="0"/>
    <n v="0"/>
    <n v="-1637073"/>
    <n v="0"/>
    <n v="0"/>
    <n v="0"/>
    <n v="0"/>
    <n v="0"/>
    <n v="0"/>
    <n v="1"/>
    <n v="5497639"/>
    <n v="20"/>
    <s v="Compañía C"/>
    <n v="373"/>
    <n v="1300"/>
    <n v="18540"/>
    <n v="5497639"/>
    <n v="20"/>
    <s v="Compañía C"/>
    <n v="20.76"/>
    <n v="21.04"/>
    <n v="0"/>
    <s v="5497639R"/>
    <n v="20"/>
    <s v="Compañía C"/>
    <n v="113"/>
    <n v="387"/>
    <n v="5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212"/>
    <n v="1"/>
    <n v="1"/>
    <n v="0"/>
    <n v="0"/>
    <n v="0"/>
    <s v="AGUAS ANDINAS S.A."/>
  </r>
  <r>
    <s v="42795533096"/>
    <s v="SI"/>
    <x v="2"/>
    <n v="2017"/>
    <s v="Marzo"/>
    <x v="3"/>
    <x v="20"/>
    <s v="ACTIVO        "/>
    <s v="AT43  "/>
    <s v="1S-C3"/>
    <s v="SAN CRISTOBAL    "/>
    <s v="AGUAS ANDINAS S.A.           "/>
    <s v="CALLE UNO S/N                               "/>
    <s v="CONCHALI                                    "/>
    <n v="25"/>
    <n v="616"/>
    <n v="2200"/>
    <s v="INDEFINIDO"/>
    <d v="2018-04-01T00:00:00"/>
    <d v="2017-02-03T00:00:00"/>
    <d v="2017-05-05T00:00:00"/>
    <d v="2017-05-31T00:00:00"/>
    <n v="1000"/>
    <m/>
    <n v="157109"/>
    <n v="0"/>
    <n v="0"/>
    <m/>
    <n v="181824"/>
    <s v="Chilectra      "/>
    <n v="0"/>
    <n v="0"/>
    <n v="0"/>
    <s v="No           "/>
    <n v="0"/>
    <n v="99"/>
    <n v="100"/>
    <n v="98"/>
    <n v="301"/>
    <n v="45349"/>
    <n v="0"/>
    <n v="0"/>
    <n v="0"/>
    <n v="0"/>
    <n v="0"/>
    <n v="101807"/>
    <n v="1081"/>
    <n v="195286"/>
    <n v="0"/>
    <n v="0"/>
    <m/>
    <n v="9467718"/>
    <m/>
    <n v="160602"/>
    <n v="1455473"/>
    <n v="0"/>
    <n v="0"/>
    <n v="0"/>
    <n v="0"/>
    <n v="0"/>
    <n v="0"/>
    <n v="365137"/>
    <n v="11747104"/>
    <n v="-5944983"/>
    <n v="0"/>
    <n v="0"/>
    <n v="0"/>
    <n v="-5944983"/>
    <n v="0"/>
    <n v="0"/>
    <n v="0"/>
    <n v="0"/>
    <n v="0"/>
    <n v="0"/>
    <m/>
    <n v="1"/>
    <n v="519001"/>
    <n v="1000"/>
    <s v="Arriendo S"/>
    <n v="1373.4939999999999"/>
    <n v="1530.3030000000001"/>
    <n v="157109"/>
    <n v="519001"/>
    <n v="1000"/>
    <s v="Arriendo S"/>
    <n v="9.8000000000000004E-2"/>
    <n v="9.9000000000000005E-2"/>
    <n v="0"/>
    <n v="519001"/>
    <n v="1000"/>
    <s v="Arriendo S"/>
    <n v="9.8000000000000004E-2"/>
    <n v="9.8000000000000004E-2"/>
    <n v="0"/>
    <s v="519001R"/>
    <n v="1000"/>
    <s v="Arriendo S"/>
    <n v="345.26400000000001"/>
    <n v="390.613"/>
    <n v="45349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3872671.6483516484"/>
    <n v="7745343.2967032967"/>
    <n v="11618014.945054945"/>
    <s v="AGUAS ANDINAS S.A."/>
  </r>
  <r>
    <s v="428261339613"/>
    <s v="SI"/>
    <x v="3"/>
    <n v="2017"/>
    <s v="Abril"/>
    <x v="1"/>
    <x v="21"/>
    <s v="ACTIVO        "/>
    <s v="AT43  "/>
    <s v="1A   "/>
    <s v="LOS DOMINICOS    "/>
    <s v="AGUAS CORDILLERA SA          "/>
    <s v="CNO EL ATARDECER 14791                      "/>
    <s v="LO BARNECHEA                                "/>
    <n v="15"/>
    <n v="685"/>
    <n v="1285"/>
    <s v="INDEFINIDO"/>
    <d v="2018-04-01T00:00:00"/>
    <d v="2016-10-20T00:00:00"/>
    <d v="2017-04-21T00:00:00"/>
    <d v="2017-05-23T00:00:00"/>
    <n v="85"/>
    <m/>
    <n v="78900"/>
    <n v="0"/>
    <n v="0"/>
    <m/>
    <n v="15455"/>
    <s v="Chilectra      "/>
    <n v="0"/>
    <n v="0"/>
    <n v="0"/>
    <s v="No           "/>
    <n v="0"/>
    <n v="40.799999999999997"/>
    <n v="40.700000000000003"/>
    <n v="40.5"/>
    <n v="31"/>
    <n v="0"/>
    <n v="0"/>
    <n v="0"/>
    <n v="0"/>
    <n v="0"/>
    <n v="0"/>
    <n v="0"/>
    <n v="1080"/>
    <n v="98073"/>
    <n v="0"/>
    <n v="0"/>
    <m/>
    <n v="4754680"/>
    <n v="221340"/>
    <n v="1028785"/>
    <n v="0"/>
    <n v="0"/>
    <n v="0"/>
    <n v="0"/>
    <n v="0"/>
    <n v="0"/>
    <n v="0"/>
    <n v="0"/>
    <n v="6103958"/>
    <n v="-2672394"/>
    <n v="0"/>
    <n v="0"/>
    <n v="0"/>
    <n v="-2672394"/>
    <n v="0"/>
    <n v="0"/>
    <n v="0"/>
    <n v="0"/>
    <n v="0"/>
    <n v="0"/>
    <n v="0"/>
    <n v="2"/>
    <n v="86342427"/>
    <n v="100"/>
    <s v="Cliente   "/>
    <n v="18848"/>
    <n v="19637"/>
    <n v="78900"/>
    <n v="86342427"/>
    <n v="100"/>
    <s v="Cliente   "/>
    <n v="40.700000000000003"/>
    <n v="40.799999999999997"/>
    <n v="0"/>
    <n v="86342427"/>
    <n v="100"/>
    <s v="Cliente   "/>
    <n v="21.7"/>
    <n v="40.5"/>
    <n v="0"/>
    <s v="4083646R"/>
    <n v="100"/>
    <s v="Cliente   "/>
    <n v="2229"/>
    <n v="2229"/>
    <n v="0"/>
    <m/>
    <m/>
    <m/>
    <m/>
    <m/>
    <m/>
    <m/>
    <m/>
    <m/>
    <m/>
    <m/>
    <m/>
    <m/>
    <m/>
    <m/>
    <m/>
    <m/>
    <m/>
    <m/>
    <m/>
    <m/>
    <m/>
    <m/>
    <m/>
    <s v="NO"/>
    <s v="NO"/>
    <n v="183"/>
    <n v="1"/>
    <n v="1"/>
    <n v="1000648.8524590165"/>
    <n v="2001297.704918033"/>
    <n v="3001946.5573770497"/>
    <s v="AGUAS CORDILLERA S.A."/>
  </r>
  <r>
    <s v="428261643876"/>
    <s v="SI"/>
    <x v="3"/>
    <n v="2017"/>
    <s v="Abril"/>
    <x v="1"/>
    <x v="22"/>
    <s v="ACTIVO        "/>
    <s v="BT43  "/>
    <s v="1A   "/>
    <s v="LA DEHESA        "/>
    <s v="AGUAS CORDILLERA             "/>
    <s v="CAMINO DEL ALTAR 4579                       "/>
    <s v="LO BARNECHEA                                "/>
    <n v="15"/>
    <n v="686"/>
    <n v="3215"/>
    <s v="INDEFINIDO"/>
    <d v="2018-04-01T00:00:00"/>
    <d v="2016-08-19T00:00:00"/>
    <d v="2017-04-21T00:00:00"/>
    <d v="2017-05-23T00:00:00"/>
    <n v="72"/>
    <m/>
    <n v="50720"/>
    <n v="0"/>
    <n v="0"/>
    <m/>
    <n v="6599"/>
    <s v="Chilectra      "/>
    <n v="0"/>
    <n v="0"/>
    <n v="0"/>
    <s v="No           "/>
    <n v="0"/>
    <n v="24.9"/>
    <n v="19.600000000000001"/>
    <n v="20.8"/>
    <n v="14.5"/>
    <n v="0"/>
    <n v="0"/>
    <n v="0"/>
    <n v="0"/>
    <n v="0"/>
    <n v="0"/>
    <n v="25038"/>
    <n v="1080"/>
    <n v="63045"/>
    <n v="0"/>
    <n v="0"/>
    <m/>
    <n v="3218454"/>
    <n v="373689"/>
    <n v="534416"/>
    <n v="0"/>
    <n v="0"/>
    <n v="0"/>
    <n v="0"/>
    <n v="0"/>
    <n v="0"/>
    <n v="0"/>
    <n v="0"/>
    <n v="4215722"/>
    <n v="-1497262"/>
    <n v="0"/>
    <n v="0"/>
    <n v="0"/>
    <n v="-1497262"/>
    <n v="0"/>
    <n v="0"/>
    <n v="0"/>
    <n v="0"/>
    <n v="0"/>
    <n v="0"/>
    <n v="0"/>
    <n v="1"/>
    <n v="5497633"/>
    <n v="40"/>
    <s v="Compañía C"/>
    <n v="109"/>
    <n v="1377"/>
    <n v="50720"/>
    <n v="5497633"/>
    <n v="40"/>
    <s v="Compañía C"/>
    <n v="14.24"/>
    <n v="24.96"/>
    <n v="0"/>
    <n v="5497633"/>
    <n v="40"/>
    <s v="Compañía C"/>
    <n v="11"/>
    <n v="20.8"/>
    <n v="0"/>
    <s v="5497633R"/>
    <n v="40"/>
    <s v="Compañía C"/>
    <n v="0"/>
    <n v="0"/>
    <n v="0"/>
    <m/>
    <m/>
    <m/>
    <m/>
    <m/>
    <m/>
    <m/>
    <m/>
    <m/>
    <m/>
    <m/>
    <m/>
    <m/>
    <m/>
    <m/>
    <m/>
    <m/>
    <m/>
    <m/>
    <m/>
    <m/>
    <m/>
    <m/>
    <m/>
    <s v="NO"/>
    <s v="NO"/>
    <n v="245"/>
    <n v="1"/>
    <n v="1"/>
    <n v="516210.85714285716"/>
    <n v="1032421.7142857143"/>
    <n v="1548632.5714285714"/>
    <s v="AGUAS CORDILLERA S.A."/>
  </r>
  <r>
    <s v="428261516844"/>
    <s v="SI"/>
    <x v="3"/>
    <n v="2017"/>
    <s v="Abril"/>
    <x v="1"/>
    <x v="23"/>
    <s v="ACTIVO        "/>
    <s v="BT1   "/>
    <s v="1A   "/>
    <s v="LA DEHESA        "/>
    <s v="AGUAS CORDILLERA S A         "/>
    <s v="CIRCUNVALACION SUR 898                      "/>
    <s v="LO BARNECHEA                                "/>
    <n v="17"/>
    <n v="668"/>
    <n v="1045"/>
    <s v="A OPCION DEL CLIENTE"/>
    <s v="A OPCION DEL CLIENTE"/>
    <d v="2010-11-19T00:00:00"/>
    <d v="2017-04-24T00:00:00"/>
    <d v="2017-05-25T00:00:00"/>
    <n v="0"/>
    <n v="350"/>
    <n v="0"/>
    <n v="3588"/>
    <n v="0"/>
    <m/>
    <n v="26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9"/>
    <n v="2609"/>
    <n v="290276"/>
    <n v="0"/>
    <m/>
    <n v="0"/>
    <n v="0"/>
    <n v="0"/>
    <n v="0"/>
    <n v="0"/>
    <n v="0"/>
    <n v="0"/>
    <n v="0"/>
    <n v="0"/>
    <n v="0"/>
    <n v="0"/>
    <n v="293514"/>
    <n v="-73112"/>
    <n v="0"/>
    <n v="0"/>
    <n v="0"/>
    <n v="-73112"/>
    <n v="0"/>
    <n v="0"/>
    <n v="0"/>
    <n v="0"/>
    <n v="0"/>
    <n v="0"/>
    <n v="0"/>
    <n v="1"/>
    <n v="25879789"/>
    <n v="1"/>
    <s v="Financia C"/>
    <n v="0"/>
    <n v="3588"/>
    <n v="3588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2348"/>
    <n v="1"/>
    <n v="1"/>
    <n v="3750.1788756388414"/>
    <n v="7500.3577512776828"/>
    <n v="11250.536626916524"/>
    <s v="AGUAS CORDILLERA S.A."/>
  </r>
  <r>
    <s v="428261391450"/>
    <s v="SI"/>
    <x v="3"/>
    <n v="2017"/>
    <s v="Abril"/>
    <x v="2"/>
    <x v="24"/>
    <s v="ACTIVO        "/>
    <s v="AT43  "/>
    <s v="1A   "/>
    <s v="ALONSO DE CORDOVA"/>
    <s v="AGUAS MANQUEHUE SA           "/>
    <s v="THOR HEYERDALL  2128                        "/>
    <s v="VITACURA                                    "/>
    <n v="20"/>
    <n v="938"/>
    <n v="650"/>
    <s v="INDEFINIDO"/>
    <d v="2018-04-01T00:00:00"/>
    <d v="2016-12-28T00:00:00"/>
    <d v="2017-04-27T00:00:00"/>
    <d v="2017-05-30T00:00:00"/>
    <n v="0"/>
    <m/>
    <n v="18000"/>
    <n v="0"/>
    <n v="0"/>
    <m/>
    <n v="11250"/>
    <s v="Chilectra      "/>
    <n v="0"/>
    <n v="0"/>
    <n v="0"/>
    <s v="No           "/>
    <n v="0"/>
    <n v="55.6"/>
    <n v="51"/>
    <n v="0"/>
    <n v="6.5"/>
    <n v="4000"/>
    <n v="0"/>
    <n v="0"/>
    <n v="0"/>
    <n v="0"/>
    <n v="0"/>
    <n v="0"/>
    <n v="1080"/>
    <n v="22374"/>
    <n v="0"/>
    <n v="0"/>
    <m/>
    <n v="1084718"/>
    <n v="182980"/>
    <n v="105879"/>
    <n v="0"/>
    <n v="0"/>
    <n v="0"/>
    <n v="0"/>
    <n v="0"/>
    <n v="0"/>
    <n v="0"/>
    <n v="0"/>
    <n v="1397031"/>
    <n v="-199912"/>
    <n v="0"/>
    <n v="0"/>
    <n v="0"/>
    <n v="-199912"/>
    <n v="0"/>
    <n v="0"/>
    <n v="0"/>
    <n v="0"/>
    <n v="0"/>
    <n v="0"/>
    <n v="0"/>
    <n v="2"/>
    <n v="86435681"/>
    <n v="100"/>
    <s v="Cliente   "/>
    <n v="27049"/>
    <n v="27229"/>
    <n v="18000"/>
    <n v="86435681"/>
    <n v="100"/>
    <s v="Cliente   "/>
    <n v="0.6"/>
    <n v="55.6"/>
    <n v="0"/>
    <n v="86435681"/>
    <n v="100"/>
    <s v="Cliente   "/>
    <n v="0"/>
    <n v="0"/>
    <n v="0"/>
    <s v="66956022R"/>
    <n v="100"/>
    <s v="Cliente   "/>
    <n v="9283"/>
    <n v="9323"/>
    <n v="4000"/>
    <m/>
    <m/>
    <m/>
    <m/>
    <m/>
    <m/>
    <m/>
    <m/>
    <m/>
    <m/>
    <m/>
    <m/>
    <m/>
    <m/>
    <m/>
    <m/>
    <m/>
    <m/>
    <m/>
    <m/>
    <m/>
    <m/>
    <m/>
    <m/>
    <s v="NO"/>
    <s v="NO"/>
    <n v="120"/>
    <n v="1"/>
    <n v="1"/>
    <n v="349257.75"/>
    <n v="698515.5"/>
    <n v="1047773.2499999999"/>
    <s v="AGUAS MANQUEHUE S.A."/>
  </r>
  <r>
    <s v="428261438459"/>
    <s v="SI"/>
    <x v="3"/>
    <n v="2017"/>
    <s v="Abril"/>
    <x v="2"/>
    <x v="25"/>
    <s v="ACTIVO        "/>
    <s v="AT43  "/>
    <s v="1A   "/>
    <s v="ALONSO DE CORDOVA"/>
    <s v="AGUAS MANQUEHUE SA           "/>
    <s v="BUENAVENTURA 1909                           "/>
    <s v="VITACURA                                    "/>
    <n v="20"/>
    <n v="938"/>
    <n v="670"/>
    <s v="INDEFINIDO"/>
    <d v="2018-04-01T00:00:00"/>
    <d v="2016-11-28T00:00:00"/>
    <d v="2017-04-27T00:00:00"/>
    <d v="2017-05-30T00:00:00"/>
    <n v="0"/>
    <m/>
    <n v="20200"/>
    <n v="0"/>
    <n v="0"/>
    <m/>
    <n v="20626"/>
    <s v="Chilectra      "/>
    <n v="0"/>
    <n v="0"/>
    <n v="0"/>
    <s v="No           "/>
    <n v="0"/>
    <n v="106"/>
    <n v="102"/>
    <n v="106"/>
    <n v="48.6"/>
    <n v="11000"/>
    <n v="5"/>
    <n v="0"/>
    <n v="0"/>
    <n v="0"/>
    <n v="0"/>
    <n v="0"/>
    <n v="1080"/>
    <n v="25109"/>
    <n v="0"/>
    <n v="0"/>
    <m/>
    <n v="1217294"/>
    <n v="455772"/>
    <n v="1547827"/>
    <n v="161045"/>
    <n v="0"/>
    <n v="0"/>
    <n v="0"/>
    <n v="0"/>
    <n v="0"/>
    <n v="0"/>
    <n v="0"/>
    <n v="3408127"/>
    <n v="-303805"/>
    <n v="0"/>
    <n v="0"/>
    <n v="0"/>
    <n v="-303805"/>
    <n v="0"/>
    <n v="0"/>
    <n v="0"/>
    <n v="0"/>
    <n v="0"/>
    <n v="0"/>
    <n v="0"/>
    <n v="2"/>
    <n v="86435527"/>
    <n v="200"/>
    <s v="Cliente   "/>
    <n v="23068"/>
    <n v="23169"/>
    <n v="20200"/>
    <n v="86435527"/>
    <n v="200"/>
    <s v="Cliente   "/>
    <n v="98"/>
    <n v="106"/>
    <n v="0"/>
    <n v="86435527"/>
    <n v="200"/>
    <s v="Cliente   "/>
    <n v="0.8"/>
    <n v="106"/>
    <n v="0"/>
    <s v="63434697R"/>
    <n v="200"/>
    <s v="Cliente   "/>
    <n v="11205"/>
    <n v="11260"/>
    <n v="11000"/>
    <m/>
    <m/>
    <m/>
    <m/>
    <m/>
    <m/>
    <m/>
    <m/>
    <m/>
    <m/>
    <m/>
    <m/>
    <m/>
    <m/>
    <m/>
    <m/>
    <m/>
    <m/>
    <m/>
    <m/>
    <m/>
    <m/>
    <m/>
    <m/>
    <s v="NO"/>
    <s v="NO"/>
    <n v="150"/>
    <n v="1"/>
    <n v="1"/>
    <n v="681625.4"/>
    <n v="1363250.8"/>
    <n v="2044876.2000000002"/>
    <s v="AGUAS MANQUEHUE S.A."/>
  </r>
  <r>
    <s v="428261577848"/>
    <s v="SI"/>
    <x v="3"/>
    <n v="2017"/>
    <s v="Abril"/>
    <x v="2"/>
    <x v="26"/>
    <s v="ACTIVO        "/>
    <s v="BT1   "/>
    <s v="1A   "/>
    <s v="ALONSO DE CORDOVA"/>
    <s v="AGUAS MANQUEHUE S.A.         "/>
    <s v="AVDA. LUIS PASTEUR 6960                     "/>
    <s v="VITACURA                                    "/>
    <n v="20"/>
    <n v="938"/>
    <n v="680"/>
    <s v="A OPCION DEL CLIENTE"/>
    <s v="A OPCION DEL CLIENTE"/>
    <d v="2016-12-28T00:00:00"/>
    <d v="2017-04-27T00:00:00"/>
    <d v="2017-05-30T00:00:00"/>
    <n v="0"/>
    <n v="350"/>
    <n v="0"/>
    <n v="191"/>
    <n v="0"/>
    <m/>
    <n v="13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9"/>
    <n v="237"/>
    <n v="18205"/>
    <n v="0"/>
    <m/>
    <n v="0"/>
    <n v="0"/>
    <n v="0"/>
    <n v="0"/>
    <n v="0"/>
    <n v="0"/>
    <n v="0"/>
    <n v="0"/>
    <n v="0"/>
    <n v="0"/>
    <n v="0"/>
    <n v="19071"/>
    <n v="-13714"/>
    <n v="0"/>
    <n v="0"/>
    <n v="0"/>
    <n v="-13714"/>
    <n v="0"/>
    <n v="0"/>
    <n v="0"/>
    <n v="0"/>
    <n v="0"/>
    <n v="0"/>
    <n v="0"/>
    <n v="1"/>
    <n v="9067779"/>
    <n v="1"/>
    <s v="Financia C"/>
    <n v="15563"/>
    <n v="15754"/>
    <n v="191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20"/>
    <n v="1"/>
    <n v="1"/>
    <n v="4767.75"/>
    <n v="9535.5"/>
    <n v="14303.250000000002"/>
    <s v="AGUAS MANQUEHUE S.A."/>
  </r>
  <r>
    <s v="428261301097"/>
    <s v="SI"/>
    <x v="3"/>
    <n v="2017"/>
    <s v="Abril"/>
    <x v="2"/>
    <x v="27"/>
    <s v="ACTIVO        "/>
    <s v="BT43  "/>
    <s v="1A   "/>
    <s v="ALONSO DE CORDOVA"/>
    <s v="AGUAS MANQUEHUE SA           "/>
    <s v="LA VENDIMIA 6750                            "/>
    <s v="VITACURA                                    "/>
    <n v="20"/>
    <n v="938"/>
    <n v="700"/>
    <s v="INDEFINIDO"/>
    <d v="2018-04-01T00:00:00"/>
    <d v="2016-12-28T00:00:00"/>
    <d v="2017-04-27T00:00:00"/>
    <d v="2017-05-30T00:00:00"/>
    <n v="27"/>
    <m/>
    <n v="30306"/>
    <n v="0"/>
    <n v="0"/>
    <m/>
    <n v="2552"/>
    <s v="Chilectra      "/>
    <n v="0"/>
    <n v="0"/>
    <n v="0"/>
    <s v="No           "/>
    <n v="0"/>
    <n v="23.6"/>
    <n v="27.5"/>
    <n v="0"/>
    <n v="19.8"/>
    <n v="11102"/>
    <n v="0"/>
    <n v="0"/>
    <n v="0"/>
    <n v="0"/>
    <n v="0"/>
    <n v="0"/>
    <n v="1080"/>
    <n v="37670"/>
    <n v="0"/>
    <n v="0"/>
    <m/>
    <n v="1924379"/>
    <n v="224970"/>
    <n v="485253"/>
    <n v="0"/>
    <n v="0"/>
    <n v="0"/>
    <n v="0"/>
    <n v="0"/>
    <n v="0"/>
    <n v="0"/>
    <n v="0"/>
    <n v="2673352"/>
    <n v="-1120370"/>
    <n v="0"/>
    <n v="0"/>
    <n v="0"/>
    <n v="-1120370"/>
    <n v="0"/>
    <n v="0"/>
    <n v="0"/>
    <n v="0"/>
    <n v="0"/>
    <n v="0"/>
    <n v="0"/>
    <n v="2"/>
    <n v="84789441"/>
    <n v="1"/>
    <s v="Financia C"/>
    <n v="199416"/>
    <n v="229722"/>
    <n v="30306"/>
    <n v="84789441"/>
    <n v="1"/>
    <s v="Financia C"/>
    <n v="25.81"/>
    <n v="23.63"/>
    <n v="0"/>
    <n v="84789441"/>
    <n v="1"/>
    <s v="Financia C"/>
    <n v="0"/>
    <n v="0"/>
    <n v="0"/>
    <s v="1292798R"/>
    <n v="1"/>
    <s v="Financia C"/>
    <n v="402738"/>
    <n v="413840"/>
    <n v="11102"/>
    <m/>
    <m/>
    <m/>
    <m/>
    <m/>
    <m/>
    <m/>
    <m/>
    <m/>
    <m/>
    <m/>
    <m/>
    <m/>
    <m/>
    <m/>
    <m/>
    <m/>
    <m/>
    <m/>
    <m/>
    <m/>
    <m/>
    <m/>
    <m/>
    <s v="NO"/>
    <s v="NO"/>
    <n v="120"/>
    <n v="1"/>
    <n v="1"/>
    <n v="668338"/>
    <n v="1336676"/>
    <n v="2005014"/>
    <s v="AGUAS MANQUEHUE S.A."/>
  </r>
  <r>
    <s v="428261446635"/>
    <s v="SI"/>
    <x v="3"/>
    <n v="2017"/>
    <s v="Abril"/>
    <x v="0"/>
    <x v="28"/>
    <s v="ACTIVO        "/>
    <s v="BT1   "/>
    <s v="1S-C3"/>
    <s v="CISTERNA         "/>
    <s v="AGUAS ANDINAS S.A            "/>
    <s v="FERNANDEZ ALBANO FTE. 20                    "/>
    <s v="LA CISTERNA                                 "/>
    <n v="10"/>
    <n v="348"/>
    <n v="1290"/>
    <s v="A OPCION DEL CLIENTE"/>
    <s v="A OPCION DEL CLIENTE"/>
    <d v="2015-03-13T00:00:00"/>
    <d v="2017-04-12T00:00:00"/>
    <d v="2017-05-12T00:00:00"/>
    <n v="2.5"/>
    <n v="350"/>
    <n v="0"/>
    <n v="1424"/>
    <n v="0"/>
    <m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28"/>
    <n v="1360"/>
    <n v="129334"/>
    <n v="0"/>
    <m/>
    <n v="0"/>
    <n v="0"/>
    <n v="0"/>
    <n v="0"/>
    <n v="0"/>
    <n v="0"/>
    <n v="0"/>
    <n v="0"/>
    <n v="0"/>
    <n v="0"/>
    <n v="0"/>
    <n v="131322"/>
    <n v="-23529"/>
    <n v="0"/>
    <n v="0"/>
    <n v="0"/>
    <n v="-23529"/>
    <n v="0"/>
    <n v="0"/>
    <n v="0"/>
    <n v="0"/>
    <n v="0"/>
    <n v="0"/>
    <n v="0"/>
    <n v="1"/>
    <n v="8062328"/>
    <n v="1"/>
    <s v="Cliente   "/>
    <n v="17502"/>
    <n v="18926"/>
    <n v="1424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761"/>
    <n v="1"/>
    <n v="1"/>
    <n v="5176.951379763469"/>
    <n v="10353.902759526938"/>
    <n v="15530.854139290408"/>
    <s v="AGUAS ANDINAS S.A."/>
  </r>
  <r>
    <s v="42856670618"/>
    <s v="SI"/>
    <x v="4"/>
    <n v="2017"/>
    <s v="Mayo"/>
    <x v="1"/>
    <x v="29"/>
    <s v="ACTIVO        "/>
    <s v="BT1   "/>
    <s v="1A   "/>
    <s v="APOQUINDO        "/>
    <s v="AGUAS CORDILLERA S.A         "/>
    <s v="EL AROMO 175                                "/>
    <s v="VITACURA                                    "/>
    <n v="20"/>
    <n v="940"/>
    <n v="520"/>
    <s v="A OPCION DEL CLIENTE"/>
    <s v="A OPCION DEL CLIENTE"/>
    <d v="2017-02-24T00:00:00"/>
    <d v="2017-05-26T00:00:00"/>
    <d v="2017-06-28T00:00:00"/>
    <n v="2.5"/>
    <n v="350"/>
    <n v="0"/>
    <n v="308"/>
    <n v="0"/>
    <m/>
    <n v="27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44"/>
    <n v="631"/>
    <n v="383"/>
    <n v="28431"/>
    <n v="0"/>
    <m/>
    <n v="0"/>
    <n v="0"/>
    <n v="0"/>
    <n v="0"/>
    <n v="0"/>
    <n v="0"/>
    <n v="0"/>
    <n v="0"/>
    <n v="0"/>
    <n v="0"/>
    <n v="0"/>
    <n v="29789"/>
    <n v="-24918"/>
    <n v="0"/>
    <n v="0"/>
    <n v="0"/>
    <n v="-24918"/>
    <n v="0"/>
    <n v="0"/>
    <n v="0"/>
    <n v="0"/>
    <n v="0"/>
    <n v="0"/>
    <n v="0"/>
    <n v="1"/>
    <n v="93077209"/>
    <n v="1"/>
    <s v="Compañía  "/>
    <n v="10990"/>
    <n v="11298"/>
    <n v="308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9820.5494505494498"/>
    <n v="19641.0989010989"/>
    <n v="29461.648351648353"/>
    <s v="AGUAS CORDILLERA S.A."/>
  </r>
  <r>
    <s v="42856614598"/>
    <s v="SI"/>
    <x v="4"/>
    <n v="2017"/>
    <s v="Mayo"/>
    <x v="1"/>
    <x v="30"/>
    <s v="ACTIVO        "/>
    <s v="BT1   "/>
    <s v="1A   "/>
    <s v="LOS DOMINICOS    "/>
    <s v="AGUAS CORDILLERA SA          "/>
    <s v="EL MANANTIAL ALT 1770                       "/>
    <s v="VITACURA                                    "/>
    <n v="20"/>
    <n v="940"/>
    <n v="540"/>
    <s v="A OPCION DEL CLIENTE"/>
    <s v="A OPCION DEL CLIENTE"/>
    <d v="2017-02-24T00:00:00"/>
    <d v="2017-05-26T00:00:00"/>
    <d v="2017-06-28T00:00:00"/>
    <n v="0"/>
    <n v="350"/>
    <n v="0"/>
    <n v="1"/>
    <n v="0"/>
    <m/>
    <n v="11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1"/>
    <n v="0"/>
    <n v="92"/>
    <n v="0"/>
    <m/>
    <n v="0"/>
    <n v="0"/>
    <n v="0"/>
    <n v="0"/>
    <n v="0"/>
    <n v="0"/>
    <n v="0"/>
    <n v="0"/>
    <n v="0"/>
    <n v="0"/>
    <n v="0"/>
    <n v="723"/>
    <n v="0"/>
    <n v="0"/>
    <n v="0"/>
    <n v="0"/>
    <n v="0"/>
    <n v="0"/>
    <n v="0"/>
    <n v="0"/>
    <n v="0"/>
    <n v="0"/>
    <n v="0"/>
    <n v="0"/>
    <n v="1"/>
    <n v="2538969"/>
    <n v="1"/>
    <s v="Financia C"/>
    <n v="0"/>
    <n v="1"/>
    <n v="1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238.35164835164835"/>
    <n v="476.7032967032967"/>
    <n v="715.05494505494505"/>
    <s v="AGUAS CORDILLERA S.A."/>
  </r>
  <r>
    <s v="428561065408"/>
    <s v="SI"/>
    <x v="4"/>
    <n v="2017"/>
    <s v="Mayo"/>
    <x v="2"/>
    <x v="31"/>
    <s v="ACTIVO        "/>
    <s v="AT43  "/>
    <s v="1A   "/>
    <s v="ALONSO DE CORDOVA"/>
    <s v="AGUAS MANQUEHUE SA           "/>
    <s v="LA VENDIMIA    6798                         "/>
    <s v="VITACURA                                    "/>
    <n v="1"/>
    <n v="941"/>
    <n v="2610"/>
    <s v="INDEFINIDO"/>
    <d v="2018-04-01T00:00:00"/>
    <d v="2016-11-28T00:00:00"/>
    <d v="2017-04-28T00:00:00"/>
    <d v="2017-05-29T00:00:00"/>
    <n v="43"/>
    <m/>
    <n v="269900"/>
    <n v="0"/>
    <n v="0"/>
    <m/>
    <n v="7085"/>
    <s v="Chilectra      "/>
    <n v="0"/>
    <n v="0"/>
    <n v="0"/>
    <s v="             "/>
    <n v="0"/>
    <n v="124.5"/>
    <n v="124.5"/>
    <n v="0"/>
    <n v="0"/>
    <n v="72300"/>
    <n v="0"/>
    <n v="0"/>
    <n v="0"/>
    <n v="0"/>
    <n v="0"/>
    <n v="0"/>
    <n v="1080"/>
    <n v="335486"/>
    <n v="0"/>
    <n v="0"/>
    <m/>
    <n v="16264741"/>
    <n v="560044"/>
    <n v="0"/>
    <n v="0"/>
    <n v="0"/>
    <n v="0"/>
    <n v="0"/>
    <n v="0"/>
    <n v="0"/>
    <n v="0"/>
    <n v="0"/>
    <n v="17161351"/>
    <n v="-8740243"/>
    <n v="0"/>
    <n v="0"/>
    <n v="0"/>
    <n v="-8740243"/>
    <n v="0"/>
    <n v="0"/>
    <n v="0"/>
    <n v="0"/>
    <n v="0"/>
    <n v="0"/>
    <n v="0"/>
    <n v="2"/>
    <n v="59043856"/>
    <n v="100"/>
    <s v="Cliente   "/>
    <n v="79044"/>
    <n v="81743"/>
    <n v="269900"/>
    <n v="59043856"/>
    <n v="100"/>
    <s v="Cliente   "/>
    <n v="124.5"/>
    <n v="124.5"/>
    <n v="0"/>
    <n v="59043856"/>
    <n v="100"/>
    <s v="Cliente   "/>
    <n v="0"/>
    <n v="0"/>
    <n v="0"/>
    <s v="59296553R"/>
    <n v="100"/>
    <s v="Cliente   "/>
    <n v="18578"/>
    <n v="19301"/>
    <n v="72300"/>
    <m/>
    <m/>
    <m/>
    <m/>
    <m/>
    <m/>
    <m/>
    <m/>
    <m/>
    <m/>
    <m/>
    <m/>
    <m/>
    <m/>
    <m/>
    <m/>
    <m/>
    <m/>
    <m/>
    <m/>
    <m/>
    <m/>
    <m/>
    <m/>
    <s v="NO"/>
    <s v="NO"/>
    <n v="151"/>
    <n v="1"/>
    <n v="1"/>
    <n v="3409539.9337748345"/>
    <n v="6819079.867549669"/>
    <n v="10228619.801324503"/>
    <s v="AGUAS MANQUEHUE S.A."/>
  </r>
  <r>
    <s v="428561368474"/>
    <s v="SI"/>
    <x v="4"/>
    <n v="2017"/>
    <s v="Mayo"/>
    <x v="0"/>
    <x v="32"/>
    <s v="ACTIVO        "/>
    <s v="AT43  "/>
    <s v="1S-C3"/>
    <s v="LA REINA         "/>
    <s v="AGUAS ANDINAS S.A            "/>
    <s v="LAS HOJAS S/N AL SUR                        "/>
    <s v="PENALOLEN                                   "/>
    <n v="15"/>
    <n v="331"/>
    <n v="3323"/>
    <s v="INDEFINIDO"/>
    <d v="2018-04-01T00:00:00"/>
    <d v="2016-11-21T00:00:00"/>
    <d v="2017-05-19T00:00:00"/>
    <d v="2017-06-20T00:00:00"/>
    <n v="0"/>
    <m/>
    <n v="62700"/>
    <n v="0"/>
    <n v="0"/>
    <m/>
    <n v="9091"/>
    <s v="Chilectra      "/>
    <n v="0"/>
    <n v="0"/>
    <n v="0"/>
    <s v="No           "/>
    <n v="0"/>
    <n v="42.7"/>
    <n v="45.8"/>
    <n v="0"/>
    <n v="31.7"/>
    <n v="10300"/>
    <n v="0"/>
    <n v="0"/>
    <n v="0"/>
    <n v="0"/>
    <n v="0"/>
    <n v="0"/>
    <n v="1083"/>
    <n v="77936"/>
    <n v="0"/>
    <n v="0"/>
    <m/>
    <n v="3778434"/>
    <n v="144024"/>
    <n v="663458"/>
    <n v="0"/>
    <n v="0"/>
    <n v="0"/>
    <n v="0"/>
    <n v="0"/>
    <n v="0"/>
    <n v="0"/>
    <n v="0"/>
    <n v="4664935"/>
    <n v="-443383"/>
    <n v="0"/>
    <n v="0"/>
    <n v="0"/>
    <n v="-443383"/>
    <n v="0"/>
    <n v="0"/>
    <n v="0"/>
    <n v="0"/>
    <n v="0"/>
    <n v="0"/>
    <n v="0"/>
    <n v="2"/>
    <n v="86308673"/>
    <n v="100"/>
    <s v="Cliente   "/>
    <n v="17871"/>
    <n v="18498"/>
    <n v="62700"/>
    <n v="86308673"/>
    <n v="100"/>
    <s v="Cliente   "/>
    <n v="32.299999999999997"/>
    <n v="42.7"/>
    <n v="0"/>
    <n v="86308673"/>
    <n v="100"/>
    <s v="Cliente   "/>
    <n v="31.3"/>
    <n v="0"/>
    <n v="0"/>
    <s v="4083578R"/>
    <n v="100"/>
    <s v="Cliente   "/>
    <n v="572"/>
    <n v="675"/>
    <n v="10300"/>
    <m/>
    <m/>
    <m/>
    <m/>
    <m/>
    <m/>
    <m/>
    <m/>
    <m/>
    <m/>
    <m/>
    <m/>
    <m/>
    <m/>
    <m/>
    <m/>
    <m/>
    <m/>
    <m/>
    <m/>
    <m/>
    <m/>
    <m/>
    <m/>
    <s v="NO"/>
    <s v="NO"/>
    <n v="179"/>
    <n v="1"/>
    <n v="1"/>
    <n v="781832.68156424584"/>
    <n v="1563665.3631284917"/>
    <n v="2345498.0446927375"/>
    <s v="AGUAS ANDINAS S.A."/>
  </r>
  <r>
    <s v="42856574732"/>
    <s v="SI"/>
    <x v="4"/>
    <n v="2017"/>
    <s v="Mayo"/>
    <x v="0"/>
    <x v="33"/>
    <s v="ACTIVO        "/>
    <s v="BT1   "/>
    <s v="1S-C3"/>
    <s v="SANTA ELENA      "/>
    <s v="AGUAS ANDINAS S.A            "/>
    <s v="M SANCHEZ F S/N                             "/>
    <s v="LAS CONDES                                  "/>
    <n v="11"/>
    <n v="971"/>
    <n v="6181"/>
    <s v="A OPCION DEL CLIENTE"/>
    <s v="A OPCION DEL CLIENTE"/>
    <d v="2017-02-13T00:00:00"/>
    <d v="2017-05-15T00:00:00"/>
    <d v="2017-06-14T00:00:00"/>
    <n v="10"/>
    <n v="350"/>
    <n v="0"/>
    <n v="85"/>
    <n v="0"/>
    <m/>
    <n v="35"/>
    <s v="Chilectra      "/>
    <n v="0"/>
    <n v="0"/>
    <n v="0"/>
    <s v="             "/>
    <n v="0"/>
    <n v="0"/>
    <n v="0"/>
    <n v="0"/>
    <n v="0"/>
    <n v="49"/>
    <n v="0"/>
    <n v="0"/>
    <n v="0"/>
    <n v="0"/>
    <n v="0"/>
    <n v="0"/>
    <n v="630"/>
    <n v="106"/>
    <n v="7845"/>
    <n v="0"/>
    <m/>
    <n v="0"/>
    <n v="0"/>
    <n v="0"/>
    <n v="471"/>
    <n v="0"/>
    <n v="0"/>
    <n v="0"/>
    <n v="0"/>
    <n v="0"/>
    <n v="0"/>
    <n v="0"/>
    <n v="9052"/>
    <n v="-2768"/>
    <n v="0"/>
    <n v="0"/>
    <n v="0"/>
    <n v="-2768"/>
    <n v="0"/>
    <n v="0"/>
    <n v="0"/>
    <n v="0"/>
    <n v="0"/>
    <n v="0"/>
    <n v="0"/>
    <n v="1"/>
    <n v="231000"/>
    <n v="1"/>
    <s v="Financia C"/>
    <n v="4275"/>
    <n v="4360"/>
    <n v="85"/>
    <s v="231000R"/>
    <n v="1"/>
    <s v="Financia C"/>
    <n v="4339"/>
    <n v="438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2984.1758241758243"/>
    <n v="5968.3516483516487"/>
    <n v="8952.5274725274721"/>
    <s v="AGUAS ANDINAS S.A."/>
  </r>
  <r>
    <s v="428562952051"/>
    <s v="SI"/>
    <x v="4"/>
    <n v="2017"/>
    <s v="Mayo"/>
    <x v="0"/>
    <x v="34"/>
    <s v="ACTIVO        "/>
    <s v="BT1   "/>
    <s v="1S-C3"/>
    <s v="PUDAHUEL         "/>
    <s v="AGUAS ANDINAS S.A. M M       "/>
    <s v="AVDA. COSTANERA SUR FTE 6948                "/>
    <s v="CERRO NAVIA                                 "/>
    <n v="6"/>
    <n v="202"/>
    <n v="130"/>
    <s v="A OPCION DEL CLIENTE"/>
    <s v="A OPCION DEL CLIENTE"/>
    <d v="2017-02-06T00:00:00"/>
    <d v="2017-05-08T00:00:00"/>
    <d v="2017-06-07T00:00:00"/>
    <n v="10"/>
    <n v="350"/>
    <n v="0"/>
    <n v="128"/>
    <n v="0"/>
    <m/>
    <n v="143"/>
    <s v="Chilectra      "/>
    <n v="0"/>
    <n v="0"/>
    <n v="0"/>
    <s v="             "/>
    <n v="0"/>
    <n v="0"/>
    <n v="0"/>
    <n v="0"/>
    <n v="0"/>
    <n v="160"/>
    <n v="0"/>
    <n v="0"/>
    <n v="0"/>
    <n v="0"/>
    <n v="0"/>
    <n v="0"/>
    <n v="630"/>
    <n v="159"/>
    <n v="11811"/>
    <n v="0"/>
    <m/>
    <n v="0"/>
    <n v="0"/>
    <n v="0"/>
    <n v="3661"/>
    <n v="0"/>
    <n v="0"/>
    <n v="0"/>
    <n v="0"/>
    <n v="0"/>
    <n v="0"/>
    <n v="0"/>
    <n v="16261"/>
    <n v="-9410"/>
    <n v="0"/>
    <n v="0"/>
    <n v="0"/>
    <n v="-9410"/>
    <n v="0"/>
    <n v="0"/>
    <n v="0"/>
    <n v="0"/>
    <n v="0"/>
    <n v="0"/>
    <n v="0"/>
    <n v="1"/>
    <n v="2301607"/>
    <n v="1"/>
    <s v="Financia C"/>
    <n v="7305"/>
    <n v="7433"/>
    <n v="128"/>
    <s v="2301607R"/>
    <n v="1"/>
    <s v="Financia C"/>
    <n v="2930"/>
    <n v="309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5360.7692307692305"/>
    <n v="10721.538461538461"/>
    <n v="16082.307692307691"/>
    <s v="AGUAS ANDINAS S.A."/>
  </r>
  <r>
    <s v="428562726703"/>
    <s v="SI"/>
    <x v="4"/>
    <n v="2017"/>
    <s v="Mayo"/>
    <x v="0"/>
    <x v="35"/>
    <s v="ACTIVO        "/>
    <s v="BT1   "/>
    <s v="1S-C3"/>
    <s v="CISTERNA         "/>
    <s v="AGUAS ANDINAS S.A. M M       "/>
    <s v="J JOAQUIN PRIETO 9205                       "/>
    <s v="LO ESPEJO                                   "/>
    <n v="20"/>
    <n v="157"/>
    <n v="450"/>
    <s v="A OPCION DEL CLIENTE"/>
    <s v="A OPCION DEL CLIENTE"/>
    <d v="2017-02-24T00:00:00"/>
    <d v="2017-05-26T00:00:00"/>
    <d v="2017-06-28T00:00:00"/>
    <n v="99"/>
    <n v="350"/>
    <n v="0"/>
    <n v="542"/>
    <n v="0"/>
    <m/>
    <n v="67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1"/>
    <n v="674"/>
    <n v="50032"/>
    <n v="0"/>
    <m/>
    <n v="0"/>
    <n v="0"/>
    <n v="0"/>
    <n v="0"/>
    <n v="0"/>
    <n v="0"/>
    <n v="0"/>
    <n v="0"/>
    <n v="0"/>
    <n v="0"/>
    <n v="0"/>
    <n v="51337"/>
    <n v="-30086"/>
    <n v="0"/>
    <n v="0"/>
    <n v="0"/>
    <n v="-30086"/>
    <n v="0"/>
    <n v="0"/>
    <n v="0"/>
    <n v="0"/>
    <n v="0"/>
    <n v="0"/>
    <n v="0"/>
    <n v="1"/>
    <n v="131236"/>
    <n v="1"/>
    <s v="Financia C"/>
    <n v="4724"/>
    <n v="5266"/>
    <n v="542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16924.285714285714"/>
    <n v="33848.571428571428"/>
    <n v="50772.857142857138"/>
    <s v="AGUAS ANDINAS S.A."/>
  </r>
  <r>
    <s v="428561640819"/>
    <s v="SI"/>
    <x v="4"/>
    <n v="2017"/>
    <s v="Mayo"/>
    <x v="0"/>
    <x v="36"/>
    <s v="ACTIVO        "/>
    <s v="AT43  "/>
    <s v="1S-C3"/>
    <s v="CISTERNA         "/>
    <s v="AGUAS ANDINAS S.A.           "/>
    <s v="CLUB HIPICO 6040                            "/>
    <s v="PEDRO AGUIRRE CERDA                         "/>
    <n v="8"/>
    <n v="23"/>
    <n v="2700"/>
    <s v="INDEFINIDO"/>
    <d v="2018-04-01T00:00:00"/>
    <d v="2016-11-10T00:00:00"/>
    <d v="2017-05-10T00:00:00"/>
    <d v="2017-06-09T00:00:00"/>
    <n v="0"/>
    <m/>
    <n v="478600"/>
    <n v="0"/>
    <n v="0"/>
    <m/>
    <n v="34092"/>
    <s v="Chilectra      "/>
    <n v="0"/>
    <n v="0"/>
    <n v="0"/>
    <s v="             "/>
    <n v="0"/>
    <n v="221.8"/>
    <n v="221.6"/>
    <n v="220.6"/>
    <n v="815.3"/>
    <n v="267400"/>
    <n v="0"/>
    <n v="0"/>
    <n v="0"/>
    <n v="0"/>
    <n v="0"/>
    <n v="22633"/>
    <n v="1082"/>
    <n v="594900"/>
    <n v="0"/>
    <n v="0"/>
    <m/>
    <n v="28841441"/>
    <n v="702595"/>
    <n v="3939859"/>
    <n v="2009034"/>
    <n v="0"/>
    <n v="0"/>
    <n v="0"/>
    <n v="0"/>
    <n v="0"/>
    <n v="0"/>
    <n v="0"/>
    <n v="36111544"/>
    <n v="-3118008"/>
    <n v="0"/>
    <n v="0"/>
    <n v="0"/>
    <n v="-3118008"/>
    <n v="0"/>
    <n v="0"/>
    <n v="0"/>
    <n v="0"/>
    <n v="0"/>
    <n v="0"/>
    <n v="0"/>
    <n v="1"/>
    <n v="5497922"/>
    <n v="200"/>
    <s v="Compañía C"/>
    <n v="183"/>
    <n v="2576"/>
    <n v="478600"/>
    <n v="5497922"/>
    <n v="200"/>
    <s v="Compañía C"/>
    <n v="220.8"/>
    <n v="221.8"/>
    <n v="0"/>
    <n v="5497922"/>
    <n v="200"/>
    <s v="Compañía C"/>
    <n v="0"/>
    <n v="220.6"/>
    <n v="0"/>
    <s v="5497922R"/>
    <n v="200"/>
    <s v="Compañía C"/>
    <n v="106"/>
    <n v="1443"/>
    <n v="267400"/>
    <m/>
    <m/>
    <m/>
    <m/>
    <m/>
    <m/>
    <m/>
    <m/>
    <m/>
    <m/>
    <m/>
    <m/>
    <m/>
    <m/>
    <m/>
    <m/>
    <m/>
    <m/>
    <m/>
    <m/>
    <m/>
    <m/>
    <m/>
    <m/>
    <s v="NO"/>
    <s v="NO"/>
    <n v="181"/>
    <n v="1"/>
    <n v="1"/>
    <n v="5985338.7845303863"/>
    <n v="11970677.569060773"/>
    <n v="17956016.353591159"/>
    <s v="AGUAS ANDINAS S.A."/>
  </r>
  <r>
    <s v="428871514633"/>
    <s v="SI"/>
    <x v="5"/>
    <n v="2017"/>
    <s v="Junio"/>
    <x v="1"/>
    <x v="37"/>
    <s v="ACTIVO        "/>
    <s v="BT1   "/>
    <s v="1A   "/>
    <s v="APOQUINDO        "/>
    <s v="AGUAS CORDILLERA S A     "/>
    <s v="LAS PEÑAS 3030 A              "/>
    <s v="LAS CONDES                    "/>
    <n v="16"/>
    <n v="944"/>
    <n v="120"/>
    <s v="A OPCION DEL CLIENTE"/>
    <s v="A OPCION DEL CLIENTE"/>
    <d v="2008-07-22T00:00:00"/>
    <d v="2017-06-21T00:00:00"/>
    <d v="2017-07-24T00:00:00"/>
    <n v="0"/>
    <n v="350"/>
    <n v="0"/>
    <n v="190"/>
    <n v="0"/>
    <m/>
    <n v="27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2"/>
    <n v="131"/>
    <n v="16625"/>
    <n v="0"/>
    <m/>
    <n v="0"/>
    <n v="0"/>
    <n v="0"/>
    <n v="0"/>
    <n v="0"/>
    <n v="0"/>
    <n v="0"/>
    <n v="0"/>
    <n v="0"/>
    <n v="0"/>
    <n v="0"/>
    <n v="17388"/>
    <n v="-315235"/>
    <n v="0"/>
    <n v="0"/>
    <n v="0"/>
    <n v="-315235"/>
    <n v="0"/>
    <n v="0"/>
    <n v="0"/>
    <n v="0"/>
    <n v="0"/>
    <n v="0"/>
    <n v="0"/>
    <n v="1"/>
    <n v="98072694"/>
    <n v="1"/>
    <s v="Financia C"/>
    <n v="3770"/>
    <n v="3960"/>
    <n v="190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3256"/>
    <n v="1"/>
    <n v="1"/>
    <n v="160.20884520884519"/>
    <n v="320.41769041769038"/>
    <n v="480.6265356265356"/>
    <s v="AGUAS CORDILLERA S.A."/>
  </r>
  <r>
    <s v="428872652038"/>
    <s v="SI"/>
    <x v="5"/>
    <n v="2017"/>
    <s v="Junio"/>
    <x v="1"/>
    <x v="38"/>
    <s v="ACTIVO        "/>
    <s v="BT43  "/>
    <s v="1A   "/>
    <s v="LOS DOMINICOS    "/>
    <s v="AGUAS CORDILLERA S.A.    "/>
    <s v="AVENIDA CAMINO EL ALBA NORTE E"/>
    <s v="LAS CONDES                    "/>
    <n v="16"/>
    <n v="944"/>
    <n v="230"/>
    <s v="INDEFINIDO"/>
    <d v="2018-04-01T00:00:00"/>
    <d v="2017-02-20T00:00:00"/>
    <d v="2017-06-21T00:00:00"/>
    <d v="2017-07-24T00:00:00"/>
    <n v="47"/>
    <s v="       "/>
    <n v="380"/>
    <n v="0"/>
    <n v="0"/>
    <m/>
    <n v="4442"/>
    <s v="Chilectra      "/>
    <n v="0"/>
    <n v="0"/>
    <n v="0"/>
    <s v="No           "/>
    <n v="0"/>
    <n v="1.2"/>
    <n v="3.6"/>
    <n v="0.2"/>
    <n v="3"/>
    <n v="20"/>
    <n v="0"/>
    <n v="0"/>
    <n v="0"/>
    <n v="0"/>
    <n v="0"/>
    <n v="0"/>
    <n v="1085"/>
    <n v="472"/>
    <n v="0"/>
    <n v="0"/>
    <m/>
    <n v="24129"/>
    <n v="34641"/>
    <n v="25500"/>
    <n v="0"/>
    <n v="0"/>
    <n v="0"/>
    <n v="0"/>
    <n v="0"/>
    <n v="0"/>
    <n v="0"/>
    <n v="0"/>
    <n v="85827"/>
    <n v="-40752"/>
    <n v="0"/>
    <n v="0"/>
    <n v="0"/>
    <n v="-40752"/>
    <n v="0"/>
    <n v="0"/>
    <n v="0"/>
    <n v="0"/>
    <n v="0"/>
    <n v="0"/>
    <n v="0"/>
    <n v="1"/>
    <n v="36066269"/>
    <n v="20"/>
    <s v="Financia C"/>
    <n v="1120"/>
    <n v="1139"/>
    <n v="380"/>
    <n v="36066269"/>
    <n v="20"/>
    <s v="Financia C"/>
    <n v="0.22"/>
    <n v="1.26"/>
    <n v="0"/>
    <n v="36066269"/>
    <n v="20"/>
    <s v="Financia C"/>
    <n v="0"/>
    <n v="0.2"/>
    <n v="0"/>
    <s v=" 36066269R"/>
    <n v="20"/>
    <s v="Financia C"/>
    <n v="169"/>
    <n v="170"/>
    <n v="20"/>
    <m/>
    <m/>
    <m/>
    <m/>
    <m/>
    <m/>
    <m/>
    <m/>
    <m/>
    <m/>
    <m/>
    <m/>
    <m/>
    <m/>
    <m/>
    <m/>
    <m/>
    <m/>
    <m/>
    <m/>
    <m/>
    <m/>
    <m/>
    <m/>
    <s v="NO"/>
    <s v="NO"/>
    <n v="121"/>
    <n v="1"/>
    <n v="1"/>
    <n v="21279.421487603304"/>
    <n v="42558.842975206608"/>
    <n v="63838.264462809915"/>
    <s v="AGUAS CORDILLERA S.A."/>
  </r>
  <r>
    <s v="428872595884"/>
    <s v="SI"/>
    <x v="5"/>
    <n v="2017"/>
    <s v="Junio"/>
    <x v="2"/>
    <x v="39"/>
    <s v="ACTIVO        "/>
    <s v="AT43  "/>
    <s v="1A   "/>
    <s v="ALONSO DE CORDOVA"/>
    <s v="AGUAS MANQUEHUE S.A.     "/>
    <s v="JOAQUIN CERDA S/N             "/>
    <s v="VITACURA                      "/>
    <n v="20"/>
    <n v="892"/>
    <n v="2250"/>
    <s v="INDEFINIDO"/>
    <d v="2018-04-01T00:00:00"/>
    <d v="2016-09-27T00:00:00"/>
    <d v="2017-06-28T00:00:00"/>
    <d v="2017-07-28T00:00:00"/>
    <n v="120"/>
    <s v="       "/>
    <n v="61800"/>
    <n v="0"/>
    <n v="0"/>
    <m/>
    <n v="20455"/>
    <s v="Chilectra      "/>
    <n v="0"/>
    <n v="0"/>
    <n v="0"/>
    <s v="No           "/>
    <n v="0"/>
    <n v="0.8"/>
    <n v="133.6"/>
    <n v="0.8"/>
    <n v="73.599999999999994"/>
    <n v="13000"/>
    <n v="0"/>
    <n v="0"/>
    <n v="0"/>
    <n v="0"/>
    <n v="0"/>
    <n v="0"/>
    <n v="1085"/>
    <n v="76817"/>
    <n v="0"/>
    <n v="0"/>
    <m/>
    <n v="3724198"/>
    <n v="641585"/>
    <n v="2171043"/>
    <n v="0"/>
    <n v="0"/>
    <n v="0"/>
    <n v="0"/>
    <n v="0"/>
    <n v="0"/>
    <n v="0"/>
    <n v="0"/>
    <n v="6614728"/>
    <n v="-1025121"/>
    <n v="0"/>
    <n v="0"/>
    <n v="0"/>
    <n v="-1025121"/>
    <n v="0"/>
    <n v="0"/>
    <n v="0"/>
    <n v="0"/>
    <n v="0"/>
    <n v="0"/>
    <n v="0"/>
    <n v="1"/>
    <n v="295644"/>
    <n v="200"/>
    <s v="Financia C"/>
    <n v="99994"/>
    <n v="303"/>
    <n v="61800"/>
    <n v="295644"/>
    <n v="200"/>
    <s v="Financia C"/>
    <n v="147"/>
    <n v="0.8"/>
    <n v="0"/>
    <n v="295644"/>
    <n v="200"/>
    <s v="Financia C"/>
    <n v="146.19999999999999"/>
    <n v="0.8"/>
    <n v="0"/>
    <s v="   295644R"/>
    <n v="200"/>
    <s v="Financia C"/>
    <n v="99999"/>
    <n v="64"/>
    <n v="13000"/>
    <m/>
    <m/>
    <m/>
    <m/>
    <m/>
    <m/>
    <m/>
    <m/>
    <m/>
    <m/>
    <m/>
    <m/>
    <m/>
    <m/>
    <m/>
    <m/>
    <m/>
    <m/>
    <m/>
    <m/>
    <m/>
    <m/>
    <m/>
    <m/>
    <s v="NO"/>
    <s v="NO"/>
    <n v="274"/>
    <n v="1"/>
    <n v="1"/>
    <n v="724240.29197080294"/>
    <n v="1448480.5839416059"/>
    <n v="2172720.8759124088"/>
    <s v="AGUAS MANQUEHUE S.A."/>
  </r>
  <r>
    <s v="428871446639"/>
    <s v="SI"/>
    <x v="5"/>
    <n v="2017"/>
    <s v="Junio"/>
    <x v="0"/>
    <x v="40"/>
    <s v="ACTIVO        "/>
    <s v="BT1   "/>
    <s v="1S-C3"/>
    <s v="CISTERNA         "/>
    <s v="AGUAS ANDINAS S.A        "/>
    <s v="AV. V. MACKENNA FTE. 22       "/>
    <s v="LA CISTERNA                   "/>
    <n v="10"/>
    <n v="345"/>
    <n v="70"/>
    <s v="A OPCION DEL CLIENTE"/>
    <s v="A OPCION DEL CLIENTE"/>
    <d v="2016-12-13T00:00:00"/>
    <d v="2017-06-13T00:00:00"/>
    <d v="2017-07-14T00:00:00"/>
    <n v="2.5"/>
    <n v="350"/>
    <n v="0"/>
    <n v="221"/>
    <n v="0"/>
    <m/>
    <n v="26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2"/>
    <n v="275"/>
    <n v="20384"/>
    <n v="0"/>
    <m/>
    <n v="0"/>
    <n v="0"/>
    <n v="0"/>
    <n v="0"/>
    <n v="0"/>
    <n v="0"/>
    <n v="0"/>
    <n v="0"/>
    <n v="0"/>
    <n v="0"/>
    <n v="0"/>
    <n v="21291"/>
    <n v="0"/>
    <n v="0"/>
    <n v="0"/>
    <n v="0"/>
    <n v="0"/>
    <n v="0"/>
    <n v="0"/>
    <n v="0"/>
    <n v="0"/>
    <n v="0"/>
    <n v="0"/>
    <n v="0"/>
    <n v="1"/>
    <n v="99026850"/>
    <n v="1"/>
    <s v="Cliente   "/>
    <n v="12350"/>
    <n v="12571"/>
    <n v="221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82"/>
    <n v="1"/>
    <n v="1"/>
    <n v="3509.5054945054944"/>
    <n v="7019.0109890109889"/>
    <n v="10528.516483516483"/>
    <s v="AGUAS ANDINAS S.A."/>
  </r>
  <r>
    <s v="428871582862"/>
    <s v="SI"/>
    <x v="5"/>
    <n v="2017"/>
    <s v="Junio"/>
    <x v="0"/>
    <x v="41"/>
    <s v="ACTIVO        "/>
    <s v="AT43  "/>
    <s v="1S-C3"/>
    <s v="QUILICURA        "/>
    <s v="AGUAS ANDINAS S.A        "/>
    <s v="LAS TORRES / ISMAEL BRICEÑO   "/>
    <s v="QUILICURA                     "/>
    <n v="19"/>
    <n v="189"/>
    <n v="4300"/>
    <s v="INDEFINIDO"/>
    <d v="2018-04-01T00:00:00"/>
    <d v="2016-09-26T00:00:00"/>
    <d v="2017-06-27T00:00:00"/>
    <d v="2017-07-27T00:00:00"/>
    <n v="100"/>
    <s v="       "/>
    <n v="102700"/>
    <n v="0"/>
    <n v="0"/>
    <m/>
    <n v="17046"/>
    <s v="Chilectra      "/>
    <n v="0"/>
    <n v="0"/>
    <n v="0"/>
    <s v="No           "/>
    <n v="0"/>
    <n v="40.299999999999997"/>
    <n v="20.100000000000001"/>
    <n v="32.4"/>
    <n v="95"/>
    <n v="23200"/>
    <n v="0"/>
    <n v="0"/>
    <n v="0"/>
    <n v="0"/>
    <n v="0"/>
    <n v="0"/>
    <n v="1085"/>
    <n v="127656"/>
    <n v="0"/>
    <n v="0"/>
    <m/>
    <n v="6188918"/>
    <n v="96753"/>
    <n v="1041201"/>
    <n v="0"/>
    <n v="0"/>
    <n v="0"/>
    <n v="0"/>
    <n v="0"/>
    <n v="0"/>
    <n v="0"/>
    <n v="0"/>
    <n v="7455613"/>
    <n v="-1446437"/>
    <n v="0"/>
    <n v="0"/>
    <n v="0"/>
    <n v="-1446437"/>
    <n v="0"/>
    <n v="0"/>
    <n v="0"/>
    <n v="0"/>
    <n v="0"/>
    <n v="0"/>
    <n v="0"/>
    <n v="1"/>
    <n v="2302146"/>
    <n v="100"/>
    <s v="Cliente   "/>
    <n v="3976"/>
    <n v="5003"/>
    <n v="102700"/>
    <n v="2302146"/>
    <n v="100"/>
    <s v="Cliente   "/>
    <n v="0"/>
    <n v="40.299999999999997"/>
    <n v="0"/>
    <n v="2302146"/>
    <n v="100"/>
    <s v="Cliente   "/>
    <n v="0"/>
    <n v="32.4"/>
    <n v="0"/>
    <s v="  2302146R"/>
    <n v="100"/>
    <s v="Cliente   "/>
    <n v="718"/>
    <n v="950"/>
    <n v="23200"/>
    <m/>
    <m/>
    <m/>
    <m/>
    <m/>
    <m/>
    <m/>
    <m/>
    <m/>
    <m/>
    <m/>
    <m/>
    <m/>
    <m/>
    <m/>
    <m/>
    <m/>
    <m/>
    <m/>
    <m/>
    <m/>
    <m/>
    <m/>
    <m/>
    <s v="NO"/>
    <s v="NO"/>
    <n v="274"/>
    <n v="1"/>
    <n v="1"/>
    <n v="816307.99270072998"/>
    <n v="1632615.98540146"/>
    <n v="2448923.97810219"/>
    <s v="AGUAS ANDINAS S.A."/>
  </r>
  <r>
    <s v="428871191821"/>
    <s v="SI"/>
    <x v="5"/>
    <n v="2017"/>
    <s v="Junio"/>
    <x v="0"/>
    <x v="42"/>
    <s v="ACTIVO        "/>
    <s v="BT43  "/>
    <s v="1S-C3"/>
    <s v="LO BOZA          "/>
    <s v="AGUAS ANDINAS S.A        "/>
    <s v="CORDILLERA 231                "/>
    <s v="QUILICURA                     "/>
    <n v="5"/>
    <n v="119"/>
    <n v="3100"/>
    <s v="INDEFINIDO"/>
    <d v="2018-04-01T00:00:00"/>
    <d v="2015-06-05T00:00:00"/>
    <d v="2017-06-06T00:00:00"/>
    <d v="2017-07-05T00:00:00"/>
    <n v="17"/>
    <s v="       "/>
    <n v="8980"/>
    <n v="0"/>
    <n v="0"/>
    <m/>
    <n v="1558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1085"/>
    <n v="9085"/>
    <n v="0"/>
    <n v="0"/>
    <m/>
    <n v="566800"/>
    <n v="0"/>
    <n v="0"/>
    <n v="0"/>
    <n v="0"/>
    <n v="0"/>
    <n v="0"/>
    <n v="0"/>
    <n v="0"/>
    <n v="0"/>
    <n v="0"/>
    <n v="576970"/>
    <n v="-187021"/>
    <n v="0"/>
    <n v="0"/>
    <n v="0"/>
    <n v="-187021"/>
    <n v="0"/>
    <n v="0"/>
    <n v="0"/>
    <n v="0"/>
    <n v="0"/>
    <n v="0"/>
    <n v="0"/>
    <n v="1"/>
    <n v="64425135"/>
    <n v="10"/>
    <s v="Cliente   "/>
    <n v="32790"/>
    <n v="33688"/>
    <n v="8980"/>
    <n v="64425135"/>
    <n v="1"/>
    <s v="Cliente   "/>
    <n v="2.2999999999999998"/>
    <n v="0"/>
    <n v="0"/>
    <n v="64425135"/>
    <n v="1"/>
    <s v="Cliente   "/>
    <n v="2.2999999999999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732"/>
    <n v="1"/>
    <n v="1"/>
    <n v="23646.311475409835"/>
    <n v="47292.62295081967"/>
    <n v="70938.934426229505"/>
    <s v="AGUAS ANDINAS S.A."/>
  </r>
  <r>
    <s v="428871591499"/>
    <s v="SI"/>
    <x v="5"/>
    <n v="2017"/>
    <s v="Junio"/>
    <x v="0"/>
    <x v="19"/>
    <s v="ACTIVO        "/>
    <s v="BT3   "/>
    <s v="1S-C3"/>
    <s v="QUILICURA        "/>
    <s v="AGUAS ANDINAS S.A        "/>
    <s v="LO CRUZAT 0520                "/>
    <s v="QUILICURA                     "/>
    <n v="9"/>
    <n v="184"/>
    <n v="3"/>
    <s v="INDEFINIDO"/>
    <d v="2018-02-18T00:00:00"/>
    <d v="2017-03-10T00:00:00"/>
    <d v="2017-06-12T00:00:00"/>
    <d v="2017-07-12T00:00:00"/>
    <n v="34"/>
    <s v="       "/>
    <n v="10280"/>
    <n v="0"/>
    <n v="0"/>
    <m/>
    <n v="2789"/>
    <s v="Chilectra      "/>
    <n v="0"/>
    <n v="0"/>
    <n v="0"/>
    <s v="             "/>
    <n v="0"/>
    <n v="15.6"/>
    <n v="22.5"/>
    <n v="0"/>
    <n v="0"/>
    <n v="3180"/>
    <n v="0"/>
    <n v="0"/>
    <n v="0"/>
    <n v="0"/>
    <n v="0"/>
    <n v="28556"/>
    <n v="1120"/>
    <n v="12778"/>
    <n v="0"/>
    <n v="0"/>
    <m/>
    <n v="652763"/>
    <n v="0"/>
    <n v="633659"/>
    <n v="0"/>
    <n v="0"/>
    <n v="0"/>
    <n v="0"/>
    <n v="0"/>
    <n v="0"/>
    <n v="0"/>
    <n v="0"/>
    <n v="1328876"/>
    <n v="-737283"/>
    <n v="0"/>
    <n v="0"/>
    <n v="0"/>
    <n v="-737283"/>
    <n v="0"/>
    <n v="0"/>
    <n v="0"/>
    <n v="0"/>
    <n v="0"/>
    <n v="0"/>
    <n v="0"/>
    <n v="1"/>
    <n v="5497639"/>
    <n v="20"/>
    <s v="Compañía C"/>
    <n v="1300"/>
    <n v="1814"/>
    <n v="10280"/>
    <n v="5497639"/>
    <n v="20"/>
    <s v="Compañía C"/>
    <n v="21.04"/>
    <n v="15.6"/>
    <n v="0"/>
    <s v="  5497639R"/>
    <n v="20"/>
    <s v="Compañía C"/>
    <n v="387"/>
    <n v="546"/>
    <n v="3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4"/>
    <n v="1"/>
    <n v="1"/>
    <n v="424109.36170212767"/>
    <n v="848218.72340425535"/>
    <n v="1272328.0851063831"/>
    <s v="AGUAS ANDINAS S.A."/>
  </r>
  <r>
    <s v="428872574355"/>
    <s v="SI"/>
    <x v="5"/>
    <n v="2017"/>
    <s v="Junio"/>
    <x v="0"/>
    <x v="43"/>
    <s v="ACTIVO        "/>
    <s v="BT43  "/>
    <s v="1S-C3"/>
    <s v="MACUL            "/>
    <s v="AGUAS ANDINAS S.A.       "/>
    <s v="AVENIDA QUILIN 10601          "/>
    <s v="PENALOLEN                     "/>
    <n v="2"/>
    <n v="323"/>
    <n v="841"/>
    <s v="INDEFINIDO"/>
    <d v="2018-04-01T00:00:00"/>
    <d v="2017-02-02T00:00:00"/>
    <d v="2017-06-01T00:00:00"/>
    <d v="2017-06-30T00:00:00"/>
    <n v="230"/>
    <s v="       "/>
    <n v="139600"/>
    <n v="0"/>
    <n v="0"/>
    <m/>
    <n v="21079"/>
    <s v="Chilectra      "/>
    <n v="0"/>
    <n v="0"/>
    <n v="0"/>
    <s v="             "/>
    <n v="0"/>
    <n v="140"/>
    <n v="140"/>
    <n v="140"/>
    <n v="522.70000000000005"/>
    <n v="22000"/>
    <n v="0"/>
    <n v="0"/>
    <n v="0"/>
    <n v="0"/>
    <n v="0"/>
    <n v="0"/>
    <n v="1085"/>
    <n v="173523"/>
    <n v="0"/>
    <n v="0"/>
    <m/>
    <n v="8864363"/>
    <n v="1105257"/>
    <n v="4087078"/>
    <n v="0"/>
    <n v="0"/>
    <n v="0"/>
    <n v="0"/>
    <n v="0"/>
    <n v="0"/>
    <n v="0"/>
    <n v="0"/>
    <n v="14231306"/>
    <n v="-7762737"/>
    <n v="0"/>
    <n v="0"/>
    <n v="0"/>
    <n v="-7762737"/>
    <n v="0"/>
    <n v="0"/>
    <n v="0"/>
    <n v="0"/>
    <n v="0"/>
    <n v="0"/>
    <n v="0"/>
    <n v="1"/>
    <n v="292352"/>
    <n v="80"/>
    <s v="Financia C"/>
    <n v="36397"/>
    <n v="38142"/>
    <n v="139600"/>
    <n v="292352"/>
    <n v="80"/>
    <s v="Financia C"/>
    <n v="140"/>
    <n v="140.08000000000001"/>
    <n v="0"/>
    <n v="292352"/>
    <n v="80"/>
    <s v="Financia C"/>
    <n v="0"/>
    <n v="140.08000000000001"/>
    <n v="0"/>
    <s v="   292352R"/>
    <n v="80"/>
    <s v="Financia C"/>
    <n v="8453"/>
    <n v="8728"/>
    <n v="22000"/>
    <m/>
    <m/>
    <m/>
    <m/>
    <m/>
    <m/>
    <m/>
    <m/>
    <m/>
    <m/>
    <m/>
    <m/>
    <m/>
    <m/>
    <m/>
    <m/>
    <m/>
    <m/>
    <m/>
    <m/>
    <m/>
    <m/>
    <m/>
    <m/>
    <s v="NO"/>
    <s v="NO"/>
    <n v="119"/>
    <n v="1"/>
    <n v="1"/>
    <n v="3587724.2016806724"/>
    <n v="7175448.4033613447"/>
    <n v="10763172.605042016"/>
    <s v="AGUAS ANDINAS S.A."/>
  </r>
  <r>
    <s v="428872596180"/>
    <s v="SI"/>
    <x v="5"/>
    <n v="2017"/>
    <s v="Junio"/>
    <x v="0"/>
    <x v="44"/>
    <s v="ACTIVO        "/>
    <s v="BT1   "/>
    <s v="1S-C3"/>
    <s v="SANTA RAQUEL     "/>
    <s v="AGUAS ANDINAS S.A.       "/>
    <s v="CALLE  DR SOTERO DEL RIO  S/N "/>
    <s v="LA FLORIDA                    "/>
    <n v="10"/>
    <n v="156"/>
    <n v="770"/>
    <s v="A OPCION DEL CLIENTE"/>
    <s v="A OPCION DEL CLIENTE"/>
    <d v="2016-01-13T00:00:00"/>
    <d v="2017-06-13T00:00:00"/>
    <d v="2017-07-14T00:00:00"/>
    <n v="6"/>
    <n v="350"/>
    <n v="0"/>
    <n v="1101"/>
    <n v="0"/>
    <m/>
    <n v="213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2"/>
    <n v="1251"/>
    <n v="101666"/>
    <n v="0"/>
    <m/>
    <n v="0"/>
    <n v="0"/>
    <n v="0"/>
    <n v="0"/>
    <n v="0"/>
    <n v="0"/>
    <n v="0"/>
    <n v="0"/>
    <n v="0"/>
    <n v="0"/>
    <n v="0"/>
    <n v="103549"/>
    <n v="-36096"/>
    <n v="0"/>
    <n v="0"/>
    <n v="0"/>
    <n v="-36096"/>
    <n v="0"/>
    <n v="0"/>
    <n v="0"/>
    <n v="0"/>
    <n v="0"/>
    <n v="0"/>
    <n v="0"/>
    <n v="1"/>
    <n v="1226338"/>
    <n v="1"/>
    <s v="Financia C"/>
    <n v="10975"/>
    <n v="12076"/>
    <n v="1101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517"/>
    <n v="1"/>
    <n v="1"/>
    <n v="6008.6460348162473"/>
    <n v="12017.292069632495"/>
    <n v="18025.938104448742"/>
    <s v="AGUAS ANDINAS S.A."/>
  </r>
  <r>
    <s v="42887956698"/>
    <s v="SI"/>
    <x v="5"/>
    <n v="2017"/>
    <s v="Junio"/>
    <x v="0"/>
    <x v="45"/>
    <s v="ACTIVO        "/>
    <s v="BT43  "/>
    <s v="1S-C3"/>
    <s v="ANDES            "/>
    <s v="AGUAS ANDINAS S.A        "/>
    <s v="ALVARO CASANOVA 2233          "/>
    <s v="LA REINA                      "/>
    <n v="17"/>
    <n v="844"/>
    <n v="690"/>
    <s v="INDEFINIDO"/>
    <d v="2018-04-01T00:00:00"/>
    <d v="2016-08-23T00:00:00"/>
    <d v="2017-06-22T00:00:00"/>
    <d v="2017-07-25T00:00:00"/>
    <n v="58"/>
    <s v="       "/>
    <n v="20560"/>
    <n v="0"/>
    <n v="0"/>
    <m/>
    <n v="5482"/>
    <s v="Chilectra      "/>
    <n v="0"/>
    <n v="0"/>
    <n v="0"/>
    <s v="No           "/>
    <n v="0"/>
    <n v="35"/>
    <n v="30"/>
    <n v="35"/>
    <n v="35"/>
    <n v="2800"/>
    <n v="0"/>
    <n v="0"/>
    <n v="0"/>
    <n v="0"/>
    <n v="0"/>
    <n v="0"/>
    <n v="1085"/>
    <n v="25556"/>
    <n v="0"/>
    <n v="0"/>
    <m/>
    <n v="1305049"/>
    <n v="496262"/>
    <n v="706945"/>
    <n v="0"/>
    <n v="0"/>
    <n v="0"/>
    <n v="0"/>
    <n v="0"/>
    <n v="0"/>
    <n v="0"/>
    <n v="0"/>
    <n v="2534897"/>
    <n v="-820647"/>
    <n v="0"/>
    <n v="0"/>
    <n v="0"/>
    <n v="-820647"/>
    <n v="0"/>
    <n v="0"/>
    <n v="0"/>
    <n v="0"/>
    <n v="0"/>
    <n v="0"/>
    <n v="0"/>
    <n v="2"/>
    <n v="65908391"/>
    <n v="40"/>
    <s v="Cliente   "/>
    <n v="10538"/>
    <n v="11052"/>
    <n v="20560"/>
    <n v="65908391"/>
    <n v="40"/>
    <s v="Cliente   "/>
    <n v="25.04"/>
    <n v="35.04"/>
    <n v="0"/>
    <n v="65908391"/>
    <n v="40"/>
    <s v="Cliente   "/>
    <n v="25.08"/>
    <n v="35.04"/>
    <n v="0"/>
    <s v="  1392933R"/>
    <n v="40"/>
    <s v="Cliente   "/>
    <n v="2379"/>
    <n v="2449"/>
    <n v="2800"/>
    <m/>
    <m/>
    <m/>
    <m/>
    <m/>
    <m/>
    <m/>
    <m/>
    <m/>
    <m/>
    <m/>
    <m/>
    <m/>
    <m/>
    <m/>
    <m/>
    <m/>
    <m/>
    <m/>
    <m/>
    <m/>
    <m/>
    <m/>
    <m/>
    <s v="NO"/>
    <s v="NO"/>
    <n v="303"/>
    <n v="1"/>
    <n v="1"/>
    <n v="250979.90099009903"/>
    <n v="501959.80198019807"/>
    <n v="752939.70297029708"/>
    <s v="AGUAS ANDINAS S.A."/>
  </r>
  <r>
    <s v="42917670586"/>
    <s v="SI"/>
    <x v="6"/>
    <n v="2017"/>
    <s v="Julio"/>
    <x v="1"/>
    <x v="46"/>
    <s v="ACTIVO        "/>
    <s v="BT1   "/>
    <s v="1A   "/>
    <s v="LOS DOMINICOS    "/>
    <s v="AGUAS CORDILLERA SA      "/>
    <s v="CH HAMILTON      317          "/>
    <s v="LAS CONDES                    "/>
    <n v="16"/>
    <n v="944"/>
    <n v="280"/>
    <s v="A OPCION DEL CLIENTE"/>
    <s v="A OPCION DEL CLIENTE"/>
    <d v="2017-04-22T00:00:00"/>
    <d v="2017-07-24T00:00:00"/>
    <d v="2017-08-23T00:00:00"/>
    <n v="0"/>
    <n v="933"/>
    <n v="0"/>
    <n v="2892"/>
    <n v="325"/>
    <m/>
    <n v="631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54"/>
    <n v="633"/>
    <n v="3999"/>
    <n v="267258"/>
    <n v="39431"/>
    <m/>
    <n v="0"/>
    <n v="0"/>
    <n v="0"/>
    <n v="0"/>
    <n v="0"/>
    <n v="0"/>
    <n v="0"/>
    <n v="0"/>
    <n v="0"/>
    <n v="0"/>
    <n v="0"/>
    <n v="311675"/>
    <n v="-140954"/>
    <n v="0"/>
    <n v="0"/>
    <n v="0"/>
    <n v="-140954"/>
    <n v="0"/>
    <n v="0"/>
    <n v="0"/>
    <n v="0"/>
    <n v="0"/>
    <n v="0"/>
    <n v="0"/>
    <n v="1"/>
    <n v="96168797"/>
    <n v="1"/>
    <s v="Compañía  "/>
    <n v="53141"/>
    <n v="56358"/>
    <n v="321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3"/>
    <n v="1"/>
    <n v="1"/>
    <n v="100540.32258064517"/>
    <n v="201080.64516129033"/>
    <n v="301620.96774193551"/>
    <s v="AGUAS CORDILLERA S.A."/>
  </r>
  <r>
    <s v="429171493784"/>
    <s v="SI"/>
    <x v="6"/>
    <n v="2017"/>
    <s v="Julio"/>
    <x v="1"/>
    <x v="47"/>
    <s v="ACTIVO        "/>
    <s v="AT43  "/>
    <s v="1A   "/>
    <s v="ALONSO DE CORDOVA"/>
    <s v="AGUAS CORDILLERA SA      "/>
    <s v="LAS HUALTATAS 9182            "/>
    <s v="VITACURA                      "/>
    <n v="20"/>
    <n v="940"/>
    <n v="550"/>
    <s v="INDEFINIDO"/>
    <d v="2018-04-01T00:00:00"/>
    <d v="2017-04-27T00:00:00"/>
    <d v="2017-07-28T00:00:00"/>
    <d v="2017-08-29T00:00:00"/>
    <n v="0"/>
    <s v="       "/>
    <n v="200"/>
    <n v="0"/>
    <n v="0"/>
    <m/>
    <n v="9091"/>
    <s v="Chilectra      "/>
    <n v="0"/>
    <n v="0"/>
    <n v="0"/>
    <s v="No           "/>
    <n v="0"/>
    <n v="48.4"/>
    <n v="49.3"/>
    <n v="0"/>
    <n v="0"/>
    <n v="0"/>
    <n v="0"/>
    <n v="0"/>
    <n v="0"/>
    <n v="0"/>
    <n v="0"/>
    <n v="0"/>
    <n v="1088"/>
    <n v="249"/>
    <n v="0"/>
    <n v="0"/>
    <m/>
    <n v="12052"/>
    <n v="81165"/>
    <n v="0"/>
    <n v="0"/>
    <n v="0"/>
    <n v="0"/>
    <n v="0"/>
    <n v="0"/>
    <n v="0"/>
    <n v="0"/>
    <n v="749"/>
    <n v="95303"/>
    <n v="-58701"/>
    <n v="0"/>
    <n v="0"/>
    <n v="0"/>
    <n v="-58701"/>
    <n v="0"/>
    <n v="0"/>
    <n v="0"/>
    <n v="0"/>
    <n v="0"/>
    <n v="0"/>
    <n v="0"/>
    <n v="2"/>
    <n v="86414327"/>
    <n v="100"/>
    <s v="Financia C"/>
    <n v="1974"/>
    <n v="1976"/>
    <n v="200"/>
    <n v="86414327"/>
    <n v="100"/>
    <s v="Financia C"/>
    <n v="49"/>
    <n v="48.4"/>
    <n v="0"/>
    <n v="86414327"/>
    <n v="100"/>
    <s v="Financia C"/>
    <n v="0"/>
    <n v="0"/>
    <n v="0"/>
    <s v=" 69383785R"/>
    <n v="100"/>
    <s v="Financia C"/>
    <n v="885"/>
    <n v="885"/>
    <n v="0"/>
    <m/>
    <m/>
    <m/>
    <m/>
    <m/>
    <m/>
    <m/>
    <m/>
    <m/>
    <m/>
    <m/>
    <m/>
    <m/>
    <m/>
    <m/>
    <m/>
    <m/>
    <m/>
    <m/>
    <m/>
    <m/>
    <m/>
    <m/>
    <m/>
    <s v="NO"/>
    <s v="NO"/>
    <n v="92"/>
    <n v="1"/>
    <n v="1"/>
    <n v="31077.065217391304"/>
    <n v="62154.130434782608"/>
    <n v="93231.195652173919"/>
    <s v="AGUAS CORDILLERA S.A."/>
  </r>
  <r>
    <s v="429173088655"/>
    <s v="SI"/>
    <x v="6"/>
    <n v="2017"/>
    <s v="Julio"/>
    <x v="2"/>
    <x v="7"/>
    <s v="ACTIVO        "/>
    <s v="AT43  "/>
    <s v="1A   "/>
    <s v="BATUCO           "/>
    <s v="AGUAS MANQUEHUE S.A.     "/>
    <s v="CAMINO GUAY GUAY 100 COND.LOS "/>
    <s v="COLINA                        "/>
    <n v="3"/>
    <n v="544"/>
    <n v="4410"/>
    <s v="INDEFINIDO"/>
    <d v="2018-04-01T00:00:00"/>
    <d v="2017-02-01T00:00:00"/>
    <d v="2017-07-03T00:00:00"/>
    <d v="2017-08-02T00:00:00"/>
    <n v="292"/>
    <s v="       "/>
    <n v="248400"/>
    <n v="0"/>
    <n v="0"/>
    <m/>
    <n v="51433"/>
    <s v="Chilectra      "/>
    <n v="0"/>
    <n v="0"/>
    <n v="0"/>
    <s v="             "/>
    <n v="0"/>
    <n v="240"/>
    <n v="239.4"/>
    <n v="186"/>
    <n v="186"/>
    <n v="59400"/>
    <n v="0"/>
    <n v="0"/>
    <n v="0"/>
    <n v="0"/>
    <n v="0"/>
    <n v="0"/>
    <n v="1751"/>
    <n v="308761"/>
    <n v="0"/>
    <n v="0"/>
    <m/>
    <n v="14969106"/>
    <n v="1127479"/>
    <n v="4957164"/>
    <n v="0"/>
    <n v="0"/>
    <n v="0"/>
    <n v="0"/>
    <n v="0"/>
    <n v="0"/>
    <n v="0"/>
    <n v="0"/>
    <n v="21364261"/>
    <n v="-12045169"/>
    <n v="0"/>
    <n v="0"/>
    <n v="0"/>
    <n v="-12045169"/>
    <n v="0"/>
    <n v="0"/>
    <n v="0"/>
    <n v="0"/>
    <n v="0"/>
    <n v="0"/>
    <n v="0"/>
    <n v="1"/>
    <n v="4012523"/>
    <n v="600"/>
    <s v="Financia C"/>
    <n v="2612"/>
    <n v="3026"/>
    <n v="248400"/>
    <n v="4012523"/>
    <n v="600"/>
    <s v="Financia C"/>
    <n v="238.8"/>
    <n v="240"/>
    <n v="0"/>
    <n v="4012523"/>
    <n v="600"/>
    <s v="Financia C"/>
    <n v="238.8"/>
    <n v="186"/>
    <n v="0"/>
    <s v="  4012523R"/>
    <n v="600"/>
    <s v="Financia C"/>
    <n v="593"/>
    <n v="692"/>
    <n v="59400"/>
    <m/>
    <m/>
    <m/>
    <m/>
    <m/>
    <m/>
    <m/>
    <m/>
    <m/>
    <m/>
    <m/>
    <m/>
    <m/>
    <m/>
    <m/>
    <m/>
    <m/>
    <m/>
    <m/>
    <m/>
    <m/>
    <m/>
    <m/>
    <m/>
    <s v="NO"/>
    <s v="NO"/>
    <n v="152"/>
    <n v="1"/>
    <n v="1"/>
    <n v="4216630.4605263164"/>
    <n v="8433260.9210526329"/>
    <n v="12649891.381578948"/>
    <s v="AGUAS MANQUEHUE S.A."/>
  </r>
  <r>
    <s v="42917533090"/>
    <s v="SI"/>
    <x v="6"/>
    <n v="2017"/>
    <s v="Julio"/>
    <x v="0"/>
    <x v="48"/>
    <s v="ACTIVO        "/>
    <s v="AT43  "/>
    <s v="1S-C3"/>
    <s v="RECOLETA         "/>
    <s v="AGUAS ANDINAS S.A        "/>
    <s v="C DEL CANTO J SOCIAL          "/>
    <s v="RECOLETA                      "/>
    <n v="16"/>
    <n v="135"/>
    <n v="1505"/>
    <s v="INDEFINIDO"/>
    <d v="2018-04-01T00:00:00"/>
    <d v="2017-04-22T00:00:00"/>
    <d v="2017-07-24T00:00:00"/>
    <d v="2017-08-23T00:00:00"/>
    <n v="0"/>
    <s v="       "/>
    <n v="3600"/>
    <n v="0"/>
    <n v="0"/>
    <m/>
    <n v="3409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4504"/>
    <n v="1087"/>
    <n v="4475"/>
    <n v="0"/>
    <n v="0"/>
    <m/>
    <n v="216944"/>
    <n v="0"/>
    <n v="0"/>
    <n v="0"/>
    <n v="0"/>
    <n v="0"/>
    <n v="0"/>
    <n v="0"/>
    <n v="0"/>
    <n v="0"/>
    <n v="0"/>
    <n v="257010"/>
    <n v="-148245"/>
    <n v="0"/>
    <n v="0"/>
    <n v="0"/>
    <n v="-148245"/>
    <n v="0"/>
    <n v="0"/>
    <n v="0"/>
    <n v="0"/>
    <n v="0"/>
    <n v="0"/>
    <n v="0"/>
    <n v="2"/>
    <n v="342619"/>
    <n v="300"/>
    <s v="Financia C"/>
    <n v="5022"/>
    <n v="5034"/>
    <n v="3600"/>
    <n v="342619"/>
    <n v="30"/>
    <s v="Financia C"/>
    <n v="0"/>
    <n v="0"/>
    <n v="0"/>
    <n v="342619"/>
    <n v="30"/>
    <s v="Financia C"/>
    <n v="0"/>
    <n v="0"/>
    <n v="0"/>
    <s v=" 70528549R"/>
    <n v="300"/>
    <s v="Compañía  "/>
    <n v="2254"/>
    <n v="2254"/>
    <n v="0"/>
    <m/>
    <m/>
    <m/>
    <m/>
    <m/>
    <m/>
    <m/>
    <m/>
    <m/>
    <m/>
    <m/>
    <m/>
    <m/>
    <m/>
    <m/>
    <m/>
    <m/>
    <m/>
    <m/>
    <m/>
    <m/>
    <m/>
    <m/>
    <m/>
    <s v="NO"/>
    <s v="NO"/>
    <n v="93"/>
    <n v="1"/>
    <n v="1"/>
    <n v="82906.451612903227"/>
    <n v="165812.90322580645"/>
    <n v="248719.35483870967"/>
    <s v="AGUAS ANDINAS S.A."/>
  </r>
  <r>
    <s v="42917574718"/>
    <s v="SI"/>
    <x v="6"/>
    <n v="2017"/>
    <s v="Julio"/>
    <x v="0"/>
    <x v="49"/>
    <s v="ACTIVO        "/>
    <s v="BT1   "/>
    <s v="1S-C3"/>
    <s v="CISTERNA         "/>
    <s v="AGUAS ANDINAS S A        "/>
    <s v="MANUEL RODRIGUEZ N 1465       "/>
    <s v="SAN RAMÓN                     "/>
    <n v="18"/>
    <n v="334"/>
    <n v="4580"/>
    <s v="A OPCION DEL CLIENTE"/>
    <s v="A OPCION DEL CLIENTE"/>
    <d v="2016-04-25T00:00:00"/>
    <d v="2017-07-26T00:00:00"/>
    <d v="2017-08-25T00:00:00"/>
    <n v="0"/>
    <n v="350"/>
    <n v="0"/>
    <n v="2956"/>
    <n v="0"/>
    <m/>
    <n v="10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54"/>
    <n v="633"/>
    <n v="3658"/>
    <n v="271612"/>
    <n v="0"/>
    <m/>
    <n v="0"/>
    <n v="0"/>
    <n v="0"/>
    <n v="0"/>
    <n v="0"/>
    <n v="0"/>
    <n v="0"/>
    <n v="0"/>
    <n v="0"/>
    <n v="0"/>
    <n v="0"/>
    <n v="276257"/>
    <n v="-265492"/>
    <n v="0"/>
    <n v="0"/>
    <n v="0"/>
    <n v="-265492"/>
    <n v="0"/>
    <n v="0"/>
    <n v="0"/>
    <n v="0"/>
    <n v="0"/>
    <n v="0"/>
    <n v="0"/>
    <n v="1"/>
    <n v="7751582"/>
    <n v="1"/>
    <s v="Compañía  "/>
    <n v="6707"/>
    <n v="9663"/>
    <n v="2956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457"/>
    <n v="1"/>
    <n v="1"/>
    <n v="18135.032822757112"/>
    <n v="36270.065645514223"/>
    <n v="54405.098468271332"/>
    <s v="AGUAS ANDINAS S.A."/>
  </r>
  <r>
    <s v="429172595084"/>
    <s v="SI"/>
    <x v="6"/>
    <n v="2017"/>
    <s v="Julio"/>
    <x v="0"/>
    <x v="50"/>
    <s v="ACTIVO        "/>
    <s v="BT43  "/>
    <s v="1S-C3"/>
    <s v="QUILICURA        "/>
    <s v="AGUAS ANDINAS S.A.       "/>
    <s v="AVDA. LO MARCOLETA 471        "/>
    <s v="QUILICURA                     "/>
    <n v="17"/>
    <n v="189"/>
    <n v="4420"/>
    <s v="INDEFINIDO"/>
    <d v="2018-04-01T00:00:00"/>
    <d v="2016-06-22T00:00:00"/>
    <d v="2017-07-25T00:00:00"/>
    <d v="2017-08-24T00:00:00"/>
    <n v="17"/>
    <s v="       "/>
    <n v="16867"/>
    <n v="0"/>
    <n v="0"/>
    <m/>
    <n v="1461"/>
    <s v="Chilectra      "/>
    <n v="0"/>
    <n v="0"/>
    <n v="0"/>
    <s v="No           "/>
    <n v="0"/>
    <n v="4.8"/>
    <n v="2.4"/>
    <n v="5.3"/>
    <n v="5.3"/>
    <n v="3812"/>
    <n v="0"/>
    <n v="0"/>
    <n v="0"/>
    <n v="0"/>
    <n v="0"/>
    <n v="0"/>
    <n v="1087"/>
    <n v="20966"/>
    <n v="0"/>
    <n v="0"/>
    <m/>
    <n v="1068423"/>
    <n v="52949"/>
    <n v="234531"/>
    <n v="0"/>
    <n v="0"/>
    <n v="0"/>
    <n v="0"/>
    <n v="0"/>
    <n v="0"/>
    <n v="0"/>
    <n v="0"/>
    <n v="1377956"/>
    <n v="-208066"/>
    <n v="0"/>
    <n v="0"/>
    <n v="0"/>
    <n v="-208066"/>
    <n v="0"/>
    <n v="0"/>
    <n v="0"/>
    <n v="0"/>
    <n v="0"/>
    <n v="0"/>
    <n v="0"/>
    <n v="1"/>
    <n v="7824"/>
    <n v="1"/>
    <s v="Financia C"/>
    <n v="91782"/>
    <n v="108649"/>
    <n v="16867"/>
    <n v="7824"/>
    <n v="1"/>
    <s v="Financia C"/>
    <n v="5"/>
    <n v="4.88"/>
    <n v="0"/>
    <n v="7824"/>
    <n v="1"/>
    <s v="Financia C"/>
    <n v="3.72"/>
    <n v="5.38"/>
    <n v="0"/>
    <s v="     7824R"/>
    <n v="1"/>
    <s v="Financia C"/>
    <n v="39850"/>
    <n v="43662"/>
    <n v="3812"/>
    <m/>
    <m/>
    <m/>
    <m/>
    <m/>
    <m/>
    <m/>
    <m/>
    <m/>
    <m/>
    <m/>
    <m/>
    <m/>
    <m/>
    <m/>
    <m/>
    <m/>
    <m/>
    <m/>
    <m/>
    <m/>
    <m/>
    <m/>
    <m/>
    <s v="NO"/>
    <s v="NO"/>
    <n v="398"/>
    <n v="1"/>
    <n v="1"/>
    <n v="103866.03015075377"/>
    <n v="207732.06030150753"/>
    <n v="311598.09045226133"/>
    <s v="AGUAS ANDINAS S.A."/>
  </r>
  <r>
    <s v="42948670610"/>
    <s v="SI"/>
    <x v="7"/>
    <n v="2017"/>
    <s v="Agosto"/>
    <x v="1"/>
    <x v="51"/>
    <s v="ACTIVO        "/>
    <s v="AT43  "/>
    <s v="1A   "/>
    <s v="LOS DOMINICOS    "/>
    <s v="AGUAS CORDILLERA SA      "/>
    <s v="STA MARIA /  GRAN VIA         "/>
    <s v="VITACURA                      "/>
    <n v="20"/>
    <n v="938"/>
    <n v="715"/>
    <s v="INDEFINIDO"/>
    <d v="2018-04-01T00:00:00"/>
    <d v="2014-12-29T00:00:00"/>
    <d v="2017-08-29T00:00:00"/>
    <d v="2017-09-28T00:00:00"/>
    <n v="61"/>
    <s v="       "/>
    <n v="278560"/>
    <n v="0"/>
    <n v="0"/>
    <n v="0"/>
    <n v="10398"/>
    <s v="Chilectra      "/>
    <n v="0"/>
    <n v="0"/>
    <n v="0"/>
    <s v="No           "/>
    <n v="0"/>
    <n v="36.6"/>
    <n v="18.3"/>
    <n v="36.4"/>
    <n v="36.4"/>
    <n v="5320"/>
    <n v="0"/>
    <n v="0"/>
    <n v="0"/>
    <n v="0"/>
    <n v="0"/>
    <n v="22664"/>
    <n v="661"/>
    <n v="269593"/>
    <n v="0"/>
    <n v="0"/>
    <n v="0"/>
    <n v="17210543"/>
    <n v="390183"/>
    <n v="959948"/>
    <n v="0"/>
    <n v="0"/>
    <n v="0"/>
    <n v="0"/>
    <n v="0"/>
    <n v="0"/>
    <n v="0"/>
    <n v="0"/>
    <n v="18853592"/>
    <n v="-2145620"/>
    <n v="0"/>
    <n v="0"/>
    <n v="0"/>
    <n v="-2145620"/>
    <n v="0"/>
    <n v="0"/>
    <n v="0"/>
    <n v="0"/>
    <n v="0"/>
    <n v="0"/>
    <n v="0"/>
    <n v="1"/>
    <n v="5498056"/>
    <n v="40"/>
    <s v="Compañía C"/>
    <n v="96325"/>
    <n v="3289"/>
    <n v="278560"/>
    <n v="5498056"/>
    <n v="40"/>
    <s v="Compañía C"/>
    <n v="0"/>
    <n v="36.64"/>
    <n v="0"/>
    <n v="5498056"/>
    <n v="40"/>
    <s v="Compañía C"/>
    <n v="0"/>
    <n v="36.44"/>
    <n v="0"/>
    <s v="  5498056R"/>
    <n v="40"/>
    <s v="Compañía C"/>
    <n v="0"/>
    <n v="133"/>
    <n v="5320"/>
    <m/>
    <m/>
    <m/>
    <m/>
    <m/>
    <m/>
    <m/>
    <m/>
    <m/>
    <m/>
    <m/>
    <m/>
    <m/>
    <m/>
    <m/>
    <m/>
    <m/>
    <m/>
    <m/>
    <m/>
    <m/>
    <m/>
    <m/>
    <m/>
    <s v="NO"/>
    <s v="NO"/>
    <n v="974"/>
    <n v="1"/>
    <n v="1"/>
    <n v="580706.1190965093"/>
    <n v="1161412.2381930186"/>
    <n v="1742118.3572895278"/>
    <s v="AGUAS CORDILLERA S.A."/>
  </r>
  <r>
    <s v="42948670620"/>
    <s v="SI"/>
    <x v="7"/>
    <n v="2017"/>
    <s v="Agosto"/>
    <x v="1"/>
    <x v="52"/>
    <s v="ACTIVO        "/>
    <s v="BT43  "/>
    <s v="1A   "/>
    <s v="LOS DOMINICOS    "/>
    <s v="AGUAS CORDILLERA SA      "/>
    <s v="LAS LLAVERIAS 1169            "/>
    <s v="VITACURA                      "/>
    <n v="20"/>
    <n v="938"/>
    <n v="800"/>
    <s v="INDEFINIDO"/>
    <d v="2018-04-01T00:00:00"/>
    <d v="2017-04-27T00:00:00"/>
    <d v="2017-08-29T00:00:00"/>
    <d v="2017-09-28T00:00:00"/>
    <n v="27"/>
    <s v="       "/>
    <n v="3491"/>
    <n v="0"/>
    <n v="0"/>
    <n v="0"/>
    <n v="2320"/>
    <s v="Chilectra      "/>
    <n v="0"/>
    <n v="0"/>
    <n v="0"/>
    <s v="No           "/>
    <n v="0"/>
    <n v="5.3"/>
    <n v="5.7"/>
    <n v="4.9000000000000004"/>
    <n v="4.9000000000000004"/>
    <n v="192"/>
    <n v="0"/>
    <n v="0"/>
    <n v="0"/>
    <n v="0"/>
    <n v="0"/>
    <n v="25289"/>
    <n v="661"/>
    <n v="4339"/>
    <n v="0"/>
    <n v="0"/>
    <n v="0"/>
    <n v="225935"/>
    <n v="53304"/>
    <n v="153718"/>
    <n v="0"/>
    <n v="0"/>
    <n v="0"/>
    <n v="0"/>
    <n v="0"/>
    <n v="0"/>
    <n v="0"/>
    <n v="0"/>
    <n v="463246"/>
    <n v="-99423"/>
    <n v="0"/>
    <n v="0"/>
    <n v="0"/>
    <n v="-99423"/>
    <n v="0"/>
    <n v="0"/>
    <n v="0"/>
    <n v="0"/>
    <n v="0"/>
    <n v="0"/>
    <n v="0"/>
    <n v="1"/>
    <n v="63343503"/>
    <n v="1"/>
    <s v="Compañía C"/>
    <n v="7118"/>
    <n v="10609"/>
    <n v="3491"/>
    <n v="63343503"/>
    <n v="1"/>
    <s v="Compañía C"/>
    <n v="3.54"/>
    <n v="5.3659999999999997"/>
    <n v="0"/>
    <n v="63343503"/>
    <n v="1"/>
    <s v="Compañía C"/>
    <n v="3.3260000000000001"/>
    <n v="4.9560000000000004"/>
    <n v="0"/>
    <s v=" 63343503R"/>
    <n v="1"/>
    <s v="Compañía C"/>
    <n v="13"/>
    <n v="205"/>
    <n v="192"/>
    <m/>
    <m/>
    <m/>
    <m/>
    <m/>
    <m/>
    <m/>
    <m/>
    <m/>
    <m/>
    <m/>
    <m/>
    <m/>
    <m/>
    <m/>
    <m/>
    <m/>
    <m/>
    <m/>
    <m/>
    <m/>
    <m/>
    <m/>
    <m/>
    <s v="NO"/>
    <s v="NO"/>
    <n v="124"/>
    <n v="1"/>
    <n v="1"/>
    <n v="112075.64516129033"/>
    <n v="224151.29032258067"/>
    <n v="336226.93548387097"/>
    <s v="AGUAS CORDILLERA S.A."/>
  </r>
  <r>
    <s v="429481514634"/>
    <s v="SI"/>
    <x v="7"/>
    <n v="2017"/>
    <s v="Agosto"/>
    <x v="1"/>
    <x v="53"/>
    <s v="ACTIVO        "/>
    <s v="BT1   "/>
    <s v="1A   "/>
    <s v="APOQUINDO        "/>
    <s v="AGUAS CORDILLERA S A     "/>
    <s v="VALENZUELA PUELMA 8940        "/>
    <s v="LAS CONDES                    "/>
    <n v="16"/>
    <n v="944"/>
    <n v="320"/>
    <s v="A OPCION DEL CLIENTE"/>
    <s v="A OPCION DEL CLIENTE"/>
    <d v="2016-11-22T00:00:00"/>
    <d v="2017-08-23T00:00:00"/>
    <d v="2017-09-22T00:00:00"/>
    <n v="0"/>
    <n v="350"/>
    <n v="0"/>
    <n v="870"/>
    <n v="0"/>
    <n v="0"/>
    <n v="206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2"/>
    <n v="1081"/>
    <n v="80279"/>
    <n v="0"/>
    <n v="0"/>
    <n v="0"/>
    <n v="0"/>
    <n v="0"/>
    <n v="0"/>
    <n v="0"/>
    <n v="0"/>
    <n v="0"/>
    <n v="0"/>
    <n v="0"/>
    <n v="0"/>
    <n v="0"/>
    <n v="81992"/>
    <n v="-50951"/>
    <n v="0"/>
    <n v="0"/>
    <n v="0"/>
    <n v="-50951"/>
    <n v="0"/>
    <n v="0"/>
    <n v="0"/>
    <n v="0"/>
    <n v="0"/>
    <n v="0"/>
    <n v="0"/>
    <n v="1"/>
    <n v="98058533"/>
    <n v="1"/>
    <s v="Financia C"/>
    <n v="23959"/>
    <n v="24829"/>
    <n v="870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274"/>
    <n v="1"/>
    <n v="1"/>
    <n v="8977.2262773722614"/>
    <n v="17954.452554744523"/>
    <n v="26931.678832116788"/>
    <s v="AGUAS CORDILLERA S.A."/>
  </r>
  <r>
    <s v="4294840711"/>
    <s v="SI"/>
    <x v="7"/>
    <n v="2017"/>
    <s v="Agosto"/>
    <x v="1"/>
    <x v="54"/>
    <s v="ACTIVO        "/>
    <s v="BT1   "/>
    <s v="1A   "/>
    <s v="LOS DOMINICOS    "/>
    <s v="AGUAS CORDILLERA S A     "/>
    <s v="PASTOR FERNANDEZ 16590        "/>
    <s v="LO BARNECHEA                  "/>
    <n v="18"/>
    <n v="661"/>
    <n v="1090"/>
    <s v="A OPCION DEL CLIENTE"/>
    <s v="A OPCION DEL CLIENTE"/>
    <d v="2017-03-22T00:00:00"/>
    <d v="2017-08-25T00:00:00"/>
    <d v="2017-09-26T00:00:00"/>
    <n v="10"/>
    <n v="549"/>
    <n v="0"/>
    <n v="3173"/>
    <n v="2350"/>
    <n v="0"/>
    <n v="566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4"/>
    <n v="6865"/>
    <n v="281878"/>
    <n v="265409"/>
    <n v="0"/>
    <n v="0"/>
    <n v="0"/>
    <n v="0"/>
    <n v="0"/>
    <n v="0"/>
    <n v="0"/>
    <n v="0"/>
    <n v="0"/>
    <n v="0"/>
    <n v="0"/>
    <n v="0"/>
    <n v="554716"/>
    <n v="-158426"/>
    <n v="0"/>
    <n v="0"/>
    <n v="0"/>
    <n v="-158426"/>
    <n v="-762"/>
    <n v="0"/>
    <n v="0"/>
    <n v="0"/>
    <n v="0"/>
    <n v="0"/>
    <n v="762"/>
    <n v="1"/>
    <n v="26000467"/>
    <n v="1"/>
    <s v="Financia C"/>
    <n v="6162"/>
    <n v="11685"/>
    <n v="5523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56"/>
    <n v="1"/>
    <n v="1"/>
    <n v="106676.15384615384"/>
    <n v="213352.30769230769"/>
    <n v="320028.46153846156"/>
    <s v="AGUAS CORDILLERA S.A."/>
  </r>
  <r>
    <s v="4294840713"/>
    <s v="SI"/>
    <x v="7"/>
    <n v="2017"/>
    <s v="Agosto"/>
    <x v="1"/>
    <x v="55"/>
    <s v="ACTIVO        "/>
    <s v="BT1   "/>
    <s v="1A   "/>
    <s v="LOS DOMINICOS    "/>
    <s v="AGUAS  CORDILLERA  S A   "/>
    <s v="PASTOR FERNANDEZ 16590        "/>
    <s v="LO BARNECHEA                  "/>
    <n v="18"/>
    <n v="661"/>
    <n v="1100"/>
    <s v="A OPCION DEL CLIENTE"/>
    <s v="A OPCION DEL CLIENTE"/>
    <d v="2017-05-24T00:00:00"/>
    <d v="2017-08-25T00:00:00"/>
    <d v="2017-09-26T00:00:00"/>
    <n v="10"/>
    <n v="350"/>
    <n v="0"/>
    <n v="1085"/>
    <n v="5664"/>
    <n v="0"/>
    <n v="4915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4"/>
    <n v="8389"/>
    <n v="96490"/>
    <n v="640600"/>
    <n v="0"/>
    <n v="0"/>
    <n v="0"/>
    <n v="0"/>
    <n v="0"/>
    <n v="0"/>
    <n v="0"/>
    <n v="0"/>
    <n v="0"/>
    <n v="0"/>
    <n v="0"/>
    <n v="0"/>
    <n v="746043"/>
    <n v="-91124"/>
    <n v="0"/>
    <n v="0"/>
    <n v="0"/>
    <n v="-91124"/>
    <n v="-1248"/>
    <n v="0"/>
    <n v="0"/>
    <n v="0"/>
    <n v="0"/>
    <n v="0"/>
    <n v="1248"/>
    <n v="1"/>
    <n v="26000466"/>
    <n v="1"/>
    <s v="Financia C"/>
    <n v="12051"/>
    <n v="18800"/>
    <n v="6749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3"/>
    <n v="1"/>
    <n v="1"/>
    <n v="240659.03225806452"/>
    <n v="481318.06451612903"/>
    <n v="721977.09677419357"/>
    <s v="AGUAS CORDILLERA S.A."/>
  </r>
  <r>
    <s v="429482950542"/>
    <s v="SI"/>
    <x v="7"/>
    <n v="2017"/>
    <s v="Agosto"/>
    <x v="1"/>
    <x v="56"/>
    <s v="ACTIVO        "/>
    <s v="BT1   "/>
    <s v="1A   "/>
    <s v="ALONSO DE CORDOVA"/>
    <s v="AGUAS CORDILLERA S.A.    "/>
    <s v="AVDA. ANDRES BELLO ESQUINA PRE"/>
    <s v="LAS CONDES                    "/>
    <n v="14"/>
    <n v="972"/>
    <n v="4470"/>
    <s v="A OPCION DEL CLIENTE"/>
    <s v="A OPCION DEL CLIENTE"/>
    <d v="2017-03-21T00:00:00"/>
    <d v="2017-08-21T00:00:00"/>
    <d v="2017-09-20T00:00:00"/>
    <n v="2.5"/>
    <n v="350"/>
    <n v="0"/>
    <n v="1"/>
    <n v="0"/>
    <n v="0"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32"/>
    <n v="0"/>
    <n v="98"/>
    <n v="0"/>
    <n v="0"/>
    <n v="0"/>
    <n v="0"/>
    <n v="0"/>
    <n v="0"/>
    <n v="0"/>
    <n v="0"/>
    <n v="0"/>
    <n v="0"/>
    <n v="0"/>
    <n v="0"/>
    <n v="0"/>
    <n v="730"/>
    <n v="0"/>
    <n v="0"/>
    <n v="0"/>
    <n v="0"/>
    <n v="0"/>
    <n v="0"/>
    <n v="0"/>
    <n v="0"/>
    <n v="0"/>
    <n v="0"/>
    <n v="0"/>
    <n v="0"/>
    <n v="1"/>
    <n v="24696666"/>
    <n v="1"/>
    <s v="Financia C"/>
    <n v="6837"/>
    <n v="6838"/>
    <n v="1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53"/>
    <n v="1"/>
    <n v="1"/>
    <n v="143.13725490196077"/>
    <n v="286.27450980392155"/>
    <n v="429.41176470588232"/>
    <s v="AGUAS CORDILLERA S.A."/>
  </r>
  <r>
    <s v="429481222500"/>
    <s v="SI"/>
    <x v="7"/>
    <n v="2017"/>
    <s v="Agosto"/>
    <x v="2"/>
    <x v="57"/>
    <s v="ACTIVO        "/>
    <s v="BT43  "/>
    <s v="1A   "/>
    <s v="LA DEHESA        "/>
    <s v="AGUAS MANQUEHUE SA       "/>
    <s v="CNO DE LA CAÑADA 3388         "/>
    <s v="LO BARNECHEA                  "/>
    <n v="15"/>
    <n v="921"/>
    <n v="3500"/>
    <s v="INDEFINIDO"/>
    <d v="2018-04-01T00:00:00"/>
    <d v="2017-05-19T00:00:00"/>
    <d v="2017-08-22T00:00:00"/>
    <d v="2017-09-21T00:00:00"/>
    <n v="29"/>
    <s v="       "/>
    <n v="7360"/>
    <n v="0"/>
    <n v="0"/>
    <n v="0"/>
    <n v="2492"/>
    <s v="Chilectra      "/>
    <n v="0"/>
    <n v="0"/>
    <n v="0"/>
    <s v="No           "/>
    <n v="0"/>
    <n v="7.5"/>
    <n v="11.1"/>
    <n v="6.8"/>
    <n v="6.8"/>
    <n v="40"/>
    <n v="0"/>
    <n v="0"/>
    <n v="0"/>
    <n v="0"/>
    <n v="0"/>
    <n v="0"/>
    <n v="1266"/>
    <n v="9148"/>
    <n v="0"/>
    <n v="0"/>
    <n v="0"/>
    <n v="467347"/>
    <n v="73408"/>
    <n v="173401"/>
    <n v="0"/>
    <n v="0"/>
    <n v="0"/>
    <n v="0"/>
    <n v="0"/>
    <n v="0"/>
    <n v="0"/>
    <n v="0"/>
    <n v="724570"/>
    <n v="-209024"/>
    <n v="0"/>
    <n v="0"/>
    <n v="0"/>
    <n v="-209024"/>
    <n v="0"/>
    <n v="0"/>
    <n v="0"/>
    <n v="0"/>
    <n v="0"/>
    <n v="0"/>
    <n v="0"/>
    <n v="1"/>
    <n v="292359"/>
    <n v="20"/>
    <s v="Cliente   "/>
    <n v="411"/>
    <n v="779"/>
    <n v="7360"/>
    <n v="292359"/>
    <n v="20"/>
    <s v="Cliente   "/>
    <n v="5.78"/>
    <n v="7.52"/>
    <n v="0"/>
    <n v="292359"/>
    <n v="20"/>
    <s v="Cliente   "/>
    <n v="5.3"/>
    <n v="6.88"/>
    <n v="0"/>
    <s v="   292359R"/>
    <n v="20"/>
    <s v="Cliente   "/>
    <n v="19"/>
    <n v="21"/>
    <n v="40"/>
    <m/>
    <m/>
    <m/>
    <m/>
    <m/>
    <m/>
    <m/>
    <m/>
    <m/>
    <m/>
    <m/>
    <m/>
    <m/>
    <m/>
    <m/>
    <m/>
    <m/>
    <m/>
    <m/>
    <m/>
    <m/>
    <m/>
    <m/>
    <m/>
    <s v="NO"/>
    <s v="NO"/>
    <n v="95"/>
    <n v="1"/>
    <n v="1"/>
    <n v="228811.57894736843"/>
    <n v="457623.15789473685"/>
    <n v="686434.73684210528"/>
    <s v="AGUAS MANQUEHUE S.A."/>
  </r>
  <r>
    <s v="429482674319"/>
    <s v="SI"/>
    <x v="7"/>
    <n v="2017"/>
    <s v="Agosto"/>
    <x v="2"/>
    <x v="11"/>
    <s v="ACTIVO        "/>
    <s v="BT43  "/>
    <s v="1A   "/>
    <s v="LA DEHESA        "/>
    <s v="AGUAS MANQUEHUE S.A.     "/>
    <s v="AVDA. EL GOLF DE MANQUEHUE S/N"/>
    <s v="LO BARNECHEA                  "/>
    <n v="15"/>
    <n v="921"/>
    <n v="4400"/>
    <s v="INDEFINIDO"/>
    <d v="2018-04-01T00:00:00"/>
    <d v="2017-05-19T00:00:00"/>
    <d v="2017-08-22T00:00:00"/>
    <d v="2017-09-21T00:00:00"/>
    <n v="180"/>
    <s v="       "/>
    <n v="12720"/>
    <n v="0"/>
    <n v="0"/>
    <n v="0"/>
    <n v="15466"/>
    <s v="Chilectra      "/>
    <n v="0"/>
    <n v="0"/>
    <n v="0"/>
    <s v="No           "/>
    <n v="0"/>
    <n v="42"/>
    <n v="47.2"/>
    <n v="40.799999999999997"/>
    <n v="40.799999999999997"/>
    <n v="400"/>
    <n v="0"/>
    <n v="0"/>
    <n v="0"/>
    <n v="0"/>
    <n v="0"/>
    <n v="0"/>
    <n v="1266"/>
    <n v="15811"/>
    <n v="0"/>
    <n v="0"/>
    <n v="0"/>
    <n v="807698"/>
    <n v="309917"/>
    <n v="1028312"/>
    <n v="0"/>
    <n v="0"/>
    <n v="0"/>
    <n v="0"/>
    <n v="0"/>
    <n v="0"/>
    <n v="0"/>
    <n v="0"/>
    <n v="2163004"/>
    <n v="-1415596"/>
    <n v="0"/>
    <n v="0"/>
    <n v="0"/>
    <n v="-1415596"/>
    <n v="0"/>
    <n v="0"/>
    <n v="0"/>
    <n v="0"/>
    <n v="0"/>
    <n v="0"/>
    <n v="0"/>
    <n v="1"/>
    <n v="28131"/>
    <n v="40"/>
    <s v="Financia C"/>
    <n v="21156"/>
    <n v="21474"/>
    <n v="12720"/>
    <n v="28131"/>
    <n v="40"/>
    <s v="Financia C"/>
    <n v="40.799999999999997"/>
    <n v="42"/>
    <n v="0"/>
    <n v="28131"/>
    <n v="40"/>
    <s v="Financia C"/>
    <n v="28.4"/>
    <n v="40.799999999999997"/>
    <n v="0"/>
    <s v="    28131R"/>
    <n v="40"/>
    <s v="Financia C"/>
    <n v="4126"/>
    <n v="4136"/>
    <n v="400"/>
    <m/>
    <m/>
    <m/>
    <m/>
    <m/>
    <m/>
    <m/>
    <m/>
    <m/>
    <m/>
    <m/>
    <m/>
    <m/>
    <m/>
    <m/>
    <m/>
    <m/>
    <m/>
    <m/>
    <m/>
    <m/>
    <m/>
    <m/>
    <m/>
    <s v="NO"/>
    <s v="NO"/>
    <n v="95"/>
    <n v="1"/>
    <n v="1"/>
    <n v="683053.89473684214"/>
    <n v="1366107.7894736843"/>
    <n v="2049161.6842105263"/>
    <s v="AGUAS MANQUEHUE S.A."/>
  </r>
  <r>
    <s v="429482564297"/>
    <s v="SI"/>
    <x v="7"/>
    <n v="2017"/>
    <s v="Agosto"/>
    <x v="2"/>
    <x v="58"/>
    <s v="ACTIVO        "/>
    <s v="AT43  "/>
    <s v="1A   "/>
    <s v="BATUCO           "/>
    <s v="AGUAS MANQUEHUE S.A.     "/>
    <s v="CONDOMINIO CHAMISERO S/N      "/>
    <s v="COLINA                        "/>
    <n v="14"/>
    <n v="556"/>
    <n v="526"/>
    <s v="INDEFINIDO"/>
    <d v="2018-04-01T00:00:00"/>
    <d v="2017-02-16T00:00:00"/>
    <d v="2017-08-21T00:00:00"/>
    <d v="2017-09-20T00:00:00"/>
    <n v="2200"/>
    <s v="       "/>
    <n v="892000"/>
    <n v="0"/>
    <n v="0"/>
    <n v="0"/>
    <n v="375012"/>
    <s v="Chilectra      "/>
    <n v="0"/>
    <n v="0"/>
    <n v="0"/>
    <s v="No           "/>
    <n v="0"/>
    <n v="880"/>
    <n v="920"/>
    <n v="800"/>
    <n v="800"/>
    <n v="164000"/>
    <n v="0"/>
    <n v="0"/>
    <n v="0"/>
    <n v="0"/>
    <n v="0"/>
    <n v="0"/>
    <n v="1750"/>
    <n v="3594756"/>
    <n v="0"/>
    <n v="0"/>
    <n v="0"/>
    <n v="174277993"/>
    <n v="5327803"/>
    <n v="23472905"/>
    <n v="0"/>
    <n v="0"/>
    <n v="0"/>
    <n v="0"/>
    <n v="0"/>
    <n v="0"/>
    <n v="0"/>
    <n v="0"/>
    <n v="206675207"/>
    <n v="-118851419"/>
    <n v="0"/>
    <n v="0"/>
    <n v="0"/>
    <n v="-118851419"/>
    <n v="0"/>
    <n v="0"/>
    <n v="0"/>
    <n v="0"/>
    <n v="0"/>
    <n v="0"/>
    <n v="0"/>
    <n v="1"/>
    <n v="57066"/>
    <n v="4000"/>
    <s v="Financia C"/>
    <n v="12325"/>
    <n v="13048"/>
    <n v="2892000"/>
    <n v="57066"/>
    <n v="4000"/>
    <s v="Financia C"/>
    <n v="920"/>
    <n v="880"/>
    <n v="0"/>
    <n v="57066"/>
    <n v="4000"/>
    <s v="Financia C"/>
    <n v="0"/>
    <n v="800"/>
    <n v="0"/>
    <s v="    57066R"/>
    <n v="4000"/>
    <s v="Financia C"/>
    <n v="4292"/>
    <n v="4583"/>
    <n v="1164000"/>
    <m/>
    <m/>
    <m/>
    <m/>
    <m/>
    <m/>
    <m/>
    <m/>
    <m/>
    <m/>
    <m/>
    <m/>
    <m/>
    <m/>
    <m/>
    <m/>
    <m/>
    <m/>
    <m/>
    <m/>
    <m/>
    <m/>
    <m/>
    <m/>
    <s v="NO"/>
    <s v="NO"/>
    <n v="186"/>
    <n v="1"/>
    <n v="1"/>
    <n v="33334710.806451611"/>
    <n v="66669421.612903222"/>
    <n v="100004132.41935484"/>
    <s v="AGUAS MANQUEHUE S.A."/>
  </r>
  <r>
    <s v="42948574732"/>
    <s v="SI"/>
    <x v="7"/>
    <n v="2017"/>
    <s v="Agosto"/>
    <x v="0"/>
    <x v="33"/>
    <s v="ACTIVO        "/>
    <s v="BT1   "/>
    <s v="1S-C3"/>
    <s v="SANTA ELENA      "/>
    <s v="AGUAS ANDINAS S.A        "/>
    <s v="M SANCHEZ F S/N               "/>
    <s v="LAS CONDES                    "/>
    <n v="11"/>
    <n v="971"/>
    <n v="6181"/>
    <s v="A OPCION DEL CLIENTE"/>
    <s v="A OPCION DEL CLIENTE"/>
    <d v="2017-05-15T00:00:00"/>
    <d v="2017-08-16T00:00:00"/>
    <d v="2017-09-13T00:00:00"/>
    <n v="10"/>
    <n v="350"/>
    <n v="0"/>
    <n v="93"/>
    <n v="0"/>
    <n v="0"/>
    <n v="320"/>
    <s v="Chilectra      "/>
    <n v="0"/>
    <n v="0"/>
    <n v="0"/>
    <s v="No           "/>
    <n v="0"/>
    <n v="0"/>
    <n v="0"/>
    <n v="0"/>
    <n v="0"/>
    <n v="53"/>
    <n v="6"/>
    <n v="0"/>
    <n v="0"/>
    <n v="0"/>
    <n v="0"/>
    <n v="0"/>
    <n v="632"/>
    <n v="116"/>
    <n v="8598"/>
    <n v="0"/>
    <n v="0"/>
    <n v="0"/>
    <n v="0"/>
    <n v="0"/>
    <n v="516"/>
    <n v="0"/>
    <n v="0"/>
    <n v="0"/>
    <n v="0"/>
    <n v="0"/>
    <n v="0"/>
    <n v="0"/>
    <n v="9862"/>
    <n v="-3881"/>
    <n v="0"/>
    <n v="0"/>
    <n v="0"/>
    <n v="-3881"/>
    <n v="0"/>
    <n v="0"/>
    <n v="0"/>
    <n v="0"/>
    <n v="0"/>
    <n v="0"/>
    <n v="0"/>
    <n v="1"/>
    <n v="231000"/>
    <n v="1"/>
    <s v="Financia C"/>
    <n v="4360"/>
    <n v="4453"/>
    <n v="93"/>
    <s v="   231000R"/>
    <n v="1"/>
    <s v="Financia C"/>
    <n v="4388"/>
    <n v="4441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3"/>
    <n v="1"/>
    <n v="1"/>
    <n v="3181.2903225806454"/>
    <n v="6362.5806451612907"/>
    <n v="9543.8709677419356"/>
    <s v="AGUAS ANDINAS S.A."/>
  </r>
  <r>
    <s v="42948532981"/>
    <s v="SI"/>
    <x v="7"/>
    <n v="2017"/>
    <s v="Agosto"/>
    <x v="0"/>
    <x v="59"/>
    <s v="ACTIVO        "/>
    <s v="AT43  "/>
    <s v="1S-C3"/>
    <s v="ALTAMIRANO       "/>
    <s v="AGUAS ANDINAS S.A        "/>
    <s v="CAUPOLICAN FTE 1381           "/>
    <s v="RENCA                         "/>
    <n v="12"/>
    <n v="196"/>
    <n v="1580"/>
    <s v="INDEFINIDO"/>
    <d v="2018-04-01T00:00:00"/>
    <d v="2016-04-15T00:00:00"/>
    <d v="2017-08-17T00:00:00"/>
    <d v="2017-09-14T00:00:00"/>
    <n v="0"/>
    <s v="       "/>
    <n v="59300"/>
    <n v="0"/>
    <n v="0"/>
    <n v="0"/>
    <n v="31819"/>
    <s v="Chilectra      "/>
    <n v="0"/>
    <n v="0"/>
    <n v="0"/>
    <s v="No           "/>
    <n v="0"/>
    <n v="205.8"/>
    <n v="102.9"/>
    <n v="204.9"/>
    <n v="204.9"/>
    <n v="290400"/>
    <n v="0"/>
    <n v="0"/>
    <n v="0"/>
    <n v="0"/>
    <n v="0"/>
    <n v="57087"/>
    <n v="1086"/>
    <n v="1300041"/>
    <n v="0"/>
    <n v="0"/>
    <n v="0"/>
    <n v="60902088"/>
    <n v="879733"/>
    <n v="7098523"/>
    <n v="0"/>
    <n v="0"/>
    <n v="0"/>
    <n v="0"/>
    <n v="0"/>
    <n v="0"/>
    <n v="0"/>
    <n v="0"/>
    <n v="70238558"/>
    <n v="-4977984"/>
    <n v="0"/>
    <n v="0"/>
    <n v="0"/>
    <n v="-4977984"/>
    <n v="0"/>
    <n v="0"/>
    <n v="0"/>
    <n v="0"/>
    <n v="0"/>
    <n v="0"/>
    <n v="0"/>
    <n v="2"/>
    <n v="86414322"/>
    <n v="300"/>
    <s v="Compañía  "/>
    <n v="9302"/>
    <n v="12833"/>
    <n v="1059300"/>
    <n v="86414322"/>
    <n v="300"/>
    <s v="Compañía  "/>
    <n v="208.2"/>
    <n v="205.8"/>
    <n v="0"/>
    <n v="86414322"/>
    <n v="300"/>
    <s v="Compañía  "/>
    <n v="205.8"/>
    <n v="204.9"/>
    <n v="0"/>
    <s v=" 27002525R"/>
    <n v="300"/>
    <s v="Compañía  "/>
    <n v="7127"/>
    <n v="8095"/>
    <n v="290400"/>
    <m/>
    <m/>
    <m/>
    <m/>
    <m/>
    <m/>
    <m/>
    <m/>
    <m/>
    <m/>
    <m/>
    <m/>
    <m/>
    <m/>
    <m/>
    <m/>
    <m/>
    <m/>
    <m/>
    <m/>
    <m/>
    <m/>
    <m/>
    <m/>
    <s v="NO"/>
    <s v="NO"/>
    <n v="489"/>
    <n v="1"/>
    <n v="1"/>
    <n v="4309113.9877300607"/>
    <n v="8618227.9754601214"/>
    <n v="12927341.963190183"/>
    <s v="AGUAS ANDINAS S.A."/>
  </r>
  <r>
    <s v="42948532980"/>
    <s v="SI"/>
    <x v="7"/>
    <n v="2017"/>
    <s v="Agosto"/>
    <x v="0"/>
    <x v="60"/>
    <s v="ACTIVO        "/>
    <s v="AT43  "/>
    <s v="1S-C3"/>
    <s v="ALTAMIRANO       "/>
    <s v="AGUAS ANDINAS S.A        "/>
    <s v="S SACK-E SORO                 "/>
    <s v="INDEPENDENCIA                 "/>
    <n v="1"/>
    <n v="168"/>
    <n v="7075"/>
    <s v="INDEFINIDO"/>
    <d v="2018-04-01T00:00:00"/>
    <d v="2017-04-28T00:00:00"/>
    <d v="2017-07-31T00:00:00"/>
    <d v="2017-08-30T00:00:00"/>
    <n v="100"/>
    <s v="       "/>
    <n v="9200"/>
    <n v="0"/>
    <n v="0"/>
    <n v="0"/>
    <n v="18182"/>
    <s v="Chilectra      "/>
    <n v="0"/>
    <n v="0"/>
    <n v="0"/>
    <s v="             "/>
    <n v="0"/>
    <n v="11.2"/>
    <n v="8.9"/>
    <n v="10.6"/>
    <n v="10.6"/>
    <n v="0"/>
    <n v="0"/>
    <n v="0"/>
    <n v="0"/>
    <n v="0"/>
    <n v="0"/>
    <n v="54968"/>
    <n v="1233"/>
    <n v="11436"/>
    <n v="0"/>
    <n v="0"/>
    <n v="0"/>
    <n v="554411"/>
    <n v="14977"/>
    <n v="160890"/>
    <n v="0"/>
    <n v="0"/>
    <n v="0"/>
    <n v="0"/>
    <n v="0"/>
    <n v="0"/>
    <n v="0"/>
    <n v="0"/>
    <n v="797915"/>
    <n v="-19211"/>
    <n v="0"/>
    <n v="0"/>
    <n v="0"/>
    <n v="-19211"/>
    <n v="0"/>
    <n v="0"/>
    <n v="0"/>
    <n v="0"/>
    <n v="0"/>
    <n v="0"/>
    <n v="0"/>
    <n v="1"/>
    <n v="5821295"/>
    <n v="200"/>
    <s v="Compañía C"/>
    <n v="99999"/>
    <n v="45"/>
    <n v="9200"/>
    <n v="5821295"/>
    <n v="200"/>
    <s v="Compañía C"/>
    <n v="0"/>
    <n v="11.2"/>
    <n v="0"/>
    <n v="5821295"/>
    <n v="200"/>
    <s v="Compañía C"/>
    <n v="0"/>
    <n v="10.6"/>
    <n v="0"/>
    <s v="  5821295R"/>
    <n v="200"/>
    <s v="Compañía C"/>
    <n v="0"/>
    <n v="0"/>
    <n v="0"/>
    <m/>
    <m/>
    <m/>
    <m/>
    <m/>
    <m/>
    <m/>
    <m/>
    <m/>
    <m/>
    <m/>
    <m/>
    <m/>
    <m/>
    <m/>
    <m/>
    <m/>
    <m/>
    <m/>
    <m/>
    <m/>
    <m/>
    <m/>
    <m/>
    <s v="NO"/>
    <s v="NO"/>
    <n v="94"/>
    <n v="1"/>
    <n v="1"/>
    <n v="254653.72340425532"/>
    <n v="509307.44680851063"/>
    <n v="763961.17021276592"/>
    <s v="AGUAS ANDINAS S.A."/>
  </r>
  <r>
    <s v="42948532982"/>
    <s v="SI"/>
    <x v="7"/>
    <n v="2017"/>
    <s v="Agosto"/>
    <x v="0"/>
    <x v="61"/>
    <s v="ACTIVO        "/>
    <s v="AT43  "/>
    <s v="1S-C3"/>
    <s v="ALTAMIRANO       "/>
    <s v="AGUAS ANDINAS S.A        "/>
    <s v="CAUPOLICAN     1450           "/>
    <s v="RENCA                         "/>
    <n v="20"/>
    <n v="193"/>
    <n v="9650"/>
    <s v="INDEFINIDO"/>
    <d v="2018-04-01T00:00:00"/>
    <d v="2016-03-29T00:00:00"/>
    <d v="2017-08-29T00:00:00"/>
    <d v="2017-09-28T00:00:00"/>
    <n v="0"/>
    <s v="       "/>
    <n v="327600"/>
    <n v="0"/>
    <n v="0"/>
    <n v="0"/>
    <n v="17046"/>
    <s v="Chilectra      "/>
    <n v="0"/>
    <n v="0"/>
    <n v="0"/>
    <s v="No           "/>
    <n v="0"/>
    <n v="72.599999999999994"/>
    <n v="36.299999999999997"/>
    <n v="72.2"/>
    <n v="72.2"/>
    <n v="91800"/>
    <n v="0"/>
    <n v="0"/>
    <n v="0"/>
    <n v="0"/>
    <n v="0"/>
    <n v="54849"/>
    <n v="661"/>
    <n v="396825"/>
    <n v="0"/>
    <n v="0"/>
    <n v="0"/>
    <n v="19075133"/>
    <n v="454023"/>
    <n v="1837665"/>
    <n v="0"/>
    <n v="0"/>
    <n v="0"/>
    <n v="0"/>
    <n v="0"/>
    <n v="0"/>
    <n v="0"/>
    <n v="0"/>
    <n v="21819156"/>
    <n v="-6138065"/>
    <n v="0"/>
    <n v="0"/>
    <n v="0"/>
    <n v="-6138065"/>
    <n v="0"/>
    <n v="0"/>
    <n v="0"/>
    <n v="0"/>
    <n v="0"/>
    <n v="0"/>
    <n v="0"/>
    <n v="1"/>
    <n v="620062"/>
    <n v="200"/>
    <s v="Compañía  "/>
    <n v="9414"/>
    <n v="11052"/>
    <n v="327600"/>
    <n v="620062"/>
    <n v="200"/>
    <s v="Compañía  "/>
    <n v="72.400000000000006"/>
    <n v="72.599999999999994"/>
    <n v="0"/>
    <n v="620062"/>
    <n v="200"/>
    <s v="Compañía  "/>
    <n v="0"/>
    <n v="72.2"/>
    <n v="0"/>
    <s v="   620062R"/>
    <n v="200"/>
    <s v="Compañía  "/>
    <n v="2432"/>
    <n v="2891"/>
    <n v="91800"/>
    <m/>
    <m/>
    <m/>
    <m/>
    <m/>
    <m/>
    <m/>
    <m/>
    <m/>
    <m/>
    <m/>
    <m/>
    <m/>
    <m/>
    <m/>
    <m/>
    <m/>
    <m/>
    <m/>
    <m/>
    <m/>
    <m/>
    <m/>
    <m/>
    <s v="NO"/>
    <s v="NO"/>
    <n v="518"/>
    <n v="1"/>
    <n v="1"/>
    <n v="1263657.6833976833"/>
    <n v="2527315.3667953666"/>
    <n v="3790973.0501930504"/>
    <s v="AGUAS ANDINAS S.A."/>
  </r>
  <r>
    <s v="42948532983"/>
    <s v="SI"/>
    <x v="7"/>
    <n v="2017"/>
    <s v="Agosto"/>
    <x v="0"/>
    <x v="62"/>
    <s v="ACTIVO        "/>
    <s v="AT43  "/>
    <s v="1S-C3"/>
    <s v="ALTAMIRANO       "/>
    <s v="AGUAS ANDINAS S.A        "/>
    <s v="CAUPOLICAN    1486            "/>
    <s v="RENCA                         "/>
    <n v="20"/>
    <n v="193"/>
    <n v="9700"/>
    <s v="INDEFINIDO"/>
    <d v="2018-04-01T00:00:00"/>
    <d v="2016-04-27T00:00:00"/>
    <d v="2017-08-29T00:00:00"/>
    <d v="2017-09-28T00:00:00"/>
    <n v="281"/>
    <s v="       "/>
    <n v="87000"/>
    <n v="0"/>
    <n v="0"/>
    <n v="0"/>
    <n v="47899"/>
    <s v="Chilectra      "/>
    <n v="0"/>
    <n v="0"/>
    <n v="0"/>
    <s v="No           "/>
    <n v="0"/>
    <n v="187.2"/>
    <n v="93.6"/>
    <n v="116.4"/>
    <n v="116.4"/>
    <n v="28800"/>
    <n v="0"/>
    <n v="0"/>
    <n v="0"/>
    <n v="0"/>
    <n v="0"/>
    <n v="34423"/>
    <n v="661"/>
    <n v="107867"/>
    <n v="0"/>
    <n v="0"/>
    <n v="0"/>
    <n v="5043431"/>
    <n v="1123734"/>
    <n v="2962662"/>
    <n v="0"/>
    <n v="0"/>
    <n v="0"/>
    <n v="0"/>
    <n v="0"/>
    <n v="0"/>
    <n v="0"/>
    <n v="0"/>
    <n v="9272778"/>
    <n v="-16550578"/>
    <n v="0"/>
    <n v="0"/>
    <n v="0"/>
    <n v="-16550578"/>
    <n v="0"/>
    <n v="0"/>
    <n v="0"/>
    <n v="0"/>
    <n v="0"/>
    <n v="0"/>
    <n v="0"/>
    <n v="2"/>
    <n v="86354534"/>
    <n v="600"/>
    <s v="Cliente   "/>
    <n v="10978"/>
    <n v="11123"/>
    <n v="87000"/>
    <n v="86354534"/>
    <n v="600"/>
    <s v="Cliente   "/>
    <n v="198"/>
    <n v="187.2"/>
    <n v="0"/>
    <n v="86354534"/>
    <n v="600"/>
    <s v="Cliente   "/>
    <n v="105.6"/>
    <n v="116.4"/>
    <n v="0"/>
    <s v="  1286752R"/>
    <n v="600"/>
    <s v="Compañía  "/>
    <n v="1960"/>
    <n v="2008"/>
    <n v="28800"/>
    <m/>
    <m/>
    <m/>
    <m/>
    <m/>
    <m/>
    <m/>
    <m/>
    <m/>
    <m/>
    <m/>
    <m/>
    <m/>
    <m/>
    <m/>
    <m/>
    <m/>
    <m/>
    <m/>
    <m/>
    <m/>
    <m/>
    <m/>
    <m/>
    <s v="NO"/>
    <s v="NO"/>
    <n v="489"/>
    <n v="1"/>
    <n v="1"/>
    <n v="568882.08588957065"/>
    <n v="1137764.1717791413"/>
    <n v="1706646.2576687117"/>
    <s v="AGUAS ANDINAS S.A."/>
  </r>
  <r>
    <s v="42948532991"/>
    <s v="SI"/>
    <x v="7"/>
    <n v="2017"/>
    <s v="Agosto"/>
    <x v="0"/>
    <x v="63"/>
    <s v="ACTIVO        "/>
    <s v="AT43  "/>
    <s v="1S-C3"/>
    <s v="SAN JOSE         "/>
    <s v="AGUAS ANDINAS S.A        "/>
    <s v="P BARLOW-SAGITARIO            "/>
    <s v="LO PRADO                      "/>
    <n v="20"/>
    <n v="219"/>
    <n v="2090"/>
    <s v="INDEFINIDO"/>
    <d v="2018-04-01T00:00:00"/>
    <d v="2016-12-28T00:00:00"/>
    <d v="2017-08-29T00:00:00"/>
    <d v="2017-09-28T00:00:00"/>
    <n v="0"/>
    <s v="       "/>
    <n v="465900"/>
    <n v="0"/>
    <n v="0"/>
    <n v="0"/>
    <n v="34092"/>
    <s v="Chilectra      "/>
    <n v="0"/>
    <n v="0"/>
    <n v="0"/>
    <s v="No           "/>
    <n v="0"/>
    <n v="306"/>
    <n v="306.7"/>
    <n v="305.39999999999998"/>
    <n v="305.39999999999998"/>
    <n v="101100"/>
    <n v="0"/>
    <n v="0"/>
    <n v="0"/>
    <n v="0"/>
    <n v="0"/>
    <n v="31937"/>
    <n v="661"/>
    <n v="579114"/>
    <n v="0"/>
    <n v="0"/>
    <n v="0"/>
    <n v="28577921"/>
    <n v="2184392"/>
    <n v="8963991"/>
    <n v="0"/>
    <n v="0"/>
    <n v="0"/>
    <n v="0"/>
    <n v="0"/>
    <n v="0"/>
    <n v="0"/>
    <n v="0"/>
    <n v="40338016"/>
    <n v="-7630669"/>
    <n v="0"/>
    <n v="0"/>
    <n v="0"/>
    <n v="-7630669"/>
    <n v="0"/>
    <n v="0"/>
    <n v="0"/>
    <n v="0"/>
    <n v="0"/>
    <n v="0"/>
    <n v="0"/>
    <n v="1"/>
    <n v="212684"/>
    <n v="300"/>
    <s v="Cliente   "/>
    <n v="4521"/>
    <n v="6074"/>
    <n v="465900"/>
    <n v="212684"/>
    <n v="300"/>
    <s v="Cliente   "/>
    <n v="307.5"/>
    <n v="306"/>
    <n v="0"/>
    <n v="212684"/>
    <n v="300"/>
    <s v="Cliente   "/>
    <n v="4.2"/>
    <n v="305.39999999999998"/>
    <n v="0"/>
    <s v="   212684R"/>
    <n v="300"/>
    <s v="Cliente   "/>
    <n v="850"/>
    <n v="1187"/>
    <n v="101100"/>
    <m/>
    <m/>
    <m/>
    <m/>
    <m/>
    <m/>
    <m/>
    <m/>
    <m/>
    <m/>
    <m/>
    <m/>
    <m/>
    <m/>
    <m/>
    <m/>
    <m/>
    <m/>
    <m/>
    <m/>
    <m/>
    <m/>
    <m/>
    <m/>
    <s v="NO"/>
    <s v="NO"/>
    <n v="244"/>
    <n v="1"/>
    <n v="1"/>
    <n v="4959592.1311475411"/>
    <n v="9919184.2622950822"/>
    <n v="14878776.393442621"/>
    <s v="AGUAS ANDINAS S.A."/>
  </r>
  <r>
    <s v="429481386062"/>
    <s v="SI"/>
    <x v="7"/>
    <n v="2017"/>
    <s v="Agosto"/>
    <x v="3"/>
    <x v="64"/>
    <s v="ACTIVO        "/>
    <s v="AT43  "/>
    <s v="1S-C3"/>
    <s v="LO BOZA          "/>
    <s v="AGUAS ANDINAS S.A.           "/>
    <s v="SAN LUIS 630                                "/>
    <s v="QUILICURA                                   "/>
    <n v="25"/>
    <n v="616"/>
    <n v="1200"/>
    <s v="INDEFINIDO"/>
    <d v="2018-04-01T00:00:00"/>
    <d v="2017-03-06T00:00:00"/>
    <d v="2017-09-05T00:00:00"/>
    <d v="2017-09-30T00:00:00"/>
    <n v="850"/>
    <m/>
    <n v="407324"/>
    <n v="0"/>
    <n v="0"/>
    <n v="0"/>
    <n v="144891"/>
    <s v="Chilectra      "/>
    <n v="0"/>
    <n v="0"/>
    <n v="0"/>
    <s v="No           "/>
    <n v="0"/>
    <n v="180"/>
    <n v="259"/>
    <n v="180"/>
    <n v="180"/>
    <n v="125667"/>
    <n v="0"/>
    <n v="0"/>
    <n v="0"/>
    <n v="0"/>
    <n v="0"/>
    <n v="0"/>
    <n v="662"/>
    <n v="506304"/>
    <n v="0"/>
    <n v="0"/>
    <n v="0"/>
    <n v="24985010"/>
    <n v="1396416"/>
    <n v="5579136"/>
    <n v="0"/>
    <n v="0"/>
    <n v="0"/>
    <n v="0"/>
    <n v="0"/>
    <n v="0"/>
    <n v="0"/>
    <n v="5375"/>
    <n v="32472903"/>
    <n v="-24306695"/>
    <n v="0"/>
    <n v="0"/>
    <n v="0"/>
    <n v="-24306695"/>
    <n v="0"/>
    <n v="0"/>
    <n v="0"/>
    <n v="0"/>
    <n v="0"/>
    <n v="0"/>
    <n v="0"/>
    <n v="1"/>
    <n v="519221"/>
    <n v="1000"/>
    <s v="Cliente   "/>
    <n v="8378.5650000000005"/>
    <n v="8786.9889999999996"/>
    <n v="407324"/>
    <n v="519221"/>
    <n v="1000"/>
    <s v="Cliente   "/>
    <n v="0.17899999999999999"/>
    <n v="0.18"/>
    <n v="0"/>
    <n v="519221"/>
    <n v="1000"/>
    <s v="Cliente   "/>
    <n v="0.17799999999999999"/>
    <n v="0.18"/>
    <n v="0"/>
    <s v="519221R"/>
    <n v="1000"/>
    <s v="Cliente   "/>
    <n v="1232.646"/>
    <n v="1358.3130000000001"/>
    <n v="125667"/>
    <m/>
    <m/>
    <m/>
    <m/>
    <m/>
    <m/>
    <m/>
    <m/>
    <m/>
    <m/>
    <m/>
    <m/>
    <m/>
    <m/>
    <m/>
    <m/>
    <m/>
    <m/>
    <m/>
    <m/>
    <m/>
    <m/>
    <m/>
    <m/>
    <s v="NO"/>
    <s v="NO"/>
    <n v="183"/>
    <n v="1"/>
    <n v="1"/>
    <n v="5323426.7213114752"/>
    <n v="10646853.44262295"/>
    <n v="15970280.163934426"/>
    <s v="AGUAS ANDINAS S.A."/>
  </r>
  <r>
    <s v="429791346617"/>
    <s v="SI"/>
    <x v="8"/>
    <n v="2017"/>
    <s v="Septiembre"/>
    <x v="2"/>
    <x v="65"/>
    <s v="ACTIVO        "/>
    <s v="AT43  "/>
    <s v="1A   "/>
    <s v="VITACURA         "/>
    <s v="AGUAS MANQUEHUE SA           "/>
    <s v="M E BALAGUER 6232                           "/>
    <s v="VITACURA                                    "/>
    <n v="20"/>
    <n v="938"/>
    <n v="640"/>
    <s v="INDEFINIDO"/>
    <d v="2018-04-01T00:00:00"/>
    <d v="2017-06-28T00:00:00"/>
    <d v="2017-09-28T00:00:00"/>
    <d v="2017-10-26T00:00:00"/>
    <n v="40"/>
    <m/>
    <n v="50"/>
    <n v="0"/>
    <n v="0"/>
    <n v="0"/>
    <n v="6364"/>
    <s v="Chilectra      "/>
    <n v="0"/>
    <n v="0"/>
    <n v="0"/>
    <s v="No           "/>
    <n v="0"/>
    <n v="0.35"/>
    <n v="0.35"/>
    <n v="0"/>
    <n v="0"/>
    <n v="0"/>
    <n v="0"/>
    <n v="0"/>
    <n v="0"/>
    <n v="0"/>
    <n v="0"/>
    <n v="0"/>
    <n v="663"/>
    <n v="62"/>
    <n v="0"/>
    <n v="0"/>
    <n v="0"/>
    <n v="3067"/>
    <n v="992"/>
    <n v="0"/>
    <n v="0"/>
    <n v="0"/>
    <n v="0"/>
    <n v="0"/>
    <n v="0"/>
    <n v="0"/>
    <n v="0"/>
    <n v="7"/>
    <n v="4791"/>
    <n v="-45755"/>
    <n v="0"/>
    <n v="0"/>
    <n v="0"/>
    <n v="-45755"/>
    <n v="-4243"/>
    <n v="0"/>
    <n v="0"/>
    <n v="0"/>
    <n v="0"/>
    <n v="0"/>
    <n v="4243"/>
    <n v="2"/>
    <n v="86342410"/>
    <n v="50"/>
    <s v="Cliente   "/>
    <n v="39949"/>
    <n v="39950"/>
    <n v="50"/>
    <n v="86342410"/>
    <n v="50"/>
    <s v="Cliente   "/>
    <n v="0.35"/>
    <n v="0.35"/>
    <n v="0"/>
    <n v="86342410"/>
    <n v="50"/>
    <s v="Cliente   "/>
    <n v="0"/>
    <n v="0"/>
    <n v="0"/>
    <s v="4083642R"/>
    <n v="50"/>
    <s v="Cliente   "/>
    <n v="17185"/>
    <n v="17185"/>
    <n v="0"/>
    <m/>
    <m/>
    <m/>
    <m/>
    <m/>
    <m/>
    <m/>
    <m/>
    <m/>
    <m/>
    <m/>
    <m/>
    <m/>
    <m/>
    <m/>
    <m/>
    <m/>
    <m/>
    <m/>
    <m/>
    <m/>
    <m/>
    <m/>
    <m/>
    <s v="NO"/>
    <s v="NO"/>
    <n v="92"/>
    <n v="1"/>
    <n v="1"/>
    <n v="1562.2826086956522"/>
    <n v="3124.5652173913045"/>
    <n v="4686.847826086957"/>
    <s v="AGUAS MANQUEHUE S.A."/>
  </r>
  <r>
    <s v="429792797329"/>
    <s v="SI"/>
    <x v="8"/>
    <n v="2017"/>
    <s v="Septiembre"/>
    <x v="2"/>
    <x v="66"/>
    <s v="ACTIVO        "/>
    <s v="BT43  "/>
    <s v="1A   "/>
    <s v="BATUCO           "/>
    <s v="AGUAS MANQUEHUE S.A.         "/>
    <s v="AV CHAMISERO SN                             "/>
    <s v="COLINA                                      "/>
    <n v="14"/>
    <n v="556"/>
    <n v="682"/>
    <s v="INDEFINIDO"/>
    <d v="2018-04-01T00:00:00"/>
    <d v="2016-02-17T00:00:00"/>
    <d v="2017-09-20T00:00:00"/>
    <d v="2017-10-18T00:00:00"/>
    <n v="72"/>
    <m/>
    <n v="30540"/>
    <n v="0"/>
    <n v="0"/>
    <n v="0"/>
    <n v="5774"/>
    <s v="Chilectra      "/>
    <n v="0"/>
    <n v="0"/>
    <n v="0"/>
    <s v="No           "/>
    <n v="0"/>
    <n v="70.900000000000006"/>
    <n v="35.4"/>
    <n v="0.18"/>
    <n v="1"/>
    <n v="6000"/>
    <n v="0"/>
    <n v="0"/>
    <n v="0"/>
    <n v="0"/>
    <n v="0"/>
    <n v="0"/>
    <n v="662"/>
    <n v="35993"/>
    <n v="0"/>
    <n v="0"/>
    <n v="0"/>
    <n v="1962816"/>
    <n v="1446551"/>
    <n v="7764"/>
    <n v="0"/>
    <n v="0"/>
    <n v="0"/>
    <n v="0"/>
    <n v="0"/>
    <n v="0"/>
    <n v="0"/>
    <n v="0"/>
    <n v="3453786"/>
    <n v="-322710"/>
    <n v="0"/>
    <n v="0"/>
    <n v="0"/>
    <n v="-322710"/>
    <n v="0"/>
    <n v="0"/>
    <n v="0"/>
    <n v="0"/>
    <n v="0"/>
    <n v="0"/>
    <n v="0"/>
    <n v="1"/>
    <n v="4719492"/>
    <n v="60"/>
    <s v="Financia C"/>
    <n v="5669"/>
    <n v="6178"/>
    <n v="30540"/>
    <n v="4719492"/>
    <n v="60"/>
    <s v="Financia C"/>
    <n v="71.22"/>
    <n v="70.98"/>
    <n v="0"/>
    <n v="4719492"/>
    <n v="60"/>
    <s v="Financia C"/>
    <n v="0.12"/>
    <n v="0.18"/>
    <n v="0"/>
    <s v="4719492R"/>
    <n v="60"/>
    <s v="Financia C"/>
    <n v="1141"/>
    <n v="1241"/>
    <n v="6000"/>
    <m/>
    <m/>
    <m/>
    <m/>
    <m/>
    <m/>
    <m/>
    <m/>
    <m/>
    <m/>
    <m/>
    <m/>
    <m/>
    <m/>
    <m/>
    <m/>
    <m/>
    <m/>
    <m/>
    <m/>
    <m/>
    <m/>
    <m/>
    <m/>
    <s v="NO"/>
    <s v="NO"/>
    <n v="581"/>
    <n v="1"/>
    <n v="1"/>
    <n v="178336.6265060241"/>
    <n v="356673.2530120482"/>
    <n v="535009.87951807235"/>
    <s v="AGUAS MANQUEHUE S.A."/>
  </r>
  <r>
    <s v="429792718124"/>
    <s v="SI"/>
    <x v="8"/>
    <n v="2017"/>
    <s v="Septiembre"/>
    <x v="0"/>
    <x v="67"/>
    <s v="ACTIVO        "/>
    <s v="BT1   "/>
    <s v="1S-C3"/>
    <s v="PAJARITOS        "/>
    <s v="AGUAS ANDINAS S.A. M M       "/>
    <s v="AVDA. COSTANERA NORTE 21                    "/>
    <s v="CERRILLOS                                   "/>
    <n v="14"/>
    <n v="293"/>
    <n v="2975"/>
    <s v="A OPCION DEL CLIENTE"/>
    <s v="A OPCION DEL CLIENTE"/>
    <d v="2014-07-21T00:00:00"/>
    <d v="2017-09-20T00:00:00"/>
    <d v="2017-10-18T00:00:00"/>
    <n v="6"/>
    <n v="350"/>
    <n v="0"/>
    <n v="3769"/>
    <n v="0"/>
    <n v="0"/>
    <n v="19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5"/>
    <n v="3467"/>
    <n v="240469"/>
    <n v="0"/>
    <n v="0"/>
    <n v="0"/>
    <n v="0"/>
    <n v="0"/>
    <n v="0"/>
    <n v="0"/>
    <n v="0"/>
    <n v="0"/>
    <n v="0"/>
    <n v="0"/>
    <n v="0"/>
    <n v="92888"/>
    <n v="337389"/>
    <n v="-39883"/>
    <n v="0"/>
    <n v="0"/>
    <n v="0"/>
    <n v="-39883"/>
    <n v="0"/>
    <n v="0"/>
    <n v="0"/>
    <n v="0"/>
    <n v="0"/>
    <n v="0"/>
    <n v="0"/>
    <n v="1"/>
    <n v="2373469"/>
    <n v="1"/>
    <s v="Financia C"/>
    <n v="8594"/>
    <n v="12363"/>
    <n v="3769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157"/>
    <n v="1"/>
    <n v="1"/>
    <n v="8748.2022471910113"/>
    <n v="17496.404494382023"/>
    <n v="26244.606741573036"/>
    <s v="AGUAS ANDINAS S.A."/>
  </r>
  <r>
    <s v="42979533095"/>
    <s v="SI"/>
    <x v="8"/>
    <n v="2017"/>
    <s v="Septiembre"/>
    <x v="0"/>
    <x v="68"/>
    <s v="ACTIVO        "/>
    <s v="AT43  "/>
    <s v="1S-C3"/>
    <s v="LOS DOMINICOS    "/>
    <s v="AGUAS ANDINAS S.A            "/>
    <s v="CALLE UNO LADO 1990                         "/>
    <s v="CONCHALÍ                                    "/>
    <n v="11"/>
    <n v="172"/>
    <n v="5770"/>
    <s v="INDEFINIDO"/>
    <d v="2018-04-01T00:00:00"/>
    <d v="2012-06-14T00:00:00"/>
    <d v="2017-09-13T00:00:00"/>
    <d v="2017-10-13T00:00:00"/>
    <n v="10"/>
    <m/>
    <n v="3723400"/>
    <n v="0"/>
    <n v="0"/>
    <n v="0"/>
    <n v="1705"/>
    <s v="Chilectra      "/>
    <n v="0"/>
    <n v="0"/>
    <n v="0"/>
    <s v="No           "/>
    <n v="0"/>
    <n v="115.4"/>
    <n v="57.7"/>
    <n v="114.2"/>
    <n v="114.2"/>
    <n v="1753400"/>
    <n v="3"/>
    <n v="0"/>
    <n v="0"/>
    <n v="0"/>
    <n v="0"/>
    <n v="54849"/>
    <n v="662"/>
    <n v="2778222"/>
    <n v="0"/>
    <n v="0"/>
    <n v="0"/>
    <n v="195624606"/>
    <n v="2147657"/>
    <n v="3195828"/>
    <n v="6029043"/>
    <n v="0"/>
    <n v="0"/>
    <n v="0"/>
    <n v="0"/>
    <n v="0"/>
    <n v="0"/>
    <n v="0"/>
    <n v="209830867"/>
    <n v="-68309"/>
    <n v="0"/>
    <n v="0"/>
    <n v="0"/>
    <n v="-68309"/>
    <n v="0"/>
    <n v="0"/>
    <n v="0"/>
    <n v="0"/>
    <n v="0"/>
    <n v="0"/>
    <n v="0"/>
    <n v="2"/>
    <n v="86403514"/>
    <n v="200"/>
    <s v="Compañía  "/>
    <n v="3364"/>
    <n v="21981"/>
    <n v="3723400"/>
    <n v="86403514"/>
    <n v="200"/>
    <s v="Compañía  "/>
    <n v="3"/>
    <n v="115.4"/>
    <n v="0"/>
    <n v="86403514"/>
    <n v="200"/>
    <s v="Compañía  "/>
    <n v="2"/>
    <n v="114.2"/>
    <n v="0"/>
    <s v="76446656R"/>
    <n v="200"/>
    <s v="Financia C"/>
    <n v="9594"/>
    <n v="8361"/>
    <n v="1753400"/>
    <m/>
    <m/>
    <m/>
    <m/>
    <m/>
    <m/>
    <m/>
    <m/>
    <m/>
    <m/>
    <m/>
    <m/>
    <m/>
    <m/>
    <m/>
    <m/>
    <m/>
    <m/>
    <m/>
    <m/>
    <m/>
    <m/>
    <m/>
    <m/>
    <s v="NO"/>
    <s v="NO"/>
    <n v="1917"/>
    <n v="1"/>
    <n v="1"/>
    <n v="3283738.1377151799"/>
    <n v="6567476.2754303599"/>
    <n v="9851214.4131455403"/>
    <s v="AGUAS ANDINAS S.A."/>
  </r>
  <r>
    <s v="42979574644"/>
    <s v="SI"/>
    <x v="8"/>
    <n v="2017"/>
    <s v="Septiembre"/>
    <x v="0"/>
    <x v="15"/>
    <s v="ACTIVO        "/>
    <s v="AT43  "/>
    <s v="1S-C3"/>
    <s v="VITACURA         "/>
    <s v="AGUAS ANDINAS S.A            "/>
    <s v="A VESPUCIO 251                              "/>
    <s v="LAS CONDES                                  "/>
    <n v="14"/>
    <n v="971"/>
    <n v="5440"/>
    <s v="INDEFINIDO"/>
    <d v="2018-04-01T00:00:00"/>
    <d v="2017-03-21T00:00:00"/>
    <d v="2017-09-20T00:00:00"/>
    <d v="2017-10-18T00:00:00"/>
    <n v="100"/>
    <m/>
    <n v="15500"/>
    <n v="0"/>
    <n v="0"/>
    <n v="0"/>
    <n v="15910"/>
    <s v="Chilectra      "/>
    <n v="0"/>
    <n v="0"/>
    <n v="0"/>
    <s v="No           "/>
    <n v="0"/>
    <n v="83.8"/>
    <n v="83.7"/>
    <n v="83.2"/>
    <n v="83.2"/>
    <n v="2300"/>
    <n v="0"/>
    <n v="0"/>
    <n v="0"/>
    <n v="0"/>
    <n v="0"/>
    <n v="0"/>
    <n v="662"/>
    <n v="19267"/>
    <n v="0"/>
    <n v="0"/>
    <n v="0"/>
    <n v="950761"/>
    <n v="454018"/>
    <n v="2496239"/>
    <n v="0"/>
    <n v="0"/>
    <n v="0"/>
    <n v="0"/>
    <n v="0"/>
    <n v="0"/>
    <n v="0"/>
    <n v="818"/>
    <n v="3921765"/>
    <n v="-1561437"/>
    <n v="0"/>
    <n v="0"/>
    <n v="0"/>
    <n v="-1561437"/>
    <n v="0"/>
    <n v="0"/>
    <n v="0"/>
    <n v="0"/>
    <n v="0"/>
    <n v="0"/>
    <n v="0"/>
    <n v="2"/>
    <n v="86308672"/>
    <n v="100"/>
    <s v="Financia C"/>
    <n v="23132"/>
    <n v="23287"/>
    <n v="15500"/>
    <n v="86308672"/>
    <n v="100"/>
    <s v="Financia C"/>
    <n v="83.6"/>
    <n v="83.8"/>
    <n v="0"/>
    <n v="86308672"/>
    <n v="100"/>
    <s v="Financia C"/>
    <n v="83.2"/>
    <n v="83.2"/>
    <n v="0"/>
    <s v="1286724R"/>
    <n v="100"/>
    <s v="Financia C"/>
    <n v="14283"/>
    <n v="14306"/>
    <n v="2300"/>
    <m/>
    <m/>
    <m/>
    <m/>
    <m/>
    <m/>
    <m/>
    <m/>
    <m/>
    <m/>
    <m/>
    <m/>
    <m/>
    <m/>
    <m/>
    <m/>
    <m/>
    <m/>
    <m/>
    <m/>
    <m/>
    <m/>
    <m/>
    <m/>
    <s v="NO"/>
    <s v="NO"/>
    <n v="183"/>
    <n v="1"/>
    <n v="1"/>
    <n v="642912.29508196726"/>
    <n v="1285824.5901639345"/>
    <n v="1928736.8852459015"/>
    <s v="AGUAS ANDINAS S.A."/>
  </r>
  <r>
    <s v="42979574643"/>
    <s v="SI"/>
    <x v="8"/>
    <n v="2017"/>
    <s v="Septiembre"/>
    <x v="0"/>
    <x v="16"/>
    <s v="ACTIVO        "/>
    <s v="AT43  "/>
    <s v="1S-C3"/>
    <s v="LA REINA         "/>
    <s v="AGUAS ANDINAS S.A            "/>
    <s v="A VESPUCIO 321                              "/>
    <s v="LAS CONDES                                  "/>
    <n v="14"/>
    <n v="971"/>
    <n v="5700"/>
    <s v="INDEFINIDO"/>
    <d v="2018-04-01T00:00:00"/>
    <d v="2017-03-21T00:00:00"/>
    <d v="2017-09-20T00:00:00"/>
    <d v="2017-10-18T00:00:00"/>
    <n v="300"/>
    <m/>
    <n v="3400"/>
    <n v="0"/>
    <n v="0"/>
    <n v="0"/>
    <n v="47729"/>
    <s v="Chilectra      "/>
    <n v="0"/>
    <n v="0"/>
    <n v="0"/>
    <s v="No           "/>
    <n v="0"/>
    <n v="64.5"/>
    <n v="67.5"/>
    <n v="64.5"/>
    <n v="64.5"/>
    <n v="3900"/>
    <n v="27"/>
    <n v="0"/>
    <n v="0"/>
    <n v="0"/>
    <n v="0"/>
    <n v="0"/>
    <n v="662"/>
    <n v="4226"/>
    <n v="0"/>
    <n v="0"/>
    <n v="0"/>
    <n v="208554"/>
    <n v="366144"/>
    <n v="1936353"/>
    <n v="677984"/>
    <n v="0"/>
    <n v="0"/>
    <n v="0"/>
    <n v="0"/>
    <n v="0"/>
    <n v="0"/>
    <n v="179"/>
    <n v="3194102"/>
    <n v="-1251041"/>
    <n v="0"/>
    <n v="0"/>
    <n v="0"/>
    <n v="-1251041"/>
    <n v="0"/>
    <n v="0"/>
    <n v="0"/>
    <n v="0"/>
    <n v="0"/>
    <n v="0"/>
    <n v="0"/>
    <n v="2"/>
    <n v="84014015"/>
    <n v="100"/>
    <s v="Financia C"/>
    <n v="22514"/>
    <n v="22548"/>
    <n v="3400"/>
    <n v="84014015"/>
    <n v="100"/>
    <s v="Financia C"/>
    <n v="70"/>
    <n v="64.5"/>
    <n v="0"/>
    <n v="84014015"/>
    <n v="100"/>
    <s v="Financia C"/>
    <n v="67.2"/>
    <n v="64.5"/>
    <n v="0"/>
    <s v="66956010R"/>
    <n v="100"/>
    <s v="Financia C"/>
    <n v="8219"/>
    <n v="8258"/>
    <n v="3900"/>
    <m/>
    <m/>
    <m/>
    <m/>
    <m/>
    <m/>
    <m/>
    <m/>
    <m/>
    <m/>
    <m/>
    <m/>
    <m/>
    <m/>
    <m/>
    <m/>
    <m/>
    <m/>
    <m/>
    <m/>
    <m/>
    <m/>
    <m/>
    <m/>
    <s v="NO"/>
    <s v="NO"/>
    <n v="183"/>
    <n v="1"/>
    <n v="1"/>
    <n v="523623.27868852456"/>
    <n v="1047246.5573770491"/>
    <n v="1570869.8360655736"/>
    <s v="AGUAS ANDINAS S.A."/>
  </r>
  <r>
    <s v="42979574738"/>
    <s v="SI"/>
    <x v="8"/>
    <n v="2017"/>
    <s v="Septiembre"/>
    <x v="0"/>
    <x v="69"/>
    <s v="ACTIVO        "/>
    <s v="BT1   "/>
    <s v="1S-C3"/>
    <s v="ANDES            "/>
    <s v="AGUAS ANDINAS S.A            "/>
    <s v="VALENZUELA PUELMA 244                       "/>
    <s v="LA REINA                                    "/>
    <n v="17"/>
    <n v="840"/>
    <n v="2491"/>
    <s v="A OPCION DEL CLIENTE"/>
    <s v="A OPCION DEL CLIENTE"/>
    <d v="2017-03-24T00:00:00"/>
    <d v="2017-09-25T00:00:00"/>
    <d v="2017-10-23T00:00:00"/>
    <n v="10"/>
    <n v="2412"/>
    <n v="0"/>
    <n v="13447"/>
    <n v="0"/>
    <n v="0"/>
    <n v="355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54"/>
    <n v="565"/>
    <n v="16715"/>
    <n v="0"/>
    <n v="0"/>
    <n v="0"/>
    <n v="0"/>
    <n v="0"/>
    <n v="0"/>
    <n v="0"/>
    <n v="0"/>
    <n v="0"/>
    <n v="0"/>
    <n v="0"/>
    <n v="0"/>
    <n v="0"/>
    <n v="1195880"/>
    <n v="1213514"/>
    <n v="-913686"/>
    <n v="0"/>
    <n v="0"/>
    <n v="0"/>
    <n v="-913686"/>
    <n v="0"/>
    <n v="0"/>
    <n v="0"/>
    <n v="0"/>
    <n v="0"/>
    <n v="0"/>
    <n v="0"/>
    <n v="1"/>
    <n v="98046695"/>
    <n v="1"/>
    <s v="Compañía  "/>
    <n v="64069"/>
    <n v="77516"/>
    <n v="1344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85"/>
    <n v="1"/>
    <n v="1"/>
    <n v="196786.05405405405"/>
    <n v="393572.10810810811"/>
    <n v="590358.16216216225"/>
    <s v="AGUAS ANDINAS S.A."/>
  </r>
  <r>
    <s v="429791640819"/>
    <s v="SI"/>
    <x v="8"/>
    <n v="2017"/>
    <s v="Septiembre"/>
    <x v="0"/>
    <x v="36"/>
    <s v="ACTIVO        "/>
    <s v="AT43  "/>
    <s v="1S-C3"/>
    <s v="CISTERNA         "/>
    <s v="AGUAS ANDINAS S.A.           "/>
    <s v="CLUB HIPICO 6040                            "/>
    <s v="PEDRO AGUIRRE CERDA                         "/>
    <n v="8"/>
    <n v="23"/>
    <n v="2700"/>
    <s v="INDEFINIDO"/>
    <d v="2018-04-01T00:00:00"/>
    <d v="2017-06-09T00:00:00"/>
    <d v="2017-09-08T00:00:00"/>
    <d v="2017-10-10T00:00:00"/>
    <n v="0"/>
    <m/>
    <n v="5600"/>
    <n v="0"/>
    <n v="0"/>
    <n v="0"/>
    <n v="36365"/>
    <s v="Chilectra      "/>
    <n v="0"/>
    <n v="0"/>
    <n v="0"/>
    <s v="No           "/>
    <n v="0"/>
    <n v="220.4"/>
    <n v="222.1"/>
    <n v="218.4"/>
    <n v="218.4"/>
    <n v="2600"/>
    <n v="2"/>
    <n v="0"/>
    <n v="0"/>
    <n v="0"/>
    <n v="0"/>
    <n v="22664"/>
    <n v="662"/>
    <n v="6961"/>
    <n v="0"/>
    <n v="0"/>
    <n v="0"/>
    <n v="343501"/>
    <n v="614090"/>
    <n v="3353337"/>
    <n v="86219"/>
    <n v="0"/>
    <n v="0"/>
    <n v="0"/>
    <n v="0"/>
    <n v="0"/>
    <n v="0"/>
    <n v="238"/>
    <n v="4427672"/>
    <n v="-9093983"/>
    <n v="0"/>
    <n v="0"/>
    <n v="0"/>
    <n v="-9093983"/>
    <n v="0"/>
    <n v="0"/>
    <n v="0"/>
    <n v="0"/>
    <n v="0"/>
    <n v="0"/>
    <n v="0"/>
    <n v="1"/>
    <n v="5497922"/>
    <n v="200"/>
    <s v="Compañía C"/>
    <n v="2795"/>
    <n v="2823"/>
    <n v="5600"/>
    <n v="5497922"/>
    <n v="200"/>
    <s v="Compañía C"/>
    <n v="222.4"/>
    <n v="220.4"/>
    <n v="0"/>
    <n v="5497922"/>
    <n v="200"/>
    <s v="Compañía C"/>
    <n v="221.4"/>
    <n v="218.4"/>
    <n v="0"/>
    <s v="5497922R"/>
    <n v="200"/>
    <s v="Compañía C"/>
    <n v="1571"/>
    <n v="1584"/>
    <n v="260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1459672.0879120878"/>
    <n v="2919344.1758241756"/>
    <n v="4379016.2637362638"/>
    <s v="AGUAS ANDINAS S.A."/>
  </r>
  <r>
    <s v="42979532937"/>
    <s v="SI"/>
    <x v="8"/>
    <n v="2017"/>
    <s v="Septiembre"/>
    <x v="0"/>
    <x v="70"/>
    <s v="ACTIVO        "/>
    <s v="AT43  "/>
    <s v="1S-C3"/>
    <s v="OCHAGAVIA        "/>
    <s v="AGUAS ANDINAS S.A            "/>
    <s v="CLUB HIPICO 6340                            "/>
    <s v="PEDRO AGUIRRE CERDA                         "/>
    <n v="8"/>
    <n v="23"/>
    <n v="3600"/>
    <s v="INDEFINIDO"/>
    <d v="2018-04-01T00:00:00"/>
    <d v="2016-11-10T00:00:00"/>
    <d v="2017-09-08T00:00:00"/>
    <d v="2017-10-10T00:00:00"/>
    <n v="200"/>
    <m/>
    <n v="357800"/>
    <n v="0"/>
    <n v="0"/>
    <n v="0"/>
    <n v="36365"/>
    <s v="Chilectra      "/>
    <n v="0"/>
    <n v="0"/>
    <n v="0"/>
    <s v="No           "/>
    <n v="0"/>
    <n v="288"/>
    <n v="289"/>
    <n v="148"/>
    <n v="148"/>
    <n v="162800"/>
    <n v="2"/>
    <n v="0"/>
    <n v="0"/>
    <n v="0"/>
    <n v="0"/>
    <n v="34423"/>
    <n v="662"/>
    <n v="444745"/>
    <n v="0"/>
    <n v="0"/>
    <n v="0"/>
    <n v="21946126"/>
    <n v="2552788"/>
    <n v="5726644"/>
    <n v="604511"/>
    <n v="0"/>
    <n v="0"/>
    <n v="0"/>
    <n v="0"/>
    <n v="0"/>
    <n v="0"/>
    <n v="4578"/>
    <n v="31314477"/>
    <n v="-5403368"/>
    <n v="0"/>
    <n v="0"/>
    <n v="0"/>
    <n v="-5403368"/>
    <n v="0"/>
    <n v="0"/>
    <n v="0"/>
    <n v="0"/>
    <n v="0"/>
    <n v="0"/>
    <n v="0"/>
    <n v="2"/>
    <n v="342638"/>
    <n v="200"/>
    <s v="Cliente   "/>
    <n v="9253"/>
    <n v="11042"/>
    <n v="357800"/>
    <n v="342638"/>
    <n v="20"/>
    <s v="Cliente   "/>
    <n v="290"/>
    <n v="288"/>
    <n v="0"/>
    <n v="342638"/>
    <n v="20"/>
    <s v="Cliente   "/>
    <n v="0"/>
    <n v="148"/>
    <n v="0"/>
    <s v="32071118R"/>
    <n v="200"/>
    <s v="Compañía  "/>
    <n v="6555"/>
    <n v="7369"/>
    <n v="162800"/>
    <m/>
    <m/>
    <m/>
    <m/>
    <m/>
    <m/>
    <m/>
    <m/>
    <m/>
    <m/>
    <m/>
    <m/>
    <m/>
    <m/>
    <m/>
    <m/>
    <m/>
    <m/>
    <m/>
    <m/>
    <m/>
    <m/>
    <m/>
    <m/>
    <s v="NO"/>
    <s v="NO"/>
    <n v="302"/>
    <n v="1"/>
    <n v="1"/>
    <n v="3110709.6357615897"/>
    <n v="6221419.2715231795"/>
    <n v="9332128.9072847683"/>
    <s v="AGUAS ANDINAS S.A."/>
  </r>
  <r>
    <s v="429791446632"/>
    <s v="SI"/>
    <x v="8"/>
    <n v="2017"/>
    <s v="Septiembre"/>
    <x v="0"/>
    <x v="71"/>
    <s v="ACTIVO        "/>
    <s v="BT1   "/>
    <s v="1S-C3"/>
    <s v="MACUL            "/>
    <s v="AGUAS ANDINAS S.A            "/>
    <s v="AV. W. MARTINEZ FTE 1345                    "/>
    <s v="LA FLORIDA                                  "/>
    <n v="10"/>
    <n v="400"/>
    <n v="1610"/>
    <s v="A OPCION DEL CLIENTE"/>
    <s v="A OPCION DEL CLIENTE"/>
    <d v="2016-11-14T00:00:00"/>
    <d v="2017-09-12T00:00:00"/>
    <d v="2017-10-12T00:00:00"/>
    <n v="2.5"/>
    <n v="350"/>
    <n v="0"/>
    <n v="1123"/>
    <n v="0"/>
    <n v="0"/>
    <n v="13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4"/>
    <n v="1396"/>
    <n v="0"/>
    <n v="0"/>
    <n v="0"/>
    <n v="0"/>
    <n v="0"/>
    <n v="0"/>
    <n v="0"/>
    <n v="0"/>
    <n v="0"/>
    <n v="0"/>
    <n v="0"/>
    <n v="0"/>
    <n v="0"/>
    <n v="99771"/>
    <n v="101731"/>
    <n v="-96988"/>
    <n v="0"/>
    <n v="0"/>
    <n v="0"/>
    <n v="-96988"/>
    <n v="0"/>
    <n v="0"/>
    <n v="0"/>
    <n v="0"/>
    <n v="0"/>
    <n v="0"/>
    <n v="0"/>
    <n v="1"/>
    <n v="8257076"/>
    <n v="1"/>
    <s v="Cliente   "/>
    <n v="23637"/>
    <n v="24760"/>
    <n v="1123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302"/>
    <n v="1"/>
    <n v="1"/>
    <n v="10105.728476821192"/>
    <n v="20211.456953642384"/>
    <n v="30317.185430463574"/>
    <s v="AGUAS ANDINAS S.A."/>
  </r>
  <r>
    <s v="429791282473"/>
    <s v="SI"/>
    <x v="8"/>
    <n v="2017"/>
    <s v="Septiembre"/>
    <x v="0"/>
    <x v="72"/>
    <s v="ACTIVO        "/>
    <s v="AT43  "/>
    <s v="1S-C3"/>
    <s v="LO BOZA          "/>
    <s v="AGUAS ANDINAS S.A            "/>
    <s v="AV CENTRAL  140                             "/>
    <s v="QUILICURA                                   "/>
    <n v="7"/>
    <n v="119"/>
    <n v="850"/>
    <s v="INDEFINIDO"/>
    <d v="2018-04-01T00:00:00"/>
    <d v="2014-11-10T00:00:00"/>
    <d v="2017-09-07T00:00:00"/>
    <d v="2017-10-07T00:00:00"/>
    <n v="85"/>
    <m/>
    <n v="98300"/>
    <n v="0"/>
    <n v="0"/>
    <n v="0"/>
    <n v="14489"/>
    <s v="Chilectra      "/>
    <n v="0"/>
    <n v="0"/>
    <n v="0"/>
    <s v="No           "/>
    <n v="0"/>
    <n v="35.1"/>
    <n v="17.5"/>
    <n v="26.2"/>
    <n v="26.2"/>
    <n v="52700"/>
    <n v="5"/>
    <n v="0"/>
    <n v="0"/>
    <n v="0"/>
    <n v="0"/>
    <n v="0"/>
    <n v="662"/>
    <n v="93585"/>
    <n v="0"/>
    <n v="0"/>
    <n v="0"/>
    <n v="5844714"/>
    <n v="381509"/>
    <n v="706657"/>
    <n v="346644"/>
    <n v="0"/>
    <n v="0"/>
    <n v="0"/>
    <n v="0"/>
    <n v="0"/>
    <n v="0"/>
    <n v="0"/>
    <n v="7373771"/>
    <n v="-928082"/>
    <n v="0"/>
    <n v="0"/>
    <n v="0"/>
    <n v="-928082"/>
    <n v="0"/>
    <n v="0"/>
    <n v="0"/>
    <n v="0"/>
    <n v="0"/>
    <n v="0"/>
    <n v="0"/>
    <n v="2"/>
    <n v="84898792"/>
    <n v="100"/>
    <s v="Cliente   "/>
    <n v="5239"/>
    <n v="6222"/>
    <n v="98300"/>
    <n v="84898792"/>
    <n v="100"/>
    <s v="Cliente   "/>
    <n v="28.2"/>
    <n v="35.1"/>
    <n v="0"/>
    <n v="84898792"/>
    <n v="100"/>
    <s v="Cliente   "/>
    <n v="24.8"/>
    <n v="26.2"/>
    <n v="0"/>
    <s v="1329041R"/>
    <n v="100"/>
    <s v="Cliente   "/>
    <n v="8961"/>
    <n v="9488"/>
    <n v="52700"/>
    <m/>
    <m/>
    <m/>
    <m/>
    <m/>
    <m/>
    <m/>
    <m/>
    <m/>
    <m/>
    <m/>
    <m/>
    <m/>
    <m/>
    <m/>
    <m/>
    <m/>
    <m/>
    <m/>
    <m/>
    <m/>
    <m/>
    <m/>
    <m/>
    <s v="NO"/>
    <s v="NO"/>
    <n v="1032"/>
    <n v="1"/>
    <n v="1"/>
    <n v="214353.8081395349"/>
    <n v="428707.6162790698"/>
    <n v="643061.4244186047"/>
    <s v="AGUAS ANDINAS S.A."/>
  </r>
  <r>
    <s v="429791587285"/>
    <s v="SI"/>
    <x v="8"/>
    <n v="2017"/>
    <s v="Septiembre"/>
    <x v="0"/>
    <x v="73"/>
    <s v="ACTIVO        "/>
    <s v="BT43  "/>
    <s v="1S-C3"/>
    <s v="PUDAHUEL         "/>
    <s v="AGUAS ANDINAS S.A            "/>
    <s v="PELLUHUE/TOPOCALMA S/N                      "/>
    <s v="RENCA                                       "/>
    <n v="3"/>
    <n v="190"/>
    <n v="6135"/>
    <s v="INDEFINIDO"/>
    <d v="2018-04-01T00:00:00"/>
    <d v="2016-04-04T00:00:00"/>
    <d v="2017-09-01T00:00:00"/>
    <d v="2017-10-03T00:00:00"/>
    <n v="218"/>
    <m/>
    <n v="792120"/>
    <n v="0"/>
    <n v="0"/>
    <n v="0"/>
    <n v="18731"/>
    <s v="Chilectra      "/>
    <n v="0"/>
    <n v="0"/>
    <n v="0"/>
    <s v="             "/>
    <n v="0"/>
    <n v="168.6"/>
    <n v="84.3"/>
    <n v="157.4"/>
    <n v="157.4"/>
    <n v="135120"/>
    <n v="0"/>
    <n v="0"/>
    <n v="0"/>
    <n v="0"/>
    <n v="0"/>
    <n v="0"/>
    <n v="661"/>
    <n v="964090"/>
    <n v="0"/>
    <n v="0"/>
    <n v="0"/>
    <n v="48594701"/>
    <n v="2852694"/>
    <n v="6055669"/>
    <n v="0"/>
    <n v="0"/>
    <n v="0"/>
    <n v="0"/>
    <n v="0"/>
    <n v="0"/>
    <n v="0"/>
    <n v="0"/>
    <n v="58467815"/>
    <n v="-55193590"/>
    <n v="0"/>
    <n v="0"/>
    <n v="0"/>
    <n v="-55193590"/>
    <n v="0"/>
    <n v="0"/>
    <n v="0"/>
    <n v="0"/>
    <n v="0"/>
    <n v="0"/>
    <n v="0"/>
    <n v="1"/>
    <n v="2915714"/>
    <n v="120"/>
    <s v="Cliente   "/>
    <n v="39103"/>
    <n v="45704"/>
    <n v="792120"/>
    <n v="2915714"/>
    <n v="120"/>
    <s v="Cliente   "/>
    <n v="158.16"/>
    <n v="168.6"/>
    <n v="0"/>
    <n v="2915714"/>
    <n v="120"/>
    <s v="Cliente   "/>
    <n v="0"/>
    <n v="157.44"/>
    <n v="0"/>
    <s v="2915714R"/>
    <n v="120"/>
    <s v="Cliente   "/>
    <n v="13767"/>
    <n v="14893"/>
    <n v="135120"/>
    <m/>
    <m/>
    <m/>
    <m/>
    <m/>
    <m/>
    <m/>
    <m/>
    <m/>
    <m/>
    <m/>
    <m/>
    <m/>
    <m/>
    <m/>
    <m/>
    <m/>
    <m/>
    <m/>
    <m/>
    <m/>
    <m/>
    <m/>
    <m/>
    <s v="NO"/>
    <s v="NO"/>
    <n v="515"/>
    <n v="1"/>
    <n v="1"/>
    <n v="3405892.1359223304"/>
    <n v="6811784.2718446609"/>
    <n v="10217676.40776699"/>
    <s v="AGUAS ANDINAS S.A."/>
  </r>
  <r>
    <s v="429791597188"/>
    <s v="SI"/>
    <x v="8"/>
    <n v="2017"/>
    <s v="Septiembre"/>
    <x v="0"/>
    <x v="74"/>
    <s v="ACTIVO        "/>
    <s v="BT43  "/>
    <s v="1S-C3"/>
    <s v="PUDAHUEL         "/>
    <s v="AGUAS ANDINAS S.A.           "/>
    <s v="JOSE MIGUEL INFANTE / PELLUHUE              "/>
    <s v="RENCA                                       "/>
    <n v="3"/>
    <n v="190"/>
    <n v="6137"/>
    <s v="INDEFINIDO"/>
    <d v="2018-04-01T00:00:00"/>
    <d v="2016-04-04T00:00:00"/>
    <d v="2017-09-01T00:00:00"/>
    <d v="2017-10-03T00:00:00"/>
    <n v="287"/>
    <m/>
    <n v="1560360"/>
    <n v="0"/>
    <n v="0"/>
    <n v="0"/>
    <n v="24659"/>
    <s v="Chilectra      "/>
    <n v="0"/>
    <n v="0"/>
    <n v="0"/>
    <s v="             "/>
    <n v="0"/>
    <n v="187.2"/>
    <n v="93.6"/>
    <n v="174"/>
    <n v="174"/>
    <n v="547560"/>
    <n v="0"/>
    <n v="0"/>
    <n v="0"/>
    <n v="0"/>
    <n v="0"/>
    <n v="0"/>
    <n v="661"/>
    <n v="1899116"/>
    <n v="0"/>
    <n v="0"/>
    <n v="0"/>
    <n v="95724421"/>
    <n v="3167405"/>
    <n v="6692622"/>
    <n v="0"/>
    <n v="0"/>
    <n v="0"/>
    <n v="0"/>
    <n v="0"/>
    <n v="0"/>
    <n v="0"/>
    <n v="0"/>
    <n v="107484225"/>
    <n v="-43636002"/>
    <n v="0"/>
    <n v="0"/>
    <n v="0"/>
    <n v="-43636002"/>
    <n v="0"/>
    <n v="0"/>
    <n v="0"/>
    <n v="0"/>
    <n v="0"/>
    <n v="0"/>
    <n v="0"/>
    <n v="1"/>
    <n v="70900"/>
    <n v="120"/>
    <s v="Financia C"/>
    <n v="29951"/>
    <n v="42954"/>
    <n v="1560360"/>
    <n v="70900"/>
    <n v="120"/>
    <s v="Financia C"/>
    <n v="186"/>
    <n v="187.2"/>
    <n v="0"/>
    <n v="70900"/>
    <n v="120"/>
    <s v="Financia C"/>
    <n v="0"/>
    <n v="174"/>
    <n v="0"/>
    <s v="70900R"/>
    <n v="120"/>
    <s v="Financia C"/>
    <n v="13110"/>
    <n v="17673"/>
    <n v="547560"/>
    <m/>
    <m/>
    <m/>
    <m/>
    <m/>
    <m/>
    <m/>
    <m/>
    <m/>
    <m/>
    <m/>
    <m/>
    <m/>
    <m/>
    <m/>
    <m/>
    <m/>
    <m/>
    <m/>
    <m/>
    <m/>
    <m/>
    <m/>
    <m/>
    <s v="NO"/>
    <s v="NO"/>
    <n v="515"/>
    <n v="1"/>
    <n v="1"/>
    <n v="6261216.990291262"/>
    <n v="12522433.980582524"/>
    <n v="18783650.970873784"/>
    <s v="AGUAS ANDINAS S.A."/>
  </r>
  <r>
    <s v="429791597182"/>
    <s v="SI"/>
    <x v="8"/>
    <n v="2017"/>
    <s v="Septiembre"/>
    <x v="0"/>
    <x v="75"/>
    <s v="ACTIVO        "/>
    <s v="BT43  "/>
    <s v="1S-C3"/>
    <s v="PUDAHUEL         "/>
    <s v="AGUAS ANDINAS S.A.           "/>
    <s v="COSTANERA NTE / PELLUHUE                    "/>
    <s v="RENCA                                       "/>
    <n v="3"/>
    <n v="190"/>
    <n v="6138"/>
    <s v="INDEFINIDO"/>
    <d v="2018-04-01T00:00:00"/>
    <d v="2016-06-01T00:00:00"/>
    <d v="2017-09-01T00:00:00"/>
    <d v="2017-10-03T00:00:00"/>
    <n v="287"/>
    <m/>
    <n v="951000"/>
    <n v="0"/>
    <n v="0"/>
    <n v="0"/>
    <n v="24659"/>
    <s v="Chilectra      "/>
    <n v="0"/>
    <n v="0"/>
    <n v="0"/>
    <s v="             "/>
    <n v="0"/>
    <n v="199.4"/>
    <n v="99.7"/>
    <n v="199.4"/>
    <n v="199.4"/>
    <n v="288720"/>
    <n v="0"/>
    <n v="0"/>
    <n v="0"/>
    <n v="0"/>
    <n v="0"/>
    <n v="25286"/>
    <n v="661"/>
    <n v="1182093"/>
    <n v="0"/>
    <n v="0"/>
    <n v="0"/>
    <n v="58008657"/>
    <n v="3064572"/>
    <n v="7671129"/>
    <n v="0"/>
    <n v="0"/>
    <n v="0"/>
    <n v="0"/>
    <n v="0"/>
    <n v="0"/>
    <n v="0"/>
    <n v="0"/>
    <n v="69952398"/>
    <n v="-10436416"/>
    <n v="0"/>
    <n v="0"/>
    <n v="0"/>
    <n v="-10436416"/>
    <n v="0"/>
    <n v="0"/>
    <n v="0"/>
    <n v="0"/>
    <n v="0"/>
    <n v="0"/>
    <n v="0"/>
    <n v="1"/>
    <n v="5497605"/>
    <n v="120"/>
    <s v="Compañía C"/>
    <n v="0"/>
    <n v="7925"/>
    <n v="951000"/>
    <n v="5497605"/>
    <n v="120"/>
    <s v="Compañía C"/>
    <n v="0"/>
    <n v="199.44"/>
    <n v="0"/>
    <n v="5497605"/>
    <n v="120"/>
    <s v="Compañía C"/>
    <n v="0"/>
    <n v="199.44"/>
    <n v="0"/>
    <s v="5497605R"/>
    <n v="120"/>
    <s v="Compañía C"/>
    <n v="0"/>
    <n v="2406"/>
    <n v="288720"/>
    <m/>
    <m/>
    <m/>
    <m/>
    <m/>
    <m/>
    <m/>
    <m/>
    <m/>
    <m/>
    <m/>
    <m/>
    <m/>
    <m/>
    <m/>
    <m/>
    <m/>
    <m/>
    <m/>
    <m/>
    <m/>
    <m/>
    <m/>
    <m/>
    <s v="NO"/>
    <s v="NO"/>
    <n v="457"/>
    <n v="1"/>
    <n v="1"/>
    <n v="4592061.1378555801"/>
    <n v="9184122.2757111602"/>
    <n v="13776183.413566738"/>
    <s v="AGUAS ANDINAS S.A."/>
  </r>
  <r>
    <s v="4297970066"/>
    <s v="SI"/>
    <x v="8"/>
    <n v="2017"/>
    <s v="Septiembre"/>
    <x v="0"/>
    <x v="76"/>
    <s v="ACTIVO        "/>
    <s v="BT1   "/>
    <s v="1S-C3"/>
    <s v="LA REINA         "/>
    <s v="EMP AGUA POTABLE             "/>
    <s v="LAS PARCELAS 8701                           "/>
    <s v="PENALOLEN                                   "/>
    <n v="3"/>
    <n v="229"/>
    <n v="4240"/>
    <s v="A OPCION DEL CLIENTE"/>
    <s v="A OPCION DEL CLIENTE"/>
    <d v="2017-03-02T00:00:00"/>
    <d v="2017-09-01T00:00:00"/>
    <d v="2017-10-03T00:00:00"/>
    <n v="0"/>
    <n v="350"/>
    <n v="0"/>
    <n v="1038"/>
    <n v="0"/>
    <n v="0"/>
    <n v="67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4"/>
    <n v="1290"/>
    <n v="0"/>
    <n v="0"/>
    <n v="0"/>
    <n v="0"/>
    <n v="0"/>
    <n v="0"/>
    <n v="0"/>
    <n v="0"/>
    <n v="0"/>
    <n v="0"/>
    <n v="0"/>
    <n v="0"/>
    <n v="0"/>
    <n v="92210"/>
    <n v="94064"/>
    <n v="-70525"/>
    <n v="0"/>
    <n v="0"/>
    <n v="0"/>
    <n v="-70525"/>
    <n v="0"/>
    <n v="0"/>
    <n v="0"/>
    <n v="0"/>
    <n v="0"/>
    <n v="0"/>
    <n v="0"/>
    <n v="1"/>
    <n v="150653"/>
    <n v="1"/>
    <s v="Financia C"/>
    <n v="2771"/>
    <n v="3809"/>
    <n v="1038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83"/>
    <n v="1"/>
    <n v="1"/>
    <n v="15420.327868852459"/>
    <n v="30840.655737704918"/>
    <n v="46260.983606557376"/>
    <s v="AGUAS ANDINAS S.A."/>
  </r>
  <r>
    <s v="42979137184"/>
    <s v="SI"/>
    <x v="8"/>
    <n v="2017"/>
    <s v="Septiembre"/>
    <x v="4"/>
    <x v="77"/>
    <s v="ACTIVO        "/>
    <s v="AT43  "/>
    <s v="1A   "/>
    <s v="LOS DOMINICOS    "/>
    <s v="AGUAS MANQUEHUE S.A.         "/>
    <s v="EL GOLF MANQ./EL PARQUE                     "/>
    <s v="LO BARNECHEA                                "/>
    <n v="32"/>
    <n v="620"/>
    <n v="860"/>
    <s v="INDEFINIDO"/>
    <d v="2018-04-01T00:00:00"/>
    <d v="2017-05-16T00:00:00"/>
    <d v="2017-09-14T00:00:00"/>
    <d v="2017-10-16T00:00:00"/>
    <n v="72"/>
    <m/>
    <n v="10508"/>
    <n v="0"/>
    <n v="0"/>
    <n v="0"/>
    <n v="13910"/>
    <s v="Chilectra      "/>
    <n v="0"/>
    <n v="0"/>
    <n v="0"/>
    <s v="No           "/>
    <n v="0"/>
    <n v="99"/>
    <n v="98"/>
    <n v="99"/>
    <n v="99"/>
    <n v="9443"/>
    <n v="19"/>
    <n v="0"/>
    <n v="0"/>
    <n v="0"/>
    <n v="0"/>
    <n v="101956"/>
    <n v="662"/>
    <n v="13061"/>
    <n v="0"/>
    <n v="0"/>
    <n v="0"/>
    <n v="644554"/>
    <n v="596390"/>
    <n v="2068874"/>
    <n v="628866"/>
    <n v="0"/>
    <n v="0"/>
    <n v="0"/>
    <n v="0"/>
    <n v="0"/>
    <n v="0"/>
    <n v="587"/>
    <n v="4054950"/>
    <n v="-3298543"/>
    <n v="0"/>
    <n v="0"/>
    <n v="0"/>
    <n v="-3298543"/>
    <n v="0"/>
    <n v="0"/>
    <n v="0"/>
    <n v="0"/>
    <n v="0"/>
    <n v="0"/>
    <n v="0"/>
    <n v="1"/>
    <n v="36068178"/>
    <n v="1000"/>
    <s v="Arriendo S"/>
    <n v="2101.6460000000002"/>
    <n v="2111.4540000000002"/>
    <n v="10508"/>
    <n v="36068178"/>
    <n v="1"/>
    <s v="Arriendo S"/>
    <n v="97"/>
    <n v="99"/>
    <n v="0"/>
    <n v="36068178"/>
    <n v="1"/>
    <s v="Arriendo S"/>
    <n v="97"/>
    <n v="99"/>
    <n v="0"/>
    <s v="36068178R"/>
    <n v="1000"/>
    <s v="Arriendo S"/>
    <n v="860.29700000000003"/>
    <n v="869.74"/>
    <n v="9443"/>
    <m/>
    <m/>
    <m/>
    <m/>
    <m/>
    <m/>
    <m/>
    <m/>
    <m/>
    <m/>
    <m/>
    <m/>
    <m/>
    <m/>
    <m/>
    <m/>
    <m/>
    <m/>
    <m/>
    <m/>
    <m/>
    <m/>
    <m/>
    <m/>
    <s v="NO"/>
    <s v="NO"/>
    <n v="121"/>
    <n v="1"/>
    <n v="1"/>
    <n v="1005359.5041322315"/>
    <n v="2010719.0082644629"/>
    <n v="3016078.5123966942"/>
    <s v="AGUAS MANQUEHUE S.A."/>
  </r>
  <r>
    <s v="42979973766"/>
    <s v="SI"/>
    <x v="8"/>
    <n v="2017"/>
    <s v="Septiembre"/>
    <x v="3"/>
    <x v="78"/>
    <s v="ACTIVO        "/>
    <s v="AT43  "/>
    <s v="1S-C3"/>
    <s v="PUDAHUEL         "/>
    <s v="AGUAS ANDINAS S.A.           "/>
    <s v="ESMERALDA LADO 921                          "/>
    <s v="RENCA                                       "/>
    <n v="25"/>
    <n v="616"/>
    <n v="1600"/>
    <s v="INDEFINIDO"/>
    <d v="2018-04-01T00:00:00"/>
    <d v="2017-07-05T00:00:00"/>
    <d v="2017-10-05T00:00:00"/>
    <d v="2017-10-31T00:00:00"/>
    <n v="128"/>
    <m/>
    <n v="95692"/>
    <n v="0"/>
    <n v="0"/>
    <n v="0"/>
    <n v="23273"/>
    <s v="Chilectra      "/>
    <n v="0"/>
    <n v="0"/>
    <n v="0"/>
    <s v="No           "/>
    <n v="0"/>
    <n v="80"/>
    <n v="82"/>
    <n v="79"/>
    <n v="79"/>
    <n v="48024"/>
    <n v="4"/>
    <n v="0"/>
    <n v="0"/>
    <n v="0"/>
    <n v="0"/>
    <n v="0"/>
    <n v="663"/>
    <n v="118945"/>
    <n v="0"/>
    <n v="0"/>
    <n v="0"/>
    <n v="5535017"/>
    <n v="232552"/>
    <n v="1227791"/>
    <n v="279814"/>
    <n v="0"/>
    <n v="0"/>
    <n v="0"/>
    <n v="0"/>
    <n v="0"/>
    <n v="0"/>
    <n v="17583"/>
    <n v="7412365"/>
    <n v="-2932551"/>
    <n v="0"/>
    <n v="0"/>
    <n v="0"/>
    <n v="-2932551"/>
    <n v="0"/>
    <n v="0"/>
    <n v="0"/>
    <n v="0"/>
    <n v="0"/>
    <n v="0"/>
    <n v="0"/>
    <n v="1"/>
    <n v="519113"/>
    <n v="1000"/>
    <s v="Cliente   "/>
    <n v="2509.1210000000001"/>
    <n v="2605.3130000000001"/>
    <n v="0"/>
    <n v="519113"/>
    <n v="1000"/>
    <s v="Cliente   "/>
    <n v="0.08"/>
    <n v="0.08"/>
    <n v="0"/>
    <n v="519113"/>
    <n v="1000"/>
    <s v="Cliente   "/>
    <n v="7.9000000000000001E-2"/>
    <n v="7.9000000000000001E-2"/>
    <n v="0"/>
    <s v="519113R"/>
    <n v="1000"/>
    <s v="Cliente   "/>
    <n v="1007.111"/>
    <n v="1055.5350000000001"/>
    <n v="0"/>
    <m/>
    <m/>
    <m/>
    <m/>
    <m/>
    <m/>
    <m/>
    <m/>
    <m/>
    <m/>
    <m/>
    <m/>
    <m/>
    <m/>
    <m/>
    <m/>
    <m/>
    <m/>
    <m/>
    <m/>
    <m/>
    <m/>
    <m/>
    <m/>
    <s v="NO"/>
    <s v="NO"/>
    <n v="92"/>
    <n v="1"/>
    <n v="1"/>
    <n v="2417075.5434782607"/>
    <n v="4834151.0869565215"/>
    <n v="7251226.6304347822"/>
    <s v="AGUAS ANDINAS S.A."/>
  </r>
  <r>
    <s v="430091519083"/>
    <s v="SI"/>
    <x v="9"/>
    <n v="2017"/>
    <s v="Octubre"/>
    <x v="1"/>
    <x v="79"/>
    <s v="ACTIVO        "/>
    <s v="BT1   "/>
    <s v="1A   "/>
    <s v="ALONSO DE CORDOVA"/>
    <s v="AGUAS CORDILLERA S A         "/>
    <s v="PJE CAMINO LA QUEBRADA 8760                 "/>
    <s v="VITACURA                                    "/>
    <n v="20"/>
    <n v="938"/>
    <n v="820"/>
    <s v="A OPCION DEL CLIENTE"/>
    <s v="A OPCION DEL CLIENTE"/>
    <d v="2016-01-27T00:00:00"/>
    <d v="2017-10-26T00:00:00"/>
    <d v="2017-11-28T00:00:00"/>
    <n v="0"/>
    <n v="350"/>
    <n v="0"/>
    <n v="924"/>
    <n v="0"/>
    <n v="0"/>
    <n v="27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6"/>
    <n v="1079"/>
    <n v="38816"/>
    <n v="0"/>
    <n v="0"/>
    <n v="0"/>
    <n v="0"/>
    <n v="0"/>
    <n v="0"/>
    <n v="0"/>
    <n v="0"/>
    <n v="0"/>
    <n v="0"/>
    <n v="0"/>
    <n v="0"/>
    <n v="46257"/>
    <n v="86718"/>
    <n v="-35198"/>
    <n v="0"/>
    <n v="0"/>
    <n v="-200"/>
    <n v="-35398"/>
    <n v="0"/>
    <n v="0"/>
    <n v="0"/>
    <n v="0"/>
    <n v="0"/>
    <n v="0"/>
    <n v="0"/>
    <n v="1"/>
    <n v="98077247"/>
    <n v="1"/>
    <s v="Financia C"/>
    <n v="7053"/>
    <n v="7977"/>
    <n v="924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638"/>
    <n v="1"/>
    <n v="1"/>
    <n v="4077.6489028213164"/>
    <n v="8155.2978056426327"/>
    <n v="12232.946708463949"/>
    <s v="AGUAS CORDILLERA S.A."/>
  </r>
  <r>
    <s v="43009533091"/>
    <s v="SI"/>
    <x v="9"/>
    <n v="2017"/>
    <s v="Octubre"/>
    <x v="0"/>
    <x v="80"/>
    <s v="ACTIVO        "/>
    <s v="AT43  "/>
    <s v="1S-C3"/>
    <s v="ALTAMIRANO       "/>
    <s v="AGUAS ANDINAS S.A            "/>
    <s v="PEREZ COTAPOS 1503                          "/>
    <s v="CONCHALÍ                                    "/>
    <n v="15"/>
    <n v="175"/>
    <n v="843"/>
    <s v="INDEFINIDO"/>
    <d v="2018-04-01T00:00:00"/>
    <d v="2017-05-24T00:00:00"/>
    <d v="2017-10-19T00:00:00"/>
    <d v="2017-11-21T00:00:00"/>
    <n v="100"/>
    <m/>
    <n v="7800"/>
    <n v="0"/>
    <n v="0"/>
    <n v="0"/>
    <n v="15910"/>
    <s v="Chilectra      "/>
    <n v="0"/>
    <n v="0"/>
    <n v="0"/>
    <s v="             "/>
    <n v="0"/>
    <n v="6.6"/>
    <n v="5.4"/>
    <n v="6"/>
    <n v="5.8"/>
    <n v="0"/>
    <n v="0"/>
    <n v="0"/>
    <n v="0"/>
    <n v="0"/>
    <n v="0"/>
    <n v="32226"/>
    <n v="664"/>
    <n v="9695"/>
    <n v="0"/>
    <n v="0"/>
    <n v="0"/>
    <n v="484003"/>
    <n v="27257"/>
    <n v="143604"/>
    <n v="0"/>
    <n v="0"/>
    <n v="0"/>
    <n v="0"/>
    <n v="0"/>
    <n v="0"/>
    <n v="1973"/>
    <n v="1247"/>
    <n v="700669"/>
    <n v="-258527"/>
    <n v="0"/>
    <n v="0"/>
    <n v="0"/>
    <n v="-258527"/>
    <n v="0"/>
    <n v="0"/>
    <n v="0"/>
    <n v="0"/>
    <n v="0"/>
    <n v="0"/>
    <n v="0"/>
    <n v="1"/>
    <n v="235102"/>
    <n v="600"/>
    <s v="Financia C"/>
    <n v="246"/>
    <n v="259"/>
    <n v="7800"/>
    <n v="235102"/>
    <n v="600"/>
    <s v="Financia C"/>
    <n v="4.2"/>
    <n v="6.6"/>
    <n v="0"/>
    <n v="235102"/>
    <n v="600"/>
    <s v="Financia C"/>
    <n v="3"/>
    <n v="6"/>
    <n v="0"/>
    <s v="235102R"/>
    <n v="600"/>
    <s v="Financia C"/>
    <n v="195"/>
    <n v="195"/>
    <n v="0"/>
    <m/>
    <m/>
    <m/>
    <m/>
    <m/>
    <m/>
    <m/>
    <m/>
    <m/>
    <m/>
    <m/>
    <m/>
    <m/>
    <m/>
    <m/>
    <m/>
    <m/>
    <m/>
    <m/>
    <m/>
    <m/>
    <m/>
    <m/>
    <m/>
    <s v="NO"/>
    <s v="NO"/>
    <n v="148"/>
    <n v="1"/>
    <n v="1"/>
    <n v="142027.5"/>
    <n v="284055"/>
    <n v="426082.5"/>
    <s v="AGUAS ANDINAS S.A."/>
  </r>
  <r>
    <s v="430091447937"/>
    <s v="SI"/>
    <x v="9"/>
    <n v="2017"/>
    <s v="Octubre"/>
    <x v="0"/>
    <x v="81"/>
    <s v="ACTIVO        "/>
    <s v="BT3   "/>
    <s v="1S-C3"/>
    <s v="QUILICURA        "/>
    <s v="AGUAS ANDINAS S.A            "/>
    <s v="LO SARMIENTO/LO OVALLE                      "/>
    <s v="QUILICURA                                   "/>
    <n v="15"/>
    <n v="186"/>
    <n v="9000"/>
    <s v="INDEFINIDO"/>
    <d v="2018-01-21T00:00:00"/>
    <d v="2016-05-20T00:00:00"/>
    <d v="2017-10-19T00:00:00"/>
    <d v="2017-11-21T00:00:00"/>
    <n v="68"/>
    <m/>
    <n v="69240"/>
    <n v="0"/>
    <n v="0"/>
    <n v="0"/>
    <n v="4880"/>
    <s v="Chilectra      "/>
    <n v="0"/>
    <n v="0"/>
    <n v="0"/>
    <s v="             "/>
    <n v="0"/>
    <n v="154.4"/>
    <n v="154.4"/>
    <n v="0"/>
    <n v="0"/>
    <n v="18120"/>
    <n v="0"/>
    <n v="0"/>
    <n v="0"/>
    <n v="0"/>
    <n v="0"/>
    <n v="0"/>
    <n v="618"/>
    <n v="86065"/>
    <n v="0"/>
    <n v="0"/>
    <n v="0"/>
    <n v="4379810"/>
    <n v="0"/>
    <n v="25771091"/>
    <n v="0"/>
    <n v="0"/>
    <n v="0"/>
    <n v="0"/>
    <n v="0"/>
    <n v="0"/>
    <n v="0"/>
    <n v="0"/>
    <n v="30237584"/>
    <n v="-3381514"/>
    <n v="0"/>
    <n v="0"/>
    <n v="-1204"/>
    <n v="-3382718"/>
    <n v="0"/>
    <n v="0"/>
    <n v="0"/>
    <n v="0"/>
    <n v="0"/>
    <n v="0"/>
    <n v="0"/>
    <n v="2"/>
    <n v="58433799"/>
    <n v="40"/>
    <s v="Cliente   "/>
    <n v="21865"/>
    <n v="23596"/>
    <n v="69240"/>
    <n v="58433799"/>
    <n v="40"/>
    <s v="Cliente   "/>
    <n v="55.2"/>
    <n v="154.4"/>
    <n v="0"/>
    <s v="4494215R"/>
    <n v="40"/>
    <s v="Cliente   "/>
    <n v="5975"/>
    <n v="6428"/>
    <n v="18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517"/>
    <n v="1"/>
    <n v="1"/>
    <n v="1754598.684719536"/>
    <n v="3509197.369439072"/>
    <n v="5263796.0541586075"/>
    <s v="AGUAS ANDINAS S.A."/>
  </r>
  <r>
    <s v="430091520542"/>
    <s v="SI"/>
    <x v="9"/>
    <n v="2017"/>
    <s v="Octubre"/>
    <x v="0"/>
    <x v="82"/>
    <s v="ACTIVO        "/>
    <s v="AT43  "/>
    <s v="1S-C3"/>
    <s v="LO BOZA          "/>
    <s v="AGUAS ANDINAS S.A            "/>
    <s v="CAMINO LO BOZA 391                          "/>
    <s v="PUDAHUEL                                    "/>
    <n v="2"/>
    <n v="277"/>
    <n v="1460"/>
    <s v="INDEFINIDO"/>
    <d v="2018-04-01T00:00:00"/>
    <d v="2016-05-10T00:00:00"/>
    <d v="2017-10-02T00:00:00"/>
    <d v="2017-10-31T00:00:00"/>
    <n v="0"/>
    <m/>
    <n v="27000"/>
    <n v="0"/>
    <n v="0"/>
    <n v="0"/>
    <n v="21819"/>
    <s v="Chilectra      "/>
    <n v="0"/>
    <n v="0"/>
    <n v="0"/>
    <s v="             "/>
    <n v="0"/>
    <n v="49.8"/>
    <n v="120"/>
    <n v="29.6"/>
    <n v="29.5"/>
    <n v="0"/>
    <n v="0"/>
    <n v="0"/>
    <n v="0"/>
    <n v="0"/>
    <n v="0"/>
    <n v="0"/>
    <n v="663"/>
    <n v="33561"/>
    <n v="0"/>
    <n v="0"/>
    <n v="0"/>
    <n v="1641031"/>
    <n v="1539235"/>
    <n v="1256561"/>
    <n v="0"/>
    <n v="0"/>
    <n v="0"/>
    <n v="0"/>
    <n v="0"/>
    <n v="0"/>
    <n v="0"/>
    <n v="0"/>
    <n v="4471051"/>
    <n v="-2383458"/>
    <n v="0"/>
    <n v="0"/>
    <n v="0"/>
    <n v="-2383458"/>
    <n v="0"/>
    <n v="0"/>
    <n v="0"/>
    <n v="0"/>
    <n v="0"/>
    <n v="0"/>
    <n v="0"/>
    <n v="1"/>
    <n v="217092"/>
    <n v="200"/>
    <s v="Cliente   "/>
    <n v="257"/>
    <n v="392"/>
    <n v="27000"/>
    <n v="217092"/>
    <n v="200"/>
    <s v="Cliente   "/>
    <n v="73.400000000000006"/>
    <n v="49.8"/>
    <n v="0"/>
    <n v="217092"/>
    <n v="200"/>
    <s v="Cliente   "/>
    <n v="14.4"/>
    <n v="29.6"/>
    <n v="0"/>
    <s v="217092R"/>
    <n v="200"/>
    <s v="Cliente   "/>
    <n v="7"/>
    <n v="7"/>
    <n v="0"/>
    <m/>
    <m/>
    <m/>
    <m/>
    <m/>
    <m/>
    <m/>
    <m/>
    <m/>
    <m/>
    <m/>
    <m/>
    <m/>
    <m/>
    <m/>
    <m/>
    <m/>
    <m/>
    <m/>
    <m/>
    <m/>
    <m/>
    <m/>
    <m/>
    <s v="NO"/>
    <s v="NO"/>
    <n v="510"/>
    <n v="1"/>
    <n v="1"/>
    <n v="263003"/>
    <n v="526006"/>
    <n v="789009"/>
    <s v="AGUAS ANDINAS S.A."/>
  </r>
  <r>
    <s v="43009533025"/>
    <s v="SI"/>
    <x v="9"/>
    <n v="2017"/>
    <s v="Octubre"/>
    <x v="0"/>
    <x v="83"/>
    <s v="ACTIVO        "/>
    <s v="BT1   "/>
    <s v="1S-C3"/>
    <s v="LO BOZA          "/>
    <s v="AGUAS ANDINAS S.A            "/>
    <s v="GABRIELA MISTRAL 0439                       "/>
    <s v="QUILICURA                                   "/>
    <n v="2"/>
    <n v="181"/>
    <n v="1780"/>
    <s v="A OPCION DEL CLIENTE"/>
    <s v="A OPCION DEL CLIENTE"/>
    <d v="2017-06-30T00:00:00"/>
    <d v="2017-10-02T00:00:00"/>
    <d v="2017-10-31T00:00:00"/>
    <n v="0"/>
    <n v="350"/>
    <n v="0"/>
    <n v="959"/>
    <n v="0"/>
    <n v="0"/>
    <n v="329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2965"/>
    <n v="641"/>
    <n v="1192"/>
    <n v="0"/>
    <n v="0"/>
    <n v="0"/>
    <n v="0"/>
    <n v="0"/>
    <n v="0"/>
    <n v="0"/>
    <n v="0"/>
    <n v="0"/>
    <n v="0"/>
    <n v="0"/>
    <n v="0"/>
    <n v="0"/>
    <n v="85518"/>
    <n v="90316"/>
    <n v="-52827"/>
    <n v="0"/>
    <n v="0"/>
    <n v="0"/>
    <n v="-52827"/>
    <n v="0"/>
    <n v="0"/>
    <n v="0"/>
    <n v="0"/>
    <n v="0"/>
    <n v="0"/>
    <n v="0"/>
    <n v="2"/>
    <n v="31063026"/>
    <n v="10"/>
    <s v="Compañía  "/>
    <n v="8387"/>
    <n v="8387"/>
    <n v="0"/>
    <n v="25683865"/>
    <n v="1"/>
    <s v="Compañía  "/>
    <n v="12448"/>
    <n v="13407"/>
    <n v="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4"/>
    <n v="1"/>
    <n v="1"/>
    <n v="28824.255319148935"/>
    <n v="57648.51063829787"/>
    <n v="86472.765957446813"/>
    <s v="AGUAS ANDINAS S.A."/>
  </r>
  <r>
    <s v="430091446638"/>
    <s v="SI"/>
    <x v="9"/>
    <n v="2017"/>
    <s v="Octubre"/>
    <x v="0"/>
    <x v="84"/>
    <s v="ACTIVO        "/>
    <s v="BT1   "/>
    <s v="1S-C3"/>
    <s v="CISTERNA         "/>
    <s v="AGUAS ANDINAS S.A            "/>
    <s v="GRAN ADVA / A. VESPUCIO                     "/>
    <s v="LA CISTERNA                                 "/>
    <n v="6"/>
    <n v="348"/>
    <n v="7700"/>
    <s v="A OPCION DEL CLIENTE"/>
    <s v="A OPCION DEL CLIENTE"/>
    <d v="2005-05-06T00:00:00"/>
    <d v="2017-10-06T00:00:00"/>
    <d v="2017-11-07T00:00:00"/>
    <n v="2.5"/>
    <n v="350"/>
    <n v="0"/>
    <n v="30541"/>
    <n v="0"/>
    <n v="0"/>
    <n v="254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5"/>
    <n v="15971"/>
    <n v="2247357"/>
    <n v="0"/>
    <n v="0"/>
    <n v="0"/>
    <n v="0"/>
    <n v="0"/>
    <n v="0"/>
    <n v="0"/>
    <n v="0"/>
    <n v="0"/>
    <n v="0"/>
    <n v="0"/>
    <n v="0"/>
    <n v="201574"/>
    <n v="2465467"/>
    <n v="-421742"/>
    <n v="0"/>
    <n v="0"/>
    <n v="0"/>
    <n v="-421742"/>
    <n v="0"/>
    <n v="0"/>
    <n v="0"/>
    <n v="0"/>
    <n v="0"/>
    <n v="0"/>
    <n v="0"/>
    <n v="1"/>
    <n v="1103863"/>
    <n v="1"/>
    <s v="Cliente   "/>
    <n v="214"/>
    <n v="30755"/>
    <n v="30541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4536"/>
    <n v="1"/>
    <n v="1"/>
    <n v="16305.998677248677"/>
    <n v="32611.997354497355"/>
    <n v="48917.996031746035"/>
    <s v="AGUAS ANDINAS S.A."/>
  </r>
  <r>
    <s v="430092642505"/>
    <s v="SI"/>
    <x v="9"/>
    <n v="2017"/>
    <s v="Octubre"/>
    <x v="0"/>
    <x v="85"/>
    <s v="ACTIVO        "/>
    <s v="BT1   "/>
    <s v="1S-C3"/>
    <s v="LA REINA         "/>
    <s v="AGUAS ANDINAS S.A. M M       "/>
    <s v="AVDA. PRINCIPE DE GALES 5785                "/>
    <s v="LA REINA                                    "/>
    <n v="6"/>
    <n v="898"/>
    <n v="520"/>
    <s v="A OPCION DEL CLIENTE"/>
    <s v="A OPCION DEL CLIENTE"/>
    <d v="2017-05-08T00:00:00"/>
    <d v="2017-10-06T00:00:00"/>
    <d v="2017-11-07T00:00:00"/>
    <n v="6"/>
    <n v="6793"/>
    <n v="0"/>
    <n v="7043"/>
    <n v="0"/>
    <n v="0"/>
    <n v="206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5"/>
    <n v="8754"/>
    <n v="0"/>
    <n v="0"/>
    <n v="0"/>
    <n v="0"/>
    <n v="0"/>
    <n v="0"/>
    <n v="0"/>
    <n v="0"/>
    <n v="0"/>
    <n v="0"/>
    <n v="0"/>
    <n v="0"/>
    <n v="0"/>
    <n v="627128"/>
    <n v="636447"/>
    <n v="0"/>
    <n v="0"/>
    <n v="0"/>
    <n v="0"/>
    <n v="0"/>
    <n v="0"/>
    <n v="0"/>
    <n v="0"/>
    <n v="0"/>
    <n v="0"/>
    <n v="0"/>
    <n v="0"/>
    <n v="1"/>
    <n v="1336233"/>
    <n v="1"/>
    <s v="Financia C"/>
    <n v="89904"/>
    <n v="96947"/>
    <n v="7043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51"/>
    <n v="1"/>
    <n v="1"/>
    <n v="126446.4238410596"/>
    <n v="252892.8476821192"/>
    <n v="379339.27152317879"/>
    <s v="AGUAS ANDINAS S.A."/>
  </r>
  <r>
    <s v="430091471315"/>
    <s v="SI"/>
    <x v="9"/>
    <n v="2017"/>
    <s v="Octubre"/>
    <x v="0"/>
    <x v="13"/>
    <s v="ACTIVO        "/>
    <s v="BT43  "/>
    <s v="1S-C3"/>
    <s v="RECOLETA         "/>
    <s v="AGUAS ANDINAS S.A            "/>
    <s v="AVDA. LOS JARDINES 201                      "/>
    <s v="HUECHURABA                                  "/>
    <n v="11"/>
    <n v="158"/>
    <n v="1674"/>
    <s v="INDEFINIDO"/>
    <d v="2018-04-01T00:00:00"/>
    <d v="2017-03-28T00:00:00"/>
    <d v="2017-10-13T00:00:00"/>
    <d v="2017-11-14T00:00:00"/>
    <n v="47"/>
    <m/>
    <n v="21600"/>
    <n v="0"/>
    <n v="0"/>
    <n v="0"/>
    <n v="4038"/>
    <s v="Chilectra      "/>
    <n v="0"/>
    <n v="0"/>
    <n v="0"/>
    <s v="             "/>
    <n v="0"/>
    <n v="17.600000000000001"/>
    <n v="17.3"/>
    <n v="11.2"/>
    <n v="10.8"/>
    <n v="560"/>
    <n v="0"/>
    <n v="0"/>
    <n v="0"/>
    <n v="0"/>
    <n v="0"/>
    <n v="25302"/>
    <n v="664"/>
    <n v="26849"/>
    <n v="0"/>
    <n v="0"/>
    <n v="0"/>
    <n v="1383877"/>
    <n v="404781"/>
    <n v="628356"/>
    <n v="0"/>
    <n v="0"/>
    <n v="0"/>
    <n v="0"/>
    <n v="0"/>
    <n v="0"/>
    <n v="0"/>
    <n v="2254"/>
    <n v="2472083"/>
    <n v="-424423"/>
    <n v="0"/>
    <n v="0"/>
    <n v="-159593"/>
    <n v="-584016"/>
    <n v="0"/>
    <n v="0"/>
    <n v="0"/>
    <n v="0"/>
    <n v="0"/>
    <n v="0"/>
    <n v="0"/>
    <n v="1"/>
    <n v="5498064"/>
    <n v="20"/>
    <s v="Compañía C"/>
    <n v="1223"/>
    <n v="2303"/>
    <n v="21600"/>
    <n v="5498064"/>
    <n v="20"/>
    <s v="Compañía C"/>
    <n v="17.02"/>
    <n v="17.62"/>
    <n v="0"/>
    <n v="5498064"/>
    <n v="20"/>
    <s v="Compañía C"/>
    <n v="7.72"/>
    <n v="11.2"/>
    <n v="0"/>
    <s v="5498064R"/>
    <n v="20"/>
    <s v="Compañía C"/>
    <n v="104"/>
    <n v="132"/>
    <n v="560"/>
    <m/>
    <m/>
    <m/>
    <m/>
    <m/>
    <m/>
    <m/>
    <m/>
    <m/>
    <m/>
    <m/>
    <m/>
    <m/>
    <m/>
    <m/>
    <m/>
    <m/>
    <m/>
    <m/>
    <m/>
    <m/>
    <m/>
    <m/>
    <m/>
    <s v="NO"/>
    <s v="NO"/>
    <n v="199"/>
    <n v="1"/>
    <n v="1"/>
    <n v="372675.82914572867"/>
    <n v="745351.65829145734"/>
    <n v="1118027.4874371861"/>
    <s v="AGUAS ANDINAS S.A."/>
  </r>
  <r>
    <s v="430401339612"/>
    <s v="SI"/>
    <x v="10"/>
    <n v="2017"/>
    <s v="Noviembre"/>
    <x v="1"/>
    <x v="86"/>
    <s v="ACTIVO        "/>
    <s v="AT43  "/>
    <s v="1A   "/>
    <s v="LOS DOMINICOS    "/>
    <s v="AGUAS CORDILLERA SA          "/>
    <s v="CNO DE LA HERRERIA 3258                     "/>
    <s v="LO BARNECHEA                                "/>
    <n v="15"/>
    <n v="673"/>
    <n v="2111"/>
    <s v="INDEFINIDO"/>
    <d v="2018-04-01T00:00:00"/>
    <d v="2015-04-21T00:00:00"/>
    <d v="2017-11-21T00:00:00"/>
    <d v="2017-12-20T00:00:00"/>
    <n v="125"/>
    <m/>
    <n v="136000"/>
    <n v="0"/>
    <n v="0"/>
    <n v="0"/>
    <n v="20597"/>
    <s v="Chilectra      "/>
    <n v="0"/>
    <n v="0"/>
    <n v="0"/>
    <s v="No           "/>
    <n v="0"/>
    <n v="71.400000000000006"/>
    <n v="35.700000000000003"/>
    <n v="71.2"/>
    <n v="69.2"/>
    <n v="64200"/>
    <n v="3"/>
    <n v="0"/>
    <n v="0"/>
    <n v="0"/>
    <n v="0"/>
    <n v="0"/>
    <n v="664"/>
    <n v="141174"/>
    <n v="0"/>
    <n v="0"/>
    <n v="0"/>
    <n v="8146087"/>
    <n v="1350097"/>
    <n v="11178305"/>
    <n v="620235"/>
    <n v="0"/>
    <n v="0"/>
    <n v="0"/>
    <n v="0"/>
    <n v="0"/>
    <n v="0"/>
    <n v="0"/>
    <n v="21436562"/>
    <n v="-6527607"/>
    <n v="0"/>
    <n v="0"/>
    <n v="-1371"/>
    <n v="-6528978"/>
    <n v="0"/>
    <n v="0"/>
    <n v="0"/>
    <n v="0"/>
    <n v="0"/>
    <n v="0"/>
    <n v="0"/>
    <n v="2"/>
    <n v="86403481"/>
    <n v="200"/>
    <s v="Cliente   "/>
    <n v="9533"/>
    <n v="10213"/>
    <n v="136000"/>
    <n v="86403481"/>
    <n v="200"/>
    <s v="Cliente   "/>
    <n v="68.599999999999994"/>
    <n v="71.400000000000006"/>
    <n v="0"/>
    <n v="86403481"/>
    <n v="200"/>
    <s v="Cliente   "/>
    <n v="68"/>
    <n v="71.2"/>
    <n v="0"/>
    <s v="4083525R"/>
    <n v="200"/>
    <s v="Cliente   "/>
    <n v="2498"/>
    <n v="2819"/>
    <n v="64200"/>
    <m/>
    <m/>
    <m/>
    <m/>
    <m/>
    <m/>
    <m/>
    <m/>
    <m/>
    <m/>
    <m/>
    <m/>
    <m/>
    <m/>
    <m/>
    <m/>
    <m/>
    <m/>
    <m/>
    <m/>
    <m/>
    <m/>
    <m/>
    <m/>
    <s v="NO"/>
    <s v="NO"/>
    <n v="945"/>
    <n v="1"/>
    <n v="1"/>
    <n v="680525.77777777775"/>
    <n v="1361051.5555555555"/>
    <n v="2041577.3333333335"/>
    <s v="AGUAS CORDILLERA S.A."/>
  </r>
  <r>
    <s v="430401643876"/>
    <s v="SI"/>
    <x v="10"/>
    <n v="2017"/>
    <s v="Noviembre"/>
    <x v="1"/>
    <x v="22"/>
    <s v="ACTIVO        "/>
    <s v="BT43  "/>
    <s v="1A   "/>
    <s v="LA DEHESA        "/>
    <s v="AGUAS CORDILLERA             "/>
    <s v="CAMINO DEL ALTAR 4579                       "/>
    <s v="LO BARNECHEA                                "/>
    <n v="15"/>
    <n v="686"/>
    <n v="3215"/>
    <s v="INDEFINIDO"/>
    <d v="2018-04-01T00:00:00"/>
    <d v="2017-04-21T00:00:00"/>
    <d v="2017-11-21T00:00:00"/>
    <d v="2017-12-20T00:00:00"/>
    <n v="72"/>
    <m/>
    <n v="40480"/>
    <n v="0"/>
    <n v="0"/>
    <n v="0"/>
    <n v="5980"/>
    <s v="Chilectra      "/>
    <n v="0"/>
    <n v="0"/>
    <n v="0"/>
    <s v="No           "/>
    <n v="0"/>
    <n v="24.5"/>
    <n v="24.7"/>
    <n v="16.8"/>
    <n v="16.8"/>
    <n v="0"/>
    <n v="0"/>
    <n v="0"/>
    <n v="0"/>
    <n v="0"/>
    <n v="0"/>
    <n v="25222"/>
    <n v="664"/>
    <n v="50317"/>
    <n v="0"/>
    <n v="0"/>
    <n v="0"/>
    <n v="2630577"/>
    <n v="622135"/>
    <n v="1087101"/>
    <n v="0"/>
    <n v="0"/>
    <n v="0"/>
    <n v="0"/>
    <n v="0"/>
    <n v="0"/>
    <n v="29645"/>
    <n v="7492"/>
    <n v="4453153"/>
    <n v="-1307158"/>
    <n v="0"/>
    <n v="0"/>
    <n v="0"/>
    <n v="-1307158"/>
    <n v="0"/>
    <n v="0"/>
    <n v="0"/>
    <n v="0"/>
    <n v="0"/>
    <n v="0"/>
    <n v="12692"/>
    <n v="1"/>
    <n v="5497633"/>
    <n v="40"/>
    <s v="Compañía C"/>
    <n v="1377"/>
    <n v="2389"/>
    <n v="40480"/>
    <n v="5497633"/>
    <n v="40"/>
    <s v="Compañía C"/>
    <n v="0"/>
    <n v="0.61399999999999999"/>
    <n v="0"/>
    <n v="5497633"/>
    <n v="40"/>
    <s v="Compañía C"/>
    <n v="0"/>
    <n v="0.42"/>
    <n v="0"/>
    <s v="5497633R"/>
    <n v="40"/>
    <s v="Compañía C"/>
    <n v="0"/>
    <n v="0"/>
    <n v="0"/>
    <m/>
    <m/>
    <m/>
    <m/>
    <m/>
    <m/>
    <m/>
    <m/>
    <m/>
    <m/>
    <m/>
    <m/>
    <m/>
    <m/>
    <m/>
    <m/>
    <m/>
    <m/>
    <m/>
    <m/>
    <m/>
    <m/>
    <m/>
    <m/>
    <s v="NO"/>
    <s v="NO"/>
    <n v="214"/>
    <n v="1"/>
    <n v="1"/>
    <n v="624273.78504672891"/>
    <n v="1248547.5700934578"/>
    <n v="1872821.3551401868"/>
    <s v="AGUAS CORDILLERA S.A."/>
  </r>
  <r>
    <s v="430401092762"/>
    <s v="SI"/>
    <x v="10"/>
    <n v="2017"/>
    <s v="Noviembre"/>
    <x v="1"/>
    <x v="87"/>
    <s v="ACTIVO        "/>
    <s v="BT43  "/>
    <s v="1A   "/>
    <s v="LOS DOMINICOS    "/>
    <s v="AGUAS CORDILLERA SA          "/>
    <s v="PASEO DE ALCALA    11300                    "/>
    <s v="LO BARNECHEA                                "/>
    <n v="15"/>
    <n v="687"/>
    <n v="2215"/>
    <s v="INDEFINIDO"/>
    <d v="2018-04-01T00:00:00"/>
    <d v="2017-05-19T00:00:00"/>
    <d v="2017-11-21T00:00:00"/>
    <d v="2017-12-20T00:00:00"/>
    <n v="45"/>
    <m/>
    <n v="4900"/>
    <n v="0"/>
    <n v="0"/>
    <n v="0"/>
    <n v="3738"/>
    <s v="Chilectra      "/>
    <n v="0"/>
    <n v="0"/>
    <n v="0"/>
    <s v="No           "/>
    <n v="0"/>
    <n v="6.4"/>
    <n v="7.4"/>
    <n v="0"/>
    <n v="0.44"/>
    <n v="2020"/>
    <n v="1"/>
    <n v="0"/>
    <n v="0"/>
    <n v="0"/>
    <n v="0"/>
    <n v="2754"/>
    <n v="664"/>
    <n v="6091"/>
    <n v="0"/>
    <n v="0"/>
    <n v="0"/>
    <n v="321555"/>
    <n v="161698"/>
    <n v="24391"/>
    <n v="5076"/>
    <n v="0"/>
    <n v="0"/>
    <n v="0"/>
    <n v="0"/>
    <n v="0"/>
    <n v="10240"/>
    <n v="1043"/>
    <n v="533512"/>
    <n v="-17664"/>
    <n v="0"/>
    <n v="0"/>
    <n v="0"/>
    <n v="-17664"/>
    <n v="0"/>
    <n v="0"/>
    <n v="0"/>
    <n v="0"/>
    <n v="0"/>
    <n v="0"/>
    <n v="0"/>
    <n v="2"/>
    <n v="62954699"/>
    <n v="20"/>
    <s v="Cliente   "/>
    <n v="96013"/>
    <n v="96258"/>
    <n v="4900"/>
    <n v="62954699"/>
    <n v="20"/>
    <s v="Cliente   "/>
    <n v="7.2"/>
    <n v="6.4"/>
    <n v="0"/>
    <n v="62954699"/>
    <n v="20"/>
    <s v="Cliente   "/>
    <n v="3.2"/>
    <n v="0"/>
    <n v="0"/>
    <s v="2688742R"/>
    <n v="20"/>
    <s v="Cliente   "/>
    <n v="2649"/>
    <n v="2750"/>
    <n v="2020"/>
    <m/>
    <m/>
    <m/>
    <m/>
    <m/>
    <m/>
    <m/>
    <m/>
    <m/>
    <m/>
    <m/>
    <m/>
    <m/>
    <m/>
    <m/>
    <m/>
    <m/>
    <m/>
    <m/>
    <m/>
    <m/>
    <m/>
    <m/>
    <m/>
    <s v="NO"/>
    <s v="NO"/>
    <n v="186"/>
    <n v="1"/>
    <n v="1"/>
    <n v="86050.322580645166"/>
    <n v="172100.64516129033"/>
    <n v="258150.96774193548"/>
    <s v="AGUAS CORDILLERA S.A."/>
  </r>
  <r>
    <s v="430401092748"/>
    <s v="SI"/>
    <x v="10"/>
    <n v="2017"/>
    <s v="Noviembre"/>
    <x v="1"/>
    <x v="88"/>
    <s v="ACTIVO        "/>
    <s v="BT43  "/>
    <s v="1A   "/>
    <s v="LOS DOMINICOS    "/>
    <s v="AGUAS CORDILLERA SA          "/>
    <s v="PANORAMICA SUR  11401                       "/>
    <s v="LO BARNECHEA                                "/>
    <n v="15"/>
    <n v="687"/>
    <n v="2305"/>
    <s v="INDEFINIDO"/>
    <d v="2018-04-01T00:00:00"/>
    <d v="2017-03-22T00:00:00"/>
    <d v="2017-11-21T00:00:00"/>
    <d v="2017-12-20T00:00:00"/>
    <n v="45"/>
    <m/>
    <n v="26900"/>
    <n v="0"/>
    <n v="0"/>
    <n v="0"/>
    <n v="3738"/>
    <s v="Chilectra      "/>
    <n v="0"/>
    <n v="0"/>
    <n v="0"/>
    <s v="No           "/>
    <n v="0"/>
    <n v="50"/>
    <n v="33.4"/>
    <n v="0"/>
    <n v="0"/>
    <n v="6820"/>
    <n v="0"/>
    <n v="0"/>
    <n v="0"/>
    <n v="0"/>
    <n v="0"/>
    <n v="2754"/>
    <n v="664"/>
    <n v="33437"/>
    <n v="0"/>
    <n v="0"/>
    <n v="0"/>
    <n v="1734048"/>
    <n v="955653"/>
    <n v="0"/>
    <n v="0"/>
    <n v="0"/>
    <n v="0"/>
    <n v="0"/>
    <n v="0"/>
    <n v="0"/>
    <n v="44075"/>
    <n v="4366"/>
    <n v="2774997"/>
    <n v="-177483"/>
    <n v="0"/>
    <n v="0"/>
    <n v="0"/>
    <n v="-177483"/>
    <n v="0"/>
    <n v="0"/>
    <n v="0"/>
    <n v="0"/>
    <n v="0"/>
    <n v="0"/>
    <n v="0"/>
    <n v="2"/>
    <n v="62954698"/>
    <n v="20"/>
    <s v="Cliente   "/>
    <n v="17349"/>
    <n v="18694"/>
    <n v="26900"/>
    <n v="62954698"/>
    <n v="20"/>
    <s v="Cliente   "/>
    <n v="0"/>
    <n v="50"/>
    <n v="0"/>
    <n v="62954698"/>
    <n v="20"/>
    <s v="Cliente   "/>
    <n v="0"/>
    <n v="0"/>
    <n v="0"/>
    <s v="2688744R"/>
    <n v="20"/>
    <s v="Cliente   "/>
    <n v="3769"/>
    <n v="4110"/>
    <n v="6820"/>
    <m/>
    <m/>
    <m/>
    <m/>
    <m/>
    <m/>
    <m/>
    <m/>
    <m/>
    <m/>
    <m/>
    <m/>
    <m/>
    <m/>
    <m/>
    <m/>
    <m/>
    <m/>
    <m/>
    <m/>
    <m/>
    <m/>
    <m/>
    <m/>
    <s v="NO"/>
    <s v="NO"/>
    <n v="244"/>
    <n v="1"/>
    <n v="1"/>
    <n v="341188.15573770489"/>
    <n v="682376.31147540978"/>
    <n v="1023564.4672131147"/>
    <s v="AGUAS CORDILLERA S.A."/>
  </r>
  <r>
    <s v="43040670604"/>
    <s v="SI"/>
    <x v="10"/>
    <n v="2017"/>
    <s v="Noviembre"/>
    <x v="1"/>
    <x v="89"/>
    <s v="ACTIVO        "/>
    <s v="AT43  "/>
    <s v="1A   "/>
    <s v="LOS DOMINICOS    "/>
    <s v="AGUAS CORDILLERA SA          "/>
    <s v="RAUL LABBE 675                              "/>
    <s v="LO BARNECHEA                                "/>
    <n v="15"/>
    <n v="694"/>
    <n v="3942"/>
    <s v="INDEFINIDO"/>
    <d v="2018-04-01T00:00:00"/>
    <d v="2017-05-19T00:00:00"/>
    <d v="2017-11-21T00:00:00"/>
    <d v="2017-12-20T00:00:00"/>
    <n v="80"/>
    <m/>
    <n v="58500"/>
    <n v="0"/>
    <n v="0"/>
    <n v="0"/>
    <n v="13182"/>
    <s v="Chilectra      "/>
    <n v="0"/>
    <n v="0"/>
    <n v="0"/>
    <s v="No           "/>
    <n v="0"/>
    <n v="46.5"/>
    <n v="46.3"/>
    <n v="45.9"/>
    <n v="45.9"/>
    <n v="2100"/>
    <n v="0"/>
    <n v="0"/>
    <n v="0"/>
    <n v="0"/>
    <n v="0"/>
    <n v="22714"/>
    <n v="664"/>
    <n v="72716"/>
    <n v="0"/>
    <n v="0"/>
    <n v="0"/>
    <n v="3638483"/>
    <n v="293907"/>
    <n v="401656"/>
    <n v="0"/>
    <n v="0"/>
    <n v="0"/>
    <n v="0"/>
    <n v="0"/>
    <n v="0"/>
    <n v="14770"/>
    <n v="12457"/>
    <n v="4457367"/>
    <n v="-500977"/>
    <n v="0"/>
    <n v="0"/>
    <n v="0"/>
    <n v="-500977"/>
    <n v="0"/>
    <n v="0"/>
    <n v="0"/>
    <n v="0"/>
    <n v="0"/>
    <n v="0"/>
    <n v="0"/>
    <n v="1"/>
    <n v="5497936"/>
    <n v="300"/>
    <s v="Compañía C"/>
    <n v="46"/>
    <n v="241"/>
    <n v="58500"/>
    <n v="5497936"/>
    <n v="300"/>
    <s v="Compañía C"/>
    <n v="46.2"/>
    <n v="46.5"/>
    <n v="0"/>
    <n v="5497936"/>
    <n v="300"/>
    <s v="Compañía C"/>
    <n v="46.2"/>
    <n v="45.9"/>
    <n v="0"/>
    <s v="5497936R"/>
    <n v="300"/>
    <s v="Compañía C"/>
    <n v="7"/>
    <n v="14"/>
    <n v="2100"/>
    <m/>
    <m/>
    <m/>
    <m/>
    <m/>
    <m/>
    <m/>
    <m/>
    <m/>
    <m/>
    <m/>
    <m/>
    <m/>
    <m/>
    <m/>
    <m/>
    <m/>
    <m/>
    <m/>
    <m/>
    <m/>
    <m/>
    <m/>
    <m/>
    <s v="NO"/>
    <s v="NO"/>
    <n v="186"/>
    <n v="1"/>
    <n v="1"/>
    <n v="718930.16129032266"/>
    <n v="1437860.3225806453"/>
    <n v="2156790.4838709678"/>
    <s v="AGUAS CORDILLERA S.A."/>
  </r>
  <r>
    <s v="430401056636"/>
    <s v="SI"/>
    <x v="10"/>
    <n v="2017"/>
    <s v="Noviembre"/>
    <x v="1"/>
    <x v="90"/>
    <s v="ACTIVO        "/>
    <s v="BT43  "/>
    <s v="1A   "/>
    <s v="LA DEHESA        "/>
    <s v="AGUAS CORDILLERA SA          "/>
    <s v="CNO LA FRAGUA 2031                          "/>
    <s v="LO BARNECHEA                                "/>
    <n v="15"/>
    <n v="920"/>
    <n v="5805"/>
    <s v="INDEFINIDO"/>
    <d v="2018-04-01T00:00:00"/>
    <d v="2015-10-21T00:00:00"/>
    <d v="2017-11-21T00:00:00"/>
    <d v="2017-12-20T00:00:00"/>
    <n v="27"/>
    <m/>
    <n v="32796"/>
    <n v="0"/>
    <n v="0"/>
    <n v="0"/>
    <n v="2243"/>
    <s v="Chilectra      "/>
    <n v="0"/>
    <n v="0"/>
    <n v="0"/>
    <s v="No           "/>
    <n v="0"/>
    <n v="12.4"/>
    <n v="6.2"/>
    <n v="8"/>
    <n v="7.7"/>
    <n v="22"/>
    <n v="0"/>
    <n v="0"/>
    <n v="0"/>
    <n v="0"/>
    <n v="0"/>
    <n v="0"/>
    <n v="664"/>
    <n v="36526"/>
    <n v="0"/>
    <n v="0"/>
    <n v="0"/>
    <n v="2092665"/>
    <n v="390789"/>
    <n v="1566709"/>
    <n v="0"/>
    <n v="0"/>
    <n v="0"/>
    <n v="0"/>
    <n v="0"/>
    <n v="0"/>
    <n v="0"/>
    <n v="0"/>
    <n v="4087353"/>
    <n v="-929764"/>
    <n v="0"/>
    <n v="0"/>
    <n v="-1371"/>
    <n v="-931135"/>
    <n v="0"/>
    <n v="0"/>
    <n v="0"/>
    <n v="0"/>
    <n v="0"/>
    <n v="0"/>
    <n v="0"/>
    <n v="1"/>
    <n v="234059"/>
    <n v="1"/>
    <s v="Financia C"/>
    <n v="176542"/>
    <n v="209338"/>
    <n v="32796"/>
    <n v="234059"/>
    <n v="1"/>
    <s v="Financia C"/>
    <n v="6.41"/>
    <n v="12.49"/>
    <n v="0"/>
    <n v="234059"/>
    <n v="1"/>
    <s v="Financia C"/>
    <n v="6.23"/>
    <n v="8"/>
    <n v="0"/>
    <s v="234059R"/>
    <n v="1"/>
    <s v="Financia C"/>
    <n v="261"/>
    <n v="283"/>
    <n v="22"/>
    <m/>
    <m/>
    <m/>
    <m/>
    <m/>
    <m/>
    <m/>
    <m/>
    <m/>
    <m/>
    <m/>
    <m/>
    <m/>
    <m/>
    <m/>
    <m/>
    <m/>
    <m/>
    <m/>
    <m/>
    <m/>
    <m/>
    <m/>
    <m/>
    <s v="NO"/>
    <s v="NO"/>
    <n v="762"/>
    <n v="1"/>
    <n v="1"/>
    <n v="160919.40944881889"/>
    <n v="321838.81889763777"/>
    <n v="482758.22834645666"/>
    <s v="AGUAS CORDILLERA S.A."/>
  </r>
  <r>
    <s v="430402775505"/>
    <s v="SI"/>
    <x v="10"/>
    <n v="2017"/>
    <s v="Noviembre"/>
    <x v="2"/>
    <x v="91"/>
    <s v="ACTIVO        "/>
    <s v="BT43  "/>
    <s v="1A   "/>
    <s v="LA DEHESA        "/>
    <s v="AGUAS MANQUEHUE S. A.        "/>
    <s v="AV PIE ANDINO FTE 5865                      "/>
    <s v="LO BARNECHEA                                "/>
    <n v="15"/>
    <n v="659"/>
    <n v="1405"/>
    <s v="INDEFINIDO"/>
    <d v="2018-04-01T00:00:00"/>
    <d v="2015-03-20T00:00:00"/>
    <d v="2017-11-21T00:00:00"/>
    <d v="2017-12-20T00:00:00"/>
    <n v="17"/>
    <m/>
    <n v="29780"/>
    <n v="0"/>
    <n v="0"/>
    <n v="0"/>
    <n v="1412"/>
    <s v="Chilectra      "/>
    <n v="0"/>
    <n v="0"/>
    <n v="0"/>
    <s v="No           "/>
    <n v="0"/>
    <n v="8.6999999999999993"/>
    <n v="4.3"/>
    <n v="7.1"/>
    <n v="6.9"/>
    <n v="1644"/>
    <n v="0"/>
    <n v="0"/>
    <n v="0"/>
    <n v="0"/>
    <n v="0"/>
    <n v="0"/>
    <n v="664"/>
    <n v="30471"/>
    <n v="0"/>
    <n v="0"/>
    <n v="0"/>
    <n v="1875704"/>
    <n v="337830"/>
    <n v="1778388"/>
    <n v="0"/>
    <n v="0"/>
    <n v="0"/>
    <n v="0"/>
    <n v="0"/>
    <n v="0"/>
    <n v="0"/>
    <n v="0"/>
    <n v="4023057"/>
    <n v="-414016"/>
    <n v="0"/>
    <n v="0"/>
    <n v="-1371"/>
    <n v="-415387"/>
    <n v="0"/>
    <n v="0"/>
    <n v="0"/>
    <n v="0"/>
    <n v="0"/>
    <n v="0"/>
    <n v="0"/>
    <n v="1"/>
    <n v="4180285"/>
    <n v="1"/>
    <s v="Financia C"/>
    <n v="14939"/>
    <n v="44719"/>
    <n v="29780"/>
    <n v="4180285"/>
    <n v="1"/>
    <s v="Financia C"/>
    <n v="12.375"/>
    <n v="8.7550000000000008"/>
    <n v="0"/>
    <n v="4180285"/>
    <n v="1"/>
    <s v="Financia C"/>
    <n v="0"/>
    <n v="7.141"/>
    <n v="0"/>
    <s v="4180285R"/>
    <n v="1"/>
    <s v="Financia C"/>
    <n v="1462"/>
    <n v="3106"/>
    <n v="1644"/>
    <m/>
    <m/>
    <m/>
    <m/>
    <m/>
    <m/>
    <m/>
    <m/>
    <m/>
    <m/>
    <m/>
    <m/>
    <m/>
    <m/>
    <m/>
    <m/>
    <m/>
    <m/>
    <m/>
    <m/>
    <m/>
    <m/>
    <m/>
    <m/>
    <s v="NO"/>
    <s v="NO"/>
    <n v="977"/>
    <n v="1"/>
    <n v="1"/>
    <n v="123532.96827021494"/>
    <n v="247065.93654042989"/>
    <n v="370598.90481064486"/>
    <s v="AGUAS MANQUEHUE S.A."/>
  </r>
  <r>
    <s v="430402877259"/>
    <s v="SI"/>
    <x v="10"/>
    <n v="2017"/>
    <s v="Noviembre"/>
    <x v="2"/>
    <x v="92"/>
    <s v="ACTIVO        "/>
    <s v="AT43  "/>
    <s v="1A   "/>
    <s v="BATUCO           "/>
    <s v="AGUAS MANQUEHUE S.A.         "/>
    <s v="EL PERAL 230                                "/>
    <s v="LAMPA                                       "/>
    <n v="5"/>
    <n v="574"/>
    <n v="2082"/>
    <s v="INDEFINIDO"/>
    <d v="2018-04-01T00:00:00"/>
    <d v="2016-06-06T00:00:00"/>
    <d v="2017-11-06T00:00:00"/>
    <d v="2017-12-05T00:00:00"/>
    <n v="190"/>
    <m/>
    <n v="410200"/>
    <n v="0"/>
    <n v="0"/>
    <n v="0"/>
    <n v="34547"/>
    <s v="Chilectra      "/>
    <n v="0"/>
    <n v="0"/>
    <n v="0"/>
    <s v="             "/>
    <n v="0"/>
    <n v="93.8"/>
    <n v="46.9"/>
    <n v="84"/>
    <n v="81"/>
    <n v="191600"/>
    <n v="0"/>
    <n v="0"/>
    <n v="0"/>
    <n v="0"/>
    <n v="0"/>
    <n v="0"/>
    <n v="664"/>
    <n v="509879"/>
    <n v="0"/>
    <n v="0"/>
    <n v="0"/>
    <n v="24660772"/>
    <n v="683667"/>
    <n v="2620002"/>
    <n v="655598"/>
    <n v="0"/>
    <n v="0"/>
    <n v="0"/>
    <n v="0"/>
    <n v="0"/>
    <n v="0"/>
    <n v="0"/>
    <n v="29130582"/>
    <n v="-12827275"/>
    <n v="0"/>
    <n v="0"/>
    <n v="-1307"/>
    <n v="-12828582"/>
    <n v="0"/>
    <n v="0"/>
    <n v="0"/>
    <n v="0"/>
    <n v="0"/>
    <n v="0"/>
    <n v="0"/>
    <n v="1"/>
    <n v="820965"/>
    <n v="200"/>
    <s v="Financia C"/>
    <n v="5347"/>
    <n v="7398"/>
    <n v="410200"/>
    <n v="820965"/>
    <n v="200"/>
    <s v="Financia C"/>
    <n v="85.2"/>
    <n v="93.8"/>
    <n v="0"/>
    <n v="820965"/>
    <n v="200"/>
    <s v="Financia C"/>
    <n v="74"/>
    <n v="84"/>
    <n v="0"/>
    <s v="820965R"/>
    <n v="200"/>
    <s v="Financia C"/>
    <n v="2326"/>
    <n v="3284"/>
    <n v="191600"/>
    <m/>
    <m/>
    <m/>
    <m/>
    <m/>
    <m/>
    <m/>
    <m/>
    <m/>
    <m/>
    <m/>
    <m/>
    <m/>
    <m/>
    <m/>
    <m/>
    <m/>
    <m/>
    <m/>
    <m/>
    <m/>
    <m/>
    <m/>
    <m/>
    <s v="NO"/>
    <s v="NO"/>
    <n v="518"/>
    <n v="1"/>
    <n v="1"/>
    <n v="1687099.3436293437"/>
    <n v="3374198.6872586873"/>
    <n v="5061298.0308880303"/>
    <s v="AGUAS MANQUEHUE S.A."/>
  </r>
  <r>
    <s v="430402756467"/>
    <s v="SI"/>
    <x v="10"/>
    <n v="2017"/>
    <s v="Noviembre"/>
    <x v="2"/>
    <x v="93"/>
    <s v="ACTIVO        "/>
    <s v="BT43  "/>
    <s v="1A   "/>
    <s v="LA DEHESA        "/>
    <s v="AGUAS MANQUEHUE S.A.         "/>
    <s v="CAMINO EL PEQUEN FTE 4141                   "/>
    <s v="LO BARNECHEA                                "/>
    <n v="15"/>
    <n v="654"/>
    <n v="1910"/>
    <s v="INDEFINIDO"/>
    <d v="2018-04-01T00:00:00"/>
    <d v="2016-12-21T00:00:00"/>
    <d v="2017-11-21T00:00:00"/>
    <d v="2017-12-20T00:00:00"/>
    <n v="90"/>
    <m/>
    <n v="36840"/>
    <n v="0"/>
    <n v="0"/>
    <n v="0"/>
    <n v="7475"/>
    <s v="Chilectra      "/>
    <n v="0"/>
    <n v="0"/>
    <n v="0"/>
    <s v="No           "/>
    <n v="0"/>
    <n v="55.2"/>
    <n v="39.799999999999997"/>
    <n v="55.2"/>
    <n v="50.9"/>
    <n v="600"/>
    <n v="0"/>
    <n v="0"/>
    <n v="0"/>
    <n v="0"/>
    <n v="0"/>
    <n v="0"/>
    <n v="664"/>
    <n v="45792"/>
    <n v="0"/>
    <n v="0"/>
    <n v="0"/>
    <n v="2341917"/>
    <n v="1312226"/>
    <n v="4628832"/>
    <n v="0"/>
    <n v="0"/>
    <n v="0"/>
    <n v="0"/>
    <n v="0"/>
    <n v="0"/>
    <n v="15429"/>
    <n v="4355"/>
    <n v="8349215"/>
    <n v="-227658"/>
    <n v="0"/>
    <n v="0"/>
    <n v="0"/>
    <n v="-227658"/>
    <n v="0"/>
    <n v="0"/>
    <n v="0"/>
    <n v="0"/>
    <n v="0"/>
    <n v="0"/>
    <n v="0"/>
    <n v="1"/>
    <n v="70219"/>
    <n v="40"/>
    <s v="Financia C"/>
    <n v="4960"/>
    <n v="5881"/>
    <n v="36840"/>
    <n v="70219"/>
    <n v="40"/>
    <s v="Financia C"/>
    <n v="24.4"/>
    <n v="55.2"/>
    <n v="0"/>
    <n v="70219"/>
    <n v="40"/>
    <s v="Financia C"/>
    <n v="0"/>
    <n v="55.2"/>
    <n v="0"/>
    <s v="70219R"/>
    <n v="40"/>
    <s v="Financia C"/>
    <n v="907"/>
    <n v="922"/>
    <n v="600"/>
    <m/>
    <m/>
    <m/>
    <m/>
    <m/>
    <m/>
    <m/>
    <m/>
    <m/>
    <m/>
    <m/>
    <m/>
    <m/>
    <m/>
    <m/>
    <m/>
    <m/>
    <m/>
    <m/>
    <m/>
    <m/>
    <m/>
    <m/>
    <m/>
    <s v="NO"/>
    <s v="NO"/>
    <n v="335"/>
    <n v="1"/>
    <n v="1"/>
    <n v="747690.89552238805"/>
    <n v="1495381.7910447761"/>
    <n v="2243072.686567164"/>
    <s v="AGUAS MANQUEHUE S.A."/>
  </r>
  <r>
    <s v="43040574718"/>
    <s v="SI"/>
    <x v="10"/>
    <n v="2017"/>
    <s v="Noviembre"/>
    <x v="0"/>
    <x v="49"/>
    <s v="ACTIVO        "/>
    <s v="BT1   "/>
    <s v="1S-C3"/>
    <s v="CISTERNA         "/>
    <s v="AGUAS ANDINAS S A            "/>
    <s v="MANUEL RODRIGUEZ N 1465                     "/>
    <s v="SAN RAMON                                   "/>
    <n v="18"/>
    <n v="334"/>
    <n v="4580"/>
    <s v="A OPCION DEL CLIENTE"/>
    <s v="A OPCION DEL CLIENTE"/>
    <d v="2017-07-26T00:00:00"/>
    <d v="2017-11-24T00:00:00"/>
    <d v="2017-12-26T00:00:00"/>
    <n v="0"/>
    <n v="350"/>
    <n v="0"/>
    <n v="1592"/>
    <n v="216"/>
    <n v="0"/>
    <n v="108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41"/>
    <n v="566"/>
    <n v="2247"/>
    <n v="0"/>
    <n v="0"/>
    <n v="0"/>
    <n v="0"/>
    <n v="0"/>
    <n v="0"/>
    <n v="0"/>
    <n v="0"/>
    <n v="0"/>
    <n v="0"/>
    <n v="0"/>
    <n v="0"/>
    <n v="0"/>
    <n v="173482"/>
    <n v="176636"/>
    <n v="-52496"/>
    <n v="0"/>
    <n v="0"/>
    <n v="-2837"/>
    <n v="-55333"/>
    <n v="0"/>
    <n v="0"/>
    <n v="0"/>
    <n v="0"/>
    <n v="0"/>
    <n v="0"/>
    <n v="0"/>
    <n v="1"/>
    <n v="7751582"/>
    <n v="1"/>
    <s v="Compañía  "/>
    <n v="9663"/>
    <n v="1471"/>
    <n v="1808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21"/>
    <n v="1"/>
    <n v="1"/>
    <n v="43794.049586776862"/>
    <n v="87588.099173553725"/>
    <n v="131382.14876033057"/>
    <s v="AGUAS ANDINAS S.A."/>
  </r>
  <r>
    <s v="43040533110"/>
    <s v="SI"/>
    <x v="10"/>
    <n v="2017"/>
    <s v="Noviembre"/>
    <x v="3"/>
    <x v="94"/>
    <s v="ACTIVO        "/>
    <s v="AT43  "/>
    <s v="1S-C3"/>
    <s v="SAN CRISTOBAL    "/>
    <s v="AGUAS ANDINAS S.A.           "/>
    <s v="PJE. BAMBU S/N                              "/>
    <s v="HUECHURABA                                  "/>
    <n v="25"/>
    <n v="616"/>
    <n v="2100"/>
    <s v="INDEFINIDO"/>
    <d v="2018-04-01T00:00:00"/>
    <d v="2017-09-05T00:00:00"/>
    <d v="2017-12-05T00:00:00"/>
    <d v="2017-12-31T00:00:00"/>
    <n v="120"/>
    <m/>
    <n v="1305"/>
    <n v="0"/>
    <n v="0"/>
    <m/>
    <n v="21137"/>
    <s v="Chilectra      "/>
    <n v="0"/>
    <n v="0"/>
    <n v="0"/>
    <s v="No           "/>
    <n v="0"/>
    <n v="1"/>
    <n v="34.5"/>
    <n v="1"/>
    <n v="49.5"/>
    <n v="2096"/>
    <n v="40"/>
    <n v="0"/>
    <n v="0"/>
    <n v="0"/>
    <n v="0"/>
    <n v="123951"/>
    <n v="664"/>
    <n v="1622"/>
    <n v="0"/>
    <n v="0"/>
    <m/>
    <n v="82928"/>
    <n v="108077"/>
    <n v="264183"/>
    <n v="182075"/>
    <n v="0"/>
    <n v="0"/>
    <n v="0"/>
    <n v="0"/>
    <n v="0"/>
    <n v="70473"/>
    <n v="633"/>
    <n v="834606"/>
    <n v="-162325"/>
    <n v="0"/>
    <n v="0"/>
    <n v="0"/>
    <n v="-162325"/>
    <n v="0"/>
    <n v="0"/>
    <n v="0"/>
    <n v="0"/>
    <n v="0"/>
    <n v="0"/>
    <n v="2230"/>
    <n v="1"/>
    <n v="518976"/>
    <n v="1000"/>
    <s v="Arriendo S"/>
    <n v="107.173"/>
    <n v="108.47799999999999"/>
    <n v="1305"/>
    <n v="518976"/>
    <n v="1000"/>
    <s v="Arriendo S"/>
    <n v="0"/>
    <n v="1E-3"/>
    <n v="0"/>
    <n v="518976"/>
    <n v="1000"/>
    <s v="Arriendo S"/>
    <n v="0"/>
    <n v="1E-3"/>
    <n v="0"/>
    <s v="518976R"/>
    <n v="1000"/>
    <s v="Arriendo S"/>
    <n v="24.422000000000001"/>
    <n v="26.518000000000001"/>
    <n v="2096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275144.83516483515"/>
    <n v="550289.67032967031"/>
    <n v="825434.50549450552"/>
    <s v="AGUAS ANDINAS S.A."/>
  </r>
  <r>
    <s v="43070670612"/>
    <s v="SI"/>
    <x v="11"/>
    <n v="2017"/>
    <s v="Diciembre"/>
    <x v="1"/>
    <x v="95"/>
    <s v="ACTIVO        "/>
    <s v="BT43  "/>
    <s v="1A   "/>
    <s v="VITACURA         "/>
    <s v="AGUAS CORDILLERA SA          "/>
    <s v="CRISTAL DE ABELLI 200                       "/>
    <s v="LAS CONDES                                  "/>
    <n v="16"/>
    <n v="944"/>
    <n v="110"/>
    <s v="INDEFINIDO"/>
    <d v="2018-04-01T00:00:00"/>
    <d v="2013-08-21T00:00:00"/>
    <d v="2017-12-20T00:00:00"/>
    <d v="2018-01-22T00:00:00"/>
    <n v="41"/>
    <m/>
    <n v="1695840"/>
    <n v="0"/>
    <n v="0"/>
    <m/>
    <n v="3875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25227"/>
    <n v="666"/>
    <n v="40764"/>
    <n v="0"/>
    <n v="0"/>
    <m/>
    <n v="2102146"/>
    <n v="0"/>
    <n v="0"/>
    <n v="0"/>
    <n v="0"/>
    <n v="0"/>
    <n v="0"/>
    <n v="0"/>
    <n v="0"/>
    <n v="0"/>
    <n v="0"/>
    <n v="2168803"/>
    <n v="-684850"/>
    <n v="0"/>
    <n v="0"/>
    <n v="-1376"/>
    <n v="-686226"/>
    <n v="0"/>
    <n v="0"/>
    <n v="0"/>
    <n v="0"/>
    <n v="0"/>
    <n v="0"/>
    <n v="0"/>
    <n v="1"/>
    <n v="5498057"/>
    <n v="20"/>
    <s v="Compañía C"/>
    <n v="15209"/>
    <n v="1"/>
    <n v="1695840"/>
    <n v="5498057"/>
    <n v="20"/>
    <s v="Compañía C"/>
    <n v="0"/>
    <n v="0"/>
    <n v="0"/>
    <n v="5498057"/>
    <n v="20"/>
    <s v="Compañía C"/>
    <n v="0"/>
    <n v="0"/>
    <n v="0"/>
    <s v="5498057R"/>
    <n v="20"/>
    <s v="Compañía C"/>
    <n v="4830"/>
    <n v="4830"/>
    <n v="0"/>
    <m/>
    <m/>
    <m/>
    <m/>
    <m/>
    <m/>
    <m/>
    <m/>
    <m/>
    <m/>
    <m/>
    <m/>
    <m/>
    <m/>
    <m/>
    <m/>
    <m/>
    <m/>
    <m/>
    <m/>
    <m/>
    <m/>
    <m/>
    <m/>
    <s v="NO"/>
    <s v="NO"/>
    <n v="1582"/>
    <n v="1"/>
    <n v="1"/>
    <n v="41127.743362831861"/>
    <n v="82255.486725663723"/>
    <n v="123383.23008849559"/>
    <s v="AGUAS CORDILLERA S.A."/>
  </r>
  <r>
    <s v="430703144180"/>
    <s v="SI"/>
    <x v="11"/>
    <n v="2017"/>
    <s v="Diciembre"/>
    <x v="2"/>
    <x v="96"/>
    <s v="ACTIVO        "/>
    <s v="BT43  "/>
    <s v="1A   "/>
    <s v="BATUCO           "/>
    <s v="AGUAS MANQUEHUE S.A.         "/>
    <s v="CAM COQUIMBO FTE LOTE 3 PARC 3              "/>
    <s v="COLINA                                      "/>
    <n v="12"/>
    <n v="542"/>
    <n v="1260"/>
    <s v="INDEFINIDO"/>
    <d v="2018-04-01T00:00:00"/>
    <d v="2015-06-16T00:00:00"/>
    <d v="2017-12-15T00:00:00"/>
    <d v="2018-01-16T00:00:00"/>
    <n v="90"/>
    <m/>
    <n v="595760"/>
    <n v="0"/>
    <n v="0"/>
    <m/>
    <n v="8506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65"/>
    <n v="21788"/>
    <n v="0"/>
    <n v="0"/>
    <m/>
    <n v="1298761"/>
    <n v="0"/>
    <n v="0"/>
    <n v="0"/>
    <n v="0"/>
    <n v="0"/>
    <n v="0"/>
    <n v="0"/>
    <n v="0"/>
    <n v="0"/>
    <n v="0"/>
    <n v="1321214"/>
    <n v="-567647"/>
    <n v="0"/>
    <n v="0"/>
    <n v="-3472"/>
    <n v="-571119"/>
    <n v="0"/>
    <n v="0"/>
    <n v="0"/>
    <n v="0"/>
    <n v="0"/>
    <n v="0"/>
    <n v="0"/>
    <n v="1"/>
    <n v="4888343"/>
    <n v="40"/>
    <s v="Financia C"/>
    <n v="82"/>
    <n v="14976"/>
    <n v="595760"/>
    <n v="4888343"/>
    <n v="40"/>
    <s v="Financia C"/>
    <n v="44.16"/>
    <n v="0"/>
    <n v="0"/>
    <n v="4888343"/>
    <n v="40"/>
    <s v="Financia C"/>
    <n v="0.16"/>
    <n v="0"/>
    <n v="0"/>
    <s v="4888343R"/>
    <n v="40"/>
    <s v="Financia C"/>
    <n v="18"/>
    <n v="18"/>
    <n v="0"/>
    <m/>
    <m/>
    <m/>
    <m/>
    <m/>
    <m/>
    <m/>
    <m/>
    <m/>
    <m/>
    <m/>
    <m/>
    <m/>
    <m/>
    <m/>
    <m/>
    <m/>
    <m/>
    <m/>
    <m/>
    <m/>
    <m/>
    <m/>
    <m/>
    <s v="NO"/>
    <s v="NO"/>
    <n v="913"/>
    <n v="1"/>
    <n v="1"/>
    <n v="43413.384446878423"/>
    <n v="86826.768893756846"/>
    <n v="130240.15334063527"/>
    <s v="AGUAS MANQUEHUE S.A."/>
  </r>
  <r>
    <s v="430703144014"/>
    <s v="SI"/>
    <x v="11"/>
    <n v="2017"/>
    <s v="Diciembre"/>
    <x v="2"/>
    <x v="97"/>
    <s v="ACTIVO        "/>
    <s v="BT43  "/>
    <s v="1A   "/>
    <s v="BATUCO           "/>
    <s v="AGUAS MANQUEHUE S. A.        "/>
    <s v="CAMINO COQUIMBO FTE LOTE S/9                "/>
    <s v="COLINA                                      "/>
    <n v="12"/>
    <n v="542"/>
    <n v="1990"/>
    <s v="INDEFINIDO"/>
    <d v="2018-04-01T00:00:00"/>
    <d v="2015-05-18T00:00:00"/>
    <d v="2017-12-15T00:00:00"/>
    <d v="2018-01-16T00:00:00"/>
    <n v="115"/>
    <m/>
    <n v="1020060"/>
    <n v="0"/>
    <n v="0"/>
    <m/>
    <n v="1086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65"/>
    <n v="35237"/>
    <n v="0"/>
    <n v="0"/>
    <m/>
    <n v="2118169"/>
    <n v="0"/>
    <n v="0"/>
    <n v="0"/>
    <n v="0"/>
    <n v="0"/>
    <n v="0"/>
    <n v="0"/>
    <n v="0"/>
    <n v="0"/>
    <n v="0"/>
    <n v="2154071"/>
    <n v="-1669888"/>
    <n v="0"/>
    <n v="0"/>
    <n v="-3472"/>
    <n v="-1673360"/>
    <n v="0"/>
    <n v="0"/>
    <n v="0"/>
    <n v="0"/>
    <n v="0"/>
    <n v="0"/>
    <n v="0"/>
    <n v="1"/>
    <n v="4453983"/>
    <n v="60"/>
    <s v="Financia C"/>
    <n v="91"/>
    <n v="17092"/>
    <n v="1020060"/>
    <n v="4453983"/>
    <n v="60"/>
    <s v="Financia C"/>
    <n v="66"/>
    <n v="0"/>
    <n v="0"/>
    <n v="4453983"/>
    <n v="60"/>
    <s v="Financia C"/>
    <n v="0.12"/>
    <n v="0"/>
    <n v="0"/>
    <s v="4453983R"/>
    <n v="60"/>
    <s v="Financia C"/>
    <n v="30"/>
    <n v="30"/>
    <n v="0"/>
    <m/>
    <m/>
    <m/>
    <m/>
    <m/>
    <m/>
    <m/>
    <m/>
    <m/>
    <m/>
    <m/>
    <m/>
    <m/>
    <m/>
    <m/>
    <m/>
    <m/>
    <m/>
    <m/>
    <m/>
    <m/>
    <m/>
    <m/>
    <m/>
    <s v="NO"/>
    <s v="NO"/>
    <n v="942"/>
    <n v="1"/>
    <n v="1"/>
    <n v="68600.987261146496"/>
    <n v="137201.97452229299"/>
    <n v="205802.9617834395"/>
    <s v="AGUAS MANQUEHUE S.A."/>
  </r>
  <r>
    <s v="430703144019"/>
    <s v="SI"/>
    <x v="11"/>
    <n v="2017"/>
    <s v="Diciembre"/>
    <x v="2"/>
    <x v="98"/>
    <s v="ACTIVO        "/>
    <s v="BT43  "/>
    <s v="1A   "/>
    <s v="BATUCO           "/>
    <s v="AGUAS MANQUEHUE S.A.         "/>
    <s v="CAMINO COQUIMBO FTE LOTE  ST/6              "/>
    <s v="COLINA                                      "/>
    <n v="12"/>
    <n v="542"/>
    <n v="3185"/>
    <s v="INDEFINIDO"/>
    <d v="2018-04-01T00:00:00"/>
    <d v="2015-05-18T00:00:00"/>
    <d v="2017-12-15T00:00:00"/>
    <d v="2018-01-16T00:00:00"/>
    <n v="115"/>
    <m/>
    <n v="18960"/>
    <n v="0"/>
    <n v="0"/>
    <m/>
    <n v="1086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65"/>
    <n v="602"/>
    <n v="0"/>
    <n v="0"/>
    <m/>
    <n v="36160"/>
    <n v="0"/>
    <n v="0"/>
    <n v="0"/>
    <n v="0"/>
    <n v="0"/>
    <n v="0"/>
    <n v="0"/>
    <n v="0"/>
    <n v="0"/>
    <n v="0"/>
    <n v="37427"/>
    <n v="-334495"/>
    <n v="0"/>
    <n v="0"/>
    <n v="-3472"/>
    <n v="-337967"/>
    <n v="0"/>
    <n v="0"/>
    <n v="0"/>
    <n v="0"/>
    <n v="0"/>
    <n v="0"/>
    <n v="0"/>
    <n v="1"/>
    <n v="4719658"/>
    <n v="60"/>
    <s v="Financia C"/>
    <n v="0"/>
    <n v="316"/>
    <n v="18960"/>
    <n v="4719658"/>
    <n v="60"/>
    <s v="Financia C"/>
    <n v="0"/>
    <n v="0"/>
    <n v="0"/>
    <n v="4719658"/>
    <n v="60"/>
    <s v="Financia C"/>
    <n v="0"/>
    <n v="0"/>
    <n v="0"/>
    <s v="4719658R"/>
    <n v="60"/>
    <s v="Financia C"/>
    <n v="0"/>
    <n v="0"/>
    <n v="0"/>
    <m/>
    <m/>
    <m/>
    <m/>
    <m/>
    <m/>
    <m/>
    <m/>
    <m/>
    <m/>
    <m/>
    <m/>
    <m/>
    <m/>
    <m/>
    <m/>
    <m/>
    <m/>
    <m/>
    <m/>
    <m/>
    <m/>
    <m/>
    <m/>
    <s v="NO"/>
    <s v="NO"/>
    <n v="942"/>
    <n v="1"/>
    <n v="1"/>
    <n v="1191.9426751592357"/>
    <n v="2383.8853503184714"/>
    <n v="3575.8280254777069"/>
    <s v="AGUAS MANQUEHUE S.A."/>
  </r>
  <r>
    <s v="43070574743"/>
    <s v="SI"/>
    <x v="11"/>
    <n v="2017"/>
    <s v="Diciembre"/>
    <x v="0"/>
    <x v="14"/>
    <s v="ACTIVO        "/>
    <s v="BT43  "/>
    <s v="1S-C3"/>
    <s v="LA REINA         "/>
    <s v="AGUAS ANDINAS S.A            "/>
    <s v="A.CASANOVA 1700                             "/>
    <s v="PENALOLEN                                   "/>
    <n v="5"/>
    <n v="221"/>
    <n v="3355"/>
    <s v="INDEFINIDO"/>
    <d v="2018-04-01T00:00:00"/>
    <d v="2017-03-06T00:00:00"/>
    <d v="2017-12-05T00:00:00"/>
    <d v="2018-01-05T00:00:00"/>
    <n v="103"/>
    <m/>
    <n v="124800"/>
    <n v="0"/>
    <n v="0"/>
    <m/>
    <n v="8555"/>
    <s v="Chilectra      "/>
    <n v="0"/>
    <n v="0"/>
    <n v="0"/>
    <s v="             "/>
    <n v="0"/>
    <n v="80.2"/>
    <n v="55.1"/>
    <n v="59.4"/>
    <n v="52.2"/>
    <n v="37140"/>
    <n v="0"/>
    <n v="0"/>
    <n v="0"/>
    <n v="0"/>
    <n v="0"/>
    <n v="0"/>
    <n v="664"/>
    <n v="155126"/>
    <n v="0"/>
    <n v="0"/>
    <m/>
    <n v="8034309"/>
    <n v="1259139"/>
    <n v="3672218"/>
    <n v="0"/>
    <n v="0"/>
    <n v="0"/>
    <n v="0"/>
    <n v="0"/>
    <n v="0"/>
    <n v="45656"/>
    <n v="21206"/>
    <n v="13188318"/>
    <n v="-7339929"/>
    <n v="0"/>
    <n v="0"/>
    <n v="0"/>
    <n v="-7339929"/>
    <n v="0"/>
    <n v="0"/>
    <n v="0"/>
    <n v="0"/>
    <n v="0"/>
    <n v="0"/>
    <n v="0"/>
    <n v="2"/>
    <n v="86435252"/>
    <n v="60"/>
    <s v="Cliente   "/>
    <n v="44642"/>
    <n v="46722"/>
    <n v="124800"/>
    <n v="86435252"/>
    <n v="60"/>
    <s v="Cliente   "/>
    <n v="30"/>
    <n v="80.28"/>
    <n v="0"/>
    <n v="86435252"/>
    <n v="60"/>
    <s v="Cliente   "/>
    <n v="0"/>
    <n v="59.4"/>
    <n v="0"/>
    <s v="66956208R"/>
    <n v="60"/>
    <s v="Cliente   "/>
    <n v="10473"/>
    <n v="11092"/>
    <n v="37140"/>
    <m/>
    <m/>
    <m/>
    <m/>
    <m/>
    <m/>
    <m/>
    <m/>
    <m/>
    <m/>
    <m/>
    <m/>
    <m/>
    <m/>
    <m/>
    <m/>
    <m/>
    <m/>
    <m/>
    <m/>
    <m/>
    <m/>
    <m/>
    <m/>
    <s v="NO"/>
    <s v="NO"/>
    <n v="274"/>
    <n v="1"/>
    <n v="1"/>
    <n v="1443976.4233576644"/>
    <n v="2887952.8467153287"/>
    <n v="4331929.2700729929"/>
    <s v="AGUAS ANDINAS S.A."/>
  </r>
  <r>
    <s v="430701027877"/>
    <s v="SI"/>
    <x v="11"/>
    <n v="2017"/>
    <s v="Diciembre"/>
    <x v="0"/>
    <x v="99"/>
    <s v="ACTIVO        "/>
    <s v="BT1   "/>
    <s v="1S-C3"/>
    <s v="LA REINA         "/>
    <s v="AGUAS ANDINAS S.A            "/>
    <s v="AVDA GRECIA         9977                    "/>
    <s v="PENALOLEN                                   "/>
    <n v="5"/>
    <n v="222"/>
    <n v="3620"/>
    <s v="A OPCION DEL CLIENTE"/>
    <s v="A OPCION DEL CLIENTE"/>
    <d v="2012-07-04T00:00:00"/>
    <d v="2017-12-05T00:00:00"/>
    <d v="2018-01-05T00:00:00"/>
    <n v="10"/>
    <n v="506"/>
    <n v="0"/>
    <n v="27527"/>
    <n v="0"/>
    <m/>
    <n v="331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6"/>
    <n v="21290"/>
    <n v="1753975"/>
    <n v="0"/>
    <m/>
    <n v="0"/>
    <n v="0"/>
    <n v="0"/>
    <n v="0"/>
    <n v="0"/>
    <n v="0"/>
    <n v="0"/>
    <n v="0"/>
    <n v="0"/>
    <n v="0"/>
    <n v="483145"/>
    <n v="2258976"/>
    <n v="-226016"/>
    <n v="0"/>
    <n v="0"/>
    <n v="-208"/>
    <n v="-226224"/>
    <n v="0"/>
    <n v="0"/>
    <n v="0"/>
    <n v="0"/>
    <n v="0"/>
    <n v="0"/>
    <n v="0"/>
    <n v="1"/>
    <n v="50407"/>
    <n v="1"/>
    <s v="Financia C"/>
    <n v="3215"/>
    <n v="30742"/>
    <n v="2752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980"/>
    <n v="1"/>
    <n v="1"/>
    <n v="34226.909090909096"/>
    <n v="68453.818181818191"/>
    <n v="102680.72727272728"/>
    <s v="AGUAS ANDINAS S.A."/>
  </r>
  <r>
    <s v="430701670104"/>
    <s v="SI"/>
    <x v="11"/>
    <n v="2017"/>
    <s v="Diciembre"/>
    <x v="0"/>
    <x v="100"/>
    <s v="ACTIVO        "/>
    <s v="BT43  "/>
    <s v="1S-C3"/>
    <s v="LA DEHESA        "/>
    <s v="AGUAS ANDINAS S.A            "/>
    <s v="VIA GRIS INTERIOR 9720                      "/>
    <s v="VITACURA                                    "/>
    <n v="1"/>
    <n v="942"/>
    <n v="1150"/>
    <s v="INDEFINIDO"/>
    <d v="2018-04-01T00:00:00"/>
    <d v="2016-06-29T00:00:00"/>
    <d v="2017-11-29T00:00:00"/>
    <d v="2017-12-28T00:00:00"/>
    <n v="45"/>
    <m/>
    <n v="14840"/>
    <n v="0"/>
    <n v="0"/>
    <m/>
    <n v="3866"/>
    <s v="Chilectra      "/>
    <n v="0"/>
    <n v="0"/>
    <n v="0"/>
    <s v="             "/>
    <n v="0"/>
    <n v="15.4"/>
    <n v="15.4"/>
    <n v="14.4"/>
    <n v="13.5"/>
    <n v="900"/>
    <n v="0"/>
    <n v="0"/>
    <n v="0"/>
    <n v="0"/>
    <n v="0"/>
    <n v="0"/>
    <n v="663"/>
    <n v="18446"/>
    <n v="0"/>
    <n v="0"/>
    <m/>
    <n v="943893"/>
    <n v="715177"/>
    <n v="1882717"/>
    <n v="0"/>
    <n v="0"/>
    <n v="0"/>
    <n v="0"/>
    <n v="0"/>
    <n v="0"/>
    <n v="0"/>
    <n v="0"/>
    <n v="3560896"/>
    <n v="-909110"/>
    <n v="0"/>
    <n v="0"/>
    <n v="-1273"/>
    <n v="-910383"/>
    <n v="0"/>
    <n v="0"/>
    <n v="0"/>
    <n v="0"/>
    <n v="0"/>
    <n v="0"/>
    <n v="0"/>
    <n v="1"/>
    <n v="28023"/>
    <n v="20"/>
    <s v="Financia C"/>
    <n v="8728"/>
    <n v="9470"/>
    <n v="14840"/>
    <n v="28023"/>
    <n v="20"/>
    <s v="Financia C"/>
    <n v="14.4"/>
    <n v="15.4"/>
    <n v="0"/>
    <n v="28023"/>
    <n v="20"/>
    <s v="Financia C"/>
    <n v="14.2"/>
    <n v="14.4"/>
    <n v="0"/>
    <s v="28023R"/>
    <n v="20"/>
    <s v="Financia C"/>
    <n v="384"/>
    <n v="429"/>
    <n v="900"/>
    <m/>
    <m/>
    <m/>
    <m/>
    <m/>
    <m/>
    <m/>
    <m/>
    <m/>
    <m/>
    <m/>
    <m/>
    <m/>
    <m/>
    <m/>
    <m/>
    <m/>
    <m/>
    <m/>
    <m/>
    <m/>
    <m/>
    <m/>
    <m/>
    <s v="NO"/>
    <s v="NO"/>
    <n v="518"/>
    <n v="1"/>
    <n v="1"/>
    <n v="206229.49806949808"/>
    <n v="412458.99613899615"/>
    <n v="618688.4942084942"/>
    <s v="AGUAS ANDINAS S.A."/>
  </r>
  <r>
    <s v="43070532975"/>
    <s v="SI"/>
    <x v="11"/>
    <n v="2017"/>
    <s v="Diciembre"/>
    <x v="0"/>
    <x v="101"/>
    <s v="ACTIVO        "/>
    <s v="AT43  "/>
    <s v="1S-C3"/>
    <s v="ALTAMIRANO       "/>
    <s v="AGUAS ANDINAS S.A            "/>
    <s v="WALTER LIHN 1868                            "/>
    <s v="INDEPENDENCIA                               "/>
    <n v="3"/>
    <n v="164"/>
    <n v="6130"/>
    <s v="INDEFINIDO"/>
    <d v="2018-04-01T00:00:00"/>
    <d v="2009-10-01T00:00:00"/>
    <d v="2017-12-01T00:00:00"/>
    <d v="2018-01-03T00:00:00"/>
    <n v="41"/>
    <m/>
    <n v="16480"/>
    <n v="0"/>
    <n v="0"/>
    <m/>
    <n v="6756"/>
    <s v="Chilectra      "/>
    <n v="0"/>
    <n v="0"/>
    <n v="0"/>
    <s v="             "/>
    <n v="0"/>
    <n v="19.2"/>
    <n v="9.6"/>
    <n v="16.399999999999999"/>
    <n v="16.2"/>
    <n v="680"/>
    <n v="0"/>
    <n v="0"/>
    <n v="0"/>
    <n v="0"/>
    <n v="0"/>
    <n v="25475"/>
    <n v="663"/>
    <n v="12565"/>
    <n v="0"/>
    <n v="0"/>
    <m/>
    <n v="868309"/>
    <n v="549487"/>
    <n v="583331"/>
    <n v="0"/>
    <n v="0"/>
    <n v="0"/>
    <n v="0"/>
    <n v="0"/>
    <n v="0"/>
    <n v="0"/>
    <n v="0"/>
    <n v="2039830"/>
    <n v="-296372"/>
    <n v="0"/>
    <n v="0"/>
    <n v="-1285"/>
    <n v="-297657"/>
    <n v="0"/>
    <n v="0"/>
    <n v="0"/>
    <n v="0"/>
    <n v="0"/>
    <n v="0"/>
    <n v="0"/>
    <n v="1"/>
    <n v="26386"/>
    <n v="40"/>
    <s v="Compañía  "/>
    <n v="538"/>
    <n v="950"/>
    <n v="16480"/>
    <n v="26386"/>
    <n v="40"/>
    <s v="Compañía  "/>
    <n v="1"/>
    <n v="19.2"/>
    <n v="0"/>
    <n v="26386"/>
    <n v="40"/>
    <s v="Compañía  "/>
    <n v="1"/>
    <n v="16.399999999999999"/>
    <n v="0"/>
    <s v="26386R"/>
    <n v="40"/>
    <s v="Compañía  "/>
    <n v="7"/>
    <n v="24"/>
    <n v="680"/>
    <m/>
    <m/>
    <m/>
    <m/>
    <m/>
    <m/>
    <m/>
    <m/>
    <m/>
    <m/>
    <m/>
    <m/>
    <m/>
    <m/>
    <m/>
    <m/>
    <m/>
    <m/>
    <m/>
    <m/>
    <m/>
    <m/>
    <m/>
    <m/>
    <s v="NO"/>
    <s v="NO"/>
    <n v="2983"/>
    <n v="1"/>
    <n v="1"/>
    <n v="20514.549111632587"/>
    <n v="41029.098223265173"/>
    <n v="61543.64733489776"/>
    <s v="AGUAS ANDINAS S.A."/>
  </r>
  <r>
    <s v="43070533094"/>
    <s v="SI"/>
    <x v="11"/>
    <n v="2017"/>
    <s v="Diciembre"/>
    <x v="3"/>
    <x v="102"/>
    <s v="ACTIVO        "/>
    <s v="AT43  "/>
    <s v="1S-C3"/>
    <s v="QUILICURA        "/>
    <s v="AGUAS ANDINAS S.A.           "/>
    <s v="JOSE M CARO 2051                            "/>
    <s v="CONCHALÍ                                    "/>
    <n v="25"/>
    <n v="616"/>
    <n v="800"/>
    <s v="INDEFINIDO"/>
    <d v="2019-04-01T00:00:00"/>
    <d v="2017-08-04T00:00:00"/>
    <d v="2018-02-06T00:00:00"/>
    <d v="2018-02-28T00:00:00"/>
    <n v="1350"/>
    <m/>
    <n v="2078780"/>
    <n v="0"/>
    <n v="0"/>
    <n v="0"/>
    <n v="214780"/>
    <s v="Chilectra      "/>
    <n v="0"/>
    <n v="0"/>
    <n v="0"/>
    <s v="No           "/>
    <n v="0"/>
    <n v="654"/>
    <n v="667.5"/>
    <n v="648"/>
    <n v="2792.8"/>
    <n v="513620"/>
    <n v="0"/>
    <n v="0"/>
    <n v="0"/>
    <n v="0"/>
    <n v="0"/>
    <n v="70297"/>
    <n v="664"/>
    <n v="2069917"/>
    <n v="0"/>
    <n v="0"/>
    <n v="0"/>
    <n v="132113828"/>
    <n v="4242854"/>
    <n v="14050331"/>
    <n v="0"/>
    <n v="0"/>
    <n v="0"/>
    <n v="0"/>
    <n v="0"/>
    <n v="0"/>
    <n v="0"/>
    <n v="1762191"/>
    <n v="154310082"/>
    <n v="-111087260"/>
    <n v="0"/>
    <n v="0"/>
    <n v="0"/>
    <n v="-111087260"/>
    <n v="0"/>
    <n v="0"/>
    <n v="0"/>
    <n v="0"/>
    <n v="0"/>
    <n v="0"/>
    <n v="388442"/>
    <n v="1"/>
    <n v="2302191"/>
    <n v="1000"/>
    <s v="Arriendo S"/>
    <n v="29768.880000000001"/>
    <n v="31847.66"/>
    <n v="2078780"/>
    <n v="2302191"/>
    <n v="1000"/>
    <s v="Arriendo S"/>
    <n v="0.66700000000000004"/>
    <n v="0.65400000000000003"/>
    <n v="0"/>
    <n v="2302191"/>
    <n v="1000"/>
    <s v="Arriendo S"/>
    <n v="0.65300000000000002"/>
    <n v="0.64800000000000002"/>
    <n v="0"/>
    <s v="2302191R"/>
    <n v="1000"/>
    <s v="Arriendo S"/>
    <n v="10478.44"/>
    <n v="10992.66"/>
    <n v="513620"/>
    <m/>
    <m/>
    <m/>
    <m/>
    <m/>
    <m/>
    <m/>
    <m/>
    <m/>
    <m/>
    <m/>
    <m/>
    <m/>
    <m/>
    <m/>
    <m/>
    <m/>
    <m/>
    <m/>
    <m/>
    <m/>
    <m/>
    <m/>
    <m/>
    <s v="NO"/>
    <s v="NO"/>
    <n v="186"/>
    <n v="1"/>
    <n v="1"/>
    <n v="24888722.903225806"/>
    <n v="49777445.806451611"/>
    <n v="74666168.709677428"/>
    <s v="AGUAS ANDINAS S.A."/>
  </r>
  <r>
    <s v="431012564297"/>
    <s v="SI"/>
    <x v="12"/>
    <n v="2018"/>
    <s v="Enero"/>
    <x v="2"/>
    <x v="58"/>
    <s v="ACTIVO        "/>
    <s v="AT43  "/>
    <s v="1A   "/>
    <s v="BATUCO           "/>
    <s v="AGUAS MANQUEHUE S.A.         "/>
    <s v="CONDOMINIO CHAMISERO S/N                    "/>
    <s v="COLINA                                      "/>
    <n v="14"/>
    <n v="556"/>
    <n v="712"/>
    <s v="INDEFINIDO"/>
    <d v="2019-04-01T00:00:00"/>
    <d v="2017-09-20T00:00:00"/>
    <d v="2018-01-19T00:00:00"/>
    <d v="2018-02-19T00:00:00"/>
    <n v="2200"/>
    <m/>
    <n v="1488000"/>
    <n v="0"/>
    <n v="0"/>
    <n v="0"/>
    <n v="387512"/>
    <s v="Chilectra      "/>
    <n v="0"/>
    <n v="0"/>
    <n v="0"/>
    <s v="No           "/>
    <n v="0"/>
    <n v="1080"/>
    <n v="1000"/>
    <n v="800"/>
    <n v="800"/>
    <n v="264000"/>
    <n v="0"/>
    <n v="0"/>
    <n v="0"/>
    <n v="0"/>
    <n v="0"/>
    <n v="0"/>
    <n v="665"/>
    <n v="1559153"/>
    <n v="0"/>
    <n v="0"/>
    <n v="0"/>
    <n v="94565367"/>
    <n v="4292422"/>
    <n v="16260374"/>
    <n v="0"/>
    <n v="0"/>
    <n v="0"/>
    <n v="0"/>
    <n v="0"/>
    <n v="0"/>
    <n v="0"/>
    <n v="1236479"/>
    <n v="117914460"/>
    <n v="-87805244"/>
    <n v="0"/>
    <n v="0"/>
    <n v="0"/>
    <n v="-87805244"/>
    <n v="0"/>
    <n v="0"/>
    <n v="0"/>
    <n v="0"/>
    <n v="0"/>
    <n v="0"/>
    <n v="0"/>
    <n v="1"/>
    <n v="57066"/>
    <n v="4000"/>
    <s v="Financia C"/>
    <n v="13133"/>
    <n v="13505"/>
    <n v="1488000"/>
    <n v="57066"/>
    <n v="4000"/>
    <s v="Financia C"/>
    <n v="880"/>
    <n v="1080"/>
    <n v="0"/>
    <n v="57066"/>
    <n v="4000"/>
    <s v="Financia C"/>
    <n v="800"/>
    <n v="800"/>
    <n v="0"/>
    <s v="57066R"/>
    <n v="4000"/>
    <s v="Financia C"/>
    <n v="4609"/>
    <n v="4675"/>
    <n v="264000"/>
    <m/>
    <m/>
    <m/>
    <m/>
    <m/>
    <m/>
    <m/>
    <m/>
    <m/>
    <m/>
    <m/>
    <m/>
    <m/>
    <m/>
    <m/>
    <m/>
    <m/>
    <m/>
    <m/>
    <m/>
    <m/>
    <m/>
    <m/>
    <m/>
    <s v="NO"/>
    <s v="NO"/>
    <n v="121"/>
    <n v="1"/>
    <n v="1"/>
    <n v="29234990.082644626"/>
    <n v="58469980.165289253"/>
    <n v="87704970.247933879"/>
    <s v="AGUAS MANQUEHUE S.A."/>
  </r>
  <r>
    <s v="431013003601"/>
    <s v="SI"/>
    <x v="12"/>
    <n v="2018"/>
    <s v="Enero"/>
    <x v="2"/>
    <x v="103"/>
    <s v="ACTIVO        "/>
    <s v="AT43  "/>
    <s v="1A   "/>
    <s v="BATUCO           "/>
    <s v="AGUAS MANQUEHUE S.A.         "/>
    <s v="CAMINO ANTIGUO COQUIMBO S/N KM 17           "/>
    <s v="COLINA                                      "/>
    <n v="8"/>
    <n v="544"/>
    <n v="1103"/>
    <s v="INDEFINIDO"/>
    <d v="2019-04-01T00:00:00"/>
    <d v="2017-10-10T00:00:00"/>
    <d v="2018-01-10T00:00:00"/>
    <d v="2018-02-09T00:00:00"/>
    <n v="286"/>
    <m/>
    <n v="361800"/>
    <n v="0"/>
    <n v="0"/>
    <n v="0"/>
    <n v="48752"/>
    <s v="Chilectra      "/>
    <n v="0"/>
    <n v="0"/>
    <n v="0"/>
    <s v="             "/>
    <n v="0"/>
    <n v="299.39999999999998"/>
    <n v="300.60000000000002"/>
    <n v="0"/>
    <n v="908.9"/>
    <n v="100800"/>
    <n v="0"/>
    <n v="0"/>
    <n v="0"/>
    <n v="0"/>
    <n v="0"/>
    <n v="22819"/>
    <n v="666"/>
    <n v="400835"/>
    <n v="0"/>
    <n v="0"/>
    <n v="0"/>
    <n v="22992466"/>
    <n v="982065"/>
    <n v="4580601"/>
    <n v="0"/>
    <n v="0"/>
    <n v="0"/>
    <n v="0"/>
    <n v="0"/>
    <n v="0"/>
    <n v="0"/>
    <n v="264090"/>
    <n v="29243542"/>
    <n v="-13144094"/>
    <n v="0"/>
    <n v="0"/>
    <n v="0"/>
    <n v="-13144094"/>
    <n v="0"/>
    <n v="0"/>
    <n v="0"/>
    <n v="0"/>
    <n v="0"/>
    <n v="0"/>
    <n v="0"/>
    <n v="1"/>
    <n v="4888473"/>
    <n v="600"/>
    <s v="Compañía  "/>
    <n v="2511"/>
    <n v="3114"/>
    <n v="361800"/>
    <n v="4888473"/>
    <n v="600"/>
    <s v="Compañía  "/>
    <n v="219.6"/>
    <n v="299.39999999999998"/>
    <n v="0"/>
    <n v="4888473"/>
    <n v="600"/>
    <s v="Compañía  "/>
    <n v="115.2"/>
    <n v="0"/>
    <n v="0"/>
    <s v="4888473R"/>
    <n v="600"/>
    <s v="Compañía  "/>
    <n v="812"/>
    <n v="980"/>
    <n v="100800"/>
    <m/>
    <m/>
    <m/>
    <m/>
    <m/>
    <m/>
    <m/>
    <m/>
    <m/>
    <m/>
    <m/>
    <m/>
    <m/>
    <m/>
    <m/>
    <m/>
    <m/>
    <m/>
    <m/>
    <m/>
    <m/>
    <m/>
    <m/>
    <m/>
    <s v="NO"/>
    <s v="NO"/>
    <n v="92"/>
    <n v="1"/>
    <n v="1"/>
    <n v="9535937.6086956523"/>
    <n v="19071875.217391305"/>
    <n v="28607812.826086957"/>
    <s v="AGUAS MANQUEHUE S.A."/>
  </r>
  <r>
    <s v="43101574731"/>
    <s v="SI"/>
    <x v="12"/>
    <n v="2018"/>
    <s v="Enero"/>
    <x v="0"/>
    <x v="8"/>
    <s v="ACTIVO        "/>
    <s v="BT3   "/>
    <s v="1S-C3"/>
    <s v="LA REINA         "/>
    <s v="AGUAS ANDINAS S.A            "/>
    <s v="LAS PENAS 2990                              "/>
    <s v="LAS CONDES                                  "/>
    <n v="10"/>
    <n v="864"/>
    <n v="6468"/>
    <s v="INDEFINIDO"/>
    <d v="2019-10-01T00:00:00"/>
    <d v="2017-02-10T00:00:00"/>
    <d v="2018-01-12T00:00:00"/>
    <d v="2018-02-13T00:00:00"/>
    <n v="27"/>
    <m/>
    <n v="36139"/>
    <n v="0"/>
    <n v="0"/>
    <n v="0"/>
    <n v="2076"/>
    <s v="Chilectra      "/>
    <n v="0"/>
    <n v="0"/>
    <n v="0"/>
    <s v="             "/>
    <n v="0"/>
    <n v="8.1999999999999993"/>
    <n v="8.1999999999999993"/>
    <n v="0"/>
    <n v="0"/>
    <n v="0"/>
    <n v="0"/>
    <n v="0"/>
    <n v="0"/>
    <n v="0"/>
    <n v="0"/>
    <n v="0"/>
    <n v="620"/>
    <n v="43316"/>
    <n v="0"/>
    <n v="0"/>
    <n v="0"/>
    <n v="2328129"/>
    <n v="0"/>
    <n v="1032506"/>
    <n v="0"/>
    <n v="0"/>
    <n v="0"/>
    <n v="0"/>
    <n v="0"/>
    <n v="0"/>
    <n v="0"/>
    <n v="9869"/>
    <n v="3414440"/>
    <n v="-2121315"/>
    <n v="0"/>
    <n v="0"/>
    <n v="0"/>
    <n v="-2121315"/>
    <n v="-9191"/>
    <n v="0"/>
    <n v="0"/>
    <n v="0"/>
    <n v="0"/>
    <n v="0"/>
    <n v="9191"/>
    <n v="1"/>
    <n v="50250397"/>
    <n v="1"/>
    <s v="Financia C"/>
    <n v="110982"/>
    <n v="147121"/>
    <n v="36139"/>
    <n v="50250397"/>
    <n v="1"/>
    <s v="Financia C"/>
    <n v="11.64"/>
    <n v="8.2799999999999994"/>
    <n v="0"/>
    <s v="50250397R"/>
    <n v="1"/>
    <s v="Financia C"/>
    <n v="39852"/>
    <n v="3985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336"/>
    <n v="1"/>
    <n v="1"/>
    <n v="304860.71428571426"/>
    <n v="609721.42857142852"/>
    <n v="914582.14285714284"/>
    <s v="AGUAS ANDINAS S.A."/>
  </r>
  <r>
    <s v="43101574732"/>
    <s v="SI"/>
    <x v="12"/>
    <n v="2018"/>
    <s v="Enero"/>
    <x v="0"/>
    <x v="33"/>
    <s v="ACTIVO        "/>
    <s v="BT1   "/>
    <s v="1S-C3"/>
    <s v="SANTA ELENA      "/>
    <s v="AGUAS ANDINAS S.A            "/>
    <s v="M SANCHEZ F S/N                             "/>
    <s v="LAS CONDES                                  "/>
    <n v="11"/>
    <n v="971"/>
    <n v="6181"/>
    <s v="A OPCION DEL CLIENTE"/>
    <s v="A OPCION DEL CLIENTE"/>
    <d v="2017-09-13T00:00:00"/>
    <d v="2018-01-15T00:00:00"/>
    <d v="2018-02-14T00:00:00"/>
    <n v="10"/>
    <n v="350"/>
    <n v="0"/>
    <n v="205"/>
    <n v="0"/>
    <n v="0"/>
    <n v="76"/>
    <s v="Chilectra      "/>
    <n v="0"/>
    <n v="0"/>
    <n v="0"/>
    <s v="             "/>
    <n v="0"/>
    <n v="0"/>
    <n v="0"/>
    <n v="0"/>
    <n v="0"/>
    <n v="182"/>
    <n v="0"/>
    <n v="0"/>
    <n v="0"/>
    <n v="0"/>
    <n v="0"/>
    <n v="0"/>
    <n v="567"/>
    <n v="224"/>
    <n v="0"/>
    <n v="0"/>
    <n v="0"/>
    <n v="0"/>
    <n v="0"/>
    <n v="0"/>
    <n v="3360"/>
    <n v="0"/>
    <n v="0"/>
    <n v="0"/>
    <n v="0"/>
    <n v="0"/>
    <n v="0"/>
    <n v="18821"/>
    <n v="22972"/>
    <n v="-9020"/>
    <n v="0"/>
    <n v="0"/>
    <n v="0"/>
    <n v="-9020"/>
    <n v="0"/>
    <n v="0"/>
    <n v="0"/>
    <n v="0"/>
    <n v="0"/>
    <n v="0"/>
    <n v="0"/>
    <n v="1"/>
    <n v="231000"/>
    <n v="1"/>
    <s v="Financia C"/>
    <n v="4505"/>
    <n v="4710"/>
    <n v="205"/>
    <s v="231000R"/>
    <n v="1"/>
    <s v="Financia C"/>
    <n v="4441"/>
    <n v="4623"/>
    <n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24"/>
    <n v="1"/>
    <n v="1"/>
    <n v="5557.7419354838712"/>
    <n v="11115.483870967742"/>
    <n v="16673.225806451614"/>
    <s v="AGUAS ANDINAS S.A."/>
  </r>
  <r>
    <s v="431321624715"/>
    <s v="SI"/>
    <x v="13"/>
    <n v="2018"/>
    <s v="Febrero"/>
    <x v="1"/>
    <x v="104"/>
    <s v="ACTIVO        "/>
    <s v="BT1   "/>
    <s v="1A   "/>
    <s v="LA DEHESA        "/>
    <s v="AGUAS CORDILLERA S.A.        "/>
    <s v="TERESA DE LOS ANDES/R LARRAIN               "/>
    <s v="LO BARNECHEA                                "/>
    <n v="15"/>
    <n v="920"/>
    <n v="600"/>
    <s v="A OPCION DEL CLIENTE"/>
    <s v="A OPCION DEL CLIENTE"/>
    <d v="2017-08-22T00:00:00"/>
    <d v="2018-02-20T00:00:00"/>
    <d v="2018-03-20T00:00:00"/>
    <n v="0"/>
    <n v="350"/>
    <n v="0"/>
    <n v="953"/>
    <n v="0"/>
    <n v="0"/>
    <n v="19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6"/>
    <n v="853"/>
    <n v="0"/>
    <n v="0"/>
    <n v="0"/>
    <n v="0"/>
    <n v="0"/>
    <n v="0"/>
    <n v="0"/>
    <n v="0"/>
    <n v="0"/>
    <n v="0"/>
    <n v="0"/>
    <n v="0"/>
    <n v="0"/>
    <n v="89750"/>
    <n v="91169"/>
    <n v="-32930"/>
    <n v="0"/>
    <n v="0"/>
    <n v="0"/>
    <n v="-32930"/>
    <n v="0"/>
    <n v="0"/>
    <n v="0"/>
    <n v="0"/>
    <n v="0"/>
    <n v="0"/>
    <n v="0"/>
    <n v="1"/>
    <n v="9686339"/>
    <n v="1"/>
    <s v="Financia C"/>
    <n v="13924"/>
    <n v="14877"/>
    <n v="953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82"/>
    <n v="1"/>
    <n v="1"/>
    <n v="15027.857142857143"/>
    <n v="30055.714285714286"/>
    <n v="45083.571428571428"/>
    <s v="AGUAS CORDILLERA S.A."/>
  </r>
  <r>
    <s v="431321152112"/>
    <s v="SI"/>
    <x v="13"/>
    <n v="2018"/>
    <s v="Febrero"/>
    <x v="1"/>
    <x v="105"/>
    <s v="ACTIVO        "/>
    <s v="AT43  "/>
    <s v="1A   "/>
    <s v="LA DEHESA        "/>
    <s v="AGUAS CORDILLERA SA          "/>
    <s v="VALLE CORDILLERA    3499                    "/>
    <s v="LO BARNECHEA                                "/>
    <n v="15"/>
    <n v="920"/>
    <n v="5555"/>
    <s v="INDEFINIDO"/>
    <d v="2019-04-01T00:00:00"/>
    <d v="2017-11-21T00:00:00"/>
    <d v="2018-02-20T00:00:00"/>
    <d v="2018-03-20T00:00:00"/>
    <n v="75"/>
    <m/>
    <n v="17600"/>
    <n v="0"/>
    <n v="0"/>
    <n v="0"/>
    <n v="11932"/>
    <s v="Chilectra      "/>
    <n v="0"/>
    <n v="0"/>
    <n v="0"/>
    <s v="No           "/>
    <n v="0"/>
    <n v="34.1"/>
    <n v="33.6"/>
    <n v="0"/>
    <n v="95.8"/>
    <n v="4400"/>
    <n v="0"/>
    <n v="0"/>
    <n v="0"/>
    <n v="0"/>
    <n v="0"/>
    <n v="22847"/>
    <n v="665"/>
    <n v="9616"/>
    <n v="0"/>
    <n v="0"/>
    <n v="0"/>
    <n v="1118777"/>
    <n v="170962"/>
    <n v="494912"/>
    <n v="0"/>
    <n v="0"/>
    <n v="0"/>
    <n v="0"/>
    <n v="0"/>
    <n v="0"/>
    <n v="0"/>
    <n v="29975"/>
    <n v="1847754"/>
    <n v="-255485"/>
    <n v="0"/>
    <n v="0"/>
    <n v="0"/>
    <n v="-255485"/>
    <n v="0"/>
    <n v="0"/>
    <n v="0"/>
    <n v="0"/>
    <n v="0"/>
    <n v="0"/>
    <n v="0"/>
    <n v="1"/>
    <n v="5497578"/>
    <n v="100"/>
    <s v="Compañía C"/>
    <n v="1244"/>
    <n v="1420"/>
    <n v="17600"/>
    <n v="5497578"/>
    <n v="100"/>
    <s v="Compañía C"/>
    <n v="13.4"/>
    <n v="34.1"/>
    <n v="0"/>
    <n v="5497578"/>
    <n v="100"/>
    <s v="Compañía C"/>
    <n v="0"/>
    <n v="0"/>
    <n v="0"/>
    <s v="5497578R"/>
    <n v="100"/>
    <s v="Compañía C"/>
    <n v="299"/>
    <n v="343"/>
    <n v="440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609149.67032967031"/>
    <n v="1218299.3406593406"/>
    <n v="1827449.010989011"/>
    <s v="AGUAS CORDILLERA S.A."/>
  </r>
  <r>
    <s v="431321514638"/>
    <s v="SI"/>
    <x v="13"/>
    <n v="2018"/>
    <s v="Febrero"/>
    <x v="1"/>
    <x v="106"/>
    <s v="ACTIVO        "/>
    <s v="BT1   "/>
    <s v="1A   "/>
    <s v="ALONSO DE CORDOVA"/>
    <s v="AGUAS CORDILLERA S A         "/>
    <s v="EL AROMO 7441                               "/>
    <s v="VITACURA                                    "/>
    <n v="20"/>
    <n v="938"/>
    <n v="770"/>
    <s v="A OPCION DEL CLIENTE"/>
    <s v="A OPCION DEL CLIENTE"/>
    <d v="2016-04-27T00:00:00"/>
    <d v="2018-02-27T00:00:00"/>
    <d v="2018-03-27T00:00:00"/>
    <n v="0"/>
    <n v="350"/>
    <n v="0"/>
    <n v="1368"/>
    <n v="0"/>
    <n v="0"/>
    <n v="237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6"/>
    <n v="1550"/>
    <n v="35398"/>
    <n v="0"/>
    <n v="0"/>
    <n v="0"/>
    <n v="0"/>
    <n v="0"/>
    <n v="0"/>
    <n v="0"/>
    <n v="0"/>
    <n v="0"/>
    <n v="0"/>
    <n v="0"/>
    <n v="0"/>
    <n v="86863"/>
    <n v="124377"/>
    <n v="-35642"/>
    <n v="0"/>
    <n v="0"/>
    <n v="0"/>
    <n v="-35642"/>
    <n v="0"/>
    <n v="0"/>
    <n v="0"/>
    <n v="0"/>
    <n v="0"/>
    <n v="0"/>
    <n v="0"/>
    <n v="1"/>
    <n v="26051581"/>
    <n v="1"/>
    <s v="Financia C"/>
    <n v="998666"/>
    <n v="34"/>
    <n v="1368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671"/>
    <n v="1"/>
    <n v="1"/>
    <n v="5560.8196721311479"/>
    <n v="11121.639344262296"/>
    <n v="16682.459016393441"/>
    <s v="AGUAS CORDILLERA S.A."/>
  </r>
  <r>
    <s v="431321339297"/>
    <s v="SI"/>
    <x v="13"/>
    <n v="2018"/>
    <s v="Febrero"/>
    <x v="1"/>
    <x v="6"/>
    <s v="ACTIVO        "/>
    <s v="AT43  "/>
    <s v="1A   "/>
    <s v="LOS DOMINICOS    "/>
    <s v="AGUAS CORDILLERA S.A.        "/>
    <s v="TUPUNGATO 10051                             "/>
    <s v="VITACURA                                    "/>
    <n v="20"/>
    <n v="938"/>
    <n v="830"/>
    <s v="INDEFINIDO"/>
    <d v="2019-04-01T00:00:00"/>
    <d v="2017-04-27T00:00:00"/>
    <d v="2018-02-27T00:00:00"/>
    <d v="2018-03-27T00:00:00"/>
    <n v="36"/>
    <m/>
    <n v="1800"/>
    <n v="0"/>
    <n v="0"/>
    <n v="0"/>
    <n v="5727"/>
    <s v="Chilectra      "/>
    <n v="0"/>
    <n v="0"/>
    <n v="0"/>
    <s v="No           "/>
    <n v="0"/>
    <n v="0.4"/>
    <n v="0.35"/>
    <n v="0.3"/>
    <n v="0.22"/>
    <n v="0"/>
    <n v="0"/>
    <n v="0"/>
    <n v="0"/>
    <n v="0"/>
    <n v="0"/>
    <n v="0"/>
    <n v="665"/>
    <n v="1813"/>
    <n v="0"/>
    <n v="0"/>
    <n v="0"/>
    <n v="112145"/>
    <n v="3619"/>
    <n v="11572"/>
    <n v="0"/>
    <n v="0"/>
    <n v="0"/>
    <n v="0"/>
    <n v="0"/>
    <n v="0"/>
    <n v="0"/>
    <n v="2030"/>
    <n v="131844"/>
    <n v="-69519"/>
    <n v="0"/>
    <n v="0"/>
    <n v="0"/>
    <n v="-69519"/>
    <n v="0"/>
    <n v="0"/>
    <n v="0"/>
    <n v="0"/>
    <n v="0"/>
    <n v="0"/>
    <n v="0"/>
    <n v="1"/>
    <n v="2516401"/>
    <n v="100"/>
    <s v="Cliente   "/>
    <n v="126"/>
    <n v="144"/>
    <n v="1800"/>
    <n v="2516401"/>
    <n v="100"/>
    <s v="Cliente   "/>
    <n v="0.3"/>
    <n v="0.4"/>
    <n v="0"/>
    <n v="2516401"/>
    <n v="100"/>
    <s v="Cliente   "/>
    <n v="0"/>
    <n v="0.3"/>
    <n v="0"/>
    <s v="2516401R"/>
    <n v="100"/>
    <s v="Cliente   "/>
    <n v="180"/>
    <n v="180"/>
    <n v="0"/>
    <m/>
    <m/>
    <m/>
    <m/>
    <m/>
    <m/>
    <m/>
    <m/>
    <m/>
    <m/>
    <m/>
    <m/>
    <m/>
    <m/>
    <m/>
    <m/>
    <m/>
    <m/>
    <m/>
    <m/>
    <m/>
    <m/>
    <m/>
    <m/>
    <s v="NO"/>
    <s v="NO"/>
    <n v="306"/>
    <n v="1"/>
    <n v="1"/>
    <n v="12925.882352941177"/>
    <n v="25851.764705882353"/>
    <n v="38777.647058823532"/>
    <s v="AGUAS CORDILLERA S.A."/>
  </r>
  <r>
    <s v="431321516457"/>
    <s v="SI"/>
    <x v="13"/>
    <n v="2018"/>
    <s v="Febrero"/>
    <x v="2"/>
    <x v="107"/>
    <s v="ACTIVO        "/>
    <s v="BT43  "/>
    <s v="1A   "/>
    <s v="LA DEHESA        "/>
    <s v="AGUAS MANQUEHUE S.A.         "/>
    <s v="EL GOLF DE MANQUEHUE  9301                  "/>
    <s v="LO BARNECHEA                                "/>
    <n v="15"/>
    <n v="921"/>
    <n v="4300"/>
    <s v="INDEFINIDO"/>
    <d v="2019-04-01T00:00:00"/>
    <d v="2017-11-21T00:00:00"/>
    <d v="2018-02-20T00:00:00"/>
    <d v="2018-03-20T00:00:00"/>
    <n v="72"/>
    <m/>
    <n v="58680"/>
    <n v="0"/>
    <n v="0"/>
    <n v="0"/>
    <n v="5774"/>
    <s v="Chilectra      "/>
    <n v="0"/>
    <n v="0"/>
    <n v="0"/>
    <s v="No           "/>
    <n v="0"/>
    <n v="59.6"/>
    <n v="58.9"/>
    <n v="0"/>
    <n v="155.1"/>
    <n v="40"/>
    <n v="0"/>
    <n v="0"/>
    <n v="0"/>
    <n v="0"/>
    <n v="0"/>
    <n v="0"/>
    <n v="665"/>
    <n v="32061"/>
    <n v="0"/>
    <n v="0"/>
    <n v="0"/>
    <n v="3936052"/>
    <n v="523441"/>
    <n v="1271136"/>
    <n v="0"/>
    <n v="0"/>
    <n v="0"/>
    <n v="0"/>
    <n v="0"/>
    <n v="0"/>
    <n v="0"/>
    <n v="99941"/>
    <n v="5863296"/>
    <n v="-1775274"/>
    <n v="0"/>
    <n v="0"/>
    <n v="0"/>
    <n v="-1775274"/>
    <n v="0"/>
    <n v="0"/>
    <n v="0"/>
    <n v="0"/>
    <n v="0"/>
    <n v="0"/>
    <n v="0"/>
    <n v="1"/>
    <n v="133320"/>
    <n v="40"/>
    <s v="Financia C"/>
    <n v="4573"/>
    <n v="6040"/>
    <n v="58680"/>
    <n v="133320"/>
    <n v="40"/>
    <s v="Financia C"/>
    <n v="44.56"/>
    <n v="59.6"/>
    <n v="0"/>
    <n v="133320"/>
    <n v="40"/>
    <s v="Financia C"/>
    <n v="0"/>
    <n v="0"/>
    <n v="0"/>
    <s v="133320R"/>
    <n v="40"/>
    <s v="Financia C"/>
    <n v="4"/>
    <n v="5"/>
    <n v="40"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1932954.7252747254"/>
    <n v="3865909.4505494507"/>
    <n v="5798864.1758241765"/>
    <s v="AGUAS MANQUEHUE S.A."/>
  </r>
  <r>
    <s v="431322674319"/>
    <s v="SI"/>
    <x v="13"/>
    <n v="2018"/>
    <s v="Febrero"/>
    <x v="2"/>
    <x v="11"/>
    <s v="ACTIVO        "/>
    <s v="BT43  "/>
    <s v="1A   "/>
    <s v="LA DEHESA        "/>
    <s v="AGUAS MANQUEHUE S.A.         "/>
    <s v="AVDA. EL GOLF DE MANQUEHUE S/N              "/>
    <s v="LO BARNECHEA                                "/>
    <n v="15"/>
    <n v="921"/>
    <n v="4400"/>
    <s v="INDEFINIDO"/>
    <d v="2019-04-01T00:00:00"/>
    <d v="2017-08-22T00:00:00"/>
    <d v="2018-02-20T00:00:00"/>
    <d v="2018-03-20T00:00:00"/>
    <n v="180"/>
    <m/>
    <n v="31400"/>
    <n v="0"/>
    <n v="0"/>
    <n v="0"/>
    <n v="14435"/>
    <s v="Chilectra      "/>
    <n v="0"/>
    <n v="0"/>
    <n v="0"/>
    <s v="No           "/>
    <n v="0"/>
    <n v="36.4"/>
    <n v="47.2"/>
    <n v="19.600000000000001"/>
    <n v="31.3"/>
    <n v="960"/>
    <n v="0"/>
    <n v="0"/>
    <n v="0"/>
    <n v="0"/>
    <n v="0"/>
    <n v="0"/>
    <n v="665"/>
    <n v="28093"/>
    <n v="0"/>
    <n v="0"/>
    <n v="0"/>
    <n v="2105752"/>
    <n v="842936"/>
    <n v="1563727"/>
    <n v="0"/>
    <n v="0"/>
    <n v="0"/>
    <n v="0"/>
    <n v="0"/>
    <n v="0"/>
    <n v="0"/>
    <n v="33572"/>
    <n v="4574745"/>
    <n v="-2945030"/>
    <n v="0"/>
    <n v="0"/>
    <n v="0"/>
    <n v="-2945030"/>
    <n v="0"/>
    <n v="0"/>
    <n v="0"/>
    <n v="0"/>
    <n v="0"/>
    <n v="0"/>
    <n v="0"/>
    <n v="1"/>
    <n v="28131"/>
    <n v="40"/>
    <s v="Financia C"/>
    <n v="21474"/>
    <n v="22259"/>
    <n v="31400"/>
    <n v="28131"/>
    <n v="40"/>
    <s v="Financia C"/>
    <n v="42"/>
    <n v="36.4"/>
    <n v="0"/>
    <n v="28131"/>
    <n v="40"/>
    <s v="Financia C"/>
    <n v="40.799999999999997"/>
    <n v="19.600000000000001"/>
    <n v="0"/>
    <s v="28131R"/>
    <n v="40"/>
    <s v="Financia C"/>
    <n v="4136"/>
    <n v="4160"/>
    <n v="960"/>
    <m/>
    <m/>
    <m/>
    <m/>
    <m/>
    <m/>
    <m/>
    <m/>
    <m/>
    <m/>
    <m/>
    <m/>
    <m/>
    <m/>
    <m/>
    <m/>
    <m/>
    <m/>
    <m/>
    <m/>
    <m/>
    <m/>
    <m/>
    <m/>
    <s v="NO"/>
    <s v="NO"/>
    <n v="182"/>
    <n v="1"/>
    <n v="1"/>
    <n v="754078.84615384613"/>
    <n v="1508157.6923076923"/>
    <n v="2262236.5384615385"/>
    <s v="AGUAS MANQUEHUE S.A."/>
  </r>
  <r>
    <s v="431322771866"/>
    <s v="SI"/>
    <x v="13"/>
    <n v="2018"/>
    <s v="Febrero"/>
    <x v="0"/>
    <x v="108"/>
    <s v="ACTIVO        "/>
    <s v="BT1   "/>
    <s v="1S-C3"/>
    <s v="MACUL            "/>
    <s v="AGUAS ANDINAS S.A. M M       "/>
    <s v="AVDA. GRECIA FTE 6850                       "/>
    <s v="PENALOLEN                                   "/>
    <n v="19"/>
    <n v="34"/>
    <n v="2900"/>
    <s v="A OPCION DEL CLIENTE"/>
    <s v="A OPCION DEL CLIENTE"/>
    <d v="2016-10-24T00:00:00"/>
    <d v="2018-02-26T00:00:00"/>
    <d v="2018-03-26T00:00:00"/>
    <n v="6"/>
    <n v="350"/>
    <n v="0"/>
    <n v="289"/>
    <n v="0"/>
    <n v="0"/>
    <n v="19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6"/>
    <n v="317"/>
    <n v="542"/>
    <n v="0"/>
    <n v="0"/>
    <n v="0"/>
    <n v="0"/>
    <n v="0"/>
    <n v="0"/>
    <n v="0"/>
    <n v="0"/>
    <n v="0"/>
    <n v="0"/>
    <n v="0"/>
    <n v="0"/>
    <n v="25075"/>
    <n v="26500"/>
    <n v="-5417"/>
    <n v="0"/>
    <n v="0"/>
    <n v="0"/>
    <n v="-5417"/>
    <n v="0"/>
    <n v="0"/>
    <n v="0"/>
    <n v="0"/>
    <n v="0"/>
    <n v="0"/>
    <n v="0"/>
    <n v="1"/>
    <n v="2772085"/>
    <n v="1"/>
    <s v="Financia C"/>
    <n v="999834"/>
    <n v="123"/>
    <n v="289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490"/>
    <n v="1"/>
    <n v="1"/>
    <n v="1622.4489795918369"/>
    <n v="3244.8979591836737"/>
    <n v="4867.3469387755104"/>
    <s v="AGUAS ANDINAS S.A."/>
  </r>
  <r>
    <s v="431321258214"/>
    <s v="SI"/>
    <x v="13"/>
    <n v="2018"/>
    <s v="Febrero"/>
    <x v="0"/>
    <x v="9"/>
    <s v="ACTIVO        "/>
    <s v="AT43  "/>
    <s v="1S-C3"/>
    <s v="LO BOZA          "/>
    <s v="AGUAS ANDINAS S.A            "/>
    <s v="VILLARRICA 382                              "/>
    <s v="QUILICURA                                   "/>
    <n v="6"/>
    <n v="119"/>
    <n v="731"/>
    <s v="INDEFINIDO"/>
    <d v="2019-04-01T00:00:00"/>
    <d v="2017-09-06T00:00:00"/>
    <d v="2018-02-07T00:00:00"/>
    <d v="2018-03-07T00:00:00"/>
    <n v="111"/>
    <m/>
    <n v="31800"/>
    <n v="0"/>
    <n v="0"/>
    <n v="0"/>
    <n v="18921"/>
    <s v="Chilectra      "/>
    <n v="0"/>
    <n v="0"/>
    <n v="0"/>
    <s v="             "/>
    <n v="0"/>
    <n v="20.6"/>
    <n v="29.8"/>
    <n v="14"/>
    <n v="82.1"/>
    <n v="29000"/>
    <n v="0"/>
    <n v="0"/>
    <n v="0"/>
    <n v="0"/>
    <n v="0"/>
    <n v="0"/>
    <n v="665"/>
    <n v="29774"/>
    <n v="0"/>
    <n v="0"/>
    <n v="0"/>
    <n v="2021059"/>
    <n v="156300"/>
    <n v="348802"/>
    <n v="479970"/>
    <n v="0"/>
    <n v="0"/>
    <n v="0"/>
    <n v="0"/>
    <n v="0"/>
    <n v="0"/>
    <n v="32505"/>
    <n v="3069075"/>
    <n v="-2825787"/>
    <n v="0"/>
    <n v="0"/>
    <n v="0"/>
    <n v="-2825787"/>
    <n v="0"/>
    <n v="0"/>
    <n v="0"/>
    <n v="0"/>
    <n v="0"/>
    <n v="0"/>
    <n v="0"/>
    <n v="2"/>
    <n v="64276265"/>
    <n v="200"/>
    <s v="Cliente   "/>
    <n v="6338"/>
    <n v="6497"/>
    <n v="31800"/>
    <n v="64276265"/>
    <n v="200"/>
    <s v="Cliente   "/>
    <n v="14"/>
    <n v="20.6"/>
    <n v="0"/>
    <n v="64276265"/>
    <n v="200"/>
    <s v="Cliente   "/>
    <n v="14"/>
    <n v="14"/>
    <n v="0"/>
    <s v="2681396R"/>
    <n v="200"/>
    <s v="Cliente   "/>
    <n v="2956"/>
    <n v="3101"/>
    <n v="29000"/>
    <m/>
    <m/>
    <m/>
    <m/>
    <m/>
    <m/>
    <m/>
    <m/>
    <m/>
    <m/>
    <m/>
    <m/>
    <m/>
    <m/>
    <m/>
    <m/>
    <m/>
    <m/>
    <m/>
    <m/>
    <m/>
    <m/>
    <m/>
    <m/>
    <s v="NO"/>
    <s v="NO"/>
    <n v="154"/>
    <n v="1"/>
    <n v="1"/>
    <n v="597871.75324675324"/>
    <n v="1195743.5064935065"/>
    <n v="1793615.2597402597"/>
    <s v="AGUAS ANDINAS S.A."/>
  </r>
  <r>
    <s v="43132533092"/>
    <s v="SI"/>
    <x v="13"/>
    <n v="2018"/>
    <s v="Febrero"/>
    <x v="0"/>
    <x v="109"/>
    <s v="ACTIVO        "/>
    <s v="AT43  "/>
    <s v="1S-C3"/>
    <s v="LOS DOMINICOS    "/>
    <s v="AGUAS ANDINAS S.A            "/>
    <s v="08USTO OSSA FTE PJE 15                     "/>
    <s v="CONCHALÍ                                    "/>
    <n v="15"/>
    <n v="175"/>
    <n v="863"/>
    <s v="INDEFINIDO"/>
    <d v="2019-04-01T00:00:00"/>
    <d v="2017-09-21T00:00:00"/>
    <d v="2018-02-20T00:00:00"/>
    <d v="2018-03-20T00:00:00"/>
    <n v="200"/>
    <m/>
    <n v="2600"/>
    <n v="0"/>
    <n v="0"/>
    <n v="0"/>
    <n v="31819"/>
    <s v="Chilectra      "/>
    <n v="0"/>
    <n v="0"/>
    <n v="0"/>
    <s v="No           "/>
    <n v="0"/>
    <n v="97.6"/>
    <n v="49.5"/>
    <n v="0"/>
    <n v="1"/>
    <n v="3000"/>
    <n v="28"/>
    <n v="0"/>
    <n v="0"/>
    <n v="0"/>
    <n v="0"/>
    <n v="55291"/>
    <n v="665"/>
    <n v="2147"/>
    <n v="0"/>
    <n v="0"/>
    <n v="0"/>
    <n v="165252"/>
    <n v="255141"/>
    <n v="26377"/>
    <n v="125096"/>
    <n v="0"/>
    <n v="0"/>
    <n v="0"/>
    <n v="0"/>
    <n v="0"/>
    <n v="0"/>
    <n v="3155"/>
    <n v="633124"/>
    <n v="-49111"/>
    <n v="0"/>
    <n v="0"/>
    <n v="0"/>
    <n v="-49111"/>
    <n v="-1386"/>
    <n v="0"/>
    <n v="0"/>
    <n v="0"/>
    <n v="0"/>
    <n v="0"/>
    <n v="1386"/>
    <n v="1"/>
    <n v="2592311"/>
    <n v="200"/>
    <s v="Compañía  "/>
    <n v="167"/>
    <n v="180"/>
    <n v="2600"/>
    <n v="2592311"/>
    <n v="200"/>
    <s v="Compañía  "/>
    <n v="0"/>
    <n v="97.6"/>
    <n v="0"/>
    <n v="2592311"/>
    <n v="200"/>
    <s v="Compañía  "/>
    <n v="0"/>
    <n v="0"/>
    <n v="0"/>
    <s v="2592311R"/>
    <n v="200"/>
    <s v="Compañía  "/>
    <n v="341"/>
    <n v="356"/>
    <n v="3000"/>
    <m/>
    <m/>
    <m/>
    <m/>
    <m/>
    <m/>
    <m/>
    <m/>
    <m/>
    <m/>
    <m/>
    <m/>
    <m/>
    <m/>
    <m/>
    <m/>
    <m/>
    <m/>
    <m/>
    <m/>
    <m/>
    <m/>
    <m/>
    <m/>
    <s v="NO"/>
    <s v="NO"/>
    <n v="152"/>
    <n v="1"/>
    <n v="1"/>
    <n v="124958.68421052632"/>
    <n v="249917.36842105264"/>
    <n v="374876.05263157899"/>
    <s v="AGUAS ANDINAS S.A."/>
  </r>
  <r>
    <s v="43132973766"/>
    <s v="SI"/>
    <x v="13"/>
    <n v="2018"/>
    <s v="Febrero"/>
    <x v="3"/>
    <x v="78"/>
    <s v="ACTIVO        "/>
    <s v="AT43  "/>
    <s v="1S-C3"/>
    <s v="PUDAHUEL         "/>
    <s v="AGUAS ANDINAS S.A.           "/>
    <s v="ESMERALDA LADO 921                          "/>
    <s v="RENCA                                       "/>
    <n v="25"/>
    <n v="616"/>
    <n v="1600"/>
    <s v="INDEFINIDO"/>
    <d v="2019-04-01T00:00:00"/>
    <d v="2017-11-06T00:00:00"/>
    <d v="2018-03-06T00:00:00"/>
    <d v="2018-03-31T00:00:00"/>
    <n v="128"/>
    <m/>
    <n v="146627"/>
    <n v="0"/>
    <n v="0"/>
    <n v="0"/>
    <n v="21819"/>
    <s v="Chilectra      "/>
    <n v="0"/>
    <n v="0"/>
    <n v="0"/>
    <s v="No           "/>
    <n v="0"/>
    <n v="76"/>
    <n v="80"/>
    <n v="76"/>
    <n v="320"/>
    <n v="21224"/>
    <n v="0"/>
    <n v="0"/>
    <n v="0"/>
    <n v="0"/>
    <n v="0"/>
    <n v="0"/>
    <n v="666"/>
    <n v="83535"/>
    <n v="0"/>
    <n v="0"/>
    <n v="0"/>
    <n v="8777552"/>
    <n v="322286"/>
    <n v="1609468"/>
    <n v="0"/>
    <n v="0"/>
    <n v="0"/>
    <n v="0"/>
    <n v="0"/>
    <n v="0"/>
    <n v="0"/>
    <n v="243337"/>
    <n v="11036844"/>
    <n v="-4252751"/>
    <n v="0"/>
    <n v="0"/>
    <n v="0"/>
    <n v="-4252751"/>
    <n v="0"/>
    <n v="0"/>
    <n v="0"/>
    <n v="0"/>
    <n v="0"/>
    <n v="0"/>
    <n v="0"/>
    <n v="1"/>
    <n v="519113"/>
    <n v="1000"/>
    <s v="Cliente   "/>
    <n v="2635.1010000000001"/>
    <n v="2782.828"/>
    <n v="146627"/>
    <n v="519113"/>
    <n v="1000"/>
    <s v="Cliente   "/>
    <n v="7.9000000000000001E-2"/>
    <n v="7.5999999999999998E-2"/>
    <n v="0"/>
    <n v="519113"/>
    <n v="1000"/>
    <s v="Cliente   "/>
    <n v="7.9000000000000001E-2"/>
    <n v="7.5999999999999998E-2"/>
    <n v="0"/>
    <s v="519113R"/>
    <n v="1000"/>
    <s v="Cliente   "/>
    <n v="1070.7270000000001"/>
    <n v="1091.1510000000001"/>
    <n v="21224"/>
    <m/>
    <m/>
    <m/>
    <m/>
    <m/>
    <m/>
    <m/>
    <m/>
    <m/>
    <m/>
    <m/>
    <m/>
    <m/>
    <m/>
    <m/>
    <m/>
    <m/>
    <m/>
    <m/>
    <m/>
    <m/>
    <m/>
    <m/>
    <m/>
    <s v="NO"/>
    <s v="NO"/>
    <n v="120"/>
    <n v="1"/>
    <n v="1"/>
    <n v="2759211"/>
    <n v="5518422"/>
    <n v="8277633"/>
    <s v="AGUAS ANDINAS S.A."/>
  </r>
  <r>
    <s v="431601222500"/>
    <s v="SI"/>
    <x v="14"/>
    <n v="2018"/>
    <s v="Marzo"/>
    <x v="2"/>
    <x v="57"/>
    <s v="ACTIVO        "/>
    <s v="BT43  "/>
    <s v="1A   "/>
    <s v="LA DEHESA        "/>
    <s v="AGUAS MANQUEHUE SA           "/>
    <s v="CNO DE LA CAÑADA 3388                       "/>
    <s v="LO BARNECHEA                                "/>
    <n v="15"/>
    <n v="921"/>
    <n v="3500"/>
    <s v="INDEFINIDO"/>
    <d v="2019-04-01T00:00:00"/>
    <d v="2017-11-21T00:00:00"/>
    <d v="2018-03-20T00:00:00"/>
    <d v="2018-04-19T00:00:00"/>
    <n v="29"/>
    <m/>
    <n v="3860"/>
    <n v="0"/>
    <n v="0"/>
    <n v="0"/>
    <n v="2492"/>
    <s v="Chilectra      "/>
    <n v="0"/>
    <n v="0"/>
    <n v="0"/>
    <s v="No           "/>
    <n v="0"/>
    <n v="3.8"/>
    <n v="8.8000000000000007"/>
    <n v="0"/>
    <n v="24.5"/>
    <n v="180"/>
    <n v="0"/>
    <n v="0"/>
    <n v="0"/>
    <n v="0"/>
    <n v="0"/>
    <n v="0"/>
    <n v="667"/>
    <n v="1613"/>
    <n v="0"/>
    <n v="0"/>
    <n v="0"/>
    <n v="258936"/>
    <n v="102655"/>
    <n v="201141"/>
    <n v="0"/>
    <n v="0"/>
    <n v="0"/>
    <n v="0"/>
    <n v="0"/>
    <n v="0"/>
    <n v="0"/>
    <n v="7423"/>
    <n v="572435"/>
    <n v="-497071"/>
    <n v="0"/>
    <n v="0"/>
    <n v="0"/>
    <n v="-497071"/>
    <n v="0"/>
    <n v="0"/>
    <n v="0"/>
    <n v="0"/>
    <n v="0"/>
    <n v="0"/>
    <n v="0"/>
    <n v="1"/>
    <n v="292359"/>
    <n v="20"/>
    <s v="Cliente   "/>
    <n v="1056"/>
    <n v="1249"/>
    <n v="3860"/>
    <n v="292359"/>
    <n v="20"/>
    <s v="Cliente   "/>
    <n v="6.3"/>
    <n v="3.84"/>
    <n v="0"/>
    <n v="292359"/>
    <n v="20"/>
    <s v="Cliente   "/>
    <n v="0"/>
    <n v="0"/>
    <n v="0"/>
    <s v="292359R"/>
    <n v="20"/>
    <s v="Cliente   "/>
    <n v="23"/>
    <n v="32"/>
    <n v="180"/>
    <m/>
    <m/>
    <m/>
    <m/>
    <m/>
    <m/>
    <m/>
    <m/>
    <m/>
    <m/>
    <m/>
    <m/>
    <m/>
    <m/>
    <m/>
    <m/>
    <m/>
    <m/>
    <m/>
    <m/>
    <m/>
    <m/>
    <m/>
    <m/>
    <s v="NO"/>
    <s v="NO"/>
    <n v="119"/>
    <n v="1"/>
    <n v="1"/>
    <n v="144311.34453781514"/>
    <n v="288622.68907563027"/>
    <n v="432934.03361344541"/>
    <s v="AGUAS MANQUEHUE S.A."/>
  </r>
  <r>
    <s v="431601518569"/>
    <s v="SI"/>
    <x v="14"/>
    <n v="2018"/>
    <s v="Marzo"/>
    <x v="1"/>
    <x v="110"/>
    <s v="ACTIVO        "/>
    <s v="BT1   "/>
    <s v="1A   "/>
    <s v="ALONSO DE CORDOVA"/>
    <s v="AGUAS CORDILLERA          S A"/>
    <s v="VIA ROJA 4411                               "/>
    <s v="VITACURA                                    "/>
    <n v="20"/>
    <n v="938"/>
    <n v="850"/>
    <s v="A OPCION DEL CLIENTE"/>
    <s v="A OPCION DEL CLIENTE"/>
    <d v="2016-10-26T00:00:00"/>
    <d v="2018-03-27T00:00:00"/>
    <d v="2018-04-26T00:00:00"/>
    <n v="0"/>
    <n v="350"/>
    <n v="0"/>
    <n v="37"/>
    <n v="0"/>
    <n v="0"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9"/>
    <n v="38"/>
    <n v="54"/>
    <n v="0"/>
    <n v="0"/>
    <n v="0"/>
    <n v="0"/>
    <n v="0"/>
    <n v="0"/>
    <n v="0"/>
    <n v="0"/>
    <n v="0"/>
    <n v="0"/>
    <n v="0"/>
    <n v="0"/>
    <n v="3312"/>
    <n v="3973"/>
    <n v="-32680"/>
    <n v="0"/>
    <n v="0"/>
    <n v="0"/>
    <n v="-32680"/>
    <n v="0"/>
    <n v="0"/>
    <n v="0"/>
    <n v="0"/>
    <n v="0"/>
    <n v="0"/>
    <n v="0"/>
    <n v="1"/>
    <n v="26051414"/>
    <n v="1"/>
    <s v="Financia C"/>
    <n v="0"/>
    <n v="37"/>
    <n v="3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517"/>
    <n v="1"/>
    <n v="1"/>
    <n v="230.54158607350098"/>
    <n v="461.08317214700196"/>
    <n v="691.62475822050294"/>
    <s v="AGUAS CORDILLERA S.A."/>
  </r>
  <r>
    <s v="431601368474"/>
    <s v="SI"/>
    <x v="14"/>
    <n v="2018"/>
    <s v="Marzo"/>
    <x v="0"/>
    <x v="32"/>
    <s v="ACTIVO        "/>
    <s v="AT43  "/>
    <s v="1S-C3"/>
    <s v="LA REINA         "/>
    <s v="AGUAS ANDINAS S.A            "/>
    <s v="LAS HOJAS S/N AL SUR                        "/>
    <s v="PENALOLEN                                   "/>
    <n v="15"/>
    <n v="331"/>
    <n v="3323"/>
    <s v="INDEFINIDO"/>
    <d v="2019-04-01T00:00:00"/>
    <d v="2017-10-19T00:00:00"/>
    <d v="2018-03-20T00:00:00"/>
    <d v="2018-04-19T00:00:00"/>
    <n v="0"/>
    <m/>
    <n v="65100"/>
    <n v="0"/>
    <n v="0"/>
    <n v="0"/>
    <n v="8523"/>
    <s v="Chilectra      "/>
    <n v="0"/>
    <n v="0"/>
    <n v="0"/>
    <s v="No           "/>
    <n v="0"/>
    <n v="32.6"/>
    <n v="43.2"/>
    <n v="0"/>
    <n v="0"/>
    <n v="10500"/>
    <n v="0"/>
    <n v="0"/>
    <n v="0"/>
    <n v="0"/>
    <n v="0"/>
    <n v="0"/>
    <n v="667"/>
    <n v="38863"/>
    <n v="0"/>
    <n v="0"/>
    <n v="0"/>
    <n v="4138106"/>
    <n v="220765"/>
    <n v="0"/>
    <n v="0"/>
    <n v="0"/>
    <n v="0"/>
    <n v="0"/>
    <n v="0"/>
    <n v="0"/>
    <n v="0"/>
    <n v="104828"/>
    <n v="4503229"/>
    <n v="0"/>
    <n v="0"/>
    <n v="0"/>
    <n v="0"/>
    <n v="0"/>
    <n v="0"/>
    <n v="0"/>
    <n v="0"/>
    <n v="0"/>
    <n v="0"/>
    <n v="0"/>
    <n v="0"/>
    <n v="2"/>
    <n v="86308673"/>
    <n v="100"/>
    <s v="Cliente   "/>
    <n v="18799"/>
    <n v="19450"/>
    <n v="65100"/>
    <n v="86308673"/>
    <n v="100"/>
    <s v="Cliente   "/>
    <n v="43.8"/>
    <n v="32.6"/>
    <n v="0"/>
    <n v="86308673"/>
    <n v="100"/>
    <s v="Cliente   "/>
    <n v="0"/>
    <n v="0"/>
    <n v="0"/>
    <s v="4083578R"/>
    <n v="100"/>
    <s v="Cliente   "/>
    <n v="711"/>
    <n v="816"/>
    <n v="10500"/>
    <m/>
    <m/>
    <m/>
    <m/>
    <m/>
    <m/>
    <m/>
    <m/>
    <m/>
    <m/>
    <m/>
    <m/>
    <m/>
    <m/>
    <m/>
    <m/>
    <m/>
    <m/>
    <m/>
    <m/>
    <m/>
    <m/>
    <m/>
    <m/>
    <s v="NO"/>
    <s v="NO"/>
    <n v="152"/>
    <n v="1"/>
    <n v="1"/>
    <n v="888795.19736842113"/>
    <n v="1777590.3947368423"/>
    <n v="2666385.5921052634"/>
    <s v="AGUAS ANDINAS S.A."/>
  </r>
  <r>
    <s v="43160574636"/>
    <s v="SI"/>
    <x v="14"/>
    <n v="2018"/>
    <s v="Marzo"/>
    <x v="0"/>
    <x v="111"/>
    <s v="ACTIVO        "/>
    <s v="BT1   "/>
    <s v="1S-C3"/>
    <s v="LA REINA         "/>
    <s v="AGUAS ANDINAS S.A.           "/>
    <s v="ONOFRE JARPA 236                            "/>
    <s v="LA REINA                                    "/>
    <n v="17"/>
    <n v="841"/>
    <n v="510"/>
    <s v="A OPCION DEL CLIENTE"/>
    <s v="A OPCION DEL CLIENTE"/>
    <d v="2017-12-21T00:00:00"/>
    <d v="2018-03-22T00:00:00"/>
    <d v="2018-04-23T00:00:00"/>
    <n v="2.5"/>
    <n v="350"/>
    <n v="0"/>
    <n v="3"/>
    <n v="0"/>
    <n v="0"/>
    <n v="271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8"/>
    <n v="0"/>
    <n v="0"/>
    <n v="0"/>
    <n v="0"/>
    <n v="0"/>
    <n v="0"/>
    <n v="0"/>
    <n v="0"/>
    <n v="0"/>
    <n v="0"/>
    <n v="0"/>
    <n v="0"/>
    <n v="0"/>
    <n v="0"/>
    <n v="272"/>
    <n v="840"/>
    <n v="0"/>
    <n v="0"/>
    <n v="0"/>
    <n v="0"/>
    <n v="0"/>
    <n v="0"/>
    <n v="0"/>
    <n v="0"/>
    <n v="0"/>
    <n v="0"/>
    <n v="0"/>
    <n v="0"/>
    <n v="1"/>
    <n v="3080355"/>
    <n v="1"/>
    <s v="Financia C"/>
    <n v="2270"/>
    <n v="2273"/>
    <n v="3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276.92307692307691"/>
    <n v="553.84615384615381"/>
    <n v="830.76923076923072"/>
    <s v="AGUAS ANDINAS S.A."/>
  </r>
  <r>
    <s v="43160574741"/>
    <s v="SI"/>
    <x v="14"/>
    <n v="2018"/>
    <s v="Marzo"/>
    <x v="0"/>
    <x v="112"/>
    <s v="ACTIVO        "/>
    <s v="AT43  "/>
    <s v="1S-C3"/>
    <s v="SAN JOAQUIN      "/>
    <s v="AGUAS ANDINAS S.A            "/>
    <s v="NICANOR PLAZA 211 D                         "/>
    <s v="LA REINA                                    "/>
    <n v="17"/>
    <n v="841"/>
    <n v="2870"/>
    <s v="INDEFINIDO"/>
    <d v="2019-04-01T00:00:00"/>
    <d v="2016-10-22T00:00:00"/>
    <d v="2018-03-22T00:00:00"/>
    <d v="2018-04-23T00:00:00"/>
    <n v="420"/>
    <m/>
    <n v="1222200"/>
    <n v="0"/>
    <n v="0"/>
    <n v="0"/>
    <n v="76366"/>
    <s v="Chilectra      "/>
    <n v="0"/>
    <n v="0"/>
    <n v="0"/>
    <s v="No           "/>
    <n v="0"/>
    <n v="340.2"/>
    <n v="170.1"/>
    <n v="0"/>
    <n v="0"/>
    <n v="562200"/>
    <n v="2"/>
    <n v="0"/>
    <n v="0"/>
    <n v="0"/>
    <n v="0"/>
    <n v="0"/>
    <n v="668"/>
    <n v="1280716"/>
    <n v="0"/>
    <n v="0"/>
    <n v="0"/>
    <n v="74711245"/>
    <n v="2849110"/>
    <n v="0"/>
    <n v="1551207"/>
    <n v="0"/>
    <n v="0"/>
    <n v="0"/>
    <n v="0"/>
    <n v="0"/>
    <n v="0"/>
    <n v="648289"/>
    <n v="81041235"/>
    <n v="-19621899"/>
    <n v="0"/>
    <n v="0"/>
    <n v="0"/>
    <n v="-19621899"/>
    <n v="0"/>
    <n v="0"/>
    <n v="0"/>
    <n v="0"/>
    <n v="0"/>
    <n v="0"/>
    <n v="0"/>
    <n v="2"/>
    <n v="86435678"/>
    <n v="600"/>
    <s v="Cliente   "/>
    <n v="6464"/>
    <n v="8501"/>
    <n v="1222200"/>
    <n v="86435678"/>
    <n v="600"/>
    <s v="Cliente   "/>
    <n v="248.4"/>
    <n v="340.2"/>
    <n v="0"/>
    <n v="86435678"/>
    <n v="600"/>
    <s v="Cliente   "/>
    <n v="5.4"/>
    <n v="0"/>
    <n v="0"/>
    <s v="66955970R"/>
    <n v="600"/>
    <s v="Cliente   "/>
    <n v="2072"/>
    <n v="3009"/>
    <n v="562200"/>
    <m/>
    <m/>
    <m/>
    <m/>
    <m/>
    <m/>
    <m/>
    <m/>
    <m/>
    <m/>
    <m/>
    <m/>
    <m/>
    <m/>
    <m/>
    <m/>
    <m/>
    <m/>
    <m/>
    <m/>
    <m/>
    <m/>
    <m/>
    <m/>
    <s v="NO"/>
    <s v="NO"/>
    <n v="516"/>
    <n v="1"/>
    <n v="1"/>
    <n v="4711699.7093023257"/>
    <n v="9423399.4186046515"/>
    <n v="14135099.127906976"/>
    <s v="AGUAS ANDINAS S.A."/>
  </r>
  <r>
    <s v="431601243109"/>
    <s v="SI"/>
    <x v="14"/>
    <n v="2018"/>
    <s v="Marzo"/>
    <x v="0"/>
    <x v="113"/>
    <s v="ACTIVO        "/>
    <s v="AT43  "/>
    <s v="1S-C3"/>
    <s v="RECOLETA         "/>
    <s v="AGUAS ANDINAS S.A            "/>
    <s v="JUSTICIA SOCIAL      585                    "/>
    <s v="RECOLETA                                    "/>
    <n v="16"/>
    <n v="135"/>
    <n v="1630"/>
    <s v="INDEFINIDO"/>
    <d v="2019-04-01T00:00:00"/>
    <d v="2013-06-20T00:00:00"/>
    <d v="2018-03-21T00:00:00"/>
    <d v="2018-04-20T00:00:00"/>
    <n v="111"/>
    <m/>
    <n v="36200"/>
    <n v="0"/>
    <n v="0"/>
    <n v="0"/>
    <n v="18921"/>
    <s v="Chilectra      "/>
    <n v="0"/>
    <n v="0"/>
    <n v="0"/>
    <s v="No           "/>
    <n v="0"/>
    <n v="0"/>
    <n v="0"/>
    <n v="0"/>
    <n v="0"/>
    <n v="13600"/>
    <n v="0"/>
    <n v="0"/>
    <n v="0"/>
    <n v="0"/>
    <n v="0"/>
    <n v="0"/>
    <n v="667"/>
    <n v="31098"/>
    <n v="0"/>
    <n v="0"/>
    <n v="0"/>
    <n v="2020847"/>
    <n v="0"/>
    <n v="0"/>
    <n v="0"/>
    <n v="0"/>
    <n v="0"/>
    <n v="0"/>
    <n v="0"/>
    <n v="0"/>
    <n v="0"/>
    <n v="5656"/>
    <n v="2058268"/>
    <n v="0"/>
    <n v="0"/>
    <n v="0"/>
    <n v="0"/>
    <n v="0"/>
    <n v="0"/>
    <n v="0"/>
    <n v="0"/>
    <n v="0"/>
    <n v="0"/>
    <n v="0"/>
    <n v="0"/>
    <n v="2"/>
    <n v="64150645"/>
    <n v="200"/>
    <s v="Cliente   "/>
    <n v="3338"/>
    <n v="3519"/>
    <n v="36200"/>
    <n v="64150645"/>
    <n v="200"/>
    <s v="Cliente   "/>
    <n v="0"/>
    <n v="0"/>
    <n v="0"/>
    <n v="64150645"/>
    <n v="200"/>
    <s v="Cliente   "/>
    <n v="0"/>
    <n v="0"/>
    <n v="0"/>
    <s v="63434704R"/>
    <n v="200"/>
    <s v="Cliente   "/>
    <n v="1892"/>
    <n v="1960"/>
    <n v="13600"/>
    <m/>
    <m/>
    <m/>
    <m/>
    <m/>
    <m/>
    <m/>
    <m/>
    <m/>
    <m/>
    <m/>
    <m/>
    <m/>
    <m/>
    <m/>
    <m/>
    <m/>
    <m/>
    <m/>
    <m/>
    <m/>
    <m/>
    <m/>
    <m/>
    <s v="NO"/>
    <s v="NO"/>
    <n v="1735"/>
    <n v="1"/>
    <n v="1"/>
    <n v="35589.64841498559"/>
    <n v="71179.296829971179"/>
    <n v="106768.94524495678"/>
    <s v="AGUAS ANDINAS S.A."/>
  </r>
  <r>
    <s v="431601282473"/>
    <s v="SI"/>
    <x v="14"/>
    <n v="2018"/>
    <s v="Marzo"/>
    <x v="0"/>
    <x v="72"/>
    <s v="ACTIVO        "/>
    <s v="AT43  "/>
    <s v="1S-C3"/>
    <s v="LO BOZA          "/>
    <s v="AGUAS ANDINAS S.A            "/>
    <s v="AV CENTRAL  140                             "/>
    <s v="QUILICURA                                   "/>
    <n v="7"/>
    <n v="119"/>
    <n v="850"/>
    <s v="INDEFINIDO"/>
    <d v="2019-04-01T00:00:00"/>
    <d v="2017-09-07T00:00:00"/>
    <d v="2018-03-08T00:00:00"/>
    <d v="2018-04-09T00:00:00"/>
    <n v="85"/>
    <m/>
    <n v="20200"/>
    <n v="0"/>
    <n v="0"/>
    <n v="0"/>
    <n v="13523"/>
    <s v="Chilectra      "/>
    <n v="0"/>
    <n v="0"/>
    <n v="0"/>
    <s v="             "/>
    <n v="0"/>
    <n v="9.1999999999999993"/>
    <n v="22.1"/>
    <n v="0"/>
    <n v="11.4"/>
    <n v="1800"/>
    <n v="0"/>
    <n v="0"/>
    <n v="0"/>
    <n v="0"/>
    <n v="0"/>
    <n v="0"/>
    <n v="666"/>
    <n v="15865"/>
    <n v="0"/>
    <n v="0"/>
    <n v="0"/>
    <n v="1283908"/>
    <n v="136544"/>
    <n v="349247"/>
    <n v="0"/>
    <n v="0"/>
    <n v="0"/>
    <n v="0"/>
    <n v="0"/>
    <n v="0"/>
    <n v="0"/>
    <n v="25905"/>
    <n v="1812135"/>
    <n v="-421654"/>
    <n v="0"/>
    <n v="0"/>
    <n v="0"/>
    <n v="-421654"/>
    <n v="0"/>
    <n v="0"/>
    <n v="0"/>
    <n v="0"/>
    <n v="0"/>
    <n v="0"/>
    <n v="0"/>
    <n v="2"/>
    <n v="84898792"/>
    <n v="100"/>
    <s v="Cliente   "/>
    <n v="6222"/>
    <n v="6424"/>
    <n v="20200"/>
    <n v="84898792"/>
    <n v="100"/>
    <s v="Cliente   "/>
    <n v="35.1"/>
    <n v="9.1999999999999993"/>
    <n v="0"/>
    <n v="84898792"/>
    <n v="100"/>
    <s v="Cliente   "/>
    <n v="26.2"/>
    <n v="0"/>
    <n v="0"/>
    <s v="1329041R"/>
    <n v="100"/>
    <s v="Cliente   "/>
    <n v="9488"/>
    <n v="9506"/>
    <n v="1800"/>
    <m/>
    <m/>
    <m/>
    <m/>
    <m/>
    <m/>
    <m/>
    <m/>
    <m/>
    <m/>
    <m/>
    <m/>
    <m/>
    <m/>
    <m/>
    <m/>
    <m/>
    <m/>
    <m/>
    <m/>
    <m/>
    <m/>
    <m/>
    <m/>
    <s v="NO"/>
    <s v="NO"/>
    <n v="182"/>
    <n v="1"/>
    <n v="1"/>
    <n v="298703.57142857142"/>
    <n v="597407.14285714284"/>
    <n v="896110.7142857142"/>
    <s v="AGUAS ANDINAS S.A."/>
  </r>
  <r>
    <s v="431601446635"/>
    <s v="SI"/>
    <x v="14"/>
    <n v="2018"/>
    <s v="Marzo"/>
    <x v="0"/>
    <x v="28"/>
    <s v="ACTIVO        "/>
    <s v="BT1   "/>
    <s v="1S-C3"/>
    <s v="CISTERNA         "/>
    <s v="AGUAS ANDINAS S.A            "/>
    <s v="FERNANDEZ ALBANO FTE. 20                    "/>
    <s v="LA CISTERNA                                 "/>
    <n v="10"/>
    <n v="348"/>
    <n v="1290"/>
    <s v="A OPCION DEL CLIENTE"/>
    <s v="A OPCION DEL CLIENTE"/>
    <d v="2017-04-12T00:00:00"/>
    <d v="2018-03-13T00:00:00"/>
    <d v="2018-04-12T00:00:00"/>
    <n v="2.5"/>
    <n v="350"/>
    <n v="0"/>
    <n v="266"/>
    <n v="0"/>
    <n v="0"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7"/>
    <n v="260"/>
    <n v="0"/>
    <n v="0"/>
    <n v="0"/>
    <n v="0"/>
    <n v="0"/>
    <n v="0"/>
    <n v="0"/>
    <n v="0"/>
    <n v="0"/>
    <n v="0"/>
    <n v="0"/>
    <n v="0"/>
    <n v="0"/>
    <n v="24007"/>
    <n v="24834"/>
    <n v="-5172"/>
    <n v="0"/>
    <n v="0"/>
    <n v="0"/>
    <n v="-5172"/>
    <n v="0"/>
    <n v="0"/>
    <n v="0"/>
    <n v="0"/>
    <n v="0"/>
    <n v="0"/>
    <n v="0"/>
    <n v="1"/>
    <n v="26030680"/>
    <n v="1"/>
    <s v="Cliente   "/>
    <n v="999803"/>
    <n v="69"/>
    <n v="266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335"/>
    <n v="1"/>
    <n v="1"/>
    <n v="2223.9402985074626"/>
    <n v="4447.8805970149251"/>
    <n v="6671.8208955223872"/>
    <s v="AGUAS ANDINAS S.A."/>
  </r>
  <r>
    <s v="431601446632"/>
    <s v="SI"/>
    <x v="14"/>
    <n v="2018"/>
    <s v="Marzo"/>
    <x v="0"/>
    <x v="71"/>
    <s v="ACTIVO        "/>
    <s v="BT1   "/>
    <s v="1S-C3"/>
    <s v="MACUL            "/>
    <s v="AGUAS ANDINAS S.A            "/>
    <s v="AV. W. MARTINEZ FTE 1345                    "/>
    <s v="LA FLORIDA                                  "/>
    <n v="10"/>
    <n v="400"/>
    <n v="1610"/>
    <s v="A OPCION DEL CLIENTE"/>
    <s v="A OPCION DEL CLIENTE"/>
    <d v="2017-09-12T00:00:00"/>
    <d v="2018-03-13T00:00:00"/>
    <d v="2018-04-12T00:00:00"/>
    <n v="2.5"/>
    <n v="350"/>
    <n v="0"/>
    <n v="512"/>
    <n v="0"/>
    <n v="0"/>
    <n v="1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7"/>
    <n v="385"/>
    <n v="0"/>
    <n v="0"/>
    <n v="0"/>
    <n v="0"/>
    <n v="0"/>
    <n v="0"/>
    <n v="0"/>
    <n v="0"/>
    <n v="0"/>
    <n v="0"/>
    <n v="0"/>
    <n v="0"/>
    <n v="0"/>
    <n v="47282"/>
    <n v="48234"/>
    <n v="-50552"/>
    <n v="0"/>
    <n v="0"/>
    <n v="0"/>
    <n v="-50552"/>
    <n v="0"/>
    <n v="0"/>
    <n v="0"/>
    <n v="0"/>
    <n v="0"/>
    <n v="0"/>
    <n v="0"/>
    <n v="1"/>
    <n v="26030690"/>
    <n v="1"/>
    <s v="Cliente   "/>
    <n v="999561"/>
    <n v="73"/>
    <n v="512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82"/>
    <n v="1"/>
    <n v="1"/>
    <n v="7950.6593406593411"/>
    <n v="15901.318681318682"/>
    <n v="23851.978021978022"/>
    <s v="AGUAS ANDINAS S.A."/>
  </r>
  <r>
    <s v="431601492590"/>
    <s v="SI"/>
    <x v="14"/>
    <n v="2018"/>
    <s v="Marzo"/>
    <x v="0"/>
    <x v="114"/>
    <s v="ACTIVO        "/>
    <s v="BT1   "/>
    <s v="1S-C3"/>
    <s v="FLORIDA          "/>
    <s v="AGUAS ANDINAS S.A            "/>
    <s v="AV LA FLORIDA FTE 11429                     "/>
    <s v="LA FLORIDA                                  "/>
    <n v="2"/>
    <n v="420"/>
    <n v="520"/>
    <s v="A OPCION DEL CLIENTE"/>
    <s v="A OPCION DEL CLIENTE"/>
    <d v="2017-05-02T00:00:00"/>
    <d v="2018-03-01T00:00:00"/>
    <d v="2018-04-02T00:00:00"/>
    <n v="0"/>
    <n v="350"/>
    <n v="0"/>
    <n v="1067"/>
    <n v="0"/>
    <n v="0"/>
    <n v="237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6"/>
    <n v="1064"/>
    <n v="0"/>
    <n v="0"/>
    <n v="0"/>
    <n v="0"/>
    <n v="0"/>
    <n v="0"/>
    <n v="0"/>
    <n v="0"/>
    <n v="0"/>
    <n v="0"/>
    <n v="0"/>
    <n v="0"/>
    <n v="0"/>
    <n v="96577"/>
    <n v="98207"/>
    <n v="-99133"/>
    <n v="0"/>
    <n v="0"/>
    <n v="0"/>
    <n v="-99133"/>
    <n v="0"/>
    <n v="0"/>
    <n v="0"/>
    <n v="0"/>
    <n v="0"/>
    <n v="0"/>
    <n v="0"/>
    <n v="1"/>
    <n v="26051418"/>
    <n v="1"/>
    <s v="Financia C"/>
    <n v="998983"/>
    <n v="50"/>
    <n v="106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303"/>
    <n v="1"/>
    <n v="1"/>
    <n v="9723.4653465346528"/>
    <n v="19446.930693069306"/>
    <n v="29170.396039603962"/>
    <s v="AGUAS ANDINAS S.A."/>
  </r>
  <r>
    <s v="43160574734"/>
    <s v="SI"/>
    <x v="14"/>
    <n v="2018"/>
    <s v="Marzo"/>
    <x v="0"/>
    <x v="115"/>
    <s v="ACTIVO        "/>
    <s v="BT1   "/>
    <s v="1S-C3"/>
    <s v="VITACURA         "/>
    <s v="AGUAS ANDINAS S.A            "/>
    <s v="TOBALABA S/N FTE POCURO                     "/>
    <s v="PROVIDENCIA                                 "/>
    <n v="3"/>
    <n v="882"/>
    <n v="2775"/>
    <s v="A OPCION DEL CLIENTE"/>
    <s v="A OPCION DEL CLIENTE"/>
    <d v="2017-12-01T00:00:00"/>
    <d v="2018-03-02T00:00:00"/>
    <d v="2018-04-03T00:00:00"/>
    <n v="10"/>
    <n v="350"/>
    <n v="0"/>
    <n v="157"/>
    <n v="0"/>
    <n v="0"/>
    <n v="320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2168"/>
    <n v="567"/>
    <n v="64"/>
    <n v="0"/>
    <n v="0"/>
    <n v="0"/>
    <n v="0"/>
    <n v="0"/>
    <n v="0"/>
    <n v="0"/>
    <n v="0"/>
    <n v="0"/>
    <n v="0"/>
    <n v="0"/>
    <n v="0"/>
    <n v="0"/>
    <n v="14970"/>
    <n v="17769"/>
    <n v="-4300"/>
    <n v="0"/>
    <n v="0"/>
    <n v="0"/>
    <n v="-4300"/>
    <n v="0"/>
    <n v="0"/>
    <n v="0"/>
    <n v="0"/>
    <n v="0"/>
    <n v="0"/>
    <n v="0"/>
    <n v="1"/>
    <n v="4313646"/>
    <n v="1"/>
    <s v="Compañía  "/>
    <n v="6264"/>
    <n v="6421"/>
    <n v="15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"/>
    <n v="1"/>
    <n v="1"/>
    <n v="5857.9120879120883"/>
    <n v="11715.824175824177"/>
    <n v="17573.736263736264"/>
    <s v="AGUAS ANDINAS S.A."/>
  </r>
  <r>
    <s v="431601518954"/>
    <s v="SI"/>
    <x v="14"/>
    <n v="2018"/>
    <s v="Marzo"/>
    <x v="0"/>
    <x v="116"/>
    <s v="ACTIVO        "/>
    <s v="AT43  "/>
    <s v="1S-C3"/>
    <s v="RECOLETA         "/>
    <s v="AGUAS ANDINAS S.A            "/>
    <s v="LOS LIBERTADORES 6450 P/1                   "/>
    <s v="HUECHURABA                                  "/>
    <n v="12"/>
    <n v="618"/>
    <n v="1481"/>
    <s v="INDEFINIDO"/>
    <d v="2019-04-01T00:00:00"/>
    <d v="2017-11-21T00:00:00"/>
    <d v="2018-03-15T00:00:00"/>
    <d v="2018-04-16T00:00:00"/>
    <n v="0"/>
    <m/>
    <n v="124600"/>
    <n v="0"/>
    <n v="0"/>
    <n v="0"/>
    <n v="18364"/>
    <s v="Chilectra      "/>
    <n v="0"/>
    <n v="0"/>
    <n v="0"/>
    <s v="No           "/>
    <n v="0"/>
    <n v="111.4"/>
    <n v="115.7"/>
    <n v="0"/>
    <n v="114.6"/>
    <n v="27000"/>
    <n v="0"/>
    <n v="0"/>
    <n v="0"/>
    <n v="0"/>
    <n v="0"/>
    <n v="0"/>
    <n v="667"/>
    <n v="54343"/>
    <n v="0"/>
    <n v="0"/>
    <n v="0"/>
    <n v="7920841"/>
    <n v="440761"/>
    <n v="2190079"/>
    <n v="0"/>
    <n v="0"/>
    <n v="0"/>
    <n v="0"/>
    <n v="0"/>
    <n v="0"/>
    <n v="0"/>
    <n v="235686"/>
    <n v="10842377"/>
    <n v="-2528582"/>
    <n v="0"/>
    <n v="0"/>
    <n v="0"/>
    <n v="-2528582"/>
    <n v="0"/>
    <n v="0"/>
    <n v="0"/>
    <n v="0"/>
    <n v="0"/>
    <n v="0"/>
    <n v="0"/>
    <n v="1"/>
    <n v="133307"/>
    <n v="200"/>
    <s v="Financia C"/>
    <n v="1162"/>
    <n v="1785"/>
    <n v="124600"/>
    <n v="133307"/>
    <n v="200"/>
    <s v="Financia C"/>
    <n v="114.4"/>
    <n v="111.4"/>
    <n v="0"/>
    <n v="133307"/>
    <n v="200"/>
    <s v="Financia C"/>
    <n v="1"/>
    <n v="0"/>
    <n v="0"/>
    <s v="133307R"/>
    <n v="200"/>
    <s v="Financia C"/>
    <n v="334"/>
    <n v="469"/>
    <n v="27000"/>
    <m/>
    <m/>
    <m/>
    <m/>
    <m/>
    <m/>
    <m/>
    <m/>
    <m/>
    <m/>
    <m/>
    <m/>
    <m/>
    <m/>
    <m/>
    <m/>
    <m/>
    <m/>
    <m/>
    <m/>
    <m/>
    <m/>
    <m/>
    <m/>
    <s v="NO"/>
    <s v="NO"/>
    <n v="114"/>
    <n v="1"/>
    <n v="1"/>
    <n v="2853257.1052631577"/>
    <n v="5706514.2105263155"/>
    <n v="8559771.3157894742"/>
    <s v="AGUAS ANDINAS S.A."/>
  </r>
  <r>
    <s v="431601518988"/>
    <s v="SI"/>
    <x v="14"/>
    <n v="2018"/>
    <s v="Marzo"/>
    <x v="0"/>
    <x v="117"/>
    <s v="ACTIVO        "/>
    <s v="AT43  "/>
    <s v="1S-C3"/>
    <s v="RECOLETA         "/>
    <s v="AGUAS ANDINAS S.A            "/>
    <s v="LOS LIBERTADORES 6450 P/2                   "/>
    <s v="HUECHURABA                                  "/>
    <n v="12"/>
    <n v="618"/>
    <n v="1483"/>
    <s v="INDEFINIDO"/>
    <d v="2019-04-01T00:00:00"/>
    <d v="2017-11-21T00:00:00"/>
    <d v="2018-03-15T00:00:00"/>
    <d v="2018-04-16T00:00:00"/>
    <n v="0"/>
    <m/>
    <n v="1200"/>
    <n v="0"/>
    <n v="0"/>
    <n v="0"/>
    <n v="18364"/>
    <s v="Chilectra      "/>
    <n v="0"/>
    <n v="0"/>
    <n v="0"/>
    <s v="No           "/>
    <n v="0"/>
    <n v="1.2"/>
    <n v="106"/>
    <n v="0"/>
    <n v="397.8"/>
    <n v="0"/>
    <n v="0"/>
    <n v="0"/>
    <n v="0"/>
    <n v="0"/>
    <n v="0"/>
    <n v="0"/>
    <n v="667"/>
    <n v="523"/>
    <n v="0"/>
    <n v="0"/>
    <n v="0"/>
    <n v="76284"/>
    <n v="403809"/>
    <n v="2000884"/>
    <n v="0"/>
    <n v="0"/>
    <n v="0"/>
    <n v="0"/>
    <n v="0"/>
    <n v="0"/>
    <n v="0"/>
    <n v="2270"/>
    <n v="2484437"/>
    <n v="-1490075"/>
    <n v="0"/>
    <n v="0"/>
    <n v="0"/>
    <n v="-1490075"/>
    <n v="0"/>
    <n v="0"/>
    <n v="0"/>
    <n v="0"/>
    <n v="0"/>
    <n v="0"/>
    <n v="0"/>
    <n v="1"/>
    <n v="133308"/>
    <n v="200"/>
    <s v="Financia C"/>
    <n v="1356"/>
    <n v="1362"/>
    <n v="1200"/>
    <n v="133308"/>
    <n v="200"/>
    <s v="Financia C"/>
    <n v="94.6"/>
    <n v="1.2"/>
    <n v="0"/>
    <n v="133308"/>
    <n v="200"/>
    <s v="Financia C"/>
    <n v="94.6"/>
    <n v="0"/>
    <n v="0"/>
    <s v="133308R"/>
    <n v="200"/>
    <s v="Financia C"/>
    <n v="426"/>
    <n v="426"/>
    <n v="0"/>
    <m/>
    <m/>
    <m/>
    <m/>
    <m/>
    <m/>
    <m/>
    <m/>
    <m/>
    <m/>
    <m/>
    <m/>
    <m/>
    <m/>
    <m/>
    <m/>
    <m/>
    <m/>
    <m/>
    <m/>
    <m/>
    <m/>
    <m/>
    <m/>
    <s v="NO"/>
    <s v="NO"/>
    <n v="114"/>
    <n v="1"/>
    <n v="1"/>
    <n v="653799.21052631573"/>
    <n v="1307598.4210526315"/>
    <n v="1961397.6315789472"/>
    <s v="AGUAS ANDINAS S.A."/>
  </r>
  <r>
    <s v="431601518991"/>
    <s v="SI"/>
    <x v="14"/>
    <n v="2018"/>
    <s v="Marzo"/>
    <x v="0"/>
    <x v="118"/>
    <s v="ACTIVO        "/>
    <s v="AT43  "/>
    <s v="1S-C3"/>
    <s v="RECOLETA         "/>
    <s v="AGUAS ANDINAS S.A            "/>
    <s v="LOS LIBERTADORES 6450 P/3                   "/>
    <s v="HUECHURABA                                  "/>
    <n v="12"/>
    <n v="618"/>
    <n v="1485"/>
    <s v="INDEFINIDO"/>
    <d v="2019-04-01T00:00:00"/>
    <d v="2017-11-21T00:00:00"/>
    <d v="2018-03-15T00:00:00"/>
    <d v="2018-04-16T00:00:00"/>
    <n v="0"/>
    <m/>
    <n v="218000"/>
    <n v="0"/>
    <n v="0"/>
    <n v="0"/>
    <n v="18364"/>
    <s v="Chilectra      "/>
    <n v="0"/>
    <n v="0"/>
    <n v="0"/>
    <s v="No           "/>
    <n v="0"/>
    <n v="110.6"/>
    <n v="112.9"/>
    <n v="0"/>
    <n v="424.4"/>
    <n v="77800"/>
    <n v="0"/>
    <n v="0"/>
    <n v="0"/>
    <n v="0"/>
    <n v="0"/>
    <n v="0"/>
    <n v="667"/>
    <n v="95079"/>
    <n v="0"/>
    <n v="0"/>
    <n v="0"/>
    <n v="13858293"/>
    <n v="430095"/>
    <n v="2134658"/>
    <n v="0"/>
    <n v="0"/>
    <n v="0"/>
    <n v="0"/>
    <n v="0"/>
    <n v="0"/>
    <n v="0"/>
    <n v="412357"/>
    <n v="16931149"/>
    <n v="-3363895"/>
    <n v="0"/>
    <n v="0"/>
    <n v="0"/>
    <n v="-3363895"/>
    <n v="0"/>
    <n v="0"/>
    <n v="0"/>
    <n v="0"/>
    <n v="0"/>
    <n v="0"/>
    <n v="0"/>
    <n v="1"/>
    <n v="133309"/>
    <n v="200"/>
    <s v="Financia C"/>
    <n v="1560"/>
    <n v="2650"/>
    <n v="218000"/>
    <n v="133309"/>
    <n v="200"/>
    <s v="Financia C"/>
    <n v="112.8"/>
    <n v="110.6"/>
    <n v="0"/>
    <n v="133309"/>
    <n v="200"/>
    <s v="Financia C"/>
    <n v="111.4"/>
    <n v="0"/>
    <n v="0"/>
    <s v="133309R"/>
    <n v="200"/>
    <s v="Financia C"/>
    <n v="542"/>
    <n v="931"/>
    <n v="77800"/>
    <m/>
    <m/>
    <m/>
    <m/>
    <m/>
    <m/>
    <m/>
    <m/>
    <m/>
    <m/>
    <m/>
    <m/>
    <m/>
    <m/>
    <m/>
    <m/>
    <m/>
    <m/>
    <m/>
    <m/>
    <m/>
    <m/>
    <m/>
    <m/>
    <s v="NO"/>
    <s v="NO"/>
    <n v="114"/>
    <n v="1"/>
    <n v="1"/>
    <n v="4455565.5263157897"/>
    <n v="8911131.0526315793"/>
    <n v="13366696.578947367"/>
    <s v="AGUAS ANDINAS S.A."/>
  </r>
  <r>
    <s v="431911439815"/>
    <s v="SI"/>
    <x v="15"/>
    <n v="2018"/>
    <s v="Abril"/>
    <x v="4"/>
    <x v="119"/>
    <s v="ACTIVO        "/>
    <s v="AT43  "/>
    <s v="1A   "/>
    <s v="BATUCO           "/>
    <s v="AGUAS MANQUEHUE S.A.         "/>
    <s v="CAM. GUAY GUAY SITIO 48                     "/>
    <s v="COLINA                                      "/>
    <n v="32"/>
    <n v="619"/>
    <n v="1590"/>
    <s v="INDEFINIDO"/>
    <d v="2019-04-01T00:00:00"/>
    <d v="2017-12-15T00:00:00"/>
    <d v="2018-04-13T00:00:00"/>
    <d v="2018-04-30T00:00:00"/>
    <n v="190"/>
    <m/>
    <n v="246890"/>
    <n v="0"/>
    <n v="0"/>
    <n v="0"/>
    <n v="34547"/>
    <s v="Chilectra      "/>
    <n v="0"/>
    <n v="0"/>
    <n v="0"/>
    <s v="No           "/>
    <n v="0"/>
    <n v="160"/>
    <n v="140"/>
    <n v="100"/>
    <n v="467.3"/>
    <n v="16576"/>
    <n v="0"/>
    <n v="0"/>
    <n v="0"/>
    <n v="0"/>
    <n v="0"/>
    <n v="70691"/>
    <n v="668"/>
    <n v="41262"/>
    <n v="0"/>
    <n v="0"/>
    <n v="0"/>
    <n v="14565315"/>
    <n v="555449"/>
    <n v="2262108"/>
    <n v="0"/>
    <n v="0"/>
    <n v="0"/>
    <n v="0"/>
    <n v="0"/>
    <n v="0"/>
    <n v="0"/>
    <n v="1796304"/>
    <n v="19291797"/>
    <n v="-8733629"/>
    <n v="0"/>
    <n v="0"/>
    <n v="0"/>
    <n v="-8733629"/>
    <n v="0"/>
    <n v="0"/>
    <n v="0"/>
    <n v="0"/>
    <n v="0"/>
    <n v="0"/>
    <n v="0"/>
    <n v="1"/>
    <n v="2784170"/>
    <n v="1000"/>
    <s v="Arriendo S"/>
    <n v="4011.1309999999999"/>
    <n v="4258.1210000000001"/>
    <n v="246890"/>
    <n v="2784170"/>
    <n v="1000"/>
    <s v="Arriendo S"/>
    <n v="0.1"/>
    <n v="0.16"/>
    <n v="0"/>
    <n v="2784170"/>
    <n v="1000"/>
    <s v="Arriendo S"/>
    <n v="0.1"/>
    <n v="0.1"/>
    <n v="0"/>
    <s v="2784170R"/>
    <n v="1000"/>
    <s v="Arriendo S"/>
    <n v="397.74400000000003"/>
    <n v="414.32"/>
    <n v="16576"/>
    <m/>
    <m/>
    <m/>
    <m/>
    <m/>
    <m/>
    <m/>
    <m/>
    <m/>
    <m/>
    <m/>
    <m/>
    <m/>
    <m/>
    <m/>
    <m/>
    <m/>
    <m/>
    <m/>
    <m/>
    <m/>
    <m/>
    <m/>
    <m/>
    <s v="NO"/>
    <s v="NO"/>
    <n v="119"/>
    <n v="1"/>
    <n v="1"/>
    <n v="4863478.2352941185"/>
    <n v="9726956.470588237"/>
    <n v="14590434.705882354"/>
    <s v="AGUAS MANQUEHUE S.A."/>
  </r>
  <r>
    <s v="431911643876"/>
    <s v="SI"/>
    <x v="15"/>
    <n v="2018"/>
    <s v="Abril"/>
    <x v="1"/>
    <x v="22"/>
    <s v="ACTIVO        "/>
    <s v="BT43  "/>
    <s v="1A   "/>
    <s v="LA DEHESA        "/>
    <s v="AGUAS CORDILLERA             "/>
    <s v="CAMINO DEL ALTAR 4579                       "/>
    <s v="LO BARNECHEA                                "/>
    <n v="15"/>
    <n v="686"/>
    <n v="3215"/>
    <s v="INDEFINIDO"/>
    <d v="2019-04-01T00:00:00"/>
    <d v="2017-11-21T00:00:00"/>
    <d v="2018-04-18T00:00:00"/>
    <d v="2018-05-18T00:00:00"/>
    <n v="72"/>
    <m/>
    <n v="66880"/>
    <n v="0"/>
    <n v="0"/>
    <n v="0"/>
    <n v="6186"/>
    <s v="Chilectra      "/>
    <n v="0"/>
    <n v="0"/>
    <n v="0"/>
    <s v="No           "/>
    <n v="0"/>
    <n v="35.200000000000003"/>
    <n v="29.8"/>
    <n v="23.8"/>
    <n v="95.7"/>
    <n v="11800"/>
    <n v="0"/>
    <n v="0"/>
    <n v="0"/>
    <n v="0"/>
    <n v="0"/>
    <n v="25366"/>
    <n v="669"/>
    <n v="22468"/>
    <n v="0"/>
    <n v="0"/>
    <n v="0"/>
    <n v="4213971"/>
    <n v="503526"/>
    <n v="815635"/>
    <n v="0"/>
    <n v="0"/>
    <n v="0"/>
    <n v="0"/>
    <n v="0"/>
    <n v="0"/>
    <n v="0"/>
    <n v="415559"/>
    <n v="5997194"/>
    <n v="-1696331"/>
    <n v="0"/>
    <n v="0"/>
    <n v="0"/>
    <n v="-1696331"/>
    <n v="0"/>
    <n v="0"/>
    <n v="0"/>
    <n v="0"/>
    <n v="0"/>
    <n v="0"/>
    <n v="0"/>
    <n v="1"/>
    <n v="5497633"/>
    <n v="40"/>
    <s v="Compañía C"/>
    <n v="2389"/>
    <n v="4061"/>
    <n v="66880"/>
    <n v="5497633"/>
    <n v="40"/>
    <s v="Compañía C"/>
    <n v="0.61399999999999999"/>
    <n v="35.200000000000003"/>
    <n v="0"/>
    <n v="5497633"/>
    <n v="40"/>
    <s v="Compañía C"/>
    <n v="0.42"/>
    <n v="23.84"/>
    <n v="0"/>
    <s v="5497633R"/>
    <n v="40"/>
    <s v="Compañía C"/>
    <n v="0"/>
    <n v="295"/>
    <n v="11800"/>
    <m/>
    <m/>
    <m/>
    <m/>
    <m/>
    <m/>
    <m/>
    <m/>
    <m/>
    <m/>
    <m/>
    <m/>
    <m/>
    <m/>
    <m/>
    <m/>
    <m/>
    <m/>
    <m/>
    <m/>
    <m/>
    <m/>
    <m/>
    <m/>
    <s v="NO"/>
    <s v="NO"/>
    <n v="148"/>
    <n v="1"/>
    <n v="1"/>
    <n v="1215647.4324324324"/>
    <n v="2431294.8648648649"/>
    <n v="3646942.297297297"/>
    <s v="AGUAS CORDILLERA S.A."/>
  </r>
  <r>
    <s v="431911092748"/>
    <s v="SI"/>
    <x v="15"/>
    <n v="2018"/>
    <s v="Abril"/>
    <x v="1"/>
    <x v="88"/>
    <s v="ACTIVO        "/>
    <s v="BT43  "/>
    <s v="1A   "/>
    <s v="LOS DOMINICOS    "/>
    <s v="AGUAS CORDILLERA SA          "/>
    <s v="PANORAMICA SUR  11401                       "/>
    <s v="LO BARNECHEA                                "/>
    <n v="15"/>
    <n v="687"/>
    <n v="2305"/>
    <s v="INDEFINIDO"/>
    <d v="2019-04-01T00:00:00"/>
    <d v="2017-11-21T00:00:00"/>
    <d v="2018-04-18T00:00:00"/>
    <d v="2018-05-18T00:00:00"/>
    <n v="45"/>
    <m/>
    <n v="21280"/>
    <n v="0"/>
    <n v="0"/>
    <n v="0"/>
    <n v="3866"/>
    <s v="Chilectra      "/>
    <n v="0"/>
    <n v="0"/>
    <n v="0"/>
    <s v="No           "/>
    <n v="0"/>
    <n v="83.2"/>
    <n v="66.599999999999994"/>
    <n v="0"/>
    <n v="0"/>
    <n v="5560"/>
    <n v="0"/>
    <n v="0"/>
    <n v="0"/>
    <n v="0"/>
    <n v="0"/>
    <n v="2783"/>
    <n v="669"/>
    <n v="7149"/>
    <n v="0"/>
    <n v="0"/>
    <n v="0"/>
    <n v="1340809"/>
    <n v="1122317"/>
    <n v="0"/>
    <n v="0"/>
    <n v="0"/>
    <n v="0"/>
    <n v="0"/>
    <n v="0"/>
    <n v="0"/>
    <n v="0"/>
    <n v="132224"/>
    <n v="2605951"/>
    <n v="-443606"/>
    <n v="0"/>
    <n v="0"/>
    <n v="0"/>
    <n v="-443606"/>
    <n v="0"/>
    <n v="0"/>
    <n v="0"/>
    <n v="0"/>
    <n v="0"/>
    <n v="0"/>
    <n v="0"/>
    <n v="2"/>
    <n v="62954698"/>
    <n v="20"/>
    <s v="Cliente   "/>
    <n v="18694"/>
    <n v="19758"/>
    <n v="21280"/>
    <n v="62954698"/>
    <n v="20"/>
    <s v="Cliente   "/>
    <n v="50"/>
    <n v="83.2"/>
    <n v="0"/>
    <n v="62954698"/>
    <n v="20"/>
    <s v="Cliente   "/>
    <n v="0"/>
    <n v="0"/>
    <n v="0"/>
    <s v="2688744R"/>
    <n v="20"/>
    <s v="Cliente   "/>
    <n v="4110"/>
    <n v="4388"/>
    <n v="5560"/>
    <m/>
    <m/>
    <m/>
    <m/>
    <m/>
    <m/>
    <m/>
    <m/>
    <m/>
    <m/>
    <m/>
    <m/>
    <m/>
    <m/>
    <m/>
    <m/>
    <m/>
    <m/>
    <m/>
    <m/>
    <m/>
    <m/>
    <m/>
    <m/>
    <s v="NO"/>
    <s v="NO"/>
    <n v="148"/>
    <n v="1"/>
    <n v="1"/>
    <n v="528233.31081081077"/>
    <n v="1056466.6216216215"/>
    <n v="1584699.9324324324"/>
    <s v="AGUAS CORDILLERA S.A."/>
  </r>
  <r>
    <s v="431912659662"/>
    <s v="SI"/>
    <x v="15"/>
    <n v="2018"/>
    <s v="Abril"/>
    <x v="2"/>
    <x v="120"/>
    <s v="ACTIVO        "/>
    <s v="AT43  "/>
    <s v="1A   "/>
    <s v="BATUCO           "/>
    <s v="AGUAS MANQUEHUE S.A.         "/>
    <s v="FUNDO CHAMISERO ALBA SN RECINTO ESTANQUE    "/>
    <s v="COLINA                                      "/>
    <n v="12"/>
    <n v="557"/>
    <n v="21"/>
    <s v="INDEFINIDO"/>
    <d v="2019-04-01T00:00:00"/>
    <d v="2015-12-16T00:00:00"/>
    <d v="2018-04-13T00:00:00"/>
    <d v="2018-05-15T00:00:00"/>
    <n v="100"/>
    <m/>
    <n v="253100"/>
    <n v="0"/>
    <n v="0"/>
    <n v="0"/>
    <n v="18182"/>
    <s v="Chilectra      "/>
    <n v="0"/>
    <n v="0"/>
    <n v="0"/>
    <s v="No           "/>
    <n v="0"/>
    <n v="48.6"/>
    <n v="24.3"/>
    <n v="34.799999999999997"/>
    <n v="15"/>
    <n v="19400"/>
    <n v="0"/>
    <n v="0"/>
    <n v="0"/>
    <n v="0"/>
    <n v="0"/>
    <n v="0"/>
    <n v="668"/>
    <n v="255637"/>
    <n v="0"/>
    <n v="0"/>
    <n v="0"/>
    <n v="15294514"/>
    <n v="666774"/>
    <n v="3899091"/>
    <n v="0"/>
    <n v="0"/>
    <n v="0"/>
    <n v="0"/>
    <n v="0"/>
    <n v="0"/>
    <n v="0"/>
    <n v="273545"/>
    <n v="20390229"/>
    <n v="-5349444"/>
    <n v="0"/>
    <n v="0"/>
    <n v="0"/>
    <n v="-5349444"/>
    <n v="0"/>
    <n v="0"/>
    <n v="0"/>
    <n v="0"/>
    <n v="0"/>
    <n v="0"/>
    <n v="0"/>
    <n v="1"/>
    <n v="4719551"/>
    <n v="100"/>
    <s v="Financia C"/>
    <n v="615"/>
    <n v="3146"/>
    <n v="253100"/>
    <n v="4719551"/>
    <n v="100"/>
    <s v="Financia C"/>
    <n v="26.6"/>
    <n v="48.6"/>
    <n v="0"/>
    <n v="4719551"/>
    <n v="100"/>
    <s v="Financia C"/>
    <n v="0"/>
    <n v="34.799999999999997"/>
    <n v="0"/>
    <s v="4719551R"/>
    <n v="100"/>
    <s v="Financia C"/>
    <n v="105"/>
    <n v="299"/>
    <n v="19400"/>
    <m/>
    <m/>
    <m/>
    <m/>
    <m/>
    <m/>
    <m/>
    <m/>
    <m/>
    <m/>
    <m/>
    <m/>
    <m/>
    <m/>
    <m/>
    <m/>
    <m/>
    <m/>
    <m/>
    <m/>
    <m/>
    <m/>
    <m/>
    <m/>
    <s v="NO"/>
    <s v="NO"/>
    <n v="849"/>
    <n v="1"/>
    <n v="1"/>
    <n v="720502.79151943454"/>
    <n v="1441005.5830388691"/>
    <n v="2161508.3745583035"/>
    <s v="AGUAS MANQUEHUE S.A."/>
  </r>
  <r>
    <s v="431912578341"/>
    <s v="SI"/>
    <x v="15"/>
    <n v="2018"/>
    <s v="Abril"/>
    <x v="2"/>
    <x v="121"/>
    <s v="ACTIVO        "/>
    <s v="BT43  "/>
    <s v="1A   "/>
    <s v="LOS DOMINICOS    "/>
    <s v="AGUAS MANQUEHUE S.A.         "/>
    <s v="AVDA. EL GOLF DE MANQUEHUE 9750             "/>
    <s v="LO BARNECHEA                                "/>
    <n v="15"/>
    <n v="652"/>
    <n v="2186"/>
    <s v="INDEFINIDO"/>
    <d v="2019-04-01T00:00:00"/>
    <d v="2017-12-19T00:00:00"/>
    <d v="2018-04-18T00:00:00"/>
    <d v="2018-05-18T00:00:00"/>
    <n v="48"/>
    <m/>
    <n v="11440"/>
    <n v="0"/>
    <n v="0"/>
    <n v="0"/>
    <n v="4124"/>
    <s v="Chilectra      "/>
    <n v="0"/>
    <n v="0"/>
    <n v="0"/>
    <s v="No           "/>
    <n v="0"/>
    <n v="17.3"/>
    <n v="17.2"/>
    <n v="0"/>
    <n v="34.1"/>
    <n v="100"/>
    <n v="0"/>
    <n v="0"/>
    <n v="0"/>
    <n v="0"/>
    <n v="0"/>
    <n v="0"/>
    <n v="669"/>
    <n v="1422"/>
    <n v="0"/>
    <n v="0"/>
    <n v="0"/>
    <n v="710027"/>
    <n v="197919"/>
    <n v="270397"/>
    <n v="0"/>
    <n v="0"/>
    <n v="0"/>
    <n v="0"/>
    <n v="0"/>
    <n v="0"/>
    <n v="0"/>
    <n v="86310"/>
    <n v="1266744"/>
    <n v="-351770"/>
    <n v="0"/>
    <n v="0"/>
    <n v="0"/>
    <n v="-351770"/>
    <n v="0"/>
    <n v="0"/>
    <n v="0"/>
    <n v="0"/>
    <n v="0"/>
    <n v="0"/>
    <n v="0"/>
    <n v="1"/>
    <n v="273928"/>
    <n v="20"/>
    <s v="Financia C"/>
    <n v="542"/>
    <n v="1114"/>
    <n v="11440"/>
    <n v="273928"/>
    <n v="20"/>
    <s v="Financia C"/>
    <n v="2.2000000000000002"/>
    <n v="17.3"/>
    <n v="0"/>
    <n v="273928"/>
    <n v="20"/>
    <s v="Financia C"/>
    <n v="0"/>
    <n v="0"/>
    <n v="0"/>
    <s v="273928R"/>
    <n v="20"/>
    <s v="Financia C"/>
    <n v="3"/>
    <n v="8"/>
    <n v="100"/>
    <m/>
    <m/>
    <m/>
    <m/>
    <m/>
    <m/>
    <m/>
    <m/>
    <m/>
    <m/>
    <m/>
    <m/>
    <m/>
    <m/>
    <m/>
    <m/>
    <m/>
    <m/>
    <m/>
    <m/>
    <m/>
    <m/>
    <m/>
    <m/>
    <s v="NO"/>
    <s v="NO"/>
    <n v="120"/>
    <n v="1"/>
    <n v="1"/>
    <n v="316686"/>
    <n v="633372"/>
    <n v="950058.00000000012"/>
    <s v="AGUAS MANQUEHUE S.A."/>
  </r>
  <r>
    <s v="431911659076"/>
    <s v="SI"/>
    <x v="15"/>
    <n v="2018"/>
    <s v="Abril"/>
    <x v="0"/>
    <x v="122"/>
    <s v="ACTIVO        "/>
    <s v="BT1   "/>
    <s v="1S-C3"/>
    <s v="LOS DOMINICOS    "/>
    <s v="AGUAS ANDINAS S.A.           "/>
    <s v="AV. BILBAO FTE.FLORE s/n                    "/>
    <s v="LAS CONDES                                  "/>
    <n v="10"/>
    <n v="971"/>
    <n v="861"/>
    <s v="A OPCION DEL CLIENTE"/>
    <s v="A OPCION DEL CLIENTE"/>
    <d v="2016-01-13T00:00:00"/>
    <d v="2018-04-11T00:00:00"/>
    <d v="2018-05-11T00:00:00"/>
    <n v="0"/>
    <n v="350"/>
    <n v="0"/>
    <n v="107"/>
    <n v="0"/>
    <n v="0"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9"/>
    <n v="109"/>
    <n v="3563"/>
    <n v="0"/>
    <n v="0"/>
    <n v="0"/>
    <n v="0"/>
    <n v="0"/>
    <n v="0"/>
    <n v="0"/>
    <n v="0"/>
    <n v="0"/>
    <n v="0"/>
    <n v="0"/>
    <n v="0"/>
    <n v="6096"/>
    <n v="10337"/>
    <n v="-33805"/>
    <n v="0"/>
    <n v="0"/>
    <n v="0"/>
    <n v="-33805"/>
    <n v="0"/>
    <n v="0"/>
    <n v="0"/>
    <n v="0"/>
    <n v="0"/>
    <n v="0"/>
    <n v="0"/>
    <n v="1"/>
    <n v="26051407"/>
    <n v="1"/>
    <s v="Financia C"/>
    <n v="0"/>
    <n v="107"/>
    <n v="107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819"/>
    <n v="1"/>
    <n v="1"/>
    <n v="378.64468864468864"/>
    <n v="757.28937728937728"/>
    <n v="1135.934065934066"/>
    <s v="AGUAS ANDINAS S.A."/>
  </r>
  <r>
    <s v="431912642505"/>
    <s v="SI"/>
    <x v="15"/>
    <n v="2018"/>
    <s v="Abril"/>
    <x v="0"/>
    <x v="85"/>
    <s v="ACTIVO        "/>
    <s v="BT1   "/>
    <s v="1S-C3"/>
    <s v="LA REINA         "/>
    <s v="AGUAS ANDINAS S.A. M M       "/>
    <s v="AVDA. PRINCIPE DE GALES 5785                "/>
    <s v="LA REINA                                    "/>
    <n v="6"/>
    <n v="898"/>
    <n v="520"/>
    <s v="A OPCION DEL CLIENTE"/>
    <s v="A OPCION DEL CLIENTE"/>
    <d v="2017-10-06T00:00:00"/>
    <d v="2018-04-06T00:00:00"/>
    <d v="2018-05-07T00:00:00"/>
    <n v="6"/>
    <n v="8986"/>
    <n v="0"/>
    <n v="46170"/>
    <n v="0"/>
    <n v="0"/>
    <n v="21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69"/>
    <n v="27118"/>
    <n v="0"/>
    <n v="0"/>
    <n v="0"/>
    <n v="0"/>
    <n v="0"/>
    <n v="0"/>
    <n v="0"/>
    <n v="0"/>
    <n v="0"/>
    <n v="0"/>
    <n v="0"/>
    <n v="0"/>
    <n v="0"/>
    <n v="4324160"/>
    <n v="4351847"/>
    <n v="-129370"/>
    <n v="0"/>
    <n v="0"/>
    <n v="0"/>
    <n v="-129370"/>
    <n v="-119"/>
    <n v="0"/>
    <n v="0"/>
    <n v="0"/>
    <n v="0"/>
    <n v="0"/>
    <n v="119"/>
    <n v="1"/>
    <n v="26030687"/>
    <n v="1"/>
    <s v="Financia C"/>
    <n v="953958"/>
    <n v="128"/>
    <n v="46170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182"/>
    <n v="1"/>
    <n v="1"/>
    <n v="717337.41758241761"/>
    <n v="1434674.8351648352"/>
    <n v="2152012.2527472526"/>
    <s v="AGUAS ANDINAS S.A."/>
  </r>
  <r>
    <s v="431911236129"/>
    <s v="SI"/>
    <x v="15"/>
    <n v="2018"/>
    <s v="Abril"/>
    <x v="0"/>
    <x v="123"/>
    <s v="ACTIVO        "/>
    <s v="BT1   "/>
    <s v="1S-C3"/>
    <s v="SAN CRISTOBAL    "/>
    <s v="AGUAS ANDINAS S.A            "/>
    <s v="SANTOS DUMONT 1177                          "/>
    <s v="INDEPENDENCIA                               "/>
    <n v="1"/>
    <n v="167"/>
    <n v="7780"/>
    <s v="A OPCION DEL CLIENTE"/>
    <s v="A OPCION DEL CLIENTE"/>
    <d v="2015-09-30T00:00:00"/>
    <d v="2018-03-28T00:00:00"/>
    <d v="2018-04-27T00:00:00"/>
    <n v="6"/>
    <n v="350"/>
    <n v="0"/>
    <n v="1643"/>
    <n v="0"/>
    <n v="0"/>
    <n v="192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9"/>
    <n v="1650"/>
    <n v="70639"/>
    <n v="0"/>
    <n v="0"/>
    <n v="0"/>
    <n v="0"/>
    <n v="0"/>
    <n v="0"/>
    <n v="0"/>
    <n v="0"/>
    <n v="0"/>
    <n v="0"/>
    <n v="0"/>
    <n v="0"/>
    <n v="85991"/>
    <n v="158849"/>
    <n v="-178369"/>
    <n v="0"/>
    <n v="0"/>
    <n v="0"/>
    <n v="-178369"/>
    <n v="0"/>
    <n v="0"/>
    <n v="0"/>
    <n v="0"/>
    <n v="0"/>
    <n v="0"/>
    <n v="0"/>
    <n v="1"/>
    <n v="26051405"/>
    <n v="1"/>
    <s v="Financia C"/>
    <n v="998568"/>
    <n v="211"/>
    <n v="1643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910"/>
    <n v="1"/>
    <n v="1"/>
    <n v="5236.7802197802193"/>
    <n v="10473.560439560439"/>
    <n v="15710.340659340658"/>
    <s v="AGUAS ANDINAS S.A."/>
  </r>
  <r>
    <s v="43191574738"/>
    <s v="SI"/>
    <x v="15"/>
    <n v="2018"/>
    <s v="Abril"/>
    <x v="0"/>
    <x v="69"/>
    <s v="ACTIVO        "/>
    <s v="BT1   "/>
    <s v="1S-C3"/>
    <s v="ANDES            "/>
    <s v="AGUAS ANDINAS S.A            "/>
    <s v="VALENZUELA PUELMA 244                       "/>
    <s v="LA REINA                                    "/>
    <n v="17"/>
    <n v="840"/>
    <n v="2491"/>
    <s v="A OPCION DEL CLIENTE"/>
    <s v="A OPCION DEL CLIENTE"/>
    <d v="2017-09-25T00:00:00"/>
    <d v="2018-04-20T00:00:00"/>
    <d v="2018-05-23T00:00:00"/>
    <n v="10"/>
    <n v="2437"/>
    <n v="0"/>
    <n v="13860"/>
    <n v="0"/>
    <n v="0"/>
    <n v="205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332"/>
    <n v="569"/>
    <n v="8073"/>
    <n v="0"/>
    <n v="0"/>
    <n v="0"/>
    <n v="0"/>
    <n v="0"/>
    <n v="0"/>
    <n v="0"/>
    <n v="0"/>
    <n v="0"/>
    <n v="0"/>
    <n v="0"/>
    <n v="0"/>
    <n v="0"/>
    <n v="1298107"/>
    <n v="1307081"/>
    <n v="-1210139"/>
    <n v="0"/>
    <n v="0"/>
    <n v="0"/>
    <n v="-1210139"/>
    <n v="0"/>
    <n v="0"/>
    <n v="0"/>
    <n v="0"/>
    <n v="0"/>
    <n v="0"/>
    <n v="0"/>
    <n v="1"/>
    <n v="98046695"/>
    <n v="1"/>
    <s v="Compañía  "/>
    <n v="77516"/>
    <n v="91376"/>
    <n v="13860"/>
    <n v="0"/>
    <n v="0"/>
    <s v="          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n v="207"/>
    <n v="1"/>
    <n v="1"/>
    <n v="189432.02898550726"/>
    <n v="378864.05797101452"/>
    <n v="568296.08695652173"/>
    <s v="AGUAS ANDINAS S.A."/>
  </r>
  <r>
    <s v="43191533106"/>
    <s v="SI"/>
    <x v="15"/>
    <n v="2018"/>
    <s v="Abril"/>
    <x v="0"/>
    <x v="124"/>
    <s v="ACTIVO        "/>
    <s v="AT43  "/>
    <s v="1S-C3"/>
    <s v="RECOLETA         "/>
    <s v="AGUAS ANDINAS S.A            "/>
    <s v="JUAN CRISTOBAL 5230                         "/>
    <s v="HUECHURABA                                  "/>
    <n v="11"/>
    <n v="614"/>
    <n v="1050"/>
    <s v="INDEFINIDO"/>
    <d v="2019-04-01T00:00:00"/>
    <d v="2017-10-24T00:00:00"/>
    <d v="2018-04-12T00:00:00"/>
    <d v="2018-05-14T00:00:00"/>
    <n v="340"/>
    <m/>
    <n v="3500"/>
    <n v="0"/>
    <n v="0"/>
    <n v="0"/>
    <n v="61820"/>
    <s v="Chilectra      "/>
    <n v="0"/>
    <n v="0"/>
    <n v="0"/>
    <s v="No           "/>
    <n v="0"/>
    <n v="4"/>
    <n v="99"/>
    <n v="3.5"/>
    <n v="514.9"/>
    <n v="0"/>
    <n v="0"/>
    <n v="0"/>
    <n v="0"/>
    <n v="0"/>
    <n v="0"/>
    <n v="55599"/>
    <n v="668"/>
    <n v="1740"/>
    <n v="0"/>
    <n v="0"/>
    <n v="0"/>
    <n v="211370"/>
    <n v="557863"/>
    <n v="2517337"/>
    <n v="0"/>
    <n v="0"/>
    <n v="0"/>
    <n v="0"/>
    <n v="0"/>
    <n v="0"/>
    <n v="0"/>
    <n v="18184"/>
    <n v="3362761"/>
    <n v="-545934"/>
    <n v="0"/>
    <n v="0"/>
    <n v="0"/>
    <n v="-545934"/>
    <n v="0"/>
    <n v="0"/>
    <n v="0"/>
    <n v="0"/>
    <n v="0"/>
    <n v="0"/>
    <n v="0"/>
    <n v="2"/>
    <n v="85018535"/>
    <n v="500"/>
    <s v="Compañía  "/>
    <n v="6761"/>
    <n v="6768"/>
    <n v="3500"/>
    <n v="85018535"/>
    <n v="500"/>
    <s v="Compañía  "/>
    <n v="4.5"/>
    <n v="4"/>
    <n v="0"/>
    <n v="85018535"/>
    <n v="500"/>
    <s v="Compañía  "/>
    <n v="5"/>
    <n v="3.5"/>
    <n v="0"/>
    <s v="34209007R"/>
    <n v="500"/>
    <s v="Financia C"/>
    <n v="9454"/>
    <n v="9454"/>
    <n v="0"/>
    <m/>
    <m/>
    <m/>
    <m/>
    <m/>
    <m/>
    <m/>
    <m/>
    <m/>
    <m/>
    <m/>
    <m/>
    <m/>
    <m/>
    <m/>
    <m/>
    <m/>
    <m/>
    <m/>
    <m/>
    <m/>
    <m/>
    <m/>
    <m/>
    <s v="NO"/>
    <s v="NO"/>
    <n v="170"/>
    <n v="1"/>
    <n v="1"/>
    <n v="593428.4117647059"/>
    <n v="1186856.8235294118"/>
    <n v="1780285.2352941178"/>
    <s v="AGUAS ANDINAS S.A."/>
  </r>
  <r>
    <s v="432211470615"/>
    <s v="SI"/>
    <x v="16"/>
    <n v="2018"/>
    <s v="Mayo"/>
    <x v="0"/>
    <x v="125"/>
    <s v="ACTIVO        "/>
    <s v="AT43  "/>
    <s v="1S-C3"/>
    <s v="QUILICURA        "/>
    <s v="AGUAS ANDINAS S.A            "/>
    <s v="CAM.AGRIC.COLO P/5-6-7-8                    "/>
    <s v="QUILICURA                                   "/>
    <n v="17"/>
    <n v="189"/>
    <n v="4517"/>
    <s v="INDEFINIDO"/>
    <d v="2019-04-01T00:00:00"/>
    <d v="2013-08-22T00:00:00"/>
    <d v="2018-05-23T00:00:00"/>
    <d v="2018-06-20T00:00:00"/>
    <n v="0"/>
    <n v="0"/>
    <n v="3000"/>
    <n v="0"/>
    <n v="0"/>
    <m/>
    <n v="40700"/>
    <s v="Chilectra      "/>
    <n v="0"/>
    <n v="0"/>
    <n v="0"/>
    <s v="No           "/>
    <n v="0"/>
    <n v="4.2"/>
    <n v="2.1"/>
    <n v="4.2"/>
    <n v="7.4"/>
    <n v="0"/>
    <n v="0"/>
    <n v="0"/>
    <n v="0"/>
    <n v="0"/>
    <n v="0"/>
    <n v="22990"/>
    <n v="670"/>
    <n v="4652"/>
    <m/>
    <m/>
    <m/>
    <n v="168642"/>
    <n v="81931"/>
    <n v="35683"/>
    <n v="0"/>
    <n v="0"/>
    <n v="0"/>
    <n v="0"/>
    <n v="0"/>
    <n v="0"/>
    <n v="0"/>
    <n v="0"/>
    <n v="314568"/>
    <n v="0"/>
    <n v="0"/>
    <n v="0"/>
    <n v="0"/>
    <n v="0"/>
    <n v="0"/>
    <n v="0"/>
    <n v="0"/>
    <n v="0"/>
    <n v="0"/>
    <n v="0"/>
    <n v="0"/>
    <n v="1"/>
    <n v="6049890"/>
    <n v="600"/>
    <s v="Compañía  "/>
    <n v="0"/>
    <n v="5"/>
    <n v="3000"/>
    <n v="6049890"/>
    <n v="600"/>
    <s v="Compañía  "/>
    <n v="0"/>
    <n v="4.2"/>
    <n v="0"/>
    <n v="6049890"/>
    <n v="600"/>
    <s v="Compañía  "/>
    <n v="0"/>
    <n v="4.2"/>
    <n v="0"/>
    <s v="6049890R"/>
    <n v="600"/>
    <s v="Compañía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735"/>
    <n v="1"/>
    <n v="1"/>
    <n v="5439.2161383285302"/>
    <n v="10878.43227665706"/>
    <n v="16317.64841498559"/>
    <s v="AGUAS ANDINAS S.A."/>
  </r>
  <r>
    <s v="43221902770"/>
    <s v="SI"/>
    <x v="16"/>
    <n v="2018"/>
    <s v="Mayo"/>
    <x v="0"/>
    <x v="126"/>
    <s v="ACTIVO        "/>
    <s v="AT3   "/>
    <s v="1S-C3"/>
    <s v="LA REINA         "/>
    <s v="AGUAS ANDINAS S.A            "/>
    <s v="VALENZUELA PUELMA 296                       "/>
    <s v="LA REINA                                    "/>
    <n v="17"/>
    <n v="840"/>
    <n v="2481"/>
    <s v="INDEFINIDO"/>
    <d v="2019-09-04T00:00:00"/>
    <d v="2018-01-23T00:00:00"/>
    <d v="2018-05-23T00:00:00"/>
    <d v="2018-06-20T00:00:00"/>
    <n v="30"/>
    <n v="0"/>
    <n v="31450"/>
    <n v="0"/>
    <n v="0"/>
    <m/>
    <n v="3350"/>
    <s v="Chilectra      "/>
    <n v="0"/>
    <n v="0"/>
    <n v="0"/>
    <s v="No           "/>
    <n v="0"/>
    <n v="18.399999999999999"/>
    <n v="23"/>
    <n v="0"/>
    <n v="0"/>
    <n v="0"/>
    <n v="0"/>
    <n v="0"/>
    <n v="0"/>
    <n v="0"/>
    <n v="0"/>
    <n v="0"/>
    <n v="623"/>
    <n v="261821"/>
    <m/>
    <m/>
    <m/>
    <n v="1833164"/>
    <n v="0"/>
    <n v="532178"/>
    <n v="0"/>
    <n v="0"/>
    <n v="0"/>
    <n v="0"/>
    <n v="0"/>
    <n v="0"/>
    <n v="0"/>
    <n v="0"/>
    <n v="2627786"/>
    <n v="-2493743"/>
    <n v="0"/>
    <n v="0"/>
    <n v="0"/>
    <n v="-2095583"/>
    <n v="0"/>
    <n v="0"/>
    <n v="0"/>
    <n v="0"/>
    <n v="0"/>
    <n v="0"/>
    <n v="0"/>
    <n v="2"/>
    <n v="65150551"/>
    <n v="50"/>
    <s v="Financia C"/>
    <n v="43496"/>
    <n v="44125"/>
    <n v="31450"/>
    <n v="65150551"/>
    <n v="50"/>
    <s v="Financia C"/>
    <n v="0"/>
    <n v="18.45"/>
    <n v="0"/>
    <s v="1347837R"/>
    <n v="50"/>
    <s v="Financia C"/>
    <n v="3746"/>
    <n v="3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20"/>
    <n v="1"/>
    <n v="1"/>
    <n v="656946.5"/>
    <n v="1313893"/>
    <n v="1970839.5"/>
    <s v="AGUAS ANDINAS S.A."/>
  </r>
  <r>
    <s v="432212749762"/>
    <s v="SI"/>
    <x v="16"/>
    <n v="2018"/>
    <s v="Mayo"/>
    <x v="0"/>
    <x v="2"/>
    <s v="ACTIVO        "/>
    <s v="BT1   "/>
    <s v="1S-C3"/>
    <s v="MAIPU            "/>
    <s v="AGUAS ANDINAS S.A. M M       "/>
    <s v="AV 4 PONIENTE ESQUINA PEDRO AGUIRRE CERDA   "/>
    <s v="MAIPU                                       "/>
    <n v="19"/>
    <n v="478"/>
    <n v="780"/>
    <s v="A OPCION DEL CLIENTE"/>
    <s v="A OPCION DEL CLIENTE"/>
    <d v="2017-07-27T00:00:00"/>
    <d v="2018-05-25T00:00:00"/>
    <d v="2018-06-25T00:00:00"/>
    <n v="2.5"/>
    <n v="350"/>
    <n v="0"/>
    <n v="165"/>
    <n v="0"/>
    <m/>
    <n v="26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0"/>
    <n v="797"/>
    <m/>
    <m/>
    <m/>
    <n v="14524"/>
    <n v="0"/>
    <n v="0"/>
    <n v="0"/>
    <n v="0"/>
    <n v="0"/>
    <n v="0"/>
    <n v="0"/>
    <n v="0"/>
    <n v="0"/>
    <n v="0"/>
    <n v="15891"/>
    <n v="-28055"/>
    <n v="0"/>
    <n v="0"/>
    <n v="0"/>
    <n v="-23576"/>
    <n v="0"/>
    <n v="0"/>
    <n v="0"/>
    <n v="0"/>
    <n v="0"/>
    <n v="0"/>
    <n v="0"/>
    <n v="1"/>
    <n v="2367302"/>
    <n v="1"/>
    <s v="Financia C"/>
    <n v="7450"/>
    <n v="7615"/>
    <n v="165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02"/>
    <n v="1"/>
    <n v="1"/>
    <n v="1578.5761589403974"/>
    <n v="3157.1523178807947"/>
    <n v="4735.7284768211921"/>
    <s v="AGUAS ANDINAS S.A."/>
  </r>
  <r>
    <s v="432211659078"/>
    <s v="SI"/>
    <x v="16"/>
    <n v="2018"/>
    <s v="Mayo"/>
    <x v="0"/>
    <x v="127"/>
    <s v="ACTIVO        "/>
    <s v="BT1   "/>
    <s v="1S-C3"/>
    <s v="SANTA ELENA      "/>
    <s v="AGUAS ANDINAS S.A.           "/>
    <s v="AVDA. SIMON BOLIVAR S/N                     "/>
    <s v="NUNOA                                       "/>
    <n v="6"/>
    <n v="975"/>
    <n v="1124"/>
    <s v="A OPCION DEL CLIENTE"/>
    <s v="A OPCION DEL CLIENTE"/>
    <d v="2016-10-06T00:00:00"/>
    <d v="2018-05-07T00:00:00"/>
    <d v="2018-06-05T00:00:00"/>
    <n v="0"/>
    <n v="350"/>
    <n v="0"/>
    <n v="917"/>
    <n v="0"/>
    <m/>
    <n v="271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69"/>
    <n v="2661"/>
    <m/>
    <m/>
    <m/>
    <n v="80171"/>
    <n v="0"/>
    <n v="0"/>
    <n v="0"/>
    <n v="0"/>
    <n v="0"/>
    <n v="0"/>
    <n v="0"/>
    <n v="0"/>
    <n v="0"/>
    <n v="0"/>
    <n v="83401"/>
    <n v="-93106"/>
    <n v="0"/>
    <n v="0"/>
    <n v="0"/>
    <n v="-78241"/>
    <n v="0"/>
    <n v="0"/>
    <n v="0"/>
    <n v="0"/>
    <n v="0"/>
    <n v="0"/>
    <n v="0"/>
    <n v="1"/>
    <n v="101088340"/>
    <n v="1"/>
    <s v="Financia C"/>
    <n v="13567"/>
    <n v="14484"/>
    <n v="917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578"/>
    <n v="1"/>
    <n v="1"/>
    <n v="4328.7716262975782"/>
    <n v="8657.5432525951564"/>
    <n v="12986.314878892734"/>
    <s v="AGUAS ANDINAS S.A."/>
  </r>
  <r>
    <s v="43221574743"/>
    <s v="SI"/>
    <x v="16"/>
    <n v="2018"/>
    <s v="Mayo"/>
    <x v="0"/>
    <x v="14"/>
    <s v="ACTIVO        "/>
    <s v="BT43  "/>
    <s v="1S-C3"/>
    <s v="LA REINA         "/>
    <s v="AGUAS ANDINAS S.A            "/>
    <s v="A.CASANOVA 1700                             "/>
    <s v="PENALOLEN                                   "/>
    <n v="4"/>
    <n v="812"/>
    <n v="753"/>
    <s v="INDEFINIDO"/>
    <d v="2019-04-01T00:00:00"/>
    <d v="2017-12-05T00:00:00"/>
    <d v="2018-05-04T00:00:00"/>
    <d v="2018-06-01T00:00:00"/>
    <n v="103"/>
    <n v="0"/>
    <n v="124140"/>
    <n v="0"/>
    <n v="0"/>
    <m/>
    <n v="8850"/>
    <s v="Chilectra      "/>
    <n v="0"/>
    <n v="0"/>
    <n v="0"/>
    <s v="             "/>
    <n v="0"/>
    <n v="71.400000000000006"/>
    <n v="75.8"/>
    <n v="53.7"/>
    <n v="175.7"/>
    <n v="50400"/>
    <n v="0"/>
    <n v="0"/>
    <n v="0"/>
    <n v="0"/>
    <n v="0"/>
    <n v="0"/>
    <n v="669"/>
    <n v="892288"/>
    <m/>
    <m/>
    <m/>
    <n v="7755186"/>
    <n v="918230"/>
    <n v="1311556"/>
    <n v="0"/>
    <n v="0"/>
    <n v="0"/>
    <n v="0"/>
    <n v="0"/>
    <n v="0"/>
    <n v="0"/>
    <n v="0"/>
    <n v="10877929"/>
    <n v="-4291550"/>
    <n v="0"/>
    <n v="0"/>
    <n v="0"/>
    <n v="-3606345"/>
    <n v="0"/>
    <n v="0"/>
    <n v="0"/>
    <n v="0"/>
    <n v="0"/>
    <n v="0"/>
    <n v="0"/>
    <n v="2"/>
    <n v="86435252"/>
    <n v="60"/>
    <s v="Cliente   "/>
    <n v="46722"/>
    <n v="48791"/>
    <n v="124140"/>
    <n v="86435252"/>
    <n v="60"/>
    <s v="Cliente   "/>
    <n v="80.28"/>
    <n v="71.459999999999994"/>
    <n v="0"/>
    <n v="86435252"/>
    <n v="60"/>
    <s v="Cliente   "/>
    <n v="59.4"/>
    <n v="53.7"/>
    <n v="0"/>
    <s v="66956208R"/>
    <n v="60"/>
    <s v="Cliente   "/>
    <n v="11092"/>
    <n v="11932"/>
    <n v="5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50"/>
    <n v="1"/>
    <n v="1"/>
    <n v="2175585.8000000003"/>
    <n v="4351171.6000000006"/>
    <n v="6526757.4000000004"/>
    <s v="AGUAS ANDINAS S.A."/>
  </r>
  <r>
    <s v="432521492689"/>
    <s v="SI"/>
    <x v="17"/>
    <n v="2018"/>
    <s v="Junio"/>
    <x v="0"/>
    <x v="128"/>
    <s v="ACTIVO        "/>
    <s v="BT1   "/>
    <s v="1S-C3"/>
    <s v="ALTAMIRANO       "/>
    <s v="AGUAS ANDINAS S.A            "/>
    <s v="INDEPENDENCIA FTE A 2933                    "/>
    <s v="INDEPENDENCIA                               "/>
    <n v="20"/>
    <n v="167"/>
    <n v="4000"/>
    <s v="A OPCION DEL CLIENTE"/>
    <s v="A OPCION DEL CLIENTE"/>
    <d v="2017-09-28T00:00:00"/>
    <d v="2018-06-26T00:00:00"/>
    <d v="2018-07-26T00:00:00"/>
    <n v="0"/>
    <n v="350"/>
    <n v="0"/>
    <n v="1019"/>
    <n v="0"/>
    <m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2"/>
    <n v="6155"/>
    <m/>
    <m/>
    <m/>
    <n v="88553"/>
    <n v="0"/>
    <n v="0"/>
    <n v="0"/>
    <n v="0"/>
    <n v="0"/>
    <n v="0"/>
    <n v="0"/>
    <n v="0"/>
    <n v="0"/>
    <n v="0"/>
    <n v="95280"/>
    <n v="-64782"/>
    <n v="0"/>
    <n v="0"/>
    <n v="0"/>
    <n v="-54439"/>
    <n v="0"/>
    <n v="0"/>
    <n v="0"/>
    <n v="0"/>
    <n v="0"/>
    <n v="0"/>
    <n v="0"/>
    <n v="1"/>
    <n v="26051415"/>
    <n v="1"/>
    <s v="Cliente   "/>
    <n v="999434"/>
    <n v="453"/>
    <n v="1019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71"/>
    <n v="1"/>
    <n v="1"/>
    <n v="10547.601476014759"/>
    <n v="21095.202952029518"/>
    <n v="31642.804428044281"/>
    <s v="AGUAS ANDINAS S.A."/>
  </r>
  <r>
    <s v="432521323454"/>
    <s v="SI"/>
    <x v="17"/>
    <n v="2018"/>
    <s v="Junio"/>
    <x v="0"/>
    <x v="129"/>
    <s v="ACTIVO        "/>
    <s v="BT1   "/>
    <s v="1S-C3"/>
    <s v="SANTA ELENA      "/>
    <s v="AGUAS ANDINAS S.A            "/>
    <s v="QUILIN SUR FTE 2521                         "/>
    <s v="MACUL                                       "/>
    <n v="17"/>
    <n v="810"/>
    <n v="650"/>
    <s v="A OPCION DEL CLIENTE"/>
    <s v="A OPCION DEL CLIENTE"/>
    <d v="2018-02-21T00:00:00"/>
    <d v="2018-06-20T00:00:00"/>
    <d v="2018-07-23T00:00:00"/>
    <n v="6"/>
    <n v="350"/>
    <n v="0"/>
    <n v="122"/>
    <n v="0"/>
    <m/>
    <n v="20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2"/>
    <n v="1013"/>
    <m/>
    <m/>
    <m/>
    <n v="10328"/>
    <n v="0"/>
    <n v="0"/>
    <n v="0"/>
    <n v="0"/>
    <n v="0"/>
    <n v="0"/>
    <n v="0"/>
    <n v="0"/>
    <n v="0"/>
    <n v="0"/>
    <n v="11913"/>
    <n v="-13929"/>
    <n v="0"/>
    <n v="0"/>
    <n v="0"/>
    <n v="-11706"/>
    <n v="0"/>
    <n v="0"/>
    <n v="0"/>
    <n v="0"/>
    <n v="0"/>
    <n v="0"/>
    <n v="0"/>
    <n v="1"/>
    <n v="94060942"/>
    <n v="1"/>
    <s v="Financia C"/>
    <n v="41216"/>
    <n v="41338"/>
    <n v="122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19"/>
    <n v="1"/>
    <n v="1"/>
    <n v="3003.2773109243694"/>
    <n v="6006.5546218487389"/>
    <n v="9009.8319327731097"/>
    <s v="AGUAS ANDINAS S.A."/>
  </r>
  <r>
    <s v="432521258214"/>
    <s v="SI"/>
    <x v="17"/>
    <n v="2018"/>
    <s v="Junio"/>
    <x v="0"/>
    <x v="9"/>
    <s v="ACTIVO        "/>
    <s v="AT43  "/>
    <s v="1S-C3"/>
    <s v="LO BOZA          "/>
    <s v="AGUAS ANDINAS S.A            "/>
    <s v="VILLARRICA 382                              "/>
    <s v="QUILICURA                                   "/>
    <n v="6"/>
    <n v="119"/>
    <n v="731"/>
    <s v="INDEFINIDO"/>
    <d v="2019-04-01T00:00:00"/>
    <d v="2018-02-07T00:00:00"/>
    <d v="2018-06-05T00:00:00"/>
    <d v="2018-07-05T00:00:00"/>
    <n v="111"/>
    <n v="0"/>
    <n v="24800"/>
    <n v="0"/>
    <n v="0"/>
    <m/>
    <n v="18921"/>
    <s v="Chilectra      "/>
    <n v="0"/>
    <n v="0"/>
    <n v="0"/>
    <s v="             "/>
    <n v="0"/>
    <n v="14.2"/>
    <n v="26"/>
    <n v="8.8000000000000007"/>
    <n v="47"/>
    <n v="25200"/>
    <n v="0"/>
    <n v="0"/>
    <n v="0"/>
    <n v="0"/>
    <n v="0"/>
    <n v="0"/>
    <n v="670"/>
    <n v="206460"/>
    <m/>
    <m/>
    <m/>
    <n v="1445547"/>
    <n v="98992"/>
    <n v="226496"/>
    <n v="407338"/>
    <n v="0"/>
    <n v="0"/>
    <n v="0"/>
    <n v="0"/>
    <n v="0"/>
    <n v="0"/>
    <n v="0"/>
    <n v="2385503"/>
    <n v="-1493902"/>
    <n v="0"/>
    <n v="0"/>
    <n v="0"/>
    <n v="-1255380"/>
    <n v="0"/>
    <n v="0"/>
    <n v="0"/>
    <n v="0"/>
    <n v="0"/>
    <n v="0"/>
    <n v="0"/>
    <n v="2"/>
    <n v="64276265"/>
    <n v="200"/>
    <s v="Cliente   "/>
    <n v="6497"/>
    <n v="6621"/>
    <n v="24800"/>
    <n v="64276265"/>
    <n v="200"/>
    <s v="Cliente   "/>
    <n v="20.6"/>
    <n v="14.2"/>
    <n v="0"/>
    <n v="64276265"/>
    <n v="200"/>
    <s v="Cliente   "/>
    <n v="14"/>
    <n v="8.8000000000000007"/>
    <n v="0"/>
    <s v="2681396R"/>
    <n v="200"/>
    <s v="Cliente   "/>
    <n v="3101"/>
    <n v="3227"/>
    <n v="2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18"/>
    <n v="1"/>
    <n v="1"/>
    <n v="606483.81355932204"/>
    <n v="1212967.6271186441"/>
    <n v="1819451.4406779662"/>
    <s v="AGUAS ANDINAS S.A."/>
  </r>
  <r>
    <s v="432521339297"/>
    <s v="SI"/>
    <x v="17"/>
    <n v="2018"/>
    <s v="Junio"/>
    <x v="1"/>
    <x v="6"/>
    <s v="ACTIVO        "/>
    <s v="AT43  "/>
    <s v="1A   "/>
    <s v="LOS DOMINICOS    "/>
    <s v="AGUAS CORDILLERA S.A.        "/>
    <s v="TUPUNGATO 10051                             "/>
    <s v="VITACURA                                    "/>
    <n v="20"/>
    <n v="938"/>
    <n v="830"/>
    <s v="INDEFINIDO"/>
    <d v="2019-04-01T00:00:00"/>
    <d v="2018-03-27T00:00:00"/>
    <d v="2018-06-26T00:00:00"/>
    <d v="2018-07-26T00:00:00"/>
    <n v="36"/>
    <n v="0"/>
    <n v="600"/>
    <n v="0"/>
    <n v="0"/>
    <m/>
    <n v="6137"/>
    <s v="Chilectra      "/>
    <n v="0"/>
    <n v="0"/>
    <n v="0"/>
    <s v="No           "/>
    <n v="0"/>
    <n v="0.3"/>
    <n v="0.35"/>
    <n v="0.3"/>
    <n v="0.89"/>
    <n v="0"/>
    <n v="0"/>
    <n v="0"/>
    <n v="0"/>
    <n v="0"/>
    <n v="0"/>
    <n v="0"/>
    <n v="672"/>
    <n v="4995"/>
    <m/>
    <m/>
    <m/>
    <n v="34973"/>
    <n v="1027"/>
    <n v="4280"/>
    <n v="0"/>
    <n v="0"/>
    <n v="0"/>
    <n v="0"/>
    <n v="0"/>
    <n v="0"/>
    <n v="0"/>
    <n v="778"/>
    <n v="46725"/>
    <n v="-25248"/>
    <n v="0"/>
    <n v="0"/>
    <n v="0"/>
    <n v="-21217"/>
    <n v="0"/>
    <n v="0"/>
    <n v="0"/>
    <n v="0"/>
    <n v="0"/>
    <n v="0"/>
    <n v="0"/>
    <n v="1"/>
    <n v="2516401"/>
    <n v="100"/>
    <s v="Cliente   "/>
    <n v="146"/>
    <n v="152"/>
    <n v="600"/>
    <n v="2516401"/>
    <n v="100"/>
    <s v="Cliente   "/>
    <n v="0.3"/>
    <n v="0.3"/>
    <n v="0"/>
    <n v="2516401"/>
    <n v="100"/>
    <s v="Cliente   "/>
    <n v="0"/>
    <n v="0.3"/>
    <n v="0"/>
    <s v="2516401R"/>
    <n v="100"/>
    <s v="Cliente   "/>
    <n v="180"/>
    <n v="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1"/>
    <n v="1"/>
    <n v="1"/>
    <n v="15403.846153846154"/>
    <n v="30807.692307692309"/>
    <n v="46211.538461538461"/>
    <s v="AGUAS CORDILLERA S.A."/>
  </r>
  <r>
    <s v="43252916308"/>
    <s v="SI"/>
    <x v="17"/>
    <n v="2018"/>
    <s v="Junio"/>
    <x v="3"/>
    <x v="130"/>
    <s v="ACTIVO        "/>
    <s v="AT43  "/>
    <s v="1S-C3"/>
    <s v="PUDAHUEL         "/>
    <s v="AGUAS ANDINAS S.A.           "/>
    <s v="VALLE ALEGRE 1265                           "/>
    <s v="RENCA                                       "/>
    <n v="25"/>
    <n v="616"/>
    <n v="1500"/>
    <s v="INDEFINIDO"/>
    <d v="2019-04-01T00:00:00"/>
    <d v="2018-01-05T00:00:00"/>
    <d v="2018-07-04T00:00:00"/>
    <d v="2018-07-31T00:00:00"/>
    <n v="128"/>
    <n v="0"/>
    <n v="161628"/>
    <n v="0"/>
    <n v="0"/>
    <m/>
    <n v="21819"/>
    <s v="Chilectra      "/>
    <n v="0"/>
    <n v="0"/>
    <n v="0"/>
    <s v="No           "/>
    <n v="0"/>
    <n v="67"/>
    <n v="67"/>
    <n v="67"/>
    <n v="403.4"/>
    <n v="26444"/>
    <n v="0"/>
    <n v="0"/>
    <n v="0"/>
    <n v="0"/>
    <n v="0"/>
    <n v="71206"/>
    <n v="672"/>
    <n v="1347658"/>
    <m/>
    <m/>
    <m/>
    <n v="8859930"/>
    <n v="390323"/>
    <n v="1917161"/>
    <n v="0"/>
    <n v="0"/>
    <n v="0"/>
    <n v="0"/>
    <n v="0"/>
    <n v="0"/>
    <n v="0"/>
    <n v="0"/>
    <n v="12586950"/>
    <n v="-10268345"/>
    <n v="0"/>
    <n v="0"/>
    <n v="0"/>
    <n v="-8628862"/>
    <n v="0"/>
    <n v="0"/>
    <n v="0"/>
    <n v="0"/>
    <n v="0"/>
    <n v="0"/>
    <n v="0"/>
    <n v="1"/>
    <n v="519155"/>
    <n v="1000"/>
    <s v="Arriendo S"/>
    <n v="3877.2919999999999"/>
    <n v="4039.02"/>
    <n v="161628"/>
    <n v="519155"/>
    <n v="1000"/>
    <s v="Arriendo S"/>
    <n v="6.7000000000000004E-2"/>
    <n v="6.7000000000000004E-2"/>
    <n v="0"/>
    <n v="519155"/>
    <n v="1000"/>
    <s v="Arriendo S"/>
    <n v="6.6000000000000003E-2"/>
    <n v="6.7000000000000004E-2"/>
    <n v="0"/>
    <s v="519155R"/>
    <n v="1000"/>
    <s v="Arriendo S"/>
    <n v="1399.626"/>
    <n v="1425.07"/>
    <n v="26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80"/>
    <n v="1"/>
    <n v="1"/>
    <n v="2097825"/>
    <n v="4195650"/>
    <n v="6293475"/>
    <s v="AGUAS ANDINAS S.A."/>
  </r>
  <r>
    <s v="43282532982"/>
    <s v="SI"/>
    <x v="18"/>
    <n v="2018"/>
    <s v="Julio"/>
    <x v="0"/>
    <x v="61"/>
    <s v="ACTIVO        "/>
    <s v="AT43  "/>
    <s v="1S-C3"/>
    <s v="ALTAMIRANO       "/>
    <s v="AGUAS ANDINAS S.A            "/>
    <s v="CAUPOLICAN     1450                         "/>
    <s v="RENCA                                       "/>
    <n v="20"/>
    <n v="193"/>
    <n v="9650"/>
    <s v="INDEFINIDO"/>
    <d v="2019-04-01T00:00:00"/>
    <d v="2017-08-29T00:00:00"/>
    <d v="2018-07-26T00:00:00"/>
    <d v="2018-08-28T00:00:00"/>
    <n v="0"/>
    <n v="0"/>
    <n v="327200"/>
    <n v="0"/>
    <n v="0"/>
    <m/>
    <n v="18751"/>
    <s v="Chilectra      "/>
    <n v="0"/>
    <n v="0"/>
    <n v="0"/>
    <s v="No           "/>
    <n v="0"/>
    <n v="78.8"/>
    <n v="75.7"/>
    <n v="70.599999999999994"/>
    <n v="532.79999999999995"/>
    <n v="94600"/>
    <n v="0"/>
    <n v="0"/>
    <n v="0"/>
    <n v="0"/>
    <n v="0"/>
    <n v="55926"/>
    <n v="674"/>
    <n v="1930329"/>
    <m/>
    <m/>
    <m/>
    <n v="18552335"/>
    <n v="833999"/>
    <n v="2565739"/>
    <n v="0"/>
    <n v="0"/>
    <n v="0"/>
    <n v="0"/>
    <n v="0"/>
    <n v="0"/>
    <n v="0"/>
    <n v="0"/>
    <n v="23939002"/>
    <n v="-4959846"/>
    <n v="0"/>
    <n v="0"/>
    <n v="0"/>
    <n v="-4167939"/>
    <n v="0"/>
    <n v="0"/>
    <n v="0"/>
    <n v="0"/>
    <n v="0"/>
    <n v="0"/>
    <n v="0"/>
    <n v="1"/>
    <n v="620062"/>
    <n v="200"/>
    <s v="Compañía  "/>
    <n v="11052"/>
    <n v="12688"/>
    <n v="327200"/>
    <n v="620062"/>
    <n v="200"/>
    <s v="Compañía  "/>
    <n v="72.599999999999994"/>
    <n v="78.8"/>
    <n v="0"/>
    <n v="620062"/>
    <n v="200"/>
    <s v="Compañía  "/>
    <n v="72.2"/>
    <n v="70.599999999999994"/>
    <n v="0"/>
    <s v="620062R"/>
    <n v="200"/>
    <s v="Compañía  "/>
    <n v="2891"/>
    <n v="3364"/>
    <n v="9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31"/>
    <n v="1"/>
    <n v="0"/>
    <n v="2169698.0664652567"/>
    <n v="4339396.1329305135"/>
    <n v="6509094.1993957702"/>
    <s v="AGUAS ANDINAS S.A."/>
  </r>
  <r>
    <s v="432821538366"/>
    <s v="SI"/>
    <x v="18"/>
    <n v="2018"/>
    <s v="Julio"/>
    <x v="0"/>
    <x v="131"/>
    <s v="ACTIVO        "/>
    <s v="AT3   "/>
    <s v="1S-C3"/>
    <s v="QUILICURA        "/>
    <s v="AGUAS ANDINAS S.A            "/>
    <s v="AVDA. GUANACO S/N                           "/>
    <s v="HUECHURABA                                  "/>
    <n v="12"/>
    <n v="618"/>
    <n v="590"/>
    <s v="INDEFINIDO"/>
    <d v="2019-09-28T00:00:00"/>
    <d v="2017-08-08T00:00:00"/>
    <d v="2018-07-13T00:00:00"/>
    <d v="2018-08-14T00:00:00"/>
    <n v="0"/>
    <n v="0"/>
    <n v="16745"/>
    <n v="0"/>
    <n v="0"/>
    <m/>
    <n v="3119"/>
    <s v="Chilectra      "/>
    <n v="0"/>
    <n v="0"/>
    <n v="0"/>
    <s v="             "/>
    <n v="0"/>
    <n v="4.5"/>
    <n v="5.0999999999999996"/>
    <n v="0"/>
    <n v="0"/>
    <n v="377"/>
    <n v="0"/>
    <n v="0"/>
    <n v="0"/>
    <n v="0"/>
    <n v="0"/>
    <n v="0"/>
    <n v="626"/>
    <n v="92024"/>
    <m/>
    <m/>
    <m/>
    <n v="1049175"/>
    <n v="0"/>
    <n v="352148"/>
    <n v="0"/>
    <n v="0"/>
    <n v="0"/>
    <n v="0"/>
    <n v="0"/>
    <n v="0"/>
    <n v="0"/>
    <n v="0"/>
    <n v="1493973"/>
    <n v="-2286603"/>
    <n v="0"/>
    <n v="0"/>
    <n v="0"/>
    <n v="-1921516"/>
    <n v="0"/>
    <n v="0"/>
    <n v="0"/>
    <n v="0"/>
    <n v="0"/>
    <n v="0"/>
    <n v="0"/>
    <n v="2"/>
    <n v="65938473"/>
    <n v="1"/>
    <s v="Cliente   "/>
    <n v="503607"/>
    <n v="520352"/>
    <n v="16745"/>
    <n v="65938473"/>
    <n v="1"/>
    <s v="Cliente   "/>
    <n v="5.8"/>
    <n v="4.5"/>
    <n v="0"/>
    <s v="5081444R"/>
    <n v="1"/>
    <s v="Cliente   "/>
    <n v="32034"/>
    <n v="32411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39"/>
    <n v="1"/>
    <n v="0"/>
    <n v="132210"/>
    <n v="264420"/>
    <n v="396630"/>
    <s v="AGUAS ANDINAS S.A."/>
  </r>
  <r>
    <s v="43282574732"/>
    <s v="SI"/>
    <x v="18"/>
    <n v="2018"/>
    <s v="Julio"/>
    <x v="0"/>
    <x v="33"/>
    <s v="ACTIVO        "/>
    <s v="BT1   "/>
    <s v="1S-C3"/>
    <s v="SANTA ELENA      "/>
    <s v="AGUAS ANDINAS S.A            "/>
    <s v="M SANCHEZ F S/N                             "/>
    <s v="LAS CONDES                                  "/>
    <n v="11"/>
    <n v="971"/>
    <n v="6181"/>
    <s v="A OPCION DEL CLIENTE"/>
    <s v="A OPCION DEL CLIENTE"/>
    <d v="2018-04-12T00:00:00"/>
    <d v="2018-07-12T00:00:00"/>
    <d v="2018-08-13T00:00:00"/>
    <n v="10"/>
    <n v="350"/>
    <n v="0"/>
    <n v="96"/>
    <n v="0"/>
    <m/>
    <n v="343"/>
    <s v="Chilectra      "/>
    <n v="0"/>
    <n v="0"/>
    <n v="0"/>
    <s v="             "/>
    <n v="0"/>
    <n v="0"/>
    <n v="0"/>
    <n v="0"/>
    <n v="0"/>
    <n v="109"/>
    <n v="0"/>
    <n v="0"/>
    <n v="0"/>
    <n v="0"/>
    <n v="0"/>
    <n v="0"/>
    <n v="573"/>
    <n v="807"/>
    <m/>
    <m/>
    <m/>
    <n v="8117"/>
    <n v="0"/>
    <n v="0"/>
    <n v="2192"/>
    <n v="0"/>
    <n v="0"/>
    <n v="0"/>
    <n v="0"/>
    <n v="0"/>
    <n v="0"/>
    <n v="0"/>
    <n v="11689"/>
    <n v="-7857"/>
    <n v="0"/>
    <n v="0"/>
    <n v="0"/>
    <n v="-6603"/>
    <n v="0"/>
    <n v="0"/>
    <n v="0"/>
    <n v="0"/>
    <n v="0"/>
    <n v="0"/>
    <n v="0"/>
    <n v="1"/>
    <n v="231000"/>
    <n v="1"/>
    <s v="Financia C"/>
    <n v="4791"/>
    <n v="4887"/>
    <n v="96"/>
    <s v="231000R"/>
    <n v="1"/>
    <s v="Financia C"/>
    <n v="4728"/>
    <n v="4837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1"/>
    <n v="1"/>
    <n v="0"/>
    <n v="3853.5164835164837"/>
    <n v="7707.0329670329675"/>
    <n v="11560.549450549452"/>
    <s v="AGUAS ANDINAS S.A."/>
  </r>
  <r>
    <s v="432822950540"/>
    <s v="SI"/>
    <x v="18"/>
    <n v="2018"/>
    <s v="Julio"/>
    <x v="0"/>
    <x v="132"/>
    <s v="ACTIVO        "/>
    <s v="BT1   "/>
    <s v="1S-C3"/>
    <s v="VITACURA         "/>
    <s v="AGUAS_ANDINAS_S.A.           "/>
    <s v="AVDA. VITACURA ESQUINA PEREZ ZUJOVIC        "/>
    <s v="LAS CONDES                                  "/>
    <n v="20"/>
    <n v="6"/>
    <n v="239"/>
    <s v="A OPCION DEL CLIENTE"/>
    <s v="A OPCION DEL CLIENTE"/>
    <d v="2010-09-03T00:00:00"/>
    <d v="2018-07-26T00:00:00"/>
    <d v="2018-08-28T00:00:00"/>
    <n v="10"/>
    <n v="350"/>
    <n v="0"/>
    <n v="9571"/>
    <n v="0"/>
    <m/>
    <n v="377"/>
    <s v="Chilectra      "/>
    <n v="0"/>
    <n v="0"/>
    <n v="0"/>
    <s v="No           "/>
    <n v="0"/>
    <n v="0"/>
    <n v="0"/>
    <n v="0"/>
    <n v="0"/>
    <n v="2030"/>
    <n v="0"/>
    <n v="0"/>
    <n v="0"/>
    <n v="0"/>
    <n v="0"/>
    <n v="0"/>
    <n v="574"/>
    <n v="12851"/>
    <m/>
    <m/>
    <m/>
    <n v="782989"/>
    <n v="0"/>
    <n v="0"/>
    <n v="0"/>
    <n v="0"/>
    <n v="0"/>
    <n v="0"/>
    <n v="0"/>
    <n v="0"/>
    <n v="0"/>
    <n v="0"/>
    <n v="796414"/>
    <n v="-957020"/>
    <n v="0"/>
    <n v="0"/>
    <n v="0"/>
    <n v="-804219"/>
    <n v="0"/>
    <n v="0"/>
    <n v="0"/>
    <n v="0"/>
    <n v="0"/>
    <n v="0"/>
    <n v="0"/>
    <n v="1"/>
    <n v="2301588"/>
    <n v="1"/>
    <s v="Financia C"/>
    <n v="0"/>
    <n v="9571"/>
    <n v="9571"/>
    <s v="2301588R"/>
    <n v="1"/>
    <s v="Financia C"/>
    <n v="0"/>
    <n v="2030"/>
    <n v="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883"/>
    <n v="1"/>
    <n v="0"/>
    <n v="8287.3465140478675"/>
    <n v="16574.693028095735"/>
    <n v="24862.039542143601"/>
    <s v="AGUAS ANDINAS S.A."/>
  </r>
  <r>
    <s v="432821177452"/>
    <s v="SI"/>
    <x v="18"/>
    <n v="2018"/>
    <s v="Julio"/>
    <x v="0"/>
    <x v="133"/>
    <s v="ACTIVO        "/>
    <s v="BT1   "/>
    <s v="1S-C3"/>
    <s v="SAN CRISTOBAL    "/>
    <s v="AGUAS ANDINAS S.A            "/>
    <s v="STA MARIA            699                    "/>
    <s v="RECOLETA                                    "/>
    <n v="9"/>
    <n v="624"/>
    <n v="4430"/>
    <s v="A OPCION DEL CLIENTE"/>
    <s v="A OPCION DEL CLIENTE"/>
    <d v="2016-02-10T00:00:00"/>
    <d v="2018-07-10T00:00:00"/>
    <d v="2018-08-09T00:00:00"/>
    <n v="5"/>
    <n v="350"/>
    <n v="0"/>
    <n v="1167"/>
    <n v="0"/>
    <m/>
    <n v="183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73"/>
    <n v="3275"/>
    <m/>
    <m/>
    <m/>
    <n v="108862"/>
    <n v="0"/>
    <n v="0"/>
    <n v="0"/>
    <n v="0"/>
    <n v="0"/>
    <n v="0"/>
    <n v="0"/>
    <n v="0"/>
    <n v="0"/>
    <n v="0"/>
    <n v="112710"/>
    <n v="-148469"/>
    <n v="0"/>
    <n v="0"/>
    <n v="0"/>
    <n v="-124764"/>
    <n v="0"/>
    <n v="0"/>
    <n v="0"/>
    <n v="0"/>
    <n v="0"/>
    <n v="0"/>
    <n v="0"/>
    <n v="1"/>
    <n v="26051416"/>
    <n v="1"/>
    <s v="Cliente   "/>
    <n v="999445"/>
    <n v="612"/>
    <n v="1167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881"/>
    <n v="1"/>
    <n v="0"/>
    <n v="3838.0249716231551"/>
    <n v="7676.0499432463102"/>
    <n v="11514.074914869467"/>
    <s v="AGUAS ANDINAS S.A."/>
  </r>
  <r>
    <s v="432821092762"/>
    <s v="SI"/>
    <x v="18"/>
    <n v="2018"/>
    <s v="Julio"/>
    <x v="1"/>
    <x v="87"/>
    <s v="ACTIVO        "/>
    <s v="BT43  "/>
    <s v="1A   "/>
    <s v="LOS DOMINICOS    "/>
    <s v="AGUAS CORDILLERA SA          "/>
    <s v="PASEO DE ALCALA    11300                    "/>
    <s v="LO BARNECHEA                                "/>
    <n v="15"/>
    <n v="687"/>
    <n v="2215"/>
    <s v="INDEFINIDO"/>
    <d v="2019-04-01T00:00:00"/>
    <d v="2017-11-21T00:00:00"/>
    <d v="2018-07-19T00:00:00"/>
    <d v="2018-08-20T00:00:00"/>
    <n v="45"/>
    <n v="0"/>
    <n v="3640"/>
    <n v="0"/>
    <n v="0"/>
    <m/>
    <n v="4124"/>
    <s v="Chilectra      "/>
    <n v="0"/>
    <n v="0"/>
    <n v="0"/>
    <s v="No           "/>
    <n v="0"/>
    <n v="7.6"/>
    <n v="7"/>
    <n v="6"/>
    <n v="28.9"/>
    <n v="1780"/>
    <n v="3"/>
    <n v="0"/>
    <n v="0"/>
    <n v="0"/>
    <n v="0"/>
    <n v="2800"/>
    <n v="673"/>
    <n v="26486"/>
    <m/>
    <m/>
    <m/>
    <n v="227261"/>
    <n v="190710"/>
    <n v="242858"/>
    <n v="19825"/>
    <n v="0"/>
    <n v="0"/>
    <n v="0"/>
    <n v="0"/>
    <n v="0"/>
    <n v="0"/>
    <n v="0"/>
    <n v="710613"/>
    <n v="-311798"/>
    <n v="0"/>
    <n v="0"/>
    <n v="0"/>
    <n v="-262015"/>
    <n v="0"/>
    <n v="0"/>
    <n v="0"/>
    <n v="0"/>
    <n v="0"/>
    <n v="0"/>
    <n v="0"/>
    <n v="2"/>
    <n v="62954699"/>
    <n v="20"/>
    <s v="Cliente   "/>
    <n v="96258"/>
    <n v="96440"/>
    <n v="3640"/>
    <n v="62954699"/>
    <n v="20"/>
    <s v="Cliente   "/>
    <n v="6.4"/>
    <n v="7.6"/>
    <n v="0"/>
    <n v="62954699"/>
    <n v="20"/>
    <s v="Cliente   "/>
    <n v="0"/>
    <n v="6"/>
    <n v="0"/>
    <s v="2688742R"/>
    <n v="20"/>
    <s v="Cliente   "/>
    <n v="2750"/>
    <n v="2839"/>
    <n v="1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0"/>
    <n v="1"/>
    <n v="1"/>
    <n v="88826.625"/>
    <n v="177653.25"/>
    <n v="266479.875"/>
    <s v="AGUAS CORDILLERA S.A."/>
  </r>
  <r>
    <s v="43282670617"/>
    <s v="SI"/>
    <x v="18"/>
    <n v="2018"/>
    <s v="Julio"/>
    <x v="1"/>
    <x v="134"/>
    <s v="ACTIVO        "/>
    <s v="BT43  "/>
    <s v="1A   "/>
    <s v="LA DEHESA        "/>
    <s v="AGUAS CORDILLERA SA          "/>
    <s v="VIA AZUL LADO 4925                          "/>
    <s v="VITACURA                                    "/>
    <n v="20"/>
    <n v="938"/>
    <n v="840"/>
    <s v="INDEFINIDO"/>
    <d v="2019-04-01T00:00:00"/>
    <d v="2013-05-28T00:00:00"/>
    <d v="2018-07-26T00:00:00"/>
    <d v="2018-08-28T00:00:00"/>
    <n v="75"/>
    <n v="0"/>
    <n v="15000"/>
    <n v="0"/>
    <n v="0"/>
    <m/>
    <n v="7088"/>
    <s v="Chilectra      "/>
    <n v="0"/>
    <n v="0"/>
    <n v="0"/>
    <s v="No           "/>
    <n v="0"/>
    <n v="1.7"/>
    <n v="0.88"/>
    <n v="1.6"/>
    <n v="1.6"/>
    <n v="40"/>
    <n v="0"/>
    <n v="0"/>
    <n v="0"/>
    <n v="0"/>
    <n v="0"/>
    <n v="24776"/>
    <n v="674"/>
    <n v="26320"/>
    <m/>
    <m/>
    <m/>
    <n v="548294"/>
    <n v="66479"/>
    <n v="51299"/>
    <n v="0"/>
    <n v="0"/>
    <n v="0"/>
    <n v="0"/>
    <n v="0"/>
    <n v="0"/>
    <n v="0"/>
    <n v="0"/>
    <n v="717842"/>
    <n v="-110507"/>
    <n v="0"/>
    <n v="0"/>
    <n v="0"/>
    <n v="-92863"/>
    <n v="0"/>
    <n v="0"/>
    <n v="0"/>
    <n v="0"/>
    <n v="0"/>
    <n v="0"/>
    <n v="0"/>
    <n v="1"/>
    <n v="5498055"/>
    <n v="40"/>
    <s v="Compañía C"/>
    <n v="99842"/>
    <n v="217"/>
    <n v="15000"/>
    <n v="5498055"/>
    <n v="40"/>
    <s v="Compañía C"/>
    <n v="0"/>
    <n v="1.76"/>
    <n v="0"/>
    <n v="5498055"/>
    <n v="40"/>
    <s v="Compañía C"/>
    <n v="0"/>
    <n v="1.68"/>
    <n v="0"/>
    <s v="5498055R"/>
    <n v="40"/>
    <s v="Compañía C"/>
    <n v="0"/>
    <n v="1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885"/>
    <n v="1"/>
    <n v="1"/>
    <n v="11424.541114058356"/>
    <n v="22849.082228116713"/>
    <n v="34273.623342175066"/>
    <s v="AGUAS CORDILLERA S.A."/>
  </r>
  <r>
    <s v="432821514633"/>
    <s v="SI"/>
    <x v="18"/>
    <n v="2018"/>
    <s v="Julio"/>
    <x v="1"/>
    <x v="37"/>
    <s v="ACTIVO        "/>
    <s v="BT1   "/>
    <s v="1A   "/>
    <s v="APOQUINDO        "/>
    <s v="AGUAS CORDILLERA S A         "/>
    <s v="LAS PEÑAS 3030 A                            "/>
    <s v="LAS CONDES                                  "/>
    <n v="16"/>
    <n v="944"/>
    <n v="120"/>
    <s v="A OPCION DEL CLIENTE"/>
    <s v="A OPCION DEL CLIENTE"/>
    <d v="2018-01-22T00:00:00"/>
    <d v="2018-07-20T00:00:00"/>
    <d v="2018-08-21T00:00:00"/>
    <n v="0"/>
    <n v="350"/>
    <n v="0"/>
    <n v="131"/>
    <n v="0"/>
    <m/>
    <n v="271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3"/>
    <n v="1098"/>
    <m/>
    <m/>
    <m/>
    <n v="11344"/>
    <n v="0"/>
    <n v="0"/>
    <n v="0"/>
    <n v="0"/>
    <n v="0"/>
    <n v="0"/>
    <n v="0"/>
    <n v="0"/>
    <n v="0"/>
    <n v="0"/>
    <n v="13015"/>
    <n v="0"/>
    <n v="0"/>
    <n v="0"/>
    <n v="0"/>
    <n v="0"/>
    <n v="0"/>
    <n v="0"/>
    <n v="0"/>
    <n v="0"/>
    <n v="0"/>
    <n v="0"/>
    <n v="0"/>
    <n v="1"/>
    <n v="26030678"/>
    <n v="1"/>
    <s v="Financia C"/>
    <n v="0"/>
    <n v="131"/>
    <n v="131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79"/>
    <n v="1"/>
    <n v="1"/>
    <n v="2181.2849162011175"/>
    <n v="4362.5698324022351"/>
    <n v="6543.8547486033522"/>
    <s v="AGUAS CORDILLERA S.A."/>
  </r>
  <r>
    <s v="433131117491"/>
    <s v="SI"/>
    <x v="19"/>
    <n v="2018"/>
    <s v="Agosto"/>
    <x v="1"/>
    <x v="135"/>
    <s v="ACTIVO        "/>
    <s v="AT43  "/>
    <s v="1A   "/>
    <s v="LOS DOMINICOS    "/>
    <s v="AGUAS CORDILLERA SA          "/>
    <s v="SUR ORIENTE          600                    "/>
    <s v="LO BARNECHEA                                "/>
    <n v="17"/>
    <n v="669"/>
    <d v="1906-10-30T00:00:00"/>
    <s v="INDEFINIDO"/>
    <d v="2019-04-01T00:00:00"/>
    <d v="2012-06-20T00:00:00"/>
    <d v="2018-08-22T00:00:00"/>
    <d v="2018-09-24T00:00:00"/>
    <n v="120"/>
    <n v="0"/>
    <n v="1258000"/>
    <n v="0"/>
    <n v="0"/>
    <m/>
    <n v="22501"/>
    <s v="Chilectra      "/>
    <n v="0"/>
    <n v="0"/>
    <n v="0"/>
    <s v="No           "/>
    <n v="0"/>
    <n v="129"/>
    <n v="64.5"/>
    <n v="129"/>
    <n v="619.20000000000005"/>
    <n v="529000"/>
    <n v="1"/>
    <n v="0"/>
    <n v="0"/>
    <n v="0"/>
    <n v="0"/>
    <n v="0"/>
    <n v="674"/>
    <n v="2011697"/>
    <m/>
    <m/>
    <m/>
    <n v="67258113"/>
    <n v="3192017"/>
    <n v="2945380"/>
    <n v="733955"/>
    <n v="0"/>
    <n v="0"/>
    <n v="0"/>
    <n v="0"/>
    <n v="0"/>
    <n v="0"/>
    <n v="0"/>
    <n v="76141836"/>
    <n v="-48822368"/>
    <n v="0"/>
    <n v="0"/>
    <n v="0"/>
    <n v="-41027201"/>
    <n v="0"/>
    <n v="0"/>
    <n v="0"/>
    <n v="0"/>
    <n v="0"/>
    <n v="0"/>
    <n v="0"/>
    <n v="2"/>
    <n v="62510683"/>
    <n v="200"/>
    <s v="Cliente   "/>
    <n v="15420"/>
    <n v="21710"/>
    <n v="1258000"/>
    <n v="62510683"/>
    <n v="200"/>
    <s v="Cliente   "/>
    <n v="153"/>
    <n v="129"/>
    <n v="0"/>
    <n v="62510683"/>
    <n v="200"/>
    <s v="Cliente   "/>
    <n v="111"/>
    <n v="129"/>
    <n v="0"/>
    <s v="2681246R"/>
    <n v="200"/>
    <s v="Cliente   "/>
    <n v="5819"/>
    <n v="8464"/>
    <n v="52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254"/>
    <n v="1"/>
    <n v="1"/>
    <n v="1013422.8393966281"/>
    <n v="2026845.6787932562"/>
    <n v="3040268.5181898843"/>
    <s v="AGUAS CORDILLERA S.A."/>
  </r>
  <r>
    <s v="433133110941"/>
    <s v="SI"/>
    <x v="19"/>
    <n v="2018"/>
    <s v="Agosto"/>
    <x v="1"/>
    <x v="136"/>
    <s v="ACTIVO        "/>
    <s v="BT43  "/>
    <s v="1A   "/>
    <s v="LOS DOMINICOS    "/>
    <s v="AGUAS CORDILLERA S.A.        "/>
    <s v="BAJADA DEL RIO 110                          "/>
    <s v="LO BARNECHEA                                "/>
    <n v="16"/>
    <n v="977"/>
    <d v="1920-06-06T00:00:00"/>
    <s v="INDEFINIDO"/>
    <d v="2019-04-01T00:00:00"/>
    <d v="2014-01-14T00:00:00"/>
    <d v="2018-08-21T00:00:00"/>
    <d v="2018-09-21T00:00:00"/>
    <n v="13.5"/>
    <n v="0"/>
    <n v="55825"/>
    <n v="0"/>
    <n v="0"/>
    <m/>
    <n v="1199"/>
    <s v="Chilectra      "/>
    <n v="0"/>
    <n v="0"/>
    <n v="0"/>
    <s v="No           "/>
    <n v="0"/>
    <n v="6.9"/>
    <n v="6.9"/>
    <n v="3.5"/>
    <n v="3.5"/>
    <n v="99889"/>
    <n v="44"/>
    <n v="0"/>
    <n v="0"/>
    <n v="0"/>
    <n v="0"/>
    <n v="0"/>
    <n v="674"/>
    <n v="111456"/>
    <m/>
    <m/>
    <m/>
    <n v="3381532"/>
    <n v="890852"/>
    <n v="133453"/>
    <n v="1938567"/>
    <n v="0"/>
    <n v="0"/>
    <n v="0"/>
    <n v="0"/>
    <n v="0"/>
    <n v="0"/>
    <n v="0"/>
    <n v="6456534"/>
    <n v="-5988473"/>
    <n v="0"/>
    <n v="0"/>
    <n v="0"/>
    <n v="-5032330"/>
    <n v="0"/>
    <n v="0"/>
    <n v="0"/>
    <n v="0"/>
    <n v="0"/>
    <n v="0"/>
    <n v="0"/>
    <n v="1"/>
    <n v="4180300"/>
    <n v="1"/>
    <s v="Financia C"/>
    <n v="0"/>
    <n v="55825"/>
    <n v="55825"/>
    <n v="4180300"/>
    <n v="1"/>
    <s v="Financia C"/>
    <n v="0"/>
    <n v="6.9180000000000001"/>
    <n v="0"/>
    <n v="4180300"/>
    <n v="1"/>
    <s v="Financia C"/>
    <n v="0"/>
    <n v="3.5670000000000002"/>
    <n v="0"/>
    <s v="4180300R"/>
    <n v="1"/>
    <s v="Financia C"/>
    <n v="0"/>
    <n v="99889"/>
    <n v="9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680"/>
    <n v="1"/>
    <n v="1"/>
    <n v="115295.25"/>
    <n v="230590.5"/>
    <n v="345885.75"/>
    <s v="AGUAS CORDILLERA S.A."/>
  </r>
  <r>
    <s v="433132783508"/>
    <s v="SI"/>
    <x v="19"/>
    <n v="2018"/>
    <s v="Agosto"/>
    <x v="1"/>
    <x v="137"/>
    <s v="ACTIVO        "/>
    <s v="BT43  "/>
    <s v="1A   "/>
    <s v="LOS DOMINICOS    "/>
    <s v="AGUAS CORDILLERA S.A.        "/>
    <s v="MONSENOR ESCRIVA DE BALAGUER 11380          "/>
    <s v="VITACURA                                    "/>
    <n v="1"/>
    <n v="882"/>
    <d v="1903-06-04T00:00:00"/>
    <s v="INDEFINIDO"/>
    <d v="2019-04-01T00:00:00"/>
    <d v="2016-09-29T00:00:00"/>
    <d v="2018-07-30T00:00:00"/>
    <d v="2018-08-29T00:00:00"/>
    <n v="17"/>
    <n v="0"/>
    <n v="1246"/>
    <n v="0"/>
    <n v="0"/>
    <m/>
    <n v="1607"/>
    <s v="Chilectra      "/>
    <n v="0"/>
    <n v="0"/>
    <n v="0"/>
    <s v="             "/>
    <n v="0"/>
    <n v="1.5"/>
    <n v="0.79"/>
    <n v="1.2"/>
    <n v="5.0999999999999996"/>
    <n v="597"/>
    <n v="0"/>
    <n v="0"/>
    <n v="0"/>
    <n v="0"/>
    <n v="0"/>
    <n v="0"/>
    <n v="674"/>
    <n v="4476"/>
    <m/>
    <m/>
    <m/>
    <n v="78755"/>
    <n v="42637"/>
    <n v="37781"/>
    <n v="4775"/>
    <n v="0"/>
    <n v="0"/>
    <n v="0"/>
    <n v="0"/>
    <n v="0"/>
    <n v="0"/>
    <n v="0"/>
    <n v="169098"/>
    <n v="-142867"/>
    <n v="0"/>
    <n v="0"/>
    <n v="0"/>
    <n v="-120056"/>
    <n v="0"/>
    <n v="0"/>
    <n v="0"/>
    <n v="0"/>
    <n v="0"/>
    <n v="0"/>
    <n v="0"/>
    <n v="1"/>
    <n v="4718916"/>
    <n v="1"/>
    <s v="Financia C"/>
    <n v="2048"/>
    <n v="3294"/>
    <n v="1246"/>
    <n v="4718916"/>
    <n v="1"/>
    <s v="Financia C"/>
    <n v="0.6"/>
    <n v="1.5920000000000001"/>
    <n v="0"/>
    <n v="4718916"/>
    <n v="1"/>
    <s v="Financia C"/>
    <n v="0.46899999999999997"/>
    <n v="1.27"/>
    <n v="0"/>
    <s v="4718916R"/>
    <n v="1"/>
    <s v="Financia C"/>
    <n v="274"/>
    <n v="871"/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669"/>
    <n v="1"/>
    <n v="1"/>
    <n v="7582.8699551569507"/>
    <n v="15165.739910313901"/>
    <n v="22748.609865470851"/>
    <s v="AGUAS CORDILLERA S.A."/>
  </r>
  <r>
    <s v="433131022489"/>
    <s v="SI"/>
    <x v="19"/>
    <n v="2018"/>
    <s v="Agosto"/>
    <x v="1"/>
    <x v="138"/>
    <s v="ACTIVO        "/>
    <s v="BT3   "/>
    <s v="1A   "/>
    <s v="ALONSO DE CORDOVA"/>
    <s v="AGUAS CORDILLERA SA          "/>
    <s v="LA VENDIMIA          655                    "/>
    <s v="VITACURA                                    "/>
    <n v="1"/>
    <n v="941"/>
    <d v="1907-02-17T00:00:00"/>
    <s v="INDEFINIDO"/>
    <d v="2019-08-28T00:00:00"/>
    <d v="2014-09-29T00:00:00"/>
    <d v="2018-07-30T00:00:00"/>
    <d v="2018-08-29T00:00:00"/>
    <n v="0"/>
    <n v="0"/>
    <n v="312000"/>
    <n v="0"/>
    <n v="0"/>
    <m/>
    <n v="3214"/>
    <s v="Chilectra      "/>
    <n v="0"/>
    <n v="0"/>
    <n v="0"/>
    <s v="             "/>
    <n v="0"/>
    <n v="40"/>
    <n v="40"/>
    <n v="0"/>
    <n v="0"/>
    <n v="66100"/>
    <n v="0"/>
    <n v="0"/>
    <n v="0"/>
    <n v="0"/>
    <n v="0"/>
    <n v="0"/>
    <n v="627"/>
    <n v="665067"/>
    <m/>
    <m/>
    <m/>
    <n v="19412371"/>
    <n v="11417896"/>
    <n v="0"/>
    <n v="0"/>
    <n v="0"/>
    <n v="0"/>
    <n v="0"/>
    <n v="0"/>
    <n v="0"/>
    <n v="0"/>
    <n v="0"/>
    <n v="31495961"/>
    <n v="-3079775"/>
    <n v="0"/>
    <n v="0"/>
    <n v="0"/>
    <n v="-2588046"/>
    <n v="0"/>
    <n v="0"/>
    <n v="0"/>
    <n v="0"/>
    <n v="0"/>
    <n v="0"/>
    <n v="0"/>
    <n v="2"/>
    <n v="58433909"/>
    <n v="20"/>
    <s v="Cliente   "/>
    <n v="73679"/>
    <n v="89279"/>
    <n v="312000"/>
    <n v="58433909"/>
    <n v="20"/>
    <s v="Cliente   "/>
    <n v="34.799999999999997"/>
    <n v="40"/>
    <n v="0"/>
    <s v="58434261R"/>
    <n v="20"/>
    <s v="Cliente   "/>
    <n v="12663"/>
    <n v="15968"/>
    <n v="6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400"/>
    <n v="1"/>
    <n v="1"/>
    <n v="674913.45000000007"/>
    <n v="1349826.9000000001"/>
    <n v="2024740.35"/>
    <s v="AGUAS CORDILLERA S.A."/>
  </r>
  <r>
    <s v="43313670604"/>
    <s v="SI"/>
    <x v="19"/>
    <n v="2018"/>
    <s v="Agosto"/>
    <x v="1"/>
    <x v="89"/>
    <s v="ACTIVO        "/>
    <s v="AT43  "/>
    <s v="1A   "/>
    <s v="LOS DOMINICOS    "/>
    <s v="AGUAS CORDILLERA SA          "/>
    <s v="RAUL LABBE 675                              "/>
    <s v="LO BARNECHEA                                "/>
    <n v="15"/>
    <n v="694"/>
    <d v="1915-02-20T00:00:00"/>
    <s v="INDEFINIDO"/>
    <d v="2019-04-01T00:00:00"/>
    <d v="2017-11-21T00:00:00"/>
    <d v="2018-08-20T00:00:00"/>
    <d v="2018-09-20T00:00:00"/>
    <n v="80"/>
    <n v="0"/>
    <n v="105000"/>
    <n v="0"/>
    <n v="0"/>
    <m/>
    <n v="14091"/>
    <s v="Chilectra      "/>
    <n v="0"/>
    <n v="0"/>
    <n v="0"/>
    <s v="No           "/>
    <n v="0"/>
    <n v="47.1"/>
    <n v="46.8"/>
    <n v="45.9"/>
    <n v="416.8"/>
    <n v="30000"/>
    <n v="0"/>
    <n v="0"/>
    <n v="0"/>
    <n v="0"/>
    <n v="0"/>
    <n v="23166"/>
    <n v="674"/>
    <n v="784219"/>
    <m/>
    <m/>
    <m/>
    <n v="6201451"/>
    <n v="420640"/>
    <n v="1995244"/>
    <n v="0"/>
    <n v="0"/>
    <n v="0"/>
    <n v="0"/>
    <n v="0"/>
    <n v="0"/>
    <n v="0"/>
    <n v="0"/>
    <n v="9425394"/>
    <n v="0"/>
    <n v="0"/>
    <n v="0"/>
    <n v="0"/>
    <n v="0"/>
    <n v="0"/>
    <n v="0"/>
    <n v="0"/>
    <n v="0"/>
    <n v="0"/>
    <n v="0"/>
    <n v="0"/>
    <n v="1"/>
    <n v="5497936"/>
    <n v="300"/>
    <s v="Compañía C"/>
    <n v="241"/>
    <n v="591"/>
    <n v="105000"/>
    <n v="5497936"/>
    <n v="300"/>
    <s v="Compañía C"/>
    <n v="46.5"/>
    <n v="47.1"/>
    <n v="0"/>
    <n v="5497936"/>
    <n v="300"/>
    <s v="Compañía C"/>
    <n v="45.9"/>
    <n v="45.9"/>
    <n v="0"/>
    <s v="5497936R"/>
    <n v="300"/>
    <s v="Compañía C"/>
    <n v="14"/>
    <n v="114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72"/>
    <n v="1"/>
    <n v="1"/>
    <n v="1039565.5147058824"/>
    <n v="2079131.0294117648"/>
    <n v="3118696.5441176472"/>
    <s v="AGUAS CORDILLERA S.A."/>
  </r>
  <r>
    <s v="433131056636"/>
    <s v="SI"/>
    <x v="19"/>
    <n v="2018"/>
    <s v="Agosto"/>
    <x v="1"/>
    <x v="90"/>
    <s v="ACTIVO        "/>
    <s v="BT43  "/>
    <s v="1A   "/>
    <s v="LA DEHESA        "/>
    <s v="AGUAS CORDILLERA SA          "/>
    <s v="CNO LA FRAGUA 2031                          "/>
    <s v="LO BARNECHEA                                "/>
    <n v="15"/>
    <n v="920"/>
    <d v="1915-11-22T00:00:00"/>
    <s v="INDEFINIDO"/>
    <d v="2019-04-01T00:00:00"/>
    <d v="2017-11-21T00:00:00"/>
    <d v="2018-08-20T00:00:00"/>
    <d v="2018-09-20T00:00:00"/>
    <n v="27"/>
    <n v="0"/>
    <n v="13433"/>
    <n v="0"/>
    <n v="0"/>
    <m/>
    <n v="2397"/>
    <s v="Chilectra      "/>
    <n v="0"/>
    <n v="0"/>
    <n v="0"/>
    <s v="No           "/>
    <n v="0"/>
    <n v="16"/>
    <n v="14.2"/>
    <n v="16"/>
    <n v="93.1"/>
    <n v="22"/>
    <n v="0"/>
    <n v="0"/>
    <n v="0"/>
    <n v="0"/>
    <n v="0"/>
    <n v="0"/>
    <n v="674"/>
    <n v="100328"/>
    <m/>
    <m/>
    <m/>
    <n v="837223"/>
    <n v="371311"/>
    <n v="732494"/>
    <n v="0"/>
    <n v="0"/>
    <n v="0"/>
    <n v="0"/>
    <n v="0"/>
    <n v="0"/>
    <n v="0"/>
    <n v="0"/>
    <n v="2042030"/>
    <n v="-206036"/>
    <n v="0"/>
    <n v="0"/>
    <n v="0"/>
    <n v="-173139"/>
    <n v="0"/>
    <n v="0"/>
    <n v="0"/>
    <n v="0"/>
    <n v="0"/>
    <n v="0"/>
    <n v="0"/>
    <n v="1"/>
    <n v="234059"/>
    <n v="1"/>
    <s v="Financia C"/>
    <n v="209338"/>
    <n v="222771"/>
    <n v="13433"/>
    <n v="234059"/>
    <n v="1"/>
    <s v="Financia C"/>
    <n v="12.49"/>
    <n v="16"/>
    <n v="0"/>
    <n v="234059"/>
    <n v="1"/>
    <s v="Financia C"/>
    <n v="8"/>
    <n v="16.02"/>
    <n v="0"/>
    <s v="234059R"/>
    <n v="1"/>
    <s v="Financia C"/>
    <n v="283"/>
    <n v="305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72"/>
    <n v="1"/>
    <n v="1"/>
    <n v="225223.89705882355"/>
    <n v="450447.79411764711"/>
    <n v="675671.6911764706"/>
    <s v="AGUAS CORDILLERA S.A."/>
  </r>
  <r>
    <s v="433131339612"/>
    <s v="SI"/>
    <x v="19"/>
    <n v="2018"/>
    <s v="Agosto"/>
    <x v="1"/>
    <x v="86"/>
    <s v="ACTIVO        "/>
    <s v="AT43  "/>
    <s v="1A   "/>
    <s v="LOS DOMINICOS    "/>
    <s v="AGUAS CORDILLERA SA          "/>
    <s v="CNO DE LA HERRERIA 3258                     "/>
    <s v="LO BARNECHEA                                "/>
    <n v="15"/>
    <n v="673"/>
    <d v="1905-10-11T00:00:00"/>
    <s v="INDEFINIDO"/>
    <d v="2019-04-01T00:00:00"/>
    <d v="2017-11-21T00:00:00"/>
    <d v="2018-08-20T00:00:00"/>
    <d v="2018-09-20T00:00:00"/>
    <n v="125"/>
    <n v="0"/>
    <n v="347600"/>
    <n v="0"/>
    <n v="0"/>
    <m/>
    <n v="22018"/>
    <s v="Chilectra      "/>
    <n v="0"/>
    <n v="0"/>
    <n v="0"/>
    <s v="No           "/>
    <n v="0"/>
    <n v="0"/>
    <n v="35.700000000000003"/>
    <n v="0"/>
    <n v="154.19999999999999"/>
    <n v="38400"/>
    <n v="0"/>
    <n v="0"/>
    <n v="0"/>
    <n v="0"/>
    <n v="0"/>
    <n v="0"/>
    <n v="674"/>
    <n v="2596143"/>
    <m/>
    <m/>
    <m/>
    <n v="20529755"/>
    <n v="532618"/>
    <n v="763845"/>
    <n v="0"/>
    <n v="0"/>
    <n v="0"/>
    <n v="0"/>
    <n v="0"/>
    <n v="0"/>
    <n v="0"/>
    <n v="0"/>
    <n v="24423035"/>
    <n v="-1121071"/>
    <n v="0"/>
    <n v="0"/>
    <n v="0"/>
    <n v="-942077"/>
    <n v="-106878"/>
    <n v="0"/>
    <n v="0"/>
    <n v="0"/>
    <n v="0"/>
    <n v="0"/>
    <n v="106878"/>
    <n v="2"/>
    <n v="86403481"/>
    <n v="200"/>
    <s v="Cliente   "/>
    <n v="10213"/>
    <n v="11951"/>
    <n v="347600"/>
    <n v="86403481"/>
    <n v="200"/>
    <s v="Cliente   "/>
    <n v="71.400000000000006"/>
    <n v="0"/>
    <n v="0"/>
    <n v="86403481"/>
    <n v="200"/>
    <s v="Cliente   "/>
    <n v="71.2"/>
    <n v="0"/>
    <n v="0"/>
    <s v="4083525R"/>
    <n v="200"/>
    <s v="Cliente   "/>
    <n v="2819"/>
    <n v="3011"/>
    <n v="3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72"/>
    <n v="1"/>
    <n v="1"/>
    <n v="2693717.0955882352"/>
    <n v="5387434.1911764704"/>
    <n v="8081151.2867647056"/>
    <s v="AGUAS CORDILLERA S.A."/>
  </r>
  <r>
    <s v="433132797329"/>
    <s v="SI"/>
    <x v="19"/>
    <n v="2018"/>
    <s v="Agosto"/>
    <x v="2"/>
    <x v="66"/>
    <s v="ACTIVO        "/>
    <s v="BT43  "/>
    <s v="1A   "/>
    <s v="BATUCO           "/>
    <s v="AGUAS MANQUEHUE S.A.         "/>
    <s v="AV CHAMISERO SN                             "/>
    <s v="COLINA                                      "/>
    <n v="14"/>
    <n v="556"/>
    <d v="1901-11-12T00:00:00"/>
    <s v="INDEFINIDO"/>
    <d v="2019-04-01T00:00:00"/>
    <d v="2017-09-20T00:00:00"/>
    <d v="2018-08-17T00:00:00"/>
    <d v="2018-09-14T00:00:00"/>
    <n v="72"/>
    <n v="0"/>
    <n v="27180"/>
    <n v="0"/>
    <n v="0"/>
    <m/>
    <n v="5774"/>
    <s v="Chilectra      "/>
    <n v="0"/>
    <n v="0"/>
    <n v="0"/>
    <s v="No           "/>
    <n v="0"/>
    <n v="59.6"/>
    <n v="65.3"/>
    <n v="0.12"/>
    <n v="1.1000000000000001"/>
    <n v="5880"/>
    <n v="0"/>
    <n v="0"/>
    <n v="0"/>
    <n v="0"/>
    <n v="0"/>
    <n v="0"/>
    <n v="674"/>
    <n v="173409"/>
    <m/>
    <m/>
    <m/>
    <n v="1649360"/>
    <n v="1772505"/>
    <n v="8497"/>
    <n v="0"/>
    <n v="0"/>
    <n v="0"/>
    <n v="0"/>
    <n v="0"/>
    <n v="0"/>
    <n v="0"/>
    <n v="0"/>
    <n v="3604445"/>
    <n v="-2288252"/>
    <n v="0"/>
    <n v="0"/>
    <n v="0"/>
    <n v="-1922901"/>
    <n v="0"/>
    <n v="0"/>
    <n v="0"/>
    <n v="0"/>
    <n v="0"/>
    <n v="0"/>
    <n v="0"/>
    <n v="1"/>
    <n v="4719492"/>
    <n v="60"/>
    <s v="Financia C"/>
    <n v="6178"/>
    <n v="6631"/>
    <n v="27180"/>
    <n v="4719492"/>
    <n v="60"/>
    <s v="Financia C"/>
    <n v="70.98"/>
    <n v="59.64"/>
    <n v="0"/>
    <n v="4719492"/>
    <n v="60"/>
    <s v="Financia C"/>
    <n v="0.18"/>
    <n v="0.12"/>
    <n v="0"/>
    <s v="4719492R"/>
    <n v="60"/>
    <s v="Financia C"/>
    <n v="1241"/>
    <n v="1339"/>
    <n v="5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31"/>
    <n v="1"/>
    <n v="1"/>
    <n v="326686.85800604231"/>
    <n v="653373.71601208462"/>
    <n v="980060.57401812694"/>
    <s v="AGUAS MANQUEHUE S.A."/>
  </r>
  <r>
    <s v="433131428398"/>
    <s v="SI"/>
    <x v="19"/>
    <n v="2018"/>
    <s v="Agosto"/>
    <x v="2"/>
    <x v="12"/>
    <s v="ACTIVO        "/>
    <s v="AT43  "/>
    <s v="1A   "/>
    <s v="ALONSO DE CORDOVA"/>
    <s v="AGUAS MANQUEHUE SA           "/>
    <s v="BUENAVENTURA 1983                           "/>
    <s v="VITACURA                                    "/>
    <n v="20"/>
    <n v="938"/>
    <d v="1901-10-21T00:00:00"/>
    <s v="INDEFINIDO"/>
    <d v="2019-04-01T00:00:00"/>
    <d v="2018-04-25T00:00:00"/>
    <d v="2018-08-28T00:00:00"/>
    <d v="2018-09-27T00:00:00"/>
    <n v="0"/>
    <n v="0"/>
    <n v="57600"/>
    <n v="0"/>
    <n v="0"/>
    <m/>
    <n v="18751"/>
    <s v="Chilectra      "/>
    <n v="0"/>
    <n v="0"/>
    <n v="0"/>
    <s v="No           "/>
    <n v="0"/>
    <n v="94.8"/>
    <n v="96.9"/>
    <n v="94.8"/>
    <n v="94.8"/>
    <n v="16600"/>
    <n v="0"/>
    <n v="0"/>
    <n v="0"/>
    <n v="0"/>
    <n v="0"/>
    <n v="0"/>
    <n v="675"/>
    <n v="495452"/>
    <m/>
    <m/>
    <m/>
    <n v="3357400"/>
    <n v="668112"/>
    <n v="1931183"/>
    <n v="0"/>
    <n v="0"/>
    <n v="0"/>
    <n v="0"/>
    <n v="0"/>
    <n v="0"/>
    <n v="0"/>
    <n v="0"/>
    <n v="6452822"/>
    <n v="-7757501"/>
    <n v="0"/>
    <n v="0"/>
    <n v="0"/>
    <n v="-6518909"/>
    <n v="0"/>
    <n v="0"/>
    <n v="0"/>
    <n v="0"/>
    <n v="0"/>
    <n v="0"/>
    <n v="0"/>
    <n v="2"/>
    <n v="64150644"/>
    <n v="200"/>
    <s v="Financia C"/>
    <n v="27788"/>
    <n v="28076"/>
    <n v="57600"/>
    <n v="64150644"/>
    <n v="200"/>
    <s v="Financia C"/>
    <n v="95"/>
    <n v="94.8"/>
    <n v="0"/>
    <n v="64150644"/>
    <n v="200"/>
    <s v="Financia C"/>
    <n v="0"/>
    <n v="94.8"/>
    <n v="0"/>
    <s v="1347799R"/>
    <n v="200"/>
    <s v="Financia C"/>
    <n v="12257"/>
    <n v="12340"/>
    <n v="1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25"/>
    <n v="1"/>
    <n v="1"/>
    <n v="1548677.28"/>
    <n v="3097354.56"/>
    <n v="4646031.84"/>
    <s v="AGUAS MANQUEHUE S.A."/>
  </r>
  <r>
    <s v="433131301097"/>
    <s v="SI"/>
    <x v="19"/>
    <n v="2018"/>
    <s v="Agosto"/>
    <x v="2"/>
    <x v="27"/>
    <s v="ACTIVO        "/>
    <s v="BT43  "/>
    <s v="1A   "/>
    <s v="ALONSO DE CORDOVA"/>
    <s v="AGUAS MANQUEHUE SA           "/>
    <s v="LA VENDIMIA 6750                            "/>
    <s v="VITACURA                                    "/>
    <n v="20"/>
    <n v="938"/>
    <d v="1901-11-30T00:00:00"/>
    <s v="INDEFINIDO"/>
    <d v="2019-04-01T00:00:00"/>
    <d v="2017-10-26T00:00:00"/>
    <d v="2018-08-28T00:00:00"/>
    <d v="2018-09-27T00:00:00"/>
    <n v="27"/>
    <n v="0"/>
    <n v="64205"/>
    <n v="0"/>
    <n v="0"/>
    <m/>
    <n v="2320"/>
    <s v="Chilectra      "/>
    <n v="0"/>
    <n v="0"/>
    <n v="0"/>
    <s v="No           "/>
    <n v="0"/>
    <n v="32.700000000000003"/>
    <n v="27"/>
    <n v="0"/>
    <n v="0"/>
    <n v="23309"/>
    <n v="0"/>
    <n v="0"/>
    <n v="0"/>
    <n v="0"/>
    <n v="0"/>
    <n v="0"/>
    <n v="675"/>
    <n v="450625"/>
    <m/>
    <m/>
    <m/>
    <n v="4026023"/>
    <n v="793510"/>
    <n v="0"/>
    <n v="0"/>
    <n v="0"/>
    <n v="0"/>
    <n v="0"/>
    <n v="0"/>
    <n v="0"/>
    <n v="0"/>
    <n v="0"/>
    <n v="5270833"/>
    <n v="0"/>
    <n v="0"/>
    <n v="0"/>
    <n v="0"/>
    <n v="0"/>
    <n v="0"/>
    <n v="0"/>
    <n v="0"/>
    <n v="0"/>
    <n v="0"/>
    <n v="0"/>
    <n v="0"/>
    <n v="2"/>
    <n v="84789441"/>
    <n v="1"/>
    <s v="Financia C"/>
    <n v="249853"/>
    <n v="314058"/>
    <n v="64205"/>
    <n v="84789441"/>
    <n v="1"/>
    <s v="Financia C"/>
    <n v="21.21"/>
    <n v="32.729999999999997"/>
    <n v="0"/>
    <n v="84789441"/>
    <n v="1"/>
    <s v="Financia C"/>
    <n v="0"/>
    <n v="0"/>
    <n v="0"/>
    <s v="1292798R"/>
    <n v="1"/>
    <s v="Financia C"/>
    <n v="421086"/>
    <n v="444395"/>
    <n v="23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06"/>
    <n v="1"/>
    <n v="1"/>
    <n v="516748.33333333337"/>
    <n v="1033496.6666666667"/>
    <n v="1550245"/>
    <s v="AGUAS MANQUEHUE S.A."/>
  </r>
  <r>
    <s v="433133003601"/>
    <s v="SI"/>
    <x v="19"/>
    <n v="2018"/>
    <s v="Agosto"/>
    <x v="2"/>
    <x v="103"/>
    <s v="ACTIVO        "/>
    <s v="AT43  "/>
    <s v="1A   "/>
    <s v="BATUCO           "/>
    <s v="AGUAS MANQUEHUE S.A.         "/>
    <s v="CAMINO ANTIGUO COQUIMBO S/N KM 17           "/>
    <s v="COLINA                                      "/>
    <n v="8"/>
    <n v="544"/>
    <d v="1903-01-07T00:00:00"/>
    <s v="INDEFINIDO"/>
    <d v="2019-04-01T00:00:00"/>
    <d v="2018-05-09T00:00:00"/>
    <d v="2018-08-08T00:00:00"/>
    <d v="2018-09-07T00:00:00"/>
    <n v="286"/>
    <n v="0"/>
    <n v="376800"/>
    <n v="0"/>
    <n v="0"/>
    <m/>
    <n v="48752"/>
    <s v="Chilectra      "/>
    <n v="0"/>
    <n v="0"/>
    <n v="0"/>
    <s v="No           "/>
    <n v="0"/>
    <n v="259.8"/>
    <n v="299.7"/>
    <n v="256.8"/>
    <n v="256.8"/>
    <n v="105600"/>
    <n v="0"/>
    <n v="0"/>
    <n v="0"/>
    <n v="0"/>
    <n v="0"/>
    <n v="23166"/>
    <n v="674"/>
    <n v="3231491"/>
    <m/>
    <m/>
    <m/>
    <n v="20654970"/>
    <n v="924366"/>
    <n v="3709003"/>
    <n v="0"/>
    <n v="0"/>
    <n v="0"/>
    <n v="0"/>
    <n v="0"/>
    <n v="0"/>
    <n v="0"/>
    <n v="0"/>
    <n v="28543670"/>
    <n v="-17967980"/>
    <n v="0"/>
    <n v="0"/>
    <n v="0"/>
    <n v="-15099143"/>
    <n v="0"/>
    <n v="0"/>
    <n v="0"/>
    <n v="0"/>
    <n v="0"/>
    <n v="0"/>
    <n v="0"/>
    <n v="1"/>
    <n v="4888473"/>
    <n v="600"/>
    <s v="Compañía  "/>
    <n v="4038"/>
    <n v="4666"/>
    <n v="376800"/>
    <n v="4888473"/>
    <n v="600"/>
    <s v="Compañía  "/>
    <n v="298.8"/>
    <n v="259.8"/>
    <n v="0"/>
    <n v="4888473"/>
    <n v="600"/>
    <s v="Compañía  "/>
    <n v="298.8"/>
    <n v="256.8"/>
    <n v="0"/>
    <s v="4888473R"/>
    <n v="600"/>
    <s v="Compañía  "/>
    <n v="1265"/>
    <n v="1441"/>
    <n v="10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1"/>
    <n v="1"/>
    <n v="1"/>
    <n v="9410001.0989010986"/>
    <n v="18820002.197802197"/>
    <n v="28230003.296703294"/>
    <s v="AGUAS MANQUEHUE S.A."/>
  </r>
  <r>
    <s v="433132659662"/>
    <s v="SI"/>
    <x v="19"/>
    <n v="2018"/>
    <s v="Agosto"/>
    <x v="2"/>
    <x v="120"/>
    <s v="ACTIVO        "/>
    <s v="AT43  "/>
    <s v="1A   "/>
    <s v="BATUCO           "/>
    <s v="AGUAS MANQUEHUE S.A.         "/>
    <s v="FUNDO CHAMISERO ALBA SN RECINTO ESTANQUE    "/>
    <s v="COLINA                                      "/>
    <n v="12"/>
    <n v="557"/>
    <d v="1900-01-20T00:00:00"/>
    <s v="INDEFINIDO"/>
    <d v="2019-04-01T00:00:00"/>
    <d v="2018-04-13T00:00:00"/>
    <d v="2018-08-14T00:00:00"/>
    <d v="2018-09-12T00:00:00"/>
    <n v="100"/>
    <n v="0"/>
    <n v="31200"/>
    <n v="0"/>
    <n v="0"/>
    <m/>
    <n v="16478"/>
    <s v="Chilectra      "/>
    <n v="0"/>
    <n v="0"/>
    <n v="0"/>
    <s v="No           "/>
    <n v="0"/>
    <n v="21.4"/>
    <n v="35"/>
    <n v="20.399999999999999"/>
    <n v="20.399999999999999"/>
    <n v="1900"/>
    <n v="0"/>
    <n v="0"/>
    <n v="0"/>
    <n v="0"/>
    <n v="0"/>
    <n v="0"/>
    <n v="674"/>
    <n v="266429"/>
    <m/>
    <m/>
    <m/>
    <n v="1710284"/>
    <n v="145206"/>
    <n v="398168"/>
    <n v="0"/>
    <n v="0"/>
    <n v="0"/>
    <n v="0"/>
    <n v="0"/>
    <n v="0"/>
    <n v="0"/>
    <n v="0"/>
    <n v="2520761"/>
    <n v="-1836084"/>
    <n v="0"/>
    <n v="0"/>
    <n v="0"/>
    <n v="-1542928"/>
    <n v="0"/>
    <n v="0"/>
    <n v="0"/>
    <n v="0"/>
    <n v="0"/>
    <n v="0"/>
    <n v="0"/>
    <n v="1"/>
    <n v="4719551"/>
    <n v="100"/>
    <s v="Financia C"/>
    <n v="3146"/>
    <n v="3458"/>
    <n v="31200"/>
    <n v="4719551"/>
    <n v="100"/>
    <s v="Financia C"/>
    <n v="48.6"/>
    <n v="21.4"/>
    <n v="0"/>
    <n v="4719551"/>
    <n v="100"/>
    <s v="Financia C"/>
    <n v="34.799999999999997"/>
    <n v="20.399999999999999"/>
    <n v="0"/>
    <s v="4719551R"/>
    <n v="100"/>
    <s v="Financia C"/>
    <n v="299"/>
    <n v="318"/>
    <n v="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23"/>
    <n v="1"/>
    <n v="1"/>
    <n v="614819.75609756098"/>
    <n v="1229639.512195122"/>
    <n v="1844459.2682926829"/>
    <s v="AGUAS MANQUEHUE S.A."/>
  </r>
  <r>
    <s v="433131065408"/>
    <s v="SI"/>
    <x v="19"/>
    <n v="2018"/>
    <s v="Agosto"/>
    <x v="2"/>
    <x v="31"/>
    <s v="ACTIVO        "/>
    <s v="AT43  "/>
    <s v="1A   "/>
    <s v="ALONSO DE CORDOVA"/>
    <s v="AGUAS MANQUEHUE SA           "/>
    <s v="LA VENDIMIA    6798                         "/>
    <s v="VITACURA                                    "/>
    <n v="1"/>
    <n v="941"/>
    <d v="1907-02-22T00:00:00"/>
    <s v="INDEFINIDO"/>
    <d v="2019-04-01T00:00:00"/>
    <d v="2017-05-29T00:00:00"/>
    <d v="2018-07-30T00:00:00"/>
    <d v="2018-08-29T00:00:00"/>
    <n v="216"/>
    <n v="0"/>
    <n v="216200"/>
    <n v="0"/>
    <n v="0"/>
    <m/>
    <n v="40501"/>
    <s v="Chilectra      "/>
    <n v="0"/>
    <n v="0"/>
    <n v="0"/>
    <s v="             "/>
    <n v="0"/>
    <n v="80.2"/>
    <n v="40.1"/>
    <n v="77.599999999999994"/>
    <n v="77.599999999999994"/>
    <n v="71520"/>
    <n v="0"/>
    <n v="0"/>
    <n v="0"/>
    <n v="0"/>
    <n v="0"/>
    <n v="0"/>
    <n v="674"/>
    <n v="1064671"/>
    <m/>
    <m/>
    <m/>
    <n v="13080094"/>
    <n v="952355"/>
    <n v="1530449"/>
    <n v="0"/>
    <n v="0"/>
    <n v="0"/>
    <n v="0"/>
    <n v="0"/>
    <n v="0"/>
    <n v="0"/>
    <n v="0"/>
    <n v="16628243"/>
    <n v="-46083929"/>
    <n v="0"/>
    <n v="0"/>
    <n v="0"/>
    <n v="-38725991"/>
    <n v="0"/>
    <n v="0"/>
    <n v="0"/>
    <n v="0"/>
    <n v="0"/>
    <n v="0"/>
    <n v="0"/>
    <n v="1"/>
    <n v="6658934"/>
    <n v="80"/>
    <s v="Financia C"/>
    <n v="99712"/>
    <n v="2415"/>
    <n v="216200"/>
    <n v="6658934"/>
    <n v="80"/>
    <s v="Financia C"/>
    <n v="0"/>
    <n v="80.239999999999995"/>
    <n v="0"/>
    <n v="6658934"/>
    <n v="80"/>
    <s v="Financia C"/>
    <n v="0"/>
    <n v="77.680000000000007"/>
    <n v="0"/>
    <s v="6658934R"/>
    <n v="80"/>
    <s v="Financia C"/>
    <n v="0"/>
    <n v="894"/>
    <n v="7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427"/>
    <n v="1"/>
    <n v="1"/>
    <n v="1168260.6323185011"/>
    <n v="2336521.2646370023"/>
    <n v="3504781.8969555036"/>
    <s v="AGUAS MANQUEHUE S.A."/>
  </r>
  <r>
    <s v="433133144180"/>
    <s v="SI"/>
    <x v="19"/>
    <n v="2018"/>
    <s v="Agosto"/>
    <x v="2"/>
    <x v="96"/>
    <s v="ACTIVO        "/>
    <s v="BT43  "/>
    <s v="1A   "/>
    <s v="BATUCO           "/>
    <s v="AGUAS MANQUEHUE S.A.         "/>
    <s v="CAM COQUIMBO FTE LOTE 3 PARC 3              "/>
    <s v="COLINA                                      "/>
    <n v="12"/>
    <n v="542"/>
    <d v="1903-06-13T00:00:00"/>
    <s v="INDEFINIDO"/>
    <d v="2019-04-01T00:00:00"/>
    <d v="2017-12-15T00:00:00"/>
    <d v="2018-08-14T00:00:00"/>
    <d v="2018-09-12T00:00:00"/>
    <n v="90"/>
    <n v="0"/>
    <n v="203040"/>
    <n v="0"/>
    <n v="0"/>
    <m/>
    <n v="7475"/>
    <s v="Chilectra      "/>
    <n v="0"/>
    <n v="0"/>
    <n v="0"/>
    <s v="No           "/>
    <n v="0"/>
    <n v="36.5"/>
    <n v="18.2"/>
    <n v="35.700000000000003"/>
    <n v="161.9"/>
    <n v="186600"/>
    <n v="19"/>
    <n v="0"/>
    <n v="0"/>
    <n v="0"/>
    <n v="0"/>
    <n v="0"/>
    <n v="674"/>
    <n v="1624356"/>
    <m/>
    <m/>
    <m/>
    <n v="11868919"/>
    <n v="357836"/>
    <n v="1200530"/>
    <n v="2551184"/>
    <n v="0"/>
    <n v="0"/>
    <n v="0"/>
    <n v="0"/>
    <n v="0"/>
    <n v="0"/>
    <n v="0"/>
    <n v="17603499"/>
    <n v="-7312697"/>
    <n v="0"/>
    <n v="0"/>
    <n v="0"/>
    <n v="-6145124"/>
    <n v="0"/>
    <n v="0"/>
    <n v="0"/>
    <n v="0"/>
    <n v="0"/>
    <n v="0"/>
    <n v="0"/>
    <n v="1"/>
    <n v="4888343"/>
    <n v="40"/>
    <s v="Financia C"/>
    <n v="14976"/>
    <n v="20052"/>
    <n v="203040"/>
    <n v="4888343"/>
    <n v="40"/>
    <s v="Financia C"/>
    <n v="0"/>
    <n v="36.520000000000003"/>
    <n v="0"/>
    <n v="4888343"/>
    <n v="40"/>
    <s v="Financia C"/>
    <n v="0"/>
    <n v="35.72"/>
    <n v="0"/>
    <s v="4888343R"/>
    <n v="40"/>
    <s v="Financia C"/>
    <n v="18"/>
    <n v="4683"/>
    <n v="18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2"/>
    <n v="1"/>
    <n v="1"/>
    <n v="2182251.94214876"/>
    <n v="4364503.8842975199"/>
    <n v="6546755.8264462808"/>
    <s v="AGUAS MANQUEHUE S.A."/>
  </r>
  <r>
    <s v="433133144014"/>
    <s v="SI"/>
    <x v="19"/>
    <n v="2018"/>
    <s v="Agosto"/>
    <x v="2"/>
    <x v="97"/>
    <s v="ACTIVO        "/>
    <s v="BT43  "/>
    <s v="1A   "/>
    <s v="BATUCO           "/>
    <s v="AGUAS MANQUEHUE S. A.        "/>
    <s v="CAMINO COQUIMBO FTE LOTE S/9                "/>
    <s v="COLINA                                      "/>
    <n v="12"/>
    <n v="542"/>
    <d v="1905-06-12T00:00:00"/>
    <s v="INDEFINIDO"/>
    <d v="2019-04-01T00:00:00"/>
    <d v="2017-12-15T00:00:00"/>
    <d v="2018-08-14T00:00:00"/>
    <d v="2018-09-12T00:00:00"/>
    <n v="115"/>
    <n v="0"/>
    <n v="319440"/>
    <n v="0"/>
    <n v="0"/>
    <m/>
    <n v="9551"/>
    <s v="Chilectra      "/>
    <n v="0"/>
    <n v="0"/>
    <n v="0"/>
    <s v="No           "/>
    <n v="0"/>
    <n v="56.6"/>
    <n v="28.3"/>
    <n v="56.6"/>
    <n v="256.7"/>
    <n v="507960"/>
    <n v="40"/>
    <n v="0"/>
    <n v="0"/>
    <n v="0"/>
    <n v="0"/>
    <n v="0"/>
    <n v="674"/>
    <n v="2555578"/>
    <m/>
    <m/>
    <m/>
    <n v="18673205"/>
    <n v="554979"/>
    <n v="1903639"/>
    <n v="8452729"/>
    <n v="0"/>
    <n v="0"/>
    <n v="0"/>
    <n v="0"/>
    <n v="0"/>
    <n v="0"/>
    <n v="0"/>
    <n v="32140804"/>
    <n v="-12135282"/>
    <n v="0"/>
    <n v="0"/>
    <n v="0"/>
    <n v="-10197716"/>
    <n v="0"/>
    <n v="0"/>
    <n v="0"/>
    <n v="0"/>
    <n v="0"/>
    <n v="0"/>
    <n v="0"/>
    <n v="1"/>
    <n v="4453983"/>
    <n v="60"/>
    <s v="Financia C"/>
    <n v="17092"/>
    <n v="22416"/>
    <n v="319440"/>
    <n v="4453983"/>
    <n v="60"/>
    <s v="Financia C"/>
    <n v="0"/>
    <n v="56.64"/>
    <n v="0"/>
    <n v="4453983"/>
    <n v="60"/>
    <s v="Financia C"/>
    <n v="0"/>
    <n v="56.64"/>
    <n v="0"/>
    <s v="4453983R"/>
    <n v="60"/>
    <s v="Financia C"/>
    <n v="30"/>
    <n v="8496"/>
    <n v="507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2"/>
    <n v="1"/>
    <n v="1"/>
    <n v="3984397.1900826446"/>
    <n v="7968794.3801652892"/>
    <n v="11953191.570247933"/>
    <s v="AGUAS MANQUEHUE S.A."/>
  </r>
  <r>
    <s v="433133144019"/>
    <s v="SI"/>
    <x v="19"/>
    <n v="2018"/>
    <s v="Agosto"/>
    <x v="2"/>
    <x v="98"/>
    <s v="ACTIVO        "/>
    <s v="BT43  "/>
    <s v="1A   "/>
    <s v="BATUCO           "/>
    <s v="AGUAS MANQUEHUE S.A.         "/>
    <s v="CAMINO COQUIMBO FTE LOTE  ST/6              "/>
    <s v="COLINA                                      "/>
    <n v="12"/>
    <n v="542"/>
    <d v="1908-09-19T00:00:00"/>
    <s v="INDEFINIDO"/>
    <d v="2019-04-01T00:00:00"/>
    <d v="2017-12-15T00:00:00"/>
    <d v="2018-08-14T00:00:00"/>
    <d v="2018-09-12T00:00:00"/>
    <n v="115"/>
    <n v="0"/>
    <n v="247200"/>
    <n v="0"/>
    <n v="0"/>
    <m/>
    <n v="9551"/>
    <s v="Chilectra      "/>
    <n v="0"/>
    <n v="0"/>
    <n v="0"/>
    <s v="No           "/>
    <n v="0"/>
    <n v="52"/>
    <n v="26"/>
    <n v="51.6"/>
    <n v="233.9"/>
    <n v="152820"/>
    <n v="8"/>
    <n v="0"/>
    <n v="0"/>
    <n v="0"/>
    <n v="0"/>
    <n v="0"/>
    <n v="674"/>
    <n v="1977644"/>
    <m/>
    <m/>
    <m/>
    <n v="14450339"/>
    <n v="509711"/>
    <n v="1734247"/>
    <n v="1335544"/>
    <n v="0"/>
    <n v="0"/>
    <n v="0"/>
    <n v="0"/>
    <n v="0"/>
    <n v="0"/>
    <n v="0"/>
    <n v="20008159"/>
    <n v="-225626"/>
    <n v="0"/>
    <n v="0"/>
    <n v="0"/>
    <n v="-189602"/>
    <n v="0"/>
    <n v="0"/>
    <n v="0"/>
    <n v="0"/>
    <n v="0"/>
    <n v="0"/>
    <n v="0"/>
    <n v="1"/>
    <n v="4719658"/>
    <n v="60"/>
    <s v="Financia C"/>
    <n v="316"/>
    <n v="4436"/>
    <n v="247200"/>
    <n v="4719658"/>
    <n v="60"/>
    <s v="Financia C"/>
    <n v="0"/>
    <n v="52.02"/>
    <n v="0"/>
    <n v="4719658"/>
    <n v="60"/>
    <s v="Financia C"/>
    <n v="0"/>
    <n v="51.6"/>
    <n v="0"/>
    <s v="4719658R"/>
    <n v="60"/>
    <s v="Financia C"/>
    <n v="0"/>
    <n v="2547"/>
    <n v="152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2"/>
    <n v="1"/>
    <n v="1"/>
    <n v="2480350.2892561983"/>
    <n v="4960700.5785123967"/>
    <n v="7441050.867768595"/>
    <s v="AGUAS MANQUEHUE S.A."/>
  </r>
  <r>
    <s v="433132775505"/>
    <s v="SI"/>
    <x v="19"/>
    <n v="2018"/>
    <s v="Agosto"/>
    <x v="2"/>
    <x v="91"/>
    <s v="ACTIVO        "/>
    <s v="BT43  "/>
    <s v="1A   "/>
    <s v="LA DEHESA        "/>
    <s v="AGUAS MANQUEHUE S. A.        "/>
    <s v="AV PIE ANDINO FTE 5865                      "/>
    <s v="LO BARNECHEA                                "/>
    <n v="15"/>
    <n v="659"/>
    <d v="1903-11-05T00:00:00"/>
    <s v="INDEFINIDO"/>
    <d v="2019-04-01T00:00:00"/>
    <d v="2017-11-21T00:00:00"/>
    <d v="2018-08-20T00:00:00"/>
    <d v="2018-09-20T00:00:00"/>
    <n v="17"/>
    <n v="0"/>
    <n v="10647"/>
    <n v="0"/>
    <n v="0"/>
    <m/>
    <n v="1509"/>
    <s v="Chilectra      "/>
    <n v="0"/>
    <n v="0"/>
    <n v="0"/>
    <s v="No           "/>
    <n v="0"/>
    <n v="8.6"/>
    <n v="8.6999999999999993"/>
    <n v="4.9000000000000004"/>
    <n v="38.700000000000003"/>
    <n v="2919"/>
    <n v="0"/>
    <n v="0"/>
    <n v="0"/>
    <n v="0"/>
    <n v="0"/>
    <n v="0"/>
    <n v="674"/>
    <n v="79519"/>
    <m/>
    <m/>
    <m/>
    <n v="663583"/>
    <n v="227322"/>
    <n v="305544"/>
    <n v="0"/>
    <n v="0"/>
    <n v="0"/>
    <n v="0"/>
    <n v="0"/>
    <n v="0"/>
    <n v="0"/>
    <n v="0"/>
    <n v="1276642"/>
    <n v="-145881"/>
    <n v="0"/>
    <n v="0"/>
    <n v="0"/>
    <n v="-122590"/>
    <n v="0"/>
    <n v="0"/>
    <n v="0"/>
    <n v="0"/>
    <n v="0"/>
    <n v="0"/>
    <n v="0"/>
    <n v="1"/>
    <n v="4180285"/>
    <n v="1"/>
    <s v="Financia C"/>
    <n v="44719"/>
    <n v="55366"/>
    <n v="10647"/>
    <n v="4180285"/>
    <n v="1"/>
    <s v="Financia C"/>
    <n v="8.7550000000000008"/>
    <n v="8.6869999999999994"/>
    <n v="0"/>
    <n v="4180285"/>
    <n v="1"/>
    <s v="Financia C"/>
    <n v="7.141"/>
    <n v="4.9240000000000004"/>
    <n v="0"/>
    <s v="4180285R"/>
    <n v="1"/>
    <s v="Financia C"/>
    <n v="3106"/>
    <n v="6025"/>
    <n v="2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72"/>
    <n v="1"/>
    <n v="1"/>
    <n v="140806.10294117645"/>
    <n v="281612.20588235289"/>
    <n v="422418.3088235294"/>
    <s v="AGUAS MANQUEHUE S.A."/>
  </r>
  <r>
    <s v="433131222500"/>
    <s v="SI"/>
    <x v="19"/>
    <n v="2018"/>
    <s v="Agosto"/>
    <x v="2"/>
    <x v="57"/>
    <s v="ACTIVO        "/>
    <s v="BT43  "/>
    <s v="1A   "/>
    <s v="LA DEHESA        "/>
    <s v="AGUAS MANQUEHUE SA           "/>
    <s v="CNO DE LA CAÑADA 3388                       "/>
    <s v="LO BARNECHEA                                "/>
    <n v="15"/>
    <n v="921"/>
    <d v="1909-07-31T00:00:00"/>
    <s v="INDEFINIDO"/>
    <d v="2019-04-01T00:00:00"/>
    <d v="2018-03-20T00:00:00"/>
    <d v="2018-08-20T00:00:00"/>
    <d v="2018-09-20T00:00:00"/>
    <n v="29"/>
    <n v="0"/>
    <n v="10040"/>
    <n v="0"/>
    <n v="0"/>
    <m/>
    <n v="2575"/>
    <s v="Chilectra      "/>
    <n v="0"/>
    <n v="0"/>
    <n v="0"/>
    <s v="No           "/>
    <n v="0"/>
    <n v="15.2"/>
    <n v="10.7"/>
    <n v="6.3"/>
    <n v="32.200000000000003"/>
    <n v="100"/>
    <n v="0"/>
    <n v="0"/>
    <n v="0"/>
    <n v="0"/>
    <n v="0"/>
    <n v="0"/>
    <n v="674"/>
    <n v="85543"/>
    <m/>
    <m/>
    <m/>
    <n v="617577"/>
    <n v="157243"/>
    <n v="253247"/>
    <n v="0"/>
    <n v="0"/>
    <n v="0"/>
    <n v="0"/>
    <n v="0"/>
    <n v="0"/>
    <n v="0"/>
    <n v="0"/>
    <n v="1114284"/>
    <n v="-426570"/>
    <n v="0"/>
    <n v="0"/>
    <n v="0"/>
    <n v="-358463"/>
    <n v="0"/>
    <n v="0"/>
    <n v="0"/>
    <n v="0"/>
    <n v="0"/>
    <n v="0"/>
    <n v="0"/>
    <n v="1"/>
    <n v="292359"/>
    <n v="20"/>
    <s v="Cliente   "/>
    <n v="1249"/>
    <n v="1751"/>
    <n v="10040"/>
    <n v="292359"/>
    <n v="20"/>
    <s v="Cliente   "/>
    <n v="3.84"/>
    <n v="15.24"/>
    <n v="0"/>
    <n v="292359"/>
    <n v="20"/>
    <s v="Cliente   "/>
    <n v="0"/>
    <n v="6.34"/>
    <n v="0"/>
    <s v="292359R"/>
    <n v="20"/>
    <s v="Cliente   "/>
    <n v="32"/>
    <n v="37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53"/>
    <n v="1"/>
    <n v="1"/>
    <n v="218487.05882352943"/>
    <n v="436974.11764705885"/>
    <n v="655461.17647058819"/>
    <s v="AGUAS MANQUEHUE S.A."/>
  </r>
  <r>
    <s v="433131541962"/>
    <s v="SI"/>
    <x v="19"/>
    <n v="2018"/>
    <s v="Agosto"/>
    <x v="0"/>
    <x v="139"/>
    <s v="ACTIVO        "/>
    <s v="BT3   "/>
    <s v="1S-C3"/>
    <s v="QUILICURA        "/>
    <s v="AGUAS ANDINAS S.A            "/>
    <s v="AVDA. PEDRO FONTOVA FTE 6350 PARC 6         "/>
    <s v="HUECHURABA                                  "/>
    <n v="15"/>
    <n v="607"/>
    <n v="540"/>
    <s v="INDEFINIDO"/>
    <d v="2019-11-03T00:00:00"/>
    <d v="2013-06-12T00:00:00"/>
    <d v="2018-08-20T00:00:00"/>
    <d v="2018-09-20T00:00:00"/>
    <n v="108"/>
    <n v="0"/>
    <n v="1794960"/>
    <n v="0"/>
    <n v="0"/>
    <m/>
    <n v="8581"/>
    <s v="Chilectra      "/>
    <n v="0"/>
    <n v="0"/>
    <n v="0"/>
    <s v="No           "/>
    <n v="0"/>
    <n v="94.6"/>
    <n v="94.6"/>
    <n v="0"/>
    <n v="0"/>
    <n v="540180"/>
    <n v="0"/>
    <n v="0"/>
    <n v="0"/>
    <n v="0"/>
    <n v="0"/>
    <n v="0"/>
    <n v="627"/>
    <n v="3332513"/>
    <m/>
    <m/>
    <m/>
    <n v="105405991"/>
    <n v="0"/>
    <n v="52818214"/>
    <n v="0"/>
    <n v="0"/>
    <n v="0"/>
    <n v="0"/>
    <n v="0"/>
    <n v="0"/>
    <n v="0"/>
    <n v="0"/>
    <n v="161557345"/>
    <n v="0"/>
    <n v="0"/>
    <n v="0"/>
    <n v="0"/>
    <n v="0"/>
    <n v="0"/>
    <n v="0"/>
    <n v="0"/>
    <n v="0"/>
    <n v="0"/>
    <n v="0"/>
    <n v="0"/>
    <n v="1"/>
    <n v="10472762"/>
    <n v="60"/>
    <s v="Cliente   "/>
    <n v="6642"/>
    <n v="36558"/>
    <n v="1794960"/>
    <n v="10472762"/>
    <n v="60"/>
    <s v="Cliente   "/>
    <n v="0"/>
    <n v="94.62"/>
    <n v="0"/>
    <s v="10472762R"/>
    <n v="60"/>
    <s v="Cliente   "/>
    <n v="1872"/>
    <n v="10875"/>
    <n v="54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895"/>
    <n v="1"/>
    <n v="0"/>
    <n v="2557636.0686015831"/>
    <n v="5115272.1372031663"/>
    <n v="7672908.2058047494"/>
    <s v="AGUAS ANDINAS S.A."/>
  </r>
  <r>
    <s v="433131597188"/>
    <s v="SI"/>
    <x v="19"/>
    <n v="2018"/>
    <s v="Agosto"/>
    <x v="0"/>
    <x v="74"/>
    <s v="ACTIVO        "/>
    <s v="BT43  "/>
    <s v="1S-C3"/>
    <s v="PUDAHUEL         "/>
    <s v="AGUAS ANDINAS S.A.           "/>
    <s v="JOSE MIGUEL INFANTE / PELLUHUE              "/>
    <s v="RENCA                                       "/>
    <n v="3"/>
    <n v="190"/>
    <n v="6137"/>
    <s v="INDEFINIDO"/>
    <d v="2019-04-01T00:00:00"/>
    <d v="2017-09-01T00:00:00"/>
    <d v="2018-08-01T00:00:00"/>
    <d v="2018-08-31T00:00:00"/>
    <n v="287"/>
    <n v="0"/>
    <n v="1088280"/>
    <n v="0"/>
    <n v="0"/>
    <m/>
    <n v="27125"/>
    <s v="Chilectra      "/>
    <n v="0"/>
    <n v="0"/>
    <n v="0"/>
    <s v="             "/>
    <n v="0"/>
    <n v="168"/>
    <n v="177.6"/>
    <n v="0"/>
    <n v="611.9"/>
    <n v="252600"/>
    <n v="0"/>
    <n v="0"/>
    <n v="0"/>
    <n v="0"/>
    <n v="0"/>
    <n v="0"/>
    <n v="674"/>
    <n v="6523167"/>
    <m/>
    <m/>
    <m/>
    <n v="65041880"/>
    <n v="4826003"/>
    <n v="4622802"/>
    <n v="0"/>
    <n v="0"/>
    <n v="0"/>
    <n v="0"/>
    <n v="0"/>
    <n v="0"/>
    <n v="0"/>
    <n v="0"/>
    <n v="81014526"/>
    <n v="-70981615"/>
    <n v="0"/>
    <n v="0"/>
    <n v="0"/>
    <n v="-59648416"/>
    <n v="0"/>
    <n v="0"/>
    <n v="0"/>
    <n v="0"/>
    <n v="0"/>
    <n v="0"/>
    <n v="0"/>
    <n v="1"/>
    <n v="70900"/>
    <n v="120"/>
    <s v="Financia C"/>
    <n v="42954"/>
    <n v="52023"/>
    <n v="1088280"/>
    <n v="70900"/>
    <n v="120"/>
    <s v="Financia C"/>
    <n v="187.2"/>
    <n v="168"/>
    <n v="0"/>
    <n v="70900"/>
    <n v="120"/>
    <s v="Financia C"/>
    <n v="174"/>
    <n v="0"/>
    <n v="0"/>
    <s v="70900R"/>
    <n v="120"/>
    <s v="Financia C"/>
    <n v="17673"/>
    <n v="19778"/>
    <n v="25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34"/>
    <n v="1"/>
    <n v="0"/>
    <n v="7276753.8323353296"/>
    <n v="14553507.664670659"/>
    <n v="21830261.497005988"/>
    <s v="AGUAS ANDINAS S.A."/>
  </r>
  <r>
    <s v="43313532941"/>
    <s v="SI"/>
    <x v="19"/>
    <n v="2018"/>
    <s v="Agosto"/>
    <x v="0"/>
    <x v="140"/>
    <s v="ACTIVO        "/>
    <s v="AT43  "/>
    <s v="1S-C3"/>
    <s v="CISTERNA         "/>
    <s v="AGUAS ANDINAS S.A            "/>
    <s v="OCHAGAVIA -- CON  CON                       "/>
    <s v="LO ESPEJO                                   "/>
    <n v="7"/>
    <n v="78"/>
    <n v="520"/>
    <s v="INDEFINIDO"/>
    <d v="2019-04-01T00:00:00"/>
    <d v="2013-05-06T00:00:00"/>
    <d v="2018-08-07T00:00:00"/>
    <d v="2018-09-06T00:00:00"/>
    <n v="0"/>
    <n v="0"/>
    <n v="500"/>
    <n v="0"/>
    <n v="0"/>
    <m/>
    <n v="18182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57149"/>
    <n v="674"/>
    <n v="894"/>
    <m/>
    <m/>
    <m/>
    <n v="27715"/>
    <n v="0"/>
    <n v="0"/>
    <n v="0"/>
    <n v="0"/>
    <n v="0"/>
    <n v="0"/>
    <n v="0"/>
    <n v="0"/>
    <n v="0"/>
    <n v="0"/>
    <n v="86432"/>
    <n v="0"/>
    <n v="0"/>
    <n v="0"/>
    <n v="0"/>
    <n v="0"/>
    <n v="0"/>
    <n v="0"/>
    <n v="0"/>
    <n v="0"/>
    <n v="0"/>
    <n v="0"/>
    <n v="0"/>
    <n v="2"/>
    <n v="86405806"/>
    <n v="100"/>
    <s v="Compañía  "/>
    <n v="4267"/>
    <n v="4272"/>
    <n v="500"/>
    <n v="86405806"/>
    <n v="100"/>
    <s v="Compañía  "/>
    <n v="0"/>
    <n v="0"/>
    <n v="0"/>
    <n v="86405806"/>
    <n v="100"/>
    <s v="Compañía  "/>
    <n v="0"/>
    <n v="0"/>
    <n v="0"/>
    <s v="29030522R"/>
    <n v="100"/>
    <s v="Compañía  "/>
    <n v="6594"/>
    <n v="6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919"/>
    <n v="1"/>
    <n v="0"/>
    <n v="1351.2037519541427"/>
    <n v="2702.4075039082854"/>
    <n v="4053.6112558624282"/>
    <s v="AGUAS ANDINAS S.A."/>
  </r>
  <r>
    <s v="433131640821"/>
    <s v="SI"/>
    <x v="19"/>
    <n v="2018"/>
    <s v="Agosto"/>
    <x v="0"/>
    <x v="17"/>
    <s v="ACTIVO        "/>
    <s v="AT43  "/>
    <s v="1S-C3"/>
    <s v="CISTERNA         "/>
    <s v="AGUAS ANDINAS S.A.           "/>
    <s v="J. J. PRIETO 7129                           "/>
    <s v="LO ESPEJO                                   "/>
    <n v="7"/>
    <n v="78"/>
    <n v="550"/>
    <s v="INDEFINIDO"/>
    <d v="2019-04-01T00:00:00"/>
    <d v="2017-03-06T00:00:00"/>
    <d v="2018-08-07T00:00:00"/>
    <d v="2018-09-06T00:00:00"/>
    <n v="0"/>
    <n v="0"/>
    <n v="181800"/>
    <n v="0"/>
    <n v="0"/>
    <m/>
    <n v="36365"/>
    <s v="Chilectra      "/>
    <n v="0"/>
    <n v="0"/>
    <n v="0"/>
    <s v="             "/>
    <n v="0"/>
    <n v="202"/>
    <n v="101"/>
    <n v="198"/>
    <n v="851.4"/>
    <n v="92600"/>
    <n v="0"/>
    <n v="0"/>
    <n v="0"/>
    <n v="0"/>
    <n v="0"/>
    <n v="23166"/>
    <n v="674"/>
    <n v="798116"/>
    <m/>
    <m/>
    <m/>
    <n v="10906425"/>
    <n v="1742899"/>
    <n v="4048954"/>
    <n v="667931"/>
    <n v="0"/>
    <n v="0"/>
    <n v="0"/>
    <n v="0"/>
    <n v="0"/>
    <n v="0"/>
    <n v="0"/>
    <n v="18188165"/>
    <n v="-37600235"/>
    <n v="0"/>
    <n v="0"/>
    <n v="0"/>
    <n v="-31596837"/>
    <n v="0"/>
    <n v="0"/>
    <n v="0"/>
    <n v="0"/>
    <n v="0"/>
    <n v="0"/>
    <n v="0"/>
    <n v="1"/>
    <n v="5497579"/>
    <n v="200"/>
    <s v="Compañía C"/>
    <n v="1266"/>
    <n v="2175"/>
    <n v="181800"/>
    <n v="5497579"/>
    <n v="200"/>
    <s v="Compañía C"/>
    <n v="193.8"/>
    <n v="202"/>
    <n v="0"/>
    <n v="5497579"/>
    <n v="200"/>
    <s v="Compañía C"/>
    <n v="0"/>
    <n v="198"/>
    <n v="0"/>
    <s v="5497579R"/>
    <n v="200"/>
    <s v="Compañía C"/>
    <n v="655"/>
    <n v="1118"/>
    <n v="9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519"/>
    <n v="1"/>
    <n v="0"/>
    <n v="1051339.0173410405"/>
    <n v="2102678.0346820811"/>
    <n v="3154017.0520231212"/>
    <s v="AGUAS ANDINAS S.A."/>
  </r>
  <r>
    <s v="43313532937"/>
    <s v="SI"/>
    <x v="19"/>
    <n v="2018"/>
    <s v="Agosto"/>
    <x v="0"/>
    <x v="70"/>
    <s v="ACTIVO        "/>
    <s v="AT43  "/>
    <s v="1S-C3"/>
    <s v="OCHAGAVIA        "/>
    <s v="AGUAS ANDINAS S.A            "/>
    <s v="CLUB HIPICO 6340                            "/>
    <s v="PEDRO AGUIRRE CERDA                         "/>
    <n v="7"/>
    <n v="81"/>
    <n v="560"/>
    <s v="INDEFINIDO"/>
    <d v="2019-04-01T00:00:00"/>
    <d v="2017-09-08T00:00:00"/>
    <d v="2018-08-07T00:00:00"/>
    <d v="2018-09-06T00:00:00"/>
    <n v="200"/>
    <n v="0"/>
    <n v="501000"/>
    <n v="0"/>
    <n v="0"/>
    <m/>
    <n v="36365"/>
    <s v="Chilectra      "/>
    <n v="0"/>
    <n v="0"/>
    <n v="0"/>
    <s v="             "/>
    <n v="0"/>
    <n v="288"/>
    <n v="288"/>
    <n v="148"/>
    <n v="1139.5999999999999"/>
    <n v="227800"/>
    <n v="0"/>
    <n v="0"/>
    <n v="0"/>
    <n v="0"/>
    <n v="0"/>
    <n v="33983"/>
    <n v="674"/>
    <n v="3074281"/>
    <m/>
    <m/>
    <m/>
    <n v="30104206"/>
    <n v="3192739"/>
    <n v="5479681"/>
    <n v="775533"/>
    <n v="0"/>
    <n v="0"/>
    <n v="0"/>
    <n v="0"/>
    <n v="0"/>
    <n v="0"/>
    <n v="0"/>
    <n v="42661097"/>
    <n v="-31974200"/>
    <n v="0"/>
    <n v="0"/>
    <n v="0"/>
    <n v="-26869076"/>
    <n v="0"/>
    <n v="0"/>
    <n v="0"/>
    <n v="0"/>
    <n v="0"/>
    <n v="0"/>
    <n v="0"/>
    <n v="2"/>
    <n v="342638"/>
    <n v="200"/>
    <s v="Cliente   "/>
    <n v="11042"/>
    <n v="13547"/>
    <n v="501000"/>
    <n v="342638"/>
    <n v="20"/>
    <s v="Cliente   "/>
    <n v="288"/>
    <n v="288"/>
    <n v="0"/>
    <n v="342638"/>
    <n v="20"/>
    <s v="Cliente   "/>
    <n v="148"/>
    <n v="148"/>
    <n v="0"/>
    <s v="32071118R"/>
    <n v="200"/>
    <s v="Compañía  "/>
    <n v="7369"/>
    <n v="8508"/>
    <n v="22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33"/>
    <n v="1"/>
    <n v="0"/>
    <n v="3843342.072072072"/>
    <n v="7686684.1441441439"/>
    <n v="11530026.216216216"/>
    <s v="AGUAS ANDINAS S.A."/>
  </r>
  <r>
    <s v="43313533091"/>
    <s v="SI"/>
    <x v="19"/>
    <n v="2018"/>
    <s v="Agosto"/>
    <x v="0"/>
    <x v="80"/>
    <s v="ACTIVO        "/>
    <s v="AT43  "/>
    <s v="1S-C3"/>
    <s v="ALTAMIRANO       "/>
    <s v="AGUAS ANDINAS S.A            "/>
    <s v="PEREZ COTAPOS 1503                          "/>
    <s v="CONCHALÍ                                    "/>
    <n v="15"/>
    <n v="175"/>
    <n v="843"/>
    <s v="INDEFINIDO"/>
    <d v="2019-04-01T00:00:00"/>
    <d v="2017-10-19T00:00:00"/>
    <d v="2018-08-20T00:00:00"/>
    <d v="2018-09-20T00:00:00"/>
    <n v="100"/>
    <n v="0"/>
    <n v="18000"/>
    <n v="0"/>
    <n v="0"/>
    <m/>
    <n v="17614"/>
    <s v="Chilectra      "/>
    <n v="0"/>
    <n v="0"/>
    <n v="0"/>
    <s v="No           "/>
    <n v="0"/>
    <n v="47.4"/>
    <n v="27"/>
    <n v="45"/>
    <n v="237.4"/>
    <n v="1800"/>
    <n v="0"/>
    <n v="0"/>
    <n v="0"/>
    <n v="0"/>
    <n v="0"/>
    <n v="32899"/>
    <n v="674"/>
    <n v="123253"/>
    <m/>
    <m/>
    <m/>
    <n v="1071840"/>
    <n v="273232"/>
    <n v="1131756"/>
    <n v="0"/>
    <n v="0"/>
    <n v="0"/>
    <n v="0"/>
    <n v="0"/>
    <n v="0"/>
    <n v="0"/>
    <n v="0"/>
    <n v="2633654"/>
    <n v="-827083"/>
    <n v="0"/>
    <n v="0"/>
    <n v="0"/>
    <n v="-695028"/>
    <n v="0"/>
    <n v="0"/>
    <n v="0"/>
    <n v="0"/>
    <n v="0"/>
    <n v="0"/>
    <n v="0"/>
    <n v="1"/>
    <n v="235102"/>
    <n v="600"/>
    <s v="Financia C"/>
    <n v="259"/>
    <n v="289"/>
    <n v="18000"/>
    <n v="235102"/>
    <n v="600"/>
    <s v="Financia C"/>
    <n v="6.6"/>
    <n v="47.4"/>
    <n v="0"/>
    <n v="235102"/>
    <n v="600"/>
    <s v="Financia C"/>
    <n v="6"/>
    <n v="45"/>
    <n v="0"/>
    <s v="235102R"/>
    <n v="600"/>
    <s v="Financia C"/>
    <n v="195"/>
    <n v="198"/>
    <n v="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05"/>
    <n v="1"/>
    <n v="0"/>
    <n v="259047.93442622951"/>
    <n v="518095.86885245901"/>
    <n v="777143.80327868846"/>
    <s v="AGUAS ANDINAS S.A."/>
  </r>
  <r>
    <s v="433131447937"/>
    <s v="SI"/>
    <x v="19"/>
    <n v="2018"/>
    <s v="Agosto"/>
    <x v="0"/>
    <x v="81"/>
    <s v="ACTIVO        "/>
    <s v="BT3   "/>
    <s v="1S-C3"/>
    <s v="QUILICURA        "/>
    <s v="AGUAS ANDINAS S.A            "/>
    <s v="LO SARMIENTO/LO OVALLE                      "/>
    <s v="QUILICURA                                   "/>
    <n v="15"/>
    <n v="186"/>
    <n v="9000"/>
    <s v="INDEFINIDO"/>
    <d v="2019-01-21T00:00:00"/>
    <d v="2017-12-19T00:00:00"/>
    <d v="2018-08-20T00:00:00"/>
    <d v="2018-09-20T00:00:00"/>
    <n v="68"/>
    <n v="0"/>
    <n v="34600"/>
    <n v="0"/>
    <n v="0"/>
    <m/>
    <n v="5403"/>
    <s v="Chilectra      "/>
    <n v="0"/>
    <n v="0"/>
    <n v="0"/>
    <s v="No           "/>
    <n v="0"/>
    <n v="165.6"/>
    <n v="165.6"/>
    <n v="0"/>
    <n v="0"/>
    <n v="10640"/>
    <n v="0"/>
    <n v="0"/>
    <n v="0"/>
    <n v="0"/>
    <n v="0"/>
    <n v="0"/>
    <n v="627"/>
    <n v="281119"/>
    <m/>
    <m/>
    <m/>
    <n v="2137725"/>
    <n v="0"/>
    <n v="13216990"/>
    <n v="0"/>
    <n v="0"/>
    <n v="0"/>
    <n v="0"/>
    <n v="0"/>
    <n v="0"/>
    <n v="0"/>
    <n v="0"/>
    <n v="15636461"/>
    <n v="-1962691"/>
    <n v="0"/>
    <n v="0"/>
    <n v="0"/>
    <n v="-1649320"/>
    <n v="0"/>
    <n v="0"/>
    <n v="0"/>
    <n v="0"/>
    <n v="0"/>
    <n v="0"/>
    <n v="0"/>
    <n v="2"/>
    <n v="58433799"/>
    <n v="40"/>
    <s v="Cliente   "/>
    <n v="23837"/>
    <n v="24702"/>
    <n v="34600"/>
    <n v="58433799"/>
    <n v="40"/>
    <s v="Cliente   "/>
    <n v="120"/>
    <n v="165.6"/>
    <n v="0"/>
    <s v="4494215R"/>
    <n v="40"/>
    <s v="Cliente   "/>
    <n v="6512"/>
    <n v="6778"/>
    <n v="10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4"/>
    <n v="1"/>
    <n v="0"/>
    <n v="1922515.6967213114"/>
    <n v="3845031.3934426229"/>
    <n v="5767547.090163934"/>
    <s v="AGUAS ANDINAS S.A."/>
  </r>
  <r>
    <s v="433131356474"/>
    <s v="SI"/>
    <x v="19"/>
    <n v="2018"/>
    <s v="Agosto"/>
    <x v="0"/>
    <x v="141"/>
    <s v="ACTIVO        "/>
    <s v="BT1   "/>
    <s v="1S-C3"/>
    <s v="CLUB HIPICO      "/>
    <s v="AGUAS ANDINAS S.A            "/>
    <s v="PEDRO MONTT S/N                             "/>
    <s v="SANTIAGO                                    "/>
    <n v="7"/>
    <n v="736"/>
    <n v="5661"/>
    <s v="A OPCION DEL CLIENTE"/>
    <s v="A OPCION DEL CLIENTE"/>
    <d v="2012-07-03T00:00:00"/>
    <d v="2018-08-07T00:00:00"/>
    <d v="2018-09-06T00:00:00"/>
    <n v="3"/>
    <n v="350"/>
    <n v="0"/>
    <n v="6118"/>
    <n v="0"/>
    <m/>
    <n v="110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74"/>
    <n v="9535"/>
    <m/>
    <m/>
    <m/>
    <n v="516963"/>
    <n v="0"/>
    <n v="0"/>
    <n v="0"/>
    <n v="0"/>
    <n v="0"/>
    <n v="0"/>
    <n v="0"/>
    <n v="0"/>
    <n v="0"/>
    <n v="0"/>
    <n v="527072"/>
    <n v="-89636"/>
    <n v="0"/>
    <n v="0"/>
    <n v="0"/>
    <n v="-75325"/>
    <n v="0"/>
    <n v="0"/>
    <n v="0"/>
    <n v="0"/>
    <n v="0"/>
    <n v="0"/>
    <n v="0"/>
    <n v="1"/>
    <n v="830531"/>
    <n v="1"/>
    <s v="Financia C"/>
    <n v="11443"/>
    <n v="17561"/>
    <n v="6118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226"/>
    <n v="1"/>
    <n v="0"/>
    <n v="7103.3962264150941"/>
    <n v="14206.792452830188"/>
    <n v="21310.188679245282"/>
    <s v="AGUAS ANDINAS S.A."/>
  </r>
  <r>
    <s v="433131670104"/>
    <s v="SI"/>
    <x v="19"/>
    <n v="2018"/>
    <s v="Agosto"/>
    <x v="0"/>
    <x v="100"/>
    <s v="ACTIVO        "/>
    <s v="BT43  "/>
    <s v="1S-C3"/>
    <s v="LA DEHESA        "/>
    <s v="AGUAS ANDINAS S.A            "/>
    <s v="VIA GRIS INTERIOR 9720                      "/>
    <s v="VITACURA                                    "/>
    <n v="1"/>
    <n v="942"/>
    <n v="1150"/>
    <s v="INDEFINIDO"/>
    <d v="2019-04-01T00:00:00"/>
    <d v="2017-11-29T00:00:00"/>
    <d v="2018-07-30T00:00:00"/>
    <d v="2018-08-29T00:00:00"/>
    <n v="45"/>
    <n v="0"/>
    <n v="8940"/>
    <n v="0"/>
    <n v="0"/>
    <m/>
    <n v="4253"/>
    <s v="Chilectra      "/>
    <n v="0"/>
    <n v="0"/>
    <n v="0"/>
    <s v="             "/>
    <n v="0"/>
    <n v="16"/>
    <n v="15.7"/>
    <n v="14"/>
    <n v="85.7"/>
    <n v="900"/>
    <n v="0"/>
    <n v="0"/>
    <n v="0"/>
    <n v="0"/>
    <n v="0"/>
    <n v="0"/>
    <n v="674"/>
    <n v="67347"/>
    <m/>
    <m/>
    <m/>
    <n v="556432"/>
    <n v="364938"/>
    <n v="673907"/>
    <n v="0"/>
    <n v="0"/>
    <n v="0"/>
    <n v="0"/>
    <n v="0"/>
    <n v="0"/>
    <n v="0"/>
    <n v="0"/>
    <n v="1663298"/>
    <n v="-465958"/>
    <n v="0"/>
    <n v="0"/>
    <n v="0"/>
    <n v="-391561"/>
    <n v="-959"/>
    <n v="0"/>
    <n v="0"/>
    <n v="0"/>
    <n v="0"/>
    <n v="0"/>
    <n v="959"/>
    <n v="1"/>
    <n v="28023"/>
    <n v="20"/>
    <s v="Financia C"/>
    <n v="9470"/>
    <n v="9917"/>
    <n v="8940"/>
    <n v="28023"/>
    <n v="20"/>
    <s v="Financia C"/>
    <n v="15.4"/>
    <n v="16"/>
    <n v="0"/>
    <n v="28023"/>
    <n v="20"/>
    <s v="Financia C"/>
    <n v="14.4"/>
    <n v="14"/>
    <n v="0"/>
    <s v="28023R"/>
    <n v="20"/>
    <s v="Financia C"/>
    <n v="429"/>
    <n v="474"/>
    <n v="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3"/>
    <n v="1"/>
    <n v="0"/>
    <n v="205345.43209876545"/>
    <n v="410690.8641975309"/>
    <n v="616036.29629629629"/>
    <s v="AGUAS ANDINAS S.A."/>
  </r>
  <r>
    <s v="433132885164"/>
    <s v="SI"/>
    <x v="19"/>
    <n v="2018"/>
    <s v="Agosto"/>
    <x v="0"/>
    <x v="142"/>
    <s v="ACTIVO        "/>
    <s v="BT43  "/>
    <s v="1S-C3"/>
    <s v="QUILICURA        "/>
    <s v="AGUAS ANDINAS S.A.           "/>
    <s v="ENRIETA PETIT SN LA EMPRESA SN              "/>
    <s v="QUILICURA                                   "/>
    <n v="10"/>
    <n v="183"/>
    <n v="3255"/>
    <s v="INDEFINIDO"/>
    <d v="2019-04-01T00:00:00"/>
    <d v="2013-05-13T00:00:00"/>
    <d v="2018-08-10T00:00:00"/>
    <d v="2018-09-10T00:00:00"/>
    <n v="58"/>
    <n v="0"/>
    <n v="1385640"/>
    <n v="0"/>
    <n v="0"/>
    <m/>
    <n v="5149"/>
    <s v="Chilectra      "/>
    <n v="0"/>
    <n v="0"/>
    <n v="0"/>
    <s v="No           "/>
    <n v="0"/>
    <n v="25.6"/>
    <n v="12.8"/>
    <n v="23.6"/>
    <n v="23.6"/>
    <n v="444240"/>
    <n v="0"/>
    <n v="0"/>
    <n v="0"/>
    <n v="0"/>
    <n v="0"/>
    <n v="0"/>
    <n v="674"/>
    <n v="2498613"/>
    <m/>
    <m/>
    <m/>
    <n v="81006494"/>
    <n v="1560085"/>
    <n v="766732"/>
    <n v="0"/>
    <n v="0"/>
    <n v="0"/>
    <n v="0"/>
    <n v="0"/>
    <n v="0"/>
    <n v="0"/>
    <n v="0"/>
    <n v="85832598"/>
    <n v="0"/>
    <n v="0"/>
    <n v="0"/>
    <n v="0"/>
    <n v="0"/>
    <n v="0"/>
    <n v="0"/>
    <n v="0"/>
    <n v="0"/>
    <n v="0"/>
    <n v="0"/>
    <n v="0"/>
    <n v="1"/>
    <n v="82406"/>
    <n v="40"/>
    <s v="Financia C"/>
    <n v="0"/>
    <n v="34641"/>
    <n v="1385640"/>
    <n v="82406"/>
    <n v="40"/>
    <s v="Financia C"/>
    <n v="0"/>
    <n v="25.6"/>
    <n v="0"/>
    <n v="82406"/>
    <n v="40"/>
    <s v="Financia C"/>
    <n v="0"/>
    <n v="23.6"/>
    <n v="0"/>
    <s v="82406R"/>
    <n v="40"/>
    <s v="Financia C"/>
    <n v="0"/>
    <n v="11106"/>
    <n v="44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915"/>
    <n v="1"/>
    <n v="0"/>
    <n v="1344636"/>
    <n v="2689272"/>
    <n v="4033907.9999999995"/>
    <s v="AGUAS ANDINAS S.A."/>
  </r>
  <r>
    <s v="43313532951"/>
    <s v="SI"/>
    <x v="19"/>
    <n v="2018"/>
    <s v="Agosto"/>
    <x v="0"/>
    <x v="143"/>
    <s v="ACTIVO        "/>
    <s v="BT43  "/>
    <s v="1S-C3"/>
    <s v="SAN JOSE         "/>
    <s v="AGUAS ANDINAS S.A            "/>
    <s v="AVDA. MAPOCHO 7402                          "/>
    <s v="LO PRADO                                    "/>
    <n v="10"/>
    <n v="285"/>
    <n v="8130"/>
    <s v="INDEFINIDO"/>
    <d v="2019-04-01T00:00:00"/>
    <d v="2012-08-03T00:00:00"/>
    <d v="2018-08-10T00:00:00"/>
    <d v="2018-09-10T00:00:00"/>
    <n v="230"/>
    <n v="0"/>
    <n v="4259520"/>
    <n v="0"/>
    <n v="0"/>
    <m/>
    <n v="20420"/>
    <s v="Chilectra      "/>
    <n v="0"/>
    <n v="0"/>
    <n v="0"/>
    <s v="No           "/>
    <n v="0"/>
    <n v="159.6"/>
    <n v="79.8"/>
    <n v="145"/>
    <n v="145"/>
    <n v="920480"/>
    <n v="0"/>
    <n v="0"/>
    <n v="0"/>
    <n v="0"/>
    <n v="0"/>
    <n v="0"/>
    <n v="674"/>
    <n v="6768606"/>
    <m/>
    <m/>
    <m/>
    <n v="240756798"/>
    <n v="10962844"/>
    <n v="4712149"/>
    <n v="0"/>
    <n v="0"/>
    <n v="0"/>
    <n v="0"/>
    <n v="0"/>
    <n v="0"/>
    <n v="0"/>
    <n v="0"/>
    <n v="263201071"/>
    <n v="0"/>
    <n v="0"/>
    <n v="0"/>
    <n v="0"/>
    <n v="0"/>
    <n v="0"/>
    <n v="0"/>
    <n v="0"/>
    <n v="0"/>
    <n v="0"/>
    <n v="0"/>
    <n v="0"/>
    <n v="1"/>
    <n v="3186916"/>
    <n v="80"/>
    <s v="Financia C"/>
    <n v="0"/>
    <n v="53244"/>
    <n v="4259520"/>
    <n v="3186916"/>
    <n v="80"/>
    <s v="Financia C"/>
    <n v="0"/>
    <n v="159.6"/>
    <n v="0"/>
    <n v="3186916"/>
    <n v="80"/>
    <s v="Financia C"/>
    <n v="0"/>
    <n v="145.04"/>
    <n v="0"/>
    <s v="3186916R"/>
    <n v="80"/>
    <s v="Financia C"/>
    <n v="0"/>
    <n v="11506"/>
    <n v="920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198"/>
    <n v="1"/>
    <n v="0"/>
    <n v="3592371.305732484"/>
    <n v="7184742.611464968"/>
    <n v="10777113.917197453"/>
    <s v="AGUAS ANDINAS S.A."/>
  </r>
  <r>
    <s v="43313956698"/>
    <s v="SI"/>
    <x v="19"/>
    <n v="2018"/>
    <s v="Agosto"/>
    <x v="0"/>
    <x v="45"/>
    <s v="ACTIVO        "/>
    <s v="BT43  "/>
    <s v="1S-C3"/>
    <s v="ANDES            "/>
    <s v="AGUAS ANDINAS S.A            "/>
    <s v="ALVARO CASANOVA 2233                        "/>
    <s v="LA REINA                                    "/>
    <n v="17"/>
    <n v="844"/>
    <n v="690"/>
    <s v="INDEFINIDO"/>
    <d v="2019-04-01T00:00:00"/>
    <d v="2018-03-22T00:00:00"/>
    <d v="2018-08-22T00:00:00"/>
    <d v="2018-09-24T00:00:00"/>
    <n v="58"/>
    <n v="0"/>
    <n v="5960"/>
    <n v="0"/>
    <n v="0"/>
    <m/>
    <n v="5482"/>
    <s v="Chilectra      "/>
    <n v="0"/>
    <n v="0"/>
    <n v="0"/>
    <s v="No           "/>
    <n v="0"/>
    <n v="32"/>
    <n v="32.5"/>
    <n v="28"/>
    <n v="144.80000000000001"/>
    <n v="440"/>
    <n v="0"/>
    <n v="0"/>
    <n v="0"/>
    <n v="0"/>
    <n v="0"/>
    <n v="0"/>
    <n v="674"/>
    <n v="50826"/>
    <m/>
    <m/>
    <m/>
    <n v="366610"/>
    <n v="401454"/>
    <n v="1070361"/>
    <n v="0"/>
    <n v="0"/>
    <n v="0"/>
    <n v="0"/>
    <n v="0"/>
    <n v="0"/>
    <n v="0"/>
    <n v="0"/>
    <n v="1889925"/>
    <n v="-1167172"/>
    <n v="0"/>
    <n v="0"/>
    <n v="0"/>
    <n v="-980817"/>
    <n v="0"/>
    <n v="0"/>
    <n v="0"/>
    <n v="0"/>
    <n v="0"/>
    <n v="0"/>
    <n v="0"/>
    <n v="2"/>
    <n v="65908391"/>
    <n v="40"/>
    <s v="Cliente   "/>
    <n v="11824"/>
    <n v="11973"/>
    <n v="5960"/>
    <n v="65908391"/>
    <n v="40"/>
    <s v="Cliente   "/>
    <n v="2.68"/>
    <n v="32"/>
    <n v="0"/>
    <n v="65908391"/>
    <n v="40"/>
    <s v="Cliente   "/>
    <n v="0"/>
    <n v="28"/>
    <n v="0"/>
    <s v="1392933R"/>
    <n v="40"/>
    <s v="Cliente   "/>
    <n v="2563"/>
    <n v="2574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53"/>
    <n v="1"/>
    <n v="0"/>
    <n v="370573.5294117647"/>
    <n v="741147.0588235294"/>
    <n v="1111720.5882352942"/>
    <s v="AGUAS ANDINAS S.A."/>
  </r>
  <r>
    <s v="43313574644"/>
    <s v="SI"/>
    <x v="19"/>
    <n v="2018"/>
    <s v="Agosto"/>
    <x v="0"/>
    <x v="15"/>
    <s v="ACTIVO        "/>
    <s v="AT43  "/>
    <s v="1S-C3"/>
    <s v="VITACURA         "/>
    <s v="AGUAS ANDINAS S.A            "/>
    <s v="A VESPUCIO 251                              "/>
    <s v="LAS CONDES                                  "/>
    <n v="14"/>
    <n v="971"/>
    <n v="5440"/>
    <s v="INDEFINIDO"/>
    <d v="2019-04-01T00:00:00"/>
    <d v="2017-12-18T00:00:00"/>
    <d v="2018-08-17T00:00:00"/>
    <d v="2018-09-14T00:00:00"/>
    <n v="100"/>
    <n v="0"/>
    <n v="44500"/>
    <n v="0"/>
    <n v="0"/>
    <m/>
    <n v="15910"/>
    <s v="Chilectra      "/>
    <n v="0"/>
    <n v="0"/>
    <n v="0"/>
    <s v="No           "/>
    <n v="0"/>
    <n v="84.2"/>
    <n v="84"/>
    <n v="82.7"/>
    <n v="526"/>
    <n v="7400"/>
    <n v="0"/>
    <n v="0"/>
    <n v="0"/>
    <n v="0"/>
    <n v="0"/>
    <n v="0"/>
    <n v="674"/>
    <n v="359951"/>
    <m/>
    <m/>
    <m/>
    <n v="2606394"/>
    <n v="668344"/>
    <n v="2505283"/>
    <n v="0"/>
    <n v="0"/>
    <n v="0"/>
    <n v="0"/>
    <n v="0"/>
    <n v="0"/>
    <n v="0"/>
    <n v="0"/>
    <n v="6140646"/>
    <n v="-1752995"/>
    <n v="0"/>
    <n v="0"/>
    <n v="0"/>
    <n v="-1473106"/>
    <n v="0"/>
    <n v="0"/>
    <n v="0"/>
    <n v="0"/>
    <n v="0"/>
    <n v="0"/>
    <n v="0"/>
    <n v="2"/>
    <n v="86308672"/>
    <n v="100"/>
    <s v="Financia C"/>
    <n v="23377"/>
    <n v="23822"/>
    <n v="44500"/>
    <n v="86308672"/>
    <n v="100"/>
    <s v="Financia C"/>
    <n v="82"/>
    <n v="84.2"/>
    <n v="0"/>
    <n v="86308672"/>
    <n v="100"/>
    <s v="Financia C"/>
    <n v="82.1"/>
    <n v="82.7"/>
    <n v="0"/>
    <s v="1286724R"/>
    <n v="100"/>
    <s v="Financia C"/>
    <n v="14318"/>
    <n v="14392"/>
    <n v="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2"/>
    <n v="1"/>
    <n v="0"/>
    <n v="761237.10743801645"/>
    <n v="1522474.2148760329"/>
    <n v="2283711.3223140496"/>
    <s v="AGUAS ANDINAS S.A."/>
  </r>
  <r>
    <s v="43313574643"/>
    <s v="SI"/>
    <x v="19"/>
    <n v="2018"/>
    <s v="Agosto"/>
    <x v="0"/>
    <x v="16"/>
    <s v="ACTIVO        "/>
    <s v="AT43  "/>
    <s v="1S-C3"/>
    <s v="LA REINA         "/>
    <s v="AGUAS ANDINAS S.A            "/>
    <s v="A VESPUCIO 321                              "/>
    <s v="LAS CONDES                                  "/>
    <n v="14"/>
    <n v="971"/>
    <n v="5700"/>
    <s v="INDEFINIDO"/>
    <d v="2019-04-01T00:00:00"/>
    <d v="2017-12-18T00:00:00"/>
    <d v="2018-08-17T00:00:00"/>
    <d v="2018-09-14T00:00:00"/>
    <n v="300"/>
    <n v="0"/>
    <n v="1700"/>
    <n v="0"/>
    <n v="0"/>
    <m/>
    <n v="47729"/>
    <s v="Chilectra      "/>
    <n v="0"/>
    <n v="0"/>
    <n v="0"/>
    <s v="No           "/>
    <n v="0"/>
    <n v="64"/>
    <n v="64.2"/>
    <n v="63.8"/>
    <n v="406.3"/>
    <n v="0"/>
    <n v="0"/>
    <n v="0"/>
    <n v="0"/>
    <n v="0"/>
    <n v="0"/>
    <n v="0"/>
    <n v="674"/>
    <n v="13752"/>
    <m/>
    <m/>
    <m/>
    <n v="99570"/>
    <n v="511204"/>
    <n v="1935313"/>
    <n v="0"/>
    <n v="0"/>
    <n v="0"/>
    <n v="0"/>
    <n v="0"/>
    <n v="0"/>
    <n v="0"/>
    <n v="0"/>
    <n v="2560513"/>
    <n v="-466944"/>
    <n v="0"/>
    <n v="0"/>
    <n v="0"/>
    <n v="-392390"/>
    <n v="0"/>
    <n v="0"/>
    <n v="0"/>
    <n v="0"/>
    <n v="0"/>
    <n v="0"/>
    <n v="0"/>
    <n v="2"/>
    <n v="84014015"/>
    <n v="100"/>
    <s v="Financia C"/>
    <n v="22555"/>
    <n v="22572"/>
    <n v="1700"/>
    <n v="84014015"/>
    <n v="100"/>
    <s v="Financia C"/>
    <n v="38.6"/>
    <n v="64"/>
    <n v="0"/>
    <n v="84014015"/>
    <n v="100"/>
    <s v="Financia C"/>
    <n v="0.5"/>
    <n v="63.8"/>
    <n v="0"/>
    <s v="66956010R"/>
    <n v="100"/>
    <s v="Financia C"/>
    <n v="8294"/>
    <n v="8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2"/>
    <n v="1"/>
    <n v="0"/>
    <n v="317418.96694214881"/>
    <n v="634837.93388429761"/>
    <n v="952256.90082644636"/>
    <s v="AGUAS ANDINAS S.A."/>
  </r>
  <r>
    <s v="433131471315"/>
    <s v="SI"/>
    <x v="19"/>
    <n v="2018"/>
    <s v="Agosto"/>
    <x v="0"/>
    <x v="13"/>
    <s v="ACTIVO        "/>
    <s v="BT43  "/>
    <s v="1S-C3"/>
    <s v="RECOLETA         "/>
    <s v="AGUAS ANDINAS S.A            "/>
    <s v="AVDA. LOS JARDINES 201                      "/>
    <s v="HUECHURABA                                  "/>
    <n v="11"/>
    <n v="158"/>
    <n v="1674"/>
    <s v="INDEFINIDO"/>
    <d v="2019-04-01T00:00:00"/>
    <d v="2017-10-13T00:00:00"/>
    <d v="2018-08-13T00:00:00"/>
    <d v="2018-09-11T00:00:00"/>
    <n v="47"/>
    <n v="0"/>
    <n v="27800"/>
    <n v="0"/>
    <n v="0"/>
    <m/>
    <n v="3904"/>
    <s v="Chilectra      "/>
    <n v="0"/>
    <n v="0"/>
    <n v="0"/>
    <s v="No           "/>
    <n v="0"/>
    <n v="20.2"/>
    <n v="18.899999999999999"/>
    <n v="14.3"/>
    <n v="96"/>
    <n v="240"/>
    <n v="0"/>
    <n v="0"/>
    <n v="0"/>
    <n v="0"/>
    <n v="0"/>
    <n v="24692"/>
    <n v="674"/>
    <n v="186227"/>
    <m/>
    <m/>
    <m/>
    <n v="1750020"/>
    <n v="655742"/>
    <n v="810582"/>
    <n v="0"/>
    <n v="0"/>
    <n v="0"/>
    <n v="0"/>
    <n v="0"/>
    <n v="0"/>
    <n v="0"/>
    <n v="0"/>
    <n v="3427937"/>
    <n v="-519572"/>
    <n v="0"/>
    <n v="0"/>
    <n v="0"/>
    <n v="-436615"/>
    <n v="0"/>
    <n v="0"/>
    <n v="0"/>
    <n v="0"/>
    <n v="0"/>
    <n v="0"/>
    <n v="0"/>
    <n v="1"/>
    <n v="5498064"/>
    <n v="20"/>
    <s v="Compañía C"/>
    <n v="2303"/>
    <n v="3693"/>
    <n v="27800"/>
    <n v="5498064"/>
    <n v="20"/>
    <s v="Compañía C"/>
    <n v="17.62"/>
    <n v="20.22"/>
    <n v="0"/>
    <n v="5498064"/>
    <n v="20"/>
    <s v="Compañía C"/>
    <n v="11.2"/>
    <n v="14.34"/>
    <n v="0"/>
    <s v="5498064R"/>
    <n v="20"/>
    <s v="Compañía C"/>
    <n v="132"/>
    <n v="144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04"/>
    <n v="1"/>
    <n v="0"/>
    <n v="338283.25657894736"/>
    <n v="676566.51315789472"/>
    <n v="1014849.769736842"/>
    <s v="AGUAS ANDINAS S.A."/>
  </r>
  <r>
    <s v="433131219003"/>
    <s v="SI"/>
    <x v="19"/>
    <n v="2018"/>
    <s v="Agosto"/>
    <x v="0"/>
    <x v="144"/>
    <s v="ACTIVO        "/>
    <s v="BT1   "/>
    <s v="1S-C3"/>
    <s v="SANTA ELENA      "/>
    <s v="AGUAS ANDINAS S.A            "/>
    <s v="AVDA. GRECIA 200                            "/>
    <s v="NUNOA                                       "/>
    <n v="8"/>
    <n v="930"/>
    <n v="510"/>
    <s v="A OPCION DEL CLIENTE"/>
    <s v="A OPCION DEL CLIENTE"/>
    <d v="2016-12-09T00:00:00"/>
    <d v="2018-08-08T00:00:00"/>
    <d v="2018-09-07T00:00:00"/>
    <n v="6"/>
    <n v="512"/>
    <n v="0"/>
    <n v="8533"/>
    <n v="0"/>
    <m/>
    <n v="206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4"/>
    <n v="33675"/>
    <m/>
    <m/>
    <m/>
    <n v="756378"/>
    <n v="0"/>
    <n v="0"/>
    <n v="0"/>
    <n v="0"/>
    <n v="0"/>
    <n v="0"/>
    <n v="0"/>
    <n v="0"/>
    <n v="0"/>
    <n v="0"/>
    <n v="790627"/>
    <n v="-240118"/>
    <n v="0"/>
    <n v="0"/>
    <n v="0"/>
    <n v="-201780"/>
    <n v="0"/>
    <n v="0"/>
    <n v="0"/>
    <n v="0"/>
    <n v="0"/>
    <n v="0"/>
    <n v="0"/>
    <n v="2"/>
    <n v="4313637"/>
    <n v="1"/>
    <s v="Financia C"/>
    <n v="30864"/>
    <n v="39397"/>
    <n v="8533"/>
    <s v="4497875R"/>
    <n v="1"/>
    <s v="Financia C"/>
    <n v="1601"/>
    <n v="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607"/>
    <n v="1"/>
    <n v="0"/>
    <n v="39075.469522240528"/>
    <n v="78150.939044481056"/>
    <n v="117226.40856672158"/>
    <s v="AGUAS ANDINAS S.A."/>
  </r>
  <r>
    <s v="43313533095"/>
    <s v="SI"/>
    <x v="19"/>
    <n v="2018"/>
    <s v="Agosto"/>
    <x v="0"/>
    <x v="68"/>
    <s v="ACTIVO        "/>
    <s v="AT43  "/>
    <s v="1S-C3"/>
    <s v="LOS DOMINICOS    "/>
    <s v="AGUAS ANDINAS S.A            "/>
    <s v="CALLE UNO LADO 1990                         "/>
    <s v="CONCHALÍ                                    "/>
    <n v="11"/>
    <n v="172"/>
    <n v="5770"/>
    <s v="INDEFINIDO"/>
    <d v="2019-04-01T00:00:00"/>
    <d v="2017-09-13T00:00:00"/>
    <d v="2018-08-13T00:00:00"/>
    <d v="2018-09-11T00:00:00"/>
    <n v="10"/>
    <n v="0"/>
    <n v="578800"/>
    <n v="0"/>
    <n v="0"/>
    <m/>
    <n v="1648"/>
    <s v="Chilectra      "/>
    <n v="0"/>
    <n v="0"/>
    <n v="0"/>
    <s v="No           "/>
    <n v="0"/>
    <n v="133.80000000000001"/>
    <n v="124.6"/>
    <n v="112.2"/>
    <n v="112.2"/>
    <n v="111800"/>
    <n v="0"/>
    <n v="0"/>
    <n v="0"/>
    <n v="0"/>
    <n v="0"/>
    <n v="56065"/>
    <n v="674"/>
    <n v="3618749"/>
    <m/>
    <m/>
    <m/>
    <n v="34730393"/>
    <n v="1385656"/>
    <n v="4246967"/>
    <n v="0"/>
    <n v="0"/>
    <n v="0"/>
    <n v="0"/>
    <n v="0"/>
    <n v="0"/>
    <n v="0"/>
    <n v="0"/>
    <n v="44038504"/>
    <n v="-4477050"/>
    <n v="0"/>
    <n v="0"/>
    <n v="0"/>
    <n v="-3762227"/>
    <n v="0"/>
    <n v="0"/>
    <n v="0"/>
    <n v="0"/>
    <n v="0"/>
    <n v="0"/>
    <n v="0"/>
    <n v="1"/>
    <n v="6050094"/>
    <n v="200"/>
    <s v="Compañía  "/>
    <n v="0"/>
    <n v="2894"/>
    <n v="578800"/>
    <n v="6050094"/>
    <n v="200"/>
    <s v="Compañía  "/>
    <n v="0"/>
    <n v="133.80000000000001"/>
    <n v="0"/>
    <n v="6050094"/>
    <n v="200"/>
    <s v="Compañía  "/>
    <n v="0"/>
    <n v="112.2"/>
    <n v="0"/>
    <s v="6050094R"/>
    <n v="200"/>
    <s v="Compañía  "/>
    <n v="0"/>
    <n v="559"/>
    <n v="11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34"/>
    <n v="1"/>
    <n v="0"/>
    <n v="3955554.2514970056"/>
    <n v="7911108.5029940112"/>
    <n v="11866662.754491018"/>
    <s v="AGUAS ANDINAS S.A."/>
  </r>
  <r>
    <s v="433131582862"/>
    <s v="SI"/>
    <x v="19"/>
    <n v="2018"/>
    <s v="Agosto"/>
    <x v="0"/>
    <x v="41"/>
    <s v="ACTIVO        "/>
    <s v="AT43  "/>
    <s v="1S-C3"/>
    <s v="QUILICURA        "/>
    <s v="AGUAS ANDINAS S.A            "/>
    <s v="LAS TORRES / ISMAEL BRICEÑO                 "/>
    <s v="QUILICURA                                   "/>
    <n v="19"/>
    <n v="189"/>
    <n v="4300"/>
    <s v="INDEFINIDO"/>
    <d v="2019-04-01T00:00:00"/>
    <d v="2017-06-27T00:00:00"/>
    <d v="2018-08-27T00:00:00"/>
    <d v="2018-09-26T00:00:00"/>
    <n v="100"/>
    <n v="0"/>
    <n v="84600"/>
    <n v="0"/>
    <n v="0"/>
    <m/>
    <n v="17046"/>
    <s v="Chilectra      "/>
    <n v="0"/>
    <n v="0"/>
    <n v="0"/>
    <s v="No           "/>
    <n v="0"/>
    <n v="33.200000000000003"/>
    <n v="16.600000000000001"/>
    <n v="24.5"/>
    <n v="24.5"/>
    <n v="20400"/>
    <n v="0"/>
    <n v="0"/>
    <n v="0"/>
    <n v="0"/>
    <n v="0"/>
    <n v="0"/>
    <n v="675"/>
    <n v="459980"/>
    <m/>
    <m/>
    <m/>
    <n v="5122884"/>
    <n v="237544"/>
    <n v="1311850"/>
    <n v="0"/>
    <n v="0"/>
    <n v="0"/>
    <n v="0"/>
    <n v="0"/>
    <n v="0"/>
    <n v="0"/>
    <n v="0"/>
    <n v="7132933"/>
    <n v="-443708"/>
    <n v="0"/>
    <n v="0"/>
    <n v="0"/>
    <n v="-372864"/>
    <n v="0"/>
    <n v="0"/>
    <n v="0"/>
    <n v="0"/>
    <n v="0"/>
    <n v="0"/>
    <n v="0"/>
    <n v="1"/>
    <n v="2302146"/>
    <n v="100"/>
    <s v="Cliente   "/>
    <n v="5003"/>
    <n v="5849"/>
    <n v="84600"/>
    <n v="2302146"/>
    <n v="100"/>
    <s v="Cliente   "/>
    <n v="40.299999999999997"/>
    <n v="33.200000000000003"/>
    <n v="0"/>
    <n v="2302146"/>
    <n v="100"/>
    <s v="Cliente   "/>
    <n v="32.4"/>
    <n v="24.5"/>
    <n v="0"/>
    <s v="2302146R"/>
    <n v="100"/>
    <s v="Cliente   "/>
    <n v="950"/>
    <n v="1154"/>
    <n v="2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426"/>
    <n v="1"/>
    <n v="0"/>
    <n v="502319.22535211261"/>
    <n v="1004638.4507042252"/>
    <n v="1506957.6760563378"/>
    <s v="AGUAS ANDINAS S.A."/>
  </r>
  <r>
    <s v="433132574358"/>
    <s v="SI"/>
    <x v="19"/>
    <n v="2018"/>
    <s v="Agosto"/>
    <x v="0"/>
    <x v="145"/>
    <s v="ACTIVO        "/>
    <s v="AT43  "/>
    <s v="1S-C3"/>
    <s v="MACUL            "/>
    <s v="AGUAS ANDINAS S.A.           "/>
    <s v="AVENIDA QUILIN 9851                         "/>
    <s v="PENALOLEN                                   "/>
    <n v="20"/>
    <n v="6"/>
    <n v="1786"/>
    <s v="INDEFINIDO"/>
    <d v="2019-04-01T00:00:00"/>
    <d v="2013-11-04T00:00:00"/>
    <d v="2018-08-28T00:00:00"/>
    <d v="2018-09-27T00:00:00"/>
    <n v="501"/>
    <n v="0"/>
    <n v="1251800"/>
    <n v="0"/>
    <n v="0"/>
    <m/>
    <n v="85400"/>
    <s v="Chilectra      "/>
    <n v="0"/>
    <n v="0"/>
    <n v="0"/>
    <s v="No           "/>
    <n v="0"/>
    <n v="253"/>
    <n v="126.5"/>
    <n v="171"/>
    <n v="171"/>
    <n v="540160"/>
    <n v="3"/>
    <n v="0"/>
    <n v="0"/>
    <n v="0"/>
    <n v="0"/>
    <n v="23166"/>
    <n v="675"/>
    <n v="2982681"/>
    <m/>
    <m/>
    <m/>
    <n v="74273805"/>
    <n v="8389830"/>
    <n v="6504719"/>
    <n v="967378"/>
    <n v="0"/>
    <n v="0"/>
    <n v="0"/>
    <n v="0"/>
    <n v="0"/>
    <n v="0"/>
    <n v="0"/>
    <n v="93142254"/>
    <n v="-27401947"/>
    <n v="0"/>
    <n v="0"/>
    <n v="0"/>
    <n v="-23026847"/>
    <n v="0"/>
    <n v="0"/>
    <n v="0"/>
    <n v="0"/>
    <n v="0"/>
    <n v="0"/>
    <n v="0"/>
    <n v="1"/>
    <n v="6882891"/>
    <n v="1000"/>
    <s v="Compañía C"/>
    <n v="99183.998999999996"/>
    <n v="435"/>
    <n v="1251800"/>
    <n v="6882891"/>
    <n v="1000"/>
    <s v="Compañía C"/>
    <n v="0"/>
    <n v="253"/>
    <n v="0"/>
    <n v="6882891"/>
    <n v="1000"/>
    <s v="Compañía C"/>
    <n v="0"/>
    <n v="171"/>
    <n v="0"/>
    <s v="6882891R"/>
    <n v="1000"/>
    <s v="Compañía C"/>
    <n v="99665.339000000007"/>
    <n v="206"/>
    <n v="540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758"/>
    <n v="1"/>
    <n v="0"/>
    <n v="1589458.2593856654"/>
    <n v="3178916.5187713308"/>
    <n v="4768374.7781569967"/>
    <s v="AGUAS ANDINAS S.A."/>
  </r>
  <r>
    <s v="43313910725"/>
    <s v="SI"/>
    <x v="19"/>
    <n v="2018"/>
    <s v="Agosto"/>
    <x v="0"/>
    <x v="18"/>
    <s v="ACTIVO        "/>
    <s v="BT1   "/>
    <s v="1S-C3"/>
    <s v="SANTA ELENA      "/>
    <s v="AGUAS ANDINAS S.A            "/>
    <s v="AVDA NVA LARRAIN 9740                       "/>
    <s v="LA REINA                                    "/>
    <n v="17"/>
    <n v="860"/>
    <n v="500"/>
    <s v="A OPCION DEL CLIENTE"/>
    <s v="A OPCION DEL CLIENTE"/>
    <d v="2017-12-21T00:00:00"/>
    <d v="2018-08-22T00:00:00"/>
    <d v="2018-09-24T00:00:00"/>
    <n v="0"/>
    <n v="844"/>
    <n v="0"/>
    <n v="2890"/>
    <n v="0"/>
    <m/>
    <n v="112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4"/>
    <n v="23650"/>
    <m/>
    <m/>
    <m/>
    <n v="248855"/>
    <n v="0"/>
    <n v="0"/>
    <n v="0"/>
    <n v="0"/>
    <n v="0"/>
    <n v="0"/>
    <n v="0"/>
    <n v="0"/>
    <n v="0"/>
    <n v="0"/>
    <n v="273079"/>
    <n v="-673627"/>
    <n v="0"/>
    <n v="0"/>
    <n v="0"/>
    <n v="-566073"/>
    <n v="0"/>
    <n v="0"/>
    <n v="0"/>
    <n v="0"/>
    <n v="0"/>
    <n v="0"/>
    <n v="0"/>
    <n v="1"/>
    <n v="3724122"/>
    <n v="1"/>
    <s v="Cliente   "/>
    <n v="61095"/>
    <n v="63985"/>
    <n v="2890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44"/>
    <n v="1"/>
    <n v="0"/>
    <n v="33575.2868852459"/>
    <n v="67150.573770491799"/>
    <n v="100725.86065573771"/>
    <s v="AGUAS ANDINAS S.A."/>
  </r>
  <r>
    <s v="43313574640"/>
    <s v="SI"/>
    <x v="19"/>
    <n v="2018"/>
    <s v="Agosto"/>
    <x v="0"/>
    <x v="146"/>
    <s v="ACTIVO        "/>
    <s v="AT43  "/>
    <s v="1S-C3"/>
    <s v="LA REINA         "/>
    <s v="AGUAS ANDINAS S.A            "/>
    <s v="P  DE GALES/S IZQUIERDO                     "/>
    <s v="LA REINA                                    "/>
    <n v="6"/>
    <n v="878"/>
    <n v="1370"/>
    <s v="INDEFINIDO"/>
    <d v="2019-04-01T00:00:00"/>
    <d v="2014-02-06T00:00:00"/>
    <d v="2018-08-06T00:00:00"/>
    <d v="2018-09-05T00:00:00"/>
    <n v="150"/>
    <n v="0"/>
    <n v="7800"/>
    <n v="0"/>
    <n v="0"/>
    <m/>
    <n v="27274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88964"/>
    <n v="674"/>
    <n v="15210"/>
    <m/>
    <m/>
    <m/>
    <n v="71840"/>
    <n v="0"/>
    <n v="0"/>
    <n v="0"/>
    <n v="0"/>
    <n v="0"/>
    <n v="0"/>
    <n v="0"/>
    <n v="0"/>
    <n v="0"/>
    <n v="0"/>
    <n v="176688"/>
    <n v="-869608"/>
    <n v="0"/>
    <n v="0"/>
    <n v="0"/>
    <n v="-730764"/>
    <n v="0"/>
    <n v="0"/>
    <n v="0"/>
    <n v="0"/>
    <n v="0"/>
    <n v="0"/>
    <n v="0"/>
    <n v="1"/>
    <n v="5497573"/>
    <n v="600"/>
    <s v="Compañía C"/>
    <n v="99989"/>
    <n v="2"/>
    <n v="7800"/>
    <n v="5497573"/>
    <n v="600"/>
    <s v="Compañía C"/>
    <n v="0"/>
    <n v="0"/>
    <n v="0"/>
    <n v="5497573"/>
    <n v="600"/>
    <s v="Compañía C"/>
    <n v="0"/>
    <n v="0"/>
    <n v="0"/>
    <s v="5497573R"/>
    <n v="600"/>
    <s v="Compañía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642"/>
    <n v="1"/>
    <n v="0"/>
    <n v="3228.1607795371501"/>
    <n v="6456.3215590743002"/>
    <n v="9684.4823386114494"/>
    <s v="AGUAS ANDINAS S.A."/>
  </r>
  <r>
    <s v="43313574740"/>
    <s v="SI"/>
    <x v="19"/>
    <n v="2018"/>
    <s v="Agosto"/>
    <x v="0"/>
    <x v="147"/>
    <s v="ACTIVO        "/>
    <s v="BT1   "/>
    <s v="1S-C3"/>
    <s v="SANTA ELENA      "/>
    <s v="AGUAS ANDINAS S.A            "/>
    <s v="VALENZUELA PUELMA 8250                      "/>
    <s v="LA REINA                                    "/>
    <n v="6"/>
    <n v="880"/>
    <n v="1650"/>
    <s v="A OPCION DEL CLIENTE"/>
    <s v="A OPCION DEL CLIENTE"/>
    <d v="2018-02-07T00:00:00"/>
    <d v="2018-08-06T00:00:00"/>
    <d v="2018-09-05T00:00:00"/>
    <n v="0"/>
    <n v="441"/>
    <n v="0"/>
    <n v="2783"/>
    <n v="336"/>
    <m/>
    <n v="246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74"/>
    <n v="26342"/>
    <m/>
    <m/>
    <m/>
    <n v="275815"/>
    <n v="0"/>
    <n v="0"/>
    <n v="0"/>
    <n v="0"/>
    <n v="0"/>
    <n v="0"/>
    <n v="0"/>
    <n v="0"/>
    <n v="0"/>
    <n v="0"/>
    <n v="302731"/>
    <n v="-223470"/>
    <n v="0"/>
    <n v="0"/>
    <n v="0"/>
    <n v="-187790"/>
    <n v="0"/>
    <n v="0"/>
    <n v="0"/>
    <n v="0"/>
    <n v="0"/>
    <n v="0"/>
    <n v="0"/>
    <n v="1"/>
    <n v="3207503"/>
    <n v="1"/>
    <s v="Cliente   "/>
    <n v="7804"/>
    <n v="923"/>
    <n v="3119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80"/>
    <n v="1"/>
    <n v="0"/>
    <n v="50455.166666666672"/>
    <n v="100910.33333333334"/>
    <n v="151365.5"/>
    <s v="AGUAS ANDINAS S.A."/>
  </r>
  <r>
    <s v="433132595084"/>
    <s v="SI"/>
    <x v="19"/>
    <n v="2018"/>
    <s v="Agosto"/>
    <x v="0"/>
    <x v="50"/>
    <s v="ACTIVO        "/>
    <s v="BT43  "/>
    <s v="1S-C3"/>
    <s v="QUILICURA        "/>
    <s v="AGUAS ANDINAS S.A.           "/>
    <s v="AVDA. LO MARCOLETA 471                      "/>
    <s v="QUILICURA                                   "/>
    <n v="17"/>
    <n v="189"/>
    <n v="4420"/>
    <s v="INDEFINIDO"/>
    <d v="2019-04-01T00:00:00"/>
    <d v="2017-07-25T00:00:00"/>
    <d v="2018-08-22T00:00:00"/>
    <d v="2018-09-24T00:00:00"/>
    <n v="17"/>
    <n v="0"/>
    <n v="13115"/>
    <n v="0"/>
    <n v="0"/>
    <m/>
    <n v="1607"/>
    <s v="Chilectra      "/>
    <n v="0"/>
    <n v="0"/>
    <n v="0"/>
    <s v="No           "/>
    <n v="0"/>
    <n v="0"/>
    <n v="0"/>
    <n v="3.3"/>
    <n v="38.4"/>
    <n v="133"/>
    <n v="0"/>
    <n v="0"/>
    <n v="0"/>
    <n v="0"/>
    <n v="0"/>
    <n v="0"/>
    <n v="674"/>
    <n v="74647"/>
    <m/>
    <m/>
    <m/>
    <n v="836101"/>
    <n v="0"/>
    <n v="288098"/>
    <n v="0"/>
    <n v="0"/>
    <n v="0"/>
    <n v="0"/>
    <n v="0"/>
    <n v="0"/>
    <n v="0"/>
    <n v="0"/>
    <n v="1199520"/>
    <n v="-1573580"/>
    <n v="0"/>
    <n v="0"/>
    <n v="0"/>
    <n v="-1322337"/>
    <n v="0"/>
    <n v="0"/>
    <n v="0"/>
    <n v="0"/>
    <n v="0"/>
    <n v="0"/>
    <n v="0"/>
    <n v="1"/>
    <n v="7824"/>
    <n v="1"/>
    <s v="Financia C"/>
    <n v="108649"/>
    <n v="121764"/>
    <n v="13115"/>
    <n v="7824"/>
    <n v="1"/>
    <s v="Financia C"/>
    <n v="4.88"/>
    <n v="0"/>
    <n v="0"/>
    <n v="7824"/>
    <n v="1"/>
    <s v="Financia C"/>
    <n v="5.38"/>
    <n v="3.35"/>
    <n v="0"/>
    <s v="7824R"/>
    <n v="1"/>
    <s v="Financia C"/>
    <n v="43662"/>
    <n v="43795"/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93"/>
    <n v="1"/>
    <n v="0"/>
    <n v="91566.412213740463"/>
    <n v="183132.82442748093"/>
    <n v="274699.23664122139"/>
    <s v="AGUAS ANDINAS S.A."/>
  </r>
  <r>
    <s v="433131470614"/>
    <s v="SI"/>
    <x v="19"/>
    <n v="2018"/>
    <s v="Agosto"/>
    <x v="0"/>
    <x v="148"/>
    <s v="ACTIVO        "/>
    <s v="AT43  "/>
    <s v="1S-C3"/>
    <s v="QUILICURA        "/>
    <s v="AGUAS ANDINAS S.A            "/>
    <s v="CAM.AGRIC.C.COLO P/2-3-4                    "/>
    <s v="QUILICURA                                   "/>
    <n v="17"/>
    <n v="189"/>
    <n v="4519"/>
    <s v="INDEFINIDO"/>
    <d v="2019-04-01T00:00:00"/>
    <d v="2018-02-22T00:00:00"/>
    <d v="2018-08-22T00:00:00"/>
    <d v="2018-09-24T00:00:00"/>
    <n v="0"/>
    <n v="0"/>
    <n v="111000"/>
    <n v="0"/>
    <n v="0"/>
    <m/>
    <n v="27001"/>
    <s v="Chilectra      "/>
    <n v="0"/>
    <n v="0"/>
    <n v="0"/>
    <s v="No           "/>
    <n v="0"/>
    <n v="62.6"/>
    <n v="67.5"/>
    <n v="63.4"/>
    <n v="394.6"/>
    <n v="0"/>
    <n v="0"/>
    <n v="0"/>
    <n v="0"/>
    <n v="0"/>
    <n v="0"/>
    <n v="0"/>
    <n v="674"/>
    <n v="943121"/>
    <m/>
    <m/>
    <m/>
    <n v="6469990"/>
    <n v="402304"/>
    <n v="1876546"/>
    <n v="0"/>
    <n v="0"/>
    <n v="0"/>
    <n v="0"/>
    <n v="0"/>
    <n v="0"/>
    <n v="0"/>
    <n v="714"/>
    <n v="9693349"/>
    <n v="-8364314"/>
    <n v="0"/>
    <n v="0"/>
    <n v="0"/>
    <n v="-7028835"/>
    <n v="0"/>
    <n v="0"/>
    <n v="0"/>
    <n v="0"/>
    <n v="0"/>
    <n v="0"/>
    <n v="50596"/>
    <n v="2"/>
    <n v="86411369"/>
    <n v="200"/>
    <s v="Cliente   "/>
    <n v="44961"/>
    <n v="45516"/>
    <n v="111000"/>
    <n v="86411369"/>
    <n v="200"/>
    <s v="Cliente   "/>
    <n v="61.2"/>
    <n v="62.6"/>
    <n v="0"/>
    <n v="86411369"/>
    <n v="200"/>
    <s v="Cliente   "/>
    <n v="0"/>
    <n v="63.4"/>
    <n v="0"/>
    <s v="4498806R"/>
    <n v="200"/>
    <s v="Cliente   "/>
    <n v="13549"/>
    <n v="13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81"/>
    <n v="1"/>
    <n v="0"/>
    <n v="1606632.4309392266"/>
    <n v="3213264.8618784533"/>
    <n v="4819897.2928176792"/>
    <s v="AGUAS ANDINAS S.A."/>
  </r>
  <r>
    <s v="43313533023"/>
    <s v="SI"/>
    <x v="19"/>
    <n v="2018"/>
    <s v="Agosto"/>
    <x v="0"/>
    <x v="149"/>
    <s v="ACTIVO        "/>
    <s v="BT3   "/>
    <s v="1S-C3"/>
    <s v="SAN CRISTOBAL    "/>
    <s v="AGUAS ANDINAS S.A            "/>
    <s v="AV.RECOLETA FINAL                           "/>
    <s v="HUECHURABA                                  "/>
    <n v="11"/>
    <n v="614"/>
    <n v="580"/>
    <s v="INDEFINIDO"/>
    <d v="2019-07-07T00:00:00"/>
    <d v="2017-09-27T00:00:00"/>
    <d v="2018-08-13T00:00:00"/>
    <d v="2018-09-11T00:00:00"/>
    <n v="17"/>
    <n v="0"/>
    <n v="253"/>
    <n v="0"/>
    <n v="0"/>
    <m/>
    <n v="1264"/>
    <s v="Chilectra      "/>
    <n v="0"/>
    <n v="0"/>
    <n v="0"/>
    <s v="No           "/>
    <n v="0"/>
    <n v="0"/>
    <n v="0.06"/>
    <n v="0"/>
    <n v="0"/>
    <n v="0"/>
    <n v="0"/>
    <n v="0"/>
    <n v="0"/>
    <n v="0"/>
    <n v="0"/>
    <n v="0"/>
    <n v="627"/>
    <n v="1631"/>
    <m/>
    <m/>
    <m/>
    <n v="15978"/>
    <n v="3636"/>
    <n v="0"/>
    <n v="0"/>
    <n v="0"/>
    <n v="0"/>
    <n v="0"/>
    <n v="0"/>
    <n v="0"/>
    <n v="0"/>
    <n v="0"/>
    <n v="21872"/>
    <n v="-19275"/>
    <n v="0"/>
    <n v="0"/>
    <n v="0"/>
    <n v="-16198"/>
    <n v="0"/>
    <n v="0"/>
    <n v="0"/>
    <n v="0"/>
    <n v="0"/>
    <n v="0"/>
    <n v="0"/>
    <n v="1"/>
    <n v="68182626"/>
    <n v="1"/>
    <s v="Cliente   "/>
    <n v="108525"/>
    <n v="108778"/>
    <n v="253"/>
    <n v="68182626"/>
    <n v="1"/>
    <s v="Cliente   "/>
    <n v="0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20"/>
    <n v="1"/>
    <n v="0"/>
    <n v="2050.5"/>
    <n v="4101"/>
    <n v="6151.4999999999991"/>
    <s v="AGUAS ANDINAS S.A."/>
  </r>
  <r>
    <s v="433442877259"/>
    <s v="SI"/>
    <x v="20"/>
    <n v="2018"/>
    <s v="Septiembre"/>
    <x v="2"/>
    <x v="92"/>
    <s v="ACTIVO        "/>
    <s v="AT43  "/>
    <s v="1A   "/>
    <s v="BATUCO           "/>
    <s v="AGUAS MANQUEHUE S.A.         "/>
    <s v="EL PERAL 230                                "/>
    <s v="LAMPA                                       "/>
    <n v="5"/>
    <n v="574"/>
    <n v="2082"/>
    <s v="INDEFINIDO"/>
    <d v="2019-04-01T00:00:00"/>
    <d v="2018-04-05T00:00:00"/>
    <d v="2018-09-04T00:00:00"/>
    <d v="2018-10-03T00:00:00"/>
    <n v="190"/>
    <n v="0"/>
    <n v="117800"/>
    <n v="0"/>
    <n v="0"/>
    <m/>
    <n v="34547"/>
    <s v="Chilectra      "/>
    <n v="0"/>
    <n v="0"/>
    <n v="0"/>
    <s v="             "/>
    <n v="0"/>
    <n v="70.599999999999994"/>
    <n v="92.2"/>
    <n v="66"/>
    <n v="66"/>
    <n v="7000"/>
    <n v="0"/>
    <n v="0"/>
    <n v="0"/>
    <n v="0"/>
    <n v="0"/>
    <n v="0"/>
    <n v="675"/>
    <n v="1010659"/>
    <m/>
    <m/>
    <m/>
    <n v="6866350"/>
    <n v="466427"/>
    <n v="1591013"/>
    <n v="0"/>
    <n v="0"/>
    <n v="0"/>
    <n v="0"/>
    <n v="0"/>
    <n v="0"/>
    <n v="0"/>
    <n v="0"/>
    <n v="9935124"/>
    <n v="-6765256"/>
    <n v="0"/>
    <n v="0"/>
    <n v="0"/>
    <n v="-5685090"/>
    <n v="0"/>
    <n v="0"/>
    <n v="0"/>
    <n v="0"/>
    <n v="0"/>
    <n v="0"/>
    <n v="0"/>
    <n v="1"/>
    <n v="820965"/>
    <n v="200"/>
    <s v="Financia C"/>
    <n v="7988"/>
    <n v="8577"/>
    <n v="117800"/>
    <n v="820965"/>
    <n v="200"/>
    <s v="Financia C"/>
    <n v="0"/>
    <n v="70.599999999999994"/>
    <n v="0"/>
    <n v="820965"/>
    <n v="200"/>
    <s v="Financia C"/>
    <n v="0"/>
    <n v="66"/>
    <n v="0"/>
    <s v="820965R"/>
    <n v="200"/>
    <s v="Financia C"/>
    <n v="3471"/>
    <n v="350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52"/>
    <n v="1"/>
    <n v="1"/>
    <n v="1960879.7368421052"/>
    <n v="3921759.4736842103"/>
    <n v="5882639.2105263155"/>
    <s v="AGUAS MANQUEHUE S.A."/>
  </r>
  <r>
    <s v="433442852013"/>
    <s v="SI"/>
    <x v="20"/>
    <n v="2018"/>
    <s v="Septiembre"/>
    <x v="2"/>
    <x v="150"/>
    <s v="ACTIVO        "/>
    <s v="BT43  "/>
    <s v="1A   "/>
    <s v="BATUCO           "/>
    <s v="AGUAS MANQUEHUE S. A.        "/>
    <s v="POLO MANQUEHUE 2 FTE ACCESO CONDOMINIO      "/>
    <s v="COLINA                                      "/>
    <n v="3"/>
    <n v="556"/>
    <n v="744"/>
    <s v="INDEFINIDO"/>
    <d v="2019-04-01T00:00:00"/>
    <d v="2017-08-02T00:00:00"/>
    <d v="2018-08-31T00:00:00"/>
    <d v="2018-10-01T00:00:00"/>
    <n v="90"/>
    <n v="0"/>
    <n v="107720"/>
    <n v="0"/>
    <n v="0"/>
    <m/>
    <n v="7733"/>
    <s v="Chilectra      "/>
    <n v="0"/>
    <n v="0"/>
    <n v="0"/>
    <s v="             "/>
    <n v="0"/>
    <n v="62.2"/>
    <n v="31.1"/>
    <n v="17.7"/>
    <n v="17.7"/>
    <n v="23000"/>
    <n v="0"/>
    <n v="0"/>
    <n v="0"/>
    <n v="0"/>
    <n v="0"/>
    <n v="0"/>
    <n v="675"/>
    <n v="630763"/>
    <m/>
    <m/>
    <m/>
    <n v="6611174"/>
    <n v="1010985"/>
    <n v="2639723"/>
    <n v="0"/>
    <n v="0"/>
    <n v="0"/>
    <n v="0"/>
    <n v="0"/>
    <n v="0"/>
    <n v="0"/>
    <n v="0"/>
    <n v="10893320"/>
    <n v="-14654193"/>
    <n v="0"/>
    <n v="0"/>
    <n v="0"/>
    <n v="-12314448"/>
    <n v="0"/>
    <n v="0"/>
    <n v="0"/>
    <n v="0"/>
    <n v="0"/>
    <n v="0"/>
    <n v="0"/>
    <n v="1"/>
    <n v="821081"/>
    <n v="40"/>
    <s v="Financia C"/>
    <n v="36524"/>
    <n v="39217"/>
    <n v="107720"/>
    <n v="821081"/>
    <n v="40"/>
    <s v="Financia C"/>
    <n v="43.24"/>
    <n v="62.24"/>
    <n v="0"/>
    <n v="821081"/>
    <n v="40"/>
    <s v="Financia C"/>
    <n v="9.4"/>
    <n v="17.760000000000002"/>
    <n v="0"/>
    <s v="821081R"/>
    <n v="40"/>
    <s v="Financia C"/>
    <n v="8705"/>
    <n v="928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94"/>
    <n v="1"/>
    <n v="1"/>
    <n v="829440.60913705581"/>
    <n v="1658881.2182741116"/>
    <n v="2488321.8274111673"/>
    <s v="AGUAS MANQUEHUE S.A."/>
  </r>
  <r>
    <s v="433442726703"/>
    <s v="SI"/>
    <x v="20"/>
    <n v="2018"/>
    <s v="Septiembre"/>
    <x v="0"/>
    <x v="35"/>
    <s v="ACTIVO        "/>
    <s v="BT1   "/>
    <s v="1S-C3"/>
    <s v="CISTERNA         "/>
    <s v="AGUAS ANDINAS S.A. M M       "/>
    <s v="J JOAQUIN PRIETO 9205                       "/>
    <s v="LO ESPEJO                                   "/>
    <n v="1"/>
    <n v="155"/>
    <n v="86"/>
    <s v="A OPCION DEL CLIENTE"/>
    <s v="A OPCION DEL CLIENTE"/>
    <d v="2018-03-28T00:00:00"/>
    <d v="2018-08-29T00:00:00"/>
    <d v="2018-09-28T00:00:00"/>
    <n v="99"/>
    <n v="1018"/>
    <n v="0"/>
    <n v="733"/>
    <n v="0"/>
    <m/>
    <n v="34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74"/>
    <n v="6269"/>
    <m/>
    <m/>
    <m/>
    <n v="62955"/>
    <n v="0"/>
    <n v="0"/>
    <n v="0"/>
    <n v="0"/>
    <n v="0"/>
    <n v="0"/>
    <n v="0"/>
    <n v="0"/>
    <n v="0"/>
    <n v="0"/>
    <n v="69798"/>
    <n v="-350593"/>
    <n v="0"/>
    <n v="0"/>
    <n v="0"/>
    <n v="-294616"/>
    <n v="0"/>
    <n v="0"/>
    <n v="0"/>
    <n v="0"/>
    <n v="0"/>
    <n v="0"/>
    <n v="0"/>
    <n v="1"/>
    <n v="131236"/>
    <n v="1"/>
    <s v="Financia C"/>
    <n v="12201"/>
    <n v="12934"/>
    <n v="733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54"/>
    <n v="1"/>
    <n v="0"/>
    <n v="13597.012987012988"/>
    <n v="27194.025974025975"/>
    <n v="40791.038961038961"/>
    <s v="AGUAS ANDINAS S.A."/>
  </r>
  <r>
    <s v="433441587285"/>
    <s v="SI"/>
    <x v="20"/>
    <n v="2018"/>
    <s v="Septiembre"/>
    <x v="0"/>
    <x v="73"/>
    <s v="ACTIVO        "/>
    <s v="BT43  "/>
    <s v="1S-C3"/>
    <s v="PUDAHUEL         "/>
    <s v="AGUAS ANDINAS S.A            "/>
    <s v="PELLUHUE/TOPOCALMA S/N                      "/>
    <s v="RENCA                                       "/>
    <n v="3"/>
    <n v="190"/>
    <n v="6135"/>
    <s v="INDEFINIDO"/>
    <d v="2019-04-01T00:00:00"/>
    <d v="2017-09-01T00:00:00"/>
    <d v="2018-08-31T00:00:00"/>
    <d v="2018-10-01T00:00:00"/>
    <n v="218"/>
    <n v="0"/>
    <n v="947520"/>
    <n v="0"/>
    <n v="0"/>
    <m/>
    <n v="18731"/>
    <s v="Chilectra      "/>
    <n v="0"/>
    <n v="0"/>
    <n v="0"/>
    <s v="             "/>
    <n v="0"/>
    <n v="150.30000000000001"/>
    <n v="75.099999999999994"/>
    <n v="150.30000000000001"/>
    <n v="150.30000000000001"/>
    <n v="152760"/>
    <n v="0"/>
    <n v="0"/>
    <n v="0"/>
    <n v="0"/>
    <n v="0"/>
    <n v="0"/>
    <n v="675"/>
    <n v="5907243"/>
    <m/>
    <m/>
    <m/>
    <n v="56479474"/>
    <n v="2227757"/>
    <n v="9854422"/>
    <n v="0"/>
    <n v="0"/>
    <n v="0"/>
    <n v="0"/>
    <n v="0"/>
    <n v="0"/>
    <n v="0"/>
    <n v="0"/>
    <n v="74469571"/>
    <n v="-43803378"/>
    <n v="0"/>
    <n v="0"/>
    <n v="0"/>
    <n v="-36809562"/>
    <n v="0"/>
    <n v="0"/>
    <n v="0"/>
    <n v="0"/>
    <n v="0"/>
    <n v="0"/>
    <n v="0"/>
    <n v="1"/>
    <n v="2915714"/>
    <n v="120"/>
    <s v="Cliente   "/>
    <n v="45704"/>
    <n v="53600"/>
    <n v="947520"/>
    <n v="2915714"/>
    <n v="120"/>
    <s v="Cliente   "/>
    <n v="168.6"/>
    <n v="150.36000000000001"/>
    <n v="0"/>
    <n v="2915714"/>
    <n v="120"/>
    <s v="Cliente   "/>
    <n v="157.44"/>
    <n v="150.36000000000001"/>
    <n v="0"/>
    <s v="2915714R"/>
    <n v="120"/>
    <s v="Cliente   "/>
    <n v="14893"/>
    <n v="16166"/>
    <n v="15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64"/>
    <n v="1"/>
    <n v="0"/>
    <n v="6137602.0054945052"/>
    <n v="12275204.01098901"/>
    <n v="18412806.016483516"/>
    <s v="AGUAS ANDINAS S.A."/>
  </r>
  <r>
    <s v="43344533024"/>
    <s v="SI"/>
    <x v="20"/>
    <n v="2018"/>
    <s v="Septiembre"/>
    <x v="0"/>
    <x v="151"/>
    <s v="ACTIVO        "/>
    <s v="BT1   "/>
    <s v="1S-C3"/>
    <s v="RECOLETA         "/>
    <s v="AGUAS ANDINAS S.A            "/>
    <s v="LOS DAMASCOS S/N                            "/>
    <s v="HUECHURABA                                  "/>
    <n v="12"/>
    <n v="611"/>
    <n v="1950"/>
    <s v="A OPCION DEL CLIENTE"/>
    <s v="A OPCION DEL CLIENTE"/>
    <d v="2018-06-13T00:00:00"/>
    <d v="2018-09-12T00:00:00"/>
    <d v="2018-10-12T00:00:00"/>
    <n v="2.5"/>
    <n v="723"/>
    <n v="0"/>
    <n v="2193"/>
    <n v="1012"/>
    <m/>
    <n v="727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575"/>
    <n v="28210"/>
    <m/>
    <m/>
    <m/>
    <n v="300764"/>
    <n v="0"/>
    <n v="0"/>
    <n v="0"/>
    <n v="0"/>
    <n v="0"/>
    <n v="0"/>
    <n v="0"/>
    <n v="0"/>
    <n v="0"/>
    <n v="0"/>
    <n v="329549"/>
    <n v="-129725"/>
    <n v="0"/>
    <n v="0"/>
    <n v="0"/>
    <n v="-109013"/>
    <n v="0"/>
    <n v="0"/>
    <n v="0"/>
    <n v="0"/>
    <n v="0"/>
    <n v="0"/>
    <n v="0"/>
    <n v="1"/>
    <n v="24307090"/>
    <n v="1"/>
    <s v="Financia C"/>
    <n v="8717"/>
    <n v="11922"/>
    <n v="3205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1"/>
    <n v="1"/>
    <n v="0"/>
    <n v="108642.52747252746"/>
    <n v="217285.05494505493"/>
    <n v="325927.58241758239"/>
    <s v="AGUAS ANDINAS S.A."/>
  </r>
  <r>
    <s v="43344574741"/>
    <s v="SI"/>
    <x v="20"/>
    <n v="2018"/>
    <s v="Septiembre"/>
    <x v="0"/>
    <x v="112"/>
    <s v="ACTIVO        "/>
    <s v="AT43  "/>
    <s v="1S-C3"/>
    <s v="SAN JOAQUIN      "/>
    <s v="AGUAS ANDINAS S.A            "/>
    <s v="NICANOR PLAZA 211 D                         "/>
    <s v="LA REINA                                    "/>
    <n v="17"/>
    <n v="841"/>
    <n v="2870"/>
    <s v="INDEFINIDO"/>
    <d v="2019-04-01T00:00:00"/>
    <d v="2018-06-20T00:00:00"/>
    <d v="2018-09-24T00:00:00"/>
    <d v="2018-10-22T00:00:00"/>
    <n v="420"/>
    <n v="0"/>
    <n v="52800"/>
    <n v="0"/>
    <n v="0"/>
    <m/>
    <n v="66820"/>
    <s v="Chilectra      "/>
    <n v="0"/>
    <n v="0"/>
    <n v="0"/>
    <s v="No           "/>
    <n v="0"/>
    <n v="234.6"/>
    <n v="287.39999999999998"/>
    <n v="0"/>
    <n v="0"/>
    <n v="6600"/>
    <n v="0"/>
    <n v="0"/>
    <n v="0"/>
    <n v="0"/>
    <n v="0"/>
    <n v="0"/>
    <n v="812"/>
    <n v="467279"/>
    <m/>
    <m/>
    <m/>
    <n v="3077617"/>
    <n v="950862"/>
    <n v="0"/>
    <n v="0"/>
    <n v="0"/>
    <n v="0"/>
    <n v="0"/>
    <n v="0"/>
    <n v="0"/>
    <n v="0"/>
    <n v="0"/>
    <n v="4496570"/>
    <n v="-6903205"/>
    <n v="0"/>
    <n v="0"/>
    <n v="0"/>
    <n v="-5801013"/>
    <n v="0"/>
    <n v="0"/>
    <n v="0"/>
    <n v="0"/>
    <n v="0"/>
    <n v="0"/>
    <n v="0"/>
    <n v="2"/>
    <n v="86435678"/>
    <n v="600"/>
    <s v="Cliente   "/>
    <n v="8601"/>
    <n v="8689"/>
    <n v="52800"/>
    <n v="86435678"/>
    <n v="600"/>
    <s v="Cliente   "/>
    <n v="229.2"/>
    <n v="234.6"/>
    <n v="0"/>
    <n v="86435678"/>
    <n v="600"/>
    <s v="Cliente   "/>
    <n v="0"/>
    <n v="0"/>
    <n v="0"/>
    <s v="66955970R"/>
    <n v="600"/>
    <s v="Cliente   "/>
    <n v="3047"/>
    <n v="3058"/>
    <n v="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6"/>
    <n v="1"/>
    <n v="0"/>
    <n v="1405178.125"/>
    <n v="2810356.25"/>
    <n v="4215534.375"/>
    <s v="AGUAS ANDINAS S.A."/>
  </r>
  <r>
    <s v="433441323454"/>
    <s v="SI"/>
    <x v="20"/>
    <n v="2018"/>
    <s v="Septiembre"/>
    <x v="0"/>
    <x v="129"/>
    <s v="ACTIVO        "/>
    <s v="BT1   "/>
    <s v="1S-C3"/>
    <s v="SANTA ELENA      "/>
    <s v="AGUAS ANDINAS S.A            "/>
    <s v="QUILIN SUR FTE 2521                         "/>
    <s v="MACUL                                       "/>
    <n v="17"/>
    <n v="810"/>
    <n v="650"/>
    <s v="A OPCION DEL CLIENTE"/>
    <s v="A OPCION DEL CLIENTE"/>
    <d v="2018-06-20T00:00:00"/>
    <d v="2018-09-24T00:00:00"/>
    <d v="2018-10-22T00:00:00"/>
    <n v="6"/>
    <n v="350"/>
    <n v="0"/>
    <n v="77"/>
    <n v="0"/>
    <m/>
    <n v="11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691"/>
    <n v="681"/>
    <m/>
    <m/>
    <m/>
    <n v="6536"/>
    <n v="0"/>
    <n v="0"/>
    <n v="0"/>
    <n v="0"/>
    <n v="0"/>
    <n v="0"/>
    <n v="0"/>
    <n v="0"/>
    <n v="0"/>
    <n v="0"/>
    <n v="7908"/>
    <n v="-6660"/>
    <n v="0"/>
    <n v="0"/>
    <n v="0"/>
    <n v="-5597"/>
    <n v="0"/>
    <n v="0"/>
    <n v="0"/>
    <n v="0"/>
    <n v="0"/>
    <n v="0"/>
    <n v="0"/>
    <n v="1"/>
    <n v="94060942"/>
    <n v="1"/>
    <s v="Financia C"/>
    <n v="41338"/>
    <n v="41415"/>
    <n v="77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6"/>
    <n v="1"/>
    <n v="0"/>
    <n v="2471.25"/>
    <n v="4942.5"/>
    <n v="7413.75"/>
    <s v="AGUAS ANDINAS S.A."/>
  </r>
  <r>
    <s v="433441597182"/>
    <s v="SI"/>
    <x v="20"/>
    <n v="2018"/>
    <s v="Septiembre"/>
    <x v="0"/>
    <x v="75"/>
    <s v="ACTIVO        "/>
    <s v="BT43  "/>
    <s v="1S-C3"/>
    <s v="PUDAHUEL         "/>
    <s v="AGUAS ANDINAS S.A.           "/>
    <s v="COSTANERA NTE / PELLUHUE                    "/>
    <s v="RENCA                                       "/>
    <n v="3"/>
    <n v="190"/>
    <n v="6138"/>
    <s v="INDEFINIDO"/>
    <d v="2019-04-01T00:00:00"/>
    <d v="2017-09-01T00:00:00"/>
    <d v="2018-08-31T00:00:00"/>
    <d v="2018-10-01T00:00:00"/>
    <n v="287"/>
    <n v="0"/>
    <n v="838800"/>
    <n v="0"/>
    <n v="0"/>
    <m/>
    <n v="24659"/>
    <s v="Chilectra      "/>
    <n v="0"/>
    <n v="0"/>
    <n v="0"/>
    <s v="             "/>
    <n v="0"/>
    <n v="194.5"/>
    <n v="97.2"/>
    <n v="195.8"/>
    <n v="195.8"/>
    <n v="251520"/>
    <n v="0"/>
    <n v="0"/>
    <n v="0"/>
    <n v="0"/>
    <n v="0"/>
    <n v="24724"/>
    <n v="675"/>
    <n v="5229436"/>
    <m/>
    <m/>
    <m/>
    <n v="49998926"/>
    <n v="2882038"/>
    <n v="12685777"/>
    <n v="0"/>
    <n v="0"/>
    <n v="0"/>
    <n v="0"/>
    <n v="0"/>
    <n v="0"/>
    <n v="0"/>
    <n v="0"/>
    <n v="70821576"/>
    <n v="-58200157"/>
    <n v="0"/>
    <n v="0"/>
    <n v="0"/>
    <n v="-48907696"/>
    <n v="0"/>
    <n v="0"/>
    <n v="0"/>
    <n v="0"/>
    <n v="0"/>
    <n v="0"/>
    <n v="0"/>
    <n v="1"/>
    <n v="5497605"/>
    <n v="120"/>
    <s v="Compañía C"/>
    <n v="7925"/>
    <n v="14915"/>
    <n v="838800"/>
    <n v="5497605"/>
    <n v="120"/>
    <s v="Compañía C"/>
    <n v="199.44"/>
    <n v="194.52"/>
    <n v="0"/>
    <n v="5497605"/>
    <n v="120"/>
    <s v="Compañía C"/>
    <n v="199.44"/>
    <n v="195.84"/>
    <n v="0"/>
    <s v="5497605R"/>
    <n v="120"/>
    <s v="Compañía C"/>
    <n v="2406"/>
    <n v="4502"/>
    <n v="25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64"/>
    <n v="1"/>
    <n v="0"/>
    <n v="5836943.076923077"/>
    <n v="11673886.153846154"/>
    <n v="17510829.230769228"/>
    <s v="AGUAS ANDINAS S.A."/>
  </r>
  <r>
    <s v="43344532981"/>
    <s v="SI"/>
    <x v="20"/>
    <n v="2018"/>
    <s v="Septiembre"/>
    <x v="0"/>
    <x v="59"/>
    <s v="ACTIVO        "/>
    <s v="AT43  "/>
    <s v="1S-C3"/>
    <s v="ALTAMIRANO       "/>
    <s v="AGUAS ANDINAS S.A            "/>
    <s v="CAUPOLICAN FTE 1381                         "/>
    <s v="RENCA                                       "/>
    <n v="12"/>
    <n v="196"/>
    <n v="1580"/>
    <s v="INDEFINIDO"/>
    <d v="2019-04-01T00:00:00"/>
    <d v="2017-08-17T00:00:00"/>
    <d v="2018-09-12T00:00:00"/>
    <d v="2018-10-12T00:00:00"/>
    <n v="0"/>
    <n v="0"/>
    <n v="822000"/>
    <n v="0"/>
    <n v="0"/>
    <m/>
    <n v="32956"/>
    <s v="Chilectra      "/>
    <n v="0"/>
    <n v="0"/>
    <n v="0"/>
    <s v="             "/>
    <n v="0"/>
    <n v="166.2"/>
    <n v="83.1"/>
    <n v="0"/>
    <n v="771.7"/>
    <n v="254700"/>
    <n v="0"/>
    <n v="0"/>
    <n v="0"/>
    <n v="0"/>
    <n v="0"/>
    <n v="57279"/>
    <n v="676"/>
    <n v="5035834"/>
    <m/>
    <m/>
    <m/>
    <n v="46496894"/>
    <n v="1088741"/>
    <n v="3770007"/>
    <n v="0"/>
    <n v="0"/>
    <n v="0"/>
    <n v="0"/>
    <n v="0"/>
    <n v="0"/>
    <n v="0"/>
    <n v="0"/>
    <n v="56449431"/>
    <n v="-5083278"/>
    <n v="0"/>
    <n v="0"/>
    <n v="0"/>
    <n v="-4271662"/>
    <n v="0"/>
    <n v="0"/>
    <n v="0"/>
    <n v="0"/>
    <n v="0"/>
    <n v="0"/>
    <n v="0"/>
    <n v="2"/>
    <n v="86414322"/>
    <n v="300"/>
    <s v="Compañía  "/>
    <n v="12833"/>
    <n v="15573"/>
    <n v="822000"/>
    <n v="86414322"/>
    <n v="300"/>
    <s v="Compañía  "/>
    <n v="205.8"/>
    <n v="166.2"/>
    <n v="0"/>
    <n v="86414322"/>
    <n v="300"/>
    <s v="Compañía  "/>
    <n v="204.9"/>
    <n v="0"/>
    <n v="0"/>
    <s v="27002525R"/>
    <n v="300"/>
    <s v="Compañía  "/>
    <n v="8095"/>
    <n v="8944"/>
    <n v="25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91"/>
    <n v="1"/>
    <n v="0"/>
    <n v="4331158.3887468027"/>
    <n v="8662316.7774936054"/>
    <n v="12993475.166240409"/>
    <s v="AGUAS ANDINAS S.A."/>
  </r>
  <r>
    <s v="433441518998"/>
    <s v="SI"/>
    <x v="20"/>
    <n v="2018"/>
    <s v="Septiembre"/>
    <x v="0"/>
    <x v="152"/>
    <s v="ACTIVO        "/>
    <s v="BT43  "/>
    <s v="1S-C3"/>
    <s v="RECOLETA         "/>
    <s v="AGUAS ANDINAS S.A            "/>
    <s v="NUEVA FTE 1821                              "/>
    <s v="HUECHURABA                                  "/>
    <n v="12"/>
    <n v="618"/>
    <n v="1390"/>
    <s v="INDEFINIDO"/>
    <d v="2019-04-01T00:00:00"/>
    <d v="2016-06-16T00:00:00"/>
    <d v="2018-09-12T00:00:00"/>
    <d v="2018-10-12T00:00:00"/>
    <n v="0"/>
    <n v="0"/>
    <n v="298800"/>
    <n v="0"/>
    <n v="0"/>
    <m/>
    <n v="8555"/>
    <s v="Chilectra      "/>
    <n v="0"/>
    <n v="0"/>
    <n v="0"/>
    <s v="             "/>
    <n v="0"/>
    <n v="84.3"/>
    <n v="42.1"/>
    <n v="84.1"/>
    <n v="462.6"/>
    <n v="82980"/>
    <n v="0"/>
    <n v="0"/>
    <n v="0"/>
    <n v="0"/>
    <n v="0"/>
    <n v="0"/>
    <n v="676"/>
    <n v="1068868"/>
    <m/>
    <m/>
    <m/>
    <n v="18845695"/>
    <n v="2649568"/>
    <n v="3425384"/>
    <n v="0"/>
    <n v="0"/>
    <n v="0"/>
    <n v="0"/>
    <n v="0"/>
    <n v="0"/>
    <n v="0"/>
    <n v="0"/>
    <n v="25990191"/>
    <n v="-8003669"/>
    <n v="0"/>
    <n v="0"/>
    <n v="0"/>
    <n v="-6725773"/>
    <n v="0"/>
    <n v="0"/>
    <n v="0"/>
    <n v="0"/>
    <n v="0"/>
    <n v="0"/>
    <n v="0"/>
    <n v="1"/>
    <n v="219683"/>
    <n v="60"/>
    <s v="Financia C"/>
    <n v="16046"/>
    <n v="21026"/>
    <n v="298800"/>
    <n v="219683"/>
    <n v="60"/>
    <s v="Financia C"/>
    <n v="111.6"/>
    <n v="84.36"/>
    <n v="0"/>
    <n v="219683"/>
    <n v="60"/>
    <s v="Financia C"/>
    <n v="91.02"/>
    <n v="84.12"/>
    <n v="0"/>
    <s v="219683R"/>
    <n v="60"/>
    <s v="Financia C"/>
    <n v="3917"/>
    <n v="5300"/>
    <n v="82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818"/>
    <n v="1"/>
    <n v="0"/>
    <n v="953185.48899755499"/>
    <n v="1906370.97799511"/>
    <n v="2859556.4669926651"/>
    <s v="AGUAS ANDINAS S.A."/>
  </r>
  <r>
    <s v="433441519001"/>
    <s v="SI"/>
    <x v="20"/>
    <n v="2018"/>
    <s v="Septiembre"/>
    <x v="0"/>
    <x v="153"/>
    <s v="ACTIVO        "/>
    <s v="BT43  "/>
    <s v="1S-C3"/>
    <s v="RECOLETA         "/>
    <s v="AGUAS ANDINAS S.A            "/>
    <s v="NUEVA S/N                                   "/>
    <s v="HUECHURABA                                  "/>
    <n v="12"/>
    <n v="618"/>
    <n v="1430"/>
    <s v="INDEFINIDO"/>
    <d v="2019-04-01T00:00:00"/>
    <d v="2016-06-16T00:00:00"/>
    <d v="2018-09-12T00:00:00"/>
    <d v="2018-10-12T00:00:00"/>
    <n v="0"/>
    <n v="0"/>
    <n v="476580"/>
    <n v="0"/>
    <n v="0"/>
    <m/>
    <n v="8555"/>
    <s v="Chilectra      "/>
    <n v="0"/>
    <n v="0"/>
    <n v="0"/>
    <s v="             "/>
    <n v="0"/>
    <n v="98.1"/>
    <n v="49"/>
    <n v="87.2"/>
    <n v="479.8"/>
    <n v="154920"/>
    <n v="0"/>
    <n v="0"/>
    <n v="0"/>
    <n v="0"/>
    <n v="0"/>
    <n v="0"/>
    <n v="676"/>
    <n v="1704823"/>
    <m/>
    <m/>
    <m/>
    <n v="30058504"/>
    <n v="3081112"/>
    <n v="3552431"/>
    <n v="0"/>
    <n v="0"/>
    <n v="0"/>
    <n v="0"/>
    <n v="0"/>
    <n v="0"/>
    <n v="0"/>
    <n v="0"/>
    <n v="38397546"/>
    <n v="-15769944"/>
    <n v="0"/>
    <n v="0"/>
    <n v="0"/>
    <n v="-13252054"/>
    <n v="0"/>
    <n v="0"/>
    <n v="0"/>
    <n v="0"/>
    <n v="0"/>
    <n v="0"/>
    <n v="0"/>
    <n v="1"/>
    <n v="133346"/>
    <n v="60"/>
    <s v="Financia C"/>
    <n v="18804"/>
    <n v="26747"/>
    <n v="476580"/>
    <n v="133346"/>
    <n v="60"/>
    <s v="Financia C"/>
    <n v="98.76"/>
    <n v="98.1"/>
    <n v="0"/>
    <n v="133346"/>
    <n v="60"/>
    <s v="Financia C"/>
    <n v="93.84"/>
    <n v="87.24"/>
    <n v="0"/>
    <s v="133346R"/>
    <n v="60"/>
    <s v="Financia C"/>
    <n v="4629"/>
    <n v="7211"/>
    <n v="154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818"/>
    <n v="1"/>
    <n v="0"/>
    <n v="1408222.9584352078"/>
    <n v="2816445.9168704157"/>
    <n v="4224668.8753056237"/>
    <s v="AGUAS ANDINAS S.A."/>
  </r>
  <r>
    <s v="433441492689"/>
    <s v="SI"/>
    <x v="20"/>
    <n v="2018"/>
    <s v="Septiembre"/>
    <x v="0"/>
    <x v="128"/>
    <s v="ACTIVO        "/>
    <s v="BT1   "/>
    <s v="1S-C3"/>
    <s v="ALTAMIRANO       "/>
    <s v="AGUAS ANDINAS S.A            "/>
    <s v="INDEPENDENCIA FTE A 2933                    "/>
    <s v="INDEPENDENCIA                               "/>
    <n v="20"/>
    <n v="167"/>
    <n v="4000"/>
    <s v="A OPCION DEL CLIENTE"/>
    <s v="A OPCION DEL CLIENTE"/>
    <d v="2018-06-26T00:00:00"/>
    <d v="2018-09-27T00:00:00"/>
    <d v="2018-10-25T00:00:00"/>
    <n v="0"/>
    <n v="350"/>
    <n v="0"/>
    <n v="342"/>
    <n v="0"/>
    <m/>
    <n v="237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6"/>
    <n v="3039"/>
    <m/>
    <m/>
    <m/>
    <n v="29042"/>
    <n v="0"/>
    <n v="0"/>
    <n v="0"/>
    <n v="0"/>
    <n v="0"/>
    <n v="0"/>
    <n v="0"/>
    <n v="0"/>
    <n v="0"/>
    <n v="0"/>
    <n v="32657"/>
    <n v="-22817"/>
    <n v="0"/>
    <n v="0"/>
    <n v="0"/>
    <n v="-19175"/>
    <n v="0"/>
    <n v="0"/>
    <n v="0"/>
    <n v="0"/>
    <n v="0"/>
    <n v="0"/>
    <n v="0"/>
    <n v="1"/>
    <n v="26051415"/>
    <n v="1"/>
    <s v="Cliente   "/>
    <n v="453"/>
    <n v="795"/>
    <n v="342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3"/>
    <n v="1"/>
    <n v="0"/>
    <n v="10534.516129032258"/>
    <n v="21069.032258064515"/>
    <n v="31603.548387096773"/>
    <s v="AGUAS ANDINAS S.A."/>
  </r>
  <r>
    <s v="433441591499"/>
    <s v="SI"/>
    <x v="20"/>
    <n v="2018"/>
    <s v="Septiembre"/>
    <x v="0"/>
    <x v="19"/>
    <s v="ACTIVO        "/>
    <s v="BT3   "/>
    <s v="1S-C3"/>
    <s v="QUILICURA        "/>
    <s v="AGUAS ANDINAS S.A            "/>
    <s v="LO CRUZAT 0520                              "/>
    <s v="QUILICURA                                   "/>
    <n v="9"/>
    <n v="184"/>
    <n v="3"/>
    <s v="INDEFINIDO"/>
    <d v="2019-02-18T00:00:00"/>
    <d v="2017-06-12T00:00:00"/>
    <d v="2018-09-08T00:00:00"/>
    <d v="2018-10-09T00:00:00"/>
    <n v="34"/>
    <n v="0"/>
    <n v="40500"/>
    <n v="0"/>
    <n v="0"/>
    <m/>
    <n v="2614"/>
    <s v="Chilectra      "/>
    <n v="0"/>
    <n v="0"/>
    <n v="0"/>
    <s v="             "/>
    <n v="0"/>
    <n v="22.9"/>
    <n v="22.9"/>
    <n v="0"/>
    <n v="0"/>
    <n v="14000"/>
    <n v="0"/>
    <n v="0"/>
    <n v="0"/>
    <n v="0"/>
    <n v="0"/>
    <n v="24746"/>
    <n v="628"/>
    <n v="218305"/>
    <m/>
    <m/>
    <m/>
    <n v="2581053"/>
    <n v="0"/>
    <n v="3451173"/>
    <n v="0"/>
    <n v="0"/>
    <n v="0"/>
    <n v="0"/>
    <n v="0"/>
    <n v="0"/>
    <n v="0"/>
    <n v="0"/>
    <n v="6275905"/>
    <n v="-4344467"/>
    <n v="0"/>
    <n v="0"/>
    <n v="0"/>
    <n v="-3650813"/>
    <n v="0"/>
    <n v="0"/>
    <n v="0"/>
    <n v="0"/>
    <n v="0"/>
    <n v="0"/>
    <n v="0"/>
    <n v="1"/>
    <n v="5497639"/>
    <n v="20"/>
    <s v="Compañía C"/>
    <n v="1814"/>
    <n v="3839"/>
    <n v="40500"/>
    <n v="5497639"/>
    <n v="20"/>
    <s v="Compañía C"/>
    <n v="15.6"/>
    <n v="22.9"/>
    <n v="0"/>
    <s v="5497639R"/>
    <n v="20"/>
    <s v="Compañía C"/>
    <n v="546"/>
    <n v="1246"/>
    <n v="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453"/>
    <n v="1"/>
    <n v="0"/>
    <n v="415622.84768211923"/>
    <n v="831245.69536423846"/>
    <n v="1246868.5430463576"/>
    <s v="AGUAS ANDINAS S.A."/>
  </r>
  <r>
    <s v="433441191821"/>
    <s v="SI"/>
    <x v="20"/>
    <n v="2018"/>
    <s v="Septiembre"/>
    <x v="0"/>
    <x v="42"/>
    <s v="ACTIVO        "/>
    <s v="BT43  "/>
    <s v="1S-C3"/>
    <s v="LO BOZA          "/>
    <s v="AGUAS ANDINAS S.A            "/>
    <s v="CORDILLERA 231                              "/>
    <s v="QUILICURA                                   "/>
    <n v="5"/>
    <n v="119"/>
    <n v="3100"/>
    <s v="INDEFINIDO"/>
    <d v="2019-04-01T00:00:00"/>
    <d v="2017-06-06T00:00:00"/>
    <d v="2018-09-04T00:00:00"/>
    <d v="2018-10-03T00:00:00"/>
    <n v="17"/>
    <n v="0"/>
    <n v="10310"/>
    <n v="0"/>
    <n v="0"/>
    <m/>
    <n v="1558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0"/>
    <n v="675"/>
    <n v="54690"/>
    <m/>
    <m/>
    <m/>
    <n v="656848"/>
    <n v="0"/>
    <n v="0"/>
    <n v="0"/>
    <n v="0"/>
    <n v="0"/>
    <n v="0"/>
    <n v="0"/>
    <n v="0"/>
    <n v="0"/>
    <n v="0"/>
    <n v="712213"/>
    <n v="-399872"/>
    <n v="0"/>
    <n v="0"/>
    <n v="0"/>
    <n v="-336028"/>
    <n v="0"/>
    <n v="0"/>
    <n v="0"/>
    <n v="0"/>
    <n v="0"/>
    <n v="0"/>
    <n v="0"/>
    <n v="1"/>
    <n v="64425135"/>
    <n v="10"/>
    <s v="Cliente   "/>
    <n v="33688"/>
    <n v="34719"/>
    <n v="10310"/>
    <n v="64425135"/>
    <n v="1"/>
    <s v="Cliente   "/>
    <n v="0"/>
    <n v="0"/>
    <n v="0"/>
    <n v="64425135"/>
    <n v="1"/>
    <s v="Cliente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455"/>
    <n v="1"/>
    <n v="0"/>
    <n v="46959.0989010989"/>
    <n v="93918.197802197799"/>
    <n v="140877.29670329668"/>
    <s v="AGUAS ANDINAS S.A."/>
  </r>
  <r>
    <s v="433441640819"/>
    <s v="SI"/>
    <x v="20"/>
    <n v="2018"/>
    <s v="Septiembre"/>
    <x v="0"/>
    <x v="36"/>
    <s v="ACTIVO        "/>
    <s v="AT43  "/>
    <s v="1S-C3"/>
    <s v="CISTERNA         "/>
    <s v="AGUAS ANDINAS S.A.           "/>
    <s v="CLUB HIPICO 6040                            "/>
    <s v="PEDRO AGUIRRE CERDA                         "/>
    <n v="7"/>
    <n v="81"/>
    <n v="520"/>
    <s v="INDEFINIDO"/>
    <d v="2019-04-01T00:00:00"/>
    <d v="2017-09-08T00:00:00"/>
    <d v="2018-09-06T00:00:00"/>
    <d v="2018-10-05T00:00:00"/>
    <n v="0"/>
    <n v="0"/>
    <n v="275800"/>
    <n v="0"/>
    <n v="0"/>
    <m/>
    <n v="34092"/>
    <s v="Chilectra      "/>
    <n v="0"/>
    <n v="0"/>
    <n v="0"/>
    <s v="             "/>
    <n v="0"/>
    <n v="221.6"/>
    <n v="110.8"/>
    <n v="221.2"/>
    <n v="2675.1"/>
    <n v="159400"/>
    <n v="0"/>
    <n v="0"/>
    <n v="0"/>
    <n v="0"/>
    <n v="0"/>
    <n v="23210"/>
    <n v="675"/>
    <n v="1755634"/>
    <m/>
    <m/>
    <m/>
    <n v="16531307"/>
    <n v="1343856"/>
    <n v="12904186"/>
    <n v="1846761"/>
    <n v="0"/>
    <n v="0"/>
    <n v="0"/>
    <n v="0"/>
    <n v="0"/>
    <n v="0"/>
    <n v="0"/>
    <n v="34405629"/>
    <n v="-42489388"/>
    <n v="0"/>
    <n v="0"/>
    <n v="0"/>
    <n v="-35705369"/>
    <n v="0"/>
    <n v="0"/>
    <n v="0"/>
    <n v="0"/>
    <n v="0"/>
    <n v="0"/>
    <n v="0"/>
    <n v="1"/>
    <n v="5497922"/>
    <n v="200"/>
    <s v="Compañía C"/>
    <n v="2823"/>
    <n v="4202"/>
    <n v="275800"/>
    <n v="5497922"/>
    <n v="200"/>
    <s v="Compañía C"/>
    <n v="220.4"/>
    <n v="221.6"/>
    <n v="0"/>
    <n v="5497922"/>
    <n v="200"/>
    <s v="Compañía C"/>
    <n v="218.4"/>
    <n v="221.2"/>
    <n v="0"/>
    <s v="5497922R"/>
    <n v="200"/>
    <s v="Compañía C"/>
    <n v="1584"/>
    <n v="2381"/>
    <n v="15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363"/>
    <n v="1"/>
    <n v="0"/>
    <n v="2843440.4132231409"/>
    <n v="5686880.8264462817"/>
    <n v="8530321.2396694217"/>
    <s v="AGUAS ANDINAS S.A."/>
  </r>
  <r>
    <s v="433441368474"/>
    <s v="SI"/>
    <x v="20"/>
    <n v="2018"/>
    <s v="Septiembre"/>
    <x v="0"/>
    <x v="32"/>
    <s v="ACTIVO        "/>
    <s v="AT43  "/>
    <s v="1S-C3"/>
    <s v="LA REINA         "/>
    <s v="AGUAS ANDINAS S.A            "/>
    <s v="LAS HOJAS S/N AL SUR                        "/>
    <s v="PENALOLEN                                   "/>
    <n v="15"/>
    <n v="331"/>
    <n v="3323"/>
    <s v="INDEFINIDO"/>
    <d v="2019-04-01T00:00:00"/>
    <d v="2018-05-18T00:00:00"/>
    <d v="2018-09-20T00:00:00"/>
    <d v="2018-10-18T00:00:00"/>
    <n v="0"/>
    <n v="0"/>
    <n v="38500"/>
    <n v="0"/>
    <n v="0"/>
    <m/>
    <n v="7955"/>
    <s v="Chilectra      "/>
    <n v="0"/>
    <n v="0"/>
    <n v="0"/>
    <s v="No           "/>
    <n v="0"/>
    <n v="41.8"/>
    <n v="42.8"/>
    <n v="0"/>
    <n v="0"/>
    <n v="6100"/>
    <n v="0"/>
    <n v="0"/>
    <n v="0"/>
    <n v="0"/>
    <n v="0"/>
    <n v="0"/>
    <n v="676"/>
    <n v="335312"/>
    <m/>
    <m/>
    <m/>
    <n v="2244096"/>
    <n v="181262"/>
    <n v="0"/>
    <n v="0"/>
    <n v="0"/>
    <n v="0"/>
    <n v="0"/>
    <n v="0"/>
    <n v="0"/>
    <n v="0"/>
    <n v="0"/>
    <n v="2761346"/>
    <n v="0"/>
    <n v="0"/>
    <n v="0"/>
    <n v="0"/>
    <n v="0"/>
    <n v="0"/>
    <n v="0"/>
    <n v="0"/>
    <n v="0"/>
    <n v="0"/>
    <n v="0"/>
    <n v="0"/>
    <n v="2"/>
    <n v="86308673"/>
    <n v="100"/>
    <s v="Cliente   "/>
    <n v="19666"/>
    <n v="20051"/>
    <n v="38500"/>
    <n v="86308673"/>
    <n v="100"/>
    <s v="Cliente   "/>
    <n v="32.1"/>
    <n v="41.8"/>
    <n v="0"/>
    <n v="86308673"/>
    <n v="100"/>
    <s v="Cliente   "/>
    <n v="0"/>
    <n v="0"/>
    <n v="0"/>
    <s v="4083578R"/>
    <n v="100"/>
    <s v="Cliente   "/>
    <n v="854"/>
    <n v="915"/>
    <n v="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25"/>
    <n v="1"/>
    <n v="0"/>
    <n v="662723.04"/>
    <n v="1325446.08"/>
    <n v="1988169.12"/>
    <s v="AGUAS ANDINAS S.A."/>
  </r>
  <r>
    <s v="433442515032"/>
    <s v="SI"/>
    <x v="20"/>
    <n v="2018"/>
    <s v="Septiembre"/>
    <x v="0"/>
    <x v="154"/>
    <s v="ACTIVO        "/>
    <s v="BT43  "/>
    <s v="1S-C3"/>
    <s v="QUILICURA        "/>
    <s v="AGUAS ANDINAS S.A.           "/>
    <s v="AVDA. LIBERTADOR BERNARDO O`HIGGINS 443     "/>
    <s v="QUILICURA                                   "/>
    <n v="7"/>
    <n v="185"/>
    <n v="400"/>
    <s v="INDEFINIDO"/>
    <d v="2019-04-01T00:00:00"/>
    <d v="2016-12-07T00:00:00"/>
    <d v="2018-09-06T00:00:00"/>
    <d v="2018-10-05T00:00:00"/>
    <n v="27"/>
    <n v="0"/>
    <n v="54517"/>
    <n v="0"/>
    <n v="0"/>
    <m/>
    <n v="2320"/>
    <s v="Chilectra      "/>
    <n v="0"/>
    <n v="0"/>
    <n v="0"/>
    <s v="             "/>
    <n v="0"/>
    <n v="15"/>
    <n v="7.5"/>
    <n v="15"/>
    <n v="79.5"/>
    <n v="17886"/>
    <n v="0"/>
    <n v="0"/>
    <n v="0"/>
    <n v="0"/>
    <n v="0"/>
    <n v="0"/>
    <n v="675"/>
    <n v="226989"/>
    <m/>
    <m/>
    <m/>
    <n v="3435096"/>
    <n v="391954"/>
    <n v="588302"/>
    <n v="0"/>
    <n v="0"/>
    <n v="0"/>
    <n v="0"/>
    <n v="0"/>
    <n v="0"/>
    <n v="0"/>
    <n v="0"/>
    <n v="4643016"/>
    <n v="-4443191"/>
    <n v="0"/>
    <n v="0"/>
    <n v="0"/>
    <n v="-3733774"/>
    <n v="0"/>
    <n v="0"/>
    <n v="0"/>
    <n v="0"/>
    <n v="0"/>
    <n v="0"/>
    <n v="0"/>
    <n v="1"/>
    <n v="228920"/>
    <n v="1"/>
    <s v="Financia C"/>
    <n v="339646"/>
    <n v="394163"/>
    <n v="54517"/>
    <n v="228920"/>
    <n v="1"/>
    <s v="Financia C"/>
    <n v="14.26"/>
    <n v="15"/>
    <n v="0"/>
    <n v="228920"/>
    <n v="1"/>
    <s v="Financia C"/>
    <n v="0"/>
    <n v="15"/>
    <n v="0"/>
    <s v="228920R"/>
    <n v="1"/>
    <s v="Financia C"/>
    <n v="200202"/>
    <n v="218088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638"/>
    <n v="1"/>
    <n v="0"/>
    <n v="218323.63636363635"/>
    <n v="436647.27272727271"/>
    <n v="654970.90909090906"/>
    <s v="AGUAS ANDINAS S.A."/>
  </r>
  <r>
    <s v="433442529119"/>
    <s v="SI"/>
    <x v="20"/>
    <n v="2018"/>
    <s v="Septiembre"/>
    <x v="0"/>
    <x v="155"/>
    <s v="ACTIVO        "/>
    <s v="BT1   "/>
    <s v="1S-C3"/>
    <s v="VITACURA         "/>
    <s v="AGUAS ANDINAS S.A.           "/>
    <s v="AVENIDA  PROVIDENCIA/RICARDO LYON  S/N      "/>
    <s v="PROVIDENCIA                                 "/>
    <n v="14"/>
    <n v="924"/>
    <n v="3240"/>
    <s v="A OPCION DEL CLIENTE"/>
    <s v="A OPCION DEL CLIENTE"/>
    <d v="2017-12-18T00:00:00"/>
    <d v="2018-09-14T00:00:00"/>
    <d v="2018-10-17T00:00:00"/>
    <n v="2.5"/>
    <n v="350"/>
    <n v="0"/>
    <n v="794"/>
    <n v="0"/>
    <m/>
    <n v="279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575"/>
    <n v="6492"/>
    <m/>
    <m/>
    <m/>
    <n v="71001"/>
    <n v="0"/>
    <n v="0"/>
    <n v="0"/>
    <n v="0"/>
    <n v="0"/>
    <n v="0"/>
    <n v="0"/>
    <n v="0"/>
    <n v="0"/>
    <n v="0"/>
    <n v="78068"/>
    <n v="-46579"/>
    <n v="0"/>
    <n v="0"/>
    <n v="0"/>
    <n v="-39142"/>
    <n v="0"/>
    <n v="0"/>
    <n v="0"/>
    <n v="0"/>
    <n v="0"/>
    <n v="0"/>
    <n v="0"/>
    <n v="1"/>
    <n v="839750"/>
    <n v="1"/>
    <s v="Financia C"/>
    <n v="17261"/>
    <n v="18055"/>
    <n v="794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70"/>
    <n v="1"/>
    <n v="0"/>
    <n v="8674.2222222222226"/>
    <n v="17348.444444444445"/>
    <n v="26022.666666666668"/>
    <s v="AGUAS ANDINAS S.A."/>
  </r>
  <r>
    <s v="433441314153"/>
    <s v="SI"/>
    <x v="20"/>
    <n v="2018"/>
    <s v="Septiembre"/>
    <x v="3"/>
    <x v="156"/>
    <s v="ACTIVO        "/>
    <s v="AT43  "/>
    <s v="1S-C3"/>
    <s v="LO BOZA          "/>
    <s v="AGUAS ANDINAS S.A.           "/>
    <s v="G. MISTRAL / FCO. GONZALEZ                  "/>
    <s v="QUILICURA                                   "/>
    <n v="25"/>
    <n v="616"/>
    <n v="1800"/>
    <s v="INDEFINIDO"/>
    <n v="43556"/>
    <d v="2018-07-04T00:00:00"/>
    <d v="2018-10-03T00:00:00"/>
    <d v="2018-10-31T00:00:00"/>
    <n v="160"/>
    <n v="0"/>
    <n v="113751"/>
    <n v="0"/>
    <n v="0"/>
    <m/>
    <n v="30001"/>
    <s v="Chilectra      "/>
    <n v="0"/>
    <n v="0"/>
    <n v="0"/>
    <s v="No           "/>
    <n v="0"/>
    <n v="124"/>
    <n v="112"/>
    <n v="108"/>
    <n v="107.2"/>
    <n v="613"/>
    <n v="0"/>
    <n v="0"/>
    <n v="0"/>
    <n v="0"/>
    <n v="0"/>
    <n v="0"/>
    <n v="675"/>
    <n v="1013635"/>
    <m/>
    <m/>
    <m/>
    <n v="5780075"/>
    <n v="370441"/>
    <n v="1491250"/>
    <n v="0"/>
    <n v="0"/>
    <n v="0"/>
    <n v="0"/>
    <n v="0"/>
    <n v="0"/>
    <n v="0"/>
    <n v="0"/>
    <n v="8656076"/>
    <n v="-5896422"/>
    <n v="0"/>
    <n v="0"/>
    <n v="0"/>
    <n v="-4954977"/>
    <n v="0"/>
    <n v="0"/>
    <n v="0"/>
    <n v="0"/>
    <n v="0"/>
    <n v="0"/>
    <n v="0"/>
    <n v="1"/>
    <n v="3790203"/>
    <n v="1000"/>
    <s v="Compañía S"/>
    <n v="2421.3330000000001"/>
    <n v="2534.4839999999999"/>
    <n v="113751"/>
    <n v="3790203"/>
    <n v="1000"/>
    <s v="Compañía S"/>
    <n v="9.6000000000000002E-2"/>
    <n v="0.124"/>
    <n v="0"/>
    <n v="3790203"/>
    <n v="1000"/>
    <s v="Compañía S"/>
    <n v="9.1999999999999998E-2"/>
    <n v="0.108"/>
    <n v="0"/>
    <s v="3790203R"/>
    <n v="1000"/>
    <s v="Compañía S"/>
    <n v="183.86799999999999"/>
    <n v="184.4809999999999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1"/>
    <n v="1"/>
    <n v="1"/>
    <n v="2853651.4285714286"/>
    <n v="5707302.8571428573"/>
    <n v="8560954.2857142854"/>
    <s v="AGUAS ANDINAS S.A."/>
  </r>
  <r>
    <s v="433743131097"/>
    <s v="SI"/>
    <x v="21"/>
    <n v="2018"/>
    <s v="Octubre"/>
    <x v="1"/>
    <x v="157"/>
    <s v="ACTIVO        "/>
    <s v="BT43  "/>
    <s v="1A   "/>
    <s v="LA DEHESA        "/>
    <s v="AGUAS CORDILLERA S.A.        "/>
    <s v="CERRO LA CRUZ 10480                         "/>
    <s v="LO BARNECHEA                                "/>
    <n v="20"/>
    <n v="656"/>
    <n v="2551"/>
    <s v="INDEFINIDO"/>
    <n v="43556"/>
    <d v="2015-12-13T00:00:00"/>
    <d v="2018-10-25T00:00:00"/>
    <d v="2018-11-27T00:00:00"/>
    <n v="58"/>
    <n v="0"/>
    <n v="116920"/>
    <n v="0"/>
    <n v="0"/>
    <m/>
    <n v="5482"/>
    <s v="Chilectra      "/>
    <n v="0"/>
    <n v="0"/>
    <n v="0"/>
    <s v="No           "/>
    <n v="0"/>
    <n v="37.4"/>
    <n v="18.7"/>
    <n v="31.6"/>
    <n v="31.3"/>
    <n v="10280"/>
    <n v="0"/>
    <n v="0"/>
    <n v="0"/>
    <n v="0"/>
    <n v="0"/>
    <n v="0"/>
    <n v="667"/>
    <n v="387412"/>
    <m/>
    <m/>
    <m/>
    <n v="5422809"/>
    <n v="1654145"/>
    <n v="6948261"/>
    <n v="0"/>
    <n v="0"/>
    <n v="0"/>
    <n v="0"/>
    <n v="0"/>
    <n v="0"/>
    <n v="0"/>
    <n v="0"/>
    <n v="14413294"/>
    <n v="-5248804"/>
    <n v="0"/>
    <n v="0"/>
    <n v="0"/>
    <n v="-4410760"/>
    <n v="0"/>
    <n v="0"/>
    <n v="0"/>
    <n v="0"/>
    <n v="0"/>
    <n v="0"/>
    <n v="0"/>
    <n v="1"/>
    <n v="4453592"/>
    <n v="40"/>
    <s v="Financia C"/>
    <n v="0"/>
    <n v="2923"/>
    <n v="116920"/>
    <n v="4453592"/>
    <n v="40"/>
    <s v="Financia C"/>
    <n v="0"/>
    <n v="37.4"/>
    <n v="0"/>
    <n v="4453592"/>
    <n v="40"/>
    <s v="Financia C"/>
    <n v="0"/>
    <n v="31.68"/>
    <n v="0"/>
    <s v="4453592R"/>
    <n v="40"/>
    <s v="Financia C"/>
    <n v="0"/>
    <n v="257"/>
    <n v="10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047"/>
    <n v="1"/>
    <n v="1"/>
    <n v="412988.36676217767"/>
    <n v="825976.73352435534"/>
    <n v="1238965.1002865329"/>
    <s v="AGUAS CORDILLERA S.A."/>
  </r>
  <r>
    <s v="433741092762"/>
    <s v="SI"/>
    <x v="21"/>
    <n v="2018"/>
    <s v="Octubre"/>
    <x v="1"/>
    <x v="87"/>
    <s v="ACTIVO        "/>
    <s v="BT43  "/>
    <s v="1A   "/>
    <s v="LOS DOMINICOS    "/>
    <s v="AGUAS CORDILLERA SA          "/>
    <s v="PASEO DE ALCALA    11300                    "/>
    <s v="LO BARNECHEA                                "/>
    <n v="15"/>
    <n v="687"/>
    <n v="2215"/>
    <s v="INDEFINIDO"/>
    <n v="43556"/>
    <d v="2018-07-19T00:00:00"/>
    <d v="2018-10-18T00:00:00"/>
    <d v="2018-11-19T00:00:00"/>
    <n v="45"/>
    <n v="0"/>
    <n v="320"/>
    <n v="0"/>
    <n v="0"/>
    <m/>
    <n v="4124"/>
    <s v="Chilectra      "/>
    <n v="0"/>
    <n v="0"/>
    <n v="0"/>
    <s v="No           "/>
    <n v="0"/>
    <n v="6"/>
    <n v="7"/>
    <n v="6"/>
    <n v="6"/>
    <n v="0"/>
    <n v="0"/>
    <n v="0"/>
    <n v="0"/>
    <n v="0"/>
    <n v="0"/>
    <n v="2821"/>
    <n v="669"/>
    <n v="2852"/>
    <m/>
    <m/>
    <m/>
    <n v="17174"/>
    <n v="77908"/>
    <n v="155062"/>
    <n v="0"/>
    <n v="0"/>
    <n v="0"/>
    <n v="0"/>
    <n v="0"/>
    <n v="0"/>
    <n v="0"/>
    <n v="0"/>
    <n v="256486"/>
    <n v="-97892"/>
    <n v="0"/>
    <n v="-641"/>
    <n v="0"/>
    <n v="-82802"/>
    <n v="0"/>
    <n v="0"/>
    <n v="0"/>
    <n v="0"/>
    <n v="0"/>
    <n v="0"/>
    <n v="0"/>
    <n v="2"/>
    <n v="62954699"/>
    <n v="20"/>
    <s v="Cliente   "/>
    <n v="96440"/>
    <n v="96456"/>
    <n v="320"/>
    <n v="62954699"/>
    <n v="20"/>
    <s v="Cliente   "/>
    <n v="7.6"/>
    <n v="6"/>
    <n v="0"/>
    <n v="62954699"/>
    <n v="20"/>
    <s v="Cliente   "/>
    <n v="6"/>
    <n v="6"/>
    <n v="0"/>
    <s v="2688742R"/>
    <n v="20"/>
    <s v="Cliente   "/>
    <n v="2837"/>
    <n v="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1"/>
    <n v="1"/>
    <n v="1"/>
    <n v="84555.824175824178"/>
    <n v="169111.64835164836"/>
    <n v="253667.47252747254"/>
    <s v="AGUAS CORDILLERA S.A."/>
  </r>
  <r>
    <s v="433742737245"/>
    <s v="SI"/>
    <x v="21"/>
    <n v="2018"/>
    <s v="Octubre"/>
    <x v="2"/>
    <x v="158"/>
    <s v="ACTIVO        "/>
    <s v="BT43  "/>
    <s v="1A   "/>
    <s v="LAS TORTOLAS     "/>
    <s v="AGUAS MANQUEHUE S.A.         "/>
    <s v="AVDA. DEL PARQUE 4297                       "/>
    <s v="LO BARNECHEA                                "/>
    <n v="20"/>
    <n v="653"/>
    <n v="1090"/>
    <s v="INDEFINIDO"/>
    <n v="43556"/>
    <d v="2016-11-21T00:00:00"/>
    <d v="2018-10-25T00:00:00"/>
    <d v="2018-11-27T00:00:00"/>
    <n v="58"/>
    <n v="0"/>
    <n v="150560"/>
    <n v="0"/>
    <n v="0"/>
    <m/>
    <n v="5482"/>
    <s v="Chilectra      "/>
    <n v="0"/>
    <n v="0"/>
    <n v="0"/>
    <s v="No           "/>
    <n v="0"/>
    <n v="38.4"/>
    <n v="19.2"/>
    <n v="37.6"/>
    <n v="36.9"/>
    <n v="47720"/>
    <n v="0"/>
    <n v="0"/>
    <n v="0"/>
    <n v="0"/>
    <n v="0"/>
    <n v="0"/>
    <n v="667"/>
    <n v="666689"/>
    <m/>
    <m/>
    <m/>
    <n v="9280278"/>
    <n v="1321377"/>
    <n v="6904355"/>
    <n v="0"/>
    <n v="0"/>
    <n v="0"/>
    <n v="0"/>
    <n v="0"/>
    <n v="0"/>
    <n v="0"/>
    <n v="0"/>
    <n v="18173366"/>
    <n v="-10705586"/>
    <n v="0"/>
    <n v="0"/>
    <n v="0"/>
    <n v="-8996292"/>
    <n v="0"/>
    <n v="0"/>
    <n v="0"/>
    <n v="0"/>
    <n v="0"/>
    <n v="0"/>
    <n v="0"/>
    <n v="1"/>
    <n v="60962"/>
    <n v="40"/>
    <s v="Financia C"/>
    <n v="15901"/>
    <n v="19665"/>
    <n v="150560"/>
    <n v="60962"/>
    <n v="40"/>
    <s v="Financia C"/>
    <n v="35.6"/>
    <n v="38.4"/>
    <n v="0"/>
    <n v="60962"/>
    <n v="40"/>
    <s v="Financia C"/>
    <n v="34.799999999999997"/>
    <n v="37.6"/>
    <n v="0"/>
    <s v="60962R"/>
    <n v="40"/>
    <s v="Financia C"/>
    <n v="4728"/>
    <n v="5921"/>
    <n v="47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703"/>
    <n v="1"/>
    <n v="1"/>
    <n v="775534.82219061174"/>
    <n v="1551069.6443812235"/>
    <n v="2326604.4665718353"/>
    <s v="AGUAS MANQUEHUE S.A."/>
  </r>
  <r>
    <s v="43374533026"/>
    <s v="SI"/>
    <x v="21"/>
    <n v="2018"/>
    <s v="Octubre"/>
    <x v="0"/>
    <x v="159"/>
    <s v="ACTIVO        "/>
    <s v="BT1   "/>
    <s v="1S-C3"/>
    <s v="ALTAMIRANO       "/>
    <s v="AGUAS ANDINAS S.A            "/>
    <s v="CAMINO LO RUIZ S/N                          "/>
    <s v="QUILICURA                                   "/>
    <n v="19"/>
    <n v="189"/>
    <n v="7100"/>
    <s v="A OPCION DEL CLIENTE"/>
    <s v="A OPCION DEL CLIENTE"/>
    <d v="2011-02-23T00:00:00"/>
    <d v="2018-10-24T00:00:00"/>
    <d v="2018-11-26T00:00:00"/>
    <n v="0"/>
    <n v="497"/>
    <n v="0"/>
    <n v="38210"/>
    <n v="0"/>
    <m/>
    <n v="113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1114"/>
    <n v="571"/>
    <n v="62076"/>
    <m/>
    <m/>
    <m/>
    <n v="917397"/>
    <n v="0"/>
    <n v="0"/>
    <n v="0"/>
    <n v="0"/>
    <n v="0"/>
    <n v="0"/>
    <n v="0"/>
    <n v="0"/>
    <n v="0"/>
    <n v="0"/>
    <n v="981158"/>
    <n v="0"/>
    <n v="0"/>
    <n v="0"/>
    <n v="0"/>
    <n v="0"/>
    <n v="0"/>
    <n v="0"/>
    <n v="0"/>
    <n v="0"/>
    <n v="0"/>
    <n v="0"/>
    <n v="0"/>
    <n v="1"/>
    <n v="64133243"/>
    <n v="1"/>
    <s v="Compañía  "/>
    <n v="54620"/>
    <n v="92830"/>
    <n v="38210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800"/>
    <n v="1"/>
    <n v="0"/>
    <n v="10512.407142857142"/>
    <n v="21024.814285714285"/>
    <n v="31537.221428571425"/>
    <s v="AGUAS ANDINAS S.A."/>
  </r>
  <r>
    <s v="433741646870"/>
    <s v="SI"/>
    <x v="21"/>
    <n v="2018"/>
    <s v="Octubre"/>
    <x v="0"/>
    <x v="160"/>
    <s v="ACTIVO        "/>
    <s v="AT43  "/>
    <s v="1S-C3"/>
    <s v="LO BOZA          "/>
    <s v="AGUAS ANDINAS S.A.           "/>
    <s v="CAM. AL CERRO LOT CUATRO                    "/>
    <s v="QUILICURA                                   "/>
    <n v="18"/>
    <n v="189"/>
    <n v="2782"/>
    <s v="INDEFINIDO"/>
    <n v="43556"/>
    <d v="2011-02-21T00:00:00"/>
    <d v="2018-10-23T00:00:00"/>
    <d v="2018-11-22T00:00:00"/>
    <n v="0"/>
    <n v="0"/>
    <n v="1305500"/>
    <n v="0"/>
    <n v="0"/>
    <m/>
    <n v="10228"/>
    <s v="Chilectra      "/>
    <n v="0"/>
    <n v="0"/>
    <n v="0"/>
    <s v="No           "/>
    <n v="0"/>
    <n v="39.700000000000003"/>
    <n v="19.8"/>
    <n v="38.799999999999997"/>
    <n v="38.6"/>
    <n v="740200"/>
    <n v="6"/>
    <n v="0"/>
    <n v="0"/>
    <n v="0"/>
    <n v="0"/>
    <n v="0"/>
    <n v="667"/>
    <n v="2116729"/>
    <m/>
    <m/>
    <m/>
    <n v="21402280"/>
    <n v="498466"/>
    <n v="1211964"/>
    <n v="1386763"/>
    <n v="0"/>
    <n v="0"/>
    <n v="0"/>
    <n v="0"/>
    <n v="0"/>
    <n v="0"/>
    <n v="0"/>
    <n v="26616869"/>
    <n v="-32566592"/>
    <n v="0"/>
    <n v="0"/>
    <n v="0"/>
    <n v="-27366884"/>
    <n v="0"/>
    <n v="0"/>
    <n v="0"/>
    <n v="0"/>
    <n v="0"/>
    <n v="0"/>
    <n v="0"/>
    <n v="1"/>
    <n v="821664"/>
    <n v="100"/>
    <s v="Cliente   "/>
    <n v="3305"/>
    <n v="16360"/>
    <n v="1305500"/>
    <n v="821664"/>
    <n v="100"/>
    <s v="Cliente   "/>
    <n v="0"/>
    <n v="0.39700000000000002"/>
    <n v="0"/>
    <n v="821664"/>
    <n v="100"/>
    <s v="Cliente   "/>
    <n v="0"/>
    <n v="38.799999999999997"/>
    <n v="0"/>
    <s v="821664R"/>
    <n v="100"/>
    <s v="Cliente   "/>
    <n v="876"/>
    <n v="8278"/>
    <n v="74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801"/>
    <n v="1"/>
    <n v="0"/>
    <n v="285078.9253837915"/>
    <n v="570157.850767583"/>
    <n v="855236.77615137445"/>
    <s v="AGUAS ANDINAS S.A."/>
  </r>
  <r>
    <s v="433742750095"/>
    <s v="SI"/>
    <x v="21"/>
    <n v="2018"/>
    <s v="Octubre"/>
    <x v="0"/>
    <x v="161"/>
    <s v="ACTIVO        "/>
    <s v="BT1   "/>
    <s v="1S-C3"/>
    <s v="SAN JOAQUIN      "/>
    <s v="AGUAS_ANDINAS_S.A.           "/>
    <s v="AV CARLOS VALDOVINOS ESQUINA SIERRA BELLA   "/>
    <s v="SAN JOAQUIN                                 "/>
    <n v="17"/>
    <n v="304"/>
    <n v="2670"/>
    <s v="A OPCION DEL CLIENTE"/>
    <s v="A OPCION DEL CLIENTE"/>
    <d v="2012-10-29T00:00:00"/>
    <d v="2018-10-22T00:00:00"/>
    <d v="2018-11-21T00:00:00"/>
    <n v="2.5"/>
    <n v="350"/>
    <n v="0"/>
    <n v="1869"/>
    <n v="0"/>
    <m/>
    <n v="254"/>
    <s v="Chilectra      "/>
    <n v="0"/>
    <n v="0"/>
    <n v="0"/>
    <s v="No           "/>
    <n v="0"/>
    <n v="0"/>
    <n v="0"/>
    <n v="0"/>
    <n v="0"/>
    <n v="0"/>
    <n v="0"/>
    <n v="0"/>
    <n v="0"/>
    <n v="0"/>
    <n v="0"/>
    <n v="0"/>
    <n v="1013"/>
    <n v="3538"/>
    <m/>
    <m/>
    <m/>
    <n v="57399"/>
    <n v="0"/>
    <n v="0"/>
    <n v="0"/>
    <n v="0"/>
    <n v="0"/>
    <n v="0"/>
    <n v="0"/>
    <n v="0"/>
    <n v="0"/>
    <n v="0"/>
    <n v="61950"/>
    <n v="-66417"/>
    <n v="0"/>
    <n v="0"/>
    <n v="0"/>
    <n v="-55813"/>
    <n v="0"/>
    <n v="0"/>
    <n v="0"/>
    <n v="0"/>
    <n v="0"/>
    <n v="0"/>
    <n v="0"/>
    <n v="1"/>
    <n v="26030679"/>
    <n v="1"/>
    <s v="Financia C"/>
    <n v="998306"/>
    <n v="175"/>
    <n v="1869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184"/>
    <n v="1"/>
    <n v="0"/>
    <n v="850.96153846153845"/>
    <n v="1701.9230769230769"/>
    <n v="2552.8846153846157"/>
    <s v="AGUAS ANDINAS S.A."/>
  </r>
  <r>
    <s v="43374533025"/>
    <s v="SI"/>
    <x v="21"/>
    <n v="2018"/>
    <s v="Octubre"/>
    <x v="0"/>
    <x v="83"/>
    <s v="ACTIVO        "/>
    <s v="BT1   "/>
    <s v="1S-C3"/>
    <s v="LO BOZA          "/>
    <s v="AGUAS ANDINAS S.A            "/>
    <s v="GABRIELA MISTRAL 0439                       "/>
    <s v="QUILICURA                                   "/>
    <n v="2"/>
    <n v="181"/>
    <n v="1780"/>
    <s v="A OPCION DEL CLIENTE"/>
    <s v="A OPCION DEL CLIENTE"/>
    <d v="2018-05-02T00:00:00"/>
    <d v="2018-09-29T00:00:00"/>
    <d v="2018-10-29T00:00:00"/>
    <n v="0"/>
    <n v="524"/>
    <n v="0"/>
    <n v="1904"/>
    <n v="0"/>
    <m/>
    <n v="309"/>
    <s v="Chilectra      "/>
    <n v="0"/>
    <n v="0"/>
    <n v="0"/>
    <s v="             "/>
    <n v="0"/>
    <n v="0"/>
    <n v="0"/>
    <n v="0"/>
    <n v="0"/>
    <n v="0"/>
    <n v="0"/>
    <n v="0"/>
    <n v="0"/>
    <n v="0"/>
    <n v="0"/>
    <n v="1108"/>
    <n v="576"/>
    <n v="16528"/>
    <m/>
    <m/>
    <m/>
    <n v="154594"/>
    <n v="0"/>
    <n v="0"/>
    <n v="0"/>
    <n v="0"/>
    <n v="0"/>
    <n v="0"/>
    <n v="0"/>
    <n v="0"/>
    <n v="0"/>
    <n v="0"/>
    <n v="172806"/>
    <n v="-122673"/>
    <n v="0"/>
    <n v="0"/>
    <n v="0"/>
    <n v="-103087"/>
    <n v="0"/>
    <n v="0"/>
    <n v="0"/>
    <n v="0"/>
    <n v="0"/>
    <n v="0"/>
    <n v="0"/>
    <n v="2"/>
    <n v="204720556"/>
    <n v="1"/>
    <s v="Compañía S"/>
    <n v="537"/>
    <n v="2441"/>
    <n v="1904"/>
    <n v="31063026"/>
    <n v="10"/>
    <s v="Compañía  "/>
    <n v="8371"/>
    <n v="8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50"/>
    <n v="1"/>
    <n v="0"/>
    <n v="34561.199999999997"/>
    <n v="69122.399999999994"/>
    <n v="103683.59999999999"/>
    <s v="AGUAS ANDINAS S.A."/>
  </r>
  <r>
    <s v="434053104519"/>
    <s v="SI"/>
    <x v="22"/>
    <n v="2018"/>
    <s v="Noviembre"/>
    <x v="2"/>
    <x v="162"/>
    <s v="ACTIVO        "/>
    <s v="BT3   "/>
    <s v="1A   "/>
    <s v="LA DEHESA        "/>
    <s v="AGUAS MANQUEHUE S. A.        "/>
    <s v="AVDA. EL GOLF DE MANQUEHUE PADRE TED HUARD S"/>
    <s v="LO BARNECHEA                                "/>
    <n v="20"/>
    <n v="653"/>
    <n v="2220"/>
    <s v="INDEFINIDO"/>
    <n v="43510"/>
    <d v="2014-01-03T00:00:00"/>
    <d v="2018-11-27T00:00:00"/>
    <d v="2018-12-27T00:00:00"/>
    <n v="27"/>
    <n v="0"/>
    <n v="1830"/>
    <n v="0"/>
    <n v="0"/>
    <m/>
    <n v="2076"/>
    <s v="Enel           "/>
    <n v="0"/>
    <n v="0"/>
    <n v="0"/>
    <s v="No           "/>
    <n v="0"/>
    <n v="22.4"/>
    <n v="22.4"/>
    <n v="0"/>
    <n v="0"/>
    <n v="492"/>
    <n v="0"/>
    <n v="0"/>
    <n v="0"/>
    <n v="0"/>
    <n v="0"/>
    <n v="0"/>
    <n v="623"/>
    <n v="4096"/>
    <m/>
    <m/>
    <m/>
    <n v="51485"/>
    <n v="0"/>
    <n v="6059803"/>
    <n v="0"/>
    <n v="0"/>
    <n v="0"/>
    <n v="0"/>
    <n v="0"/>
    <n v="0"/>
    <n v="0"/>
    <n v="0"/>
    <n v="6116007"/>
    <n v="-6141453"/>
    <n v="0"/>
    <n v="0"/>
    <n v="0"/>
    <n v="-5160885"/>
    <n v="0"/>
    <n v="0"/>
    <n v="0"/>
    <n v="0"/>
    <n v="0"/>
    <n v="0"/>
    <n v="-238"/>
    <n v="1"/>
    <n v="4180295"/>
    <n v="1"/>
    <s v="Financia C"/>
    <n v="0"/>
    <n v="1830"/>
    <n v="1830"/>
    <n v="4180295"/>
    <n v="1"/>
    <s v="Financia C"/>
    <n v="0"/>
    <n v="22.422000000000001"/>
    <n v="0"/>
    <s v="4180295R"/>
    <n v="1"/>
    <s v="Financia C"/>
    <n v="0"/>
    <n v="492"/>
    <n v="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789"/>
    <n v="1"/>
    <n v="1"/>
    <n v="102560.20681945221"/>
    <n v="205120.41363890443"/>
    <n v="307680.62045835663"/>
    <s v="AGUAS MANQUEHUE S.A."/>
  </r>
  <r>
    <s v="43405579520"/>
    <s v="SI"/>
    <x v="22"/>
    <n v="2018"/>
    <s v="Noviembre"/>
    <x v="0"/>
    <x v="163"/>
    <s v="ACTIVO        "/>
    <s v="BT3   "/>
    <s v="1S-C3"/>
    <s v="LA REINA         "/>
    <s v="AGUAS ANDINAS S.A.           "/>
    <s v="AVDA. EL VALLE 7000                         "/>
    <s v="PENALOLEN                                   "/>
    <n v="9"/>
    <n v="830"/>
    <n v="2392"/>
    <s v="INDEFINIDO"/>
    <n v="43678"/>
    <d v="2016-05-20T00:00:00"/>
    <d v="2018-11-09T00:00:00"/>
    <d v="2018-12-10T00:00:00"/>
    <n v="27"/>
    <n v="0"/>
    <n v="9710"/>
    <n v="0"/>
    <n v="0"/>
    <m/>
    <n v="2145"/>
    <s v="Enel           "/>
    <n v="0"/>
    <n v="0"/>
    <n v="0"/>
    <s v="No           "/>
    <n v="0"/>
    <n v="0"/>
    <n v="0"/>
    <n v="0"/>
    <n v="0"/>
    <n v="2610"/>
    <n v="0"/>
    <n v="0"/>
    <n v="0"/>
    <n v="0"/>
    <n v="0"/>
    <n v="0"/>
    <n v="622"/>
    <n v="34983"/>
    <m/>
    <m/>
    <m/>
    <n v="530787"/>
    <n v="0"/>
    <n v="0"/>
    <n v="0"/>
    <n v="0"/>
    <n v="0"/>
    <n v="0"/>
    <n v="0"/>
    <n v="0"/>
    <n v="0"/>
    <n v="0"/>
    <n v="566392"/>
    <n v="-719018"/>
    <n v="0"/>
    <n v="0"/>
    <n v="0"/>
    <n v="-604217"/>
    <n v="0"/>
    <n v="0"/>
    <n v="0"/>
    <n v="0"/>
    <n v="0"/>
    <n v="0"/>
    <n v="-2400"/>
    <n v="1"/>
    <n v="8572"/>
    <n v="1"/>
    <s v="Financia C"/>
    <n v="76718"/>
    <n v="86428"/>
    <n v="9710"/>
    <n v="8572"/>
    <n v="1"/>
    <s v="Financia C"/>
    <n v="0.72"/>
    <n v="0"/>
    <n v="0"/>
    <s v="8572R"/>
    <n v="1"/>
    <s v="Financia C"/>
    <n v="8221"/>
    <n v="10831"/>
    <n v="2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03"/>
    <n v="1"/>
    <n v="0"/>
    <n v="18817.009966777408"/>
    <n v="37634.019933554817"/>
    <n v="56451.029900332222"/>
    <s v="AGUAS ANDINAS S.A."/>
  </r>
  <r>
    <s v="43405533090"/>
    <s v="SI"/>
    <x v="22"/>
    <n v="2018"/>
    <s v="Noviembre"/>
    <x v="0"/>
    <x v="48"/>
    <s v="ACTIVO        "/>
    <s v="AT43  "/>
    <s v="1S-C3"/>
    <s v="RECOLETA         "/>
    <s v="AGUAS ANDINAS S.A            "/>
    <s v="C DEL CANTO J SOCIAL                        "/>
    <s v="RECOLETA                                    "/>
    <n v="3"/>
    <n v="601"/>
    <n v="1505"/>
    <s v="INDEFINIDO"/>
    <n v="43556"/>
    <d v="2018-07-24T00:00:00"/>
    <d v="2018-10-30T00:00:00"/>
    <d v="2018-11-30T00:00:00"/>
    <n v="0"/>
    <n v="0"/>
    <n v="1800"/>
    <n v="0"/>
    <n v="0"/>
    <m/>
    <n v="31819"/>
    <s v="Enel           "/>
    <n v="0"/>
    <n v="0"/>
    <n v="0"/>
    <s v="             "/>
    <n v="0"/>
    <n v="0"/>
    <n v="0"/>
    <n v="0"/>
    <n v="0"/>
    <n v="0"/>
    <n v="0"/>
    <n v="0"/>
    <n v="0"/>
    <n v="0"/>
    <n v="0"/>
    <n v="34186"/>
    <n v="666"/>
    <n v="15102"/>
    <m/>
    <m/>
    <m/>
    <n v="91531"/>
    <n v="0"/>
    <n v="0"/>
    <n v="0"/>
    <n v="0"/>
    <n v="0"/>
    <n v="0"/>
    <n v="0"/>
    <n v="0"/>
    <n v="0"/>
    <n v="0"/>
    <n v="141485"/>
    <n v="-6797"/>
    <n v="0"/>
    <n v="0"/>
    <n v="0"/>
    <n v="-5712"/>
    <n v="0"/>
    <n v="0"/>
    <n v="0"/>
    <n v="0"/>
    <n v="0"/>
    <n v="0"/>
    <n v="-938"/>
    <n v="2"/>
    <n v="342619"/>
    <n v="300"/>
    <s v="Financia C"/>
    <n v="5058"/>
    <n v="5064"/>
    <n v="1800"/>
    <n v="342619"/>
    <n v="30"/>
    <s v="Financia C"/>
    <n v="0"/>
    <n v="0"/>
    <n v="0"/>
    <n v="342619"/>
    <n v="30"/>
    <s v="Financia C"/>
    <n v="0"/>
    <n v="0"/>
    <n v="0"/>
    <s v="70528549R"/>
    <n v="300"/>
    <s v="Compañía  "/>
    <n v="2254"/>
    <n v="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98"/>
    <n v="1"/>
    <n v="0"/>
    <n v="43311.734693877552"/>
    <n v="86623.469387755104"/>
    <n v="129935.20408163265"/>
    <s v="AGUAS ANDINAS S.A."/>
  </r>
  <r>
    <s v="43405574718"/>
    <s v="SI"/>
    <x v="22"/>
    <n v="2018"/>
    <s v="Noviembre"/>
    <x v="0"/>
    <x v="49"/>
    <s v="ACTIVO        "/>
    <s v="BT1   "/>
    <s v="1S-C3"/>
    <s v="CISTERNA         "/>
    <s v="AGUAS ANDINAS S A            "/>
    <s v="MANUEL RODRIGUEZ N 1465                     "/>
    <s v="SAN RAMON                                   "/>
    <n v="18"/>
    <n v="334"/>
    <n v="4580"/>
    <s v="A OPCION DEL CLIENTE"/>
    <s v="A OPCION DEL CLIENTE"/>
    <d v="2018-08-23T00:00:00"/>
    <d v="2018-11-22T00:00:00"/>
    <d v="2018-12-21T00:00:00"/>
    <n v="0"/>
    <n v="520"/>
    <n v="0"/>
    <n v="367"/>
    <n v="0"/>
    <m/>
    <n v="98"/>
    <s v="Enel           "/>
    <n v="0"/>
    <n v="0"/>
    <n v="0"/>
    <s v="No           "/>
    <n v="0"/>
    <n v="0"/>
    <n v="0"/>
    <n v="0"/>
    <n v="0"/>
    <n v="0"/>
    <n v="0"/>
    <n v="0"/>
    <n v="0"/>
    <n v="0"/>
    <n v="0"/>
    <n v="188"/>
    <n v="572"/>
    <n v="0"/>
    <m/>
    <m/>
    <m/>
    <n v="29057"/>
    <n v="0"/>
    <n v="0"/>
    <n v="0"/>
    <n v="0"/>
    <n v="0"/>
    <n v="0"/>
    <n v="0"/>
    <n v="0"/>
    <n v="0"/>
    <n v="0"/>
    <n v="29817"/>
    <n v="0"/>
    <n v="0"/>
    <n v="0"/>
    <n v="0"/>
    <n v="0"/>
    <n v="0"/>
    <n v="0"/>
    <n v="0"/>
    <n v="0"/>
    <n v="0"/>
    <n v="0"/>
    <n v="0"/>
    <n v="1"/>
    <n v="7751582"/>
    <n v="1"/>
    <s v="Compañía  "/>
    <n v="4826"/>
    <n v="4826"/>
    <n v="0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SI"/>
    <n v="91"/>
    <n v="1"/>
    <n v="0"/>
    <n v="9829.7802197802193"/>
    <n v="19659.560439560439"/>
    <n v="29489.340659340662"/>
    <s v="AGUAS ANDINAS S.A."/>
  </r>
  <r>
    <s v="43405574632"/>
    <s v="SI"/>
    <x v="22"/>
    <n v="2018"/>
    <s v="Noviembre"/>
    <x v="0"/>
    <x v="164"/>
    <s v="ACTIVO        "/>
    <s v="AT43  "/>
    <s v="1S-C3"/>
    <s v="VITACURA         "/>
    <s v="AGUAS ANDINAS S.A            "/>
    <s v="LOS CONQUISTADORES 2604                     "/>
    <s v="PROVIDENCIA                                 "/>
    <n v="14"/>
    <n v="870"/>
    <n v="2455"/>
    <s v="INDEFINIDO"/>
    <n v="43556"/>
    <d v="2018-05-17T00:00:00"/>
    <d v="2018-11-16T00:00:00"/>
    <d v="2018-12-17T00:00:00"/>
    <n v="230"/>
    <n v="0"/>
    <n v="12880"/>
    <n v="0"/>
    <n v="0"/>
    <m/>
    <n v="40513"/>
    <s v="Enel           "/>
    <n v="0"/>
    <n v="0"/>
    <n v="0"/>
    <s v="No           "/>
    <n v="0"/>
    <n v="3.2"/>
    <n v="6.4"/>
    <n v="0"/>
    <n v="1.2"/>
    <n v="400"/>
    <n v="0"/>
    <n v="0"/>
    <n v="0"/>
    <n v="0"/>
    <n v="0"/>
    <n v="78450"/>
    <n v="667"/>
    <n v="106248"/>
    <m/>
    <m/>
    <m/>
    <n v="677879"/>
    <n v="42927"/>
    <n v="34557"/>
    <n v="0"/>
    <n v="0"/>
    <n v="0"/>
    <n v="0"/>
    <n v="0"/>
    <n v="0"/>
    <n v="0"/>
    <n v="0"/>
    <n v="940728"/>
    <n v="-1006691"/>
    <n v="0"/>
    <n v="0"/>
    <n v="0"/>
    <n v="-845959"/>
    <n v="0"/>
    <n v="0"/>
    <n v="0"/>
    <n v="0"/>
    <n v="0"/>
    <n v="0"/>
    <n v="-6710"/>
    <n v="1"/>
    <n v="70822"/>
    <n v="80"/>
    <s v="Compañía  "/>
    <n v="7175"/>
    <n v="7336"/>
    <n v="12880"/>
    <n v="70822"/>
    <n v="80"/>
    <s v="Compañía  "/>
    <n v="6.4"/>
    <n v="3.2"/>
    <n v="0"/>
    <n v="70822"/>
    <n v="80"/>
    <s v="Compañía  "/>
    <n v="4.8"/>
    <n v="0"/>
    <n v="0"/>
    <s v="70822R"/>
    <n v="80"/>
    <s v="Compañía  "/>
    <n v="921"/>
    <n v="926"/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183"/>
    <n v="1"/>
    <n v="0"/>
    <n v="154217.7049180328"/>
    <n v="308435.40983606561"/>
    <n v="462653.11475409841"/>
    <s v="AGUAS ANDINAS S.A."/>
  </r>
  <r>
    <s v="434052718124"/>
    <s v="SI"/>
    <x v="22"/>
    <n v="2018"/>
    <s v="Noviembre"/>
    <x v="0"/>
    <x v="67"/>
    <s v="ACTIVO        "/>
    <s v="BT1   "/>
    <s v="1S-C3"/>
    <s v="PAJARITOS        "/>
    <s v="AGUAS_ANDINAS_S.A.           "/>
    <s v="AVDA. COSTANERA NORTE 21                    "/>
    <s v="CERRILLOS                                   "/>
    <n v="14"/>
    <n v="293"/>
    <n v="2975"/>
    <s v="A OPCION DEL CLIENTE"/>
    <s v="A OPCION DEL CLIENTE"/>
    <d v="2017-09-20T00:00:00"/>
    <d v="2018-11-16T00:00:00"/>
    <d v="2018-12-17T00:00:00"/>
    <n v="6"/>
    <n v="350"/>
    <n v="0"/>
    <n v="374"/>
    <n v="0"/>
    <m/>
    <n v="213"/>
    <s v="Enel           "/>
    <n v="0"/>
    <n v="0"/>
    <n v="0"/>
    <s v="No           "/>
    <n v="0"/>
    <n v="0"/>
    <n v="0"/>
    <n v="0"/>
    <n v="0"/>
    <n v="0"/>
    <n v="0"/>
    <n v="0"/>
    <n v="0"/>
    <n v="0"/>
    <n v="0"/>
    <n v="0"/>
    <n v="571"/>
    <n v="2398"/>
    <m/>
    <m/>
    <m/>
    <n v="31260"/>
    <n v="0"/>
    <n v="0"/>
    <n v="0"/>
    <n v="0"/>
    <n v="0"/>
    <n v="0"/>
    <n v="0"/>
    <n v="0"/>
    <n v="0"/>
    <n v="0"/>
    <n v="34229"/>
    <n v="-10627"/>
    <n v="0"/>
    <n v="0"/>
    <n v="0"/>
    <n v="-8931"/>
    <n v="0"/>
    <n v="0"/>
    <n v="0"/>
    <n v="0"/>
    <n v="0"/>
    <n v="0"/>
    <n v="-192"/>
    <n v="1"/>
    <n v="2373469"/>
    <n v="1"/>
    <s v="Financia C"/>
    <n v="12363"/>
    <n v="12737"/>
    <n v="374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422"/>
    <n v="1"/>
    <n v="0"/>
    <n v="2433.3412322274885"/>
    <n v="4866.682464454977"/>
    <n v="7300.023696682465"/>
    <s v="AGUAS ANDINAS S.A."/>
  </r>
  <r>
    <s v="434052613173"/>
    <s v="SI"/>
    <x v="22"/>
    <n v="2018"/>
    <s v="Noviembre"/>
    <x v="0"/>
    <x v="165"/>
    <s v="ACTIVO        "/>
    <s v="BT1   "/>
    <s v="1S-C3"/>
    <s v="CISTERNA         "/>
    <s v="AGUAS ANDINAS SA             "/>
    <s v="AVDA. GRAN AVENIDA JOSE MIGUEL CARRERA S/N  "/>
    <s v="LA CISTERNA                                 "/>
    <n v="14"/>
    <n v="302"/>
    <n v="7560"/>
    <s v="A OPCION DEL CLIENTE"/>
    <s v="A OPCION DEL CLIENTE"/>
    <d v="2012-06-19T00:00:00"/>
    <d v="2018-11-16T00:00:00"/>
    <d v="2018-12-17T00:00:00"/>
    <n v="6"/>
    <n v="350"/>
    <n v="0"/>
    <n v="5253"/>
    <n v="0"/>
    <m/>
    <n v="213"/>
    <s v="Enel           "/>
    <n v="0"/>
    <n v="0"/>
    <n v="0"/>
    <s v="No           "/>
    <n v="0"/>
    <n v="0"/>
    <n v="0"/>
    <n v="0"/>
    <n v="0"/>
    <n v="0"/>
    <n v="0"/>
    <n v="0"/>
    <n v="0"/>
    <n v="0"/>
    <n v="0"/>
    <n v="0"/>
    <n v="571"/>
    <n v="9298"/>
    <m/>
    <m/>
    <m/>
    <n v="154879"/>
    <n v="0"/>
    <n v="0"/>
    <n v="0"/>
    <n v="0"/>
    <n v="0"/>
    <n v="0"/>
    <n v="0"/>
    <n v="0"/>
    <n v="0"/>
    <n v="0"/>
    <n v="164748"/>
    <n v="-183148"/>
    <n v="0"/>
    <n v="0"/>
    <n v="0"/>
    <n v="-153906"/>
    <n v="0"/>
    <n v="0"/>
    <n v="0"/>
    <n v="0"/>
    <n v="0"/>
    <n v="0"/>
    <n v="-509"/>
    <n v="1"/>
    <n v="1323048"/>
    <n v="1"/>
    <s v="Financia C"/>
    <n v="5227"/>
    <n v="10480"/>
    <n v="5253"/>
    <n v="0"/>
    <n v="0"/>
    <s v="  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n v="2341"/>
    <n v="1"/>
    <n v="0"/>
    <n v="2111.2516018795386"/>
    <n v="4222.5032037590772"/>
    <n v="6333.7548056386158"/>
    <s v="AGUAS ANDINAS S.A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3" dataOnRows="1" applyNumberFormats="0" applyBorderFormats="0" applyFontFormats="0" applyPatternFormats="0" applyAlignmentFormats="0" applyWidthHeightFormats="1" dataCaption="Valores" updatedVersion="3" minRefreshableVersion="3" showCalcMbrs="0" useAutoFormatting="1" rowGrandTotals="0" colGrandTotals="0" itemPrintTitles="1" createdVersion="3" indent="0" outline="1" outlineData="1" multipleFieldFilters="0">
  <location ref="A72:AM75" firstHeaderRow="1" firstDataRow="2" firstDataCol="1"/>
  <pivotFields count="199">
    <pivotField axis="axisCol" numFmtId="17" showAll="0" sortType="descending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5" showAll="0"/>
    <pivotField numFmtId="165" showAll="0"/>
    <pivotField dataField="1" numFmtId="165"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colItems>
  <dataFields count="2">
    <dataField name="Suma de MONTO NETO" fld="191" baseField="0" baseItem="0"/>
    <dataField name="Suma de MONTO MES" fld="198" baseField="0" baseItem="0"/>
  </dataFields>
  <formats count="4">
    <format dxfId="3">
      <pivotArea outline="0" collapsedLevelsAreSubtotals="1" fieldPosition="0"/>
    </format>
    <format dxfId="2">
      <pivotArea type="origin" dataOnly="0" labelOnly="1" outline="0" fieldPosition="0"/>
    </format>
    <format dxfId="1">
      <pivotArea field="-2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4:J10" firstHeaderRow="1" firstDataRow="1" firstDataCol="1"/>
  <pivotFields count="133">
    <pivotField showAll="0"/>
    <pivotField dataField="1" showAll="0"/>
    <pivotField numFmtId="17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"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>
      <items count="167">
        <item x="54"/>
        <item x="55"/>
        <item x="76"/>
        <item x="77"/>
        <item x="70"/>
        <item x="140"/>
        <item x="143"/>
        <item x="101"/>
        <item x="60"/>
        <item x="59"/>
        <item x="61"/>
        <item x="62"/>
        <item x="63"/>
        <item x="149"/>
        <item x="151"/>
        <item x="83"/>
        <item x="159"/>
        <item x="48"/>
        <item x="80"/>
        <item x="109"/>
        <item x="102"/>
        <item x="68"/>
        <item x="20"/>
        <item x="4"/>
        <item x="124"/>
        <item x="94"/>
        <item x="164"/>
        <item x="111"/>
        <item x="146"/>
        <item x="16"/>
        <item x="15"/>
        <item x="49"/>
        <item x="8"/>
        <item x="33"/>
        <item x="115"/>
        <item x="69"/>
        <item x="147"/>
        <item x="112"/>
        <item x="14"/>
        <item x="163"/>
        <item x="30"/>
        <item x="46"/>
        <item x="89"/>
        <item x="51"/>
        <item x="95"/>
        <item x="134"/>
        <item x="29"/>
        <item x="52"/>
        <item x="126"/>
        <item x="18"/>
        <item x="130"/>
        <item x="45"/>
        <item x="78"/>
        <item x="138"/>
        <item x="99"/>
        <item x="90"/>
        <item x="31"/>
        <item x="88"/>
        <item x="87"/>
        <item x="135"/>
        <item x="105"/>
        <item x="133"/>
        <item x="10"/>
        <item x="42"/>
        <item x="144"/>
        <item x="57"/>
        <item x="123"/>
        <item x="113"/>
        <item x="9"/>
        <item x="72"/>
        <item x="27"/>
        <item x="156"/>
        <item x="1"/>
        <item x="129"/>
        <item x="6"/>
        <item x="86"/>
        <item x="21"/>
        <item x="65"/>
        <item x="141"/>
        <item x="32"/>
        <item x="64"/>
        <item x="24"/>
        <item x="12"/>
        <item x="25"/>
        <item x="119"/>
        <item x="71"/>
        <item x="28"/>
        <item x="84"/>
        <item x="40"/>
        <item x="81"/>
        <item x="148"/>
        <item x="125"/>
        <item x="13"/>
        <item x="114"/>
        <item x="128"/>
        <item x="47"/>
        <item x="37"/>
        <item x="53"/>
        <item x="106"/>
        <item x="107"/>
        <item x="23"/>
        <item x="110"/>
        <item x="116"/>
        <item x="117"/>
        <item x="118"/>
        <item x="152"/>
        <item x="153"/>
        <item x="79"/>
        <item x="82"/>
        <item x="131"/>
        <item x="139"/>
        <item x="26"/>
        <item x="41"/>
        <item x="73"/>
        <item x="19"/>
        <item x="75"/>
        <item x="74"/>
        <item x="104"/>
        <item x="36"/>
        <item x="17"/>
        <item x="22"/>
        <item x="160"/>
        <item x="122"/>
        <item x="127"/>
        <item x="0"/>
        <item x="100"/>
        <item x="154"/>
        <item x="155"/>
        <item x="58"/>
        <item x="3"/>
        <item x="43"/>
        <item x="145"/>
        <item x="121"/>
        <item x="50"/>
        <item x="39"/>
        <item x="44"/>
        <item x="165"/>
        <item x="5"/>
        <item x="85"/>
        <item x="38"/>
        <item x="120"/>
        <item x="11"/>
        <item x="67"/>
        <item x="35"/>
        <item x="158"/>
        <item x="2"/>
        <item x="161"/>
        <item x="93"/>
        <item x="108"/>
        <item x="91"/>
        <item x="137"/>
        <item x="66"/>
        <item x="150"/>
        <item x="92"/>
        <item x="142"/>
        <item x="132"/>
        <item x="56"/>
        <item x="34"/>
        <item x="103"/>
        <item x="7"/>
        <item x="162"/>
        <item x="136"/>
        <item x="157"/>
        <item x="97"/>
        <item x="98"/>
        <item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numFmtId="1" showAll="0"/>
    <pivotField numFmtId="1" showAll="0"/>
    <pivotField numFmtId="1"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Cliente Afectad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89"/>
  <sheetViews>
    <sheetView tabSelected="1" topLeftCell="AF1" zoomScaleNormal="100" workbookViewId="0">
      <selection activeCell="AO15" sqref="AO15"/>
    </sheetView>
  </sheetViews>
  <sheetFormatPr baseColWidth="10" defaultColWidth="11.44140625" defaultRowHeight="12" x14ac:dyDescent="0.25"/>
  <cols>
    <col min="1" max="1" width="57.33203125" style="9" bestFit="1" customWidth="1"/>
    <col min="2" max="2" width="18.6640625" style="4" customWidth="1"/>
    <col min="3" max="11" width="9.88671875" style="4" customWidth="1"/>
    <col min="12" max="39" width="10.88671875" style="4" customWidth="1"/>
    <col min="40" max="16384" width="11.44140625" style="4"/>
  </cols>
  <sheetData>
    <row r="2" spans="1:39" x14ac:dyDescent="0.25">
      <c r="A2" s="66" t="s">
        <v>53</v>
      </c>
      <c r="B2" s="67">
        <v>43502</v>
      </c>
      <c r="C2" s="67">
        <v>43472</v>
      </c>
      <c r="D2" s="67">
        <v>43440</v>
      </c>
      <c r="E2" s="67">
        <v>43412</v>
      </c>
      <c r="F2" s="67">
        <v>43379</v>
      </c>
      <c r="G2" s="67">
        <v>43349</v>
      </c>
      <c r="H2" s="67">
        <v>43319</v>
      </c>
      <c r="I2" s="67">
        <v>43288</v>
      </c>
      <c r="J2" s="67">
        <v>43257</v>
      </c>
      <c r="K2" s="67">
        <v>43228</v>
      </c>
      <c r="L2" s="67">
        <v>43197</v>
      </c>
      <c r="M2" s="67">
        <v>43166</v>
      </c>
      <c r="N2" s="67">
        <v>43138</v>
      </c>
      <c r="O2" s="67">
        <v>43108</v>
      </c>
      <c r="P2" s="67">
        <v>43076</v>
      </c>
      <c r="Q2" s="67">
        <v>43047</v>
      </c>
      <c r="R2" s="67">
        <v>43015</v>
      </c>
      <c r="S2" s="67">
        <v>42985</v>
      </c>
      <c r="T2" s="67">
        <v>42954</v>
      </c>
      <c r="U2" s="67">
        <v>42923</v>
      </c>
      <c r="V2" s="67">
        <v>42893</v>
      </c>
      <c r="W2" s="67">
        <v>42863</v>
      </c>
      <c r="X2" s="67">
        <v>42832</v>
      </c>
      <c r="Y2" s="67">
        <v>42801</v>
      </c>
      <c r="Z2" s="67">
        <v>42773</v>
      </c>
      <c r="AA2" s="67">
        <v>42744</v>
      </c>
      <c r="AB2" s="67">
        <v>42711</v>
      </c>
      <c r="AC2" s="67">
        <v>42682</v>
      </c>
      <c r="AD2" s="67">
        <v>42650</v>
      </c>
      <c r="AE2" s="67">
        <v>42620</v>
      </c>
      <c r="AF2" s="67">
        <v>42587</v>
      </c>
      <c r="AG2" s="67">
        <v>42558</v>
      </c>
      <c r="AH2" s="67">
        <v>42528</v>
      </c>
      <c r="AI2" s="67">
        <v>42496</v>
      </c>
      <c r="AJ2" s="67">
        <v>42467</v>
      </c>
      <c r="AK2" s="67">
        <v>42436</v>
      </c>
      <c r="AL2" s="67">
        <v>42405</v>
      </c>
      <c r="AM2" s="67">
        <v>42377</v>
      </c>
    </row>
    <row r="3" spans="1:39" x14ac:dyDescent="0.25">
      <c r="A3" s="24" t="s">
        <v>0</v>
      </c>
      <c r="B3" s="68">
        <v>9114</v>
      </c>
      <c r="C3" s="68">
        <v>9366</v>
      </c>
      <c r="D3" s="68">
        <v>9366</v>
      </c>
      <c r="E3" s="68">
        <v>9324</v>
      </c>
      <c r="F3" s="68">
        <v>9450</v>
      </c>
      <c r="G3" s="68">
        <v>9450</v>
      </c>
      <c r="H3" s="68">
        <v>9436</v>
      </c>
      <c r="I3" s="68">
        <v>9408</v>
      </c>
      <c r="J3" s="68">
        <v>9380</v>
      </c>
      <c r="K3" s="68">
        <v>9366</v>
      </c>
      <c r="L3" s="68">
        <v>15991</v>
      </c>
      <c r="M3" s="68">
        <v>17316</v>
      </c>
      <c r="N3" s="68">
        <v>17264</v>
      </c>
      <c r="O3" s="68">
        <v>17342</v>
      </c>
      <c r="P3" s="68">
        <v>17264</v>
      </c>
      <c r="Q3" s="68">
        <v>17442</v>
      </c>
      <c r="R3" s="68">
        <v>17238</v>
      </c>
      <c r="S3" s="68">
        <v>17212</v>
      </c>
      <c r="T3" s="68">
        <v>28262</v>
      </c>
      <c r="U3" s="68">
        <v>28236</v>
      </c>
      <c r="V3" s="68">
        <v>28210</v>
      </c>
      <c r="W3" s="68">
        <v>28106</v>
      </c>
      <c r="X3" s="68">
        <v>28054</v>
      </c>
      <c r="Y3" s="68">
        <v>27924</v>
      </c>
      <c r="Z3" s="68">
        <v>27846</v>
      </c>
      <c r="AA3" s="68">
        <v>27612</v>
      </c>
      <c r="AB3" s="68">
        <v>27534</v>
      </c>
      <c r="AC3" s="68">
        <v>27482</v>
      </c>
      <c r="AD3" s="68">
        <v>27508</v>
      </c>
      <c r="AE3" s="68">
        <v>27404</v>
      </c>
      <c r="AF3" s="68">
        <v>27326</v>
      </c>
      <c r="AG3" s="68">
        <v>27300</v>
      </c>
      <c r="AH3" s="68">
        <v>27222</v>
      </c>
      <c r="AI3" s="68">
        <v>27066</v>
      </c>
      <c r="AJ3" s="68">
        <v>26936</v>
      </c>
      <c r="AK3" s="68">
        <v>26857</v>
      </c>
      <c r="AL3" s="68">
        <v>26970</v>
      </c>
      <c r="AM3" s="68">
        <v>27327</v>
      </c>
    </row>
    <row r="4" spans="1:39" x14ac:dyDescent="0.25">
      <c r="A4" s="24" t="s">
        <v>1</v>
      </c>
      <c r="B4" s="68">
        <v>988770</v>
      </c>
      <c r="C4" s="68">
        <v>989452</v>
      </c>
      <c r="D4" s="68">
        <v>988387</v>
      </c>
      <c r="E4" s="68">
        <v>984253</v>
      </c>
      <c r="F4" s="68">
        <v>982026</v>
      </c>
      <c r="G4" s="68">
        <v>979580</v>
      </c>
      <c r="H4" s="68">
        <v>976467</v>
      </c>
      <c r="I4" s="68">
        <v>975002</v>
      </c>
      <c r="J4" s="68">
        <v>972035</v>
      </c>
      <c r="K4" s="68">
        <v>969497</v>
      </c>
      <c r="L4" s="68">
        <v>1901279</v>
      </c>
      <c r="M4" s="68">
        <v>1899704</v>
      </c>
      <c r="N4" s="68">
        <v>1891493</v>
      </c>
      <c r="O4" s="68">
        <v>1890093</v>
      </c>
      <c r="P4" s="68">
        <v>1886169</v>
      </c>
      <c r="Q4" s="68">
        <v>1877703</v>
      </c>
      <c r="R4" s="68">
        <v>1879737</v>
      </c>
      <c r="S4" s="68">
        <v>1876874</v>
      </c>
      <c r="T4" s="68">
        <v>1874565</v>
      </c>
      <c r="U4" s="68">
        <v>1884282</v>
      </c>
      <c r="V4" s="68">
        <v>1878885</v>
      </c>
      <c r="W4" s="68">
        <v>1874859</v>
      </c>
      <c r="X4" s="68">
        <v>1866338</v>
      </c>
      <c r="Y4" s="68">
        <v>1680834</v>
      </c>
      <c r="Z4" s="68">
        <v>1674521</v>
      </c>
      <c r="AA4" s="68">
        <v>1676837</v>
      </c>
      <c r="AB4" s="68">
        <v>1674862</v>
      </c>
      <c r="AC4" s="68">
        <v>1671611</v>
      </c>
      <c r="AD4" s="68">
        <v>1668606</v>
      </c>
      <c r="AE4" s="68">
        <v>1668197</v>
      </c>
      <c r="AF4" s="68">
        <v>1664139</v>
      </c>
      <c r="AG4" s="68">
        <v>1658214</v>
      </c>
      <c r="AH4" s="68">
        <v>1654723</v>
      </c>
      <c r="AI4" s="68">
        <v>1649376</v>
      </c>
      <c r="AJ4" s="68">
        <v>1643195</v>
      </c>
      <c r="AK4" s="68">
        <v>1637812</v>
      </c>
      <c r="AL4" s="68">
        <v>1630734</v>
      </c>
      <c r="AM4" s="68">
        <v>1630734</v>
      </c>
    </row>
    <row r="5" spans="1:39" x14ac:dyDescent="0.25">
      <c r="A5" s="24" t="s">
        <v>2</v>
      </c>
      <c r="B5" s="68">
        <v>162176</v>
      </c>
      <c r="C5" s="68">
        <v>178483</v>
      </c>
      <c r="D5" s="68">
        <v>183856</v>
      </c>
      <c r="E5" s="68">
        <v>145892</v>
      </c>
      <c r="F5" s="68">
        <v>146442</v>
      </c>
      <c r="G5" s="68">
        <v>142231</v>
      </c>
      <c r="H5" s="68">
        <v>126155</v>
      </c>
      <c r="I5" s="68">
        <v>28469</v>
      </c>
      <c r="J5" s="68">
        <v>5676</v>
      </c>
      <c r="K5" s="68">
        <v>4362</v>
      </c>
      <c r="L5" s="68">
        <v>34583</v>
      </c>
      <c r="M5" s="69">
        <v>0</v>
      </c>
      <c r="N5" s="69">
        <v>0</v>
      </c>
      <c r="O5" s="69">
        <v>0</v>
      </c>
      <c r="P5" s="69">
        <v>0</v>
      </c>
      <c r="Q5" s="69">
        <v>0</v>
      </c>
      <c r="R5" s="69">
        <v>0</v>
      </c>
      <c r="S5" s="69">
        <v>0</v>
      </c>
      <c r="T5" s="69">
        <v>0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69">
        <v>0</v>
      </c>
      <c r="AF5" s="69">
        <v>0</v>
      </c>
      <c r="AG5" s="69">
        <v>0</v>
      </c>
      <c r="AH5" s="69">
        <v>0</v>
      </c>
      <c r="AI5" s="69">
        <v>0</v>
      </c>
      <c r="AJ5" s="69">
        <v>0</v>
      </c>
      <c r="AK5" s="69">
        <v>0</v>
      </c>
      <c r="AL5" s="69">
        <v>0</v>
      </c>
      <c r="AM5" s="69">
        <v>0</v>
      </c>
    </row>
    <row r="6" spans="1:39" x14ac:dyDescent="0.25">
      <c r="A6" s="24" t="s">
        <v>3</v>
      </c>
      <c r="B6" s="68">
        <v>1550107</v>
      </c>
      <c r="C6" s="68">
        <v>1974984</v>
      </c>
      <c r="D6" s="68">
        <v>2048678</v>
      </c>
      <c r="E6" s="68">
        <v>1625654</v>
      </c>
      <c r="F6" s="68">
        <v>1631795</v>
      </c>
      <c r="G6" s="68">
        <v>1584871</v>
      </c>
      <c r="H6" s="68">
        <v>1608331</v>
      </c>
      <c r="I6" s="68">
        <v>3148522</v>
      </c>
      <c r="J6" s="68">
        <v>1608912</v>
      </c>
      <c r="K6" s="68">
        <v>1236310</v>
      </c>
      <c r="L6" s="68">
        <v>9800914</v>
      </c>
      <c r="M6" s="69">
        <v>0</v>
      </c>
      <c r="N6" s="69">
        <v>0</v>
      </c>
      <c r="O6" s="69">
        <v>0</v>
      </c>
      <c r="P6" s="69">
        <v>0</v>
      </c>
      <c r="Q6" s="69">
        <v>0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0</v>
      </c>
      <c r="Y6" s="69">
        <v>0</v>
      </c>
      <c r="Z6" s="69">
        <v>0</v>
      </c>
      <c r="AA6" s="69">
        <v>0</v>
      </c>
      <c r="AB6" s="69">
        <v>0</v>
      </c>
      <c r="AC6" s="69">
        <v>0</v>
      </c>
      <c r="AD6" s="69">
        <v>0</v>
      </c>
      <c r="AE6" s="69">
        <v>0</v>
      </c>
      <c r="AF6" s="69">
        <v>0</v>
      </c>
      <c r="AG6" s="69">
        <v>0</v>
      </c>
      <c r="AH6" s="69">
        <v>0</v>
      </c>
      <c r="AI6" s="69">
        <v>0</v>
      </c>
      <c r="AJ6" s="69">
        <v>0</v>
      </c>
      <c r="AK6" s="69">
        <v>0</v>
      </c>
      <c r="AL6" s="69">
        <v>0</v>
      </c>
      <c r="AM6" s="69">
        <v>0</v>
      </c>
    </row>
    <row r="7" spans="1:39" x14ac:dyDescent="0.25">
      <c r="A7" s="24" t="s">
        <v>4</v>
      </c>
      <c r="B7" s="68">
        <v>378527</v>
      </c>
      <c r="C7" s="68">
        <v>43447</v>
      </c>
      <c r="D7" s="68">
        <v>0</v>
      </c>
      <c r="E7" s="69">
        <v>0</v>
      </c>
      <c r="F7" s="69">
        <v>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  <c r="AL7" s="69">
        <v>0</v>
      </c>
      <c r="AM7" s="69">
        <v>0</v>
      </c>
    </row>
    <row r="8" spans="1:39" x14ac:dyDescent="0.25">
      <c r="A8" s="24" t="s">
        <v>5</v>
      </c>
      <c r="B8" s="68">
        <v>333788</v>
      </c>
      <c r="C8" s="68">
        <v>38311</v>
      </c>
      <c r="D8" s="68">
        <v>0</v>
      </c>
      <c r="E8" s="69">
        <v>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0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69">
        <v>0</v>
      </c>
      <c r="AK8" s="69">
        <v>0</v>
      </c>
      <c r="AL8" s="69">
        <v>0</v>
      </c>
      <c r="AM8" s="69">
        <v>0</v>
      </c>
    </row>
    <row r="9" spans="1:39" x14ac:dyDescent="0.25">
      <c r="A9" s="24" t="s">
        <v>6</v>
      </c>
      <c r="B9" s="68">
        <v>668977</v>
      </c>
      <c r="C9" s="68">
        <v>76785</v>
      </c>
      <c r="D9" s="68">
        <v>0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69">
        <v>0</v>
      </c>
      <c r="AK9" s="69">
        <v>0</v>
      </c>
      <c r="AL9" s="69">
        <v>0</v>
      </c>
      <c r="AM9" s="69">
        <v>0</v>
      </c>
    </row>
    <row r="10" spans="1:39" x14ac:dyDescent="0.25">
      <c r="A10" s="24" t="s">
        <v>7</v>
      </c>
      <c r="B10" s="68">
        <v>491769</v>
      </c>
      <c r="C10" s="68">
        <v>56444</v>
      </c>
      <c r="D10" s="68">
        <v>0</v>
      </c>
      <c r="E10" s="69">
        <v>0</v>
      </c>
      <c r="F10" s="69">
        <v>0</v>
      </c>
      <c r="G10" s="69">
        <v>0</v>
      </c>
      <c r="H10" s="69">
        <v>0</v>
      </c>
      <c r="I10" s="69">
        <v>0</v>
      </c>
      <c r="J10" s="69">
        <v>0</v>
      </c>
      <c r="K10" s="69">
        <v>0</v>
      </c>
      <c r="L10" s="69">
        <v>0</v>
      </c>
      <c r="M10" s="69">
        <v>0</v>
      </c>
      <c r="N10" s="69">
        <v>0</v>
      </c>
      <c r="O10" s="69">
        <v>0</v>
      </c>
      <c r="P10" s="69">
        <v>0</v>
      </c>
      <c r="Q10" s="69">
        <v>0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0</v>
      </c>
      <c r="AB10" s="69">
        <v>0</v>
      </c>
      <c r="AC10" s="69">
        <v>0</v>
      </c>
      <c r="AD10" s="69">
        <v>0</v>
      </c>
      <c r="AE10" s="69">
        <v>0</v>
      </c>
      <c r="AF10" s="69">
        <v>0</v>
      </c>
      <c r="AG10" s="69">
        <v>0</v>
      </c>
      <c r="AH10" s="69">
        <v>0</v>
      </c>
      <c r="AI10" s="69">
        <v>0</v>
      </c>
      <c r="AJ10" s="69">
        <v>0</v>
      </c>
      <c r="AK10" s="69">
        <v>0</v>
      </c>
      <c r="AL10" s="69">
        <v>0</v>
      </c>
      <c r="AM10" s="69">
        <v>0</v>
      </c>
    </row>
    <row r="11" spans="1:39" x14ac:dyDescent="0.25">
      <c r="A11" s="24" t="s">
        <v>8</v>
      </c>
      <c r="B11" s="68">
        <v>137010</v>
      </c>
      <c r="C11" s="68">
        <v>168593</v>
      </c>
      <c r="D11" s="68">
        <v>221755</v>
      </c>
      <c r="E11" s="68">
        <v>180975</v>
      </c>
      <c r="F11" s="68">
        <v>181659</v>
      </c>
      <c r="G11" s="68">
        <v>176436</v>
      </c>
      <c r="H11" s="68">
        <v>174955</v>
      </c>
      <c r="I11" s="68">
        <v>293316</v>
      </c>
      <c r="J11" s="68">
        <v>147892</v>
      </c>
      <c r="K11" s="68">
        <v>113642</v>
      </c>
      <c r="L11" s="68">
        <v>900897</v>
      </c>
      <c r="M11" s="68">
        <v>890001</v>
      </c>
      <c r="N11" s="68">
        <v>1876914</v>
      </c>
      <c r="O11" s="68">
        <v>1620167</v>
      </c>
      <c r="P11" s="68">
        <v>625113</v>
      </c>
      <c r="Q11" s="68">
        <v>572868</v>
      </c>
      <c r="R11" s="68">
        <v>574336</v>
      </c>
      <c r="S11" s="68">
        <v>97371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0</v>
      </c>
      <c r="AM11" s="69">
        <v>0</v>
      </c>
    </row>
    <row r="12" spans="1:39" x14ac:dyDescent="0.25">
      <c r="A12" s="24" t="s">
        <v>9</v>
      </c>
      <c r="B12" s="68">
        <v>1409410</v>
      </c>
      <c r="C12" s="68">
        <v>1804597</v>
      </c>
      <c r="D12" s="68">
        <v>1574325</v>
      </c>
      <c r="E12" s="68">
        <v>1531690</v>
      </c>
      <c r="F12" s="68">
        <v>1485799</v>
      </c>
      <c r="G12" s="68">
        <v>1296563</v>
      </c>
      <c r="H12" s="68">
        <v>1384480</v>
      </c>
      <c r="I12" s="68">
        <v>1918014</v>
      </c>
      <c r="J12" s="68">
        <v>1266505</v>
      </c>
      <c r="K12" s="68">
        <v>1192367</v>
      </c>
      <c r="L12" s="68">
        <v>5261419</v>
      </c>
      <c r="M12" s="68">
        <v>6340227</v>
      </c>
      <c r="N12" s="68">
        <v>9724634</v>
      </c>
      <c r="O12" s="68">
        <v>10002124</v>
      </c>
      <c r="P12" s="68">
        <v>6339529</v>
      </c>
      <c r="Q12" s="68">
        <v>6485426</v>
      </c>
      <c r="R12" s="68">
        <v>5908554</v>
      </c>
      <c r="S12" s="68">
        <v>6771097</v>
      </c>
      <c r="T12" s="68">
        <v>4064553</v>
      </c>
      <c r="U12" s="68">
        <v>3473049</v>
      </c>
      <c r="V12" s="68">
        <v>3073930</v>
      </c>
      <c r="W12" s="68">
        <v>4243122</v>
      </c>
      <c r="X12" s="68">
        <v>3292023</v>
      </c>
      <c r="Y12" s="68">
        <v>3319546</v>
      </c>
      <c r="Z12" s="68">
        <v>3240643</v>
      </c>
      <c r="AA12" s="68">
        <v>3524229</v>
      </c>
      <c r="AB12" s="68">
        <v>3068581</v>
      </c>
      <c r="AC12" s="68">
        <v>3048764</v>
      </c>
      <c r="AD12" s="68">
        <v>3104531</v>
      </c>
      <c r="AE12" s="68">
        <v>3150928</v>
      </c>
      <c r="AF12" s="68">
        <v>3159443</v>
      </c>
      <c r="AG12" s="68">
        <v>3303544</v>
      </c>
      <c r="AH12" s="68">
        <v>3198330</v>
      </c>
      <c r="AI12" s="68">
        <v>3652916</v>
      </c>
      <c r="AJ12" s="68">
        <v>3446582</v>
      </c>
      <c r="AK12" s="68">
        <v>3674508</v>
      </c>
      <c r="AL12" s="68">
        <v>3424788</v>
      </c>
      <c r="AM12" s="68">
        <v>3806342</v>
      </c>
    </row>
    <row r="13" spans="1:39" x14ac:dyDescent="0.25">
      <c r="A13" s="24" t="s">
        <v>10</v>
      </c>
      <c r="B13" s="68">
        <v>3591780</v>
      </c>
      <c r="C13" s="68">
        <v>4781503</v>
      </c>
      <c r="D13" s="68">
        <v>4186230</v>
      </c>
      <c r="E13" s="68">
        <v>4165868</v>
      </c>
      <c r="F13" s="68">
        <v>4799906</v>
      </c>
      <c r="G13" s="68">
        <v>4073488</v>
      </c>
      <c r="H13" s="68">
        <v>4353156</v>
      </c>
      <c r="I13" s="68">
        <v>6737042</v>
      </c>
      <c r="J13" s="68">
        <v>3573480</v>
      </c>
      <c r="K13" s="68">
        <v>3125796</v>
      </c>
      <c r="L13" s="68">
        <v>16857219</v>
      </c>
      <c r="M13" s="68">
        <v>20306584</v>
      </c>
      <c r="N13" s="68">
        <v>33516960</v>
      </c>
      <c r="O13" s="68">
        <v>36239610</v>
      </c>
      <c r="P13" s="68">
        <v>18008990</v>
      </c>
      <c r="Q13" s="68">
        <v>18152257</v>
      </c>
      <c r="R13" s="68">
        <v>21745509</v>
      </c>
      <c r="S13" s="68">
        <v>19843556</v>
      </c>
      <c r="T13" s="68">
        <v>27423676</v>
      </c>
      <c r="U13" s="68">
        <v>19122746</v>
      </c>
      <c r="V13" s="68">
        <v>19191228</v>
      </c>
      <c r="W13" s="68">
        <v>29958584</v>
      </c>
      <c r="X13" s="68">
        <v>14543688</v>
      </c>
      <c r="Y13" s="68">
        <v>22073281</v>
      </c>
      <c r="Z13" s="68">
        <v>21766136</v>
      </c>
      <c r="AA13" s="68">
        <v>24829008</v>
      </c>
      <c r="AB13" s="68">
        <v>22033773</v>
      </c>
      <c r="AC13" s="68">
        <v>22023566</v>
      </c>
      <c r="AD13" s="68">
        <v>21656615</v>
      </c>
      <c r="AE13" s="68">
        <v>20971112</v>
      </c>
      <c r="AF13" s="68">
        <v>21025102</v>
      </c>
      <c r="AG13" s="68">
        <v>22460606</v>
      </c>
      <c r="AH13" s="68">
        <v>20805600</v>
      </c>
      <c r="AI13" s="68">
        <v>23278697</v>
      </c>
      <c r="AJ13" s="68">
        <v>25465668</v>
      </c>
      <c r="AK13" s="68">
        <v>27098872</v>
      </c>
      <c r="AL13" s="68">
        <v>22982633</v>
      </c>
      <c r="AM13" s="68">
        <v>23138237</v>
      </c>
    </row>
    <row r="14" spans="1:39" x14ac:dyDescent="0.25">
      <c r="A14" s="24" t="s">
        <v>11</v>
      </c>
      <c r="B14" s="69">
        <v>0</v>
      </c>
      <c r="C14" s="68">
        <v>-2922204</v>
      </c>
      <c r="D14" s="68">
        <v>-3898158</v>
      </c>
      <c r="E14" s="68">
        <v>-1222028</v>
      </c>
      <c r="F14" s="68">
        <v>-5896423</v>
      </c>
      <c r="G14" s="68">
        <v>-2145071</v>
      </c>
      <c r="H14" s="68">
        <v>-2810677</v>
      </c>
      <c r="I14" s="68">
        <v>-22379241</v>
      </c>
      <c r="J14" s="68">
        <v>-2462728</v>
      </c>
      <c r="K14" s="69">
        <v>0</v>
      </c>
      <c r="L14" s="68">
        <v>-3115660</v>
      </c>
      <c r="M14" s="68">
        <v>-5060774</v>
      </c>
      <c r="N14" s="68">
        <v>-132193839</v>
      </c>
      <c r="O14" s="68">
        <v>-108123902</v>
      </c>
      <c r="P14" s="68">
        <v>-193167</v>
      </c>
      <c r="Q14" s="69">
        <v>0</v>
      </c>
      <c r="R14" s="68">
        <v>-7273341</v>
      </c>
      <c r="S14" s="68">
        <v>-28924967</v>
      </c>
      <c r="T14" s="68">
        <v>-38242590</v>
      </c>
      <c r="U14" s="69">
        <v>0</v>
      </c>
      <c r="V14" s="68">
        <v>-1820661</v>
      </c>
      <c r="W14" s="68">
        <v>-60092940</v>
      </c>
      <c r="X14" s="68">
        <v>-191170</v>
      </c>
      <c r="Y14" s="68">
        <v>-1749856</v>
      </c>
      <c r="Z14" s="69">
        <v>0</v>
      </c>
      <c r="AA14" s="68">
        <v>-9966988</v>
      </c>
      <c r="AB14" s="69">
        <v>0</v>
      </c>
      <c r="AC14" s="69">
        <v>0</v>
      </c>
      <c r="AD14" s="68">
        <v>-1274966</v>
      </c>
      <c r="AE14" s="68">
        <v>-2042169</v>
      </c>
      <c r="AF14" s="69">
        <v>0</v>
      </c>
      <c r="AG14" s="68">
        <v>-2439227</v>
      </c>
      <c r="AH14" s="69">
        <v>0</v>
      </c>
      <c r="AI14" s="68">
        <v>-7449730</v>
      </c>
      <c r="AJ14" s="68">
        <v>-4551823</v>
      </c>
      <c r="AK14" s="68">
        <v>-6284147</v>
      </c>
      <c r="AL14" s="69">
        <v>0</v>
      </c>
      <c r="AM14" s="68">
        <v>-7492852</v>
      </c>
    </row>
    <row r="15" spans="1:39" x14ac:dyDescent="0.25">
      <c r="A15" s="24" t="s">
        <v>12</v>
      </c>
      <c r="B15" s="68">
        <v>20591775</v>
      </c>
      <c r="C15" s="68">
        <v>21451311</v>
      </c>
      <c r="D15" s="68">
        <v>23872877</v>
      </c>
      <c r="E15" s="68">
        <v>19240797</v>
      </c>
      <c r="F15" s="68">
        <v>20293070</v>
      </c>
      <c r="G15" s="68">
        <v>21935984</v>
      </c>
      <c r="H15" s="68">
        <v>23634909</v>
      </c>
      <c r="I15" s="68">
        <v>33271727</v>
      </c>
      <c r="J15" s="68">
        <v>23943257</v>
      </c>
      <c r="K15" s="68">
        <v>21375311</v>
      </c>
      <c r="L15" s="68">
        <v>123104500</v>
      </c>
      <c r="M15" s="68">
        <v>135143582</v>
      </c>
      <c r="N15" s="68">
        <v>259498026</v>
      </c>
      <c r="O15" s="68">
        <v>245818876</v>
      </c>
      <c r="P15" s="68">
        <v>130822704</v>
      </c>
      <c r="Q15" s="68">
        <v>123600095</v>
      </c>
      <c r="R15" s="68">
        <v>118544617</v>
      </c>
      <c r="S15" s="68">
        <v>137143293</v>
      </c>
      <c r="T15" s="68">
        <v>140366871</v>
      </c>
      <c r="U15" s="68">
        <v>106364810</v>
      </c>
      <c r="V15" s="68">
        <v>107201064</v>
      </c>
      <c r="W15" s="68">
        <v>171598680</v>
      </c>
      <c r="X15" s="68">
        <v>133960629</v>
      </c>
      <c r="Y15" s="68">
        <v>142433628</v>
      </c>
      <c r="Z15" s="68">
        <v>137144004</v>
      </c>
      <c r="AA15" s="68">
        <v>153347073</v>
      </c>
      <c r="AB15" s="68">
        <v>126503321</v>
      </c>
      <c r="AC15" s="68">
        <v>127545627</v>
      </c>
      <c r="AD15" s="68">
        <v>118250854</v>
      </c>
      <c r="AE15" s="68">
        <v>116499665</v>
      </c>
      <c r="AF15" s="68">
        <v>110086997</v>
      </c>
      <c r="AG15" s="68">
        <v>112696586</v>
      </c>
      <c r="AH15" s="68">
        <v>116251856</v>
      </c>
      <c r="AI15" s="68">
        <v>117684778</v>
      </c>
      <c r="AJ15" s="68">
        <v>149833644</v>
      </c>
      <c r="AK15" s="68">
        <v>137029473</v>
      </c>
      <c r="AL15" s="68">
        <v>124087522</v>
      </c>
      <c r="AM15" s="68">
        <v>132461286</v>
      </c>
    </row>
    <row r="16" spans="1:39" x14ac:dyDescent="0.25">
      <c r="A16" s="24" t="s">
        <v>13</v>
      </c>
      <c r="B16" s="68">
        <v>325051</v>
      </c>
      <c r="C16" s="68">
        <v>229194</v>
      </c>
      <c r="D16" s="68">
        <v>249849</v>
      </c>
      <c r="E16" s="68">
        <v>139181</v>
      </c>
      <c r="F16" s="69">
        <v>0</v>
      </c>
      <c r="G16" s="68">
        <v>356527</v>
      </c>
      <c r="H16" s="68">
        <v>139820</v>
      </c>
      <c r="I16" s="68">
        <v>610146</v>
      </c>
      <c r="J16" s="68">
        <v>32583</v>
      </c>
      <c r="K16" s="68">
        <v>34677</v>
      </c>
      <c r="L16" s="68">
        <v>1228963</v>
      </c>
      <c r="M16" s="68">
        <v>246235</v>
      </c>
      <c r="N16" s="68">
        <v>425814</v>
      </c>
      <c r="O16" s="68">
        <v>381170</v>
      </c>
      <c r="P16" s="68">
        <v>755358</v>
      </c>
      <c r="Q16" s="68">
        <v>592106</v>
      </c>
      <c r="R16" s="68">
        <v>587799</v>
      </c>
      <c r="S16" s="68">
        <v>50531</v>
      </c>
      <c r="T16" s="68">
        <v>106799</v>
      </c>
      <c r="U16" s="69">
        <v>0</v>
      </c>
      <c r="V16" s="68">
        <v>39001</v>
      </c>
      <c r="W16" s="68">
        <v>67552</v>
      </c>
      <c r="X16" s="68">
        <v>41385</v>
      </c>
      <c r="Y16" s="68">
        <v>101618</v>
      </c>
      <c r="Z16" s="69">
        <v>0</v>
      </c>
      <c r="AA16" s="68">
        <v>25438</v>
      </c>
      <c r="AB16" s="68">
        <v>23543</v>
      </c>
      <c r="AC16" s="68">
        <v>15014</v>
      </c>
      <c r="AD16" s="68">
        <v>157983</v>
      </c>
      <c r="AE16" s="68">
        <v>1202851</v>
      </c>
      <c r="AF16" s="68">
        <v>335396</v>
      </c>
      <c r="AG16" s="68">
        <v>384523</v>
      </c>
      <c r="AH16" s="68">
        <v>410181</v>
      </c>
      <c r="AI16" s="68">
        <v>748774</v>
      </c>
      <c r="AJ16" s="68">
        <v>963994</v>
      </c>
      <c r="AK16" s="68">
        <v>898952</v>
      </c>
      <c r="AL16" s="68">
        <v>818754</v>
      </c>
      <c r="AM16" s="68">
        <v>1229865</v>
      </c>
    </row>
    <row r="17" spans="1:39" x14ac:dyDescent="0.25">
      <c r="A17" s="24" t="s">
        <v>14</v>
      </c>
      <c r="B17" s="69">
        <v>0</v>
      </c>
      <c r="C17" s="68">
        <v>958198</v>
      </c>
      <c r="D17" s="68">
        <v>1098758</v>
      </c>
      <c r="E17" s="68">
        <v>871879</v>
      </c>
      <c r="F17" s="68">
        <v>875170</v>
      </c>
      <c r="G17" s="68">
        <v>850007</v>
      </c>
      <c r="H17" s="68">
        <v>790003</v>
      </c>
      <c r="I17" s="68">
        <v>674228</v>
      </c>
      <c r="J17" s="68">
        <v>309121</v>
      </c>
      <c r="K17" s="68">
        <v>237534</v>
      </c>
      <c r="L17" s="68">
        <v>1883061</v>
      </c>
      <c r="M17" s="68">
        <v>1789433</v>
      </c>
      <c r="N17" s="68">
        <v>2519074</v>
      </c>
      <c r="O17" s="68">
        <v>346918</v>
      </c>
      <c r="P17" s="69">
        <v>0</v>
      </c>
      <c r="Q17" s="69">
        <v>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69">
        <v>0</v>
      </c>
      <c r="AF17" s="69">
        <v>0</v>
      </c>
      <c r="AG17" s="69">
        <v>0</v>
      </c>
      <c r="AH17" s="69">
        <v>0</v>
      </c>
      <c r="AI17" s="69">
        <v>0</v>
      </c>
      <c r="AJ17" s="69">
        <v>0</v>
      </c>
      <c r="AK17" s="69">
        <v>0</v>
      </c>
      <c r="AL17" s="69">
        <v>0</v>
      </c>
      <c r="AM17" s="69">
        <v>0</v>
      </c>
    </row>
    <row r="18" spans="1:39" x14ac:dyDescent="0.25">
      <c r="A18" s="24" t="s">
        <v>15</v>
      </c>
      <c r="B18" s="69">
        <v>0</v>
      </c>
      <c r="C18" s="68">
        <v>299744</v>
      </c>
      <c r="D18" s="68">
        <v>341444</v>
      </c>
      <c r="E18" s="68">
        <v>270941</v>
      </c>
      <c r="F18" s="68">
        <v>271965</v>
      </c>
      <c r="G18" s="68">
        <v>264145</v>
      </c>
      <c r="H18" s="68">
        <v>271120</v>
      </c>
      <c r="I18" s="68">
        <v>567565</v>
      </c>
      <c r="J18" s="68">
        <v>291523</v>
      </c>
      <c r="K18" s="68">
        <v>224012</v>
      </c>
      <c r="L18" s="68">
        <v>1775855</v>
      </c>
      <c r="M18" s="68">
        <v>1687555</v>
      </c>
      <c r="N18" s="68">
        <v>2375654</v>
      </c>
      <c r="O18" s="68">
        <v>327171</v>
      </c>
      <c r="P18" s="69">
        <v>0</v>
      </c>
      <c r="Q18" s="69">
        <v>0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69">
        <v>0</v>
      </c>
      <c r="AF18" s="69">
        <v>0</v>
      </c>
      <c r="AG18" s="69">
        <v>0</v>
      </c>
      <c r="AH18" s="69">
        <v>0</v>
      </c>
      <c r="AI18" s="69">
        <v>0</v>
      </c>
      <c r="AJ18" s="69">
        <v>0</v>
      </c>
      <c r="AK18" s="69">
        <v>0</v>
      </c>
      <c r="AL18" s="69">
        <v>0</v>
      </c>
      <c r="AM18" s="69">
        <v>0</v>
      </c>
    </row>
    <row r="19" spans="1:39" ht="12.6" thickBot="1" x14ac:dyDescent="0.3">
      <c r="A19" s="24" t="s">
        <v>16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1">
        <v>83535</v>
      </c>
      <c r="N19" s="71">
        <v>2069917</v>
      </c>
      <c r="O19" s="71">
        <v>3900180</v>
      </c>
      <c r="P19" s="71">
        <v>1587916</v>
      </c>
      <c r="Q19" s="71">
        <v>1474269</v>
      </c>
      <c r="R19" s="71">
        <v>1613284</v>
      </c>
      <c r="S19" s="71">
        <v>1926838</v>
      </c>
      <c r="T19" s="71">
        <v>2769927</v>
      </c>
      <c r="U19" s="71">
        <v>1607921</v>
      </c>
      <c r="V19" s="71">
        <v>2110692</v>
      </c>
      <c r="W19" s="71">
        <v>3375141</v>
      </c>
      <c r="X19" s="71">
        <v>1666010</v>
      </c>
      <c r="Y19" s="71">
        <v>2842152</v>
      </c>
      <c r="Z19" s="71">
        <v>2752247</v>
      </c>
      <c r="AA19" s="71">
        <v>3166803</v>
      </c>
      <c r="AB19" s="71">
        <v>2512248</v>
      </c>
      <c r="AC19" s="71">
        <v>2534581</v>
      </c>
      <c r="AD19" s="71">
        <v>2441761</v>
      </c>
      <c r="AE19" s="71">
        <v>2408428</v>
      </c>
      <c r="AF19" s="71">
        <v>2145857</v>
      </c>
      <c r="AG19" s="71">
        <v>1313690</v>
      </c>
      <c r="AH19" s="71">
        <v>1335601</v>
      </c>
      <c r="AI19" s="71">
        <v>1369876</v>
      </c>
      <c r="AJ19" s="71">
        <v>1733453</v>
      </c>
      <c r="AK19" s="71">
        <v>1603946</v>
      </c>
      <c r="AL19" s="71">
        <v>1401685</v>
      </c>
      <c r="AM19" s="71">
        <v>1659190</v>
      </c>
    </row>
    <row r="20" spans="1:39" x14ac:dyDescent="0.25">
      <c r="A20" s="24" t="s">
        <v>17</v>
      </c>
      <c r="B20" s="72">
        <v>0</v>
      </c>
      <c r="C20" s="72">
        <v>0</v>
      </c>
      <c r="D20" s="72">
        <v>0</v>
      </c>
      <c r="E20" s="72">
        <v>0</v>
      </c>
      <c r="F20" s="72">
        <v>0</v>
      </c>
      <c r="G20" s="72">
        <v>0</v>
      </c>
      <c r="H20" s="72">
        <v>0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72">
        <v>0</v>
      </c>
      <c r="Q20" s="72">
        <v>0</v>
      </c>
      <c r="R20" s="72">
        <v>0</v>
      </c>
      <c r="S20" s="72">
        <v>0</v>
      </c>
      <c r="T20" s="72">
        <v>0</v>
      </c>
      <c r="U20" s="72">
        <v>0</v>
      </c>
      <c r="V20" s="72">
        <v>0</v>
      </c>
      <c r="W20" s="72">
        <v>0</v>
      </c>
      <c r="X20" s="72">
        <v>0</v>
      </c>
      <c r="Y20" s="72">
        <v>0</v>
      </c>
      <c r="Z20" s="72">
        <v>0</v>
      </c>
      <c r="AA20" s="72">
        <v>0</v>
      </c>
      <c r="AB20" s="72">
        <v>0</v>
      </c>
      <c r="AC20" s="72">
        <v>0</v>
      </c>
      <c r="AD20" s="72">
        <v>0</v>
      </c>
      <c r="AE20" s="72">
        <v>0</v>
      </c>
      <c r="AF20" s="72">
        <v>0</v>
      </c>
      <c r="AG20" s="72">
        <v>0</v>
      </c>
      <c r="AH20" s="72">
        <v>0</v>
      </c>
      <c r="AI20" s="72">
        <v>0</v>
      </c>
      <c r="AJ20" s="72">
        <v>0</v>
      </c>
      <c r="AK20" s="72">
        <v>0</v>
      </c>
      <c r="AL20" s="72">
        <v>0</v>
      </c>
      <c r="AM20" s="72">
        <v>0</v>
      </c>
    </row>
    <row r="21" spans="1:39" x14ac:dyDescent="0.25">
      <c r="A21" s="24" t="s">
        <v>18</v>
      </c>
      <c r="B21" s="68">
        <v>30759229</v>
      </c>
      <c r="C21" s="68">
        <v>32989896</v>
      </c>
      <c r="D21" s="68">
        <v>34553770</v>
      </c>
      <c r="E21" s="68">
        <v>29291507</v>
      </c>
      <c r="F21" s="68">
        <v>30720784</v>
      </c>
      <c r="G21" s="68">
        <v>31711718</v>
      </c>
      <c r="H21" s="68">
        <v>33837904</v>
      </c>
      <c r="I21" s="68">
        <v>48531547</v>
      </c>
      <c r="J21" s="68">
        <v>32160364</v>
      </c>
      <c r="K21" s="68">
        <v>28522874</v>
      </c>
      <c r="L21" s="68">
        <v>162764681</v>
      </c>
      <c r="M21" s="68">
        <v>168404172</v>
      </c>
      <c r="N21" s="68">
        <v>313915750</v>
      </c>
      <c r="O21" s="68">
        <v>307920616</v>
      </c>
      <c r="P21" s="68">
        <v>167420008</v>
      </c>
      <c r="Q21" s="68">
        <v>160149131</v>
      </c>
      <c r="R21" s="68">
        <v>150871074</v>
      </c>
      <c r="S21" s="68">
        <v>167726772</v>
      </c>
      <c r="T21" s="68">
        <v>176634653</v>
      </c>
      <c r="U21" s="68">
        <v>132481044</v>
      </c>
      <c r="V21" s="68">
        <v>133574980</v>
      </c>
      <c r="W21" s="68">
        <v>211511181</v>
      </c>
      <c r="X21" s="68">
        <v>155763264</v>
      </c>
      <c r="Y21" s="68">
        <v>171094264</v>
      </c>
      <c r="Z21" s="68">
        <v>166817958</v>
      </c>
      <c r="AA21" s="68">
        <v>176842573</v>
      </c>
      <c r="AB21" s="68">
        <v>156056423</v>
      </c>
      <c r="AC21" s="68">
        <v>157079206</v>
      </c>
      <c r="AD21" s="68">
        <v>148608715</v>
      </c>
      <c r="AE21" s="68">
        <v>144145364</v>
      </c>
      <c r="AF21" s="68">
        <v>139065172</v>
      </c>
      <c r="AG21" s="68">
        <v>155951174</v>
      </c>
      <c r="AH21" s="68">
        <v>161080542</v>
      </c>
      <c r="AI21" s="68">
        <v>158615512</v>
      </c>
      <c r="AJ21" s="68">
        <v>178574160</v>
      </c>
      <c r="AK21" s="68">
        <v>167964832</v>
      </c>
      <c r="AL21" s="68">
        <v>161843160</v>
      </c>
      <c r="AM21" s="68">
        <v>172808066</v>
      </c>
    </row>
    <row r="22" spans="1:39" x14ac:dyDescent="0.25">
      <c r="A22" s="24" t="s">
        <v>19</v>
      </c>
      <c r="B22" s="69">
        <v>0</v>
      </c>
      <c r="C22" s="69">
        <v>0</v>
      </c>
      <c r="D22" s="69">
        <v>-1</v>
      </c>
      <c r="E22" s="69">
        <v>0</v>
      </c>
      <c r="F22" s="69">
        <v>0</v>
      </c>
      <c r="G22" s="69">
        <v>0</v>
      </c>
      <c r="H22" s="69">
        <v>0</v>
      </c>
      <c r="I22" s="69">
        <v>0</v>
      </c>
      <c r="J22" s="69">
        <v>0</v>
      </c>
      <c r="K22" s="69">
        <v>0</v>
      </c>
      <c r="L22" s="69">
        <v>0</v>
      </c>
      <c r="M22" s="69">
        <v>0</v>
      </c>
      <c r="N22" s="69">
        <v>-1</v>
      </c>
      <c r="O22" s="69">
        <v>-2</v>
      </c>
      <c r="P22" s="69">
        <v>-2</v>
      </c>
      <c r="Q22" s="68">
        <v>-5984440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-1</v>
      </c>
      <c r="AC22" s="69">
        <v>-2</v>
      </c>
      <c r="AD22" s="69">
        <v>-1</v>
      </c>
      <c r="AE22" s="69">
        <v>-1</v>
      </c>
      <c r="AF22" s="69">
        <v>0</v>
      </c>
      <c r="AG22" s="69">
        <v>0</v>
      </c>
      <c r="AH22" s="69">
        <v>-1</v>
      </c>
      <c r="AI22" s="69">
        <v>0</v>
      </c>
      <c r="AJ22" s="69">
        <v>0</v>
      </c>
      <c r="AK22" s="69">
        <v>-2</v>
      </c>
      <c r="AL22" s="69">
        <v>-1</v>
      </c>
      <c r="AM22" s="69">
        <v>-1</v>
      </c>
    </row>
    <row r="23" spans="1:39" x14ac:dyDescent="0.25">
      <c r="A23" s="24" t="s">
        <v>20</v>
      </c>
      <c r="B23" s="69">
        <v>0</v>
      </c>
      <c r="C23" s="69">
        <v>0</v>
      </c>
      <c r="D23" s="69">
        <v>0</v>
      </c>
      <c r="E23" s="68">
        <v>-1338449</v>
      </c>
      <c r="F23" s="69">
        <v>0</v>
      </c>
      <c r="G23" s="69">
        <v>0</v>
      </c>
      <c r="H23" s="69">
        <v>0</v>
      </c>
      <c r="I23" s="69">
        <v>0</v>
      </c>
      <c r="J23" s="69">
        <v>0</v>
      </c>
      <c r="K23" s="69">
        <v>0</v>
      </c>
      <c r="L23" s="69">
        <v>0</v>
      </c>
      <c r="M23" s="69">
        <v>0</v>
      </c>
      <c r="N23" s="69">
        <v>0</v>
      </c>
      <c r="O23" s="69">
        <v>0</v>
      </c>
      <c r="P23" s="69">
        <v>0</v>
      </c>
      <c r="Q23" s="69">
        <v>0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69">
        <v>0</v>
      </c>
      <c r="AF23" s="69">
        <v>0</v>
      </c>
      <c r="AG23" s="69">
        <v>0</v>
      </c>
      <c r="AH23" s="69">
        <v>0</v>
      </c>
      <c r="AI23" s="69">
        <v>0</v>
      </c>
      <c r="AJ23" s="69">
        <v>0</v>
      </c>
      <c r="AK23" s="69">
        <v>0</v>
      </c>
      <c r="AL23" s="69">
        <v>0</v>
      </c>
      <c r="AM23" s="69">
        <v>0</v>
      </c>
    </row>
    <row r="24" spans="1:39" x14ac:dyDescent="0.25">
      <c r="A24" s="24" t="s">
        <v>21</v>
      </c>
      <c r="B24" s="69">
        <v>0</v>
      </c>
      <c r="C24" s="69">
        <v>0</v>
      </c>
      <c r="D24" s="69">
        <v>0</v>
      </c>
      <c r="E24" s="68">
        <v>-75817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</row>
    <row r="25" spans="1:39" x14ac:dyDescent="0.25">
      <c r="A25" s="24" t="s">
        <v>22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8">
        <v>7181404</v>
      </c>
      <c r="P25" s="68">
        <v>7181404</v>
      </c>
      <c r="Q25" s="68">
        <v>7181404</v>
      </c>
      <c r="R25" s="69">
        <v>0</v>
      </c>
      <c r="S25" s="69">
        <v>0</v>
      </c>
      <c r="T25" s="69">
        <v>0</v>
      </c>
      <c r="U25" s="69">
        <v>0</v>
      </c>
      <c r="V25" s="68">
        <v>51175</v>
      </c>
      <c r="W25" s="68">
        <v>355573</v>
      </c>
      <c r="X25" s="68">
        <v>355573</v>
      </c>
      <c r="Y25" s="68">
        <v>355573</v>
      </c>
      <c r="Z25" s="68">
        <v>203553</v>
      </c>
      <c r="AA25" s="68">
        <v>203553</v>
      </c>
      <c r="AB25" s="68">
        <v>203553</v>
      </c>
      <c r="AC25" s="68">
        <v>203553</v>
      </c>
      <c r="AD25" s="68">
        <v>2530770</v>
      </c>
      <c r="AE25" s="68">
        <v>203553</v>
      </c>
      <c r="AF25" s="68">
        <v>602016</v>
      </c>
      <c r="AG25" s="68">
        <v>16058372</v>
      </c>
      <c r="AH25" s="68">
        <v>16885010</v>
      </c>
      <c r="AI25" s="68">
        <v>17132307</v>
      </c>
      <c r="AJ25" s="68">
        <v>11859</v>
      </c>
      <c r="AK25" s="68">
        <v>2184411</v>
      </c>
      <c r="AL25" s="68">
        <v>7167561</v>
      </c>
      <c r="AM25" s="68">
        <v>15686097</v>
      </c>
    </row>
    <row r="26" spans="1:39" x14ac:dyDescent="0.25">
      <c r="A26" s="24" t="s">
        <v>23</v>
      </c>
      <c r="B26" s="69">
        <v>0</v>
      </c>
      <c r="C26" s="69">
        <v>0</v>
      </c>
      <c r="D26" s="69">
        <v>0</v>
      </c>
      <c r="E26" s="69">
        <v>0</v>
      </c>
      <c r="F26" s="69">
        <v>0</v>
      </c>
      <c r="G26" s="69">
        <v>0</v>
      </c>
      <c r="H26" s="69">
        <v>0</v>
      </c>
      <c r="I26" s="69">
        <v>0</v>
      </c>
      <c r="J26" s="69">
        <v>0</v>
      </c>
      <c r="K26" s="69">
        <v>0</v>
      </c>
      <c r="L26" s="69">
        <v>0</v>
      </c>
      <c r="M26" s="69">
        <v>0</v>
      </c>
      <c r="N26" s="69">
        <v>0</v>
      </c>
      <c r="O26" s="68">
        <v>195561</v>
      </c>
      <c r="P26" s="68">
        <v>195561</v>
      </c>
      <c r="Q26" s="68">
        <v>195561</v>
      </c>
      <c r="R26" s="69">
        <v>0</v>
      </c>
      <c r="S26" s="69">
        <v>0</v>
      </c>
      <c r="T26" s="69">
        <v>0</v>
      </c>
      <c r="U26" s="69">
        <v>0</v>
      </c>
      <c r="V26" s="69">
        <v>795</v>
      </c>
      <c r="W26" s="68">
        <v>9564</v>
      </c>
      <c r="X26" s="68">
        <v>9564</v>
      </c>
      <c r="Y26" s="68">
        <v>9564</v>
      </c>
      <c r="Z26" s="68">
        <v>9008</v>
      </c>
      <c r="AA26" s="68">
        <v>9008</v>
      </c>
      <c r="AB26" s="68">
        <v>9008</v>
      </c>
      <c r="AC26" s="68">
        <v>9008</v>
      </c>
      <c r="AD26" s="68">
        <v>45053</v>
      </c>
      <c r="AE26" s="68">
        <v>9008</v>
      </c>
      <c r="AF26" s="68">
        <v>18896</v>
      </c>
      <c r="AG26" s="68">
        <v>487566</v>
      </c>
      <c r="AH26" s="68">
        <v>512019</v>
      </c>
      <c r="AI26" s="68">
        <v>521452</v>
      </c>
      <c r="AJ26" s="69">
        <v>652</v>
      </c>
      <c r="AK26" s="68">
        <v>94148</v>
      </c>
      <c r="AL26" s="68">
        <v>302513</v>
      </c>
      <c r="AM26" s="68">
        <v>661840</v>
      </c>
    </row>
    <row r="27" spans="1:39" x14ac:dyDescent="0.25">
      <c r="A27" s="24" t="s">
        <v>24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8">
        <v>46387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</row>
    <row r="28" spans="1:39" x14ac:dyDescent="0.25">
      <c r="A28" s="24" t="s">
        <v>25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</row>
    <row r="29" spans="1:39" x14ac:dyDescent="0.25">
      <c r="A29" s="24" t="s">
        <v>26</v>
      </c>
      <c r="B29" s="69">
        <v>0</v>
      </c>
      <c r="C29" s="69">
        <v>0</v>
      </c>
      <c r="D29" s="69">
        <v>0</v>
      </c>
      <c r="E29" s="69">
        <v>0</v>
      </c>
      <c r="F29" s="69">
        <v>0</v>
      </c>
      <c r="G29" s="69">
        <v>0</v>
      </c>
      <c r="H29" s="69">
        <v>0</v>
      </c>
      <c r="I29" s="69">
        <v>0</v>
      </c>
      <c r="J29" s="69">
        <v>0</v>
      </c>
      <c r="K29" s="69">
        <v>0</v>
      </c>
      <c r="L29" s="69">
        <v>0</v>
      </c>
      <c r="M29" s="69">
        <v>0</v>
      </c>
      <c r="N29" s="69">
        <v>0</v>
      </c>
      <c r="O29" s="69">
        <v>0</v>
      </c>
      <c r="P29" s="69">
        <v>0</v>
      </c>
      <c r="Q29" s="69">
        <v>0</v>
      </c>
      <c r="R29" s="69">
        <v>0</v>
      </c>
      <c r="S29" s="69">
        <v>0</v>
      </c>
      <c r="T29" s="69">
        <v>0</v>
      </c>
      <c r="U29" s="69">
        <v>0</v>
      </c>
      <c r="V29" s="69">
        <v>0</v>
      </c>
      <c r="W29" s="69">
        <v>0</v>
      </c>
      <c r="X29" s="69">
        <v>0</v>
      </c>
      <c r="Y29" s="69">
        <v>0</v>
      </c>
      <c r="Z29" s="69">
        <v>0</v>
      </c>
      <c r="AA29" s="69">
        <v>0</v>
      </c>
      <c r="AB29" s="69">
        <v>0</v>
      </c>
      <c r="AC29" s="69">
        <v>0</v>
      </c>
      <c r="AD29" s="69">
        <v>0</v>
      </c>
      <c r="AE29" s="69">
        <v>0</v>
      </c>
      <c r="AF29" s="69">
        <v>0</v>
      </c>
      <c r="AG29" s="69">
        <v>0</v>
      </c>
      <c r="AH29" s="69">
        <v>0</v>
      </c>
      <c r="AI29" s="69">
        <v>0</v>
      </c>
      <c r="AJ29" s="69">
        <v>0</v>
      </c>
      <c r="AK29" s="69">
        <v>0</v>
      </c>
      <c r="AL29" s="69">
        <v>0</v>
      </c>
      <c r="AM29" s="69">
        <v>0</v>
      </c>
    </row>
    <row r="30" spans="1:39" x14ac:dyDescent="0.25">
      <c r="A30" s="24" t="s">
        <v>27</v>
      </c>
      <c r="B30" s="69">
        <v>0</v>
      </c>
      <c r="C30" s="69">
        <v>0</v>
      </c>
      <c r="D30" s="69">
        <v>0</v>
      </c>
      <c r="E30" s="69">
        <v>0</v>
      </c>
      <c r="F30" s="69">
        <v>0</v>
      </c>
      <c r="G30" s="69">
        <v>0</v>
      </c>
      <c r="H30" s="69">
        <v>0</v>
      </c>
      <c r="I30" s="69">
        <v>0</v>
      </c>
      <c r="J30" s="69">
        <v>0</v>
      </c>
      <c r="K30" s="69">
        <v>0</v>
      </c>
      <c r="L30" s="69">
        <v>0</v>
      </c>
      <c r="M30" s="69">
        <v>0</v>
      </c>
      <c r="N30" s="69">
        <v>0</v>
      </c>
      <c r="O30" s="69">
        <v>0</v>
      </c>
      <c r="P30" s="69">
        <v>0</v>
      </c>
      <c r="Q30" s="69">
        <v>0</v>
      </c>
      <c r="R30" s="69">
        <v>0</v>
      </c>
      <c r="S30" s="69">
        <v>0</v>
      </c>
      <c r="T30" s="69">
        <v>0</v>
      </c>
      <c r="U30" s="69">
        <v>0</v>
      </c>
      <c r="V30" s="69">
        <v>0</v>
      </c>
      <c r="W30" s="69">
        <v>0</v>
      </c>
      <c r="X30" s="69">
        <v>0</v>
      </c>
      <c r="Y30" s="69">
        <v>0</v>
      </c>
      <c r="Z30" s="69">
        <v>0</v>
      </c>
      <c r="AA30" s="69">
        <v>0</v>
      </c>
      <c r="AB30" s="69">
        <v>0</v>
      </c>
      <c r="AC30" s="69">
        <v>0</v>
      </c>
      <c r="AD30" s="69">
        <v>0</v>
      </c>
      <c r="AE30" s="69">
        <v>0</v>
      </c>
      <c r="AF30" s="69">
        <v>0</v>
      </c>
      <c r="AG30" s="69">
        <v>0</v>
      </c>
      <c r="AH30" s="69">
        <v>0</v>
      </c>
      <c r="AI30" s="69">
        <v>0</v>
      </c>
      <c r="AJ30" s="69">
        <v>0</v>
      </c>
      <c r="AK30" s="69">
        <v>0</v>
      </c>
      <c r="AL30" s="69">
        <v>0</v>
      </c>
      <c r="AM30" s="69">
        <v>0</v>
      </c>
    </row>
    <row r="31" spans="1:39" x14ac:dyDescent="0.25">
      <c r="A31" s="24" t="s">
        <v>28</v>
      </c>
      <c r="B31" s="69">
        <v>0</v>
      </c>
      <c r="C31" s="69">
        <v>0</v>
      </c>
      <c r="D31" s="69">
        <v>0</v>
      </c>
      <c r="E31" s="69">
        <v>0</v>
      </c>
      <c r="F31" s="69">
        <v>0</v>
      </c>
      <c r="G31" s="69">
        <v>0</v>
      </c>
      <c r="H31" s="69">
        <v>0</v>
      </c>
      <c r="I31" s="69">
        <v>0</v>
      </c>
      <c r="J31" s="69">
        <v>0</v>
      </c>
      <c r="K31" s="69">
        <v>0</v>
      </c>
      <c r="L31" s="69">
        <v>0</v>
      </c>
      <c r="M31" s="69">
        <v>0</v>
      </c>
      <c r="N31" s="69">
        <v>0</v>
      </c>
      <c r="O31" s="69">
        <v>0</v>
      </c>
      <c r="P31" s="69">
        <v>0</v>
      </c>
      <c r="Q31" s="69">
        <v>0</v>
      </c>
      <c r="R31" s="69">
        <v>0</v>
      </c>
      <c r="S31" s="69">
        <v>0</v>
      </c>
      <c r="T31" s="69">
        <v>0</v>
      </c>
      <c r="U31" s="69">
        <v>0</v>
      </c>
      <c r="V31" s="69">
        <v>0</v>
      </c>
      <c r="W31" s="69">
        <v>0</v>
      </c>
      <c r="X31" s="69">
        <v>0</v>
      </c>
      <c r="Y31" s="69">
        <v>0</v>
      </c>
      <c r="Z31" s="69">
        <v>0</v>
      </c>
      <c r="AA31" s="69">
        <v>0</v>
      </c>
      <c r="AB31" s="69">
        <v>0</v>
      </c>
      <c r="AC31" s="69">
        <v>0</v>
      </c>
      <c r="AD31" s="69">
        <v>0</v>
      </c>
      <c r="AE31" s="69">
        <v>0</v>
      </c>
      <c r="AF31" s="69">
        <v>0</v>
      </c>
      <c r="AG31" s="69">
        <v>0</v>
      </c>
      <c r="AH31" s="69">
        <v>0</v>
      </c>
      <c r="AI31" s="69">
        <v>0</v>
      </c>
      <c r="AJ31" s="69">
        <v>0</v>
      </c>
      <c r="AK31" s="69">
        <v>0</v>
      </c>
      <c r="AL31" s="69">
        <v>0</v>
      </c>
      <c r="AM31" s="69">
        <v>0</v>
      </c>
    </row>
    <row r="32" spans="1:39" x14ac:dyDescent="0.25">
      <c r="A32" s="24" t="s">
        <v>29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</row>
    <row r="33" spans="1:39" x14ac:dyDescent="0.25">
      <c r="A33" s="24" t="s">
        <v>30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</row>
    <row r="34" spans="1:39" x14ac:dyDescent="0.25">
      <c r="A34" s="73" t="s">
        <v>31</v>
      </c>
      <c r="B34" s="69">
        <v>0</v>
      </c>
      <c r="C34" s="69">
        <v>0</v>
      </c>
      <c r="D34" s="69">
        <v>0</v>
      </c>
      <c r="E34" s="69">
        <v>0</v>
      </c>
      <c r="F34" s="69">
        <v>0</v>
      </c>
      <c r="G34" s="69">
        <v>0</v>
      </c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  <c r="Z34" s="69">
        <v>0</v>
      </c>
      <c r="AA34" s="69">
        <v>0</v>
      </c>
      <c r="AB34" s="69">
        <v>0</v>
      </c>
      <c r="AC34" s="69">
        <v>0</v>
      </c>
      <c r="AD34" s="69">
        <v>0</v>
      </c>
      <c r="AE34" s="69">
        <v>0</v>
      </c>
      <c r="AF34" s="69">
        <v>0</v>
      </c>
      <c r="AG34" s="69">
        <v>0</v>
      </c>
      <c r="AH34" s="69">
        <v>0</v>
      </c>
      <c r="AI34" s="69">
        <v>0</v>
      </c>
      <c r="AJ34" s="69">
        <v>0</v>
      </c>
      <c r="AK34" s="69">
        <v>0</v>
      </c>
      <c r="AL34" s="69">
        <v>0</v>
      </c>
      <c r="AM34" s="69">
        <v>0</v>
      </c>
    </row>
    <row r="35" spans="1:39" x14ac:dyDescent="0.25">
      <c r="A35" s="73" t="s">
        <v>32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  <c r="Z35" s="69">
        <v>0</v>
      </c>
      <c r="AA35" s="69">
        <v>0</v>
      </c>
      <c r="AB35" s="69">
        <v>0</v>
      </c>
      <c r="AC35" s="69">
        <v>0</v>
      </c>
      <c r="AD35" s="69">
        <v>0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</row>
    <row r="36" spans="1:39" x14ac:dyDescent="0.25">
      <c r="A36" s="73" t="s">
        <v>33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69">
        <v>0</v>
      </c>
    </row>
    <row r="37" spans="1:39" x14ac:dyDescent="0.25">
      <c r="A37" s="73" t="s">
        <v>34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</row>
    <row r="38" spans="1:39" x14ac:dyDescent="0.25">
      <c r="A38" s="73" t="s">
        <v>35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</row>
    <row r="39" spans="1:39" x14ac:dyDescent="0.25">
      <c r="A39" s="73" t="s">
        <v>36</v>
      </c>
      <c r="B39" s="75">
        <v>36504365</v>
      </c>
      <c r="C39" s="74">
        <v>0</v>
      </c>
      <c r="D39" s="74">
        <v>-5896423</v>
      </c>
      <c r="E39" s="75">
        <v>41063265</v>
      </c>
      <c r="F39" s="75">
        <v>10401955</v>
      </c>
      <c r="G39" s="75">
        <v>-25189918</v>
      </c>
      <c r="H39" s="75">
        <v>71181405</v>
      </c>
      <c r="I39" s="75">
        <v>35808105</v>
      </c>
      <c r="J39" s="74">
        <v>0</v>
      </c>
      <c r="K39" s="75">
        <v>-9528642</v>
      </c>
      <c r="L39" s="74">
        <v>0</v>
      </c>
      <c r="M39" s="74">
        <v>0</v>
      </c>
      <c r="N39" s="74">
        <v>0</v>
      </c>
      <c r="O39" s="75">
        <v>-9528642</v>
      </c>
      <c r="P39" s="74">
        <v>0</v>
      </c>
      <c r="Q39" s="74">
        <v>1</v>
      </c>
      <c r="R39" s="75">
        <v>11457788</v>
      </c>
      <c r="S39" s="74">
        <v>0</v>
      </c>
      <c r="T39" s="74">
        <v>0</v>
      </c>
      <c r="U39" s="75">
        <v>0</v>
      </c>
      <c r="V39" s="75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6">
        <v>11457788</v>
      </c>
      <c r="AD39" s="74">
        <v>0</v>
      </c>
      <c r="AE39" s="75">
        <v>0</v>
      </c>
      <c r="AF39" s="74">
        <v>0</v>
      </c>
      <c r="AG39" s="75">
        <v>0</v>
      </c>
      <c r="AH39" s="74">
        <v>-1</v>
      </c>
      <c r="AI39" s="75">
        <v>0</v>
      </c>
      <c r="AJ39" s="75">
        <v>0</v>
      </c>
      <c r="AK39" s="74">
        <v>1</v>
      </c>
      <c r="AL39" s="75">
        <v>2932048</v>
      </c>
      <c r="AM39" s="74">
        <v>-106683</v>
      </c>
    </row>
    <row r="40" spans="1:39" x14ac:dyDescent="0.25">
      <c r="A40" s="73" t="s">
        <v>37</v>
      </c>
      <c r="B40" s="74">
        <v>0</v>
      </c>
      <c r="C40" s="74">
        <v>0</v>
      </c>
      <c r="D40" s="74">
        <v>-566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5">
        <v>0</v>
      </c>
      <c r="L40" s="75">
        <v>0</v>
      </c>
      <c r="M40" s="75">
        <v>0</v>
      </c>
      <c r="N40" s="75">
        <v>-498249</v>
      </c>
      <c r="O40" s="75">
        <v>-10607</v>
      </c>
      <c r="P40" s="75">
        <f>-2844414-2113-4-2</f>
        <v>-2846533</v>
      </c>
      <c r="Q40" s="74">
        <f>-26469-84377</f>
        <v>-110846</v>
      </c>
      <c r="R40" s="74">
        <v>0</v>
      </c>
      <c r="S40" s="75">
        <v>-4012886</v>
      </c>
      <c r="T40" s="75">
        <v>-246890</v>
      </c>
      <c r="U40" s="74">
        <v>0</v>
      </c>
      <c r="V40" s="74">
        <v>0</v>
      </c>
      <c r="W40" s="74">
        <v>0</v>
      </c>
      <c r="X40" s="75">
        <v>0</v>
      </c>
      <c r="Y40" s="75">
        <v>0</v>
      </c>
      <c r="Z40" s="75">
        <v>0</v>
      </c>
      <c r="AA40" s="75">
        <v>0</v>
      </c>
      <c r="AB40" s="75">
        <v>0</v>
      </c>
      <c r="AC40" s="75">
        <v>0</v>
      </c>
      <c r="AD40" s="75">
        <v>0</v>
      </c>
      <c r="AE40" s="74">
        <v>-48867</v>
      </c>
      <c r="AF40" s="75">
        <v>0</v>
      </c>
      <c r="AG40" s="75">
        <v>-76811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-2932048</v>
      </c>
    </row>
    <row r="41" spans="1:39" x14ac:dyDescent="0.25">
      <c r="A41" s="73" t="s">
        <v>38</v>
      </c>
      <c r="B41" s="75">
        <v>257985</v>
      </c>
      <c r="C41" s="75">
        <v>98077</v>
      </c>
      <c r="D41" s="75">
        <v>0</v>
      </c>
      <c r="E41" s="75">
        <v>306028</v>
      </c>
      <c r="F41" s="75">
        <v>43502</v>
      </c>
      <c r="G41" s="75">
        <v>42436</v>
      </c>
      <c r="H41" s="75">
        <v>369072</v>
      </c>
      <c r="I41" s="75">
        <v>298108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</row>
    <row r="42" spans="1:39" x14ac:dyDescent="0.25">
      <c r="A42" s="73" t="s">
        <v>39</v>
      </c>
      <c r="B42" s="74">
        <v>0</v>
      </c>
      <c r="C42" s="74">
        <v>0</v>
      </c>
      <c r="D42" s="74">
        <v>-82120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5">
        <v>0</v>
      </c>
      <c r="K42" s="74">
        <v>0</v>
      </c>
      <c r="L42" s="75">
        <v>0</v>
      </c>
      <c r="M42" s="75">
        <v>0</v>
      </c>
      <c r="N42" s="74">
        <v>0</v>
      </c>
      <c r="O42" s="74">
        <v>0</v>
      </c>
      <c r="P42" s="74">
        <v>0</v>
      </c>
      <c r="Q42" s="74">
        <v>0</v>
      </c>
      <c r="R42" s="74">
        <v>-31089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</row>
    <row r="43" spans="1:39" x14ac:dyDescent="0.25">
      <c r="A43" s="73" t="s">
        <v>11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8">
        <v>-2932048</v>
      </c>
      <c r="W43" s="68">
        <v>-3316400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</row>
    <row r="44" spans="1:39" x14ac:dyDescent="0.25">
      <c r="A44" s="73" t="s">
        <v>40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8">
        <v>-1596325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</row>
    <row r="45" spans="1:39" x14ac:dyDescent="0.25">
      <c r="A45" s="73" t="s">
        <v>41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8">
        <v>-174883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</row>
    <row r="46" spans="1:39" x14ac:dyDescent="0.25">
      <c r="A46" s="73" t="s">
        <v>42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8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</row>
    <row r="47" spans="1:39" x14ac:dyDescent="0.25">
      <c r="A47" s="24" t="s">
        <v>43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8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</row>
    <row r="48" spans="1:39" x14ac:dyDescent="0.25">
      <c r="A48" s="24" t="s">
        <v>44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8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</row>
    <row r="49" spans="1:39" x14ac:dyDescent="0.25">
      <c r="A49" s="24" t="s">
        <v>45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8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</row>
    <row r="50" spans="1:39" x14ac:dyDescent="0.25">
      <c r="A50" s="24" t="s">
        <v>46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</row>
    <row r="51" spans="1:39" x14ac:dyDescent="0.25">
      <c r="A51" s="24" t="s">
        <v>47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0</v>
      </c>
      <c r="AA51" s="69">
        <v>0</v>
      </c>
      <c r="AB51" s="69">
        <v>0</v>
      </c>
      <c r="AC51" s="69">
        <v>0</v>
      </c>
      <c r="AD51" s="69">
        <v>0</v>
      </c>
      <c r="AE51" s="69">
        <v>0</v>
      </c>
      <c r="AF51" s="69">
        <v>0</v>
      </c>
      <c r="AG51" s="69">
        <v>0</v>
      </c>
      <c r="AH51" s="69">
        <v>0</v>
      </c>
      <c r="AI51" s="69">
        <v>0</v>
      </c>
      <c r="AJ51" s="69">
        <v>0</v>
      </c>
      <c r="AK51" s="69">
        <v>0</v>
      </c>
      <c r="AL51" s="69">
        <v>0</v>
      </c>
      <c r="AM51" s="69">
        <v>0</v>
      </c>
    </row>
    <row r="52" spans="1:39" x14ac:dyDescent="0.25">
      <c r="A52" s="24" t="s">
        <v>48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</row>
    <row r="53" spans="1:39" x14ac:dyDescent="0.25">
      <c r="A53" s="24" t="s">
        <v>49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</row>
    <row r="54" spans="1:39" x14ac:dyDescent="0.25">
      <c r="A54" s="24" t="s">
        <v>50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</row>
    <row r="55" spans="1:39" x14ac:dyDescent="0.25">
      <c r="A55" s="24" t="s">
        <v>51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0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0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0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</row>
    <row r="56" spans="1:39" x14ac:dyDescent="0.25">
      <c r="A56" s="24" t="s">
        <v>52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</row>
    <row r="57" spans="1:39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6"/>
      <c r="AL57" s="6"/>
      <c r="AM57" s="6"/>
    </row>
    <row r="58" spans="1:39" ht="13.8" x14ac:dyDescent="0.3">
      <c r="A58" s="11" t="s">
        <v>359</v>
      </c>
      <c r="B58" s="7">
        <f t="shared" ref="B58:U58" si="0">B60-B59</f>
        <v>30501244</v>
      </c>
      <c r="C58" s="7">
        <f t="shared" si="0"/>
        <v>32891819</v>
      </c>
      <c r="D58" s="7">
        <f t="shared" si="0"/>
        <v>34553770</v>
      </c>
      <c r="E58" s="7">
        <f>E60-E59</f>
        <v>28985479</v>
      </c>
      <c r="F58" s="7">
        <f t="shared" si="0"/>
        <v>30677282</v>
      </c>
      <c r="G58" s="7">
        <f t="shared" si="0"/>
        <v>31669282</v>
      </c>
      <c r="H58" s="7">
        <f t="shared" si="0"/>
        <v>33468832</v>
      </c>
      <c r="I58" s="7">
        <f t="shared" si="0"/>
        <v>48233439</v>
      </c>
      <c r="J58" s="7">
        <f t="shared" si="0"/>
        <v>32160364</v>
      </c>
      <c r="K58" s="7">
        <f t="shared" si="0"/>
        <v>28522874</v>
      </c>
      <c r="L58" s="7">
        <f t="shared" si="0"/>
        <v>162764681</v>
      </c>
      <c r="M58" s="7">
        <f t="shared" si="0"/>
        <v>168404172</v>
      </c>
      <c r="N58" s="7">
        <f t="shared" si="0"/>
        <v>313915750</v>
      </c>
      <c r="O58" s="7">
        <f t="shared" si="0"/>
        <v>307920616</v>
      </c>
      <c r="P58" s="7">
        <f t="shared" si="0"/>
        <v>167420008</v>
      </c>
      <c r="Q58" s="7">
        <f t="shared" si="0"/>
        <v>160149131</v>
      </c>
      <c r="R58" s="7">
        <f t="shared" si="0"/>
        <v>150871074</v>
      </c>
      <c r="S58" s="7">
        <f t="shared" si="0"/>
        <v>167726772</v>
      </c>
      <c r="T58" s="7">
        <f t="shared" si="0"/>
        <v>176634653</v>
      </c>
      <c r="U58" s="7">
        <f t="shared" si="0"/>
        <v>132481044</v>
      </c>
      <c r="V58" s="7">
        <f t="shared" ref="V58" si="1">V60-V59</f>
        <v>133574980</v>
      </c>
      <c r="W58" s="7">
        <f t="shared" ref="W58" si="2">W60-W59</f>
        <v>211511181</v>
      </c>
      <c r="X58" s="7">
        <f t="shared" ref="X58" si="3">X60-X59</f>
        <v>155763264</v>
      </c>
      <c r="Y58" s="7">
        <f t="shared" ref="Y58" si="4">Y60-Y59</f>
        <v>171094264</v>
      </c>
      <c r="Z58" s="7">
        <f t="shared" ref="Z58" si="5">Z60-Z59</f>
        <v>166817958</v>
      </c>
      <c r="AA58" s="7">
        <f t="shared" ref="AA58:AI58" si="6">AA60-AA59</f>
        <v>176842573</v>
      </c>
      <c r="AB58" s="7">
        <f t="shared" si="6"/>
        <v>156056423</v>
      </c>
      <c r="AC58" s="7">
        <f t="shared" si="6"/>
        <v>157079206</v>
      </c>
      <c r="AD58" s="7">
        <f t="shared" si="6"/>
        <v>148608715</v>
      </c>
      <c r="AE58" s="7">
        <f t="shared" si="6"/>
        <v>144145364</v>
      </c>
      <c r="AF58" s="7">
        <f t="shared" si="6"/>
        <v>139065172</v>
      </c>
      <c r="AG58" s="7">
        <f t="shared" si="6"/>
        <v>155951174</v>
      </c>
      <c r="AH58" s="7">
        <f t="shared" si="6"/>
        <v>161080542</v>
      </c>
      <c r="AI58" s="7">
        <f t="shared" si="6"/>
        <v>158615512</v>
      </c>
      <c r="AJ58" s="7">
        <f>AJ60-AJ59</f>
        <v>178574160</v>
      </c>
      <c r="AK58" s="7">
        <f>AK60-AK59</f>
        <v>167964832</v>
      </c>
      <c r="AL58" s="7">
        <f>AL60-AL59</f>
        <v>161843160</v>
      </c>
      <c r="AM58" s="7">
        <f>AM60-AM59</f>
        <v>172808066</v>
      </c>
    </row>
    <row r="59" spans="1:39" x14ac:dyDescent="0.25">
      <c r="A59" s="9" t="s">
        <v>358</v>
      </c>
      <c r="B59" s="7">
        <f t="shared" ref="B59:AM59" si="7">B41</f>
        <v>257985</v>
      </c>
      <c r="C59" s="7">
        <f t="shared" si="7"/>
        <v>98077</v>
      </c>
      <c r="D59" s="7">
        <f t="shared" si="7"/>
        <v>0</v>
      </c>
      <c r="E59" s="7">
        <f t="shared" si="7"/>
        <v>306028</v>
      </c>
      <c r="F59" s="7">
        <f t="shared" si="7"/>
        <v>43502</v>
      </c>
      <c r="G59" s="7">
        <f t="shared" si="7"/>
        <v>42436</v>
      </c>
      <c r="H59" s="7">
        <f t="shared" si="7"/>
        <v>369072</v>
      </c>
      <c r="I59" s="7">
        <f t="shared" si="7"/>
        <v>298108</v>
      </c>
      <c r="J59" s="7">
        <f t="shared" si="7"/>
        <v>0</v>
      </c>
      <c r="K59" s="7">
        <f t="shared" si="7"/>
        <v>0</v>
      </c>
      <c r="L59" s="7">
        <f t="shared" si="7"/>
        <v>0</v>
      </c>
      <c r="M59" s="7">
        <f t="shared" si="7"/>
        <v>0</v>
      </c>
      <c r="N59" s="7">
        <f t="shared" si="7"/>
        <v>0</v>
      </c>
      <c r="O59" s="7">
        <f t="shared" si="7"/>
        <v>0</v>
      </c>
      <c r="P59" s="7">
        <f t="shared" si="7"/>
        <v>0</v>
      </c>
      <c r="Q59" s="7">
        <f t="shared" si="7"/>
        <v>0</v>
      </c>
      <c r="R59" s="7">
        <f t="shared" si="7"/>
        <v>0</v>
      </c>
      <c r="S59" s="7">
        <f t="shared" si="7"/>
        <v>0</v>
      </c>
      <c r="T59" s="7">
        <f t="shared" si="7"/>
        <v>0</v>
      </c>
      <c r="U59" s="7">
        <f t="shared" si="7"/>
        <v>0</v>
      </c>
      <c r="V59" s="7">
        <f t="shared" si="7"/>
        <v>0</v>
      </c>
      <c r="W59" s="7">
        <f t="shared" si="7"/>
        <v>0</v>
      </c>
      <c r="X59" s="7">
        <f t="shared" si="7"/>
        <v>0</v>
      </c>
      <c r="Y59" s="7">
        <f t="shared" si="7"/>
        <v>0</v>
      </c>
      <c r="Z59" s="7">
        <f t="shared" si="7"/>
        <v>0</v>
      </c>
      <c r="AA59" s="7">
        <f t="shared" si="7"/>
        <v>0</v>
      </c>
      <c r="AB59" s="7">
        <f t="shared" si="7"/>
        <v>0</v>
      </c>
      <c r="AC59" s="7">
        <f t="shared" si="7"/>
        <v>0</v>
      </c>
      <c r="AD59" s="7">
        <f t="shared" si="7"/>
        <v>0</v>
      </c>
      <c r="AE59" s="7">
        <f t="shared" si="7"/>
        <v>0</v>
      </c>
      <c r="AF59" s="7">
        <f t="shared" si="7"/>
        <v>0</v>
      </c>
      <c r="AG59" s="7">
        <f t="shared" si="7"/>
        <v>0</v>
      </c>
      <c r="AH59" s="7">
        <f t="shared" si="7"/>
        <v>0</v>
      </c>
      <c r="AI59" s="7">
        <f t="shared" si="7"/>
        <v>0</v>
      </c>
      <c r="AJ59" s="7">
        <f t="shared" si="7"/>
        <v>0</v>
      </c>
      <c r="AK59" s="7">
        <f t="shared" si="7"/>
        <v>0</v>
      </c>
      <c r="AL59" s="7">
        <f t="shared" si="7"/>
        <v>0</v>
      </c>
      <c r="AM59" s="7">
        <f t="shared" si="7"/>
        <v>0</v>
      </c>
    </row>
    <row r="60" spans="1:39" ht="13.8" x14ac:dyDescent="0.3">
      <c r="A60" s="77" t="s">
        <v>18</v>
      </c>
      <c r="B60" s="78">
        <f>B3+B4+B5+B6+B7+B8+B9+B10+B12+B13+B15+B16+B20+B17+B18+B41</f>
        <v>30759229</v>
      </c>
      <c r="C60" s="78">
        <f>C3+C4+C5+C6+C7+C8+C9+C10+C12+C13+C15+C16+C20+C17+C18+C41</f>
        <v>32989896</v>
      </c>
      <c r="D60" s="78">
        <f>D3+D4+D5+D6+D7+D8+D9+D10+D12+D13+D15+D16+D20+D17+D18+D41</f>
        <v>34553770</v>
      </c>
      <c r="E60" s="78">
        <f>E3+E4+E5+E6+E7+E8+E9+E10+E12+E13+E15+E16+E20+E17+E18+E41</f>
        <v>29291507</v>
      </c>
      <c r="F60" s="78">
        <f t="shared" ref="F60:X60" si="8">F3+F4+F5+F6+F7+F8+F9+F10+F12+F13+F15+F16+F20+F17+F18+F41+F11+F19+F25+F26</f>
        <v>30720784</v>
      </c>
      <c r="G60" s="78">
        <f t="shared" si="8"/>
        <v>31711718</v>
      </c>
      <c r="H60" s="78">
        <f t="shared" si="8"/>
        <v>33837904</v>
      </c>
      <c r="I60" s="78">
        <f t="shared" si="8"/>
        <v>48531547</v>
      </c>
      <c r="J60" s="78">
        <f t="shared" si="8"/>
        <v>32160364</v>
      </c>
      <c r="K60" s="78">
        <f t="shared" si="8"/>
        <v>28522874</v>
      </c>
      <c r="L60" s="78">
        <f t="shared" si="8"/>
        <v>162764681</v>
      </c>
      <c r="M60" s="78">
        <f t="shared" si="8"/>
        <v>168404172</v>
      </c>
      <c r="N60" s="78">
        <f t="shared" si="8"/>
        <v>313915750</v>
      </c>
      <c r="O60" s="78">
        <f t="shared" si="8"/>
        <v>307920616</v>
      </c>
      <c r="P60" s="78">
        <f t="shared" si="8"/>
        <v>167420008</v>
      </c>
      <c r="Q60" s="78">
        <f t="shared" si="8"/>
        <v>160149131</v>
      </c>
      <c r="R60" s="78">
        <f t="shared" si="8"/>
        <v>150871074</v>
      </c>
      <c r="S60" s="78">
        <f t="shared" si="8"/>
        <v>167726772</v>
      </c>
      <c r="T60" s="78">
        <f t="shared" si="8"/>
        <v>176634653</v>
      </c>
      <c r="U60" s="78">
        <f t="shared" si="8"/>
        <v>132481044</v>
      </c>
      <c r="V60" s="78">
        <f t="shared" si="8"/>
        <v>133574980</v>
      </c>
      <c r="W60" s="78">
        <f t="shared" si="8"/>
        <v>211511181</v>
      </c>
      <c r="X60" s="78">
        <f t="shared" si="8"/>
        <v>155763264</v>
      </c>
      <c r="Y60" s="78">
        <f t="shared" ref="Y60:AD60" si="9">Y3+Y4+Y5+Y6+Y7+Y8+Y9+Y10+Y12+Y13+Y15+Y16+Y20+Y17+Y18+Y41+Y11+Y19+Y25+Y26+Y14</f>
        <v>171094264</v>
      </c>
      <c r="Z60" s="78">
        <f t="shared" si="9"/>
        <v>166817958</v>
      </c>
      <c r="AA60" s="78">
        <f t="shared" si="9"/>
        <v>176842573</v>
      </c>
      <c r="AB60" s="78">
        <f t="shared" si="9"/>
        <v>156056423</v>
      </c>
      <c r="AC60" s="78">
        <f t="shared" si="9"/>
        <v>157079206</v>
      </c>
      <c r="AD60" s="78">
        <f t="shared" si="9"/>
        <v>148608715</v>
      </c>
      <c r="AE60" s="78">
        <f t="shared" ref="AE60:AM60" si="10">AE3+AE4+AE5+AE6+AE7+AE8+AE9+AE10+AE12+AE13+AE15+AE16+AE20+AE17+AE18+AE41+AE11+AE19+AE25+AE26+AE14+AE27</f>
        <v>144145364</v>
      </c>
      <c r="AF60" s="78">
        <f t="shared" si="10"/>
        <v>139065172</v>
      </c>
      <c r="AG60" s="78">
        <f t="shared" si="10"/>
        <v>155951174</v>
      </c>
      <c r="AH60" s="78">
        <f t="shared" si="10"/>
        <v>161080542</v>
      </c>
      <c r="AI60" s="78">
        <f t="shared" si="10"/>
        <v>158615512</v>
      </c>
      <c r="AJ60" s="78">
        <f t="shared" si="10"/>
        <v>178574160</v>
      </c>
      <c r="AK60" s="78">
        <f t="shared" si="10"/>
        <v>167964832</v>
      </c>
      <c r="AL60" s="78">
        <f t="shared" si="10"/>
        <v>161843160</v>
      </c>
      <c r="AM60" s="78">
        <f t="shared" si="10"/>
        <v>172808066</v>
      </c>
    </row>
    <row r="61" spans="1:39" ht="13.8" x14ac:dyDescent="0.3">
      <c r="A61" s="11" t="s">
        <v>303</v>
      </c>
      <c r="B61" s="7">
        <f>+B60*0.19</f>
        <v>5844253.5099999998</v>
      </c>
      <c r="C61" s="7">
        <f t="shared" ref="C61:I61" si="11">+C60*0.19</f>
        <v>6268080.2400000002</v>
      </c>
      <c r="D61" s="7">
        <f t="shared" si="11"/>
        <v>6565216.2999999998</v>
      </c>
      <c r="E61" s="7">
        <f t="shared" si="11"/>
        <v>5565386.3300000001</v>
      </c>
      <c r="F61" s="7">
        <f t="shared" si="11"/>
        <v>5836948.96</v>
      </c>
      <c r="G61" s="7">
        <f t="shared" si="11"/>
        <v>6025226.4199999999</v>
      </c>
      <c r="H61" s="7">
        <f t="shared" si="11"/>
        <v>6429201.7599999998</v>
      </c>
      <c r="I61" s="7">
        <f t="shared" si="11"/>
        <v>9220993.9299999997</v>
      </c>
      <c r="J61" s="7">
        <f t="shared" ref="J61" si="12">+J60*0.19</f>
        <v>6110469.1600000001</v>
      </c>
      <c r="K61" s="7">
        <f t="shared" ref="K61" si="13">+K60*0.19</f>
        <v>5419346.0600000005</v>
      </c>
      <c r="L61" s="7">
        <f t="shared" ref="L61" si="14">+L60*0.19</f>
        <v>30925289.390000001</v>
      </c>
      <c r="M61" s="7">
        <f t="shared" ref="M61" si="15">+M60*0.19</f>
        <v>31996792.68</v>
      </c>
      <c r="N61" s="7">
        <f t="shared" ref="N61" si="16">+N60*0.19</f>
        <v>59643992.5</v>
      </c>
      <c r="O61" s="7">
        <f t="shared" ref="O61" si="17">+O60*0.19</f>
        <v>58504917.039999999</v>
      </c>
      <c r="P61" s="7">
        <f t="shared" ref="P61" si="18">+P60*0.19</f>
        <v>31809801.52</v>
      </c>
      <c r="Q61" s="7">
        <f t="shared" ref="Q61" si="19">+Q60*0.19</f>
        <v>30428334.890000001</v>
      </c>
      <c r="R61" s="7">
        <f t="shared" ref="R61" si="20">+R60*0.19</f>
        <v>28665504.059999999</v>
      </c>
      <c r="S61" s="7">
        <f t="shared" ref="S61" si="21">+S60*0.19</f>
        <v>31868086.68</v>
      </c>
      <c r="T61" s="7">
        <f t="shared" ref="T61" si="22">+T60*0.19</f>
        <v>33560584.07</v>
      </c>
      <c r="U61" s="7">
        <f t="shared" ref="U61" si="23">+U60*0.19</f>
        <v>25171398.359999999</v>
      </c>
      <c r="V61" s="7">
        <f t="shared" ref="V61" si="24">+V60*0.19</f>
        <v>25379246.199999999</v>
      </c>
      <c r="W61" s="7">
        <f t="shared" ref="W61" si="25">+W60*0.19</f>
        <v>40187124.390000001</v>
      </c>
      <c r="X61" s="7">
        <f t="shared" ref="X61" si="26">+X60*0.19</f>
        <v>29595020.16</v>
      </c>
      <c r="Y61" s="7">
        <f t="shared" ref="Y61" si="27">+Y60*0.19</f>
        <v>32507910.16</v>
      </c>
      <c r="Z61" s="7">
        <f t="shared" ref="Z61" si="28">+Z60*0.19</f>
        <v>31695412.02</v>
      </c>
      <c r="AA61" s="7">
        <f t="shared" ref="AA61:AM61" si="29">+AA60*0.19</f>
        <v>33600088.869999997</v>
      </c>
      <c r="AB61" s="7">
        <f t="shared" si="29"/>
        <v>29650720.370000001</v>
      </c>
      <c r="AC61" s="7">
        <f t="shared" si="29"/>
        <v>29845049.140000001</v>
      </c>
      <c r="AD61" s="7">
        <f t="shared" si="29"/>
        <v>28235655.850000001</v>
      </c>
      <c r="AE61" s="7">
        <f t="shared" si="29"/>
        <v>27387619.16</v>
      </c>
      <c r="AF61" s="7">
        <f t="shared" si="29"/>
        <v>26422382.68</v>
      </c>
      <c r="AG61" s="7">
        <f t="shared" si="29"/>
        <v>29630723.059999999</v>
      </c>
      <c r="AH61" s="7">
        <f t="shared" si="29"/>
        <v>30605302.98</v>
      </c>
      <c r="AI61" s="7">
        <f t="shared" si="29"/>
        <v>30136947.280000001</v>
      </c>
      <c r="AJ61" s="7">
        <f t="shared" si="29"/>
        <v>33929090.399999999</v>
      </c>
      <c r="AK61" s="7">
        <f t="shared" si="29"/>
        <v>31913318.080000002</v>
      </c>
      <c r="AL61" s="7">
        <f t="shared" si="29"/>
        <v>30750200.399999999</v>
      </c>
      <c r="AM61" s="7">
        <f t="shared" si="29"/>
        <v>32833532.539999999</v>
      </c>
    </row>
    <row r="62" spans="1:39" ht="13.8" x14ac:dyDescent="0.3">
      <c r="A62" s="11" t="s">
        <v>354</v>
      </c>
      <c r="B62" s="5">
        <f>+B11+B40+B42+B14+B39+B22</f>
        <v>36641375</v>
      </c>
      <c r="C62" s="5">
        <f>+C11+C40+C42+C14+C39+C22</f>
        <v>-2753611</v>
      </c>
      <c r="D62" s="5">
        <f>+D11+D40+D42+D14+D39+D22</f>
        <v>-9655513</v>
      </c>
      <c r="E62" s="5">
        <f>+E11+E40+E42+E14+E39+E22+E23+E24</f>
        <v>38607946</v>
      </c>
      <c r="F62" s="5">
        <f t="shared" ref="F62:K62" si="30">+F11+F40+F42+F14+F39+F22</f>
        <v>4687191</v>
      </c>
      <c r="G62" s="5">
        <f t="shared" si="30"/>
        <v>-27158553</v>
      </c>
      <c r="H62" s="5">
        <f t="shared" si="30"/>
        <v>68545683</v>
      </c>
      <c r="I62" s="5">
        <f t="shared" si="30"/>
        <v>13722180</v>
      </c>
      <c r="J62" s="5">
        <f t="shared" si="30"/>
        <v>-2314836</v>
      </c>
      <c r="K62" s="5">
        <f t="shared" si="30"/>
        <v>-9415000</v>
      </c>
      <c r="L62" s="5">
        <f t="shared" ref="L62:X62" si="31">L40+L42+L14+L39+L22</f>
        <v>-3115660</v>
      </c>
      <c r="M62" s="5">
        <f t="shared" si="31"/>
        <v>-5060774</v>
      </c>
      <c r="N62" s="5">
        <f t="shared" si="31"/>
        <v>-132692089</v>
      </c>
      <c r="O62" s="5">
        <f t="shared" si="31"/>
        <v>-117663153</v>
      </c>
      <c r="P62" s="5">
        <f t="shared" si="31"/>
        <v>-3039702</v>
      </c>
      <c r="Q62" s="5">
        <f t="shared" si="31"/>
        <v>-6095285</v>
      </c>
      <c r="R62" s="5">
        <f t="shared" si="31"/>
        <v>4153358</v>
      </c>
      <c r="S62" s="5">
        <f t="shared" si="31"/>
        <v>-32937853</v>
      </c>
      <c r="T62" s="5">
        <f t="shared" si="31"/>
        <v>-38489480</v>
      </c>
      <c r="U62" s="5">
        <f t="shared" si="31"/>
        <v>0</v>
      </c>
      <c r="V62" s="5">
        <f t="shared" si="31"/>
        <v>-1820661</v>
      </c>
      <c r="W62" s="5">
        <f t="shared" si="31"/>
        <v>-60092940</v>
      </c>
      <c r="X62" s="5">
        <f t="shared" si="31"/>
        <v>-191170</v>
      </c>
      <c r="Y62" s="5">
        <f t="shared" ref="Y62:AM62" si="32">Y40+Y42+Y39+Y22</f>
        <v>0</v>
      </c>
      <c r="Z62" s="5">
        <f t="shared" si="32"/>
        <v>0</v>
      </c>
      <c r="AA62" s="5">
        <f t="shared" si="32"/>
        <v>0</v>
      </c>
      <c r="AB62" s="5">
        <f t="shared" si="32"/>
        <v>-1</v>
      </c>
      <c r="AC62" s="5">
        <f t="shared" si="32"/>
        <v>11457786</v>
      </c>
      <c r="AD62" s="5">
        <f t="shared" si="32"/>
        <v>-1</v>
      </c>
      <c r="AE62" s="5">
        <f t="shared" si="32"/>
        <v>-48868</v>
      </c>
      <c r="AF62" s="5">
        <f t="shared" si="32"/>
        <v>0</v>
      </c>
      <c r="AG62" s="5">
        <f t="shared" si="32"/>
        <v>-76811</v>
      </c>
      <c r="AH62" s="5">
        <f t="shared" si="32"/>
        <v>-2</v>
      </c>
      <c r="AI62" s="5">
        <f t="shared" si="32"/>
        <v>0</v>
      </c>
      <c r="AJ62" s="5">
        <f t="shared" si="32"/>
        <v>0</v>
      </c>
      <c r="AK62" s="5">
        <f t="shared" si="32"/>
        <v>-1</v>
      </c>
      <c r="AL62" s="5">
        <f t="shared" si="32"/>
        <v>2932047</v>
      </c>
      <c r="AM62" s="5">
        <f t="shared" si="32"/>
        <v>-3038732</v>
      </c>
    </row>
    <row r="63" spans="1:39" x14ac:dyDescent="0.25">
      <c r="A63" s="79" t="s">
        <v>357</v>
      </c>
      <c r="B63" s="80">
        <f>+B60+B61+B62</f>
        <v>73244857.50999999</v>
      </c>
      <c r="C63" s="80">
        <f t="shared" ref="C63:I63" si="33">+C60+C61+C62</f>
        <v>36504365.240000002</v>
      </c>
      <c r="D63" s="80">
        <f t="shared" si="33"/>
        <v>31463473.299999997</v>
      </c>
      <c r="E63" s="80">
        <f t="shared" si="33"/>
        <v>73464839.329999998</v>
      </c>
      <c r="F63" s="80">
        <f t="shared" si="33"/>
        <v>41244923.960000001</v>
      </c>
      <c r="G63" s="80">
        <f t="shared" si="33"/>
        <v>10578391.420000002</v>
      </c>
      <c r="H63" s="80">
        <f t="shared" si="33"/>
        <v>108812788.75999999</v>
      </c>
      <c r="I63" s="80">
        <f t="shared" si="33"/>
        <v>71474720.930000007</v>
      </c>
      <c r="J63" s="80">
        <f t="shared" ref="J63" si="34">+J60+J61+J62</f>
        <v>35955997.159999996</v>
      </c>
      <c r="K63" s="80">
        <f t="shared" ref="K63" si="35">+K60+K61+K62</f>
        <v>24527220.060000002</v>
      </c>
      <c r="L63" s="80">
        <f t="shared" ref="L63" si="36">+L60+L61+L62</f>
        <v>190574310.38999999</v>
      </c>
      <c r="M63" s="80">
        <f t="shared" ref="M63" si="37">+M60+M61+M62</f>
        <v>195340190.68000001</v>
      </c>
      <c r="N63" s="80">
        <f t="shared" ref="N63" si="38">+N60+N61+N62</f>
        <v>240867653.5</v>
      </c>
      <c r="O63" s="80">
        <f t="shared" ref="O63" si="39">+O60+O61+O62</f>
        <v>248762380.04000002</v>
      </c>
      <c r="P63" s="80">
        <f t="shared" ref="P63" si="40">+P60+P61+P62</f>
        <v>196190107.52000001</v>
      </c>
      <c r="Q63" s="80">
        <f t="shared" ref="Q63" si="41">+Q60+Q61+Q62</f>
        <v>184482180.88999999</v>
      </c>
      <c r="R63" s="80">
        <f t="shared" ref="R63" si="42">+R60+R61+R62</f>
        <v>183689936.06</v>
      </c>
      <c r="S63" s="80">
        <f t="shared" ref="S63" si="43">+S60+S61+S62</f>
        <v>166657005.68000001</v>
      </c>
      <c r="T63" s="80">
        <f t="shared" ref="T63" si="44">+T60+T61+T62</f>
        <v>171705757.06999999</v>
      </c>
      <c r="U63" s="80">
        <f t="shared" ref="U63" si="45">+U60+U61+U62</f>
        <v>157652442.36000001</v>
      </c>
      <c r="V63" s="80">
        <f t="shared" ref="V63" si="46">+V60+V61+V62</f>
        <v>157133565.19999999</v>
      </c>
      <c r="W63" s="80">
        <f t="shared" ref="W63" si="47">+W60+W61+W62</f>
        <v>191605365.38999999</v>
      </c>
      <c r="X63" s="80">
        <f t="shared" ref="X63" si="48">+X60+X61+X62</f>
        <v>185167114.16</v>
      </c>
      <c r="Y63" s="80">
        <f t="shared" ref="Y63" si="49">+Y60+Y61+Y62</f>
        <v>203602174.16</v>
      </c>
      <c r="Z63" s="80">
        <f t="shared" ref="Z63" si="50">+Z60+Z61+Z62</f>
        <v>198513370.02000001</v>
      </c>
      <c r="AA63" s="80">
        <f t="shared" ref="AA63:AM63" si="51">+AA60+AA61+AA62</f>
        <v>210442661.87</v>
      </c>
      <c r="AB63" s="80">
        <f t="shared" si="51"/>
        <v>185707142.37</v>
      </c>
      <c r="AC63" s="80">
        <f t="shared" si="51"/>
        <v>198382041.13999999</v>
      </c>
      <c r="AD63" s="80">
        <f t="shared" si="51"/>
        <v>176844369.84999999</v>
      </c>
      <c r="AE63" s="80">
        <f t="shared" si="51"/>
        <v>171484115.16</v>
      </c>
      <c r="AF63" s="80">
        <f t="shared" si="51"/>
        <v>165487554.68000001</v>
      </c>
      <c r="AG63" s="80">
        <f t="shared" si="51"/>
        <v>185505086.06</v>
      </c>
      <c r="AH63" s="80">
        <f t="shared" si="51"/>
        <v>191685842.97999999</v>
      </c>
      <c r="AI63" s="80">
        <f t="shared" si="51"/>
        <v>188752459.28</v>
      </c>
      <c r="AJ63" s="80">
        <f t="shared" si="51"/>
        <v>212503250.40000001</v>
      </c>
      <c r="AK63" s="80">
        <f t="shared" si="51"/>
        <v>199878149.08000001</v>
      </c>
      <c r="AL63" s="80">
        <f t="shared" si="51"/>
        <v>195525407.40000001</v>
      </c>
      <c r="AM63" s="80">
        <f t="shared" si="51"/>
        <v>202602866.53999999</v>
      </c>
    </row>
    <row r="64" spans="1:39" x14ac:dyDescent="0.25">
      <c r="A64" s="12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 spans="1:39" ht="14.4" x14ac:dyDescent="0.3">
      <c r="A65" s="21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</row>
    <row r="66" spans="1:39" ht="13.8" x14ac:dyDescent="0.3">
      <c r="A66" s="23" t="s">
        <v>360</v>
      </c>
      <c r="N66" s="7"/>
      <c r="O66" s="7"/>
      <c r="Q66" s="7"/>
    </row>
    <row r="67" spans="1:39" ht="13.8" x14ac:dyDescent="0.3">
      <c r="A67" s="11" t="s">
        <v>361</v>
      </c>
      <c r="B67" s="13">
        <f>(B60)-B41-B25-B26-B23-B24</f>
        <v>30501244</v>
      </c>
      <c r="C67" s="13">
        <f>(C60)-C41-C25-C26-C23-C24</f>
        <v>32891819</v>
      </c>
      <c r="D67" s="13">
        <f>(D60)-D41-D25-D26-D23-D24</f>
        <v>34553770</v>
      </c>
      <c r="E67" s="13">
        <f>(E60)-E41-E25-E26</f>
        <v>28985479</v>
      </c>
      <c r="F67" s="13">
        <f t="shared" ref="F67:AM67" si="52">(F60)-F41-F25-F26-F23-F24</f>
        <v>30677282</v>
      </c>
      <c r="G67" s="13">
        <f t="shared" si="52"/>
        <v>31669282</v>
      </c>
      <c r="H67" s="13">
        <f t="shared" si="52"/>
        <v>33468832</v>
      </c>
      <c r="I67" s="13">
        <f t="shared" si="52"/>
        <v>48233439</v>
      </c>
      <c r="J67" s="13">
        <f t="shared" si="52"/>
        <v>32160364</v>
      </c>
      <c r="K67" s="13">
        <f t="shared" si="52"/>
        <v>28522874</v>
      </c>
      <c r="L67" s="13">
        <f t="shared" si="52"/>
        <v>162764681</v>
      </c>
      <c r="M67" s="13">
        <f t="shared" si="52"/>
        <v>168404172</v>
      </c>
      <c r="N67" s="13">
        <f t="shared" si="52"/>
        <v>313915750</v>
      </c>
      <c r="O67" s="13">
        <f t="shared" si="52"/>
        <v>300543651</v>
      </c>
      <c r="P67" s="13">
        <f t="shared" si="52"/>
        <v>160043043</v>
      </c>
      <c r="Q67" s="13">
        <f t="shared" si="52"/>
        <v>152772166</v>
      </c>
      <c r="R67" s="13">
        <f t="shared" si="52"/>
        <v>150871074</v>
      </c>
      <c r="S67" s="13">
        <f t="shared" si="52"/>
        <v>167726772</v>
      </c>
      <c r="T67" s="13">
        <f t="shared" si="52"/>
        <v>176634653</v>
      </c>
      <c r="U67" s="13">
        <f t="shared" si="52"/>
        <v>132481044</v>
      </c>
      <c r="V67" s="13">
        <f t="shared" si="52"/>
        <v>133523010</v>
      </c>
      <c r="W67" s="13">
        <f t="shared" si="52"/>
        <v>211146044</v>
      </c>
      <c r="X67" s="13">
        <f t="shared" si="52"/>
        <v>155398127</v>
      </c>
      <c r="Y67" s="13">
        <f t="shared" si="52"/>
        <v>170729127</v>
      </c>
      <c r="Z67" s="13">
        <f t="shared" si="52"/>
        <v>166605397</v>
      </c>
      <c r="AA67" s="13">
        <f t="shared" si="52"/>
        <v>176630012</v>
      </c>
      <c r="AB67" s="13">
        <f t="shared" si="52"/>
        <v>155843862</v>
      </c>
      <c r="AC67" s="13">
        <f t="shared" si="52"/>
        <v>156866645</v>
      </c>
      <c r="AD67" s="13">
        <f t="shared" si="52"/>
        <v>146032892</v>
      </c>
      <c r="AE67" s="13">
        <f t="shared" si="52"/>
        <v>143932803</v>
      </c>
      <c r="AF67" s="13">
        <f t="shared" si="52"/>
        <v>138444260</v>
      </c>
      <c r="AG67" s="13">
        <f t="shared" si="52"/>
        <v>139405236</v>
      </c>
      <c r="AH67" s="13">
        <f t="shared" si="52"/>
        <v>143683513</v>
      </c>
      <c r="AI67" s="13">
        <f t="shared" si="52"/>
        <v>140961753</v>
      </c>
      <c r="AJ67" s="13">
        <f t="shared" si="52"/>
        <v>178561649</v>
      </c>
      <c r="AK67" s="13">
        <f t="shared" si="52"/>
        <v>165686273</v>
      </c>
      <c r="AL67" s="13">
        <f t="shared" si="52"/>
        <v>154373086</v>
      </c>
      <c r="AM67" s="13">
        <f t="shared" si="52"/>
        <v>156460129</v>
      </c>
    </row>
    <row r="68" spans="1:39" ht="13.8" x14ac:dyDescent="0.3">
      <c r="A68" s="11" t="s">
        <v>303</v>
      </c>
      <c r="B68" s="13">
        <f>+B67*0.19</f>
        <v>5795236.3600000003</v>
      </c>
      <c r="C68" s="13">
        <f t="shared" ref="C68:I68" si="53">+C67*0.19</f>
        <v>6249445.6100000003</v>
      </c>
      <c r="D68" s="13">
        <f t="shared" si="53"/>
        <v>6565216.2999999998</v>
      </c>
      <c r="E68" s="13">
        <f t="shared" si="53"/>
        <v>5507241.0099999998</v>
      </c>
      <c r="F68" s="13">
        <f t="shared" si="53"/>
        <v>5828683.5800000001</v>
      </c>
      <c r="G68" s="13">
        <f t="shared" si="53"/>
        <v>6017163.5800000001</v>
      </c>
      <c r="H68" s="13">
        <f t="shared" si="53"/>
        <v>6359078.0800000001</v>
      </c>
      <c r="I68" s="13">
        <f t="shared" si="53"/>
        <v>9164353.4100000001</v>
      </c>
      <c r="J68" s="13">
        <f t="shared" ref="J68" si="54">+J67*0.19</f>
        <v>6110469.1600000001</v>
      </c>
      <c r="K68" s="13">
        <f t="shared" ref="K68" si="55">+K67*0.19</f>
        <v>5419346.0600000005</v>
      </c>
      <c r="L68" s="13">
        <f t="shared" ref="L68" si="56">+L67*0.19</f>
        <v>30925289.390000001</v>
      </c>
      <c r="M68" s="13">
        <f t="shared" ref="M68" si="57">+M67*0.19</f>
        <v>31996792.68</v>
      </c>
      <c r="N68" s="13">
        <f t="shared" ref="N68" si="58">+N67*0.19</f>
        <v>59643992.5</v>
      </c>
      <c r="O68" s="13">
        <f t="shared" ref="O68" si="59">+O67*0.19</f>
        <v>57103293.689999998</v>
      </c>
      <c r="P68" s="13">
        <f t="shared" ref="P68:Q68" si="60">+P67*0.19</f>
        <v>30408178.170000002</v>
      </c>
      <c r="Q68" s="13">
        <f t="shared" si="60"/>
        <v>29026711.539999999</v>
      </c>
      <c r="R68" s="13">
        <f t="shared" ref="R68" si="61">+R67*0.19</f>
        <v>28665504.059999999</v>
      </c>
      <c r="S68" s="13">
        <f t="shared" ref="S68" si="62">+S67*0.19</f>
        <v>31868086.68</v>
      </c>
      <c r="T68" s="13">
        <f t="shared" ref="T68" si="63">+T67*0.19</f>
        <v>33560584.07</v>
      </c>
      <c r="U68" s="13">
        <f t="shared" ref="U68" si="64">+U67*0.19</f>
        <v>25171398.359999999</v>
      </c>
      <c r="V68" s="13">
        <f t="shared" ref="V68" si="65">+V67*0.19</f>
        <v>25369371.899999999</v>
      </c>
      <c r="W68" s="13">
        <f t="shared" ref="W68" si="66">+W67*0.19</f>
        <v>40117748.359999999</v>
      </c>
      <c r="X68" s="13">
        <f t="shared" ref="X68" si="67">+X67*0.19</f>
        <v>29525644.129999999</v>
      </c>
      <c r="Y68" s="13">
        <f t="shared" ref="Y68" si="68">+Y67*0.19</f>
        <v>32438534.129999999</v>
      </c>
      <c r="Z68" s="13">
        <f t="shared" ref="Z68" si="69">+Z67*0.19</f>
        <v>31655025.43</v>
      </c>
      <c r="AA68" s="13">
        <f t="shared" ref="AA68:AM68" si="70">+AA67*0.19</f>
        <v>33559702.280000001</v>
      </c>
      <c r="AB68" s="13">
        <f t="shared" si="70"/>
        <v>29610333.780000001</v>
      </c>
      <c r="AC68" s="13">
        <f t="shared" si="70"/>
        <v>29804662.550000001</v>
      </c>
      <c r="AD68" s="13">
        <f t="shared" si="70"/>
        <v>27746249.48</v>
      </c>
      <c r="AE68" s="13">
        <f t="shared" si="70"/>
        <v>27347232.57</v>
      </c>
      <c r="AF68" s="13">
        <f t="shared" si="70"/>
        <v>26304409.399999999</v>
      </c>
      <c r="AG68" s="13">
        <f t="shared" si="70"/>
        <v>26486994.84</v>
      </c>
      <c r="AH68" s="13">
        <f t="shared" si="70"/>
        <v>27299867.469999999</v>
      </c>
      <c r="AI68" s="13">
        <f t="shared" si="70"/>
        <v>26782733.07</v>
      </c>
      <c r="AJ68" s="13">
        <f t="shared" si="70"/>
        <v>33926713.310000002</v>
      </c>
      <c r="AK68" s="13">
        <f t="shared" si="70"/>
        <v>31480391.870000001</v>
      </c>
      <c r="AL68" s="13">
        <f t="shared" si="70"/>
        <v>29330886.34</v>
      </c>
      <c r="AM68" s="13">
        <f t="shared" si="70"/>
        <v>29727424.510000002</v>
      </c>
    </row>
    <row r="69" spans="1:39" ht="13.8" x14ac:dyDescent="0.3">
      <c r="A69" s="11" t="s">
        <v>356</v>
      </c>
      <c r="B69" s="13">
        <f>+B62-B22-B39</f>
        <v>137010</v>
      </c>
      <c r="C69" s="13">
        <f>+C62-C22-C39</f>
        <v>-2753611</v>
      </c>
      <c r="D69" s="13">
        <f>+D62-D22-D39</f>
        <v>-3759089</v>
      </c>
      <c r="E69" s="13">
        <f>+E62-E22-E39-E24</f>
        <v>-2379502</v>
      </c>
      <c r="F69" s="13">
        <f t="shared" ref="F69:X69" si="71">F14+F40+F42</f>
        <v>-5896423</v>
      </c>
      <c r="G69" s="13">
        <f t="shared" si="71"/>
        <v>-2145071</v>
      </c>
      <c r="H69" s="13">
        <f t="shared" si="71"/>
        <v>-2810677</v>
      </c>
      <c r="I69" s="13">
        <f t="shared" si="71"/>
        <v>-22379241</v>
      </c>
      <c r="J69" s="13">
        <f t="shared" si="71"/>
        <v>-2462728</v>
      </c>
      <c r="K69" s="13">
        <f t="shared" si="71"/>
        <v>0</v>
      </c>
      <c r="L69" s="13">
        <f t="shared" si="71"/>
        <v>-3115660</v>
      </c>
      <c r="M69" s="13">
        <f t="shared" si="71"/>
        <v>-5060774</v>
      </c>
      <c r="N69" s="13">
        <f t="shared" si="71"/>
        <v>-132692088</v>
      </c>
      <c r="O69" s="13">
        <f t="shared" si="71"/>
        <v>-108134509</v>
      </c>
      <c r="P69" s="13">
        <f t="shared" si="71"/>
        <v>-3039700</v>
      </c>
      <c r="Q69" s="13">
        <f t="shared" si="71"/>
        <v>-110846</v>
      </c>
      <c r="R69" s="13">
        <f t="shared" si="71"/>
        <v>-7304430</v>
      </c>
      <c r="S69" s="13">
        <f t="shared" si="71"/>
        <v>-32937853</v>
      </c>
      <c r="T69" s="13">
        <f t="shared" si="71"/>
        <v>-38489480</v>
      </c>
      <c r="U69" s="13">
        <f t="shared" si="71"/>
        <v>0</v>
      </c>
      <c r="V69" s="13">
        <f t="shared" si="71"/>
        <v>-1820661</v>
      </c>
      <c r="W69" s="13">
        <f t="shared" si="71"/>
        <v>-60092940</v>
      </c>
      <c r="X69" s="13">
        <f t="shared" si="71"/>
        <v>-191170</v>
      </c>
      <c r="Y69" s="13">
        <f t="shared" ref="Y69:AM69" si="72">Y40+Y42</f>
        <v>0</v>
      </c>
      <c r="Z69" s="13">
        <f t="shared" si="72"/>
        <v>0</v>
      </c>
      <c r="AA69" s="13">
        <f t="shared" si="72"/>
        <v>0</v>
      </c>
      <c r="AB69" s="13">
        <f t="shared" si="72"/>
        <v>0</v>
      </c>
      <c r="AC69" s="13">
        <f t="shared" si="72"/>
        <v>0</v>
      </c>
      <c r="AD69" s="13">
        <f t="shared" si="72"/>
        <v>0</v>
      </c>
      <c r="AE69" s="13">
        <f t="shared" si="72"/>
        <v>-48867</v>
      </c>
      <c r="AF69" s="13">
        <f t="shared" si="72"/>
        <v>0</v>
      </c>
      <c r="AG69" s="13">
        <f t="shared" si="72"/>
        <v>-76811</v>
      </c>
      <c r="AH69" s="13">
        <f t="shared" si="72"/>
        <v>0</v>
      </c>
      <c r="AI69" s="13">
        <f t="shared" si="72"/>
        <v>0</v>
      </c>
      <c r="AJ69" s="13">
        <f t="shared" si="72"/>
        <v>0</v>
      </c>
      <c r="AK69" s="13">
        <f t="shared" si="72"/>
        <v>0</v>
      </c>
      <c r="AL69" s="13">
        <f t="shared" si="72"/>
        <v>0</v>
      </c>
      <c r="AM69" s="13">
        <f t="shared" si="72"/>
        <v>-2932048</v>
      </c>
    </row>
    <row r="70" spans="1:39" x14ac:dyDescent="0.25">
      <c r="A70" s="12" t="s">
        <v>355</v>
      </c>
      <c r="B70" s="13">
        <f>SUM(B67:B69)</f>
        <v>36433490.359999999</v>
      </c>
      <c r="C70" s="13">
        <f t="shared" ref="C70:G70" si="73">SUM(C67:C69)</f>
        <v>36387653.609999999</v>
      </c>
      <c r="D70" s="13">
        <f t="shared" si="73"/>
        <v>37359897.299999997</v>
      </c>
      <c r="E70" s="13">
        <f t="shared" si="73"/>
        <v>32113218.009999998</v>
      </c>
      <c r="F70" s="13">
        <f t="shared" si="73"/>
        <v>30609542.579999998</v>
      </c>
      <c r="G70" s="13">
        <f t="shared" si="73"/>
        <v>35541374.579999998</v>
      </c>
      <c r="H70" s="13">
        <f t="shared" ref="H70:I70" si="74">+H67+H68+H69</f>
        <v>37017233.079999998</v>
      </c>
      <c r="I70" s="13">
        <f t="shared" si="74"/>
        <v>35018551.409999996</v>
      </c>
      <c r="J70" s="13">
        <f t="shared" ref="J70" si="75">+J67+J68+J69</f>
        <v>35808105.159999996</v>
      </c>
      <c r="K70" s="13">
        <f t="shared" ref="K70" si="76">+K67+K68+K69</f>
        <v>33942220.060000002</v>
      </c>
      <c r="L70" s="13">
        <f t="shared" ref="L70" si="77">+L67+L68+L69</f>
        <v>190574310.38999999</v>
      </c>
      <c r="M70" s="13">
        <f t="shared" ref="M70" si="78">+M67+M68+M69</f>
        <v>195340190.68000001</v>
      </c>
      <c r="N70" s="13">
        <f t="shared" ref="N70" si="79">+N67+N68+N69</f>
        <v>240867654.5</v>
      </c>
      <c r="O70" s="13">
        <f>(O67+O68)+O69</f>
        <v>249512435.69</v>
      </c>
      <c r="P70" s="13">
        <f t="shared" ref="P70" si="80">+P67+P68+P69</f>
        <v>187411521.17000002</v>
      </c>
      <c r="Q70" s="13">
        <f>+Q67+Q68+Q69+Q22</f>
        <v>175703591.53999999</v>
      </c>
      <c r="R70" s="13">
        <f t="shared" ref="R70" si="81">+R67+R68+R69</f>
        <v>172232148.06</v>
      </c>
      <c r="S70" s="13">
        <f t="shared" ref="S70" si="82">+S67+S68+S69</f>
        <v>166657005.68000001</v>
      </c>
      <c r="T70" s="13">
        <f t="shared" ref="T70" si="83">+T67+T68+T69</f>
        <v>171705757.06999999</v>
      </c>
      <c r="U70" s="13">
        <f t="shared" ref="U70" si="84">+U67+U68+U69</f>
        <v>157652442.36000001</v>
      </c>
      <c r="V70" s="13">
        <f t="shared" ref="V70" si="85">+V67+V68+V69</f>
        <v>157071720.90000001</v>
      </c>
      <c r="W70" s="13">
        <f t="shared" ref="W70" si="86">+W67+W68+W69</f>
        <v>191170852.36000001</v>
      </c>
      <c r="X70" s="13">
        <f t="shared" ref="X70" si="87">+X67+X68+X69</f>
        <v>184732601.13</v>
      </c>
      <c r="Y70" s="13">
        <f t="shared" ref="Y70" si="88">+Y67+Y68+Y69</f>
        <v>203167661.13</v>
      </c>
      <c r="Z70" s="13">
        <f t="shared" ref="Z70" si="89">+Z67+Z68+Z69</f>
        <v>198260422.43000001</v>
      </c>
      <c r="AA70" s="13">
        <f t="shared" ref="AA70:AM70" si="90">+AA67+AA68+AA69</f>
        <v>210189714.28</v>
      </c>
      <c r="AB70" s="13">
        <f t="shared" si="90"/>
        <v>185454195.78</v>
      </c>
      <c r="AC70" s="13">
        <f t="shared" si="90"/>
        <v>186671307.55000001</v>
      </c>
      <c r="AD70" s="13">
        <f t="shared" si="90"/>
        <v>173779141.47999999</v>
      </c>
      <c r="AE70" s="13">
        <f t="shared" si="90"/>
        <v>171231168.56999999</v>
      </c>
      <c r="AF70" s="13">
        <f t="shared" si="90"/>
        <v>164748669.40000001</v>
      </c>
      <c r="AG70" s="13">
        <f t="shared" si="90"/>
        <v>165815419.84</v>
      </c>
      <c r="AH70" s="13">
        <f t="shared" si="90"/>
        <v>170983380.47</v>
      </c>
      <c r="AI70" s="13">
        <f t="shared" si="90"/>
        <v>167744486.06999999</v>
      </c>
      <c r="AJ70" s="13">
        <f t="shared" si="90"/>
        <v>212488362.31</v>
      </c>
      <c r="AK70" s="13">
        <f t="shared" si="90"/>
        <v>197166664.87</v>
      </c>
      <c r="AL70" s="13">
        <f t="shared" si="90"/>
        <v>183703972.34</v>
      </c>
      <c r="AM70" s="13">
        <f t="shared" si="90"/>
        <v>183255505.50999999</v>
      </c>
    </row>
    <row r="71" spans="1:39" x14ac:dyDescent="0.25">
      <c r="O71" s="7"/>
    </row>
    <row r="72" spans="1:39" ht="13.8" x14ac:dyDescent="0.3">
      <c r="A72" s="25"/>
      <c r="B72" s="15" t="s">
        <v>362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</row>
    <row r="73" spans="1:39" ht="13.8" x14ac:dyDescent="0.3">
      <c r="A73" s="19" t="s">
        <v>364</v>
      </c>
      <c r="B73" s="16">
        <v>43497</v>
      </c>
      <c r="C73" s="16">
        <v>43466</v>
      </c>
      <c r="D73" s="16">
        <v>43435</v>
      </c>
      <c r="E73" s="16">
        <v>43405</v>
      </c>
      <c r="F73" s="16">
        <v>43374</v>
      </c>
      <c r="G73" s="16">
        <v>43344</v>
      </c>
      <c r="H73" s="16">
        <v>43313</v>
      </c>
      <c r="I73" s="16">
        <v>43282</v>
      </c>
      <c r="J73" s="16">
        <v>43252</v>
      </c>
      <c r="K73" s="16">
        <v>43221</v>
      </c>
      <c r="L73" s="16">
        <v>43191</v>
      </c>
      <c r="M73" s="16">
        <v>43160</v>
      </c>
      <c r="N73" s="16">
        <v>43132</v>
      </c>
      <c r="O73" s="16">
        <v>43101</v>
      </c>
      <c r="P73" s="16">
        <v>43070</v>
      </c>
      <c r="Q73" s="16">
        <v>43040</v>
      </c>
      <c r="R73" s="16">
        <v>43009</v>
      </c>
      <c r="S73" s="16">
        <v>42979</v>
      </c>
      <c r="T73" s="16">
        <v>42948</v>
      </c>
      <c r="U73" s="16">
        <v>42917</v>
      </c>
      <c r="V73" s="16">
        <v>42887</v>
      </c>
      <c r="W73" s="16">
        <v>42856</v>
      </c>
      <c r="X73" s="16">
        <v>42826</v>
      </c>
      <c r="Y73" s="16">
        <v>42795</v>
      </c>
      <c r="Z73" s="16">
        <v>42767</v>
      </c>
      <c r="AA73" s="16">
        <v>42736</v>
      </c>
      <c r="AB73" s="16">
        <v>42705</v>
      </c>
      <c r="AC73" s="16">
        <v>42675</v>
      </c>
      <c r="AD73" s="16">
        <v>42644</v>
      </c>
      <c r="AE73" s="16">
        <v>42614</v>
      </c>
      <c r="AF73" s="16">
        <v>42583</v>
      </c>
      <c r="AG73" s="16">
        <v>42552</v>
      </c>
      <c r="AH73" s="16">
        <v>42522</v>
      </c>
      <c r="AI73" s="16">
        <v>42491</v>
      </c>
      <c r="AJ73" s="16">
        <v>42461</v>
      </c>
      <c r="AK73" s="16">
        <v>42430</v>
      </c>
      <c r="AL73" s="16">
        <v>42401</v>
      </c>
      <c r="AM73" s="16">
        <v>42370</v>
      </c>
    </row>
    <row r="74" spans="1:39" ht="13.8" x14ac:dyDescent="0.3">
      <c r="A74" s="17" t="s">
        <v>363</v>
      </c>
      <c r="B74" s="18">
        <v>30501244</v>
      </c>
      <c r="C74" s="18">
        <v>32891819</v>
      </c>
      <c r="D74" s="18">
        <v>34553770</v>
      </c>
      <c r="E74" s="18">
        <v>28985479</v>
      </c>
      <c r="F74" s="18">
        <v>30677283.50420168</v>
      </c>
      <c r="G74" s="18">
        <v>31669282.134453781</v>
      </c>
      <c r="H74" s="18">
        <v>33468832.462184876</v>
      </c>
      <c r="I74" s="18">
        <v>48233439.806722693</v>
      </c>
      <c r="J74" s="18">
        <v>32160364.436974794</v>
      </c>
      <c r="K74" s="18">
        <v>28522874.016806722</v>
      </c>
      <c r="L74" s="18">
        <v>162764681.47899166</v>
      </c>
      <c r="M74" s="18">
        <v>168404172.68067229</v>
      </c>
      <c r="N74" s="18">
        <v>313915750.28571421</v>
      </c>
      <c r="O74" s="18">
        <v>300543647.86554623</v>
      </c>
      <c r="P74" s="18">
        <v>160043041.76470593</v>
      </c>
      <c r="Q74" s="18">
        <v>152772167.74789912</v>
      </c>
      <c r="R74" s="18">
        <v>150871075.81512609</v>
      </c>
      <c r="S74" s="18">
        <v>167726773.26890755</v>
      </c>
      <c r="T74" s="18">
        <v>176634653</v>
      </c>
      <c r="U74" s="18">
        <v>132481044</v>
      </c>
      <c r="V74" s="18">
        <v>133523010</v>
      </c>
      <c r="W74" s="18">
        <v>211146044</v>
      </c>
      <c r="X74" s="18">
        <v>155398127</v>
      </c>
      <c r="Y74" s="18">
        <v>170729126.69747901</v>
      </c>
      <c r="Z74" s="18">
        <v>166605397</v>
      </c>
      <c r="AA74" s="18">
        <v>176630011.7647059</v>
      </c>
      <c r="AB74" s="18">
        <v>155843862</v>
      </c>
      <c r="AC74" s="18">
        <v>156866645</v>
      </c>
      <c r="AD74" s="18">
        <v>146032891.61344537</v>
      </c>
      <c r="AE74" s="18">
        <v>143932803.09243697</v>
      </c>
      <c r="AF74" s="18">
        <v>138444260</v>
      </c>
      <c r="AG74" s="18">
        <v>139405236.10924369</v>
      </c>
      <c r="AH74" s="18">
        <v>143683513</v>
      </c>
      <c r="AI74" s="18">
        <v>140961752.74789917</v>
      </c>
      <c r="AJ74" s="18">
        <v>178561649.31092438</v>
      </c>
      <c r="AK74" s="18">
        <v>165686272.94117647</v>
      </c>
      <c r="AL74" s="18">
        <v>154373086</v>
      </c>
      <c r="AM74" s="18">
        <v>156460128.89915967</v>
      </c>
    </row>
    <row r="75" spans="1:39" ht="13.8" x14ac:dyDescent="0.3">
      <c r="A75" s="17" t="s">
        <v>366</v>
      </c>
      <c r="B75" s="18">
        <v>36433490</v>
      </c>
      <c r="C75" s="18">
        <v>36387654</v>
      </c>
      <c r="D75" s="18">
        <v>37359895</v>
      </c>
      <c r="E75" s="18">
        <v>32113218</v>
      </c>
      <c r="F75" s="18">
        <v>30609543.50420168</v>
      </c>
      <c r="G75" s="18">
        <v>35541376.134453773</v>
      </c>
      <c r="H75" s="18">
        <v>37017232.462184876</v>
      </c>
      <c r="I75" s="18">
        <v>35018551.806722693</v>
      </c>
      <c r="J75" s="18">
        <v>35808105.436974794</v>
      </c>
      <c r="K75" s="18">
        <v>33942219.016806722</v>
      </c>
      <c r="L75" s="18">
        <v>190574313.47899166</v>
      </c>
      <c r="M75" s="18">
        <v>195340192.68067229</v>
      </c>
      <c r="N75" s="18">
        <v>240867652.28571436</v>
      </c>
      <c r="O75" s="18">
        <v>249512430.86554623</v>
      </c>
      <c r="P75" s="18">
        <v>187411518.76470587</v>
      </c>
      <c r="Q75" s="18">
        <v>175703592.74789917</v>
      </c>
      <c r="R75" s="18">
        <v>172232150.81512606</v>
      </c>
      <c r="S75" s="18">
        <v>166657006.26890752</v>
      </c>
      <c r="T75" s="18">
        <v>171705757</v>
      </c>
      <c r="U75" s="18">
        <v>157652440</v>
      </c>
      <c r="V75" s="18">
        <v>157071721</v>
      </c>
      <c r="W75" s="18">
        <v>191170853</v>
      </c>
      <c r="X75" s="18">
        <v>184732603</v>
      </c>
      <c r="Y75" s="18">
        <v>203167661.69747901</v>
      </c>
      <c r="Z75" s="18">
        <v>198260422</v>
      </c>
      <c r="AA75" s="18">
        <v>210189651.7647059</v>
      </c>
      <c r="AB75" s="18">
        <v>185454193</v>
      </c>
      <c r="AC75" s="18">
        <v>186671301</v>
      </c>
      <c r="AD75" s="18">
        <v>173779141.61344537</v>
      </c>
      <c r="AE75" s="18">
        <v>171231167.09243697</v>
      </c>
      <c r="AF75" s="18">
        <v>164748672</v>
      </c>
      <c r="AG75" s="18">
        <v>165815422.10924369</v>
      </c>
      <c r="AH75" s="18">
        <v>170983378</v>
      </c>
      <c r="AI75" s="18">
        <v>167744483.74789917</v>
      </c>
      <c r="AJ75" s="18">
        <v>212488361.31092438</v>
      </c>
      <c r="AK75" s="18">
        <v>197166661.94117647</v>
      </c>
      <c r="AL75" s="18">
        <v>183703974</v>
      </c>
      <c r="AM75" s="18">
        <v>183255502.89915967</v>
      </c>
    </row>
    <row r="76" spans="1:39" ht="13.8" x14ac:dyDescent="0.3">
      <c r="A76" s="25"/>
      <c r="B76"/>
      <c r="C76"/>
    </row>
    <row r="77" spans="1:39" ht="13.8" x14ac:dyDescent="0.3">
      <c r="A77" s="25"/>
      <c r="B77"/>
      <c r="C77"/>
    </row>
    <row r="78" spans="1:39" ht="14.4" x14ac:dyDescent="0.3">
      <c r="A78" s="21" t="s">
        <v>367</v>
      </c>
      <c r="B78" s="22">
        <f t="shared" ref="B78:AM78" si="91">+B67-B74</f>
        <v>0</v>
      </c>
      <c r="C78" s="22">
        <f t="shared" si="91"/>
        <v>0</v>
      </c>
      <c r="D78" s="22">
        <f t="shared" si="91"/>
        <v>0</v>
      </c>
      <c r="E78" s="22">
        <f t="shared" si="91"/>
        <v>0</v>
      </c>
      <c r="F78" s="22">
        <f t="shared" si="91"/>
        <v>-1.5042016804218292</v>
      </c>
      <c r="G78" s="22">
        <f t="shared" si="91"/>
        <v>-0.13445378094911575</v>
      </c>
      <c r="H78" s="22">
        <f t="shared" si="91"/>
        <v>-0.46218487620353699</v>
      </c>
      <c r="I78" s="22">
        <f t="shared" si="91"/>
        <v>-0.80672269314527512</v>
      </c>
      <c r="J78" s="22">
        <f t="shared" si="91"/>
        <v>-0.43697479367256165</v>
      </c>
      <c r="K78" s="22">
        <f t="shared" si="91"/>
        <v>-1.6806721687316895E-2</v>
      </c>
      <c r="L78" s="22">
        <f t="shared" si="91"/>
        <v>-0.47899165749549866</v>
      </c>
      <c r="M78" s="22">
        <f t="shared" si="91"/>
        <v>-0.680672287940979</v>
      </c>
      <c r="N78" s="22">
        <f t="shared" si="91"/>
        <v>-0.28571420907974243</v>
      </c>
      <c r="O78" s="22">
        <f t="shared" si="91"/>
        <v>3.1344537734985352</v>
      </c>
      <c r="P78" s="22">
        <f t="shared" si="91"/>
        <v>1.2352940738201141</v>
      </c>
      <c r="Q78" s="22">
        <f t="shared" si="91"/>
        <v>-1.7478991150856018</v>
      </c>
      <c r="R78" s="22">
        <f t="shared" si="91"/>
        <v>-1.8151260912418365</v>
      </c>
      <c r="S78" s="22">
        <f t="shared" si="91"/>
        <v>-1.2689075469970703</v>
      </c>
      <c r="T78" s="22">
        <f t="shared" si="91"/>
        <v>0</v>
      </c>
      <c r="U78" s="22">
        <f t="shared" si="91"/>
        <v>0</v>
      </c>
      <c r="V78" s="22">
        <f t="shared" si="91"/>
        <v>0</v>
      </c>
      <c r="W78" s="22">
        <f t="shared" si="91"/>
        <v>0</v>
      </c>
      <c r="X78" s="22">
        <f t="shared" si="91"/>
        <v>0</v>
      </c>
      <c r="Y78" s="22">
        <f t="shared" si="91"/>
        <v>0.3025209903717041</v>
      </c>
      <c r="Z78" s="22">
        <f t="shared" si="91"/>
        <v>0</v>
      </c>
      <c r="AA78" s="22">
        <f t="shared" si="91"/>
        <v>0.23529410362243652</v>
      </c>
      <c r="AB78" s="22">
        <f t="shared" si="91"/>
        <v>0</v>
      </c>
      <c r="AC78" s="22">
        <f t="shared" si="91"/>
        <v>0</v>
      </c>
      <c r="AD78" s="22">
        <f t="shared" si="91"/>
        <v>0.38655462861061096</v>
      </c>
      <c r="AE78" s="22">
        <f t="shared" si="91"/>
        <v>-9.243696928024292E-2</v>
      </c>
      <c r="AF78" s="22">
        <f t="shared" si="91"/>
        <v>0</v>
      </c>
      <c r="AG78" s="22">
        <f t="shared" si="91"/>
        <v>-0.10924369096755981</v>
      </c>
      <c r="AH78" s="22">
        <f t="shared" si="91"/>
        <v>0</v>
      </c>
      <c r="AI78" s="22">
        <f t="shared" si="91"/>
        <v>0.25210082530975342</v>
      </c>
      <c r="AJ78" s="22">
        <f t="shared" si="91"/>
        <v>-0.31092438101768494</v>
      </c>
      <c r="AK78" s="22">
        <f t="shared" si="91"/>
        <v>5.8823525905609131E-2</v>
      </c>
      <c r="AL78" s="22">
        <f t="shared" si="91"/>
        <v>0</v>
      </c>
      <c r="AM78" s="22">
        <f t="shared" si="91"/>
        <v>0.10084033012390137</v>
      </c>
    </row>
    <row r="79" spans="1:39" ht="14.4" x14ac:dyDescent="0.3">
      <c r="A79" s="21" t="s">
        <v>368</v>
      </c>
      <c r="B79" s="22">
        <f t="shared" ref="B79:AM79" si="92">+B70-B75</f>
        <v>0.35999999940395355</v>
      </c>
      <c r="C79" s="22">
        <f t="shared" si="92"/>
        <v>-0.39000000059604645</v>
      </c>
      <c r="D79" s="22">
        <f t="shared" si="92"/>
        <v>2.2999999970197678</v>
      </c>
      <c r="E79" s="22">
        <f t="shared" si="92"/>
        <v>9.9999979138374329E-3</v>
      </c>
      <c r="F79" s="22">
        <f t="shared" si="92"/>
        <v>-0.92420168220996857</v>
      </c>
      <c r="G79" s="22">
        <f t="shared" si="92"/>
        <v>-1.5544537752866745</v>
      </c>
      <c r="H79" s="22">
        <f t="shared" si="92"/>
        <v>0.61781512200832367</v>
      </c>
      <c r="I79" s="22">
        <f t="shared" si="92"/>
        <v>-0.3967226967215538</v>
      </c>
      <c r="J79" s="22">
        <f t="shared" si="92"/>
        <v>-0.27697479724884033</v>
      </c>
      <c r="K79" s="22">
        <f t="shared" si="92"/>
        <v>1.0431932806968689</v>
      </c>
      <c r="L79" s="22">
        <f t="shared" si="92"/>
        <v>-3.0889916718006134</v>
      </c>
      <c r="M79" s="22">
        <f t="shared" si="92"/>
        <v>-2.0006722807884216</v>
      </c>
      <c r="N79" s="22">
        <f t="shared" si="92"/>
        <v>2.2142856419086456</v>
      </c>
      <c r="O79" s="22">
        <f t="shared" si="92"/>
        <v>4.8244537711143494</v>
      </c>
      <c r="P79" s="22">
        <f t="shared" si="92"/>
        <v>2.4052941501140594</v>
      </c>
      <c r="Q79" s="22">
        <f t="shared" si="92"/>
        <v>-1.2078991830348969</v>
      </c>
      <c r="R79" s="22">
        <f t="shared" si="92"/>
        <v>-2.7551260590553284</v>
      </c>
      <c r="S79" s="22">
        <f t="shared" si="92"/>
        <v>-0.58890751004219055</v>
      </c>
      <c r="T79" s="22">
        <f t="shared" si="92"/>
        <v>6.9999992847442627E-2</v>
      </c>
      <c r="U79" s="22">
        <f t="shared" si="92"/>
        <v>2.3600000143051147</v>
      </c>
      <c r="V79" s="22">
        <f t="shared" si="92"/>
        <v>-9.9999994039535522E-2</v>
      </c>
      <c r="W79" s="22">
        <f t="shared" si="92"/>
        <v>-0.63999998569488525</v>
      </c>
      <c r="X79" s="22">
        <f t="shared" si="92"/>
        <v>-1.8700000047683716</v>
      </c>
      <c r="Y79" s="22">
        <f t="shared" si="92"/>
        <v>-0.56747901439666748</v>
      </c>
      <c r="Z79" s="22">
        <f t="shared" si="92"/>
        <v>0.43000000715255737</v>
      </c>
      <c r="AA79" s="22">
        <f t="shared" si="92"/>
        <v>62.515294104814529</v>
      </c>
      <c r="AB79" s="22">
        <f t="shared" si="92"/>
        <v>2.7800000011920929</v>
      </c>
      <c r="AC79" s="22">
        <f t="shared" si="92"/>
        <v>6.550000011920929</v>
      </c>
      <c r="AD79" s="22">
        <f t="shared" si="92"/>
        <v>-0.1334453821182251</v>
      </c>
      <c r="AE79" s="22">
        <f t="shared" si="92"/>
        <v>1.4775630235671997</v>
      </c>
      <c r="AF79" s="22">
        <f t="shared" si="92"/>
        <v>-2.5999999940395355</v>
      </c>
      <c r="AG79" s="22">
        <f t="shared" si="92"/>
        <v>-2.2692436873912811</v>
      </c>
      <c r="AH79" s="22">
        <f t="shared" si="92"/>
        <v>2.4699999988079071</v>
      </c>
      <c r="AI79" s="22">
        <f t="shared" si="92"/>
        <v>2.322100818157196</v>
      </c>
      <c r="AJ79" s="22">
        <f t="shared" si="92"/>
        <v>0.99907562136650085</v>
      </c>
      <c r="AK79" s="22">
        <f t="shared" si="92"/>
        <v>2.9288235306739807</v>
      </c>
      <c r="AL79" s="22">
        <f t="shared" si="92"/>
        <v>-1.6599999964237213</v>
      </c>
      <c r="AM79" s="22">
        <f t="shared" si="92"/>
        <v>2.6108403205871582</v>
      </c>
    </row>
    <row r="80" spans="1:39" ht="14.4" x14ac:dyDescent="0.3">
      <c r="A80" s="21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</row>
    <row r="81" spans="1:3" ht="13.8" x14ac:dyDescent="0.3">
      <c r="A81" s="25"/>
      <c r="B81" s="18"/>
      <c r="C81"/>
    </row>
    <row r="82" spans="1:3" ht="13.8" x14ac:dyDescent="0.3">
      <c r="A82" s="25"/>
      <c r="B82"/>
      <c r="C82"/>
    </row>
    <row r="83" spans="1:3" ht="13.8" x14ac:dyDescent="0.3">
      <c r="A83" s="25"/>
      <c r="B83" s="18"/>
      <c r="C83"/>
    </row>
    <row r="84" spans="1:3" ht="13.8" x14ac:dyDescent="0.3">
      <c r="A84" s="25"/>
      <c r="B84" s="18"/>
      <c r="C84"/>
    </row>
    <row r="85" spans="1:3" ht="13.8" x14ac:dyDescent="0.3">
      <c r="A85" s="25"/>
      <c r="B85"/>
      <c r="C85"/>
    </row>
    <row r="86" spans="1:3" ht="13.8" x14ac:dyDescent="0.3">
      <c r="A86" s="25"/>
      <c r="B86"/>
      <c r="C86"/>
    </row>
    <row r="87" spans="1:3" ht="13.8" x14ac:dyDescent="0.3">
      <c r="A87" s="25"/>
      <c r="B87"/>
      <c r="C87"/>
    </row>
    <row r="88" spans="1:3" ht="13.8" x14ac:dyDescent="0.3">
      <c r="A88" s="25"/>
      <c r="B88"/>
      <c r="C88"/>
    </row>
    <row r="89" spans="1:3" ht="13.8" x14ac:dyDescent="0.3">
      <c r="A89" s="25"/>
      <c r="B89"/>
      <c r="C8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869"/>
  <sheetViews>
    <sheetView zoomScale="145" zoomScaleNormal="145" workbookViewId="0">
      <selection activeCell="H7" sqref="H7"/>
    </sheetView>
  </sheetViews>
  <sheetFormatPr baseColWidth="10" defaultColWidth="11.44140625" defaultRowHeight="12" x14ac:dyDescent="0.25"/>
  <cols>
    <col min="1" max="1" width="12.109375" style="1" customWidth="1"/>
    <col min="2" max="6" width="11.44140625" style="1"/>
    <col min="7" max="7" width="29.6640625" style="1" customWidth="1"/>
    <col min="8" max="8" width="10.88671875" style="86" customWidth="1"/>
    <col min="9" max="9" width="32.5546875" style="1" bestFit="1" customWidth="1"/>
    <col min="10" max="77" width="11.44140625" style="1"/>
    <col min="78" max="78" width="27.109375" style="1" bestFit="1" customWidth="1"/>
    <col min="79" max="79" width="27.33203125" style="1" bestFit="1" customWidth="1"/>
    <col min="80" max="180" width="11.44140625" style="1"/>
    <col min="181" max="181" width="15.44140625" style="1" bestFit="1" customWidth="1"/>
    <col min="182" max="187" width="11.44140625" style="1"/>
    <col min="188" max="188" width="12.44140625" style="1" bestFit="1" customWidth="1"/>
    <col min="189" max="190" width="11.44140625" style="1"/>
    <col min="191" max="191" width="12.109375" style="1" bestFit="1" customWidth="1"/>
    <col min="192" max="192" width="12" style="1" bestFit="1" customWidth="1"/>
    <col min="193" max="193" width="11.44140625" style="1"/>
    <col min="194" max="194" width="22.6640625" style="1" bestFit="1" customWidth="1"/>
    <col min="195" max="195" width="14.109375" style="1" bestFit="1" customWidth="1"/>
    <col min="196" max="196" width="14.33203125" style="1" bestFit="1" customWidth="1"/>
    <col min="197" max="197" width="11.88671875" style="1" bestFit="1" customWidth="1"/>
    <col min="198" max="198" width="17" style="1" bestFit="1" customWidth="1"/>
    <col min="199" max="199" width="14.109375" style="1" bestFit="1" customWidth="1"/>
    <col min="200" max="16384" width="11.44140625" style="1"/>
  </cols>
  <sheetData>
    <row r="1" spans="1:202" s="3" customFormat="1" ht="33.75" customHeight="1" x14ac:dyDescent="0.3">
      <c r="A1" s="29" t="s">
        <v>307</v>
      </c>
      <c r="B1" s="30" t="s">
        <v>54</v>
      </c>
      <c r="C1" s="30" t="s">
        <v>55</v>
      </c>
      <c r="D1" s="30" t="s">
        <v>56</v>
      </c>
      <c r="E1" s="30" t="s">
        <v>57</v>
      </c>
      <c r="F1" s="30" t="s">
        <v>58</v>
      </c>
      <c r="G1" s="30" t="s">
        <v>59</v>
      </c>
      <c r="H1" s="30" t="s">
        <v>60</v>
      </c>
      <c r="I1" s="30" t="s">
        <v>61</v>
      </c>
      <c r="J1" s="30" t="s">
        <v>62</v>
      </c>
      <c r="K1" s="30" t="s">
        <v>63</v>
      </c>
      <c r="L1" s="30" t="s">
        <v>64</v>
      </c>
      <c r="M1" s="30" t="s">
        <v>65</v>
      </c>
      <c r="N1" s="30" t="s">
        <v>66</v>
      </c>
      <c r="O1" s="30" t="s">
        <v>67</v>
      </c>
      <c r="P1" s="30" t="s">
        <v>68</v>
      </c>
      <c r="Q1" s="30" t="s">
        <v>69</v>
      </c>
      <c r="R1" s="30" t="s">
        <v>70</v>
      </c>
      <c r="S1" s="30" t="s">
        <v>71</v>
      </c>
      <c r="T1" s="30" t="s">
        <v>72</v>
      </c>
      <c r="U1" s="30" t="s">
        <v>73</v>
      </c>
      <c r="V1" s="30" t="s">
        <v>74</v>
      </c>
      <c r="W1" s="30" t="s">
        <v>75</v>
      </c>
      <c r="X1" s="30" t="s">
        <v>76</v>
      </c>
      <c r="Y1" s="30" t="s">
        <v>77</v>
      </c>
      <c r="Z1" s="30" t="s">
        <v>78</v>
      </c>
      <c r="AA1" s="30" t="s">
        <v>79</v>
      </c>
      <c r="AB1" s="30" t="s">
        <v>80</v>
      </c>
      <c r="AC1" s="30" t="s">
        <v>81</v>
      </c>
      <c r="AD1" s="30" t="s">
        <v>82</v>
      </c>
      <c r="AE1" s="30" t="s">
        <v>83</v>
      </c>
      <c r="AF1" s="30" t="s">
        <v>84</v>
      </c>
      <c r="AG1" s="30" t="s">
        <v>85</v>
      </c>
      <c r="AH1" s="30" t="s">
        <v>86</v>
      </c>
      <c r="AI1" s="30" t="s">
        <v>87</v>
      </c>
      <c r="AJ1" s="30" t="s">
        <v>88</v>
      </c>
      <c r="AK1" s="30" t="s">
        <v>89</v>
      </c>
      <c r="AL1" s="30" t="s">
        <v>90</v>
      </c>
      <c r="AM1" s="30" t="s">
        <v>91</v>
      </c>
      <c r="AN1" s="30" t="s">
        <v>92</v>
      </c>
      <c r="AO1" s="30" t="s">
        <v>93</v>
      </c>
      <c r="AP1" s="30" t="s">
        <v>94</v>
      </c>
      <c r="AQ1" s="30" t="s">
        <v>95</v>
      </c>
      <c r="AR1" s="30" t="s">
        <v>96</v>
      </c>
      <c r="AS1" s="30" t="s">
        <v>97</v>
      </c>
      <c r="AT1" s="30" t="s">
        <v>98</v>
      </c>
      <c r="AU1" s="30" t="s">
        <v>99</v>
      </c>
      <c r="AV1" s="30" t="s">
        <v>100</v>
      </c>
      <c r="AW1" s="30" t="s">
        <v>101</v>
      </c>
      <c r="AX1" s="30" t="s">
        <v>102</v>
      </c>
      <c r="AY1" s="30" t="s">
        <v>103</v>
      </c>
      <c r="AZ1" s="30" t="s">
        <v>104</v>
      </c>
      <c r="BA1" s="30" t="s">
        <v>105</v>
      </c>
      <c r="BB1" s="30" t="s">
        <v>106</v>
      </c>
      <c r="BC1" s="30" t="s">
        <v>107</v>
      </c>
      <c r="BD1" s="30" t="s">
        <v>108</v>
      </c>
      <c r="BE1" s="30" t="s">
        <v>109</v>
      </c>
      <c r="BF1" s="30" t="s">
        <v>110</v>
      </c>
      <c r="BG1" s="30" t="s">
        <v>111</v>
      </c>
      <c r="BH1" s="30" t="s">
        <v>112</v>
      </c>
      <c r="BI1" s="30" t="s">
        <v>113</v>
      </c>
      <c r="BJ1" s="30" t="s">
        <v>114</v>
      </c>
      <c r="BK1" s="30" t="s">
        <v>115</v>
      </c>
      <c r="BL1" s="30" t="s">
        <v>116</v>
      </c>
      <c r="BM1" s="30" t="s">
        <v>117</v>
      </c>
      <c r="BN1" s="30" t="s">
        <v>118</v>
      </c>
      <c r="BO1" s="30" t="s">
        <v>119</v>
      </c>
      <c r="BP1" s="30" t="s">
        <v>120</v>
      </c>
      <c r="BQ1" s="30" t="s">
        <v>121</v>
      </c>
      <c r="BR1" s="30" t="s">
        <v>122</v>
      </c>
      <c r="BS1" s="30" t="s">
        <v>123</v>
      </c>
      <c r="BT1" s="30" t="s">
        <v>124</v>
      </c>
      <c r="BU1" s="30" t="s">
        <v>125</v>
      </c>
      <c r="BV1" s="30" t="s">
        <v>126</v>
      </c>
      <c r="BW1" s="30" t="s">
        <v>127</v>
      </c>
      <c r="BX1" s="30" t="s">
        <v>128</v>
      </c>
      <c r="BY1" s="30" t="s">
        <v>129</v>
      </c>
      <c r="BZ1" s="30" t="s">
        <v>130</v>
      </c>
      <c r="CA1" s="30" t="s">
        <v>131</v>
      </c>
      <c r="CB1" s="30" t="s">
        <v>132</v>
      </c>
      <c r="CC1" s="30" t="s">
        <v>133</v>
      </c>
      <c r="CD1" s="30" t="s">
        <v>134</v>
      </c>
      <c r="CE1" s="30" t="s">
        <v>135</v>
      </c>
      <c r="CF1" s="30" t="s">
        <v>136</v>
      </c>
      <c r="CG1" s="30" t="s">
        <v>137</v>
      </c>
      <c r="CH1" s="30" t="s">
        <v>138</v>
      </c>
      <c r="CI1" s="30" t="s">
        <v>139</v>
      </c>
      <c r="CJ1" s="30" t="s">
        <v>140</v>
      </c>
      <c r="CK1" s="30" t="s">
        <v>141</v>
      </c>
      <c r="CL1" s="30" t="s">
        <v>142</v>
      </c>
      <c r="CM1" s="30" t="s">
        <v>143</v>
      </c>
      <c r="CN1" s="30" t="s">
        <v>144</v>
      </c>
      <c r="CO1" s="30" t="s">
        <v>145</v>
      </c>
      <c r="CP1" s="30" t="s">
        <v>146</v>
      </c>
      <c r="CQ1" s="30" t="s">
        <v>147</v>
      </c>
      <c r="CR1" s="30" t="s">
        <v>148</v>
      </c>
      <c r="CS1" s="30" t="s">
        <v>149</v>
      </c>
      <c r="CT1" s="30" t="s">
        <v>150</v>
      </c>
      <c r="CU1" s="30" t="s">
        <v>151</v>
      </c>
      <c r="CV1" s="30" t="s">
        <v>152</v>
      </c>
      <c r="CW1" s="30" t="s">
        <v>153</v>
      </c>
      <c r="CX1" s="30" t="s">
        <v>154</v>
      </c>
      <c r="CY1" s="30" t="s">
        <v>155</v>
      </c>
      <c r="CZ1" s="30" t="s">
        <v>156</v>
      </c>
      <c r="DA1" s="30" t="s">
        <v>157</v>
      </c>
      <c r="DB1" s="30" t="s">
        <v>158</v>
      </c>
      <c r="DC1" s="30" t="s">
        <v>159</v>
      </c>
      <c r="DD1" s="30" t="s">
        <v>160</v>
      </c>
      <c r="DE1" s="30" t="s">
        <v>161</v>
      </c>
      <c r="DF1" s="30" t="s">
        <v>162</v>
      </c>
      <c r="DG1" s="30" t="s">
        <v>163</v>
      </c>
      <c r="DH1" s="30" t="s">
        <v>164</v>
      </c>
      <c r="DI1" s="30" t="s">
        <v>165</v>
      </c>
      <c r="DJ1" s="30" t="s">
        <v>166</v>
      </c>
      <c r="DK1" s="30" t="s">
        <v>167</v>
      </c>
      <c r="DL1" s="30" t="s">
        <v>168</v>
      </c>
      <c r="DM1" s="30" t="s">
        <v>169</v>
      </c>
      <c r="DN1" s="30" t="s">
        <v>170</v>
      </c>
      <c r="DO1" s="30" t="s">
        <v>171</v>
      </c>
      <c r="DP1" s="30" t="s">
        <v>172</v>
      </c>
      <c r="DQ1" s="30" t="s">
        <v>173</v>
      </c>
      <c r="DR1" s="30" t="s">
        <v>174</v>
      </c>
      <c r="DS1" s="30" t="s">
        <v>175</v>
      </c>
      <c r="DT1" s="30" t="s">
        <v>176</v>
      </c>
      <c r="DU1" s="30" t="s">
        <v>177</v>
      </c>
      <c r="DV1" s="30" t="s">
        <v>178</v>
      </c>
      <c r="DW1" s="30" t="s">
        <v>179</v>
      </c>
      <c r="DX1" s="30" t="s">
        <v>180</v>
      </c>
      <c r="DY1" s="30" t="s">
        <v>181</v>
      </c>
      <c r="DZ1" s="30" t="s">
        <v>182</v>
      </c>
      <c r="EA1" s="30" t="s">
        <v>183</v>
      </c>
      <c r="EB1" s="30" t="s">
        <v>184</v>
      </c>
      <c r="EC1" s="30" t="s">
        <v>185</v>
      </c>
      <c r="ED1" s="30" t="s">
        <v>186</v>
      </c>
      <c r="EE1" s="30" t="s">
        <v>187</v>
      </c>
      <c r="EF1" s="30" t="s">
        <v>188</v>
      </c>
      <c r="EG1" s="30" t="s">
        <v>189</v>
      </c>
      <c r="EH1" s="30" t="s">
        <v>190</v>
      </c>
      <c r="EI1" s="30" t="s">
        <v>191</v>
      </c>
      <c r="EJ1" s="30" t="s">
        <v>192</v>
      </c>
      <c r="EK1" s="30" t="s">
        <v>193</v>
      </c>
      <c r="EL1" s="30" t="s">
        <v>194</v>
      </c>
      <c r="EM1" s="30" t="s">
        <v>195</v>
      </c>
      <c r="EN1" s="30" t="s">
        <v>196</v>
      </c>
      <c r="EO1" s="30" t="s">
        <v>197</v>
      </c>
      <c r="EP1" s="30" t="s">
        <v>198</v>
      </c>
      <c r="EQ1" s="30" t="s">
        <v>199</v>
      </c>
      <c r="ER1" s="30" t="s">
        <v>200</v>
      </c>
      <c r="ES1" s="30" t="s">
        <v>201</v>
      </c>
      <c r="ET1" s="30" t="s">
        <v>202</v>
      </c>
      <c r="EU1" s="30" t="s">
        <v>203</v>
      </c>
      <c r="EV1" s="30" t="s">
        <v>204</v>
      </c>
      <c r="EW1" s="30" t="s">
        <v>205</v>
      </c>
      <c r="EX1" s="30" t="s">
        <v>206</v>
      </c>
      <c r="EY1" s="30" t="s">
        <v>207</v>
      </c>
      <c r="EZ1" s="30" t="s">
        <v>208</v>
      </c>
      <c r="FA1" s="30" t="s">
        <v>209</v>
      </c>
      <c r="FB1" s="30" t="s">
        <v>210</v>
      </c>
      <c r="FC1" s="30" t="s">
        <v>211</v>
      </c>
      <c r="FD1" s="30" t="s">
        <v>212</v>
      </c>
      <c r="FE1" s="30" t="s">
        <v>213</v>
      </c>
      <c r="FF1" s="30" t="s">
        <v>214</v>
      </c>
      <c r="FG1" s="30" t="s">
        <v>215</v>
      </c>
      <c r="FH1" s="30" t="s">
        <v>216</v>
      </c>
      <c r="FI1" s="30" t="s">
        <v>217</v>
      </c>
      <c r="FJ1" s="30" t="s">
        <v>218</v>
      </c>
      <c r="FK1" s="30" t="s">
        <v>219</v>
      </c>
      <c r="FL1" s="30" t="s">
        <v>220</v>
      </c>
      <c r="FM1" s="30" t="s">
        <v>221</v>
      </c>
      <c r="FN1" s="30" t="s">
        <v>222</v>
      </c>
      <c r="FO1" s="30" t="s">
        <v>223</v>
      </c>
      <c r="FP1" s="30" t="s">
        <v>224</v>
      </c>
      <c r="FQ1" s="30" t="s">
        <v>225</v>
      </c>
      <c r="FR1" s="30" t="s">
        <v>226</v>
      </c>
      <c r="FS1" s="31" t="s">
        <v>227</v>
      </c>
      <c r="FT1" s="32" t="s">
        <v>287</v>
      </c>
      <c r="FU1" s="33" t="s">
        <v>288</v>
      </c>
      <c r="FV1" s="33" t="s">
        <v>289</v>
      </c>
      <c r="FW1" s="33" t="s">
        <v>290</v>
      </c>
      <c r="FX1" s="33" t="s">
        <v>291</v>
      </c>
      <c r="FY1" s="33" t="s">
        <v>292</v>
      </c>
      <c r="FZ1" s="33" t="s">
        <v>293</v>
      </c>
      <c r="GA1" s="33" t="s">
        <v>294</v>
      </c>
      <c r="GB1" s="33" t="s">
        <v>295</v>
      </c>
      <c r="GC1" s="33" t="s">
        <v>296</v>
      </c>
      <c r="GD1" s="33" t="s">
        <v>297</v>
      </c>
      <c r="GE1" s="33" t="s">
        <v>298</v>
      </c>
      <c r="GF1" s="81" t="s">
        <v>120</v>
      </c>
      <c r="GG1" s="81" t="s">
        <v>190</v>
      </c>
      <c r="GH1" s="81" t="s">
        <v>299</v>
      </c>
      <c r="GI1" s="81" t="s">
        <v>208</v>
      </c>
      <c r="GJ1" s="34" t="s">
        <v>300</v>
      </c>
      <c r="GK1" s="82" t="s">
        <v>301</v>
      </c>
      <c r="GL1" s="81" t="s">
        <v>120</v>
      </c>
      <c r="GM1" s="81" t="s">
        <v>167</v>
      </c>
      <c r="GN1" s="82" t="s">
        <v>302</v>
      </c>
      <c r="GO1" s="82" t="s">
        <v>303</v>
      </c>
      <c r="GP1" s="82" t="s">
        <v>304</v>
      </c>
      <c r="GQ1" s="83" t="s">
        <v>365</v>
      </c>
      <c r="GR1" s="84" t="s">
        <v>393</v>
      </c>
      <c r="GS1" s="84" t="s">
        <v>926</v>
      </c>
      <c r="GT1" s="84" t="s">
        <v>927</v>
      </c>
    </row>
    <row r="2" spans="1:202" x14ac:dyDescent="0.25">
      <c r="A2" s="35">
        <v>43497</v>
      </c>
      <c r="B2" s="36">
        <v>1594986</v>
      </c>
      <c r="C2" s="36">
        <v>532998</v>
      </c>
      <c r="D2" s="36">
        <v>532998</v>
      </c>
      <c r="E2" s="37" t="s">
        <v>228</v>
      </c>
      <c r="F2" s="37" t="s">
        <v>229</v>
      </c>
      <c r="G2" s="37" t="s">
        <v>230</v>
      </c>
      <c r="H2" s="85" t="s">
        <v>231</v>
      </c>
      <c r="I2" s="37" t="s">
        <v>232</v>
      </c>
      <c r="J2" s="37" t="s">
        <v>233</v>
      </c>
      <c r="K2" s="37" t="s">
        <v>234</v>
      </c>
      <c r="L2" s="37" t="s">
        <v>235</v>
      </c>
      <c r="M2" s="37" t="s">
        <v>236</v>
      </c>
      <c r="N2" s="37" t="s">
        <v>237</v>
      </c>
      <c r="O2" s="37" t="s">
        <v>238</v>
      </c>
      <c r="P2" s="37" t="s">
        <v>239</v>
      </c>
      <c r="Q2" s="37" t="s">
        <v>240</v>
      </c>
      <c r="R2" s="38">
        <v>43468</v>
      </c>
      <c r="S2" s="38">
        <v>43500</v>
      </c>
      <c r="T2" s="38">
        <v>43502</v>
      </c>
      <c r="U2" s="36">
        <v>212471785</v>
      </c>
      <c r="V2" s="36">
        <v>66261</v>
      </c>
      <c r="W2" s="36">
        <v>0</v>
      </c>
      <c r="X2" s="36">
        <v>15131</v>
      </c>
      <c r="Y2" s="36">
        <v>0</v>
      </c>
      <c r="Z2" s="36">
        <v>0</v>
      </c>
      <c r="AA2" s="36">
        <v>0</v>
      </c>
      <c r="AB2" s="36">
        <v>0</v>
      </c>
      <c r="AC2" s="36">
        <v>0</v>
      </c>
      <c r="AD2" s="36">
        <v>198</v>
      </c>
      <c r="AE2" s="36">
        <v>198.5</v>
      </c>
      <c r="AF2" s="36">
        <v>198</v>
      </c>
      <c r="AG2" s="36">
        <v>198</v>
      </c>
      <c r="AH2" s="36">
        <v>156323</v>
      </c>
      <c r="AI2" s="36">
        <v>775</v>
      </c>
      <c r="AJ2" s="36">
        <v>0</v>
      </c>
      <c r="AK2" s="36">
        <v>4008457</v>
      </c>
      <c r="AL2" s="36">
        <v>0</v>
      </c>
      <c r="AM2" s="36">
        <v>0</v>
      </c>
      <c r="AN2" s="36">
        <v>0</v>
      </c>
      <c r="AO2" s="36">
        <v>0</v>
      </c>
      <c r="AP2" s="36">
        <v>0</v>
      </c>
      <c r="AQ2" s="36">
        <v>0</v>
      </c>
      <c r="AR2" s="36">
        <v>0</v>
      </c>
      <c r="AS2" s="36">
        <v>0</v>
      </c>
      <c r="AT2" s="36">
        <v>808850</v>
      </c>
      <c r="AU2" s="36">
        <v>0</v>
      </c>
      <c r="AV2" s="36">
        <v>0</v>
      </c>
      <c r="AW2" s="36">
        <v>0</v>
      </c>
      <c r="AX2" s="36">
        <v>0</v>
      </c>
      <c r="AY2" s="36">
        <v>292384</v>
      </c>
      <c r="AZ2" s="36">
        <v>1082442</v>
      </c>
      <c r="BA2" s="36">
        <v>0</v>
      </c>
      <c r="BB2" s="36">
        <v>0</v>
      </c>
      <c r="BC2" s="36">
        <v>0</v>
      </c>
      <c r="BD2" s="36">
        <v>0</v>
      </c>
      <c r="BE2" s="36">
        <v>0</v>
      </c>
      <c r="BF2" s="36">
        <v>0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>
        <v>0</v>
      </c>
      <c r="BO2" s="36">
        <v>0</v>
      </c>
      <c r="BP2" s="36">
        <v>0</v>
      </c>
      <c r="BQ2" s="36">
        <v>0</v>
      </c>
      <c r="BR2" s="36">
        <v>0</v>
      </c>
      <c r="BS2" s="36">
        <v>0</v>
      </c>
      <c r="BT2" s="36">
        <v>0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5335488</v>
      </c>
      <c r="CE2" s="36">
        <v>6375205</v>
      </c>
      <c r="CF2" s="36">
        <v>0</v>
      </c>
      <c r="CG2" s="36">
        <v>1013743</v>
      </c>
      <c r="CH2" s="36">
        <v>0</v>
      </c>
      <c r="CI2" s="36">
        <v>0</v>
      </c>
      <c r="CJ2" s="36">
        <v>0</v>
      </c>
      <c r="CK2" s="36">
        <v>0</v>
      </c>
      <c r="CL2" s="36">
        <v>1013743</v>
      </c>
      <c r="CM2" s="36">
        <v>-6349231</v>
      </c>
      <c r="CN2" s="36">
        <v>0</v>
      </c>
      <c r="CO2" s="36">
        <v>0</v>
      </c>
      <c r="CP2" s="36">
        <v>0</v>
      </c>
      <c r="CQ2" s="36">
        <v>0</v>
      </c>
      <c r="CR2" s="36">
        <v>0</v>
      </c>
      <c r="CS2" s="36">
        <v>0</v>
      </c>
      <c r="CT2" s="36">
        <v>0</v>
      </c>
      <c r="CU2" s="36">
        <v>0</v>
      </c>
      <c r="CV2" s="36">
        <v>0</v>
      </c>
      <c r="CW2" s="36">
        <v>0</v>
      </c>
      <c r="CX2" s="36">
        <v>0</v>
      </c>
      <c r="CY2" s="36">
        <v>0</v>
      </c>
      <c r="CZ2" s="36">
        <v>0</v>
      </c>
      <c r="DA2" s="36">
        <v>0</v>
      </c>
      <c r="DB2" s="36">
        <v>0</v>
      </c>
      <c r="DC2" s="36">
        <v>0</v>
      </c>
      <c r="DD2" s="36">
        <v>-25974</v>
      </c>
      <c r="DE2" s="36">
        <v>-6375205</v>
      </c>
      <c r="DF2" s="36">
        <v>0</v>
      </c>
      <c r="DG2" s="36">
        <v>0</v>
      </c>
      <c r="DH2" s="36">
        <v>0</v>
      </c>
      <c r="DI2" s="36">
        <v>0</v>
      </c>
      <c r="DJ2" s="36">
        <v>0</v>
      </c>
      <c r="DK2" s="36">
        <v>0</v>
      </c>
      <c r="DL2" s="36">
        <v>0</v>
      </c>
      <c r="DM2" s="36">
        <v>0</v>
      </c>
      <c r="DN2" s="36">
        <v>0</v>
      </c>
      <c r="DO2" s="36">
        <v>0</v>
      </c>
      <c r="DP2" s="36">
        <v>0</v>
      </c>
      <c r="DQ2" s="36">
        <v>0</v>
      </c>
      <c r="DR2" s="36">
        <v>0</v>
      </c>
      <c r="DS2" s="36">
        <v>0</v>
      </c>
      <c r="DT2" s="36">
        <v>0</v>
      </c>
      <c r="DU2" s="36">
        <v>0</v>
      </c>
      <c r="DV2" s="36">
        <v>0</v>
      </c>
      <c r="DW2" s="36">
        <v>0</v>
      </c>
      <c r="DX2" s="36">
        <v>0</v>
      </c>
      <c r="DY2" s="36">
        <v>0</v>
      </c>
      <c r="DZ2" s="36">
        <v>0</v>
      </c>
      <c r="EA2" s="36">
        <v>0</v>
      </c>
      <c r="EB2" s="36">
        <v>0</v>
      </c>
      <c r="EC2" s="36">
        <v>0</v>
      </c>
      <c r="ED2" s="36">
        <v>0</v>
      </c>
      <c r="EE2" s="36">
        <v>0</v>
      </c>
      <c r="EF2" s="36">
        <v>0</v>
      </c>
      <c r="EG2" s="36">
        <v>0</v>
      </c>
      <c r="EH2" s="36">
        <v>0</v>
      </c>
      <c r="EI2" s="36">
        <v>0</v>
      </c>
      <c r="EJ2" s="36">
        <v>0</v>
      </c>
      <c r="EK2" s="36">
        <v>0</v>
      </c>
      <c r="EL2" s="36">
        <v>0</v>
      </c>
      <c r="EM2" s="36">
        <v>25974</v>
      </c>
      <c r="EN2" s="36">
        <v>0</v>
      </c>
      <c r="EO2" s="36">
        <v>0</v>
      </c>
      <c r="EP2" s="36">
        <v>0</v>
      </c>
      <c r="EQ2" s="36">
        <v>0</v>
      </c>
      <c r="ER2" s="36">
        <v>0</v>
      </c>
      <c r="ES2" s="36">
        <v>0</v>
      </c>
      <c r="ET2" s="36">
        <v>0</v>
      </c>
      <c r="EU2" s="36">
        <v>0</v>
      </c>
      <c r="EV2" s="36">
        <v>0</v>
      </c>
      <c r="EW2" s="36">
        <v>0</v>
      </c>
      <c r="EX2" s="36">
        <v>0</v>
      </c>
      <c r="EY2" s="36">
        <v>0</v>
      </c>
      <c r="EZ2" s="36">
        <v>0</v>
      </c>
      <c r="FA2" s="36">
        <v>0</v>
      </c>
      <c r="FB2" s="36">
        <v>0</v>
      </c>
      <c r="FC2" s="36">
        <v>0</v>
      </c>
      <c r="FD2" s="36">
        <v>0</v>
      </c>
      <c r="FE2" s="36">
        <v>0</v>
      </c>
      <c r="FF2" s="36">
        <v>0</v>
      </c>
      <c r="FG2" s="36">
        <v>0</v>
      </c>
      <c r="FH2" s="36">
        <v>0</v>
      </c>
      <c r="FI2" s="36">
        <v>0</v>
      </c>
      <c r="FJ2" s="36">
        <v>0</v>
      </c>
      <c r="FK2" s="36">
        <v>0</v>
      </c>
      <c r="FL2" s="36">
        <v>0</v>
      </c>
      <c r="FM2" s="36">
        <v>0</v>
      </c>
      <c r="FN2" s="36">
        <v>0</v>
      </c>
      <c r="FO2" s="36">
        <v>0</v>
      </c>
      <c r="FP2" s="36">
        <v>25974</v>
      </c>
      <c r="FQ2" s="36">
        <v>1013743</v>
      </c>
      <c r="FR2" s="36">
        <v>0</v>
      </c>
      <c r="FS2" s="37" t="s">
        <v>241</v>
      </c>
      <c r="FT2" s="39">
        <f>ROUND(AH2/1.19,0)</f>
        <v>131364</v>
      </c>
      <c r="FU2" s="39">
        <f>ROUND(AI2/1.19,0)</f>
        <v>651</v>
      </c>
      <c r="FV2" s="39">
        <f>ROUND(AJ2/1.19,0)</f>
        <v>0</v>
      </c>
      <c r="FW2" s="39">
        <f>ROUND(AK2/1.19,0)</f>
        <v>3368451</v>
      </c>
      <c r="FX2" s="39">
        <f>ROUND(AL2/1.19,0)</f>
        <v>0</v>
      </c>
      <c r="FY2" s="39">
        <f>ROUND(AT2/1.19,0)</f>
        <v>679706</v>
      </c>
      <c r="FZ2" s="39">
        <f>ROUND(AN2/1.19,0)</f>
        <v>0</v>
      </c>
      <c r="GA2" s="39">
        <f>ROUND(AY2/1.19,0)</f>
        <v>245701</v>
      </c>
      <c r="GB2" s="39">
        <f>ROUND(AZ2/1.19,0)</f>
        <v>909615</v>
      </c>
      <c r="GC2" s="39">
        <f>ROUND(BA2/1.19,0)</f>
        <v>0</v>
      </c>
      <c r="GD2" s="39">
        <f>ROUND(BN2/1.19,0)</f>
        <v>0</v>
      </c>
      <c r="GE2" s="39">
        <f>ROUND(BO2/1.19,0)</f>
        <v>0</v>
      </c>
      <c r="GF2" s="39"/>
      <c r="GG2" s="39">
        <f>ROUND(EH2/1.19,0)</f>
        <v>0</v>
      </c>
      <c r="GH2" s="39"/>
      <c r="GI2" s="39"/>
      <c r="GJ2" s="39">
        <f>SUM(FT2:GF2)</f>
        <v>5335488</v>
      </c>
      <c r="GK2" s="39">
        <f>EH2+EM2</f>
        <v>25974</v>
      </c>
      <c r="GL2" s="39">
        <f>BP2</f>
        <v>0</v>
      </c>
      <c r="GM2" s="39"/>
      <c r="GN2" s="39">
        <f t="shared" ref="GN2:GN65" si="0">BT2++EZ2+FA2+DK2</f>
        <v>0</v>
      </c>
      <c r="GO2" s="40">
        <f>ROUND(GJ2*0.19,0)</f>
        <v>1013743</v>
      </c>
      <c r="GP2" s="40">
        <f>+GJ2+GO2</f>
        <v>6349231</v>
      </c>
      <c r="GQ2" s="40">
        <f>+GP2+GK2+GL2+GM2+GN2</f>
        <v>6375205</v>
      </c>
      <c r="GR2" s="39" t="str">
        <f>IFERROR(VLOOKUP(CONCATENATE(C2,R2,S2),'Clientes Afectados'!$L$4:$M$249,2,0),"NO")</f>
        <v>NO</v>
      </c>
      <c r="GS2" s="64">
        <f>+S2-R2</f>
        <v>32</v>
      </c>
      <c r="GT2" s="39" t="e">
        <f>+IF(GS2&gt;#REF!,"SI","NO")</f>
        <v>#REF!</v>
      </c>
    </row>
    <row r="3" spans="1:202" x14ac:dyDescent="0.25">
      <c r="A3" s="35">
        <v>43497</v>
      </c>
      <c r="B3" s="36">
        <v>1594986</v>
      </c>
      <c r="C3" s="36">
        <v>532999</v>
      </c>
      <c r="D3" s="36">
        <v>532999</v>
      </c>
      <c r="E3" s="37" t="s">
        <v>242</v>
      </c>
      <c r="F3" s="37" t="s">
        <v>229</v>
      </c>
      <c r="G3" s="37" t="s">
        <v>243</v>
      </c>
      <c r="H3" s="85" t="s">
        <v>231</v>
      </c>
      <c r="I3" s="37" t="s">
        <v>232</v>
      </c>
      <c r="J3" s="37" t="s">
        <v>233</v>
      </c>
      <c r="K3" s="37" t="s">
        <v>234</v>
      </c>
      <c r="L3" s="37" t="s">
        <v>235</v>
      </c>
      <c r="M3" s="37" t="s">
        <v>245</v>
      </c>
      <c r="N3" s="37" t="s">
        <v>246</v>
      </c>
      <c r="O3" s="37" t="s">
        <v>245</v>
      </c>
      <c r="P3" s="37" t="s">
        <v>239</v>
      </c>
      <c r="Q3" s="37" t="s">
        <v>240</v>
      </c>
      <c r="R3" s="38">
        <v>43468</v>
      </c>
      <c r="S3" s="38">
        <v>43500</v>
      </c>
      <c r="T3" s="38">
        <v>43502</v>
      </c>
      <c r="U3" s="36">
        <v>212471785</v>
      </c>
      <c r="V3" s="36">
        <v>10768</v>
      </c>
      <c r="W3" s="36">
        <v>0</v>
      </c>
      <c r="X3" s="36">
        <v>4821</v>
      </c>
      <c r="Y3" s="36">
        <v>0</v>
      </c>
      <c r="Z3" s="36">
        <v>0</v>
      </c>
      <c r="AA3" s="36">
        <v>0</v>
      </c>
      <c r="AB3" s="36">
        <v>0</v>
      </c>
      <c r="AC3" s="36">
        <v>0</v>
      </c>
      <c r="AD3" s="36">
        <v>21</v>
      </c>
      <c r="AE3" s="36">
        <v>23</v>
      </c>
      <c r="AF3" s="36">
        <v>21</v>
      </c>
      <c r="AG3" s="36">
        <v>22</v>
      </c>
      <c r="AH3" s="36">
        <v>85867</v>
      </c>
      <c r="AI3" s="36">
        <v>775</v>
      </c>
      <c r="AJ3" s="36">
        <v>0</v>
      </c>
      <c r="AK3" s="36">
        <v>651367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0</v>
      </c>
      <c r="AR3" s="36">
        <v>0</v>
      </c>
      <c r="AS3" s="36">
        <v>0</v>
      </c>
      <c r="AT3" s="36">
        <v>131445</v>
      </c>
      <c r="AU3" s="36">
        <v>0</v>
      </c>
      <c r="AV3" s="36">
        <v>0</v>
      </c>
      <c r="AW3" s="36">
        <v>0</v>
      </c>
      <c r="AX3" s="36">
        <v>0</v>
      </c>
      <c r="AY3" s="36">
        <v>33878</v>
      </c>
      <c r="AZ3" s="36">
        <v>120271</v>
      </c>
      <c r="BA3" s="36">
        <v>16110</v>
      </c>
      <c r="BB3" s="36">
        <v>0</v>
      </c>
      <c r="BC3" s="36">
        <v>0</v>
      </c>
      <c r="BD3" s="36">
        <v>0</v>
      </c>
      <c r="BE3" s="36">
        <v>0</v>
      </c>
      <c r="BF3" s="36">
        <v>0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>
        <v>0</v>
      </c>
      <c r="BO3" s="36">
        <v>0</v>
      </c>
      <c r="BP3" s="36">
        <v>0</v>
      </c>
      <c r="BQ3" s="36">
        <v>0</v>
      </c>
      <c r="BR3" s="36">
        <v>0</v>
      </c>
      <c r="BS3" s="36">
        <v>0</v>
      </c>
      <c r="BT3" s="36">
        <v>0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873708</v>
      </c>
      <c r="CE3" s="36">
        <v>1043934</v>
      </c>
      <c r="CF3" s="36">
        <v>0</v>
      </c>
      <c r="CG3" s="36">
        <v>166005</v>
      </c>
      <c r="CH3" s="36">
        <v>0</v>
      </c>
      <c r="CI3" s="36">
        <v>0</v>
      </c>
      <c r="CJ3" s="36">
        <v>0</v>
      </c>
      <c r="CK3" s="36">
        <v>0</v>
      </c>
      <c r="CL3" s="36">
        <v>166005</v>
      </c>
      <c r="CM3" s="36">
        <v>-1039713</v>
      </c>
      <c r="CN3" s="36">
        <v>0</v>
      </c>
      <c r="CO3" s="36">
        <v>0</v>
      </c>
      <c r="CP3" s="36">
        <v>0</v>
      </c>
      <c r="CQ3" s="36">
        <v>0</v>
      </c>
      <c r="CR3" s="36">
        <v>0</v>
      </c>
      <c r="CS3" s="36">
        <v>0</v>
      </c>
      <c r="CT3" s="36">
        <v>0</v>
      </c>
      <c r="CU3" s="36">
        <v>0</v>
      </c>
      <c r="CV3" s="36">
        <v>0</v>
      </c>
      <c r="CW3" s="36">
        <v>0</v>
      </c>
      <c r="CX3" s="36">
        <v>0</v>
      </c>
      <c r="CY3" s="36">
        <v>0</v>
      </c>
      <c r="CZ3" s="36">
        <v>0</v>
      </c>
      <c r="DA3" s="36">
        <v>0</v>
      </c>
      <c r="DB3" s="36">
        <v>0</v>
      </c>
      <c r="DC3" s="36">
        <v>0</v>
      </c>
      <c r="DD3" s="36">
        <v>-4221</v>
      </c>
      <c r="DE3" s="36">
        <v>-1043934</v>
      </c>
      <c r="DF3" s="36">
        <v>0</v>
      </c>
      <c r="DG3" s="36">
        <v>0</v>
      </c>
      <c r="DH3" s="36">
        <v>0</v>
      </c>
      <c r="DI3" s="36">
        <v>0</v>
      </c>
      <c r="DJ3" s="36">
        <v>0</v>
      </c>
      <c r="DK3" s="36">
        <v>0</v>
      </c>
      <c r="DL3" s="36">
        <v>0</v>
      </c>
      <c r="DM3" s="36">
        <v>0</v>
      </c>
      <c r="DN3" s="36">
        <v>0</v>
      </c>
      <c r="DO3" s="36">
        <v>0</v>
      </c>
      <c r="DP3" s="36">
        <v>0</v>
      </c>
      <c r="DQ3" s="36">
        <v>0</v>
      </c>
      <c r="DR3" s="36">
        <v>0</v>
      </c>
      <c r="DS3" s="36">
        <v>0</v>
      </c>
      <c r="DT3" s="36">
        <v>0</v>
      </c>
      <c r="DU3" s="36">
        <v>0</v>
      </c>
      <c r="DV3" s="36">
        <v>0</v>
      </c>
      <c r="DW3" s="36">
        <v>0</v>
      </c>
      <c r="DX3" s="36">
        <v>0</v>
      </c>
      <c r="DY3" s="36">
        <v>0</v>
      </c>
      <c r="DZ3" s="36">
        <v>0</v>
      </c>
      <c r="EA3" s="36">
        <v>0</v>
      </c>
      <c r="EB3" s="36">
        <v>0</v>
      </c>
      <c r="EC3" s="36">
        <v>0</v>
      </c>
      <c r="ED3" s="36">
        <v>0</v>
      </c>
      <c r="EE3" s="36">
        <v>0</v>
      </c>
      <c r="EF3" s="36">
        <v>0</v>
      </c>
      <c r="EG3" s="36">
        <v>0</v>
      </c>
      <c r="EH3" s="36">
        <v>0</v>
      </c>
      <c r="EI3" s="36">
        <v>0</v>
      </c>
      <c r="EJ3" s="36">
        <v>0</v>
      </c>
      <c r="EK3" s="36">
        <v>0</v>
      </c>
      <c r="EL3" s="36">
        <v>0</v>
      </c>
      <c r="EM3" s="36">
        <v>4221</v>
      </c>
      <c r="EN3" s="36">
        <v>0</v>
      </c>
      <c r="EO3" s="36">
        <v>0</v>
      </c>
      <c r="EP3" s="36">
        <v>0</v>
      </c>
      <c r="EQ3" s="36">
        <v>0</v>
      </c>
      <c r="ER3" s="36">
        <v>0</v>
      </c>
      <c r="ES3" s="36">
        <v>0</v>
      </c>
      <c r="ET3" s="36">
        <v>0</v>
      </c>
      <c r="EU3" s="36">
        <v>0</v>
      </c>
      <c r="EV3" s="36">
        <v>0</v>
      </c>
      <c r="EW3" s="36">
        <v>0</v>
      </c>
      <c r="EX3" s="36">
        <v>0</v>
      </c>
      <c r="EY3" s="36">
        <v>0</v>
      </c>
      <c r="EZ3" s="36">
        <v>0</v>
      </c>
      <c r="FA3" s="36">
        <v>0</v>
      </c>
      <c r="FB3" s="36">
        <v>0</v>
      </c>
      <c r="FC3" s="36">
        <v>0</v>
      </c>
      <c r="FD3" s="36">
        <v>0</v>
      </c>
      <c r="FE3" s="36">
        <v>0</v>
      </c>
      <c r="FF3" s="36">
        <v>0</v>
      </c>
      <c r="FG3" s="36">
        <v>0</v>
      </c>
      <c r="FH3" s="36">
        <v>0</v>
      </c>
      <c r="FI3" s="36">
        <v>0</v>
      </c>
      <c r="FJ3" s="36">
        <v>0</v>
      </c>
      <c r="FK3" s="36">
        <v>0</v>
      </c>
      <c r="FL3" s="36">
        <v>0</v>
      </c>
      <c r="FM3" s="36">
        <v>0</v>
      </c>
      <c r="FN3" s="36">
        <v>0</v>
      </c>
      <c r="FO3" s="36">
        <v>0</v>
      </c>
      <c r="FP3" s="36">
        <v>4221</v>
      </c>
      <c r="FQ3" s="36">
        <v>166005</v>
      </c>
      <c r="FR3" s="36">
        <v>0</v>
      </c>
      <c r="FS3" s="37" t="s">
        <v>241</v>
      </c>
      <c r="FT3" s="39">
        <f t="shared" ref="FT3:FX15" si="1">ROUND(AH3/1.19,0)</f>
        <v>72157</v>
      </c>
      <c r="FU3" s="39">
        <f t="shared" si="1"/>
        <v>651</v>
      </c>
      <c r="FV3" s="39">
        <f t="shared" si="1"/>
        <v>0</v>
      </c>
      <c r="FW3" s="39">
        <f t="shared" si="1"/>
        <v>547367</v>
      </c>
      <c r="FX3" s="39">
        <f t="shared" si="1"/>
        <v>0</v>
      </c>
      <c r="FY3" s="39">
        <f t="shared" ref="FY3:FY15" si="2">ROUND(AT3/1.19,0)</f>
        <v>110458</v>
      </c>
      <c r="FZ3" s="39">
        <f t="shared" ref="FZ3:FZ15" si="3">ROUND(AN3/1.19,0)</f>
        <v>0</v>
      </c>
      <c r="GA3" s="39">
        <f t="shared" ref="GA3:GC15" si="4">ROUND(AY3/1.19,0)</f>
        <v>28469</v>
      </c>
      <c r="GB3" s="39">
        <f t="shared" si="4"/>
        <v>101068</v>
      </c>
      <c r="GC3" s="39">
        <f t="shared" si="4"/>
        <v>13538</v>
      </c>
      <c r="GD3" s="39">
        <f t="shared" ref="GD3:GE15" si="5">ROUND(BN3/1.19,0)</f>
        <v>0</v>
      </c>
      <c r="GE3" s="39">
        <f t="shared" si="5"/>
        <v>0</v>
      </c>
      <c r="GF3" s="39"/>
      <c r="GG3" s="39">
        <f t="shared" ref="GG3:GG15" si="6">ROUND(EH3/1.19,0)</f>
        <v>0</v>
      </c>
      <c r="GH3" s="39"/>
      <c r="GI3" s="39"/>
      <c r="GJ3" s="39">
        <f t="shared" ref="GJ3:GJ15" si="7">SUM(FT3:GF3)</f>
        <v>873708</v>
      </c>
      <c r="GK3" s="39">
        <f t="shared" ref="GK3:GK15" si="8">EH3+EM3</f>
        <v>4221</v>
      </c>
      <c r="GL3" s="39">
        <f t="shared" ref="GL3:GL15" si="9">BP3</f>
        <v>0</v>
      </c>
      <c r="GM3" s="39"/>
      <c r="GN3" s="39">
        <f t="shared" si="0"/>
        <v>0</v>
      </c>
      <c r="GO3" s="40">
        <f t="shared" ref="GO3:GO15" si="10">ROUND(GJ3*0.19,0)</f>
        <v>166005</v>
      </c>
      <c r="GP3" s="40">
        <f t="shared" ref="GP3:GP66" si="11">+GJ3+GO3</f>
        <v>1039713</v>
      </c>
      <c r="GQ3" s="40">
        <f t="shared" ref="GQ3:GQ66" si="12">+GP3+GK3+GL3+GM3+GN3</f>
        <v>1043934</v>
      </c>
      <c r="GR3" s="39" t="str">
        <f>IFERROR(VLOOKUP(CONCATENATE(C3,R3,S3),'Clientes Afectados'!$L$4:$M$249,2,0),"NO")</f>
        <v>NO</v>
      </c>
      <c r="GS3" s="64">
        <f t="shared" ref="GS3:GS66" si="13">+S3-R3</f>
        <v>32</v>
      </c>
      <c r="GT3" s="39" t="e">
        <f>+IF(GS3&gt;#REF!,"SI","NO")</f>
        <v>#REF!</v>
      </c>
    </row>
    <row r="4" spans="1:202" x14ac:dyDescent="0.25">
      <c r="A4" s="35">
        <v>43497</v>
      </c>
      <c r="B4" s="36">
        <v>1594986</v>
      </c>
      <c r="C4" s="36">
        <v>533097</v>
      </c>
      <c r="D4" s="36">
        <v>533097</v>
      </c>
      <c r="E4" s="37" t="s">
        <v>247</v>
      </c>
      <c r="F4" s="37" t="s">
        <v>229</v>
      </c>
      <c r="G4" s="37" t="s">
        <v>248</v>
      </c>
      <c r="H4" s="85" t="s">
        <v>231</v>
      </c>
      <c r="I4" s="37" t="s">
        <v>232</v>
      </c>
      <c r="J4" s="37" t="s">
        <v>233</v>
      </c>
      <c r="K4" s="37" t="s">
        <v>234</v>
      </c>
      <c r="L4" s="37" t="s">
        <v>235</v>
      </c>
      <c r="M4" s="37" t="s">
        <v>249</v>
      </c>
      <c r="N4" s="37" t="s">
        <v>245</v>
      </c>
      <c r="O4" s="37" t="s">
        <v>245</v>
      </c>
      <c r="P4" s="37" t="s">
        <v>239</v>
      </c>
      <c r="Q4" s="37" t="s">
        <v>240</v>
      </c>
      <c r="R4" s="38">
        <v>43468</v>
      </c>
      <c r="S4" s="38">
        <v>43500</v>
      </c>
      <c r="T4" s="38">
        <v>43502</v>
      </c>
      <c r="U4" s="36">
        <v>212471785</v>
      </c>
      <c r="V4" s="36">
        <v>32190</v>
      </c>
      <c r="W4" s="36">
        <v>0</v>
      </c>
      <c r="X4" s="36">
        <v>5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66</v>
      </c>
      <c r="AE4" s="36">
        <v>123.5</v>
      </c>
      <c r="AF4" s="36">
        <v>65</v>
      </c>
      <c r="AG4" s="36">
        <v>68</v>
      </c>
      <c r="AH4" s="36">
        <v>207485</v>
      </c>
      <c r="AI4" s="36">
        <v>775</v>
      </c>
      <c r="AJ4" s="36">
        <v>0</v>
      </c>
      <c r="AK4" s="36">
        <v>1947203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392944</v>
      </c>
      <c r="AU4" s="36">
        <v>0</v>
      </c>
      <c r="AV4" s="36">
        <v>0</v>
      </c>
      <c r="AW4" s="36">
        <v>0</v>
      </c>
      <c r="AX4" s="36">
        <v>0</v>
      </c>
      <c r="AY4" s="36">
        <v>181912</v>
      </c>
      <c r="AZ4" s="36">
        <v>371748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>
        <v>0</v>
      </c>
      <c r="BO4" s="36">
        <v>0</v>
      </c>
      <c r="BP4" s="36">
        <v>0</v>
      </c>
      <c r="BQ4" s="36">
        <v>0</v>
      </c>
      <c r="BR4" s="36">
        <v>0</v>
      </c>
      <c r="BS4" s="36">
        <v>0</v>
      </c>
      <c r="BT4" s="36">
        <v>0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2606778</v>
      </c>
      <c r="CE4" s="36">
        <v>3114684</v>
      </c>
      <c r="CF4" s="36">
        <v>0</v>
      </c>
      <c r="CG4" s="36">
        <v>495288</v>
      </c>
      <c r="CH4" s="36">
        <v>0</v>
      </c>
      <c r="CI4" s="36">
        <v>0</v>
      </c>
      <c r="CJ4" s="36">
        <v>0</v>
      </c>
      <c r="CK4" s="36">
        <v>0</v>
      </c>
      <c r="CL4" s="36">
        <v>495288</v>
      </c>
      <c r="CM4" s="36">
        <v>-3102066</v>
      </c>
      <c r="CN4" s="36">
        <v>0</v>
      </c>
      <c r="CO4" s="36">
        <v>0</v>
      </c>
      <c r="CP4" s="36">
        <v>0</v>
      </c>
      <c r="CQ4" s="36">
        <v>0</v>
      </c>
      <c r="CR4" s="36">
        <v>0</v>
      </c>
      <c r="CS4" s="36">
        <v>0</v>
      </c>
      <c r="CT4" s="36">
        <v>0</v>
      </c>
      <c r="CU4" s="36">
        <v>0</v>
      </c>
      <c r="CV4" s="36">
        <v>0</v>
      </c>
      <c r="CW4" s="36">
        <v>0</v>
      </c>
      <c r="CX4" s="36">
        <v>0</v>
      </c>
      <c r="CY4" s="36">
        <v>0</v>
      </c>
      <c r="CZ4" s="36">
        <v>0</v>
      </c>
      <c r="DA4" s="36">
        <v>0</v>
      </c>
      <c r="DB4" s="36">
        <v>0</v>
      </c>
      <c r="DC4" s="36">
        <v>0</v>
      </c>
      <c r="DD4" s="36">
        <v>-12618</v>
      </c>
      <c r="DE4" s="36">
        <v>-3114684</v>
      </c>
      <c r="DF4" s="36">
        <v>0</v>
      </c>
      <c r="DG4" s="36">
        <v>0</v>
      </c>
      <c r="DH4" s="36">
        <v>0</v>
      </c>
      <c r="DI4" s="36">
        <v>0</v>
      </c>
      <c r="DJ4" s="36">
        <v>0</v>
      </c>
      <c r="DK4" s="36">
        <v>0</v>
      </c>
      <c r="DL4" s="36">
        <v>0</v>
      </c>
      <c r="DM4" s="36">
        <v>0</v>
      </c>
      <c r="DN4" s="36">
        <v>0</v>
      </c>
      <c r="DO4" s="36">
        <v>0</v>
      </c>
      <c r="DP4" s="36">
        <v>0</v>
      </c>
      <c r="DQ4" s="36">
        <v>0</v>
      </c>
      <c r="DR4" s="36">
        <v>0</v>
      </c>
      <c r="DS4" s="36">
        <v>0</v>
      </c>
      <c r="DT4" s="36">
        <v>0</v>
      </c>
      <c r="DU4" s="36">
        <v>0</v>
      </c>
      <c r="DV4" s="36">
        <v>0</v>
      </c>
      <c r="DW4" s="36">
        <v>0</v>
      </c>
      <c r="DX4" s="36">
        <v>0</v>
      </c>
      <c r="DY4" s="36">
        <v>0</v>
      </c>
      <c r="DZ4" s="36">
        <v>0</v>
      </c>
      <c r="EA4" s="36">
        <v>0</v>
      </c>
      <c r="EB4" s="36">
        <v>0</v>
      </c>
      <c r="EC4" s="36">
        <v>0</v>
      </c>
      <c r="ED4" s="36">
        <v>0</v>
      </c>
      <c r="EE4" s="36">
        <v>0</v>
      </c>
      <c r="EF4" s="36">
        <v>0</v>
      </c>
      <c r="EG4" s="36">
        <v>0</v>
      </c>
      <c r="EH4" s="36">
        <v>0</v>
      </c>
      <c r="EI4" s="36">
        <v>0</v>
      </c>
      <c r="EJ4" s="36">
        <v>0</v>
      </c>
      <c r="EK4" s="36">
        <v>0</v>
      </c>
      <c r="EL4" s="36">
        <v>0</v>
      </c>
      <c r="EM4" s="36">
        <v>12618</v>
      </c>
      <c r="EN4" s="36">
        <v>0</v>
      </c>
      <c r="EO4" s="36">
        <v>0</v>
      </c>
      <c r="EP4" s="36">
        <v>0</v>
      </c>
      <c r="EQ4" s="36">
        <v>0</v>
      </c>
      <c r="ER4" s="36">
        <v>0</v>
      </c>
      <c r="ES4" s="36">
        <v>0</v>
      </c>
      <c r="ET4" s="36">
        <v>0</v>
      </c>
      <c r="EU4" s="36">
        <v>0</v>
      </c>
      <c r="EV4" s="36">
        <v>0</v>
      </c>
      <c r="EW4" s="36">
        <v>0</v>
      </c>
      <c r="EX4" s="36">
        <v>0</v>
      </c>
      <c r="EY4" s="36">
        <v>0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0</v>
      </c>
      <c r="FF4" s="36">
        <v>0</v>
      </c>
      <c r="FG4" s="36">
        <v>0</v>
      </c>
      <c r="FH4" s="36">
        <v>0</v>
      </c>
      <c r="FI4" s="36">
        <v>0</v>
      </c>
      <c r="FJ4" s="36">
        <v>0</v>
      </c>
      <c r="FK4" s="36">
        <v>0</v>
      </c>
      <c r="FL4" s="36">
        <v>0</v>
      </c>
      <c r="FM4" s="36">
        <v>0</v>
      </c>
      <c r="FN4" s="36">
        <v>0</v>
      </c>
      <c r="FO4" s="36">
        <v>0</v>
      </c>
      <c r="FP4" s="36">
        <v>12618</v>
      </c>
      <c r="FQ4" s="36">
        <v>495288</v>
      </c>
      <c r="FR4" s="36">
        <v>0</v>
      </c>
      <c r="FS4" s="37" t="s">
        <v>241</v>
      </c>
      <c r="FT4" s="39">
        <f t="shared" si="1"/>
        <v>174357</v>
      </c>
      <c r="FU4" s="39">
        <f t="shared" si="1"/>
        <v>651</v>
      </c>
      <c r="FV4" s="39">
        <f t="shared" si="1"/>
        <v>0</v>
      </c>
      <c r="FW4" s="39">
        <f t="shared" si="1"/>
        <v>1636305</v>
      </c>
      <c r="FX4" s="39">
        <f t="shared" si="1"/>
        <v>0</v>
      </c>
      <c r="FY4" s="39">
        <f t="shared" si="2"/>
        <v>330205</v>
      </c>
      <c r="FZ4" s="39">
        <f t="shared" si="3"/>
        <v>0</v>
      </c>
      <c r="GA4" s="39">
        <f t="shared" si="4"/>
        <v>152867</v>
      </c>
      <c r="GB4" s="39">
        <f t="shared" si="4"/>
        <v>312393</v>
      </c>
      <c r="GC4" s="39">
        <f t="shared" si="4"/>
        <v>0</v>
      </c>
      <c r="GD4" s="39">
        <f t="shared" si="5"/>
        <v>0</v>
      </c>
      <c r="GE4" s="39">
        <f t="shared" si="5"/>
        <v>0</v>
      </c>
      <c r="GF4" s="39"/>
      <c r="GG4" s="39">
        <f t="shared" si="6"/>
        <v>0</v>
      </c>
      <c r="GH4" s="39"/>
      <c r="GI4" s="39"/>
      <c r="GJ4" s="39">
        <f t="shared" si="7"/>
        <v>2606778</v>
      </c>
      <c r="GK4" s="39">
        <f t="shared" si="8"/>
        <v>12618</v>
      </c>
      <c r="GL4" s="39">
        <f t="shared" si="9"/>
        <v>0</v>
      </c>
      <c r="GM4" s="39"/>
      <c r="GN4" s="39">
        <f t="shared" si="0"/>
        <v>0</v>
      </c>
      <c r="GO4" s="40">
        <f t="shared" si="10"/>
        <v>495288</v>
      </c>
      <c r="GP4" s="40">
        <f t="shared" si="11"/>
        <v>3102066</v>
      </c>
      <c r="GQ4" s="40">
        <f t="shared" si="12"/>
        <v>3114684</v>
      </c>
      <c r="GR4" s="39" t="str">
        <f>IFERROR(VLOOKUP(CONCATENATE(C4,R4,S4),'Clientes Afectados'!$L$4:$M$249,2,0),"NO")</f>
        <v>NO</v>
      </c>
      <c r="GS4" s="64">
        <f t="shared" si="13"/>
        <v>32</v>
      </c>
      <c r="GT4" s="39" t="e">
        <f>+IF(GS4&gt;#REF!,"SI","NO")</f>
        <v>#REF!</v>
      </c>
    </row>
    <row r="5" spans="1:202" x14ac:dyDescent="0.25">
      <c r="A5" s="35">
        <v>43497</v>
      </c>
      <c r="B5" s="36">
        <v>1594986</v>
      </c>
      <c r="C5" s="36">
        <v>533104</v>
      </c>
      <c r="D5" s="36">
        <v>533104</v>
      </c>
      <c r="E5" s="37" t="s">
        <v>250</v>
      </c>
      <c r="F5" s="37" t="s">
        <v>229</v>
      </c>
      <c r="G5" s="37" t="s">
        <v>251</v>
      </c>
      <c r="H5" s="85" t="s">
        <v>231</v>
      </c>
      <c r="I5" s="37" t="s">
        <v>232</v>
      </c>
      <c r="J5" s="37" t="s">
        <v>233</v>
      </c>
      <c r="K5" s="37" t="s">
        <v>234</v>
      </c>
      <c r="L5" s="37" t="s">
        <v>235</v>
      </c>
      <c r="M5" s="37" t="s">
        <v>252</v>
      </c>
      <c r="N5" s="37" t="s">
        <v>237</v>
      </c>
      <c r="O5" s="37" t="s">
        <v>253</v>
      </c>
      <c r="P5" s="37" t="s">
        <v>239</v>
      </c>
      <c r="Q5" s="37" t="s">
        <v>240</v>
      </c>
      <c r="R5" s="38">
        <v>43137</v>
      </c>
      <c r="S5" s="38">
        <v>43500</v>
      </c>
      <c r="T5" s="38">
        <v>43502</v>
      </c>
      <c r="U5" s="36">
        <v>212471785</v>
      </c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36">
        <v>1637</v>
      </c>
      <c r="AD5" s="36">
        <v>0</v>
      </c>
      <c r="AE5" s="36">
        <v>0</v>
      </c>
      <c r="AF5" s="36">
        <v>0</v>
      </c>
      <c r="AG5" s="36">
        <v>0</v>
      </c>
      <c r="AH5" s="36">
        <v>152063</v>
      </c>
      <c r="AI5" s="36">
        <v>775</v>
      </c>
      <c r="AJ5" s="36">
        <v>0</v>
      </c>
      <c r="AK5" s="36">
        <v>104774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36">
        <v>0</v>
      </c>
      <c r="BQ5" s="36">
        <v>0</v>
      </c>
      <c r="BR5" s="36">
        <v>0</v>
      </c>
      <c r="BS5" s="36">
        <v>0</v>
      </c>
      <c r="BT5" s="36">
        <v>0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216480</v>
      </c>
      <c r="CE5" s="36">
        <v>257611</v>
      </c>
      <c r="CF5" s="36">
        <v>0</v>
      </c>
      <c r="CG5" s="36">
        <v>41131</v>
      </c>
      <c r="CH5" s="36">
        <v>0</v>
      </c>
      <c r="CI5" s="36">
        <v>0</v>
      </c>
      <c r="CJ5" s="36">
        <v>0</v>
      </c>
      <c r="CK5" s="36">
        <v>0</v>
      </c>
      <c r="CL5" s="36">
        <v>41131</v>
      </c>
      <c r="CM5" s="36">
        <v>-257611</v>
      </c>
      <c r="CN5" s="36">
        <v>0</v>
      </c>
      <c r="CO5" s="36">
        <v>0</v>
      </c>
      <c r="CP5" s="36">
        <v>0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36">
        <v>0</v>
      </c>
      <c r="DC5" s="36">
        <v>0</v>
      </c>
      <c r="DD5" s="36">
        <v>0</v>
      </c>
      <c r="DE5" s="36">
        <v>-257611</v>
      </c>
      <c r="DF5" s="36">
        <v>0</v>
      </c>
      <c r="DG5" s="36">
        <v>0</v>
      </c>
      <c r="DH5" s="36">
        <v>0</v>
      </c>
      <c r="DI5" s="36">
        <v>0</v>
      </c>
      <c r="DJ5" s="36">
        <v>0</v>
      </c>
      <c r="DK5" s="36">
        <v>0</v>
      </c>
      <c r="DL5" s="36">
        <v>0</v>
      </c>
      <c r="DM5" s="36">
        <v>0</v>
      </c>
      <c r="DN5" s="36">
        <v>0</v>
      </c>
      <c r="DO5" s="36">
        <v>0</v>
      </c>
      <c r="DP5" s="36">
        <v>0</v>
      </c>
      <c r="DQ5" s="36">
        <v>0</v>
      </c>
      <c r="DR5" s="36">
        <v>0</v>
      </c>
      <c r="DS5" s="36">
        <v>0</v>
      </c>
      <c r="DT5" s="36">
        <v>0</v>
      </c>
      <c r="DU5" s="36">
        <v>0</v>
      </c>
      <c r="DV5" s="36">
        <v>0</v>
      </c>
      <c r="DW5" s="36">
        <v>0</v>
      </c>
      <c r="DX5" s="36">
        <v>0</v>
      </c>
      <c r="DY5" s="36">
        <v>0</v>
      </c>
      <c r="DZ5" s="36">
        <v>0</v>
      </c>
      <c r="EA5" s="36">
        <v>0</v>
      </c>
      <c r="EB5" s="36">
        <v>0</v>
      </c>
      <c r="EC5" s="36">
        <v>0</v>
      </c>
      <c r="ED5" s="36">
        <v>0</v>
      </c>
      <c r="EE5" s="36">
        <v>0</v>
      </c>
      <c r="EF5" s="36">
        <v>0</v>
      </c>
      <c r="EG5" s="36">
        <v>0</v>
      </c>
      <c r="EH5" s="36">
        <v>0</v>
      </c>
      <c r="EI5" s="36">
        <v>0</v>
      </c>
      <c r="EJ5" s="36">
        <v>0</v>
      </c>
      <c r="EK5" s="36">
        <v>0</v>
      </c>
      <c r="EL5" s="36">
        <v>0</v>
      </c>
      <c r="EM5" s="36">
        <v>0</v>
      </c>
      <c r="EN5" s="36">
        <v>0</v>
      </c>
      <c r="EO5" s="36">
        <v>0</v>
      </c>
      <c r="EP5" s="36">
        <v>0</v>
      </c>
      <c r="EQ5" s="36">
        <v>0</v>
      </c>
      <c r="ER5" s="36">
        <v>0</v>
      </c>
      <c r="ES5" s="36">
        <v>0</v>
      </c>
      <c r="ET5" s="36">
        <v>0</v>
      </c>
      <c r="EU5" s="36">
        <v>0</v>
      </c>
      <c r="EV5" s="36">
        <v>0</v>
      </c>
      <c r="EW5" s="36">
        <v>0</v>
      </c>
      <c r="EX5" s="36">
        <v>0</v>
      </c>
      <c r="EY5" s="36">
        <v>0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0</v>
      </c>
      <c r="FF5" s="36">
        <v>0</v>
      </c>
      <c r="FG5" s="36">
        <v>0</v>
      </c>
      <c r="FH5" s="36">
        <v>0</v>
      </c>
      <c r="FI5" s="36">
        <v>0</v>
      </c>
      <c r="FJ5" s="36">
        <v>0</v>
      </c>
      <c r="FK5" s="36">
        <v>0</v>
      </c>
      <c r="FL5" s="36">
        <v>0</v>
      </c>
      <c r="FM5" s="36">
        <v>0</v>
      </c>
      <c r="FN5" s="36">
        <v>0</v>
      </c>
      <c r="FO5" s="36">
        <v>0</v>
      </c>
      <c r="FP5" s="36">
        <v>0</v>
      </c>
      <c r="FQ5" s="36">
        <v>41131</v>
      </c>
      <c r="FR5" s="36">
        <v>0</v>
      </c>
      <c r="FS5" s="37" t="s">
        <v>241</v>
      </c>
      <c r="FT5" s="39">
        <f t="shared" si="1"/>
        <v>127784</v>
      </c>
      <c r="FU5" s="39">
        <f t="shared" si="1"/>
        <v>651</v>
      </c>
      <c r="FV5" s="39">
        <f t="shared" si="1"/>
        <v>0</v>
      </c>
      <c r="FW5" s="39">
        <f t="shared" si="1"/>
        <v>88045</v>
      </c>
      <c r="FX5" s="39">
        <f t="shared" si="1"/>
        <v>0</v>
      </c>
      <c r="FY5" s="39">
        <f t="shared" si="2"/>
        <v>0</v>
      </c>
      <c r="FZ5" s="39">
        <f t="shared" si="3"/>
        <v>0</v>
      </c>
      <c r="GA5" s="39">
        <f t="shared" si="4"/>
        <v>0</v>
      </c>
      <c r="GB5" s="39">
        <f t="shared" si="4"/>
        <v>0</v>
      </c>
      <c r="GC5" s="39">
        <f t="shared" si="4"/>
        <v>0</v>
      </c>
      <c r="GD5" s="39">
        <f t="shared" si="5"/>
        <v>0</v>
      </c>
      <c r="GE5" s="39">
        <f t="shared" si="5"/>
        <v>0</v>
      </c>
      <c r="GF5" s="39"/>
      <c r="GG5" s="39">
        <f t="shared" si="6"/>
        <v>0</v>
      </c>
      <c r="GH5" s="39"/>
      <c r="GI5" s="39"/>
      <c r="GJ5" s="39">
        <f t="shared" si="7"/>
        <v>216480</v>
      </c>
      <c r="GK5" s="39">
        <f t="shared" si="8"/>
        <v>0</v>
      </c>
      <c r="GL5" s="39">
        <f t="shared" si="9"/>
        <v>0</v>
      </c>
      <c r="GM5" s="39"/>
      <c r="GN5" s="39">
        <f t="shared" si="0"/>
        <v>0</v>
      </c>
      <c r="GO5" s="40">
        <f t="shared" si="10"/>
        <v>41131</v>
      </c>
      <c r="GP5" s="40">
        <f t="shared" si="11"/>
        <v>257611</v>
      </c>
      <c r="GQ5" s="40">
        <f t="shared" si="12"/>
        <v>257611</v>
      </c>
      <c r="GR5" s="39" t="str">
        <f>IFERROR(VLOOKUP(CONCATENATE(C5,R5,S5),'Clientes Afectados'!$L$4:$M$249,2,0),"NO")</f>
        <v>NO</v>
      </c>
      <c r="GS5" s="64">
        <f t="shared" si="13"/>
        <v>363</v>
      </c>
      <c r="GT5" s="39" t="e">
        <f>+IF(GS5&gt;#REF!,"SI","NO")</f>
        <v>#REF!</v>
      </c>
    </row>
    <row r="6" spans="1:202" x14ac:dyDescent="0.25">
      <c r="A6" s="35">
        <v>43497</v>
      </c>
      <c r="B6" s="36">
        <v>1594986</v>
      </c>
      <c r="C6" s="36">
        <v>533110</v>
      </c>
      <c r="D6" s="36">
        <v>533110</v>
      </c>
      <c r="E6" s="37" t="s">
        <v>254</v>
      </c>
      <c r="F6" s="37" t="s">
        <v>229</v>
      </c>
      <c r="G6" s="37" t="s">
        <v>255</v>
      </c>
      <c r="H6" s="85" t="s">
        <v>231</v>
      </c>
      <c r="I6" s="37" t="s">
        <v>232</v>
      </c>
      <c r="J6" s="37" t="s">
        <v>233</v>
      </c>
      <c r="K6" s="37" t="s">
        <v>234</v>
      </c>
      <c r="L6" s="37" t="s">
        <v>235</v>
      </c>
      <c r="M6" s="37" t="s">
        <v>252</v>
      </c>
      <c r="N6" s="37" t="s">
        <v>256</v>
      </c>
      <c r="O6" s="37" t="s">
        <v>253</v>
      </c>
      <c r="P6" s="37" t="s">
        <v>239</v>
      </c>
      <c r="Q6" s="37" t="s">
        <v>240</v>
      </c>
      <c r="R6" s="38">
        <v>43468</v>
      </c>
      <c r="S6" s="38">
        <v>43500</v>
      </c>
      <c r="T6" s="38">
        <v>43502</v>
      </c>
      <c r="U6" s="36">
        <v>212471785</v>
      </c>
      <c r="V6" s="36">
        <v>357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1</v>
      </c>
      <c r="AE6" s="36">
        <v>17.5</v>
      </c>
      <c r="AF6" s="36">
        <v>1</v>
      </c>
      <c r="AG6" s="36">
        <v>0</v>
      </c>
      <c r="AH6" s="36">
        <v>152063</v>
      </c>
      <c r="AI6" s="36">
        <v>775</v>
      </c>
      <c r="AJ6" s="36">
        <v>0</v>
      </c>
      <c r="AK6" s="36">
        <v>21598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4358</v>
      </c>
      <c r="AU6" s="36">
        <v>0</v>
      </c>
      <c r="AV6" s="36">
        <v>0</v>
      </c>
      <c r="AW6" s="36">
        <v>0</v>
      </c>
      <c r="AX6" s="36">
        <v>0</v>
      </c>
      <c r="AY6" s="36">
        <v>25777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171908</v>
      </c>
      <c r="CE6" s="36">
        <v>204711</v>
      </c>
      <c r="CF6" s="36">
        <v>0</v>
      </c>
      <c r="CG6" s="36">
        <v>32663</v>
      </c>
      <c r="CH6" s="36">
        <v>0</v>
      </c>
      <c r="CI6" s="36">
        <v>0</v>
      </c>
      <c r="CJ6" s="36">
        <v>0</v>
      </c>
      <c r="CK6" s="36">
        <v>0</v>
      </c>
      <c r="CL6" s="36">
        <v>32663</v>
      </c>
      <c r="CM6" s="36">
        <v>-204571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  <c r="DA6" s="36">
        <v>0</v>
      </c>
      <c r="DB6" s="36">
        <v>0</v>
      </c>
      <c r="DC6" s="36">
        <v>0</v>
      </c>
      <c r="DD6" s="36">
        <v>-140</v>
      </c>
      <c r="DE6" s="36">
        <v>-204711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  <c r="DQ6" s="36">
        <v>0</v>
      </c>
      <c r="DR6" s="36">
        <v>0</v>
      </c>
      <c r="DS6" s="36">
        <v>0</v>
      </c>
      <c r="DT6" s="36">
        <v>0</v>
      </c>
      <c r="DU6" s="36">
        <v>0</v>
      </c>
      <c r="DV6" s="36">
        <v>0</v>
      </c>
      <c r="DW6" s="36">
        <v>0</v>
      </c>
      <c r="DX6" s="36">
        <v>0</v>
      </c>
      <c r="DY6" s="36">
        <v>0</v>
      </c>
      <c r="DZ6" s="36">
        <v>0</v>
      </c>
      <c r="EA6" s="36">
        <v>0</v>
      </c>
      <c r="EB6" s="36">
        <v>0</v>
      </c>
      <c r="EC6" s="36">
        <v>0</v>
      </c>
      <c r="ED6" s="36">
        <v>0</v>
      </c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140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0</v>
      </c>
      <c r="FK6" s="36">
        <v>0</v>
      </c>
      <c r="FL6" s="36">
        <v>0</v>
      </c>
      <c r="FM6" s="36">
        <v>0</v>
      </c>
      <c r="FN6" s="36">
        <v>0</v>
      </c>
      <c r="FO6" s="36">
        <v>0</v>
      </c>
      <c r="FP6" s="36">
        <v>140</v>
      </c>
      <c r="FQ6" s="36">
        <v>32663</v>
      </c>
      <c r="FR6" s="36">
        <v>0</v>
      </c>
      <c r="FS6" s="37" t="s">
        <v>241</v>
      </c>
      <c r="FT6" s="39">
        <f t="shared" si="1"/>
        <v>127784</v>
      </c>
      <c r="FU6" s="39">
        <f t="shared" si="1"/>
        <v>651</v>
      </c>
      <c r="FV6" s="39">
        <f t="shared" si="1"/>
        <v>0</v>
      </c>
      <c r="FW6" s="39">
        <f t="shared" si="1"/>
        <v>18150</v>
      </c>
      <c r="FX6" s="39">
        <f t="shared" si="1"/>
        <v>0</v>
      </c>
      <c r="FY6" s="39">
        <f t="shared" si="2"/>
        <v>3662</v>
      </c>
      <c r="FZ6" s="39">
        <f t="shared" si="3"/>
        <v>0</v>
      </c>
      <c r="GA6" s="39">
        <f t="shared" si="4"/>
        <v>21661</v>
      </c>
      <c r="GB6" s="39">
        <f t="shared" si="4"/>
        <v>0</v>
      </c>
      <c r="GC6" s="39">
        <f t="shared" si="4"/>
        <v>0</v>
      </c>
      <c r="GD6" s="39">
        <f t="shared" si="5"/>
        <v>0</v>
      </c>
      <c r="GE6" s="39">
        <f t="shared" si="5"/>
        <v>0</v>
      </c>
      <c r="GF6" s="39"/>
      <c r="GG6" s="39">
        <f t="shared" si="6"/>
        <v>0</v>
      </c>
      <c r="GH6" s="39"/>
      <c r="GI6" s="39"/>
      <c r="GJ6" s="39">
        <f t="shared" si="7"/>
        <v>171908</v>
      </c>
      <c r="GK6" s="39">
        <f t="shared" si="8"/>
        <v>140</v>
      </c>
      <c r="GL6" s="39">
        <f t="shared" si="9"/>
        <v>0</v>
      </c>
      <c r="GM6" s="39"/>
      <c r="GN6" s="39">
        <f t="shared" si="0"/>
        <v>0</v>
      </c>
      <c r="GO6" s="40">
        <f t="shared" si="10"/>
        <v>32663</v>
      </c>
      <c r="GP6" s="40">
        <f t="shared" si="11"/>
        <v>204571</v>
      </c>
      <c r="GQ6" s="40">
        <f t="shared" si="12"/>
        <v>204711</v>
      </c>
      <c r="GR6" s="39" t="str">
        <f>IFERROR(VLOOKUP(CONCATENATE(C6,R6,S6),'Clientes Afectados'!$L$4:$M$249,2,0),"NO")</f>
        <v>NO</v>
      </c>
      <c r="GS6" s="64">
        <f t="shared" si="13"/>
        <v>32</v>
      </c>
      <c r="GT6" s="39" t="e">
        <f>+IF(GS6&gt;#REF!,"SI","NO")</f>
        <v>#REF!</v>
      </c>
    </row>
    <row r="7" spans="1:202" x14ac:dyDescent="0.25">
      <c r="A7" s="35">
        <v>43497</v>
      </c>
      <c r="B7" s="36">
        <v>1594986</v>
      </c>
      <c r="C7" s="36">
        <v>533111</v>
      </c>
      <c r="D7" s="36">
        <v>533111</v>
      </c>
      <c r="E7" s="37" t="s">
        <v>257</v>
      </c>
      <c r="F7" s="37" t="s">
        <v>258</v>
      </c>
      <c r="G7" s="37" t="s">
        <v>259</v>
      </c>
      <c r="H7" s="85" t="s">
        <v>231</v>
      </c>
      <c r="I7" s="37" t="s">
        <v>244</v>
      </c>
      <c r="J7" s="37" t="s">
        <v>233</v>
      </c>
      <c r="K7" s="37" t="s">
        <v>234</v>
      </c>
      <c r="L7" s="37" t="s">
        <v>235</v>
      </c>
      <c r="M7" s="37" t="s">
        <v>252</v>
      </c>
      <c r="N7" s="37" t="s">
        <v>253</v>
      </c>
      <c r="O7" s="37" t="s">
        <v>253</v>
      </c>
      <c r="P7" s="37" t="s">
        <v>239</v>
      </c>
      <c r="Q7" s="37" t="s">
        <v>240</v>
      </c>
      <c r="R7" s="38">
        <v>43468</v>
      </c>
      <c r="S7" s="38">
        <v>43500</v>
      </c>
      <c r="T7" s="38">
        <v>43502</v>
      </c>
      <c r="U7" s="36">
        <v>212471785</v>
      </c>
      <c r="V7" s="36">
        <v>76642</v>
      </c>
      <c r="W7" s="36">
        <v>0</v>
      </c>
      <c r="X7" s="36">
        <v>22078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133</v>
      </c>
      <c r="AE7" s="36">
        <v>133</v>
      </c>
      <c r="AF7" s="36">
        <v>133</v>
      </c>
      <c r="AG7" s="36">
        <v>133</v>
      </c>
      <c r="AH7" s="36">
        <v>125551</v>
      </c>
      <c r="AI7" s="36">
        <v>775</v>
      </c>
      <c r="AJ7" s="36">
        <v>0</v>
      </c>
      <c r="AK7" s="36">
        <v>4636755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935570</v>
      </c>
      <c r="AU7" s="36">
        <v>0</v>
      </c>
      <c r="AV7" s="36">
        <v>0</v>
      </c>
      <c r="AW7" s="36">
        <v>0</v>
      </c>
      <c r="AX7" s="36">
        <v>0</v>
      </c>
      <c r="AY7" s="36">
        <v>195905</v>
      </c>
      <c r="AZ7" s="36">
        <v>727095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5564412</v>
      </c>
      <c r="CE7" s="36">
        <v>6651694</v>
      </c>
      <c r="CF7" s="36">
        <v>0</v>
      </c>
      <c r="CG7" s="36">
        <v>1057238</v>
      </c>
      <c r="CH7" s="36">
        <v>0</v>
      </c>
      <c r="CI7" s="36">
        <v>0</v>
      </c>
      <c r="CJ7" s="36">
        <v>0</v>
      </c>
      <c r="CK7" s="36">
        <v>0</v>
      </c>
      <c r="CL7" s="36">
        <v>1057238</v>
      </c>
      <c r="CM7" s="36">
        <v>-6621650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0</v>
      </c>
      <c r="DB7" s="36">
        <v>0</v>
      </c>
      <c r="DC7" s="36">
        <v>0</v>
      </c>
      <c r="DD7" s="36">
        <v>-30044</v>
      </c>
      <c r="DE7" s="36">
        <v>-6651694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0</v>
      </c>
      <c r="EB7" s="36">
        <v>0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0</v>
      </c>
      <c r="EK7" s="36">
        <v>0</v>
      </c>
      <c r="EL7" s="36">
        <v>0</v>
      </c>
      <c r="EM7" s="36">
        <v>30044</v>
      </c>
      <c r="EN7" s="36">
        <v>0</v>
      </c>
      <c r="EO7" s="36">
        <v>0</v>
      </c>
      <c r="EP7" s="36">
        <v>0</v>
      </c>
      <c r="EQ7" s="36">
        <v>0</v>
      </c>
      <c r="ER7" s="36">
        <v>0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0</v>
      </c>
      <c r="FF7" s="36">
        <v>0</v>
      </c>
      <c r="FG7" s="36">
        <v>0</v>
      </c>
      <c r="FH7" s="36">
        <v>0</v>
      </c>
      <c r="FI7" s="36">
        <v>0</v>
      </c>
      <c r="FJ7" s="36">
        <v>0</v>
      </c>
      <c r="FK7" s="36">
        <v>0</v>
      </c>
      <c r="FL7" s="36">
        <v>0</v>
      </c>
      <c r="FM7" s="36">
        <v>0</v>
      </c>
      <c r="FN7" s="36">
        <v>0</v>
      </c>
      <c r="FO7" s="36">
        <v>0</v>
      </c>
      <c r="FP7" s="36">
        <v>30044</v>
      </c>
      <c r="FQ7" s="36">
        <v>1057238</v>
      </c>
      <c r="FR7" s="36">
        <v>0</v>
      </c>
      <c r="FS7" s="37" t="s">
        <v>241</v>
      </c>
      <c r="FT7" s="39">
        <f t="shared" si="1"/>
        <v>105505</v>
      </c>
      <c r="FU7" s="39">
        <f t="shared" si="1"/>
        <v>651</v>
      </c>
      <c r="FV7" s="39">
        <f t="shared" si="1"/>
        <v>0</v>
      </c>
      <c r="FW7" s="39">
        <f t="shared" si="1"/>
        <v>3896433</v>
      </c>
      <c r="FX7" s="39">
        <f t="shared" si="1"/>
        <v>0</v>
      </c>
      <c r="FY7" s="39">
        <f t="shared" si="2"/>
        <v>786193</v>
      </c>
      <c r="FZ7" s="39">
        <f t="shared" si="3"/>
        <v>0</v>
      </c>
      <c r="GA7" s="39">
        <f t="shared" si="4"/>
        <v>164626</v>
      </c>
      <c r="GB7" s="39">
        <f t="shared" si="4"/>
        <v>611004</v>
      </c>
      <c r="GC7" s="39">
        <f t="shared" si="4"/>
        <v>0</v>
      </c>
      <c r="GD7" s="39">
        <f t="shared" si="5"/>
        <v>0</v>
      </c>
      <c r="GE7" s="39">
        <f t="shared" si="5"/>
        <v>0</v>
      </c>
      <c r="GF7" s="39"/>
      <c r="GG7" s="39">
        <f t="shared" si="6"/>
        <v>0</v>
      </c>
      <c r="GH7" s="39"/>
      <c r="GI7" s="39"/>
      <c r="GJ7" s="39">
        <f t="shared" si="7"/>
        <v>5564412</v>
      </c>
      <c r="GK7" s="39">
        <f t="shared" si="8"/>
        <v>30044</v>
      </c>
      <c r="GL7" s="39">
        <f t="shared" si="9"/>
        <v>0</v>
      </c>
      <c r="GM7" s="39"/>
      <c r="GN7" s="39">
        <f t="shared" si="0"/>
        <v>0</v>
      </c>
      <c r="GO7" s="40">
        <f t="shared" si="10"/>
        <v>1057238</v>
      </c>
      <c r="GP7" s="40">
        <f t="shared" si="11"/>
        <v>6621650</v>
      </c>
      <c r="GQ7" s="40">
        <f t="shared" si="12"/>
        <v>6651694</v>
      </c>
      <c r="GR7" s="39" t="str">
        <f>IFERROR(VLOOKUP(CONCATENATE(C7,R7,S7),'Clientes Afectados'!$L$4:$M$249,2,0),"NO")</f>
        <v>NO</v>
      </c>
      <c r="GS7" s="64">
        <f t="shared" si="13"/>
        <v>32</v>
      </c>
      <c r="GT7" s="39" t="e">
        <f>+IF(GS7&gt;#REF!,"SI","NO")</f>
        <v>#REF!</v>
      </c>
    </row>
    <row r="8" spans="1:202" x14ac:dyDescent="0.25">
      <c r="A8" s="35">
        <v>43497</v>
      </c>
      <c r="B8" s="36">
        <v>1594986</v>
      </c>
      <c r="C8" s="36">
        <v>916308</v>
      </c>
      <c r="D8" s="36">
        <v>916308</v>
      </c>
      <c r="E8" s="37" t="s">
        <v>260</v>
      </c>
      <c r="F8" s="37" t="s">
        <v>229</v>
      </c>
      <c r="G8" s="37" t="s">
        <v>261</v>
      </c>
      <c r="H8" s="85" t="s">
        <v>231</v>
      </c>
      <c r="I8" s="37" t="s">
        <v>244</v>
      </c>
      <c r="J8" s="37" t="s">
        <v>263</v>
      </c>
      <c r="K8" s="37" t="s">
        <v>234</v>
      </c>
      <c r="L8" s="37" t="s">
        <v>235</v>
      </c>
      <c r="M8" s="37" t="s">
        <v>264</v>
      </c>
      <c r="N8" s="37" t="s">
        <v>236</v>
      </c>
      <c r="O8" s="37" t="s">
        <v>236</v>
      </c>
      <c r="P8" s="37" t="s">
        <v>239</v>
      </c>
      <c r="Q8" s="37" t="s">
        <v>240</v>
      </c>
      <c r="R8" s="38">
        <v>43468</v>
      </c>
      <c r="S8" s="38">
        <v>43500</v>
      </c>
      <c r="T8" s="38">
        <v>43502</v>
      </c>
      <c r="U8" s="36">
        <v>212471785</v>
      </c>
      <c r="V8" s="36">
        <v>27467</v>
      </c>
      <c r="W8" s="36">
        <v>0</v>
      </c>
      <c r="X8" s="36">
        <v>3636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66</v>
      </c>
      <c r="AE8" s="36">
        <v>66.5</v>
      </c>
      <c r="AF8" s="36">
        <v>66</v>
      </c>
      <c r="AG8" s="36">
        <v>66.5</v>
      </c>
      <c r="AH8" s="36">
        <v>85867</v>
      </c>
      <c r="AI8" s="36">
        <v>775</v>
      </c>
      <c r="AJ8" s="36">
        <v>0</v>
      </c>
      <c r="AK8" s="36">
        <v>1559959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335291</v>
      </c>
      <c r="AU8" s="36">
        <v>0</v>
      </c>
      <c r="AV8" s="36">
        <v>0</v>
      </c>
      <c r="AW8" s="36">
        <v>0</v>
      </c>
      <c r="AX8" s="36">
        <v>0</v>
      </c>
      <c r="AY8" s="36">
        <v>97952</v>
      </c>
      <c r="AZ8" s="36">
        <v>363547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2053270</v>
      </c>
      <c r="CE8" s="36">
        <v>2454158</v>
      </c>
      <c r="CF8" s="36">
        <v>0</v>
      </c>
      <c r="CG8" s="36">
        <v>390121</v>
      </c>
      <c r="CH8" s="36">
        <v>0</v>
      </c>
      <c r="CI8" s="36">
        <v>0</v>
      </c>
      <c r="CJ8" s="36">
        <v>0</v>
      </c>
      <c r="CK8" s="36">
        <v>0</v>
      </c>
      <c r="CL8" s="36">
        <v>390121</v>
      </c>
      <c r="CM8" s="36">
        <v>-2443391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6">
        <v>0</v>
      </c>
      <c r="DC8" s="36">
        <v>0</v>
      </c>
      <c r="DD8" s="36">
        <v>-10767</v>
      </c>
      <c r="DE8" s="36">
        <v>-2454158</v>
      </c>
      <c r="DF8" s="36">
        <v>0</v>
      </c>
      <c r="DG8" s="36">
        <v>0</v>
      </c>
      <c r="DH8" s="36">
        <v>0</v>
      </c>
      <c r="DI8" s="36">
        <v>0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6">
        <v>0</v>
      </c>
      <c r="EA8" s="36">
        <v>0</v>
      </c>
      <c r="EB8" s="36">
        <v>0</v>
      </c>
      <c r="EC8" s="36">
        <v>0</v>
      </c>
      <c r="ED8" s="36">
        <v>0</v>
      </c>
      <c r="EE8" s="36">
        <v>0</v>
      </c>
      <c r="EF8" s="36">
        <v>0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10767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0</v>
      </c>
      <c r="FF8" s="36">
        <v>0</v>
      </c>
      <c r="FG8" s="36">
        <v>0</v>
      </c>
      <c r="FH8" s="36">
        <v>0</v>
      </c>
      <c r="FI8" s="36">
        <v>0</v>
      </c>
      <c r="FJ8" s="36">
        <v>0</v>
      </c>
      <c r="FK8" s="36">
        <v>0</v>
      </c>
      <c r="FL8" s="36">
        <v>0</v>
      </c>
      <c r="FM8" s="36">
        <v>0</v>
      </c>
      <c r="FN8" s="36">
        <v>0</v>
      </c>
      <c r="FO8" s="36">
        <v>0</v>
      </c>
      <c r="FP8" s="36">
        <v>10767</v>
      </c>
      <c r="FQ8" s="36">
        <v>390121</v>
      </c>
      <c r="FR8" s="36">
        <v>0</v>
      </c>
      <c r="FS8" s="37" t="s">
        <v>241</v>
      </c>
      <c r="FT8" s="39">
        <f t="shared" si="1"/>
        <v>72157</v>
      </c>
      <c r="FU8" s="39">
        <f t="shared" si="1"/>
        <v>651</v>
      </c>
      <c r="FV8" s="39">
        <f t="shared" si="1"/>
        <v>0</v>
      </c>
      <c r="FW8" s="39">
        <f t="shared" si="1"/>
        <v>1310890</v>
      </c>
      <c r="FX8" s="39">
        <f t="shared" si="1"/>
        <v>0</v>
      </c>
      <c r="FY8" s="39">
        <f t="shared" si="2"/>
        <v>281757</v>
      </c>
      <c r="FZ8" s="39">
        <f t="shared" si="3"/>
        <v>0</v>
      </c>
      <c r="GA8" s="39">
        <f t="shared" si="4"/>
        <v>82313</v>
      </c>
      <c r="GB8" s="39">
        <f t="shared" si="4"/>
        <v>305502</v>
      </c>
      <c r="GC8" s="39">
        <f t="shared" si="4"/>
        <v>0</v>
      </c>
      <c r="GD8" s="39">
        <f t="shared" si="5"/>
        <v>0</v>
      </c>
      <c r="GE8" s="39">
        <f t="shared" si="5"/>
        <v>0</v>
      </c>
      <c r="GF8" s="39"/>
      <c r="GG8" s="39">
        <f t="shared" si="6"/>
        <v>0</v>
      </c>
      <c r="GH8" s="39"/>
      <c r="GI8" s="39"/>
      <c r="GJ8" s="39">
        <f t="shared" si="7"/>
        <v>2053270</v>
      </c>
      <c r="GK8" s="39">
        <f t="shared" si="8"/>
        <v>10767</v>
      </c>
      <c r="GL8" s="39">
        <f t="shared" si="9"/>
        <v>0</v>
      </c>
      <c r="GM8" s="39"/>
      <c r="GN8" s="39">
        <f t="shared" si="0"/>
        <v>0</v>
      </c>
      <c r="GO8" s="40">
        <f t="shared" si="10"/>
        <v>390121</v>
      </c>
      <c r="GP8" s="40">
        <f t="shared" si="11"/>
        <v>2443391</v>
      </c>
      <c r="GQ8" s="40">
        <f t="shared" si="12"/>
        <v>2454158</v>
      </c>
      <c r="GR8" s="39" t="str">
        <f>IFERROR(VLOOKUP(CONCATENATE(C8,R8,S8),'Clientes Afectados'!$L$4:$M$249,2,0),"NO")</f>
        <v>NO</v>
      </c>
      <c r="GS8" s="64">
        <f t="shared" si="13"/>
        <v>32</v>
      </c>
      <c r="GT8" s="39" t="e">
        <f>+IF(GS8&gt;#REF!,"SI","NO")</f>
        <v>#REF!</v>
      </c>
    </row>
    <row r="9" spans="1:202" x14ac:dyDescent="0.25">
      <c r="A9" s="35">
        <v>43497</v>
      </c>
      <c r="B9" s="36">
        <v>1594986</v>
      </c>
      <c r="C9" s="36">
        <v>973766</v>
      </c>
      <c r="D9" s="36">
        <v>973766</v>
      </c>
      <c r="E9" s="37" t="s">
        <v>265</v>
      </c>
      <c r="F9" s="37" t="s">
        <v>229</v>
      </c>
      <c r="G9" s="37" t="s">
        <v>266</v>
      </c>
      <c r="H9" s="85" t="s">
        <v>231</v>
      </c>
      <c r="I9" s="37" t="s">
        <v>244</v>
      </c>
      <c r="J9" s="37" t="s">
        <v>263</v>
      </c>
      <c r="K9" s="37" t="s">
        <v>234</v>
      </c>
      <c r="L9" s="37" t="s">
        <v>235</v>
      </c>
      <c r="M9" s="37" t="s">
        <v>264</v>
      </c>
      <c r="N9" s="37" t="s">
        <v>236</v>
      </c>
      <c r="O9" s="37" t="s">
        <v>236</v>
      </c>
      <c r="P9" s="37" t="s">
        <v>239</v>
      </c>
      <c r="Q9" s="37" t="s">
        <v>240</v>
      </c>
      <c r="R9" s="38">
        <v>43468</v>
      </c>
      <c r="S9" s="38">
        <v>43500</v>
      </c>
      <c r="T9" s="38">
        <v>43502</v>
      </c>
      <c r="U9" s="36">
        <v>212471785</v>
      </c>
      <c r="V9" s="36">
        <v>54433</v>
      </c>
      <c r="W9" s="36">
        <v>0</v>
      </c>
      <c r="X9" s="36">
        <v>7869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79</v>
      </c>
      <c r="AE9" s="36">
        <v>78</v>
      </c>
      <c r="AF9" s="36">
        <v>76</v>
      </c>
      <c r="AG9" s="36">
        <v>76</v>
      </c>
      <c r="AH9" s="36">
        <v>0</v>
      </c>
      <c r="AI9" s="36">
        <v>775</v>
      </c>
      <c r="AJ9" s="36">
        <v>0</v>
      </c>
      <c r="AK9" s="36">
        <v>3091464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664465</v>
      </c>
      <c r="AU9" s="36">
        <v>0</v>
      </c>
      <c r="AV9" s="36">
        <v>0</v>
      </c>
      <c r="AW9" s="36">
        <v>0</v>
      </c>
      <c r="AX9" s="36">
        <v>0</v>
      </c>
      <c r="AY9" s="36">
        <v>114891</v>
      </c>
      <c r="AZ9" s="36">
        <v>415483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3602586</v>
      </c>
      <c r="CE9" s="36">
        <v>4308415</v>
      </c>
      <c r="CF9" s="36">
        <v>0</v>
      </c>
      <c r="CG9" s="36">
        <v>684491</v>
      </c>
      <c r="CH9" s="36">
        <v>0</v>
      </c>
      <c r="CI9" s="36">
        <v>0</v>
      </c>
      <c r="CJ9" s="36">
        <v>0</v>
      </c>
      <c r="CK9" s="36">
        <v>0</v>
      </c>
      <c r="CL9" s="36">
        <v>684491</v>
      </c>
      <c r="CM9" s="36">
        <v>-4287077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  <c r="DA9" s="36">
        <v>0</v>
      </c>
      <c r="DB9" s="36">
        <v>0</v>
      </c>
      <c r="DC9" s="36">
        <v>0</v>
      </c>
      <c r="DD9" s="36">
        <v>-21338</v>
      </c>
      <c r="DE9" s="36">
        <v>-4308415</v>
      </c>
      <c r="DF9" s="36">
        <v>0</v>
      </c>
      <c r="DG9" s="36">
        <v>0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6">
        <v>0</v>
      </c>
      <c r="EA9" s="36">
        <v>0</v>
      </c>
      <c r="EB9" s="36">
        <v>0</v>
      </c>
      <c r="EC9" s="36">
        <v>0</v>
      </c>
      <c r="ED9" s="36">
        <v>0</v>
      </c>
      <c r="EE9" s="36">
        <v>0</v>
      </c>
      <c r="EF9" s="36">
        <v>0</v>
      </c>
      <c r="EG9" s="36">
        <v>0</v>
      </c>
      <c r="EH9" s="36">
        <v>0</v>
      </c>
      <c r="EI9" s="36">
        <v>0</v>
      </c>
      <c r="EJ9" s="36">
        <v>0</v>
      </c>
      <c r="EK9" s="36">
        <v>0</v>
      </c>
      <c r="EL9" s="36">
        <v>0</v>
      </c>
      <c r="EM9" s="36">
        <v>21338</v>
      </c>
      <c r="EN9" s="36">
        <v>0</v>
      </c>
      <c r="EO9" s="36">
        <v>0</v>
      </c>
      <c r="EP9" s="36">
        <v>0</v>
      </c>
      <c r="EQ9" s="36">
        <v>0</v>
      </c>
      <c r="ER9" s="36">
        <v>0</v>
      </c>
      <c r="ES9" s="36">
        <v>0</v>
      </c>
      <c r="ET9" s="36">
        <v>0</v>
      </c>
      <c r="EU9" s="36">
        <v>0</v>
      </c>
      <c r="EV9" s="36">
        <v>0</v>
      </c>
      <c r="EW9" s="36">
        <v>0</v>
      </c>
      <c r="EX9" s="36">
        <v>0</v>
      </c>
      <c r="EY9" s="36">
        <v>0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0</v>
      </c>
      <c r="FF9" s="36">
        <v>0</v>
      </c>
      <c r="FG9" s="36">
        <v>0</v>
      </c>
      <c r="FH9" s="36">
        <v>0</v>
      </c>
      <c r="FI9" s="36">
        <v>0</v>
      </c>
      <c r="FJ9" s="36">
        <v>0</v>
      </c>
      <c r="FK9" s="36">
        <v>0</v>
      </c>
      <c r="FL9" s="36">
        <v>0</v>
      </c>
      <c r="FM9" s="36">
        <v>0</v>
      </c>
      <c r="FN9" s="36">
        <v>0</v>
      </c>
      <c r="FO9" s="36">
        <v>0</v>
      </c>
      <c r="FP9" s="36">
        <v>21338</v>
      </c>
      <c r="FQ9" s="36">
        <v>684491</v>
      </c>
      <c r="FR9" s="36">
        <v>0</v>
      </c>
      <c r="FS9" s="37" t="s">
        <v>241</v>
      </c>
      <c r="FT9" s="39">
        <f t="shared" si="1"/>
        <v>0</v>
      </c>
      <c r="FU9" s="39">
        <f t="shared" si="1"/>
        <v>651</v>
      </c>
      <c r="FV9" s="39">
        <f t="shared" si="1"/>
        <v>0</v>
      </c>
      <c r="FW9" s="39">
        <f t="shared" si="1"/>
        <v>2597869</v>
      </c>
      <c r="FX9" s="39">
        <f t="shared" si="1"/>
        <v>0</v>
      </c>
      <c r="FY9" s="39">
        <f t="shared" si="2"/>
        <v>558374</v>
      </c>
      <c r="FZ9" s="39">
        <f t="shared" si="3"/>
        <v>0</v>
      </c>
      <c r="GA9" s="39">
        <f t="shared" si="4"/>
        <v>96547</v>
      </c>
      <c r="GB9" s="39">
        <f t="shared" si="4"/>
        <v>349145</v>
      </c>
      <c r="GC9" s="39">
        <f t="shared" si="4"/>
        <v>0</v>
      </c>
      <c r="GD9" s="39">
        <f t="shared" si="5"/>
        <v>0</v>
      </c>
      <c r="GE9" s="39">
        <f t="shared" si="5"/>
        <v>0</v>
      </c>
      <c r="GF9" s="39"/>
      <c r="GG9" s="39">
        <f t="shared" si="6"/>
        <v>0</v>
      </c>
      <c r="GH9" s="39"/>
      <c r="GI9" s="39"/>
      <c r="GJ9" s="39">
        <f t="shared" si="7"/>
        <v>3602586</v>
      </c>
      <c r="GK9" s="39">
        <f t="shared" si="8"/>
        <v>21338</v>
      </c>
      <c r="GL9" s="39">
        <f t="shared" si="9"/>
        <v>0</v>
      </c>
      <c r="GM9" s="39"/>
      <c r="GN9" s="39">
        <f t="shared" si="0"/>
        <v>0</v>
      </c>
      <c r="GO9" s="40">
        <f t="shared" si="10"/>
        <v>684491</v>
      </c>
      <c r="GP9" s="40">
        <f t="shared" si="11"/>
        <v>4287077</v>
      </c>
      <c r="GQ9" s="40">
        <f t="shared" si="12"/>
        <v>4308415</v>
      </c>
      <c r="GR9" s="39" t="str">
        <f>IFERROR(VLOOKUP(CONCATENATE(C9,R9,S9),'Clientes Afectados'!$L$4:$M$249,2,0),"NO")</f>
        <v>NO</v>
      </c>
      <c r="GS9" s="64">
        <f t="shared" si="13"/>
        <v>32</v>
      </c>
      <c r="GT9" s="39" t="e">
        <f>+IF(GS9&gt;#REF!,"SI","NO")</f>
        <v>#REF!</v>
      </c>
    </row>
    <row r="10" spans="1:202" x14ac:dyDescent="0.25">
      <c r="A10" s="35">
        <v>43497</v>
      </c>
      <c r="B10" s="36">
        <v>1594986</v>
      </c>
      <c r="C10" s="36">
        <v>1263130</v>
      </c>
      <c r="D10" s="36">
        <v>1263130</v>
      </c>
      <c r="E10" s="37" t="s">
        <v>267</v>
      </c>
      <c r="F10" s="37" t="s">
        <v>229</v>
      </c>
      <c r="G10" s="37" t="s">
        <v>268</v>
      </c>
      <c r="H10" s="85" t="s">
        <v>231</v>
      </c>
      <c r="I10" s="37" t="s">
        <v>262</v>
      </c>
      <c r="J10" s="37" t="s">
        <v>233</v>
      </c>
      <c r="K10" s="37" t="s">
        <v>234</v>
      </c>
      <c r="L10" s="37" t="s">
        <v>235</v>
      </c>
      <c r="M10" s="37" t="s">
        <v>269</v>
      </c>
      <c r="N10" s="37" t="s">
        <v>270</v>
      </c>
      <c r="O10" s="37" t="s">
        <v>270</v>
      </c>
      <c r="P10" s="37" t="s">
        <v>239</v>
      </c>
      <c r="Q10" s="37" t="s">
        <v>240</v>
      </c>
      <c r="R10" s="38">
        <v>43468</v>
      </c>
      <c r="S10" s="38">
        <v>43500</v>
      </c>
      <c r="T10" s="38">
        <v>43502</v>
      </c>
      <c r="U10" s="36">
        <v>212471785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27211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775</v>
      </c>
      <c r="AJ10" s="36">
        <v>0</v>
      </c>
      <c r="AK10" s="36">
        <v>1646100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79541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1450769</v>
      </c>
      <c r="CE10" s="36">
        <v>1726415</v>
      </c>
      <c r="CF10" s="36">
        <v>0</v>
      </c>
      <c r="CG10" s="36">
        <v>275646</v>
      </c>
      <c r="CH10" s="36">
        <v>0</v>
      </c>
      <c r="CI10" s="36">
        <v>0</v>
      </c>
      <c r="CJ10" s="36">
        <v>0</v>
      </c>
      <c r="CK10" s="36">
        <v>0</v>
      </c>
      <c r="CL10" s="36">
        <v>275646</v>
      </c>
      <c r="CM10" s="36">
        <v>-1726415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-1726415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6">
        <v>0</v>
      </c>
      <c r="FM10" s="36">
        <v>0</v>
      </c>
      <c r="FN10" s="36">
        <v>0</v>
      </c>
      <c r="FO10" s="36">
        <v>0</v>
      </c>
      <c r="FP10" s="36">
        <v>0</v>
      </c>
      <c r="FQ10" s="36">
        <v>275646</v>
      </c>
      <c r="FR10" s="36">
        <v>0</v>
      </c>
      <c r="FS10" s="37" t="s">
        <v>241</v>
      </c>
      <c r="FT10" s="39">
        <f t="shared" si="1"/>
        <v>0</v>
      </c>
      <c r="FU10" s="39">
        <f t="shared" si="1"/>
        <v>651</v>
      </c>
      <c r="FV10" s="39">
        <f t="shared" si="1"/>
        <v>0</v>
      </c>
      <c r="FW10" s="39">
        <f t="shared" si="1"/>
        <v>1383277</v>
      </c>
      <c r="FX10" s="39">
        <f t="shared" si="1"/>
        <v>0</v>
      </c>
      <c r="FY10" s="39">
        <f t="shared" si="2"/>
        <v>0</v>
      </c>
      <c r="FZ10" s="39">
        <f t="shared" si="3"/>
        <v>0</v>
      </c>
      <c r="GA10" s="39">
        <f t="shared" si="4"/>
        <v>66841</v>
      </c>
      <c r="GB10" s="39">
        <f t="shared" si="4"/>
        <v>0</v>
      </c>
      <c r="GC10" s="39">
        <f t="shared" si="4"/>
        <v>0</v>
      </c>
      <c r="GD10" s="39">
        <f t="shared" si="5"/>
        <v>0</v>
      </c>
      <c r="GE10" s="39">
        <f t="shared" si="5"/>
        <v>0</v>
      </c>
      <c r="GF10" s="39"/>
      <c r="GG10" s="39">
        <f t="shared" si="6"/>
        <v>0</v>
      </c>
      <c r="GH10" s="39"/>
      <c r="GI10" s="39"/>
      <c r="GJ10" s="39">
        <f t="shared" si="7"/>
        <v>1450769</v>
      </c>
      <c r="GK10" s="39">
        <f t="shared" si="8"/>
        <v>0</v>
      </c>
      <c r="GL10" s="39">
        <f t="shared" si="9"/>
        <v>0</v>
      </c>
      <c r="GM10" s="39"/>
      <c r="GN10" s="39">
        <f t="shared" si="0"/>
        <v>0</v>
      </c>
      <c r="GO10" s="40">
        <f t="shared" si="10"/>
        <v>275646</v>
      </c>
      <c r="GP10" s="40">
        <f t="shared" si="11"/>
        <v>1726415</v>
      </c>
      <c r="GQ10" s="40">
        <f t="shared" si="12"/>
        <v>1726415</v>
      </c>
      <c r="GR10" s="39" t="str">
        <f>IFERROR(VLOOKUP(CONCATENATE(C10,R10,S10),'Clientes Afectados'!$L$4:$M$249,2,0),"NO")</f>
        <v>NO</v>
      </c>
      <c r="GS10" s="64">
        <f t="shared" si="13"/>
        <v>32</v>
      </c>
      <c r="GT10" s="39" t="e">
        <f>+IF(GS10&gt;#REF!,"SI","NO")</f>
        <v>#REF!</v>
      </c>
    </row>
    <row r="11" spans="1:202" x14ac:dyDescent="0.25">
      <c r="A11" s="35">
        <v>43497</v>
      </c>
      <c r="B11" s="36">
        <v>1594986</v>
      </c>
      <c r="C11" s="36">
        <v>1314153</v>
      </c>
      <c r="D11" s="36">
        <v>1314153</v>
      </c>
      <c r="E11" s="37" t="s">
        <v>271</v>
      </c>
      <c r="F11" s="37" t="s">
        <v>229</v>
      </c>
      <c r="G11" s="37" t="s">
        <v>272</v>
      </c>
      <c r="H11" s="85" t="s">
        <v>231</v>
      </c>
      <c r="I11" s="37" t="s">
        <v>262</v>
      </c>
      <c r="J11" s="37" t="s">
        <v>233</v>
      </c>
      <c r="K11" s="37" t="s">
        <v>234</v>
      </c>
      <c r="L11" s="37" t="s">
        <v>235</v>
      </c>
      <c r="M11" s="37" t="s">
        <v>245</v>
      </c>
      <c r="N11" s="37" t="s">
        <v>246</v>
      </c>
      <c r="O11" s="37" t="s">
        <v>246</v>
      </c>
      <c r="P11" s="37" t="s">
        <v>239</v>
      </c>
      <c r="Q11" s="37" t="s">
        <v>240</v>
      </c>
      <c r="R11" s="38">
        <v>43468</v>
      </c>
      <c r="S11" s="38">
        <v>43500</v>
      </c>
      <c r="T11" s="38">
        <v>43502</v>
      </c>
      <c r="U11" s="36">
        <v>212471785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30812</v>
      </c>
      <c r="AD11" s="36">
        <v>0</v>
      </c>
      <c r="AE11" s="36">
        <v>0</v>
      </c>
      <c r="AF11" s="36">
        <v>0</v>
      </c>
      <c r="AG11" s="36">
        <v>0</v>
      </c>
      <c r="AH11" s="36">
        <v>0</v>
      </c>
      <c r="AI11" s="36">
        <v>775</v>
      </c>
      <c r="AJ11" s="36">
        <v>0</v>
      </c>
      <c r="AK11" s="36">
        <v>1863846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144351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1688211</v>
      </c>
      <c r="CE11" s="36">
        <v>2008971</v>
      </c>
      <c r="CF11" s="36">
        <v>0</v>
      </c>
      <c r="CG11" s="36">
        <v>320760</v>
      </c>
      <c r="CH11" s="36">
        <v>0</v>
      </c>
      <c r="CI11" s="36">
        <v>0</v>
      </c>
      <c r="CJ11" s="36">
        <v>0</v>
      </c>
      <c r="CK11" s="36">
        <v>0</v>
      </c>
      <c r="CL11" s="36">
        <v>320760</v>
      </c>
      <c r="CM11" s="36">
        <v>-2008971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  <c r="DA11" s="36">
        <v>0</v>
      </c>
      <c r="DB11" s="36">
        <v>0</v>
      </c>
      <c r="DC11" s="36">
        <v>0</v>
      </c>
      <c r="DD11" s="36">
        <v>0</v>
      </c>
      <c r="DE11" s="36">
        <v>-2008971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6">
        <v>0</v>
      </c>
      <c r="EA11" s="36">
        <v>0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0</v>
      </c>
      <c r="ES11" s="36">
        <v>0</v>
      </c>
      <c r="ET11" s="36">
        <v>0</v>
      </c>
      <c r="EU11" s="36">
        <v>0</v>
      </c>
      <c r="EV11" s="36">
        <v>0</v>
      </c>
      <c r="EW11" s="36">
        <v>0</v>
      </c>
      <c r="EX11" s="36">
        <v>0</v>
      </c>
      <c r="EY11" s="36">
        <v>0</v>
      </c>
      <c r="EZ11" s="36">
        <v>0</v>
      </c>
      <c r="FA11" s="36">
        <v>0</v>
      </c>
      <c r="FB11" s="36">
        <v>0</v>
      </c>
      <c r="FC11" s="36">
        <v>0</v>
      </c>
      <c r="FD11" s="36">
        <v>0</v>
      </c>
      <c r="FE11" s="36">
        <v>0</v>
      </c>
      <c r="FF11" s="36">
        <v>0</v>
      </c>
      <c r="FG11" s="36">
        <v>0</v>
      </c>
      <c r="FH11" s="36">
        <v>0</v>
      </c>
      <c r="FI11" s="36">
        <v>0</v>
      </c>
      <c r="FJ11" s="36">
        <v>0</v>
      </c>
      <c r="FK11" s="36">
        <v>0</v>
      </c>
      <c r="FL11" s="36">
        <v>0</v>
      </c>
      <c r="FM11" s="36">
        <v>0</v>
      </c>
      <c r="FN11" s="36">
        <v>0</v>
      </c>
      <c r="FO11" s="36">
        <v>0</v>
      </c>
      <c r="FP11" s="36">
        <v>0</v>
      </c>
      <c r="FQ11" s="36">
        <v>320760</v>
      </c>
      <c r="FR11" s="36">
        <v>0</v>
      </c>
      <c r="FS11" s="37" t="s">
        <v>241</v>
      </c>
      <c r="FT11" s="39">
        <f t="shared" si="1"/>
        <v>0</v>
      </c>
      <c r="FU11" s="39">
        <f t="shared" si="1"/>
        <v>651</v>
      </c>
      <c r="FV11" s="39">
        <f t="shared" si="1"/>
        <v>0</v>
      </c>
      <c r="FW11" s="39">
        <f t="shared" si="1"/>
        <v>1566257</v>
      </c>
      <c r="FX11" s="39">
        <f t="shared" si="1"/>
        <v>0</v>
      </c>
      <c r="FY11" s="39">
        <f t="shared" si="2"/>
        <v>0</v>
      </c>
      <c r="FZ11" s="39">
        <f t="shared" si="3"/>
        <v>0</v>
      </c>
      <c r="GA11" s="39">
        <f t="shared" si="4"/>
        <v>121303</v>
      </c>
      <c r="GB11" s="39">
        <f t="shared" si="4"/>
        <v>0</v>
      </c>
      <c r="GC11" s="39">
        <f t="shared" si="4"/>
        <v>0</v>
      </c>
      <c r="GD11" s="39">
        <f t="shared" si="5"/>
        <v>0</v>
      </c>
      <c r="GE11" s="39">
        <f t="shared" si="5"/>
        <v>0</v>
      </c>
      <c r="GF11" s="39"/>
      <c r="GG11" s="39">
        <f t="shared" si="6"/>
        <v>0</v>
      </c>
      <c r="GH11" s="39"/>
      <c r="GI11" s="39"/>
      <c r="GJ11" s="39">
        <f t="shared" si="7"/>
        <v>1688211</v>
      </c>
      <c r="GK11" s="39">
        <f t="shared" si="8"/>
        <v>0</v>
      </c>
      <c r="GL11" s="39">
        <f t="shared" si="9"/>
        <v>0</v>
      </c>
      <c r="GM11" s="39"/>
      <c r="GN11" s="39">
        <f t="shared" si="0"/>
        <v>0</v>
      </c>
      <c r="GO11" s="40">
        <f t="shared" si="10"/>
        <v>320760</v>
      </c>
      <c r="GP11" s="40">
        <f t="shared" si="11"/>
        <v>2008971</v>
      </c>
      <c r="GQ11" s="40">
        <f t="shared" si="12"/>
        <v>2008971</v>
      </c>
      <c r="GR11" s="39" t="str">
        <f>IFERROR(VLOOKUP(CONCATENATE(C11,R11,S11),'Clientes Afectados'!$L$4:$M$249,2,0),"NO")</f>
        <v>NO</v>
      </c>
      <c r="GS11" s="64">
        <f t="shared" si="13"/>
        <v>32</v>
      </c>
      <c r="GT11" s="39" t="e">
        <f>+IF(GS11&gt;#REF!,"SI","NO")</f>
        <v>#REF!</v>
      </c>
    </row>
    <row r="12" spans="1:202" x14ac:dyDescent="0.25">
      <c r="A12" s="35">
        <v>43497</v>
      </c>
      <c r="B12" s="36">
        <v>1594986</v>
      </c>
      <c r="C12" s="36">
        <v>1314156</v>
      </c>
      <c r="D12" s="36">
        <v>1314156</v>
      </c>
      <c r="E12" s="37" t="s">
        <v>273</v>
      </c>
      <c r="F12" s="37" t="s">
        <v>229</v>
      </c>
      <c r="G12" s="37" t="s">
        <v>274</v>
      </c>
      <c r="H12" s="85" t="s">
        <v>231</v>
      </c>
      <c r="I12" s="37" t="s">
        <v>262</v>
      </c>
      <c r="J12" s="37" t="s">
        <v>233</v>
      </c>
      <c r="K12" s="37" t="s">
        <v>234</v>
      </c>
      <c r="L12" s="37" t="s">
        <v>235</v>
      </c>
      <c r="M12" s="37" t="s">
        <v>245</v>
      </c>
      <c r="N12" s="37" t="s">
        <v>245</v>
      </c>
      <c r="O12" s="37" t="s">
        <v>245</v>
      </c>
      <c r="P12" s="37" t="s">
        <v>239</v>
      </c>
      <c r="Q12" s="37" t="s">
        <v>240</v>
      </c>
      <c r="R12" s="38">
        <v>43468</v>
      </c>
      <c r="S12" s="38">
        <v>43500</v>
      </c>
      <c r="T12" s="38">
        <v>43502</v>
      </c>
      <c r="U12" s="36">
        <v>212471785</v>
      </c>
      <c r="V12" s="36">
        <v>5244</v>
      </c>
      <c r="W12" s="36">
        <v>0</v>
      </c>
      <c r="X12" s="36">
        <v>3076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54</v>
      </c>
      <c r="AE12" s="36">
        <v>58</v>
      </c>
      <c r="AF12" s="36">
        <v>54</v>
      </c>
      <c r="AG12" s="36">
        <v>58</v>
      </c>
      <c r="AH12" s="36">
        <v>125551</v>
      </c>
      <c r="AI12" s="36">
        <v>775</v>
      </c>
      <c r="AJ12" s="36">
        <v>0</v>
      </c>
      <c r="AK12" s="36">
        <v>317215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64012</v>
      </c>
      <c r="AU12" s="36">
        <v>0</v>
      </c>
      <c r="AV12" s="36">
        <v>0</v>
      </c>
      <c r="AW12" s="36">
        <v>0</v>
      </c>
      <c r="AX12" s="36">
        <v>0</v>
      </c>
      <c r="AY12" s="36">
        <v>85432</v>
      </c>
      <c r="AZ12" s="36">
        <v>317079</v>
      </c>
      <c r="BA12" s="36">
        <v>50381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807097</v>
      </c>
      <c r="CE12" s="36">
        <v>962501</v>
      </c>
      <c r="CF12" s="36">
        <v>0</v>
      </c>
      <c r="CG12" s="36">
        <v>153348</v>
      </c>
      <c r="CH12" s="36">
        <v>0</v>
      </c>
      <c r="CI12" s="36">
        <v>0</v>
      </c>
      <c r="CJ12" s="36">
        <v>0</v>
      </c>
      <c r="CK12" s="36">
        <v>0</v>
      </c>
      <c r="CL12" s="36">
        <v>153348</v>
      </c>
      <c r="CM12" s="36">
        <v>-960445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  <c r="DA12" s="36">
        <v>0</v>
      </c>
      <c r="DB12" s="36">
        <v>0</v>
      </c>
      <c r="DC12" s="36">
        <v>0</v>
      </c>
      <c r="DD12" s="36">
        <v>-2056</v>
      </c>
      <c r="DE12" s="36">
        <v>-962501</v>
      </c>
      <c r="DF12" s="36">
        <v>0</v>
      </c>
      <c r="DG12" s="36">
        <v>0</v>
      </c>
      <c r="DH12" s="36">
        <v>0</v>
      </c>
      <c r="DI12" s="36">
        <v>0</v>
      </c>
      <c r="DJ12" s="36">
        <v>0</v>
      </c>
      <c r="DK12" s="36">
        <v>0</v>
      </c>
      <c r="DL12" s="36">
        <v>0</v>
      </c>
      <c r="DM12" s="36">
        <v>0</v>
      </c>
      <c r="DN12" s="36">
        <v>0</v>
      </c>
      <c r="DO12" s="36">
        <v>0</v>
      </c>
      <c r="DP12" s="36">
        <v>0</v>
      </c>
      <c r="DQ12" s="36">
        <v>0</v>
      </c>
      <c r="DR12" s="36">
        <v>0</v>
      </c>
      <c r="DS12" s="36">
        <v>0</v>
      </c>
      <c r="DT12" s="36">
        <v>0</v>
      </c>
      <c r="DU12" s="36">
        <v>0</v>
      </c>
      <c r="DV12" s="36">
        <v>0</v>
      </c>
      <c r="DW12" s="36">
        <v>0</v>
      </c>
      <c r="DX12" s="36">
        <v>0</v>
      </c>
      <c r="DY12" s="36">
        <v>0</v>
      </c>
      <c r="DZ12" s="36">
        <v>0</v>
      </c>
      <c r="EA12" s="36">
        <v>0</v>
      </c>
      <c r="EB12" s="36">
        <v>0</v>
      </c>
      <c r="EC12" s="36">
        <v>0</v>
      </c>
      <c r="ED12" s="36">
        <v>0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2056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0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0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6">
        <v>0</v>
      </c>
      <c r="FM12" s="36">
        <v>0</v>
      </c>
      <c r="FN12" s="36">
        <v>0</v>
      </c>
      <c r="FO12" s="36">
        <v>0</v>
      </c>
      <c r="FP12" s="36">
        <v>2056</v>
      </c>
      <c r="FQ12" s="36">
        <v>153348</v>
      </c>
      <c r="FR12" s="36">
        <v>0</v>
      </c>
      <c r="FS12" s="37" t="s">
        <v>241</v>
      </c>
      <c r="FT12" s="39">
        <f t="shared" si="1"/>
        <v>105505</v>
      </c>
      <c r="FU12" s="39">
        <f t="shared" si="1"/>
        <v>651</v>
      </c>
      <c r="FV12" s="39">
        <f t="shared" si="1"/>
        <v>0</v>
      </c>
      <c r="FW12" s="39">
        <f t="shared" si="1"/>
        <v>266567</v>
      </c>
      <c r="FX12" s="39">
        <f t="shared" si="1"/>
        <v>0</v>
      </c>
      <c r="FY12" s="39">
        <f t="shared" si="2"/>
        <v>53792</v>
      </c>
      <c r="FZ12" s="39">
        <f t="shared" si="3"/>
        <v>0</v>
      </c>
      <c r="GA12" s="39">
        <f t="shared" si="4"/>
        <v>71792</v>
      </c>
      <c r="GB12" s="39">
        <f t="shared" si="4"/>
        <v>266453</v>
      </c>
      <c r="GC12" s="39">
        <f t="shared" si="4"/>
        <v>42337</v>
      </c>
      <c r="GD12" s="39">
        <f t="shared" si="5"/>
        <v>0</v>
      </c>
      <c r="GE12" s="39">
        <f t="shared" si="5"/>
        <v>0</v>
      </c>
      <c r="GF12" s="39"/>
      <c r="GG12" s="39">
        <f t="shared" si="6"/>
        <v>0</v>
      </c>
      <c r="GH12" s="39"/>
      <c r="GI12" s="39"/>
      <c r="GJ12" s="39">
        <f t="shared" si="7"/>
        <v>807097</v>
      </c>
      <c r="GK12" s="39">
        <f t="shared" si="8"/>
        <v>2056</v>
      </c>
      <c r="GL12" s="39">
        <f t="shared" si="9"/>
        <v>0</v>
      </c>
      <c r="GM12" s="39"/>
      <c r="GN12" s="39">
        <f t="shared" si="0"/>
        <v>0</v>
      </c>
      <c r="GO12" s="40">
        <f t="shared" si="10"/>
        <v>153348</v>
      </c>
      <c r="GP12" s="40">
        <f t="shared" si="11"/>
        <v>960445</v>
      </c>
      <c r="GQ12" s="40">
        <f t="shared" si="12"/>
        <v>962501</v>
      </c>
      <c r="GR12" s="39" t="str">
        <f>IFERROR(VLOOKUP(CONCATENATE(C12,R12,S12),'Clientes Afectados'!$L$4:$M$249,2,0),"NO")</f>
        <v>NO</v>
      </c>
      <c r="GS12" s="64">
        <f t="shared" si="13"/>
        <v>32</v>
      </c>
      <c r="GT12" s="39" t="e">
        <f>+IF(GS12&gt;#REF!,"SI","NO")</f>
        <v>#REF!</v>
      </c>
    </row>
    <row r="13" spans="1:202" x14ac:dyDescent="0.25">
      <c r="A13" s="35">
        <v>43497</v>
      </c>
      <c r="B13" s="36">
        <v>1594986</v>
      </c>
      <c r="C13" s="36">
        <v>1459358</v>
      </c>
      <c r="D13" s="36">
        <v>1459358</v>
      </c>
      <c r="E13" s="37" t="s">
        <v>275</v>
      </c>
      <c r="F13" s="37" t="s">
        <v>229</v>
      </c>
      <c r="G13" s="37" t="s">
        <v>276</v>
      </c>
      <c r="H13" s="85" t="s">
        <v>231</v>
      </c>
      <c r="I13" s="37" t="s">
        <v>262</v>
      </c>
      <c r="J13" s="37" t="s">
        <v>233</v>
      </c>
      <c r="K13" s="37" t="s">
        <v>234</v>
      </c>
      <c r="L13" s="37" t="s">
        <v>235</v>
      </c>
      <c r="M13" s="37" t="s">
        <v>252</v>
      </c>
      <c r="N13" s="37" t="s">
        <v>253</v>
      </c>
      <c r="O13" s="37" t="s">
        <v>253</v>
      </c>
      <c r="P13" s="37" t="s">
        <v>239</v>
      </c>
      <c r="Q13" s="37" t="s">
        <v>240</v>
      </c>
      <c r="R13" s="38">
        <v>43468</v>
      </c>
      <c r="S13" s="38">
        <v>43500</v>
      </c>
      <c r="T13" s="38">
        <v>43502</v>
      </c>
      <c r="U13" s="36">
        <v>212471785</v>
      </c>
      <c r="V13" s="36">
        <v>21524</v>
      </c>
      <c r="W13" s="36">
        <v>0</v>
      </c>
      <c r="X13" s="36">
        <v>20195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37</v>
      </c>
      <c r="AE13" s="36">
        <v>97.5</v>
      </c>
      <c r="AF13" s="36">
        <v>37</v>
      </c>
      <c r="AG13" s="36">
        <v>28.5</v>
      </c>
      <c r="AH13" s="36">
        <v>0</v>
      </c>
      <c r="AI13" s="36">
        <v>775</v>
      </c>
      <c r="AJ13" s="36">
        <v>0</v>
      </c>
      <c r="AK13" s="36">
        <v>1302178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262742</v>
      </c>
      <c r="AU13" s="36">
        <v>0</v>
      </c>
      <c r="AV13" s="36">
        <v>0</v>
      </c>
      <c r="AW13" s="36">
        <v>0</v>
      </c>
      <c r="AX13" s="36">
        <v>0</v>
      </c>
      <c r="AY13" s="36">
        <v>143614</v>
      </c>
      <c r="AZ13" s="36">
        <v>155806</v>
      </c>
      <c r="BA13" s="36">
        <v>320319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1836499</v>
      </c>
      <c r="CE13" s="36">
        <v>2193871</v>
      </c>
      <c r="CF13" s="36">
        <v>0</v>
      </c>
      <c r="CG13" s="36">
        <v>348935</v>
      </c>
      <c r="CH13" s="36">
        <v>0</v>
      </c>
      <c r="CI13" s="36">
        <v>0</v>
      </c>
      <c r="CJ13" s="36">
        <v>0</v>
      </c>
      <c r="CK13" s="36">
        <v>0</v>
      </c>
      <c r="CL13" s="36">
        <v>348935</v>
      </c>
      <c r="CM13" s="36">
        <v>-2185434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  <c r="DA13" s="36">
        <v>0</v>
      </c>
      <c r="DB13" s="36">
        <v>0</v>
      </c>
      <c r="DC13" s="36">
        <v>0</v>
      </c>
      <c r="DD13" s="36">
        <v>-8437</v>
      </c>
      <c r="DE13" s="36">
        <v>-2193871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  <c r="DQ13" s="36">
        <v>0</v>
      </c>
      <c r="DR13" s="36">
        <v>0</v>
      </c>
      <c r="DS13" s="36">
        <v>0</v>
      </c>
      <c r="DT13" s="36">
        <v>0</v>
      </c>
      <c r="DU13" s="36">
        <v>0</v>
      </c>
      <c r="DV13" s="36">
        <v>0</v>
      </c>
      <c r="DW13" s="36">
        <v>0</v>
      </c>
      <c r="DX13" s="36">
        <v>0</v>
      </c>
      <c r="DY13" s="36">
        <v>0</v>
      </c>
      <c r="DZ13" s="36">
        <v>0</v>
      </c>
      <c r="EA13" s="36">
        <v>0</v>
      </c>
      <c r="EB13" s="36">
        <v>0</v>
      </c>
      <c r="EC13" s="36">
        <v>0</v>
      </c>
      <c r="ED13" s="36">
        <v>0</v>
      </c>
      <c r="EE13" s="36">
        <v>0</v>
      </c>
      <c r="EF13" s="36">
        <v>0</v>
      </c>
      <c r="EG13" s="36">
        <v>0</v>
      </c>
      <c r="EH13" s="36">
        <v>0</v>
      </c>
      <c r="EI13" s="36">
        <v>0</v>
      </c>
      <c r="EJ13" s="36">
        <v>0</v>
      </c>
      <c r="EK13" s="36">
        <v>0</v>
      </c>
      <c r="EL13" s="36">
        <v>0</v>
      </c>
      <c r="EM13" s="36">
        <v>8437</v>
      </c>
      <c r="EN13" s="36">
        <v>0</v>
      </c>
      <c r="EO13" s="36">
        <v>0</v>
      </c>
      <c r="EP13" s="36">
        <v>0</v>
      </c>
      <c r="EQ13" s="36">
        <v>0</v>
      </c>
      <c r="ER13" s="36">
        <v>0</v>
      </c>
      <c r="ES13" s="36">
        <v>0</v>
      </c>
      <c r="ET13" s="36">
        <v>0</v>
      </c>
      <c r="EU13" s="36">
        <v>0</v>
      </c>
      <c r="EV13" s="36">
        <v>0</v>
      </c>
      <c r="EW13" s="36">
        <v>0</v>
      </c>
      <c r="EX13" s="36">
        <v>0</v>
      </c>
      <c r="EY13" s="36">
        <v>0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  <c r="FF13" s="36">
        <v>0</v>
      </c>
      <c r="FG13" s="36">
        <v>0</v>
      </c>
      <c r="FH13" s="36">
        <v>0</v>
      </c>
      <c r="FI13" s="36">
        <v>0</v>
      </c>
      <c r="FJ13" s="36">
        <v>0</v>
      </c>
      <c r="FK13" s="36">
        <v>0</v>
      </c>
      <c r="FL13" s="36">
        <v>0</v>
      </c>
      <c r="FM13" s="36">
        <v>0</v>
      </c>
      <c r="FN13" s="36">
        <v>0</v>
      </c>
      <c r="FO13" s="36">
        <v>0</v>
      </c>
      <c r="FP13" s="36">
        <v>8437</v>
      </c>
      <c r="FQ13" s="36">
        <v>348935</v>
      </c>
      <c r="FR13" s="36">
        <v>0</v>
      </c>
      <c r="FS13" s="37" t="s">
        <v>241</v>
      </c>
      <c r="FT13" s="39">
        <f t="shared" si="1"/>
        <v>0</v>
      </c>
      <c r="FU13" s="39">
        <f t="shared" si="1"/>
        <v>651</v>
      </c>
      <c r="FV13" s="39">
        <f t="shared" si="1"/>
        <v>0</v>
      </c>
      <c r="FW13" s="39">
        <f t="shared" si="1"/>
        <v>1094267</v>
      </c>
      <c r="FX13" s="39">
        <f t="shared" si="1"/>
        <v>0</v>
      </c>
      <c r="FY13" s="39">
        <f t="shared" si="2"/>
        <v>220792</v>
      </c>
      <c r="FZ13" s="39">
        <f t="shared" si="3"/>
        <v>0</v>
      </c>
      <c r="GA13" s="39">
        <f t="shared" si="4"/>
        <v>120684</v>
      </c>
      <c r="GB13" s="39">
        <f t="shared" si="4"/>
        <v>130929</v>
      </c>
      <c r="GC13" s="39">
        <f t="shared" si="4"/>
        <v>269176</v>
      </c>
      <c r="GD13" s="39">
        <f t="shared" si="5"/>
        <v>0</v>
      </c>
      <c r="GE13" s="39">
        <f t="shared" si="5"/>
        <v>0</v>
      </c>
      <c r="GF13" s="39"/>
      <c r="GG13" s="39">
        <f t="shared" si="6"/>
        <v>0</v>
      </c>
      <c r="GH13" s="39"/>
      <c r="GI13" s="39"/>
      <c r="GJ13" s="39">
        <f t="shared" si="7"/>
        <v>1836499</v>
      </c>
      <c r="GK13" s="39">
        <f t="shared" si="8"/>
        <v>8437</v>
      </c>
      <c r="GL13" s="39">
        <f t="shared" si="9"/>
        <v>0</v>
      </c>
      <c r="GM13" s="39"/>
      <c r="GN13" s="39">
        <f t="shared" si="0"/>
        <v>0</v>
      </c>
      <c r="GO13" s="40">
        <f t="shared" si="10"/>
        <v>348935</v>
      </c>
      <c r="GP13" s="40">
        <f t="shared" si="11"/>
        <v>2185434</v>
      </c>
      <c r="GQ13" s="40">
        <f t="shared" si="12"/>
        <v>2193871</v>
      </c>
      <c r="GR13" s="39" t="str">
        <f>IFERROR(VLOOKUP(CONCATENATE(C13,R13,S13),'Clientes Afectados'!$L$4:$M$249,2,0),"NO")</f>
        <v>NO</v>
      </c>
      <c r="GS13" s="64">
        <f t="shared" si="13"/>
        <v>32</v>
      </c>
      <c r="GT13" s="39" t="e">
        <f>+IF(GS13&gt;#REF!,"SI","NO")</f>
        <v>#REF!</v>
      </c>
    </row>
    <row r="14" spans="1:202" x14ac:dyDescent="0.25">
      <c r="A14" s="35">
        <v>43497</v>
      </c>
      <c r="B14" s="36">
        <v>1594986</v>
      </c>
      <c r="C14" s="36">
        <v>1493531</v>
      </c>
      <c r="D14" s="36">
        <v>1493531</v>
      </c>
      <c r="E14" s="37" t="s">
        <v>277</v>
      </c>
      <c r="F14" s="37" t="s">
        <v>258</v>
      </c>
      <c r="G14" s="37" t="s">
        <v>278</v>
      </c>
      <c r="H14" s="85" t="s">
        <v>231</v>
      </c>
      <c r="I14" s="37" t="s">
        <v>262</v>
      </c>
      <c r="J14" s="37" t="s">
        <v>233</v>
      </c>
      <c r="K14" s="37" t="s">
        <v>234</v>
      </c>
      <c r="L14" s="37" t="s">
        <v>235</v>
      </c>
      <c r="M14" s="37" t="s">
        <v>279</v>
      </c>
      <c r="N14" s="37" t="s">
        <v>280</v>
      </c>
      <c r="O14" s="37" t="s">
        <v>241</v>
      </c>
      <c r="P14" s="37" t="s">
        <v>281</v>
      </c>
      <c r="Q14" s="37" t="s">
        <v>240</v>
      </c>
      <c r="R14" s="38">
        <v>43468</v>
      </c>
      <c r="S14" s="38">
        <v>43500</v>
      </c>
      <c r="T14" s="38">
        <v>43502</v>
      </c>
      <c r="U14" s="36">
        <v>212471785</v>
      </c>
      <c r="V14" s="36">
        <v>40343</v>
      </c>
      <c r="W14" s="36">
        <v>0</v>
      </c>
      <c r="X14" s="36">
        <v>8794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93</v>
      </c>
      <c r="AE14" s="36">
        <v>94</v>
      </c>
      <c r="AF14" s="36">
        <v>93</v>
      </c>
      <c r="AG14" s="36">
        <v>66</v>
      </c>
      <c r="AH14" s="36">
        <v>85867</v>
      </c>
      <c r="AI14" s="36">
        <v>775</v>
      </c>
      <c r="AJ14" s="36">
        <v>0</v>
      </c>
      <c r="AK14" s="36">
        <v>2441110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0</v>
      </c>
      <c r="AS14" s="36">
        <v>0</v>
      </c>
      <c r="AT14" s="36">
        <v>492468</v>
      </c>
      <c r="AU14" s="36">
        <v>0</v>
      </c>
      <c r="AV14" s="36">
        <v>0</v>
      </c>
      <c r="AW14" s="36">
        <v>0</v>
      </c>
      <c r="AX14" s="36">
        <v>0</v>
      </c>
      <c r="AY14" s="36">
        <v>138459</v>
      </c>
      <c r="AZ14" s="36">
        <v>360814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2957557</v>
      </c>
      <c r="CE14" s="36">
        <v>3535307</v>
      </c>
      <c r="CF14" s="36">
        <v>0</v>
      </c>
      <c r="CG14" s="36">
        <v>561936</v>
      </c>
      <c r="CH14" s="36">
        <v>0</v>
      </c>
      <c r="CI14" s="36">
        <v>0</v>
      </c>
      <c r="CJ14" s="36">
        <v>0</v>
      </c>
      <c r="CK14" s="36">
        <v>0</v>
      </c>
      <c r="CL14" s="36">
        <v>561936</v>
      </c>
      <c r="CM14" s="36">
        <v>-3519493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6">
        <v>0</v>
      </c>
      <c r="DC14" s="36">
        <v>0</v>
      </c>
      <c r="DD14" s="36">
        <v>-15814</v>
      </c>
      <c r="DE14" s="36">
        <v>-3535307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0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0</v>
      </c>
      <c r="DS14" s="36">
        <v>0</v>
      </c>
      <c r="DT14" s="36">
        <v>0</v>
      </c>
      <c r="DU14" s="36">
        <v>0</v>
      </c>
      <c r="DV14" s="36">
        <v>0</v>
      </c>
      <c r="DW14" s="36">
        <v>0</v>
      </c>
      <c r="DX14" s="36">
        <v>0</v>
      </c>
      <c r="DY14" s="36">
        <v>0</v>
      </c>
      <c r="DZ14" s="36">
        <v>0</v>
      </c>
      <c r="EA14" s="36">
        <v>0</v>
      </c>
      <c r="EB14" s="36">
        <v>0</v>
      </c>
      <c r="EC14" s="36">
        <v>0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15814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6">
        <v>0</v>
      </c>
      <c r="FM14" s="36">
        <v>0</v>
      </c>
      <c r="FN14" s="36">
        <v>0</v>
      </c>
      <c r="FO14" s="36">
        <v>0</v>
      </c>
      <c r="FP14" s="36">
        <v>15814</v>
      </c>
      <c r="FQ14" s="36">
        <v>561936</v>
      </c>
      <c r="FR14" s="36">
        <v>0</v>
      </c>
      <c r="FS14" s="37" t="s">
        <v>241</v>
      </c>
      <c r="FT14" s="39">
        <f t="shared" si="1"/>
        <v>72157</v>
      </c>
      <c r="FU14" s="39">
        <f t="shared" si="1"/>
        <v>651</v>
      </c>
      <c r="FV14" s="39">
        <f t="shared" si="1"/>
        <v>0</v>
      </c>
      <c r="FW14" s="39">
        <f t="shared" si="1"/>
        <v>2051353</v>
      </c>
      <c r="FX14" s="39">
        <f t="shared" si="1"/>
        <v>0</v>
      </c>
      <c r="FY14" s="39">
        <f t="shared" si="2"/>
        <v>413839</v>
      </c>
      <c r="FZ14" s="39">
        <f t="shared" si="3"/>
        <v>0</v>
      </c>
      <c r="GA14" s="39">
        <f t="shared" si="4"/>
        <v>116352</v>
      </c>
      <c r="GB14" s="39">
        <f t="shared" si="4"/>
        <v>303205</v>
      </c>
      <c r="GC14" s="39">
        <f t="shared" si="4"/>
        <v>0</v>
      </c>
      <c r="GD14" s="39">
        <f t="shared" si="5"/>
        <v>0</v>
      </c>
      <c r="GE14" s="39">
        <f t="shared" si="5"/>
        <v>0</v>
      </c>
      <c r="GF14" s="39"/>
      <c r="GG14" s="39">
        <f t="shared" si="6"/>
        <v>0</v>
      </c>
      <c r="GH14" s="39"/>
      <c r="GI14" s="39"/>
      <c r="GJ14" s="39">
        <f t="shared" si="7"/>
        <v>2957557</v>
      </c>
      <c r="GK14" s="39">
        <f t="shared" si="8"/>
        <v>15814</v>
      </c>
      <c r="GL14" s="39">
        <f t="shared" si="9"/>
        <v>0</v>
      </c>
      <c r="GM14" s="39"/>
      <c r="GN14" s="39">
        <f t="shared" si="0"/>
        <v>0</v>
      </c>
      <c r="GO14" s="40">
        <f t="shared" si="10"/>
        <v>561936</v>
      </c>
      <c r="GP14" s="40">
        <f t="shared" si="11"/>
        <v>3519493</v>
      </c>
      <c r="GQ14" s="40">
        <f t="shared" si="12"/>
        <v>3535307</v>
      </c>
      <c r="GR14" s="39" t="str">
        <f>IFERROR(VLOOKUP(CONCATENATE(C14,R14,S14),'Clientes Afectados'!$L$4:$M$249,2,0),"NO")</f>
        <v>NO</v>
      </c>
      <c r="GS14" s="64">
        <f t="shared" si="13"/>
        <v>32</v>
      </c>
      <c r="GT14" s="39" t="e">
        <f>+IF(GS14&gt;#REF!,"SI","NO")</f>
        <v>#REF!</v>
      </c>
    </row>
    <row r="15" spans="1:202" x14ac:dyDescent="0.25">
      <c r="A15" s="35">
        <v>43497</v>
      </c>
      <c r="B15" s="36">
        <v>1594986</v>
      </c>
      <c r="C15" s="36">
        <v>2797207</v>
      </c>
      <c r="D15" s="36">
        <v>2797207</v>
      </c>
      <c r="E15" s="37" t="s">
        <v>282</v>
      </c>
      <c r="F15" s="37" t="s">
        <v>283</v>
      </c>
      <c r="G15" s="37" t="s">
        <v>284</v>
      </c>
      <c r="H15" s="85" t="s">
        <v>285</v>
      </c>
      <c r="I15" s="37" t="s">
        <v>286</v>
      </c>
      <c r="J15" s="37" t="s">
        <v>233</v>
      </c>
      <c r="K15" s="37" t="s">
        <v>234</v>
      </c>
      <c r="L15" s="37" t="s">
        <v>235</v>
      </c>
      <c r="M15" s="37" t="s">
        <v>245</v>
      </c>
      <c r="N15" s="37" t="s">
        <v>246</v>
      </c>
      <c r="O15" s="37" t="s">
        <v>245</v>
      </c>
      <c r="P15" s="37" t="s">
        <v>281</v>
      </c>
      <c r="Q15" s="37" t="s">
        <v>240</v>
      </c>
      <c r="R15" s="38">
        <v>43468</v>
      </c>
      <c r="S15" s="38">
        <v>43500</v>
      </c>
      <c r="T15" s="38">
        <v>43502</v>
      </c>
      <c r="U15" s="36">
        <v>212471785</v>
      </c>
      <c r="V15" s="36">
        <v>14288</v>
      </c>
      <c r="W15" s="36">
        <v>0</v>
      </c>
      <c r="X15" s="36">
        <v>4859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40</v>
      </c>
      <c r="AE15" s="36">
        <v>41</v>
      </c>
      <c r="AF15" s="36">
        <v>40</v>
      </c>
      <c r="AG15" s="36">
        <v>39</v>
      </c>
      <c r="AH15" s="36">
        <v>0</v>
      </c>
      <c r="AI15" s="36">
        <v>775</v>
      </c>
      <c r="AJ15" s="36">
        <v>0</v>
      </c>
      <c r="AK15" s="36">
        <v>912187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AQ15" s="36">
        <v>0</v>
      </c>
      <c r="AR15" s="36">
        <v>0</v>
      </c>
      <c r="AS15" s="36">
        <v>0</v>
      </c>
      <c r="AT15" s="36">
        <v>174414</v>
      </c>
      <c r="AU15" s="36">
        <v>0</v>
      </c>
      <c r="AV15" s="36">
        <v>0</v>
      </c>
      <c r="AW15" s="36">
        <v>0</v>
      </c>
      <c r="AX15" s="36">
        <v>0</v>
      </c>
      <c r="AY15" s="36">
        <v>143102</v>
      </c>
      <c r="AZ15" s="36">
        <v>359935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1336481</v>
      </c>
      <c r="CE15" s="36">
        <v>1596013</v>
      </c>
      <c r="CF15" s="36">
        <v>0</v>
      </c>
      <c r="CG15" s="36">
        <v>253931</v>
      </c>
      <c r="CH15" s="36">
        <v>0</v>
      </c>
      <c r="CI15" s="36">
        <v>0</v>
      </c>
      <c r="CJ15" s="36">
        <v>0</v>
      </c>
      <c r="CK15" s="36">
        <v>0</v>
      </c>
      <c r="CL15" s="36">
        <v>253931</v>
      </c>
      <c r="CM15" s="36">
        <v>-1590412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0</v>
      </c>
      <c r="DB15" s="36">
        <v>0</v>
      </c>
      <c r="DC15" s="36">
        <v>0</v>
      </c>
      <c r="DD15" s="36">
        <v>-5601</v>
      </c>
      <c r="DE15" s="36">
        <v>-1596013</v>
      </c>
      <c r="DF15" s="36">
        <v>0</v>
      </c>
      <c r="DG15" s="36">
        <v>0</v>
      </c>
      <c r="DH15" s="36">
        <v>0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6">
        <v>0</v>
      </c>
      <c r="EA15" s="36">
        <v>0</v>
      </c>
      <c r="EB15" s="36">
        <v>0</v>
      </c>
      <c r="EC15" s="36">
        <v>0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5601</v>
      </c>
      <c r="EN15" s="36">
        <v>0</v>
      </c>
      <c r="EO15" s="36">
        <v>0</v>
      </c>
      <c r="EP15" s="36">
        <v>0</v>
      </c>
      <c r="EQ15" s="36">
        <v>0</v>
      </c>
      <c r="ER15" s="36">
        <v>0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0</v>
      </c>
      <c r="FK15" s="36">
        <v>0</v>
      </c>
      <c r="FL15" s="36">
        <v>0</v>
      </c>
      <c r="FM15" s="36">
        <v>0</v>
      </c>
      <c r="FN15" s="36">
        <v>0</v>
      </c>
      <c r="FO15" s="36">
        <v>0</v>
      </c>
      <c r="FP15" s="36">
        <v>5601</v>
      </c>
      <c r="FQ15" s="36">
        <v>253931</v>
      </c>
      <c r="FR15" s="36">
        <v>0</v>
      </c>
      <c r="FS15" s="37" t="s">
        <v>241</v>
      </c>
      <c r="FT15" s="39">
        <f t="shared" si="1"/>
        <v>0</v>
      </c>
      <c r="FU15" s="39">
        <f t="shared" si="1"/>
        <v>651</v>
      </c>
      <c r="FV15" s="39">
        <f t="shared" si="1"/>
        <v>0</v>
      </c>
      <c r="FW15" s="39">
        <f t="shared" si="1"/>
        <v>766544</v>
      </c>
      <c r="FX15" s="39">
        <f t="shared" si="1"/>
        <v>0</v>
      </c>
      <c r="FY15" s="39">
        <f t="shared" si="2"/>
        <v>146566</v>
      </c>
      <c r="FZ15" s="39">
        <f t="shared" si="3"/>
        <v>0</v>
      </c>
      <c r="GA15" s="39">
        <f t="shared" si="4"/>
        <v>120254</v>
      </c>
      <c r="GB15" s="39">
        <f t="shared" si="4"/>
        <v>302466</v>
      </c>
      <c r="GC15" s="39">
        <f t="shared" si="4"/>
        <v>0</v>
      </c>
      <c r="GD15" s="39">
        <f t="shared" si="5"/>
        <v>0</v>
      </c>
      <c r="GE15" s="39">
        <f t="shared" si="5"/>
        <v>0</v>
      </c>
      <c r="GF15" s="39"/>
      <c r="GG15" s="39">
        <f t="shared" si="6"/>
        <v>0</v>
      </c>
      <c r="GH15" s="39"/>
      <c r="GI15" s="39"/>
      <c r="GJ15" s="39">
        <f t="shared" si="7"/>
        <v>1336481</v>
      </c>
      <c r="GK15" s="39">
        <f t="shared" si="8"/>
        <v>5601</v>
      </c>
      <c r="GL15" s="39">
        <f t="shared" si="9"/>
        <v>0</v>
      </c>
      <c r="GM15" s="39"/>
      <c r="GN15" s="39">
        <f t="shared" si="0"/>
        <v>0</v>
      </c>
      <c r="GO15" s="40">
        <f t="shared" si="10"/>
        <v>253931</v>
      </c>
      <c r="GP15" s="40">
        <f t="shared" si="11"/>
        <v>1590412</v>
      </c>
      <c r="GQ15" s="40">
        <f t="shared" si="12"/>
        <v>1596013</v>
      </c>
      <c r="GR15" s="39" t="str">
        <f>IFERROR(VLOOKUP(CONCATENATE(C15,R15,S15),'Clientes Afectados'!$L$4:$M$249,2,0),"NO")</f>
        <v>NO</v>
      </c>
      <c r="GS15" s="64">
        <f t="shared" si="13"/>
        <v>32</v>
      </c>
      <c r="GT15" s="39" t="e">
        <f>+IF(GS15&gt;#REF!,"SI","NO")</f>
        <v>#REF!</v>
      </c>
    </row>
    <row r="16" spans="1:202" x14ac:dyDescent="0.25">
      <c r="A16" s="35">
        <v>43466</v>
      </c>
      <c r="B16" s="36">
        <v>1594986</v>
      </c>
      <c r="C16" s="36">
        <v>532998</v>
      </c>
      <c r="D16" s="36">
        <v>532998</v>
      </c>
      <c r="E16" s="37" t="s">
        <v>228</v>
      </c>
      <c r="F16" s="37" t="s">
        <v>229</v>
      </c>
      <c r="G16" s="37" t="s">
        <v>230</v>
      </c>
      <c r="H16" s="85" t="s">
        <v>231</v>
      </c>
      <c r="I16" s="37" t="s">
        <v>232</v>
      </c>
      <c r="J16" s="37" t="s">
        <v>233</v>
      </c>
      <c r="K16" s="37" t="s">
        <v>234</v>
      </c>
      <c r="L16" s="37" t="s">
        <v>235</v>
      </c>
      <c r="M16" s="37" t="s">
        <v>236</v>
      </c>
      <c r="N16" s="37" t="s">
        <v>237</v>
      </c>
      <c r="O16" s="37" t="s">
        <v>238</v>
      </c>
      <c r="P16" s="37" t="s">
        <v>239</v>
      </c>
      <c r="Q16" s="37" t="s">
        <v>240</v>
      </c>
      <c r="R16" s="38">
        <v>43438</v>
      </c>
      <c r="S16" s="38">
        <v>43468</v>
      </c>
      <c r="T16" s="38">
        <v>43472</v>
      </c>
      <c r="U16" s="36">
        <v>212471746</v>
      </c>
      <c r="V16" s="36">
        <v>75039</v>
      </c>
      <c r="W16" s="36">
        <v>0</v>
      </c>
      <c r="X16" s="36">
        <v>17338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198</v>
      </c>
      <c r="AE16" s="36">
        <v>198.5</v>
      </c>
      <c r="AF16" s="36">
        <v>197</v>
      </c>
      <c r="AG16" s="36">
        <v>198</v>
      </c>
      <c r="AH16" s="36">
        <v>156412</v>
      </c>
      <c r="AI16" s="36">
        <v>796</v>
      </c>
      <c r="AJ16" s="36">
        <v>0</v>
      </c>
      <c r="AK16" s="36">
        <v>4537931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765877</v>
      </c>
      <c r="AU16" s="36">
        <v>0</v>
      </c>
      <c r="AV16" s="36">
        <v>0</v>
      </c>
      <c r="AW16" s="36">
        <v>0</v>
      </c>
      <c r="AX16" s="36">
        <v>0</v>
      </c>
      <c r="AY16" s="36">
        <v>297568</v>
      </c>
      <c r="AZ16" s="36">
        <v>1083207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5749404</v>
      </c>
      <c r="CE16" s="36">
        <v>6871206</v>
      </c>
      <c r="CF16" s="36">
        <v>0</v>
      </c>
      <c r="CG16" s="36">
        <v>1092387</v>
      </c>
      <c r="CH16" s="36">
        <v>0</v>
      </c>
      <c r="CI16" s="36"/>
      <c r="CJ16" s="36">
        <v>0</v>
      </c>
      <c r="CK16" s="36">
        <v>0</v>
      </c>
      <c r="CL16" s="36">
        <v>1092387</v>
      </c>
      <c r="CM16" s="36">
        <v>-6841791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-29415</v>
      </c>
      <c r="DE16" s="36">
        <v>-6871206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29415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6">
        <v>0</v>
      </c>
      <c r="FM16" s="36">
        <v>0</v>
      </c>
      <c r="FN16" s="36">
        <v>0</v>
      </c>
      <c r="FO16" s="36">
        <v>0</v>
      </c>
      <c r="FP16" s="36">
        <v>29415</v>
      </c>
      <c r="FQ16" s="36">
        <v>1092387</v>
      </c>
      <c r="FR16" s="36">
        <v>0</v>
      </c>
      <c r="FS16" s="37" t="s">
        <v>241</v>
      </c>
      <c r="FT16" s="39">
        <f>ROUND(AH16/1.19,0)</f>
        <v>131439</v>
      </c>
      <c r="FU16" s="39">
        <f>ROUND(AI16/1.19,0)</f>
        <v>669</v>
      </c>
      <c r="FV16" s="39">
        <f>ROUND(AJ16/1.19,0)</f>
        <v>0</v>
      </c>
      <c r="FW16" s="39">
        <f>ROUND(AK16/1.19,0)</f>
        <v>3813387</v>
      </c>
      <c r="FX16" s="39">
        <f>ROUND(AL16/1.19,0)</f>
        <v>0</v>
      </c>
      <c r="FY16" s="39">
        <f>ROUND(AT16/1.19,0)</f>
        <v>643594</v>
      </c>
      <c r="FZ16" s="39">
        <f>ROUND(AN16/1.19,0)</f>
        <v>0</v>
      </c>
      <c r="GA16" s="39">
        <f>ROUND(AY16/1.19,0)</f>
        <v>250057</v>
      </c>
      <c r="GB16" s="39">
        <f>ROUND(AZ16/1.19,0)</f>
        <v>910258</v>
      </c>
      <c r="GC16" s="39">
        <f>ROUND(BA16/1.19,0)</f>
        <v>0</v>
      </c>
      <c r="GD16" s="39">
        <f>ROUND(BN16/1.19,0)</f>
        <v>0</v>
      </c>
      <c r="GE16" s="39">
        <f>ROUND(BO16/1.19,0)</f>
        <v>0</v>
      </c>
      <c r="GF16" s="39"/>
      <c r="GG16" s="39">
        <f>ROUND(EH16/1.19,0)</f>
        <v>0</v>
      </c>
      <c r="GH16" s="39"/>
      <c r="GI16" s="39"/>
      <c r="GJ16" s="39">
        <f>SUM(FT16:GF16)</f>
        <v>5749404</v>
      </c>
      <c r="GK16" s="39">
        <f>EH16+EM16</f>
        <v>29415</v>
      </c>
      <c r="GL16" s="39">
        <f>BP16</f>
        <v>0</v>
      </c>
      <c r="GM16" s="39"/>
      <c r="GN16" s="39">
        <f t="shared" si="0"/>
        <v>0</v>
      </c>
      <c r="GO16" s="40">
        <f>ROUND(GJ16*0.19,0)</f>
        <v>1092387</v>
      </c>
      <c r="GP16" s="40">
        <f t="shared" si="11"/>
        <v>6841791</v>
      </c>
      <c r="GQ16" s="40">
        <f t="shared" si="12"/>
        <v>6871206</v>
      </c>
      <c r="GR16" s="39" t="str">
        <f>IFERROR(VLOOKUP(CONCATENATE(C16,R16,S16),'Clientes Afectados'!$L$4:$M$249,2,0),"NO")</f>
        <v>NO</v>
      </c>
      <c r="GS16" s="64">
        <f t="shared" si="13"/>
        <v>30</v>
      </c>
      <c r="GT16" s="39" t="e">
        <f>+IF(GS16&gt;#REF!,"SI","NO")</f>
        <v>#REF!</v>
      </c>
    </row>
    <row r="17" spans="1:202" x14ac:dyDescent="0.25">
      <c r="A17" s="35">
        <v>43466</v>
      </c>
      <c r="B17" s="36">
        <v>1594986</v>
      </c>
      <c r="C17" s="36">
        <v>532999</v>
      </c>
      <c r="D17" s="36">
        <v>532999</v>
      </c>
      <c r="E17" s="37" t="s">
        <v>242</v>
      </c>
      <c r="F17" s="37" t="s">
        <v>229</v>
      </c>
      <c r="G17" s="37" t="s">
        <v>243</v>
      </c>
      <c r="H17" s="85" t="s">
        <v>231</v>
      </c>
      <c r="I17" s="37" t="s">
        <v>244</v>
      </c>
      <c r="J17" s="37" t="s">
        <v>233</v>
      </c>
      <c r="K17" s="37" t="s">
        <v>234</v>
      </c>
      <c r="L17" s="37" t="s">
        <v>235</v>
      </c>
      <c r="M17" s="37" t="s">
        <v>245</v>
      </c>
      <c r="N17" s="37" t="s">
        <v>246</v>
      </c>
      <c r="O17" s="37" t="s">
        <v>245</v>
      </c>
      <c r="P17" s="37" t="s">
        <v>239</v>
      </c>
      <c r="Q17" s="37" t="s">
        <v>240</v>
      </c>
      <c r="R17" s="38">
        <v>43438</v>
      </c>
      <c r="S17" s="38">
        <v>43468</v>
      </c>
      <c r="T17" s="38">
        <v>43472</v>
      </c>
      <c r="U17" s="36">
        <v>212471746</v>
      </c>
      <c r="V17" s="36">
        <v>9972</v>
      </c>
      <c r="W17" s="36">
        <v>0</v>
      </c>
      <c r="X17" s="36">
        <v>3819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21</v>
      </c>
      <c r="AE17" s="36">
        <v>23</v>
      </c>
      <c r="AF17" s="36">
        <v>21</v>
      </c>
      <c r="AG17" s="36">
        <v>22</v>
      </c>
      <c r="AH17" s="36">
        <v>85944</v>
      </c>
      <c r="AI17" s="36">
        <v>796</v>
      </c>
      <c r="AJ17" s="36">
        <v>0</v>
      </c>
      <c r="AK17" s="36">
        <v>603009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101778</v>
      </c>
      <c r="AU17" s="36">
        <v>0</v>
      </c>
      <c r="AV17" s="36">
        <v>0</v>
      </c>
      <c r="AW17" s="36">
        <v>0</v>
      </c>
      <c r="AX17" s="36">
        <v>0</v>
      </c>
      <c r="AY17" s="36">
        <v>34479</v>
      </c>
      <c r="AZ17" s="36">
        <v>120357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795263</v>
      </c>
      <c r="CE17" s="36">
        <v>950272</v>
      </c>
      <c r="CF17" s="36">
        <v>0</v>
      </c>
      <c r="CG17" s="36">
        <v>151100</v>
      </c>
      <c r="CH17" s="36">
        <v>0</v>
      </c>
      <c r="CI17" s="36">
        <v>0</v>
      </c>
      <c r="CJ17" s="36">
        <v>0</v>
      </c>
      <c r="CK17" s="36">
        <v>0</v>
      </c>
      <c r="CL17" s="36">
        <v>151100</v>
      </c>
      <c r="CM17" s="36">
        <v>-946363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0</v>
      </c>
      <c r="DB17" s="36">
        <v>0</v>
      </c>
      <c r="DC17" s="36">
        <v>0</v>
      </c>
      <c r="DD17" s="36">
        <v>-3909</v>
      </c>
      <c r="DE17" s="36">
        <v>-950272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3909</v>
      </c>
      <c r="EN17" s="36">
        <v>0</v>
      </c>
      <c r="EO17" s="36">
        <v>0</v>
      </c>
      <c r="EP17" s="36">
        <v>0</v>
      </c>
      <c r="EQ17" s="36">
        <v>0</v>
      </c>
      <c r="ER17" s="36">
        <v>0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0</v>
      </c>
      <c r="FG17" s="36">
        <v>0</v>
      </c>
      <c r="FH17" s="36">
        <v>0</v>
      </c>
      <c r="FI17" s="36">
        <v>0</v>
      </c>
      <c r="FJ17" s="36">
        <v>0</v>
      </c>
      <c r="FK17" s="36">
        <v>0</v>
      </c>
      <c r="FL17" s="36">
        <v>0</v>
      </c>
      <c r="FM17" s="36">
        <v>0</v>
      </c>
      <c r="FN17" s="36">
        <v>0</v>
      </c>
      <c r="FO17" s="36">
        <v>0</v>
      </c>
      <c r="FP17" s="36">
        <v>3909</v>
      </c>
      <c r="FQ17" s="36">
        <v>151100</v>
      </c>
      <c r="FR17" s="36">
        <v>0</v>
      </c>
      <c r="FS17" s="37" t="s">
        <v>241</v>
      </c>
      <c r="FT17" s="39">
        <f t="shared" ref="FT17:FX29" si="14">ROUND(AH17/1.19,0)</f>
        <v>72222</v>
      </c>
      <c r="FU17" s="39">
        <f t="shared" si="14"/>
        <v>669</v>
      </c>
      <c r="FV17" s="39">
        <f t="shared" si="14"/>
        <v>0</v>
      </c>
      <c r="FW17" s="39">
        <f t="shared" si="14"/>
        <v>506730</v>
      </c>
      <c r="FX17" s="39">
        <f t="shared" si="14"/>
        <v>0</v>
      </c>
      <c r="FY17" s="39">
        <f t="shared" ref="FY17:FY29" si="15">ROUND(AT17/1.19,0)</f>
        <v>85528</v>
      </c>
      <c r="FZ17" s="39">
        <f t="shared" ref="FZ17:FZ29" si="16">ROUND(AN17/1.19,0)</f>
        <v>0</v>
      </c>
      <c r="GA17" s="39">
        <f t="shared" ref="GA17:GC29" si="17">ROUND(AY17/1.19,0)</f>
        <v>28974</v>
      </c>
      <c r="GB17" s="39">
        <f t="shared" si="17"/>
        <v>101140</v>
      </c>
      <c r="GC17" s="39">
        <f t="shared" si="17"/>
        <v>0</v>
      </c>
      <c r="GD17" s="39">
        <f t="shared" ref="GD17:GE29" si="18">ROUND(BN17/1.19,0)</f>
        <v>0</v>
      </c>
      <c r="GE17" s="39">
        <f t="shared" si="18"/>
        <v>0</v>
      </c>
      <c r="GF17" s="39"/>
      <c r="GG17" s="39">
        <f t="shared" ref="GG17:GG29" si="19">ROUND(EH17/1.19,0)</f>
        <v>0</v>
      </c>
      <c r="GH17" s="39"/>
      <c r="GI17" s="39"/>
      <c r="GJ17" s="39">
        <f t="shared" ref="GJ17:GJ29" si="20">SUM(FT17:GF17)</f>
        <v>795263</v>
      </c>
      <c r="GK17" s="39">
        <f t="shared" ref="GK17:GK29" si="21">EH17+EM17</f>
        <v>3909</v>
      </c>
      <c r="GL17" s="39">
        <f t="shared" ref="GL17:GL29" si="22">BP17</f>
        <v>0</v>
      </c>
      <c r="GM17" s="39"/>
      <c r="GN17" s="39">
        <f t="shared" si="0"/>
        <v>0</v>
      </c>
      <c r="GO17" s="40">
        <f t="shared" ref="GO17:GO29" si="23">ROUND(GJ17*0.19,0)</f>
        <v>151100</v>
      </c>
      <c r="GP17" s="40">
        <f t="shared" si="11"/>
        <v>946363</v>
      </c>
      <c r="GQ17" s="40">
        <f t="shared" si="12"/>
        <v>950272</v>
      </c>
      <c r="GR17" s="39" t="str">
        <f>IFERROR(VLOOKUP(CONCATENATE(C17,R17,S17),'Clientes Afectados'!$L$4:$M$249,2,0),"NO")</f>
        <v>NO</v>
      </c>
      <c r="GS17" s="64">
        <f t="shared" si="13"/>
        <v>30</v>
      </c>
      <c r="GT17" s="39" t="e">
        <f>+IF(GS17&gt;#REF!,"SI","NO")</f>
        <v>#REF!</v>
      </c>
    </row>
    <row r="18" spans="1:202" x14ac:dyDescent="0.25">
      <c r="A18" s="35">
        <v>43466</v>
      </c>
      <c r="B18" s="36">
        <v>1594986</v>
      </c>
      <c r="C18" s="36">
        <v>533097</v>
      </c>
      <c r="D18" s="36">
        <v>533097</v>
      </c>
      <c r="E18" s="37" t="s">
        <v>247</v>
      </c>
      <c r="F18" s="37" t="s">
        <v>229</v>
      </c>
      <c r="G18" s="37" t="s">
        <v>248</v>
      </c>
      <c r="H18" s="85" t="s">
        <v>231</v>
      </c>
      <c r="I18" s="37" t="s">
        <v>244</v>
      </c>
      <c r="J18" s="37" t="s">
        <v>233</v>
      </c>
      <c r="K18" s="37" t="s">
        <v>234</v>
      </c>
      <c r="L18" s="37" t="s">
        <v>235</v>
      </c>
      <c r="M18" s="37" t="s">
        <v>249</v>
      </c>
      <c r="N18" s="37" t="s">
        <v>245</v>
      </c>
      <c r="O18" s="37" t="s">
        <v>245</v>
      </c>
      <c r="P18" s="37" t="s">
        <v>239</v>
      </c>
      <c r="Q18" s="37" t="s">
        <v>240</v>
      </c>
      <c r="R18" s="38">
        <v>43438</v>
      </c>
      <c r="S18" s="38">
        <v>43468</v>
      </c>
      <c r="T18" s="38">
        <v>43472</v>
      </c>
      <c r="U18" s="36">
        <v>212471746</v>
      </c>
      <c r="V18" s="36">
        <v>30221</v>
      </c>
      <c r="W18" s="36">
        <v>0</v>
      </c>
      <c r="X18" s="36">
        <v>4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67</v>
      </c>
      <c r="AE18" s="36">
        <v>124</v>
      </c>
      <c r="AF18" s="36">
        <v>64</v>
      </c>
      <c r="AG18" s="36">
        <v>68</v>
      </c>
      <c r="AH18" s="36">
        <v>207642</v>
      </c>
      <c r="AI18" s="36">
        <v>796</v>
      </c>
      <c r="AJ18" s="36">
        <v>0</v>
      </c>
      <c r="AK18" s="36">
        <v>1827471</v>
      </c>
      <c r="AL18" s="36">
        <v>0</v>
      </c>
      <c r="AM18" s="36">
        <v>0</v>
      </c>
      <c r="AN18" s="36">
        <v>0</v>
      </c>
      <c r="AO18" s="36">
        <v>0</v>
      </c>
      <c r="AP18" s="36">
        <v>0</v>
      </c>
      <c r="AQ18" s="36">
        <v>0</v>
      </c>
      <c r="AR18" s="36">
        <v>0</v>
      </c>
      <c r="AS18" s="36">
        <v>0</v>
      </c>
      <c r="AT18" s="36">
        <v>308447</v>
      </c>
      <c r="AU18" s="36">
        <v>0</v>
      </c>
      <c r="AV18" s="36">
        <v>0</v>
      </c>
      <c r="AW18" s="36">
        <v>0</v>
      </c>
      <c r="AX18" s="36">
        <v>0</v>
      </c>
      <c r="AY18" s="36">
        <v>185886</v>
      </c>
      <c r="AZ18" s="36">
        <v>372011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>
        <v>0</v>
      </c>
      <c r="BO18" s="36">
        <v>0</v>
      </c>
      <c r="BP18" s="36">
        <v>0</v>
      </c>
      <c r="BQ18" s="36">
        <v>0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2438868</v>
      </c>
      <c r="CE18" s="36">
        <v>2914100</v>
      </c>
      <c r="CF18" s="36">
        <v>0</v>
      </c>
      <c r="CG18" s="36">
        <v>463385</v>
      </c>
      <c r="CH18" s="36">
        <v>0</v>
      </c>
      <c r="CI18" s="36">
        <v>0</v>
      </c>
      <c r="CJ18" s="36">
        <v>0</v>
      </c>
      <c r="CK18" s="36">
        <v>0</v>
      </c>
      <c r="CL18" s="36">
        <v>463385</v>
      </c>
      <c r="CM18" s="36">
        <v>-2902253</v>
      </c>
      <c r="CN18" s="36">
        <v>0</v>
      </c>
      <c r="CO18" s="36">
        <v>0</v>
      </c>
      <c r="CP18" s="36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6">
        <v>0</v>
      </c>
      <c r="CW18" s="36">
        <v>0</v>
      </c>
      <c r="CX18" s="36">
        <v>0</v>
      </c>
      <c r="CY18" s="36">
        <v>0</v>
      </c>
      <c r="CZ18" s="36">
        <v>0</v>
      </c>
      <c r="DA18" s="36">
        <v>0</v>
      </c>
      <c r="DB18" s="36">
        <v>0</v>
      </c>
      <c r="DC18" s="36">
        <v>0</v>
      </c>
      <c r="DD18" s="36">
        <v>-11847</v>
      </c>
      <c r="DE18" s="36">
        <v>-2914100</v>
      </c>
      <c r="DF18" s="36">
        <v>0</v>
      </c>
      <c r="DG18" s="36">
        <v>0</v>
      </c>
      <c r="DH18" s="36">
        <v>0</v>
      </c>
      <c r="DI18" s="36">
        <v>0</v>
      </c>
      <c r="DJ18" s="36">
        <v>0</v>
      </c>
      <c r="DK18" s="36">
        <v>0</v>
      </c>
      <c r="DL18" s="36">
        <v>0</v>
      </c>
      <c r="DM18" s="36">
        <v>0</v>
      </c>
      <c r="DN18" s="36">
        <v>0</v>
      </c>
      <c r="DO18" s="36">
        <v>0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0</v>
      </c>
      <c r="DW18" s="36">
        <v>0</v>
      </c>
      <c r="DX18" s="36">
        <v>0</v>
      </c>
      <c r="DY18" s="36">
        <v>0</v>
      </c>
      <c r="DZ18" s="36">
        <v>0</v>
      </c>
      <c r="EA18" s="36">
        <v>0</v>
      </c>
      <c r="EB18" s="36">
        <v>0</v>
      </c>
      <c r="EC18" s="36">
        <v>0</v>
      </c>
      <c r="ED18" s="36">
        <v>0</v>
      </c>
      <c r="EE18" s="36">
        <v>0</v>
      </c>
      <c r="EF18" s="36">
        <v>0</v>
      </c>
      <c r="EG18" s="36">
        <v>0</v>
      </c>
      <c r="EH18" s="36">
        <v>0</v>
      </c>
      <c r="EI18" s="36">
        <v>0</v>
      </c>
      <c r="EJ18" s="36">
        <v>0</v>
      </c>
      <c r="EK18" s="36">
        <v>0</v>
      </c>
      <c r="EL18" s="36">
        <v>0</v>
      </c>
      <c r="EM18" s="36">
        <v>11847</v>
      </c>
      <c r="EN18" s="36">
        <v>0</v>
      </c>
      <c r="EO18" s="36">
        <v>0</v>
      </c>
      <c r="EP18" s="36">
        <v>0</v>
      </c>
      <c r="EQ18" s="36">
        <v>0</v>
      </c>
      <c r="ER18" s="36">
        <v>0</v>
      </c>
      <c r="ES18" s="36">
        <v>0</v>
      </c>
      <c r="ET18" s="36">
        <v>0</v>
      </c>
      <c r="EU18" s="36">
        <v>0</v>
      </c>
      <c r="EV18" s="36">
        <v>0</v>
      </c>
      <c r="EW18" s="36">
        <v>0</v>
      </c>
      <c r="EX18" s="36">
        <v>0</v>
      </c>
      <c r="EY18" s="36">
        <v>0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0</v>
      </c>
      <c r="FF18" s="36">
        <v>0</v>
      </c>
      <c r="FG18" s="36">
        <v>0</v>
      </c>
      <c r="FH18" s="36">
        <v>0</v>
      </c>
      <c r="FI18" s="36">
        <v>0</v>
      </c>
      <c r="FJ18" s="36">
        <v>0</v>
      </c>
      <c r="FK18" s="36">
        <v>0</v>
      </c>
      <c r="FL18" s="36">
        <v>0</v>
      </c>
      <c r="FM18" s="36">
        <v>0</v>
      </c>
      <c r="FN18" s="36">
        <v>0</v>
      </c>
      <c r="FO18" s="36">
        <v>0</v>
      </c>
      <c r="FP18" s="36">
        <v>11847</v>
      </c>
      <c r="FQ18" s="36">
        <v>463385</v>
      </c>
      <c r="FR18" s="36">
        <v>0</v>
      </c>
      <c r="FS18" s="37" t="s">
        <v>241</v>
      </c>
      <c r="FT18" s="39">
        <f t="shared" si="14"/>
        <v>174489</v>
      </c>
      <c r="FU18" s="39">
        <f t="shared" si="14"/>
        <v>669</v>
      </c>
      <c r="FV18" s="39">
        <f t="shared" si="14"/>
        <v>0</v>
      </c>
      <c r="FW18" s="39">
        <f t="shared" si="14"/>
        <v>1535690</v>
      </c>
      <c r="FX18" s="39">
        <f t="shared" si="14"/>
        <v>0</v>
      </c>
      <c r="FY18" s="39">
        <f t="shared" si="15"/>
        <v>259199</v>
      </c>
      <c r="FZ18" s="39">
        <f t="shared" si="16"/>
        <v>0</v>
      </c>
      <c r="GA18" s="39">
        <f t="shared" si="17"/>
        <v>156207</v>
      </c>
      <c r="GB18" s="39">
        <f t="shared" si="17"/>
        <v>312614</v>
      </c>
      <c r="GC18" s="39">
        <f t="shared" si="17"/>
        <v>0</v>
      </c>
      <c r="GD18" s="39">
        <f t="shared" si="18"/>
        <v>0</v>
      </c>
      <c r="GE18" s="39">
        <f t="shared" si="18"/>
        <v>0</v>
      </c>
      <c r="GF18" s="39"/>
      <c r="GG18" s="39">
        <f t="shared" si="19"/>
        <v>0</v>
      </c>
      <c r="GH18" s="39"/>
      <c r="GI18" s="39"/>
      <c r="GJ18" s="39">
        <f t="shared" si="20"/>
        <v>2438868</v>
      </c>
      <c r="GK18" s="39">
        <f t="shared" si="21"/>
        <v>11847</v>
      </c>
      <c r="GL18" s="39">
        <f t="shared" si="22"/>
        <v>0</v>
      </c>
      <c r="GM18" s="39"/>
      <c r="GN18" s="39">
        <f t="shared" si="0"/>
        <v>0</v>
      </c>
      <c r="GO18" s="40">
        <f t="shared" si="23"/>
        <v>463385</v>
      </c>
      <c r="GP18" s="40">
        <f t="shared" si="11"/>
        <v>2902253</v>
      </c>
      <c r="GQ18" s="40">
        <f t="shared" si="12"/>
        <v>2914100</v>
      </c>
      <c r="GR18" s="39" t="str">
        <f>IFERROR(VLOOKUP(CONCATENATE(C18,R18,S18),'Clientes Afectados'!$L$4:$M$249,2,0),"NO")</f>
        <v>NO</v>
      </c>
      <c r="GS18" s="64">
        <f t="shared" si="13"/>
        <v>30</v>
      </c>
      <c r="GT18" s="39" t="e">
        <f>+IF(GS18&gt;#REF!,"SI","NO")</f>
        <v>#REF!</v>
      </c>
    </row>
    <row r="19" spans="1:202" x14ac:dyDescent="0.25">
      <c r="A19" s="35">
        <v>43466</v>
      </c>
      <c r="B19" s="36">
        <v>1594986</v>
      </c>
      <c r="C19" s="36">
        <v>533104</v>
      </c>
      <c r="D19" s="36">
        <v>533104</v>
      </c>
      <c r="E19" s="37" t="s">
        <v>250</v>
      </c>
      <c r="F19" s="37" t="s">
        <v>229</v>
      </c>
      <c r="G19" s="37" t="s">
        <v>251</v>
      </c>
      <c r="H19" s="85" t="s">
        <v>231</v>
      </c>
      <c r="I19" s="37" t="s">
        <v>244</v>
      </c>
      <c r="J19" s="37" t="s">
        <v>233</v>
      </c>
      <c r="K19" s="37" t="s">
        <v>234</v>
      </c>
      <c r="L19" s="37" t="s">
        <v>235</v>
      </c>
      <c r="M19" s="37" t="s">
        <v>252</v>
      </c>
      <c r="N19" s="37" t="s">
        <v>237</v>
      </c>
      <c r="O19" s="37" t="s">
        <v>253</v>
      </c>
      <c r="P19" s="37" t="s">
        <v>239</v>
      </c>
      <c r="Q19" s="37" t="s">
        <v>240</v>
      </c>
      <c r="R19" s="38">
        <v>43137</v>
      </c>
      <c r="S19" s="38">
        <v>43468</v>
      </c>
      <c r="T19" s="38">
        <v>43472</v>
      </c>
      <c r="U19" s="36">
        <v>212471746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1637</v>
      </c>
      <c r="AD19" s="36">
        <v>0</v>
      </c>
      <c r="AE19" s="36">
        <v>0</v>
      </c>
      <c r="AF19" s="36">
        <v>0</v>
      </c>
      <c r="AG19" s="36">
        <v>0</v>
      </c>
      <c r="AH19" s="36">
        <v>152147</v>
      </c>
      <c r="AI19" s="36">
        <v>796</v>
      </c>
      <c r="AJ19" s="36">
        <v>0</v>
      </c>
      <c r="AK19" s="36">
        <v>105328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217035</v>
      </c>
      <c r="CE19" s="36">
        <v>258272</v>
      </c>
      <c r="CF19" s="36">
        <v>0</v>
      </c>
      <c r="CG19" s="36">
        <v>41237</v>
      </c>
      <c r="CH19" s="36">
        <v>0</v>
      </c>
      <c r="CI19" s="36">
        <v>0</v>
      </c>
      <c r="CJ19" s="36">
        <v>0</v>
      </c>
      <c r="CK19" s="36">
        <v>0</v>
      </c>
      <c r="CL19" s="36">
        <v>41237</v>
      </c>
      <c r="CM19" s="36">
        <v>-258272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0</v>
      </c>
      <c r="DB19" s="36">
        <v>0</v>
      </c>
      <c r="DC19" s="36">
        <v>0</v>
      </c>
      <c r="DD19" s="36">
        <v>0</v>
      </c>
      <c r="DE19" s="36">
        <v>-258272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6">
        <v>0</v>
      </c>
      <c r="DS19" s="36">
        <v>0</v>
      </c>
      <c r="DT19" s="36">
        <v>0</v>
      </c>
      <c r="DU19" s="36">
        <v>0</v>
      </c>
      <c r="DV19" s="36">
        <v>0</v>
      </c>
      <c r="DW19" s="36">
        <v>0</v>
      </c>
      <c r="DX19" s="36">
        <v>0</v>
      </c>
      <c r="DY19" s="36">
        <v>0</v>
      </c>
      <c r="DZ19" s="36">
        <v>0</v>
      </c>
      <c r="EA19" s="36">
        <v>0</v>
      </c>
      <c r="EB19" s="36">
        <v>0</v>
      </c>
      <c r="EC19" s="36">
        <v>0</v>
      </c>
      <c r="ED19" s="36">
        <v>0</v>
      </c>
      <c r="EE19" s="36">
        <v>0</v>
      </c>
      <c r="EF19" s="36">
        <v>0</v>
      </c>
      <c r="EG19" s="36">
        <v>0</v>
      </c>
      <c r="EH19" s="36">
        <v>0</v>
      </c>
      <c r="EI19" s="36">
        <v>0</v>
      </c>
      <c r="EJ19" s="36">
        <v>0</v>
      </c>
      <c r="EK19" s="36">
        <v>0</v>
      </c>
      <c r="EL19" s="36">
        <v>0</v>
      </c>
      <c r="EM19" s="36">
        <v>0</v>
      </c>
      <c r="EN19" s="36">
        <v>0</v>
      </c>
      <c r="EO19" s="36">
        <v>0</v>
      </c>
      <c r="EP19" s="36">
        <v>0</v>
      </c>
      <c r="EQ19" s="36">
        <v>0</v>
      </c>
      <c r="ER19" s="36">
        <v>0</v>
      </c>
      <c r="ES19" s="36">
        <v>0</v>
      </c>
      <c r="ET19" s="36">
        <v>0</v>
      </c>
      <c r="EU19" s="36">
        <v>0</v>
      </c>
      <c r="EV19" s="36">
        <v>0</v>
      </c>
      <c r="EW19" s="36">
        <v>0</v>
      </c>
      <c r="EX19" s="36">
        <v>0</v>
      </c>
      <c r="EY19" s="36">
        <v>0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0</v>
      </c>
      <c r="FF19" s="36">
        <v>0</v>
      </c>
      <c r="FG19" s="36">
        <v>0</v>
      </c>
      <c r="FH19" s="36">
        <v>0</v>
      </c>
      <c r="FI19" s="36">
        <v>0</v>
      </c>
      <c r="FJ19" s="36">
        <v>0</v>
      </c>
      <c r="FK19" s="36">
        <v>0</v>
      </c>
      <c r="FL19" s="36">
        <v>0</v>
      </c>
      <c r="FM19" s="36">
        <v>0</v>
      </c>
      <c r="FN19" s="36">
        <v>0</v>
      </c>
      <c r="FO19" s="36">
        <v>0</v>
      </c>
      <c r="FP19" s="36">
        <v>0</v>
      </c>
      <c r="FQ19" s="36">
        <v>41237</v>
      </c>
      <c r="FR19" s="36">
        <v>0</v>
      </c>
      <c r="FS19" s="37" t="s">
        <v>241</v>
      </c>
      <c r="FT19" s="39">
        <f t="shared" si="14"/>
        <v>127855</v>
      </c>
      <c r="FU19" s="39">
        <f t="shared" si="14"/>
        <v>669</v>
      </c>
      <c r="FV19" s="39">
        <f t="shared" si="14"/>
        <v>0</v>
      </c>
      <c r="FW19" s="39">
        <f t="shared" si="14"/>
        <v>88511</v>
      </c>
      <c r="FX19" s="39">
        <f t="shared" si="14"/>
        <v>0</v>
      </c>
      <c r="FY19" s="39">
        <f t="shared" si="15"/>
        <v>0</v>
      </c>
      <c r="FZ19" s="39">
        <f t="shared" si="16"/>
        <v>0</v>
      </c>
      <c r="GA19" s="39">
        <f t="shared" si="17"/>
        <v>0</v>
      </c>
      <c r="GB19" s="39">
        <f t="shared" si="17"/>
        <v>0</v>
      </c>
      <c r="GC19" s="39">
        <f t="shared" si="17"/>
        <v>0</v>
      </c>
      <c r="GD19" s="39">
        <f t="shared" si="18"/>
        <v>0</v>
      </c>
      <c r="GE19" s="39">
        <f t="shared" si="18"/>
        <v>0</v>
      </c>
      <c r="GF19" s="39"/>
      <c r="GG19" s="39">
        <f t="shared" si="19"/>
        <v>0</v>
      </c>
      <c r="GH19" s="39"/>
      <c r="GI19" s="39"/>
      <c r="GJ19" s="39">
        <f t="shared" si="20"/>
        <v>217035</v>
      </c>
      <c r="GK19" s="39">
        <f t="shared" si="21"/>
        <v>0</v>
      </c>
      <c r="GL19" s="39">
        <f t="shared" si="22"/>
        <v>0</v>
      </c>
      <c r="GM19" s="39"/>
      <c r="GN19" s="39">
        <f t="shared" si="0"/>
        <v>0</v>
      </c>
      <c r="GO19" s="40">
        <f t="shared" si="23"/>
        <v>41237</v>
      </c>
      <c r="GP19" s="40">
        <f t="shared" si="11"/>
        <v>258272</v>
      </c>
      <c r="GQ19" s="40">
        <f t="shared" si="12"/>
        <v>258272</v>
      </c>
      <c r="GR19" s="39" t="str">
        <f>IFERROR(VLOOKUP(CONCATENATE(C19,R19,S19),'Clientes Afectados'!$L$4:$M$249,2,0),"NO")</f>
        <v>NO</v>
      </c>
      <c r="GS19" s="64">
        <f t="shared" si="13"/>
        <v>331</v>
      </c>
      <c r="GT19" s="39" t="e">
        <f>+IF(GS19&gt;#REF!,"SI","NO")</f>
        <v>#REF!</v>
      </c>
    </row>
    <row r="20" spans="1:202" x14ac:dyDescent="0.25">
      <c r="A20" s="35">
        <v>43466</v>
      </c>
      <c r="B20" s="36">
        <v>1594986</v>
      </c>
      <c r="C20" s="36">
        <v>533110</v>
      </c>
      <c r="D20" s="36">
        <v>533110</v>
      </c>
      <c r="E20" s="37" t="s">
        <v>254</v>
      </c>
      <c r="F20" s="37" t="s">
        <v>229</v>
      </c>
      <c r="G20" s="37" t="s">
        <v>255</v>
      </c>
      <c r="H20" s="85" t="s">
        <v>231</v>
      </c>
      <c r="I20" s="37" t="s">
        <v>244</v>
      </c>
      <c r="J20" s="37" t="s">
        <v>233</v>
      </c>
      <c r="K20" s="37" t="s">
        <v>234</v>
      </c>
      <c r="L20" s="37" t="s">
        <v>235</v>
      </c>
      <c r="M20" s="37" t="s">
        <v>252</v>
      </c>
      <c r="N20" s="37" t="s">
        <v>256</v>
      </c>
      <c r="O20" s="37" t="s">
        <v>253</v>
      </c>
      <c r="P20" s="37" t="s">
        <v>239</v>
      </c>
      <c r="Q20" s="37" t="s">
        <v>240</v>
      </c>
      <c r="R20" s="38">
        <v>43105</v>
      </c>
      <c r="S20" s="38">
        <v>43468</v>
      </c>
      <c r="T20" s="38">
        <v>43472</v>
      </c>
      <c r="U20" s="36">
        <v>212471746</v>
      </c>
      <c r="V20" s="36">
        <v>5932</v>
      </c>
      <c r="W20" s="36">
        <v>0</v>
      </c>
      <c r="X20" s="36">
        <v>5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34</v>
      </c>
      <c r="AE20" s="36">
        <v>17</v>
      </c>
      <c r="AF20" s="36">
        <v>27</v>
      </c>
      <c r="AG20" s="36">
        <v>0</v>
      </c>
      <c r="AH20" s="36">
        <v>152147</v>
      </c>
      <c r="AI20" s="36">
        <v>796</v>
      </c>
      <c r="AJ20" s="36">
        <v>0</v>
      </c>
      <c r="AK20" s="36">
        <v>384302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57328</v>
      </c>
      <c r="AU20" s="36">
        <v>0</v>
      </c>
      <c r="AV20" s="36">
        <v>0</v>
      </c>
      <c r="AW20" s="36">
        <v>0</v>
      </c>
      <c r="AX20" s="36">
        <v>0</v>
      </c>
      <c r="AY20" s="36">
        <v>262773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-482907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314655</v>
      </c>
      <c r="CE20" s="36">
        <v>377459</v>
      </c>
      <c r="CF20" s="36">
        <v>0</v>
      </c>
      <c r="CG20" s="36">
        <v>59784</v>
      </c>
      <c r="CH20" s="36">
        <v>0</v>
      </c>
      <c r="CI20" s="36">
        <v>0</v>
      </c>
      <c r="CJ20" s="36">
        <v>0</v>
      </c>
      <c r="CK20" s="36">
        <v>0</v>
      </c>
      <c r="CL20" s="36">
        <v>59784</v>
      </c>
      <c r="CM20" s="36">
        <v>-374440</v>
      </c>
      <c r="CN20" s="36">
        <v>0</v>
      </c>
      <c r="CO20" s="36">
        <v>0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  <c r="DA20" s="36">
        <v>0</v>
      </c>
      <c r="DB20" s="36">
        <v>0</v>
      </c>
      <c r="DC20" s="36">
        <v>0</v>
      </c>
      <c r="DD20" s="36">
        <v>-3019</v>
      </c>
      <c r="DE20" s="36">
        <v>-377459</v>
      </c>
      <c r="DF20" s="36">
        <v>0</v>
      </c>
      <c r="DG20" s="36">
        <v>0</v>
      </c>
      <c r="DH20" s="36">
        <v>0</v>
      </c>
      <c r="DI20" s="36">
        <v>0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  <c r="DQ20" s="36">
        <v>0</v>
      </c>
      <c r="DR20" s="36">
        <v>0</v>
      </c>
      <c r="DS20" s="36">
        <v>0</v>
      </c>
      <c r="DT20" s="36">
        <v>0</v>
      </c>
      <c r="DU20" s="36">
        <v>0</v>
      </c>
      <c r="DV20" s="36">
        <v>0</v>
      </c>
      <c r="DW20" s="36">
        <v>0</v>
      </c>
      <c r="DX20" s="36">
        <v>0</v>
      </c>
      <c r="DY20" s="36">
        <v>0</v>
      </c>
      <c r="DZ20" s="36">
        <v>0</v>
      </c>
      <c r="EA20" s="36">
        <v>0</v>
      </c>
      <c r="EB20" s="36">
        <v>0</v>
      </c>
      <c r="EC20" s="36">
        <v>0</v>
      </c>
      <c r="ED20" s="36">
        <v>0</v>
      </c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3019</v>
      </c>
      <c r="EN20" s="36">
        <v>0</v>
      </c>
      <c r="EO20" s="36">
        <v>0</v>
      </c>
      <c r="EP20" s="36">
        <v>0</v>
      </c>
      <c r="EQ20" s="36">
        <v>0</v>
      </c>
      <c r="ER20" s="36">
        <v>0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0</v>
      </c>
      <c r="FF20" s="36">
        <v>0</v>
      </c>
      <c r="FG20" s="36">
        <v>0</v>
      </c>
      <c r="FH20" s="36">
        <v>0</v>
      </c>
      <c r="FI20" s="36">
        <v>0</v>
      </c>
      <c r="FJ20" s="36">
        <v>0</v>
      </c>
      <c r="FK20" s="36">
        <v>0</v>
      </c>
      <c r="FL20" s="36">
        <v>0</v>
      </c>
      <c r="FM20" s="36">
        <v>0</v>
      </c>
      <c r="FN20" s="36">
        <v>0</v>
      </c>
      <c r="FO20" s="36">
        <v>0</v>
      </c>
      <c r="FP20" s="36">
        <v>3019</v>
      </c>
      <c r="FQ20" s="36">
        <v>59784</v>
      </c>
      <c r="FR20" s="36">
        <v>0</v>
      </c>
      <c r="FS20" s="37" t="s">
        <v>241</v>
      </c>
      <c r="FT20" s="39">
        <f t="shared" si="14"/>
        <v>127855</v>
      </c>
      <c r="FU20" s="39">
        <f t="shared" si="14"/>
        <v>669</v>
      </c>
      <c r="FV20" s="39">
        <f t="shared" si="14"/>
        <v>0</v>
      </c>
      <c r="FW20" s="39">
        <f t="shared" si="14"/>
        <v>322943</v>
      </c>
      <c r="FX20" s="39">
        <f t="shared" si="14"/>
        <v>0</v>
      </c>
      <c r="FY20" s="39">
        <f t="shared" si="15"/>
        <v>48175</v>
      </c>
      <c r="FZ20" s="39">
        <f t="shared" si="16"/>
        <v>0</v>
      </c>
      <c r="GA20" s="39">
        <f t="shared" si="17"/>
        <v>220818</v>
      </c>
      <c r="GB20" s="39">
        <f t="shared" si="17"/>
        <v>0</v>
      </c>
      <c r="GC20" s="39">
        <f t="shared" si="17"/>
        <v>0</v>
      </c>
      <c r="GD20" s="39">
        <f t="shared" si="18"/>
        <v>0</v>
      </c>
      <c r="GE20" s="39">
        <f t="shared" si="18"/>
        <v>0</v>
      </c>
      <c r="GF20" s="39"/>
      <c r="GG20" s="39">
        <f t="shared" si="19"/>
        <v>0</v>
      </c>
      <c r="GH20" s="39"/>
      <c r="GI20" s="39"/>
      <c r="GJ20" s="39">
        <f t="shared" si="20"/>
        <v>720460</v>
      </c>
      <c r="GK20" s="39">
        <f t="shared" si="21"/>
        <v>3019</v>
      </c>
      <c r="GL20" s="39">
        <f t="shared" si="22"/>
        <v>-482907</v>
      </c>
      <c r="GM20" s="39"/>
      <c r="GN20" s="39">
        <f t="shared" si="0"/>
        <v>0</v>
      </c>
      <c r="GO20" s="40">
        <f t="shared" si="23"/>
        <v>136887</v>
      </c>
      <c r="GP20" s="40">
        <f t="shared" si="11"/>
        <v>857347</v>
      </c>
      <c r="GQ20" s="40">
        <f t="shared" si="12"/>
        <v>377459</v>
      </c>
      <c r="GR20" s="39" t="str">
        <f>IFERROR(VLOOKUP(CONCATENATE(C20,R20,S20),'Clientes Afectados'!$L$4:$M$249,2,0),"NO")</f>
        <v>NO</v>
      </c>
      <c r="GS20" s="64">
        <f t="shared" si="13"/>
        <v>363</v>
      </c>
      <c r="GT20" s="39" t="e">
        <f>+IF(GS20&gt;#REF!,"SI","NO")</f>
        <v>#REF!</v>
      </c>
    </row>
    <row r="21" spans="1:202" x14ac:dyDescent="0.25">
      <c r="A21" s="35">
        <v>43466</v>
      </c>
      <c r="B21" s="36">
        <v>1594986</v>
      </c>
      <c r="C21" s="36">
        <v>533111</v>
      </c>
      <c r="D21" s="36">
        <v>533111</v>
      </c>
      <c r="E21" s="37" t="s">
        <v>257</v>
      </c>
      <c r="F21" s="37" t="s">
        <v>258</v>
      </c>
      <c r="G21" s="37" t="s">
        <v>259</v>
      </c>
      <c r="H21" s="85" t="s">
        <v>231</v>
      </c>
      <c r="I21" s="37" t="s">
        <v>244</v>
      </c>
      <c r="J21" s="37" t="s">
        <v>233</v>
      </c>
      <c r="K21" s="37" t="s">
        <v>234</v>
      </c>
      <c r="L21" s="37" t="s">
        <v>235</v>
      </c>
      <c r="M21" s="37" t="s">
        <v>252</v>
      </c>
      <c r="N21" s="37" t="s">
        <v>253</v>
      </c>
      <c r="O21" s="37" t="s">
        <v>253</v>
      </c>
      <c r="P21" s="37" t="s">
        <v>239</v>
      </c>
      <c r="Q21" s="37" t="s">
        <v>240</v>
      </c>
      <c r="R21" s="38">
        <v>43438</v>
      </c>
      <c r="S21" s="38">
        <v>43468</v>
      </c>
      <c r="T21" s="38">
        <v>43472</v>
      </c>
      <c r="U21" s="36">
        <v>212471746</v>
      </c>
      <c r="V21" s="36">
        <v>68032</v>
      </c>
      <c r="W21" s="36">
        <v>0</v>
      </c>
      <c r="X21" s="36">
        <v>19347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133</v>
      </c>
      <c r="AE21" s="36">
        <v>133</v>
      </c>
      <c r="AF21" s="36">
        <v>133</v>
      </c>
      <c r="AG21" s="36">
        <v>133</v>
      </c>
      <c r="AH21" s="36">
        <v>125633</v>
      </c>
      <c r="AI21" s="36">
        <v>796</v>
      </c>
      <c r="AJ21" s="36">
        <v>0</v>
      </c>
      <c r="AK21" s="36">
        <v>4114395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694360</v>
      </c>
      <c r="AU21" s="36">
        <v>0</v>
      </c>
      <c r="AV21" s="36">
        <v>0</v>
      </c>
      <c r="AW21" s="36">
        <v>0</v>
      </c>
      <c r="AX21" s="36">
        <v>0</v>
      </c>
      <c r="AY21" s="36">
        <v>199379</v>
      </c>
      <c r="AZ21" s="36">
        <v>727609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4926195</v>
      </c>
      <c r="CE21" s="36">
        <v>5888841</v>
      </c>
      <c r="CF21" s="36">
        <v>0</v>
      </c>
      <c r="CG21" s="36">
        <v>935977</v>
      </c>
      <c r="CH21" s="36">
        <v>0</v>
      </c>
      <c r="CI21" s="36">
        <v>0</v>
      </c>
      <c r="CJ21" s="36">
        <v>0</v>
      </c>
      <c r="CK21" s="36">
        <v>0</v>
      </c>
      <c r="CL21" s="36">
        <v>935977</v>
      </c>
      <c r="CM21" s="36">
        <v>-5862172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  <c r="DA21" s="36">
        <v>0</v>
      </c>
      <c r="DB21" s="36">
        <v>0</v>
      </c>
      <c r="DC21" s="36">
        <v>0</v>
      </c>
      <c r="DD21" s="36">
        <v>-26669</v>
      </c>
      <c r="DE21" s="36">
        <v>-5888841</v>
      </c>
      <c r="DF21" s="36">
        <v>0</v>
      </c>
      <c r="DG21" s="36">
        <v>0</v>
      </c>
      <c r="DH21" s="36">
        <v>0</v>
      </c>
      <c r="DI21" s="36">
        <v>0</v>
      </c>
      <c r="DJ21" s="36">
        <v>0</v>
      </c>
      <c r="DK21" s="36">
        <v>0</v>
      </c>
      <c r="DL21" s="36">
        <v>0</v>
      </c>
      <c r="DM21" s="36">
        <v>0</v>
      </c>
      <c r="DN21" s="36">
        <v>0</v>
      </c>
      <c r="DO21" s="36">
        <v>0</v>
      </c>
      <c r="DP21" s="36">
        <v>0</v>
      </c>
      <c r="DQ21" s="36">
        <v>0</v>
      </c>
      <c r="DR21" s="36">
        <v>0</v>
      </c>
      <c r="DS21" s="36">
        <v>0</v>
      </c>
      <c r="DT21" s="36">
        <v>0</v>
      </c>
      <c r="DU21" s="36">
        <v>0</v>
      </c>
      <c r="DV21" s="36">
        <v>0</v>
      </c>
      <c r="DW21" s="36">
        <v>0</v>
      </c>
      <c r="DX21" s="36">
        <v>0</v>
      </c>
      <c r="DY21" s="36">
        <v>0</v>
      </c>
      <c r="DZ21" s="36">
        <v>0</v>
      </c>
      <c r="EA21" s="36">
        <v>0</v>
      </c>
      <c r="EB21" s="36">
        <v>0</v>
      </c>
      <c r="EC21" s="36">
        <v>0</v>
      </c>
      <c r="ED21" s="36">
        <v>0</v>
      </c>
      <c r="EE21" s="36">
        <v>0</v>
      </c>
      <c r="EF21" s="36">
        <v>0</v>
      </c>
      <c r="EG21" s="36">
        <v>0</v>
      </c>
      <c r="EH21" s="36">
        <v>0</v>
      </c>
      <c r="EI21" s="36">
        <v>0</v>
      </c>
      <c r="EJ21" s="36">
        <v>0</v>
      </c>
      <c r="EK21" s="36">
        <v>0</v>
      </c>
      <c r="EL21" s="36">
        <v>0</v>
      </c>
      <c r="EM21" s="36">
        <v>26669</v>
      </c>
      <c r="EN21" s="36">
        <v>0</v>
      </c>
      <c r="EO21" s="36">
        <v>0</v>
      </c>
      <c r="EP21" s="36">
        <v>0</v>
      </c>
      <c r="EQ21" s="36">
        <v>0</v>
      </c>
      <c r="ER21" s="36">
        <v>0</v>
      </c>
      <c r="ES21" s="36">
        <v>0</v>
      </c>
      <c r="ET21" s="36">
        <v>0</v>
      </c>
      <c r="EU21" s="36">
        <v>0</v>
      </c>
      <c r="EV21" s="36">
        <v>0</v>
      </c>
      <c r="EW21" s="36">
        <v>0</v>
      </c>
      <c r="EX21" s="36">
        <v>0</v>
      </c>
      <c r="EY21" s="36">
        <v>0</v>
      </c>
      <c r="EZ21" s="36">
        <v>0</v>
      </c>
      <c r="FA21" s="36">
        <v>0</v>
      </c>
      <c r="FB21" s="36">
        <v>0</v>
      </c>
      <c r="FC21" s="36">
        <v>0</v>
      </c>
      <c r="FD21" s="36">
        <v>0</v>
      </c>
      <c r="FE21" s="36">
        <v>0</v>
      </c>
      <c r="FF21" s="36">
        <v>0</v>
      </c>
      <c r="FG21" s="36">
        <v>0</v>
      </c>
      <c r="FH21" s="36">
        <v>0</v>
      </c>
      <c r="FI21" s="36">
        <v>0</v>
      </c>
      <c r="FJ21" s="36">
        <v>0</v>
      </c>
      <c r="FK21" s="36">
        <v>0</v>
      </c>
      <c r="FL21" s="36">
        <v>0</v>
      </c>
      <c r="FM21" s="36">
        <v>0</v>
      </c>
      <c r="FN21" s="36">
        <v>0</v>
      </c>
      <c r="FO21" s="36">
        <v>0</v>
      </c>
      <c r="FP21" s="36">
        <v>26669</v>
      </c>
      <c r="FQ21" s="36">
        <v>935977</v>
      </c>
      <c r="FR21" s="36">
        <v>0</v>
      </c>
      <c r="FS21" s="37" t="s">
        <v>241</v>
      </c>
      <c r="FT21" s="39">
        <f t="shared" si="14"/>
        <v>105574</v>
      </c>
      <c r="FU21" s="39">
        <f t="shared" si="14"/>
        <v>669</v>
      </c>
      <c r="FV21" s="39">
        <f t="shared" si="14"/>
        <v>0</v>
      </c>
      <c r="FW21" s="39">
        <f t="shared" si="14"/>
        <v>3457475</v>
      </c>
      <c r="FX21" s="39">
        <f t="shared" si="14"/>
        <v>0</v>
      </c>
      <c r="FY21" s="39">
        <f t="shared" si="15"/>
        <v>583496</v>
      </c>
      <c r="FZ21" s="39">
        <f t="shared" si="16"/>
        <v>0</v>
      </c>
      <c r="GA21" s="39">
        <f t="shared" si="17"/>
        <v>167545</v>
      </c>
      <c r="GB21" s="39">
        <f t="shared" si="17"/>
        <v>611436</v>
      </c>
      <c r="GC21" s="39">
        <f t="shared" si="17"/>
        <v>0</v>
      </c>
      <c r="GD21" s="39">
        <f t="shared" si="18"/>
        <v>0</v>
      </c>
      <c r="GE21" s="39">
        <f t="shared" si="18"/>
        <v>0</v>
      </c>
      <c r="GF21" s="39"/>
      <c r="GG21" s="39">
        <f t="shared" si="19"/>
        <v>0</v>
      </c>
      <c r="GH21" s="39"/>
      <c r="GI21" s="39"/>
      <c r="GJ21" s="39">
        <f t="shared" si="20"/>
        <v>4926195</v>
      </c>
      <c r="GK21" s="39">
        <f t="shared" si="21"/>
        <v>26669</v>
      </c>
      <c r="GL21" s="39">
        <f t="shared" si="22"/>
        <v>0</v>
      </c>
      <c r="GM21" s="39"/>
      <c r="GN21" s="39">
        <f t="shared" si="0"/>
        <v>0</v>
      </c>
      <c r="GO21" s="40">
        <f t="shared" si="23"/>
        <v>935977</v>
      </c>
      <c r="GP21" s="40">
        <f t="shared" si="11"/>
        <v>5862172</v>
      </c>
      <c r="GQ21" s="40">
        <f t="shared" si="12"/>
        <v>5888841</v>
      </c>
      <c r="GR21" s="39" t="str">
        <f>IFERROR(VLOOKUP(CONCATENATE(C21,R21,S21),'Clientes Afectados'!$L$4:$M$249,2,0),"NO")</f>
        <v>NO</v>
      </c>
      <c r="GS21" s="64">
        <f t="shared" si="13"/>
        <v>30</v>
      </c>
      <c r="GT21" s="39" t="e">
        <f>+IF(GS21&gt;#REF!,"SI","NO")</f>
        <v>#REF!</v>
      </c>
    </row>
    <row r="22" spans="1:202" x14ac:dyDescent="0.25">
      <c r="A22" s="35">
        <v>43466</v>
      </c>
      <c r="B22" s="36">
        <v>1594986</v>
      </c>
      <c r="C22" s="36">
        <v>916308</v>
      </c>
      <c r="D22" s="36">
        <v>916308</v>
      </c>
      <c r="E22" s="37" t="s">
        <v>260</v>
      </c>
      <c r="F22" s="37" t="s">
        <v>229</v>
      </c>
      <c r="G22" s="37" t="s">
        <v>261</v>
      </c>
      <c r="H22" s="85" t="s">
        <v>231</v>
      </c>
      <c r="I22" s="37" t="s">
        <v>262</v>
      </c>
      <c r="J22" s="37" t="s">
        <v>263</v>
      </c>
      <c r="K22" s="37" t="s">
        <v>234</v>
      </c>
      <c r="L22" s="37" t="s">
        <v>235</v>
      </c>
      <c r="M22" s="37" t="s">
        <v>264</v>
      </c>
      <c r="N22" s="37" t="s">
        <v>236</v>
      </c>
      <c r="O22" s="37" t="s">
        <v>236</v>
      </c>
      <c r="P22" s="37" t="s">
        <v>239</v>
      </c>
      <c r="Q22" s="37" t="s">
        <v>240</v>
      </c>
      <c r="R22" s="38">
        <v>43438</v>
      </c>
      <c r="S22" s="38">
        <v>43468</v>
      </c>
      <c r="T22" s="38">
        <v>43472</v>
      </c>
      <c r="U22" s="36">
        <v>212471746</v>
      </c>
      <c r="V22" s="36">
        <v>27324</v>
      </c>
      <c r="W22" s="36">
        <v>0</v>
      </c>
      <c r="X22" s="36">
        <v>4472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66</v>
      </c>
      <c r="AE22" s="36">
        <v>66.5</v>
      </c>
      <c r="AF22" s="36">
        <v>66</v>
      </c>
      <c r="AG22" s="36">
        <v>66.5</v>
      </c>
      <c r="AH22" s="36">
        <v>85944</v>
      </c>
      <c r="AI22" s="36">
        <v>796</v>
      </c>
      <c r="AJ22" s="36">
        <v>0</v>
      </c>
      <c r="AK22" s="36">
        <v>1551296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278878</v>
      </c>
      <c r="AU22" s="36">
        <v>0</v>
      </c>
      <c r="AV22" s="36">
        <v>0</v>
      </c>
      <c r="AW22" s="36">
        <v>0</v>
      </c>
      <c r="AX22" s="36">
        <v>0</v>
      </c>
      <c r="AY22" s="36">
        <v>99689</v>
      </c>
      <c r="AZ22" s="36">
        <v>363804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2000342</v>
      </c>
      <c r="CE22" s="36">
        <v>2391118</v>
      </c>
      <c r="CF22" s="36">
        <v>0</v>
      </c>
      <c r="CG22" s="36">
        <v>380065</v>
      </c>
      <c r="CH22" s="36">
        <v>0</v>
      </c>
      <c r="CI22" s="36">
        <v>0</v>
      </c>
      <c r="CJ22" s="36">
        <v>0</v>
      </c>
      <c r="CK22" s="36">
        <v>0</v>
      </c>
      <c r="CL22" s="36">
        <v>380065</v>
      </c>
      <c r="CM22" s="36">
        <v>-2380407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  <c r="DA22" s="36">
        <v>0</v>
      </c>
      <c r="DB22" s="36">
        <v>0</v>
      </c>
      <c r="DC22" s="36">
        <v>0</v>
      </c>
      <c r="DD22" s="36">
        <v>-10711</v>
      </c>
      <c r="DE22" s="36">
        <v>-2391118</v>
      </c>
      <c r="DF22" s="36">
        <v>0</v>
      </c>
      <c r="DG22" s="36">
        <v>0</v>
      </c>
      <c r="DH22" s="36">
        <v>0</v>
      </c>
      <c r="DI22" s="36">
        <v>0</v>
      </c>
      <c r="DJ22" s="36">
        <v>0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  <c r="DQ22" s="36">
        <v>0</v>
      </c>
      <c r="DR22" s="36">
        <v>0</v>
      </c>
      <c r="DS22" s="36">
        <v>0</v>
      </c>
      <c r="DT22" s="36">
        <v>0</v>
      </c>
      <c r="DU22" s="36">
        <v>0</v>
      </c>
      <c r="DV22" s="36">
        <v>0</v>
      </c>
      <c r="DW22" s="36">
        <v>0</v>
      </c>
      <c r="DX22" s="36">
        <v>0</v>
      </c>
      <c r="DY22" s="36">
        <v>0</v>
      </c>
      <c r="DZ22" s="36">
        <v>0</v>
      </c>
      <c r="EA22" s="36">
        <v>0</v>
      </c>
      <c r="EB22" s="36">
        <v>0</v>
      </c>
      <c r="EC22" s="36">
        <v>0</v>
      </c>
      <c r="ED22" s="36">
        <v>0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10711</v>
      </c>
      <c r="EN22" s="36">
        <v>0</v>
      </c>
      <c r="EO22" s="36">
        <v>0</v>
      </c>
      <c r="EP22" s="36">
        <v>0</v>
      </c>
      <c r="EQ22" s="36">
        <v>0</v>
      </c>
      <c r="ER22" s="36">
        <v>0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0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0</v>
      </c>
      <c r="FF22" s="36">
        <v>0</v>
      </c>
      <c r="FG22" s="36">
        <v>0</v>
      </c>
      <c r="FH22" s="36">
        <v>0</v>
      </c>
      <c r="FI22" s="36">
        <v>0</v>
      </c>
      <c r="FJ22" s="36">
        <v>0</v>
      </c>
      <c r="FK22" s="36">
        <v>0</v>
      </c>
      <c r="FL22" s="36">
        <v>0</v>
      </c>
      <c r="FM22" s="36">
        <v>0</v>
      </c>
      <c r="FN22" s="36">
        <v>0</v>
      </c>
      <c r="FO22" s="36">
        <v>0</v>
      </c>
      <c r="FP22" s="36">
        <v>10711</v>
      </c>
      <c r="FQ22" s="36">
        <v>380065</v>
      </c>
      <c r="FR22" s="36">
        <v>0</v>
      </c>
      <c r="FS22" s="37" t="s">
        <v>241</v>
      </c>
      <c r="FT22" s="39">
        <f t="shared" si="14"/>
        <v>72222</v>
      </c>
      <c r="FU22" s="39">
        <f t="shared" si="14"/>
        <v>669</v>
      </c>
      <c r="FV22" s="39">
        <f t="shared" si="14"/>
        <v>0</v>
      </c>
      <c r="FW22" s="39">
        <f t="shared" si="14"/>
        <v>1303610</v>
      </c>
      <c r="FX22" s="39">
        <f t="shared" si="14"/>
        <v>0</v>
      </c>
      <c r="FY22" s="39">
        <f t="shared" si="15"/>
        <v>234351</v>
      </c>
      <c r="FZ22" s="39">
        <f t="shared" si="16"/>
        <v>0</v>
      </c>
      <c r="GA22" s="39">
        <f t="shared" si="17"/>
        <v>83772</v>
      </c>
      <c r="GB22" s="39">
        <f t="shared" si="17"/>
        <v>305718</v>
      </c>
      <c r="GC22" s="39">
        <f t="shared" si="17"/>
        <v>0</v>
      </c>
      <c r="GD22" s="39">
        <f t="shared" si="18"/>
        <v>0</v>
      </c>
      <c r="GE22" s="39">
        <f t="shared" si="18"/>
        <v>0</v>
      </c>
      <c r="GF22" s="39"/>
      <c r="GG22" s="39">
        <f t="shared" si="19"/>
        <v>0</v>
      </c>
      <c r="GH22" s="39"/>
      <c r="GI22" s="39"/>
      <c r="GJ22" s="39">
        <f t="shared" si="20"/>
        <v>2000342</v>
      </c>
      <c r="GK22" s="39">
        <f t="shared" si="21"/>
        <v>10711</v>
      </c>
      <c r="GL22" s="39">
        <f t="shared" si="22"/>
        <v>0</v>
      </c>
      <c r="GM22" s="39"/>
      <c r="GN22" s="39">
        <f t="shared" si="0"/>
        <v>0</v>
      </c>
      <c r="GO22" s="40">
        <f t="shared" si="23"/>
        <v>380065</v>
      </c>
      <c r="GP22" s="40">
        <f t="shared" si="11"/>
        <v>2380407</v>
      </c>
      <c r="GQ22" s="40">
        <f t="shared" si="12"/>
        <v>2391118</v>
      </c>
      <c r="GR22" s="39" t="str">
        <f>IFERROR(VLOOKUP(CONCATENATE(C22,R22,S22),'Clientes Afectados'!$L$4:$M$249,2,0),"NO")</f>
        <v>NO</v>
      </c>
      <c r="GS22" s="64">
        <f t="shared" si="13"/>
        <v>30</v>
      </c>
      <c r="GT22" s="39" t="e">
        <f>+IF(GS22&gt;#REF!,"SI","NO")</f>
        <v>#REF!</v>
      </c>
    </row>
    <row r="23" spans="1:202" x14ac:dyDescent="0.25">
      <c r="A23" s="35">
        <v>43466</v>
      </c>
      <c r="B23" s="36">
        <v>1594986</v>
      </c>
      <c r="C23" s="36">
        <v>973766</v>
      </c>
      <c r="D23" s="36">
        <v>973766</v>
      </c>
      <c r="E23" s="37" t="s">
        <v>265</v>
      </c>
      <c r="F23" s="37" t="s">
        <v>229</v>
      </c>
      <c r="G23" s="37" t="s">
        <v>266</v>
      </c>
      <c r="H23" s="85" t="s">
        <v>231</v>
      </c>
      <c r="I23" s="37" t="s">
        <v>262</v>
      </c>
      <c r="J23" s="37" t="s">
        <v>263</v>
      </c>
      <c r="K23" s="37" t="s">
        <v>234</v>
      </c>
      <c r="L23" s="37" t="s">
        <v>235</v>
      </c>
      <c r="M23" s="37" t="s">
        <v>264</v>
      </c>
      <c r="N23" s="37" t="s">
        <v>236</v>
      </c>
      <c r="O23" s="37" t="s">
        <v>236</v>
      </c>
      <c r="P23" s="37" t="s">
        <v>239</v>
      </c>
      <c r="Q23" s="37" t="s">
        <v>240</v>
      </c>
      <c r="R23" s="38">
        <v>43438</v>
      </c>
      <c r="S23" s="38">
        <v>43468</v>
      </c>
      <c r="T23" s="38">
        <v>43472</v>
      </c>
      <c r="U23" s="36">
        <v>212471746</v>
      </c>
      <c r="V23" s="36">
        <v>47627</v>
      </c>
      <c r="W23" s="36">
        <v>0</v>
      </c>
      <c r="X23" s="36">
        <v>6743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76</v>
      </c>
      <c r="AE23" s="36">
        <v>77</v>
      </c>
      <c r="AF23" s="36">
        <v>75</v>
      </c>
      <c r="AG23" s="36">
        <v>76</v>
      </c>
      <c r="AH23" s="36">
        <v>0</v>
      </c>
      <c r="AI23" s="36">
        <v>796</v>
      </c>
      <c r="AJ23" s="36">
        <v>0</v>
      </c>
      <c r="AK23" s="36">
        <v>2703981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486098</v>
      </c>
      <c r="AU23" s="36">
        <v>0</v>
      </c>
      <c r="AV23" s="36">
        <v>0</v>
      </c>
      <c r="AW23" s="36">
        <v>0</v>
      </c>
      <c r="AX23" s="36">
        <v>0</v>
      </c>
      <c r="AY23" s="36">
        <v>115429</v>
      </c>
      <c r="AZ23" s="36">
        <v>415776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3127799</v>
      </c>
      <c r="CE23" s="36">
        <v>3740751</v>
      </c>
      <c r="CF23" s="36">
        <v>0</v>
      </c>
      <c r="CG23" s="36">
        <v>594282</v>
      </c>
      <c r="CH23" s="36">
        <v>0</v>
      </c>
      <c r="CI23" s="36">
        <v>0</v>
      </c>
      <c r="CJ23" s="36">
        <v>0</v>
      </c>
      <c r="CK23" s="36">
        <v>0</v>
      </c>
      <c r="CL23" s="36">
        <v>594282</v>
      </c>
      <c r="CM23" s="36">
        <v>-3722081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  <c r="DA23" s="36">
        <v>0</v>
      </c>
      <c r="DB23" s="36">
        <v>0</v>
      </c>
      <c r="DC23" s="36">
        <v>0</v>
      </c>
      <c r="DD23" s="36">
        <v>-18670</v>
      </c>
      <c r="DE23" s="36">
        <v>-3740751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  <c r="DQ23" s="36">
        <v>0</v>
      </c>
      <c r="DR23" s="36">
        <v>0</v>
      </c>
      <c r="DS23" s="36">
        <v>0</v>
      </c>
      <c r="DT23" s="36">
        <v>0</v>
      </c>
      <c r="DU23" s="36">
        <v>0</v>
      </c>
      <c r="DV23" s="36">
        <v>0</v>
      </c>
      <c r="DW23" s="36">
        <v>0</v>
      </c>
      <c r="DX23" s="36">
        <v>0</v>
      </c>
      <c r="DY23" s="36">
        <v>0</v>
      </c>
      <c r="DZ23" s="36">
        <v>0</v>
      </c>
      <c r="EA23" s="36">
        <v>0</v>
      </c>
      <c r="EB23" s="36">
        <v>0</v>
      </c>
      <c r="EC23" s="36">
        <v>0</v>
      </c>
      <c r="ED23" s="36">
        <v>0</v>
      </c>
      <c r="EE23" s="36">
        <v>0</v>
      </c>
      <c r="EF23" s="36">
        <v>0</v>
      </c>
      <c r="EG23" s="36">
        <v>0</v>
      </c>
      <c r="EH23" s="36">
        <v>0</v>
      </c>
      <c r="EI23" s="36">
        <v>0</v>
      </c>
      <c r="EJ23" s="36">
        <v>0</v>
      </c>
      <c r="EK23" s="36">
        <v>0</v>
      </c>
      <c r="EL23" s="36">
        <v>0</v>
      </c>
      <c r="EM23" s="36">
        <v>18670</v>
      </c>
      <c r="EN23" s="36">
        <v>0</v>
      </c>
      <c r="EO23" s="36">
        <v>0</v>
      </c>
      <c r="EP23" s="36">
        <v>0</v>
      </c>
      <c r="EQ23" s="36">
        <v>0</v>
      </c>
      <c r="ER23" s="36">
        <v>0</v>
      </c>
      <c r="ES23" s="36">
        <v>0</v>
      </c>
      <c r="ET23" s="36">
        <v>0</v>
      </c>
      <c r="EU23" s="36">
        <v>0</v>
      </c>
      <c r="EV23" s="36">
        <v>0</v>
      </c>
      <c r="EW23" s="36">
        <v>0</v>
      </c>
      <c r="EX23" s="36">
        <v>0</v>
      </c>
      <c r="EY23" s="36">
        <v>0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0</v>
      </c>
      <c r="FF23" s="36">
        <v>0</v>
      </c>
      <c r="FG23" s="36">
        <v>0</v>
      </c>
      <c r="FH23" s="36">
        <v>0</v>
      </c>
      <c r="FI23" s="36">
        <v>0</v>
      </c>
      <c r="FJ23" s="36">
        <v>0</v>
      </c>
      <c r="FK23" s="36">
        <v>0</v>
      </c>
      <c r="FL23" s="36">
        <v>0</v>
      </c>
      <c r="FM23" s="36">
        <v>0</v>
      </c>
      <c r="FN23" s="36">
        <v>0</v>
      </c>
      <c r="FO23" s="36">
        <v>0</v>
      </c>
      <c r="FP23" s="36">
        <v>18670</v>
      </c>
      <c r="FQ23" s="36">
        <v>594282</v>
      </c>
      <c r="FR23" s="36">
        <v>0</v>
      </c>
      <c r="FS23" s="37" t="s">
        <v>241</v>
      </c>
      <c r="FT23" s="39">
        <f t="shared" si="14"/>
        <v>0</v>
      </c>
      <c r="FU23" s="39">
        <f t="shared" si="14"/>
        <v>669</v>
      </c>
      <c r="FV23" s="39">
        <f t="shared" si="14"/>
        <v>0</v>
      </c>
      <c r="FW23" s="39">
        <f t="shared" si="14"/>
        <v>2272253</v>
      </c>
      <c r="FX23" s="39">
        <f t="shared" si="14"/>
        <v>0</v>
      </c>
      <c r="FY23" s="39">
        <f t="shared" si="15"/>
        <v>408486</v>
      </c>
      <c r="FZ23" s="39">
        <f t="shared" si="16"/>
        <v>0</v>
      </c>
      <c r="GA23" s="39">
        <f t="shared" si="17"/>
        <v>96999</v>
      </c>
      <c r="GB23" s="39">
        <f t="shared" si="17"/>
        <v>349392</v>
      </c>
      <c r="GC23" s="39">
        <f t="shared" si="17"/>
        <v>0</v>
      </c>
      <c r="GD23" s="39">
        <f t="shared" si="18"/>
        <v>0</v>
      </c>
      <c r="GE23" s="39">
        <f t="shared" si="18"/>
        <v>0</v>
      </c>
      <c r="GF23" s="39"/>
      <c r="GG23" s="39">
        <f t="shared" si="19"/>
        <v>0</v>
      </c>
      <c r="GH23" s="39"/>
      <c r="GI23" s="39"/>
      <c r="GJ23" s="39">
        <f t="shared" si="20"/>
        <v>3127799</v>
      </c>
      <c r="GK23" s="39">
        <f t="shared" si="21"/>
        <v>18670</v>
      </c>
      <c r="GL23" s="39">
        <f t="shared" si="22"/>
        <v>0</v>
      </c>
      <c r="GM23" s="39"/>
      <c r="GN23" s="39">
        <f t="shared" si="0"/>
        <v>0</v>
      </c>
      <c r="GO23" s="40">
        <f t="shared" si="23"/>
        <v>594282</v>
      </c>
      <c r="GP23" s="40">
        <f t="shared" si="11"/>
        <v>3722081</v>
      </c>
      <c r="GQ23" s="40">
        <f t="shared" si="12"/>
        <v>3740751</v>
      </c>
      <c r="GR23" s="39" t="str">
        <f>IFERROR(VLOOKUP(CONCATENATE(C23,R23,S23),'Clientes Afectados'!$L$4:$M$249,2,0),"NO")</f>
        <v>NO</v>
      </c>
      <c r="GS23" s="64">
        <f t="shared" si="13"/>
        <v>30</v>
      </c>
      <c r="GT23" s="39" t="e">
        <f>+IF(GS23&gt;#REF!,"SI","NO")</f>
        <v>#REF!</v>
      </c>
    </row>
    <row r="24" spans="1:202" x14ac:dyDescent="0.25">
      <c r="A24" s="35">
        <v>43466</v>
      </c>
      <c r="B24" s="36">
        <v>1594986</v>
      </c>
      <c r="C24" s="36">
        <v>1263130</v>
      </c>
      <c r="D24" s="36">
        <v>1263130</v>
      </c>
      <c r="E24" s="37" t="s">
        <v>267</v>
      </c>
      <c r="F24" s="37" t="s">
        <v>229</v>
      </c>
      <c r="G24" s="37" t="s">
        <v>268</v>
      </c>
      <c r="H24" s="85" t="s">
        <v>231</v>
      </c>
      <c r="I24" s="37" t="s">
        <v>262</v>
      </c>
      <c r="J24" s="37" t="s">
        <v>233</v>
      </c>
      <c r="K24" s="37" t="s">
        <v>234</v>
      </c>
      <c r="L24" s="37" t="s">
        <v>235</v>
      </c>
      <c r="M24" s="37" t="s">
        <v>269</v>
      </c>
      <c r="N24" s="37" t="s">
        <v>270</v>
      </c>
      <c r="O24" s="37" t="s">
        <v>270</v>
      </c>
      <c r="P24" s="37" t="s">
        <v>239</v>
      </c>
      <c r="Q24" s="37" t="s">
        <v>240</v>
      </c>
      <c r="R24" s="38">
        <v>43438</v>
      </c>
      <c r="S24" s="38">
        <v>43468</v>
      </c>
      <c r="T24" s="38">
        <v>43472</v>
      </c>
      <c r="U24" s="36">
        <v>212471746</v>
      </c>
      <c r="V24" s="36">
        <v>31089</v>
      </c>
      <c r="W24" s="36">
        <v>0</v>
      </c>
      <c r="X24" s="36">
        <v>8069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53</v>
      </c>
      <c r="AE24" s="36">
        <v>54</v>
      </c>
      <c r="AF24" s="36">
        <v>52</v>
      </c>
      <c r="AG24" s="36">
        <v>51.5</v>
      </c>
      <c r="AH24" s="36">
        <v>0</v>
      </c>
      <c r="AI24" s="36">
        <v>796</v>
      </c>
      <c r="AJ24" s="36">
        <v>0</v>
      </c>
      <c r="AK24" s="36">
        <v>1880025</v>
      </c>
      <c r="AL24" s="36">
        <v>0</v>
      </c>
      <c r="AM24" s="36">
        <v>0</v>
      </c>
      <c r="AN24" s="36">
        <v>0</v>
      </c>
      <c r="AO24" s="36">
        <v>0</v>
      </c>
      <c r="AP24" s="36">
        <v>0</v>
      </c>
      <c r="AQ24" s="36">
        <v>0</v>
      </c>
      <c r="AR24" s="36">
        <v>0</v>
      </c>
      <c r="AS24" s="36">
        <v>0</v>
      </c>
      <c r="AT24" s="36">
        <v>317305</v>
      </c>
      <c r="AU24" s="36">
        <v>0</v>
      </c>
      <c r="AV24" s="36">
        <v>0</v>
      </c>
      <c r="AW24" s="36">
        <v>0</v>
      </c>
      <c r="AX24" s="36">
        <v>0</v>
      </c>
      <c r="AY24" s="36">
        <v>80951</v>
      </c>
      <c r="AZ24" s="36">
        <v>281743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2151950</v>
      </c>
      <c r="CE24" s="36">
        <v>2573008</v>
      </c>
      <c r="CF24" s="36">
        <v>0</v>
      </c>
      <c r="CG24" s="36">
        <v>408871</v>
      </c>
      <c r="CH24" s="36">
        <v>0</v>
      </c>
      <c r="CI24" s="36">
        <v>0</v>
      </c>
      <c r="CJ24" s="36">
        <v>0</v>
      </c>
      <c r="CK24" s="36">
        <v>0</v>
      </c>
      <c r="CL24" s="36">
        <v>408871</v>
      </c>
      <c r="CM24" s="36">
        <v>-2560820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  <c r="DA24" s="36">
        <v>0</v>
      </c>
      <c r="DB24" s="36">
        <v>0</v>
      </c>
      <c r="DC24" s="36">
        <v>0</v>
      </c>
      <c r="DD24" s="36">
        <v>-12187</v>
      </c>
      <c r="DE24" s="36">
        <v>-2573008</v>
      </c>
      <c r="DF24" s="36">
        <v>0</v>
      </c>
      <c r="DG24" s="36">
        <v>0</v>
      </c>
      <c r="DH24" s="36">
        <v>0</v>
      </c>
      <c r="DI24" s="36">
        <v>0</v>
      </c>
      <c r="DJ24" s="36">
        <v>0</v>
      </c>
      <c r="DK24" s="36">
        <v>0</v>
      </c>
      <c r="DL24" s="36">
        <v>0</v>
      </c>
      <c r="DM24" s="36">
        <v>0</v>
      </c>
      <c r="DN24" s="36">
        <v>0</v>
      </c>
      <c r="DO24" s="36">
        <v>0</v>
      </c>
      <c r="DP24" s="36">
        <v>0</v>
      </c>
      <c r="DQ24" s="36">
        <v>0</v>
      </c>
      <c r="DR24" s="36">
        <v>0</v>
      </c>
      <c r="DS24" s="36">
        <v>0</v>
      </c>
      <c r="DT24" s="36">
        <v>0</v>
      </c>
      <c r="DU24" s="36">
        <v>0</v>
      </c>
      <c r="DV24" s="36">
        <v>0</v>
      </c>
      <c r="DW24" s="36">
        <v>0</v>
      </c>
      <c r="DX24" s="36">
        <v>0</v>
      </c>
      <c r="DY24" s="36">
        <v>0</v>
      </c>
      <c r="DZ24" s="36">
        <v>0</v>
      </c>
      <c r="EA24" s="36">
        <v>0</v>
      </c>
      <c r="EB24" s="36">
        <v>0</v>
      </c>
      <c r="EC24" s="36">
        <v>0</v>
      </c>
      <c r="ED24" s="36">
        <v>0</v>
      </c>
      <c r="EE24" s="36">
        <v>0</v>
      </c>
      <c r="EF24" s="36">
        <v>0</v>
      </c>
      <c r="EG24" s="36">
        <v>0</v>
      </c>
      <c r="EH24" s="36">
        <v>0</v>
      </c>
      <c r="EI24" s="36">
        <v>0</v>
      </c>
      <c r="EJ24" s="36">
        <v>0</v>
      </c>
      <c r="EK24" s="36">
        <v>0</v>
      </c>
      <c r="EL24" s="36">
        <v>0</v>
      </c>
      <c r="EM24" s="36">
        <v>12187</v>
      </c>
      <c r="EN24" s="36">
        <v>0</v>
      </c>
      <c r="EO24" s="36">
        <v>0</v>
      </c>
      <c r="EP24" s="36">
        <v>0</v>
      </c>
      <c r="EQ24" s="36">
        <v>0</v>
      </c>
      <c r="ER24" s="36">
        <v>0</v>
      </c>
      <c r="ES24" s="36">
        <v>0</v>
      </c>
      <c r="ET24" s="36">
        <v>0</v>
      </c>
      <c r="EU24" s="36">
        <v>0</v>
      </c>
      <c r="EV24" s="36">
        <v>0</v>
      </c>
      <c r="EW24" s="36">
        <v>0</v>
      </c>
      <c r="EX24" s="36">
        <v>0</v>
      </c>
      <c r="EY24" s="36">
        <v>0</v>
      </c>
      <c r="EZ24" s="36">
        <v>0</v>
      </c>
      <c r="FA24" s="36">
        <v>0</v>
      </c>
      <c r="FB24" s="36">
        <v>0</v>
      </c>
      <c r="FC24" s="36">
        <v>0</v>
      </c>
      <c r="FD24" s="36">
        <v>0</v>
      </c>
      <c r="FE24" s="36">
        <v>0</v>
      </c>
      <c r="FF24" s="36">
        <v>0</v>
      </c>
      <c r="FG24" s="36">
        <v>0</v>
      </c>
      <c r="FH24" s="36">
        <v>0</v>
      </c>
      <c r="FI24" s="36">
        <v>0</v>
      </c>
      <c r="FJ24" s="36">
        <v>0</v>
      </c>
      <c r="FK24" s="36">
        <v>0</v>
      </c>
      <c r="FL24" s="36">
        <v>0</v>
      </c>
      <c r="FM24" s="36">
        <v>0</v>
      </c>
      <c r="FN24" s="36">
        <v>0</v>
      </c>
      <c r="FO24" s="36">
        <v>0</v>
      </c>
      <c r="FP24" s="36">
        <v>12187</v>
      </c>
      <c r="FQ24" s="36">
        <v>408871</v>
      </c>
      <c r="FR24" s="36">
        <v>0</v>
      </c>
      <c r="FS24" s="37" t="s">
        <v>241</v>
      </c>
      <c r="FT24" s="39">
        <f t="shared" si="14"/>
        <v>0</v>
      </c>
      <c r="FU24" s="39">
        <f t="shared" si="14"/>
        <v>669</v>
      </c>
      <c r="FV24" s="39">
        <f t="shared" si="14"/>
        <v>0</v>
      </c>
      <c r="FW24" s="39">
        <f t="shared" si="14"/>
        <v>1579853</v>
      </c>
      <c r="FX24" s="39">
        <f t="shared" si="14"/>
        <v>0</v>
      </c>
      <c r="FY24" s="39">
        <f t="shared" si="15"/>
        <v>266643</v>
      </c>
      <c r="FZ24" s="39">
        <f t="shared" si="16"/>
        <v>0</v>
      </c>
      <c r="GA24" s="39">
        <f t="shared" si="17"/>
        <v>68026</v>
      </c>
      <c r="GB24" s="39">
        <f t="shared" si="17"/>
        <v>236759</v>
      </c>
      <c r="GC24" s="39">
        <f t="shared" si="17"/>
        <v>0</v>
      </c>
      <c r="GD24" s="39">
        <f t="shared" si="18"/>
        <v>0</v>
      </c>
      <c r="GE24" s="39">
        <f t="shared" si="18"/>
        <v>0</v>
      </c>
      <c r="GF24" s="39"/>
      <c r="GG24" s="39">
        <f t="shared" si="19"/>
        <v>0</v>
      </c>
      <c r="GH24" s="39"/>
      <c r="GI24" s="39"/>
      <c r="GJ24" s="39">
        <f t="shared" si="20"/>
        <v>2151950</v>
      </c>
      <c r="GK24" s="39">
        <f t="shared" si="21"/>
        <v>12187</v>
      </c>
      <c r="GL24" s="39">
        <f t="shared" si="22"/>
        <v>0</v>
      </c>
      <c r="GM24" s="39"/>
      <c r="GN24" s="39">
        <f t="shared" si="0"/>
        <v>0</v>
      </c>
      <c r="GO24" s="40">
        <f t="shared" si="23"/>
        <v>408871</v>
      </c>
      <c r="GP24" s="40">
        <f t="shared" si="11"/>
        <v>2560821</v>
      </c>
      <c r="GQ24" s="40">
        <f t="shared" si="12"/>
        <v>2573008</v>
      </c>
      <c r="GR24" s="39" t="str">
        <f>IFERROR(VLOOKUP(CONCATENATE(C24,R24,S24),'Clientes Afectados'!$L$4:$M$249,2,0),"NO")</f>
        <v>NO</v>
      </c>
      <c r="GS24" s="64">
        <f t="shared" si="13"/>
        <v>30</v>
      </c>
      <c r="GT24" s="39" t="e">
        <f>+IF(GS24&gt;#REF!,"SI","NO")</f>
        <v>#REF!</v>
      </c>
    </row>
    <row r="25" spans="1:202" x14ac:dyDescent="0.25">
      <c r="A25" s="35">
        <v>43466</v>
      </c>
      <c r="B25" s="36">
        <v>1594986</v>
      </c>
      <c r="C25" s="36">
        <v>1314153</v>
      </c>
      <c r="D25" s="36">
        <v>1314153</v>
      </c>
      <c r="E25" s="37" t="s">
        <v>271</v>
      </c>
      <c r="F25" s="37" t="s">
        <v>229</v>
      </c>
      <c r="G25" s="37" t="s">
        <v>272</v>
      </c>
      <c r="H25" s="85" t="s">
        <v>231</v>
      </c>
      <c r="I25" s="37" t="s">
        <v>262</v>
      </c>
      <c r="J25" s="37" t="s">
        <v>233</v>
      </c>
      <c r="K25" s="37" t="s">
        <v>234</v>
      </c>
      <c r="L25" s="37" t="s">
        <v>235</v>
      </c>
      <c r="M25" s="37" t="s">
        <v>245</v>
      </c>
      <c r="N25" s="37" t="s">
        <v>246</v>
      </c>
      <c r="O25" s="37" t="s">
        <v>246</v>
      </c>
      <c r="P25" s="37" t="s">
        <v>239</v>
      </c>
      <c r="Q25" s="37" t="s">
        <v>240</v>
      </c>
      <c r="R25" s="38">
        <v>43409</v>
      </c>
      <c r="S25" s="38">
        <v>43468</v>
      </c>
      <c r="T25" s="38">
        <v>43472</v>
      </c>
      <c r="U25" s="36">
        <v>212471746</v>
      </c>
      <c r="V25" s="36">
        <v>33767</v>
      </c>
      <c r="W25" s="36">
        <v>0</v>
      </c>
      <c r="X25" s="36">
        <v>139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88</v>
      </c>
      <c r="AE25" s="36">
        <v>117.5</v>
      </c>
      <c r="AF25" s="36">
        <v>84</v>
      </c>
      <c r="AG25" s="36">
        <v>207</v>
      </c>
      <c r="AH25" s="36">
        <v>0</v>
      </c>
      <c r="AI25" s="36">
        <v>796</v>
      </c>
      <c r="AJ25" s="36">
        <v>0</v>
      </c>
      <c r="AK25" s="36">
        <v>2041860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340885</v>
      </c>
      <c r="AU25" s="36">
        <v>0</v>
      </c>
      <c r="AV25" s="36">
        <v>0</v>
      </c>
      <c r="AW25" s="36">
        <v>0</v>
      </c>
      <c r="AX25" s="36">
        <v>0</v>
      </c>
      <c r="AY25" s="36">
        <v>352485</v>
      </c>
      <c r="AZ25" s="36">
        <v>1132464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-2439297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1201003</v>
      </c>
      <c r="CE25" s="36">
        <v>1444317</v>
      </c>
      <c r="CF25" s="36">
        <v>0</v>
      </c>
      <c r="CG25" s="36">
        <v>228191</v>
      </c>
      <c r="CH25" s="36">
        <v>0</v>
      </c>
      <c r="CI25" s="36">
        <v>0</v>
      </c>
      <c r="CJ25" s="36">
        <v>0</v>
      </c>
      <c r="CK25" s="36">
        <v>0</v>
      </c>
      <c r="CL25" s="36">
        <v>228191</v>
      </c>
      <c r="CM25" s="36">
        <v>-1429193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  <c r="DA25" s="36">
        <v>0</v>
      </c>
      <c r="DB25" s="36">
        <v>0</v>
      </c>
      <c r="DC25" s="36">
        <v>0</v>
      </c>
      <c r="DD25" s="36">
        <v>-15124</v>
      </c>
      <c r="DE25" s="36">
        <v>-1444317</v>
      </c>
      <c r="DF25" s="36">
        <v>0</v>
      </c>
      <c r="DG25" s="36">
        <v>0</v>
      </c>
      <c r="DH25" s="36">
        <v>0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  <c r="DQ25" s="36">
        <v>0</v>
      </c>
      <c r="DR25" s="36">
        <v>0</v>
      </c>
      <c r="DS25" s="36">
        <v>0</v>
      </c>
      <c r="DT25" s="36">
        <v>0</v>
      </c>
      <c r="DU25" s="36">
        <v>0</v>
      </c>
      <c r="DV25" s="36">
        <v>0</v>
      </c>
      <c r="DW25" s="36">
        <v>0</v>
      </c>
      <c r="DX25" s="36">
        <v>0</v>
      </c>
      <c r="DY25" s="36">
        <v>0</v>
      </c>
      <c r="DZ25" s="36">
        <v>0</v>
      </c>
      <c r="EA25" s="36">
        <v>0</v>
      </c>
      <c r="EB25" s="36">
        <v>0</v>
      </c>
      <c r="EC25" s="36">
        <v>0</v>
      </c>
      <c r="ED25" s="36">
        <v>0</v>
      </c>
      <c r="EE25" s="36">
        <v>0</v>
      </c>
      <c r="EF25" s="36">
        <v>0</v>
      </c>
      <c r="EG25" s="36">
        <v>0</v>
      </c>
      <c r="EH25" s="36">
        <v>0</v>
      </c>
      <c r="EI25" s="36">
        <v>0</v>
      </c>
      <c r="EJ25" s="36">
        <v>0</v>
      </c>
      <c r="EK25" s="36">
        <v>0</v>
      </c>
      <c r="EL25" s="36">
        <v>0</v>
      </c>
      <c r="EM25" s="36">
        <v>15124</v>
      </c>
      <c r="EN25" s="36">
        <v>0</v>
      </c>
      <c r="EO25" s="36">
        <v>0</v>
      </c>
      <c r="EP25" s="36">
        <v>0</v>
      </c>
      <c r="EQ25" s="36">
        <v>0</v>
      </c>
      <c r="ER25" s="36">
        <v>0</v>
      </c>
      <c r="ES25" s="36">
        <v>0</v>
      </c>
      <c r="ET25" s="36">
        <v>0</v>
      </c>
      <c r="EU25" s="36">
        <v>0</v>
      </c>
      <c r="EV25" s="36">
        <v>0</v>
      </c>
      <c r="EW25" s="36">
        <v>0</v>
      </c>
      <c r="EX25" s="36">
        <v>0</v>
      </c>
      <c r="EY25" s="36">
        <v>0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0</v>
      </c>
      <c r="FF25" s="36">
        <v>0</v>
      </c>
      <c r="FG25" s="36">
        <v>0</v>
      </c>
      <c r="FH25" s="36">
        <v>0</v>
      </c>
      <c r="FI25" s="36">
        <v>0</v>
      </c>
      <c r="FJ25" s="36">
        <v>0</v>
      </c>
      <c r="FK25" s="36">
        <v>0</v>
      </c>
      <c r="FL25" s="36">
        <v>0</v>
      </c>
      <c r="FM25" s="36">
        <v>0</v>
      </c>
      <c r="FN25" s="36">
        <v>0</v>
      </c>
      <c r="FO25" s="36">
        <v>0</v>
      </c>
      <c r="FP25" s="36">
        <v>15124</v>
      </c>
      <c r="FQ25" s="36">
        <v>228191</v>
      </c>
      <c r="FR25" s="36">
        <v>1</v>
      </c>
      <c r="FS25" s="37" t="s">
        <v>241</v>
      </c>
      <c r="FT25" s="39">
        <f t="shared" si="14"/>
        <v>0</v>
      </c>
      <c r="FU25" s="39">
        <f t="shared" si="14"/>
        <v>669</v>
      </c>
      <c r="FV25" s="39">
        <f t="shared" si="14"/>
        <v>0</v>
      </c>
      <c r="FW25" s="39">
        <f t="shared" si="14"/>
        <v>1715849</v>
      </c>
      <c r="FX25" s="39">
        <f t="shared" si="14"/>
        <v>0</v>
      </c>
      <c r="FY25" s="39">
        <f t="shared" si="15"/>
        <v>286458</v>
      </c>
      <c r="FZ25" s="39">
        <f t="shared" si="16"/>
        <v>0</v>
      </c>
      <c r="GA25" s="39">
        <f t="shared" si="17"/>
        <v>296206</v>
      </c>
      <c r="GB25" s="39">
        <f t="shared" si="17"/>
        <v>951650</v>
      </c>
      <c r="GC25" s="39">
        <f t="shared" si="17"/>
        <v>0</v>
      </c>
      <c r="GD25" s="39">
        <f t="shared" si="18"/>
        <v>0</v>
      </c>
      <c r="GE25" s="39">
        <f t="shared" si="18"/>
        <v>0</v>
      </c>
      <c r="GF25" s="39"/>
      <c r="GG25" s="39">
        <f t="shared" si="19"/>
        <v>0</v>
      </c>
      <c r="GH25" s="39"/>
      <c r="GI25" s="39"/>
      <c r="GJ25" s="39">
        <f t="shared" si="20"/>
        <v>3250832</v>
      </c>
      <c r="GK25" s="39">
        <f t="shared" si="21"/>
        <v>15124</v>
      </c>
      <c r="GL25" s="39">
        <f t="shared" si="22"/>
        <v>-2439297</v>
      </c>
      <c r="GM25" s="39"/>
      <c r="GN25" s="39">
        <f t="shared" si="0"/>
        <v>0</v>
      </c>
      <c r="GO25" s="40">
        <f t="shared" si="23"/>
        <v>617658</v>
      </c>
      <c r="GP25" s="40">
        <f t="shared" si="11"/>
        <v>3868490</v>
      </c>
      <c r="GQ25" s="40">
        <f t="shared" si="12"/>
        <v>1444317</v>
      </c>
      <c r="GR25" s="39" t="str">
        <f>IFERROR(VLOOKUP(CONCATENATE(C25,R25,S25),'Clientes Afectados'!$L$4:$M$249,2,0),"NO")</f>
        <v>NO</v>
      </c>
      <c r="GS25" s="64">
        <f t="shared" si="13"/>
        <v>59</v>
      </c>
      <c r="GT25" s="39" t="e">
        <f>+IF(GS25&gt;#REF!,"SI","NO")</f>
        <v>#REF!</v>
      </c>
    </row>
    <row r="26" spans="1:202" x14ac:dyDescent="0.25">
      <c r="A26" s="35">
        <v>43466</v>
      </c>
      <c r="B26" s="36">
        <v>1594986</v>
      </c>
      <c r="C26" s="36">
        <v>1314156</v>
      </c>
      <c r="D26" s="36">
        <v>1314156</v>
      </c>
      <c r="E26" s="37" t="s">
        <v>273</v>
      </c>
      <c r="F26" s="37" t="s">
        <v>229</v>
      </c>
      <c r="G26" s="37" t="s">
        <v>274</v>
      </c>
      <c r="H26" s="85" t="s">
        <v>231</v>
      </c>
      <c r="I26" s="37" t="s">
        <v>262</v>
      </c>
      <c r="J26" s="37" t="s">
        <v>233</v>
      </c>
      <c r="K26" s="37" t="s">
        <v>234</v>
      </c>
      <c r="L26" s="37" t="s">
        <v>235</v>
      </c>
      <c r="M26" s="37" t="s">
        <v>245</v>
      </c>
      <c r="N26" s="37" t="s">
        <v>245</v>
      </c>
      <c r="O26" s="37" t="s">
        <v>245</v>
      </c>
      <c r="P26" s="37" t="s">
        <v>239</v>
      </c>
      <c r="Q26" s="37" t="s">
        <v>240</v>
      </c>
      <c r="R26" s="38">
        <v>43438</v>
      </c>
      <c r="S26" s="38">
        <v>43468</v>
      </c>
      <c r="T26" s="38">
        <v>43472</v>
      </c>
      <c r="U26" s="36">
        <v>212471746</v>
      </c>
      <c r="V26" s="36">
        <v>19922</v>
      </c>
      <c r="W26" s="36">
        <v>0</v>
      </c>
      <c r="X26" s="36">
        <v>7773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45</v>
      </c>
      <c r="AE26" s="36">
        <v>58</v>
      </c>
      <c r="AF26" s="36">
        <v>45</v>
      </c>
      <c r="AG26" s="36">
        <v>58</v>
      </c>
      <c r="AH26" s="36">
        <v>125633</v>
      </c>
      <c r="AI26" s="36">
        <v>796</v>
      </c>
      <c r="AJ26" s="36">
        <v>0</v>
      </c>
      <c r="AK26" s="36">
        <v>1204688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0</v>
      </c>
      <c r="AT26" s="36">
        <v>203333</v>
      </c>
      <c r="AU26" s="36">
        <v>0</v>
      </c>
      <c r="AV26" s="36">
        <v>0</v>
      </c>
      <c r="AW26" s="36">
        <v>0</v>
      </c>
      <c r="AX26" s="36">
        <v>0</v>
      </c>
      <c r="AY26" s="36">
        <v>86947</v>
      </c>
      <c r="AZ26" s="36">
        <v>317303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1629160</v>
      </c>
      <c r="CE26" s="36">
        <v>1946509</v>
      </c>
      <c r="CF26" s="36">
        <v>0</v>
      </c>
      <c r="CG26" s="36">
        <v>309540</v>
      </c>
      <c r="CH26" s="36">
        <v>0</v>
      </c>
      <c r="CI26" s="36">
        <v>0</v>
      </c>
      <c r="CJ26" s="36">
        <v>0</v>
      </c>
      <c r="CK26" s="36">
        <v>0</v>
      </c>
      <c r="CL26" s="36">
        <v>309540</v>
      </c>
      <c r="CM26" s="36">
        <v>-1938700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  <c r="DA26" s="36">
        <v>0</v>
      </c>
      <c r="DB26" s="36">
        <v>0</v>
      </c>
      <c r="DC26" s="36">
        <v>0</v>
      </c>
      <c r="DD26" s="36">
        <v>-7809</v>
      </c>
      <c r="DE26" s="36">
        <v>-1946509</v>
      </c>
      <c r="DF26" s="36">
        <v>0</v>
      </c>
      <c r="DG26" s="36">
        <v>0</v>
      </c>
      <c r="DH26" s="36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0</v>
      </c>
      <c r="DX26" s="36">
        <v>0</v>
      </c>
      <c r="DY26" s="36">
        <v>0</v>
      </c>
      <c r="DZ26" s="36">
        <v>0</v>
      </c>
      <c r="EA26" s="36">
        <v>0</v>
      </c>
      <c r="EB26" s="36">
        <v>0</v>
      </c>
      <c r="EC26" s="36">
        <v>0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0</v>
      </c>
      <c r="EJ26" s="36">
        <v>0</v>
      </c>
      <c r="EK26" s="36">
        <v>0</v>
      </c>
      <c r="EL26" s="36">
        <v>0</v>
      </c>
      <c r="EM26" s="36">
        <v>7809</v>
      </c>
      <c r="EN26" s="36">
        <v>0</v>
      </c>
      <c r="EO26" s="36">
        <v>0</v>
      </c>
      <c r="EP26" s="36">
        <v>0</v>
      </c>
      <c r="EQ26" s="36">
        <v>0</v>
      </c>
      <c r="ER26" s="36">
        <v>0</v>
      </c>
      <c r="ES26" s="36">
        <v>0</v>
      </c>
      <c r="ET26" s="36">
        <v>0</v>
      </c>
      <c r="EU26" s="36">
        <v>0</v>
      </c>
      <c r="EV26" s="36">
        <v>0</v>
      </c>
      <c r="EW26" s="36">
        <v>0</v>
      </c>
      <c r="EX26" s="36">
        <v>0</v>
      </c>
      <c r="EY26" s="36">
        <v>0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0</v>
      </c>
      <c r="FF26" s="36">
        <v>0</v>
      </c>
      <c r="FG26" s="36">
        <v>0</v>
      </c>
      <c r="FH26" s="36">
        <v>0</v>
      </c>
      <c r="FI26" s="36">
        <v>0</v>
      </c>
      <c r="FJ26" s="36">
        <v>0</v>
      </c>
      <c r="FK26" s="36">
        <v>0</v>
      </c>
      <c r="FL26" s="36">
        <v>0</v>
      </c>
      <c r="FM26" s="36">
        <v>0</v>
      </c>
      <c r="FN26" s="36">
        <v>0</v>
      </c>
      <c r="FO26" s="36">
        <v>0</v>
      </c>
      <c r="FP26" s="36">
        <v>7809</v>
      </c>
      <c r="FQ26" s="36">
        <v>309540</v>
      </c>
      <c r="FR26" s="36">
        <v>0</v>
      </c>
      <c r="FS26" s="37" t="s">
        <v>241</v>
      </c>
      <c r="FT26" s="39">
        <f t="shared" si="14"/>
        <v>105574</v>
      </c>
      <c r="FU26" s="39">
        <f t="shared" si="14"/>
        <v>669</v>
      </c>
      <c r="FV26" s="39">
        <f t="shared" si="14"/>
        <v>0</v>
      </c>
      <c r="FW26" s="39">
        <f t="shared" si="14"/>
        <v>1012343</v>
      </c>
      <c r="FX26" s="39">
        <f t="shared" si="14"/>
        <v>0</v>
      </c>
      <c r="FY26" s="39">
        <f t="shared" si="15"/>
        <v>170868</v>
      </c>
      <c r="FZ26" s="39">
        <f t="shared" si="16"/>
        <v>0</v>
      </c>
      <c r="GA26" s="39">
        <f t="shared" si="17"/>
        <v>73065</v>
      </c>
      <c r="GB26" s="39">
        <f t="shared" si="17"/>
        <v>266641</v>
      </c>
      <c r="GC26" s="39">
        <f t="shared" si="17"/>
        <v>0</v>
      </c>
      <c r="GD26" s="39">
        <f t="shared" si="18"/>
        <v>0</v>
      </c>
      <c r="GE26" s="39">
        <f t="shared" si="18"/>
        <v>0</v>
      </c>
      <c r="GF26" s="39"/>
      <c r="GG26" s="39">
        <f t="shared" si="19"/>
        <v>0</v>
      </c>
      <c r="GH26" s="39"/>
      <c r="GI26" s="39"/>
      <c r="GJ26" s="39">
        <f t="shared" si="20"/>
        <v>1629160</v>
      </c>
      <c r="GK26" s="39">
        <f t="shared" si="21"/>
        <v>7809</v>
      </c>
      <c r="GL26" s="39">
        <f t="shared" si="22"/>
        <v>0</v>
      </c>
      <c r="GM26" s="39"/>
      <c r="GN26" s="39">
        <f t="shared" si="0"/>
        <v>0</v>
      </c>
      <c r="GO26" s="40">
        <f t="shared" si="23"/>
        <v>309540</v>
      </c>
      <c r="GP26" s="40">
        <f t="shared" si="11"/>
        <v>1938700</v>
      </c>
      <c r="GQ26" s="40">
        <f t="shared" si="12"/>
        <v>1946509</v>
      </c>
      <c r="GR26" s="39" t="str">
        <f>IFERROR(VLOOKUP(CONCATENATE(C26,R26,S26),'Clientes Afectados'!$L$4:$M$249,2,0),"NO")</f>
        <v>NO</v>
      </c>
      <c r="GS26" s="64">
        <f t="shared" si="13"/>
        <v>30</v>
      </c>
      <c r="GT26" s="39" t="e">
        <f>+IF(GS26&gt;#REF!,"SI","NO")</f>
        <v>#REF!</v>
      </c>
    </row>
    <row r="27" spans="1:202" x14ac:dyDescent="0.25">
      <c r="A27" s="35">
        <v>43466</v>
      </c>
      <c r="B27" s="36">
        <v>1594986</v>
      </c>
      <c r="C27" s="36">
        <v>1459358</v>
      </c>
      <c r="D27" s="36">
        <v>1459358</v>
      </c>
      <c r="E27" s="37" t="s">
        <v>275</v>
      </c>
      <c r="F27" s="37" t="s">
        <v>229</v>
      </c>
      <c r="G27" s="37" t="s">
        <v>276</v>
      </c>
      <c r="H27" s="85" t="s">
        <v>231</v>
      </c>
      <c r="I27" s="37" t="s">
        <v>262</v>
      </c>
      <c r="J27" s="37" t="s">
        <v>233</v>
      </c>
      <c r="K27" s="37" t="s">
        <v>234</v>
      </c>
      <c r="L27" s="37" t="s">
        <v>235</v>
      </c>
      <c r="M27" s="37" t="s">
        <v>252</v>
      </c>
      <c r="N27" s="37" t="s">
        <v>253</v>
      </c>
      <c r="O27" s="37" t="s">
        <v>253</v>
      </c>
      <c r="P27" s="37" t="s">
        <v>239</v>
      </c>
      <c r="Q27" s="37" t="s">
        <v>240</v>
      </c>
      <c r="R27" s="38">
        <v>43438</v>
      </c>
      <c r="S27" s="38">
        <v>43468</v>
      </c>
      <c r="T27" s="38">
        <v>43472</v>
      </c>
      <c r="U27" s="36">
        <v>212471746</v>
      </c>
      <c r="V27" s="36">
        <v>20010</v>
      </c>
      <c r="W27" s="36">
        <v>0</v>
      </c>
      <c r="X27" s="36">
        <v>17744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38</v>
      </c>
      <c r="AE27" s="36">
        <v>99.5</v>
      </c>
      <c r="AF27" s="36">
        <v>37</v>
      </c>
      <c r="AG27" s="36">
        <v>28.5</v>
      </c>
      <c r="AH27" s="36">
        <v>0</v>
      </c>
      <c r="AI27" s="36">
        <v>796</v>
      </c>
      <c r="AJ27" s="36">
        <v>0</v>
      </c>
      <c r="AK27" s="36">
        <v>1210151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204230</v>
      </c>
      <c r="AU27" s="36">
        <v>0</v>
      </c>
      <c r="AV27" s="36">
        <v>0</v>
      </c>
      <c r="AW27" s="36">
        <v>0</v>
      </c>
      <c r="AX27" s="36">
        <v>0</v>
      </c>
      <c r="AY27" s="36">
        <v>149158</v>
      </c>
      <c r="AZ27" s="36">
        <v>155916</v>
      </c>
      <c r="BA27" s="36">
        <v>272741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1674784</v>
      </c>
      <c r="CE27" s="36">
        <v>2000837</v>
      </c>
      <c r="CF27" s="36">
        <v>0</v>
      </c>
      <c r="CG27" s="36">
        <v>318209</v>
      </c>
      <c r="CH27" s="36">
        <v>0</v>
      </c>
      <c r="CI27" s="36">
        <v>0</v>
      </c>
      <c r="CJ27" s="36">
        <v>0</v>
      </c>
      <c r="CK27" s="36">
        <v>0</v>
      </c>
      <c r="CL27" s="36">
        <v>318209</v>
      </c>
      <c r="CM27" s="36">
        <v>-1992993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0</v>
      </c>
      <c r="DB27" s="36">
        <v>0</v>
      </c>
      <c r="DC27" s="36">
        <v>0</v>
      </c>
      <c r="DD27" s="36">
        <v>-7844</v>
      </c>
      <c r="DE27" s="36">
        <v>-2000837</v>
      </c>
      <c r="DF27" s="36">
        <v>0</v>
      </c>
      <c r="DG27" s="36">
        <v>0</v>
      </c>
      <c r="DH27" s="36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0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6">
        <v>0</v>
      </c>
      <c r="EA27" s="36">
        <v>0</v>
      </c>
      <c r="EB27" s="36">
        <v>0</v>
      </c>
      <c r="EC27" s="36">
        <v>0</v>
      </c>
      <c r="ED27" s="36">
        <v>0</v>
      </c>
      <c r="EE27" s="36">
        <v>0</v>
      </c>
      <c r="EF27" s="36">
        <v>0</v>
      </c>
      <c r="EG27" s="36">
        <v>0</v>
      </c>
      <c r="EH27" s="36">
        <v>0</v>
      </c>
      <c r="EI27" s="36">
        <v>0</v>
      </c>
      <c r="EJ27" s="36">
        <v>0</v>
      </c>
      <c r="EK27" s="36">
        <v>0</v>
      </c>
      <c r="EL27" s="36">
        <v>0</v>
      </c>
      <c r="EM27" s="36">
        <v>7844</v>
      </c>
      <c r="EN27" s="36">
        <v>0</v>
      </c>
      <c r="EO27" s="36">
        <v>0</v>
      </c>
      <c r="EP27" s="36">
        <v>0</v>
      </c>
      <c r="EQ27" s="36">
        <v>0</v>
      </c>
      <c r="ER27" s="36">
        <v>0</v>
      </c>
      <c r="ES27" s="36">
        <v>0</v>
      </c>
      <c r="ET27" s="36">
        <v>0</v>
      </c>
      <c r="EU27" s="36">
        <v>0</v>
      </c>
      <c r="EV27" s="36">
        <v>0</v>
      </c>
      <c r="EW27" s="36">
        <v>0</v>
      </c>
      <c r="EX27" s="36">
        <v>0</v>
      </c>
      <c r="EY27" s="36">
        <v>0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0</v>
      </c>
      <c r="FF27" s="36">
        <v>0</v>
      </c>
      <c r="FG27" s="36">
        <v>0</v>
      </c>
      <c r="FH27" s="36">
        <v>0</v>
      </c>
      <c r="FI27" s="36">
        <v>0</v>
      </c>
      <c r="FJ27" s="36">
        <v>0</v>
      </c>
      <c r="FK27" s="36">
        <v>0</v>
      </c>
      <c r="FL27" s="36">
        <v>0</v>
      </c>
      <c r="FM27" s="36">
        <v>0</v>
      </c>
      <c r="FN27" s="36">
        <v>0</v>
      </c>
      <c r="FO27" s="36">
        <v>0</v>
      </c>
      <c r="FP27" s="36">
        <v>7844</v>
      </c>
      <c r="FQ27" s="36">
        <v>318209</v>
      </c>
      <c r="FR27" s="36">
        <v>0</v>
      </c>
      <c r="FS27" s="37" t="s">
        <v>241</v>
      </c>
      <c r="FT27" s="39">
        <f t="shared" si="14"/>
        <v>0</v>
      </c>
      <c r="FU27" s="39">
        <f t="shared" si="14"/>
        <v>669</v>
      </c>
      <c r="FV27" s="39">
        <f t="shared" si="14"/>
        <v>0</v>
      </c>
      <c r="FW27" s="39">
        <f t="shared" si="14"/>
        <v>1016934</v>
      </c>
      <c r="FX27" s="39">
        <f t="shared" si="14"/>
        <v>0</v>
      </c>
      <c r="FY27" s="39">
        <f t="shared" si="15"/>
        <v>171622</v>
      </c>
      <c r="FZ27" s="39">
        <f t="shared" si="16"/>
        <v>0</v>
      </c>
      <c r="GA27" s="39">
        <f t="shared" si="17"/>
        <v>125343</v>
      </c>
      <c r="GB27" s="39">
        <f t="shared" si="17"/>
        <v>131022</v>
      </c>
      <c r="GC27" s="39">
        <f t="shared" si="17"/>
        <v>229194</v>
      </c>
      <c r="GD27" s="39">
        <f t="shared" si="18"/>
        <v>0</v>
      </c>
      <c r="GE27" s="39">
        <f t="shared" si="18"/>
        <v>0</v>
      </c>
      <c r="GF27" s="39"/>
      <c r="GG27" s="39">
        <f t="shared" si="19"/>
        <v>0</v>
      </c>
      <c r="GH27" s="39"/>
      <c r="GI27" s="39"/>
      <c r="GJ27" s="39">
        <f t="shared" si="20"/>
        <v>1674784</v>
      </c>
      <c r="GK27" s="39">
        <f t="shared" si="21"/>
        <v>7844</v>
      </c>
      <c r="GL27" s="39">
        <f t="shared" si="22"/>
        <v>0</v>
      </c>
      <c r="GM27" s="39"/>
      <c r="GN27" s="39">
        <f t="shared" si="0"/>
        <v>0</v>
      </c>
      <c r="GO27" s="40">
        <f t="shared" si="23"/>
        <v>318209</v>
      </c>
      <c r="GP27" s="40">
        <f t="shared" si="11"/>
        <v>1992993</v>
      </c>
      <c r="GQ27" s="40">
        <f t="shared" si="12"/>
        <v>2000837</v>
      </c>
      <c r="GR27" s="39" t="str">
        <f>IFERROR(VLOOKUP(CONCATENATE(C27,R27,S27),'Clientes Afectados'!$L$4:$M$249,2,0),"NO")</f>
        <v>NO</v>
      </c>
      <c r="GS27" s="64">
        <f t="shared" si="13"/>
        <v>30</v>
      </c>
      <c r="GT27" s="39" t="e">
        <f>+IF(GS27&gt;#REF!,"SI","NO")</f>
        <v>#REF!</v>
      </c>
    </row>
    <row r="28" spans="1:202" x14ac:dyDescent="0.25">
      <c r="A28" s="35">
        <v>43466</v>
      </c>
      <c r="B28" s="36">
        <v>1594986</v>
      </c>
      <c r="C28" s="36">
        <v>1493531</v>
      </c>
      <c r="D28" s="36">
        <v>1493531</v>
      </c>
      <c r="E28" s="37" t="s">
        <v>277</v>
      </c>
      <c r="F28" s="37" t="s">
        <v>258</v>
      </c>
      <c r="G28" s="37" t="s">
        <v>278</v>
      </c>
      <c r="H28" s="85" t="s">
        <v>231</v>
      </c>
      <c r="I28" s="37" t="s">
        <v>262</v>
      </c>
      <c r="J28" s="37" t="s">
        <v>233</v>
      </c>
      <c r="K28" s="37" t="s">
        <v>234</v>
      </c>
      <c r="L28" s="37" t="s">
        <v>235</v>
      </c>
      <c r="M28" s="37" t="s">
        <v>279</v>
      </c>
      <c r="N28" s="37" t="s">
        <v>280</v>
      </c>
      <c r="O28" s="37" t="s">
        <v>241</v>
      </c>
      <c r="P28" s="37" t="s">
        <v>281</v>
      </c>
      <c r="Q28" s="37" t="s">
        <v>240</v>
      </c>
      <c r="R28" s="38">
        <v>43438</v>
      </c>
      <c r="S28" s="38">
        <v>43468</v>
      </c>
      <c r="T28" s="38">
        <v>43472</v>
      </c>
      <c r="U28" s="36">
        <v>212471746</v>
      </c>
      <c r="V28" s="36">
        <v>35856</v>
      </c>
      <c r="W28" s="36">
        <v>0</v>
      </c>
      <c r="X28" s="36">
        <v>7272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93</v>
      </c>
      <c r="AE28" s="36">
        <v>95</v>
      </c>
      <c r="AF28" s="36">
        <v>93</v>
      </c>
      <c r="AG28" s="36">
        <v>66</v>
      </c>
      <c r="AH28" s="36">
        <v>85944</v>
      </c>
      <c r="AI28" s="36">
        <v>796</v>
      </c>
      <c r="AJ28" s="36">
        <v>0</v>
      </c>
      <c r="AK28" s="36">
        <v>2168834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365961</v>
      </c>
      <c r="AU28" s="36">
        <v>0</v>
      </c>
      <c r="AV28" s="36">
        <v>0</v>
      </c>
      <c r="AW28" s="36">
        <v>0</v>
      </c>
      <c r="AX28" s="36">
        <v>0</v>
      </c>
      <c r="AY28" s="36">
        <v>142413</v>
      </c>
      <c r="AZ28" s="36">
        <v>361069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2626065</v>
      </c>
      <c r="CE28" s="36">
        <v>3139073</v>
      </c>
      <c r="CF28" s="36">
        <v>0</v>
      </c>
      <c r="CG28" s="36">
        <v>498952</v>
      </c>
      <c r="CH28" s="36">
        <v>0</v>
      </c>
      <c r="CI28" s="36">
        <v>0</v>
      </c>
      <c r="CJ28" s="36">
        <v>0</v>
      </c>
      <c r="CK28" s="36">
        <v>0</v>
      </c>
      <c r="CL28" s="36">
        <v>498952</v>
      </c>
      <c r="CM28" s="36">
        <v>-3125017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36">
        <v>0</v>
      </c>
      <c r="DC28" s="36">
        <v>0</v>
      </c>
      <c r="DD28" s="36">
        <v>-14056</v>
      </c>
      <c r="DE28" s="36">
        <v>-3139073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6"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0</v>
      </c>
      <c r="EB28" s="36">
        <v>0</v>
      </c>
      <c r="EC28" s="36">
        <v>0</v>
      </c>
      <c r="ED28" s="36">
        <v>0</v>
      </c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14056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0</v>
      </c>
      <c r="FF28" s="36">
        <v>0</v>
      </c>
      <c r="FG28" s="36">
        <v>0</v>
      </c>
      <c r="FH28" s="36">
        <v>0</v>
      </c>
      <c r="FI28" s="36">
        <v>0</v>
      </c>
      <c r="FJ28" s="36">
        <v>0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6">
        <v>14056</v>
      </c>
      <c r="FQ28" s="36">
        <v>498952</v>
      </c>
      <c r="FR28" s="36">
        <v>0</v>
      </c>
      <c r="FS28" s="37" t="s">
        <v>241</v>
      </c>
      <c r="FT28" s="39">
        <f t="shared" si="14"/>
        <v>72222</v>
      </c>
      <c r="FU28" s="39">
        <f t="shared" si="14"/>
        <v>669</v>
      </c>
      <c r="FV28" s="39">
        <f t="shared" si="14"/>
        <v>0</v>
      </c>
      <c r="FW28" s="39">
        <f t="shared" si="14"/>
        <v>1822550</v>
      </c>
      <c r="FX28" s="39">
        <f t="shared" si="14"/>
        <v>0</v>
      </c>
      <c r="FY28" s="39">
        <f t="shared" si="15"/>
        <v>307530</v>
      </c>
      <c r="FZ28" s="39">
        <f t="shared" si="16"/>
        <v>0</v>
      </c>
      <c r="GA28" s="39">
        <f t="shared" si="17"/>
        <v>119675</v>
      </c>
      <c r="GB28" s="39">
        <f t="shared" si="17"/>
        <v>303419</v>
      </c>
      <c r="GC28" s="39">
        <f t="shared" si="17"/>
        <v>0</v>
      </c>
      <c r="GD28" s="39">
        <f t="shared" si="18"/>
        <v>0</v>
      </c>
      <c r="GE28" s="39">
        <f t="shared" si="18"/>
        <v>0</v>
      </c>
      <c r="GF28" s="39"/>
      <c r="GG28" s="39">
        <f t="shared" si="19"/>
        <v>0</v>
      </c>
      <c r="GH28" s="39"/>
      <c r="GI28" s="39"/>
      <c r="GJ28" s="39">
        <f t="shared" si="20"/>
        <v>2626065</v>
      </c>
      <c r="GK28" s="39">
        <f t="shared" si="21"/>
        <v>14056</v>
      </c>
      <c r="GL28" s="39">
        <f t="shared" si="22"/>
        <v>0</v>
      </c>
      <c r="GM28" s="39"/>
      <c r="GN28" s="39">
        <f t="shared" si="0"/>
        <v>0</v>
      </c>
      <c r="GO28" s="40">
        <f t="shared" si="23"/>
        <v>498952</v>
      </c>
      <c r="GP28" s="40">
        <f t="shared" si="11"/>
        <v>3125017</v>
      </c>
      <c r="GQ28" s="40">
        <f t="shared" si="12"/>
        <v>3139073</v>
      </c>
      <c r="GR28" s="39" t="str">
        <f>IFERROR(VLOOKUP(CONCATENATE(C28,R28,S28),'Clientes Afectados'!$L$4:$M$249,2,0),"NO")</f>
        <v>NO</v>
      </c>
      <c r="GS28" s="64">
        <f t="shared" si="13"/>
        <v>30</v>
      </c>
      <c r="GT28" s="39" t="e">
        <f>+IF(GS28&gt;#REF!,"SI","NO")</f>
        <v>#REF!</v>
      </c>
    </row>
    <row r="29" spans="1:202" x14ac:dyDescent="0.25">
      <c r="A29" s="35">
        <v>43466</v>
      </c>
      <c r="B29" s="36">
        <v>1594986</v>
      </c>
      <c r="C29" s="36">
        <v>2797207</v>
      </c>
      <c r="D29" s="36">
        <v>2797207</v>
      </c>
      <c r="E29" s="37" t="s">
        <v>282</v>
      </c>
      <c r="F29" s="37" t="s">
        <v>283</v>
      </c>
      <c r="G29" s="37" t="s">
        <v>284</v>
      </c>
      <c r="H29" s="85" t="s">
        <v>285</v>
      </c>
      <c r="I29" s="37" t="s">
        <v>286</v>
      </c>
      <c r="J29" s="37" t="s">
        <v>233</v>
      </c>
      <c r="K29" s="37" t="s">
        <v>234</v>
      </c>
      <c r="L29" s="37" t="s">
        <v>235</v>
      </c>
      <c r="M29" s="37" t="s">
        <v>245</v>
      </c>
      <c r="N29" s="37" t="s">
        <v>246</v>
      </c>
      <c r="O29" s="37" t="s">
        <v>245</v>
      </c>
      <c r="P29" s="37" t="s">
        <v>281</v>
      </c>
      <c r="Q29" s="37" t="s">
        <v>240</v>
      </c>
      <c r="R29" s="38">
        <v>43438</v>
      </c>
      <c r="S29" s="38">
        <v>43468</v>
      </c>
      <c r="T29" s="38">
        <v>43472</v>
      </c>
      <c r="U29" s="36">
        <v>212471746</v>
      </c>
      <c r="V29" s="36">
        <v>18707</v>
      </c>
      <c r="W29" s="36">
        <v>0</v>
      </c>
      <c r="X29" s="36">
        <v>6397</v>
      </c>
      <c r="Y29" s="36">
        <v>0</v>
      </c>
      <c r="Z29" s="36">
        <v>0</v>
      </c>
      <c r="AA29" s="36">
        <v>0</v>
      </c>
      <c r="AB29" s="36">
        <v>0</v>
      </c>
      <c r="AC29" s="36">
        <v>0</v>
      </c>
      <c r="AD29" s="36">
        <v>40</v>
      </c>
      <c r="AE29" s="36">
        <v>41.5</v>
      </c>
      <c r="AF29" s="36">
        <v>39</v>
      </c>
      <c r="AG29" s="36">
        <v>39</v>
      </c>
      <c r="AH29" s="36">
        <v>0</v>
      </c>
      <c r="AI29" s="36">
        <v>796</v>
      </c>
      <c r="AJ29" s="36">
        <v>0</v>
      </c>
      <c r="AK29" s="36">
        <v>1193788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190931</v>
      </c>
      <c r="AU29" s="36">
        <v>0</v>
      </c>
      <c r="AV29" s="36">
        <v>0</v>
      </c>
      <c r="AW29" s="36">
        <v>0</v>
      </c>
      <c r="AX29" s="36">
        <v>0</v>
      </c>
      <c r="AY29" s="36">
        <v>140313</v>
      </c>
      <c r="AZ29" s="36">
        <v>358730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1583662</v>
      </c>
      <c r="CE29" s="36">
        <v>1891891</v>
      </c>
      <c r="CF29" s="36">
        <v>0</v>
      </c>
      <c r="CG29" s="36">
        <v>300896</v>
      </c>
      <c r="CH29" s="36">
        <v>0</v>
      </c>
      <c r="CI29" s="36">
        <v>0</v>
      </c>
      <c r="CJ29" s="36">
        <v>0</v>
      </c>
      <c r="CK29" s="36">
        <v>0</v>
      </c>
      <c r="CL29" s="36">
        <v>300896</v>
      </c>
      <c r="CM29" s="36">
        <v>-1884558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-7333</v>
      </c>
      <c r="DE29" s="36">
        <v>-1891891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0</v>
      </c>
      <c r="DV29" s="36">
        <v>0</v>
      </c>
      <c r="DW29" s="36">
        <v>0</v>
      </c>
      <c r="DX29" s="36">
        <v>0</v>
      </c>
      <c r="DY29" s="36">
        <v>0</v>
      </c>
      <c r="DZ29" s="36">
        <v>0</v>
      </c>
      <c r="EA29" s="36">
        <v>0</v>
      </c>
      <c r="EB29" s="36">
        <v>0</v>
      </c>
      <c r="EC29" s="36">
        <v>0</v>
      </c>
      <c r="ED29" s="36">
        <v>0</v>
      </c>
      <c r="EE29" s="36">
        <v>0</v>
      </c>
      <c r="EF29" s="36">
        <v>0</v>
      </c>
      <c r="EG29" s="36">
        <v>0</v>
      </c>
      <c r="EH29" s="36">
        <v>0</v>
      </c>
      <c r="EI29" s="36">
        <v>0</v>
      </c>
      <c r="EJ29" s="36">
        <v>0</v>
      </c>
      <c r="EK29" s="36">
        <v>0</v>
      </c>
      <c r="EL29" s="36">
        <v>0</v>
      </c>
      <c r="EM29" s="36">
        <v>7333</v>
      </c>
      <c r="EN29" s="36">
        <v>0</v>
      </c>
      <c r="EO29" s="36">
        <v>0</v>
      </c>
      <c r="EP29" s="36">
        <v>0</v>
      </c>
      <c r="EQ29" s="36">
        <v>0</v>
      </c>
      <c r="ER29" s="36">
        <v>0</v>
      </c>
      <c r="ES29" s="36">
        <v>0</v>
      </c>
      <c r="ET29" s="36">
        <v>0</v>
      </c>
      <c r="EU29" s="36">
        <v>0</v>
      </c>
      <c r="EV29" s="36">
        <v>0</v>
      </c>
      <c r="EW29" s="36">
        <v>0</v>
      </c>
      <c r="EX29" s="36">
        <v>0</v>
      </c>
      <c r="EY29" s="36">
        <v>0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0</v>
      </c>
      <c r="FF29" s="36">
        <v>0</v>
      </c>
      <c r="FG29" s="36">
        <v>0</v>
      </c>
      <c r="FH29" s="36">
        <v>0</v>
      </c>
      <c r="FI29" s="36">
        <v>0</v>
      </c>
      <c r="FJ29" s="36">
        <v>0</v>
      </c>
      <c r="FK29" s="36">
        <v>0</v>
      </c>
      <c r="FL29" s="36">
        <v>0</v>
      </c>
      <c r="FM29" s="36">
        <v>0</v>
      </c>
      <c r="FN29" s="36">
        <v>0</v>
      </c>
      <c r="FO29" s="36">
        <v>0</v>
      </c>
      <c r="FP29" s="36">
        <v>7333</v>
      </c>
      <c r="FQ29" s="36">
        <v>300896</v>
      </c>
      <c r="FR29" s="36">
        <v>0</v>
      </c>
      <c r="FS29" s="37" t="s">
        <v>241</v>
      </c>
      <c r="FT29" s="39">
        <f t="shared" si="14"/>
        <v>0</v>
      </c>
      <c r="FU29" s="39">
        <f t="shared" si="14"/>
        <v>669</v>
      </c>
      <c r="FV29" s="39">
        <f t="shared" si="14"/>
        <v>0</v>
      </c>
      <c r="FW29" s="39">
        <f t="shared" si="14"/>
        <v>1003183</v>
      </c>
      <c r="FX29" s="39">
        <f t="shared" si="14"/>
        <v>0</v>
      </c>
      <c r="FY29" s="39">
        <f t="shared" si="15"/>
        <v>160446</v>
      </c>
      <c r="FZ29" s="39">
        <f t="shared" si="16"/>
        <v>0</v>
      </c>
      <c r="GA29" s="39">
        <f t="shared" si="17"/>
        <v>117910</v>
      </c>
      <c r="GB29" s="39">
        <f t="shared" si="17"/>
        <v>301454</v>
      </c>
      <c r="GC29" s="39">
        <f t="shared" si="17"/>
        <v>0</v>
      </c>
      <c r="GD29" s="39">
        <f t="shared" si="18"/>
        <v>0</v>
      </c>
      <c r="GE29" s="39">
        <f t="shared" si="18"/>
        <v>0</v>
      </c>
      <c r="GF29" s="39"/>
      <c r="GG29" s="39">
        <f t="shared" si="19"/>
        <v>0</v>
      </c>
      <c r="GH29" s="39"/>
      <c r="GI29" s="39"/>
      <c r="GJ29" s="39">
        <f t="shared" si="20"/>
        <v>1583662</v>
      </c>
      <c r="GK29" s="39">
        <f t="shared" si="21"/>
        <v>7333</v>
      </c>
      <c r="GL29" s="39">
        <f t="shared" si="22"/>
        <v>0</v>
      </c>
      <c r="GM29" s="39"/>
      <c r="GN29" s="39">
        <f t="shared" si="0"/>
        <v>0</v>
      </c>
      <c r="GO29" s="40">
        <f t="shared" si="23"/>
        <v>300896</v>
      </c>
      <c r="GP29" s="40">
        <f t="shared" si="11"/>
        <v>1884558</v>
      </c>
      <c r="GQ29" s="40">
        <f t="shared" si="12"/>
        <v>1891891</v>
      </c>
      <c r="GR29" s="39" t="str">
        <f>IFERROR(VLOOKUP(CONCATENATE(C29,R29,S29),'Clientes Afectados'!$L$4:$M$249,2,0),"NO")</f>
        <v>NO</v>
      </c>
      <c r="GS29" s="64">
        <f t="shared" si="13"/>
        <v>30</v>
      </c>
      <c r="GT29" s="39" t="e">
        <f>+IF(GS29&gt;#REF!,"SI","NO")</f>
        <v>#REF!</v>
      </c>
    </row>
    <row r="30" spans="1:202" x14ac:dyDescent="0.25">
      <c r="A30" s="35">
        <v>43435</v>
      </c>
      <c r="B30" s="36">
        <v>1594986</v>
      </c>
      <c r="C30" s="36">
        <v>532998</v>
      </c>
      <c r="D30" s="36">
        <v>532998</v>
      </c>
      <c r="E30" s="37" t="s">
        <v>228</v>
      </c>
      <c r="F30" s="37" t="s">
        <v>229</v>
      </c>
      <c r="G30" s="37" t="s">
        <v>230</v>
      </c>
      <c r="H30" s="85" t="s">
        <v>231</v>
      </c>
      <c r="I30" s="37" t="s">
        <v>232</v>
      </c>
      <c r="J30" s="37" t="s">
        <v>233</v>
      </c>
      <c r="K30" s="37" t="s">
        <v>234</v>
      </c>
      <c r="L30" s="37" t="s">
        <v>235</v>
      </c>
      <c r="M30" s="37" t="s">
        <v>236</v>
      </c>
      <c r="N30" s="37" t="s">
        <v>237</v>
      </c>
      <c r="O30" s="37" t="s">
        <v>238</v>
      </c>
      <c r="P30" s="37" t="s">
        <v>239</v>
      </c>
      <c r="Q30" s="37" t="s">
        <v>240</v>
      </c>
      <c r="R30" s="38">
        <v>43409</v>
      </c>
      <c r="S30" s="38">
        <v>43438</v>
      </c>
      <c r="T30" s="38">
        <v>43440</v>
      </c>
      <c r="U30" s="36">
        <v>212471679</v>
      </c>
      <c r="V30" s="36">
        <v>36912</v>
      </c>
      <c r="W30" s="36">
        <v>0</v>
      </c>
      <c r="X30" s="36">
        <v>7364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198</v>
      </c>
      <c r="AE30" s="36">
        <v>198.5</v>
      </c>
      <c r="AF30" s="36">
        <v>198</v>
      </c>
      <c r="AG30" s="36">
        <v>198</v>
      </c>
      <c r="AH30" s="36">
        <v>156183</v>
      </c>
      <c r="AI30" s="36">
        <v>796</v>
      </c>
      <c r="AJ30" s="36">
        <v>0</v>
      </c>
      <c r="AK30" s="36">
        <v>2232142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368532</v>
      </c>
      <c r="AU30" s="36">
        <v>0</v>
      </c>
      <c r="AV30" s="36">
        <v>0</v>
      </c>
      <c r="AW30" s="36">
        <v>0</v>
      </c>
      <c r="AX30" s="36">
        <v>0</v>
      </c>
      <c r="AY30" s="36">
        <v>297908</v>
      </c>
      <c r="AZ30" s="36">
        <v>1083245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3477989</v>
      </c>
      <c r="CE30" s="36">
        <v>4138807</v>
      </c>
      <c r="CF30" s="36">
        <v>0</v>
      </c>
      <c r="CG30" s="36">
        <v>660818</v>
      </c>
      <c r="CH30" s="36">
        <v>0</v>
      </c>
      <c r="CI30" s="36">
        <v>0</v>
      </c>
      <c r="CJ30" s="36">
        <v>0</v>
      </c>
      <c r="CK30" s="36">
        <v>0</v>
      </c>
      <c r="CL30" s="36">
        <v>660818</v>
      </c>
      <c r="CM30" s="36">
        <v>-4138807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0</v>
      </c>
      <c r="DA30" s="36">
        <v>0</v>
      </c>
      <c r="DB30" s="36">
        <v>0</v>
      </c>
      <c r="DC30" s="36">
        <v>0</v>
      </c>
      <c r="DD30" s="36">
        <v>-18596</v>
      </c>
      <c r="DE30" s="36">
        <v>-4157403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0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0</v>
      </c>
      <c r="EK30" s="36">
        <v>0</v>
      </c>
      <c r="EL30" s="36">
        <v>0</v>
      </c>
      <c r="EM30" s="36">
        <v>18596</v>
      </c>
      <c r="EN30" s="36">
        <v>0</v>
      </c>
      <c r="EO30" s="36">
        <v>0</v>
      </c>
      <c r="EP30" s="36">
        <v>0</v>
      </c>
      <c r="EQ30" s="36">
        <v>0</v>
      </c>
      <c r="ER30" s="36">
        <v>0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0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0</v>
      </c>
      <c r="FF30" s="36">
        <v>0</v>
      </c>
      <c r="FG30" s="36">
        <v>0</v>
      </c>
      <c r="FH30" s="36">
        <v>0</v>
      </c>
      <c r="FI30" s="36">
        <v>0</v>
      </c>
      <c r="FJ30" s="36">
        <v>0</v>
      </c>
      <c r="FK30" s="36">
        <v>0</v>
      </c>
      <c r="FL30" s="36">
        <v>0</v>
      </c>
      <c r="FM30" s="36">
        <v>0</v>
      </c>
      <c r="FN30" s="36">
        <v>0</v>
      </c>
      <c r="FO30" s="36">
        <v>0</v>
      </c>
      <c r="FP30" s="36">
        <v>18596</v>
      </c>
      <c r="FQ30" s="36">
        <v>660818</v>
      </c>
      <c r="FR30" s="36">
        <v>0</v>
      </c>
      <c r="FS30" s="37" t="s">
        <v>241</v>
      </c>
      <c r="FT30" s="39">
        <f>ROUND(AH30/1.19,0)</f>
        <v>131246</v>
      </c>
      <c r="FU30" s="39">
        <f>ROUND(AI30/1.19,0)</f>
        <v>669</v>
      </c>
      <c r="FV30" s="39">
        <f>ROUND(AJ30/1.19,0)</f>
        <v>0</v>
      </c>
      <c r="FW30" s="39">
        <f>ROUND(AK30/1.19,0)</f>
        <v>1875750</v>
      </c>
      <c r="FX30" s="39">
        <f>ROUND(AL30/1.19,0)</f>
        <v>0</v>
      </c>
      <c r="FY30" s="39">
        <f>ROUND(AT30/1.19,0)</f>
        <v>309691</v>
      </c>
      <c r="FZ30" s="39">
        <f>ROUND(AN30/1.19,0)</f>
        <v>0</v>
      </c>
      <c r="GA30" s="39">
        <f>ROUND(AY30/1.19,0)</f>
        <v>250343</v>
      </c>
      <c r="GB30" s="39">
        <f>ROUND(AZ30/1.19,0)</f>
        <v>910290</v>
      </c>
      <c r="GC30" s="39">
        <f>ROUND(BA30/1.19,0)</f>
        <v>0</v>
      </c>
      <c r="GD30" s="39">
        <f>ROUND(BN30/1.19,0)</f>
        <v>0</v>
      </c>
      <c r="GE30" s="39">
        <f>ROUND(BO30/1.19,0)</f>
        <v>0</v>
      </c>
      <c r="GF30" s="39"/>
      <c r="GG30" s="39">
        <f>ROUND(EH30/1.19,0)</f>
        <v>0</v>
      </c>
      <c r="GH30" s="39"/>
      <c r="GI30" s="39">
        <f>EZ30</f>
        <v>0</v>
      </c>
      <c r="GJ30" s="39">
        <f>SUM(FT30:GF30)</f>
        <v>3477989</v>
      </c>
      <c r="GK30" s="39">
        <f>EH30+EM30</f>
        <v>18596</v>
      </c>
      <c r="GL30" s="39">
        <f>BP30</f>
        <v>0</v>
      </c>
      <c r="GM30" s="39"/>
      <c r="GN30" s="39">
        <f t="shared" si="0"/>
        <v>0</v>
      </c>
      <c r="GO30" s="40">
        <f>ROUND(GJ30*0.19,0)</f>
        <v>660818</v>
      </c>
      <c r="GP30" s="40">
        <f t="shared" si="11"/>
        <v>4138807</v>
      </c>
      <c r="GQ30" s="40">
        <f t="shared" si="12"/>
        <v>4157403</v>
      </c>
      <c r="GR30" s="39" t="str">
        <f>IFERROR(VLOOKUP(CONCATENATE(C30,R30,S30),'Clientes Afectados'!$L$4:$M$249,2,0),"NO")</f>
        <v>NO</v>
      </c>
      <c r="GS30" s="64">
        <f t="shared" si="13"/>
        <v>29</v>
      </c>
      <c r="GT30" s="39" t="e">
        <f>+IF(GS30&gt;#REF!,"SI","NO")</f>
        <v>#REF!</v>
      </c>
    </row>
    <row r="31" spans="1:202" x14ac:dyDescent="0.25">
      <c r="A31" s="35">
        <v>43435</v>
      </c>
      <c r="B31" s="36">
        <v>1594986</v>
      </c>
      <c r="C31" s="36">
        <v>532999</v>
      </c>
      <c r="D31" s="36">
        <v>532999</v>
      </c>
      <c r="E31" s="37" t="s">
        <v>242</v>
      </c>
      <c r="F31" s="37" t="s">
        <v>229</v>
      </c>
      <c r="G31" s="37" t="s">
        <v>243</v>
      </c>
      <c r="H31" s="85" t="s">
        <v>231</v>
      </c>
      <c r="I31" s="37" t="s">
        <v>232</v>
      </c>
      <c r="J31" s="37" t="s">
        <v>233</v>
      </c>
      <c r="K31" s="37" t="s">
        <v>234</v>
      </c>
      <c r="L31" s="37" t="s">
        <v>235</v>
      </c>
      <c r="M31" s="37" t="s">
        <v>245</v>
      </c>
      <c r="N31" s="37" t="s">
        <v>246</v>
      </c>
      <c r="O31" s="37" t="s">
        <v>245</v>
      </c>
      <c r="P31" s="37" t="s">
        <v>239</v>
      </c>
      <c r="Q31" s="37" t="s">
        <v>240</v>
      </c>
      <c r="R31" s="38">
        <v>43409</v>
      </c>
      <c r="S31" s="38">
        <v>43438</v>
      </c>
      <c r="T31" s="38">
        <v>43440</v>
      </c>
      <c r="U31" s="36">
        <v>212471679</v>
      </c>
      <c r="V31" s="36">
        <v>12880</v>
      </c>
      <c r="W31" s="36">
        <v>0</v>
      </c>
      <c r="X31" s="36">
        <v>4598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21</v>
      </c>
      <c r="AE31" s="36">
        <v>23</v>
      </c>
      <c r="AF31" s="36">
        <v>21</v>
      </c>
      <c r="AG31" s="36">
        <v>22</v>
      </c>
      <c r="AH31" s="36">
        <v>85911</v>
      </c>
      <c r="AI31" s="36">
        <v>796</v>
      </c>
      <c r="AJ31" s="36">
        <v>0</v>
      </c>
      <c r="AK31" s="36">
        <v>778828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0</v>
      </c>
      <c r="AT31" s="36">
        <v>128595</v>
      </c>
      <c r="AU31" s="36">
        <v>0</v>
      </c>
      <c r="AV31" s="36">
        <v>0</v>
      </c>
      <c r="AW31" s="36">
        <v>0</v>
      </c>
      <c r="AX31" s="36">
        <v>0</v>
      </c>
      <c r="AY31" s="36">
        <v>34518</v>
      </c>
      <c r="AZ31" s="36">
        <v>120360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965553</v>
      </c>
      <c r="CE31" s="36">
        <v>1149008</v>
      </c>
      <c r="CF31" s="36">
        <v>0</v>
      </c>
      <c r="CG31" s="36">
        <v>183455</v>
      </c>
      <c r="CH31" s="36">
        <v>0</v>
      </c>
      <c r="CI31" s="36">
        <v>0</v>
      </c>
      <c r="CJ31" s="36">
        <v>0</v>
      </c>
      <c r="CK31" s="36">
        <v>0</v>
      </c>
      <c r="CL31" s="36">
        <v>183455</v>
      </c>
      <c r="CM31" s="36">
        <v>-1149008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  <c r="DA31" s="36">
        <v>0</v>
      </c>
      <c r="DB31" s="36">
        <v>0</v>
      </c>
      <c r="DC31" s="36">
        <v>0</v>
      </c>
      <c r="DD31" s="36">
        <v>-6489</v>
      </c>
      <c r="DE31" s="36">
        <v>-1155497</v>
      </c>
      <c r="DF31" s="36">
        <v>0</v>
      </c>
      <c r="DG31" s="36">
        <v>0</v>
      </c>
      <c r="DH31" s="36">
        <v>0</v>
      </c>
      <c r="DI31" s="36">
        <v>0</v>
      </c>
      <c r="DJ31" s="36">
        <v>0</v>
      </c>
      <c r="DK31" s="36">
        <v>0</v>
      </c>
      <c r="DL31" s="36">
        <v>0</v>
      </c>
      <c r="DM31" s="36">
        <v>0</v>
      </c>
      <c r="DN31" s="36">
        <v>0</v>
      </c>
      <c r="DO31" s="36">
        <v>0</v>
      </c>
      <c r="DP31" s="36">
        <v>0</v>
      </c>
      <c r="DQ31" s="36">
        <v>0</v>
      </c>
      <c r="DR31" s="36">
        <v>0</v>
      </c>
      <c r="DS31" s="36">
        <v>0</v>
      </c>
      <c r="DT31" s="36">
        <v>0</v>
      </c>
      <c r="DU31" s="36">
        <v>0</v>
      </c>
      <c r="DV31" s="36">
        <v>0</v>
      </c>
      <c r="DW31" s="36">
        <v>0</v>
      </c>
      <c r="DX31" s="36">
        <v>0</v>
      </c>
      <c r="DY31" s="36">
        <v>0</v>
      </c>
      <c r="DZ31" s="36">
        <v>0</v>
      </c>
      <c r="EA31" s="36">
        <v>0</v>
      </c>
      <c r="EB31" s="36">
        <v>0</v>
      </c>
      <c r="EC31" s="36">
        <v>0</v>
      </c>
      <c r="ED31" s="36">
        <v>0</v>
      </c>
      <c r="EE31" s="36">
        <v>0</v>
      </c>
      <c r="EF31" s="36">
        <v>0</v>
      </c>
      <c r="EG31" s="36">
        <v>0</v>
      </c>
      <c r="EH31" s="36">
        <v>0</v>
      </c>
      <c r="EI31" s="36">
        <v>0</v>
      </c>
      <c r="EJ31" s="36">
        <v>0</v>
      </c>
      <c r="EK31" s="36">
        <v>0</v>
      </c>
      <c r="EL31" s="36">
        <v>0</v>
      </c>
      <c r="EM31" s="36">
        <v>6489</v>
      </c>
      <c r="EN31" s="36">
        <v>0</v>
      </c>
      <c r="EO31" s="36">
        <v>0</v>
      </c>
      <c r="EP31" s="36">
        <v>0</v>
      </c>
      <c r="EQ31" s="36">
        <v>0</v>
      </c>
      <c r="ER31" s="36">
        <v>0</v>
      </c>
      <c r="ES31" s="36">
        <v>0</v>
      </c>
      <c r="ET31" s="36">
        <v>0</v>
      </c>
      <c r="EU31" s="36">
        <v>0</v>
      </c>
      <c r="EV31" s="36">
        <v>0</v>
      </c>
      <c r="EW31" s="36">
        <v>0</v>
      </c>
      <c r="EX31" s="36">
        <v>0</v>
      </c>
      <c r="EY31" s="36">
        <v>0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0</v>
      </c>
      <c r="FF31" s="36">
        <v>0</v>
      </c>
      <c r="FG31" s="36">
        <v>0</v>
      </c>
      <c r="FH31" s="36">
        <v>0</v>
      </c>
      <c r="FI31" s="36">
        <v>0</v>
      </c>
      <c r="FJ31" s="36">
        <v>0</v>
      </c>
      <c r="FK31" s="36">
        <v>0</v>
      </c>
      <c r="FL31" s="36">
        <v>0</v>
      </c>
      <c r="FM31" s="36">
        <v>0</v>
      </c>
      <c r="FN31" s="36">
        <v>0</v>
      </c>
      <c r="FO31" s="36">
        <v>0</v>
      </c>
      <c r="FP31" s="36">
        <v>6489</v>
      </c>
      <c r="FQ31" s="36">
        <v>183455</v>
      </c>
      <c r="FR31" s="36">
        <v>0</v>
      </c>
      <c r="FS31" s="37" t="s">
        <v>241</v>
      </c>
      <c r="FT31" s="39">
        <f t="shared" ref="FT31:FX43" si="24">ROUND(AH31/1.19,0)</f>
        <v>72194</v>
      </c>
      <c r="FU31" s="39">
        <f t="shared" si="24"/>
        <v>669</v>
      </c>
      <c r="FV31" s="39">
        <f t="shared" si="24"/>
        <v>0</v>
      </c>
      <c r="FW31" s="39">
        <f t="shared" si="24"/>
        <v>654477</v>
      </c>
      <c r="FX31" s="39">
        <f t="shared" si="24"/>
        <v>0</v>
      </c>
      <c r="FY31" s="39">
        <f t="shared" ref="FY31:FY43" si="25">ROUND(AT31/1.19,0)</f>
        <v>108063</v>
      </c>
      <c r="FZ31" s="39">
        <f t="shared" ref="FZ31:FZ43" si="26">ROUND(AN31/1.19,0)</f>
        <v>0</v>
      </c>
      <c r="GA31" s="39">
        <f t="shared" ref="GA31:GC43" si="27">ROUND(AY31/1.19,0)</f>
        <v>29007</v>
      </c>
      <c r="GB31" s="39">
        <f t="shared" si="27"/>
        <v>101143</v>
      </c>
      <c r="GC31" s="39">
        <f t="shared" si="27"/>
        <v>0</v>
      </c>
      <c r="GD31" s="39">
        <f t="shared" ref="GD31:GE43" si="28">ROUND(BN31/1.19,0)</f>
        <v>0</v>
      </c>
      <c r="GE31" s="39">
        <f t="shared" si="28"/>
        <v>0</v>
      </c>
      <c r="GF31" s="39"/>
      <c r="GG31" s="39">
        <f t="shared" ref="GG31:GG43" si="29">ROUND(EH31/1.19,0)</f>
        <v>0</v>
      </c>
      <c r="GH31" s="39"/>
      <c r="GI31" s="39">
        <f t="shared" ref="GI31:GI43" si="30">EZ31</f>
        <v>0</v>
      </c>
      <c r="GJ31" s="39">
        <f t="shared" ref="GJ31:GJ43" si="31">SUM(FT31:GF31)</f>
        <v>965553</v>
      </c>
      <c r="GK31" s="39">
        <f t="shared" ref="GK31:GK43" si="32">EH31+EM31</f>
        <v>6489</v>
      </c>
      <c r="GL31" s="39">
        <f t="shared" ref="GL31:GL43" si="33">BP31</f>
        <v>0</v>
      </c>
      <c r="GM31" s="39"/>
      <c r="GN31" s="39">
        <f t="shared" si="0"/>
        <v>0</v>
      </c>
      <c r="GO31" s="40">
        <f t="shared" ref="GO31:GO43" si="34">ROUND(GJ31*0.19,0)</f>
        <v>183455</v>
      </c>
      <c r="GP31" s="40">
        <f t="shared" si="11"/>
        <v>1149008</v>
      </c>
      <c r="GQ31" s="40">
        <f t="shared" si="12"/>
        <v>1155497</v>
      </c>
      <c r="GR31" s="39" t="str">
        <f>IFERROR(VLOOKUP(CONCATENATE(C31,R31,S31),'Clientes Afectados'!$L$4:$M$249,2,0),"NO")</f>
        <v>NO</v>
      </c>
      <c r="GS31" s="64">
        <f t="shared" si="13"/>
        <v>29</v>
      </c>
      <c r="GT31" s="39" t="e">
        <f>+IF(GS31&gt;#REF!,"SI","NO")</f>
        <v>#REF!</v>
      </c>
    </row>
    <row r="32" spans="1:202" x14ac:dyDescent="0.25">
      <c r="A32" s="35">
        <v>43435</v>
      </c>
      <c r="B32" s="36">
        <v>1594986</v>
      </c>
      <c r="C32" s="36">
        <v>533097</v>
      </c>
      <c r="D32" s="36">
        <v>533097</v>
      </c>
      <c r="E32" s="37" t="s">
        <v>247</v>
      </c>
      <c r="F32" s="37" t="s">
        <v>229</v>
      </c>
      <c r="G32" s="37" t="s">
        <v>248</v>
      </c>
      <c r="H32" s="85" t="s">
        <v>231</v>
      </c>
      <c r="I32" s="37" t="s">
        <v>232</v>
      </c>
      <c r="J32" s="37" t="s">
        <v>233</v>
      </c>
      <c r="K32" s="37" t="s">
        <v>234</v>
      </c>
      <c r="L32" s="37" t="s">
        <v>235</v>
      </c>
      <c r="M32" s="37" t="s">
        <v>249</v>
      </c>
      <c r="N32" s="37" t="s">
        <v>245</v>
      </c>
      <c r="O32" s="37" t="s">
        <v>245</v>
      </c>
      <c r="P32" s="37" t="s">
        <v>239</v>
      </c>
      <c r="Q32" s="37" t="s">
        <v>240</v>
      </c>
      <c r="R32" s="38">
        <v>43409</v>
      </c>
      <c r="S32" s="38">
        <v>43438</v>
      </c>
      <c r="T32" s="38">
        <v>43440</v>
      </c>
      <c r="U32" s="36">
        <v>212471679</v>
      </c>
      <c r="V32" s="36">
        <v>28194</v>
      </c>
      <c r="W32" s="36">
        <v>0</v>
      </c>
      <c r="X32" s="36">
        <v>4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67</v>
      </c>
      <c r="AE32" s="36">
        <v>124</v>
      </c>
      <c r="AF32" s="36">
        <v>65</v>
      </c>
      <c r="AG32" s="36">
        <v>68</v>
      </c>
      <c r="AH32" s="36">
        <v>207459</v>
      </c>
      <c r="AI32" s="36">
        <v>796</v>
      </c>
      <c r="AJ32" s="36">
        <v>0</v>
      </c>
      <c r="AK32" s="36">
        <v>1704833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281491</v>
      </c>
      <c r="AU32" s="36">
        <v>0</v>
      </c>
      <c r="AV32" s="36">
        <v>0</v>
      </c>
      <c r="AW32" s="36">
        <v>0</v>
      </c>
      <c r="AX32" s="36">
        <v>0</v>
      </c>
      <c r="AY32" s="36">
        <v>186098</v>
      </c>
      <c r="AZ32" s="36">
        <v>372024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2313194</v>
      </c>
      <c r="CE32" s="36">
        <v>2752701</v>
      </c>
      <c r="CF32" s="36">
        <v>0</v>
      </c>
      <c r="CG32" s="36">
        <v>439507</v>
      </c>
      <c r="CH32" s="36">
        <v>0</v>
      </c>
      <c r="CI32" s="36">
        <v>0</v>
      </c>
      <c r="CJ32" s="36">
        <v>0</v>
      </c>
      <c r="CK32" s="36">
        <v>0</v>
      </c>
      <c r="CL32" s="36">
        <v>439507</v>
      </c>
      <c r="CM32" s="36">
        <v>-2752701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0</v>
      </c>
      <c r="DB32" s="36">
        <v>0</v>
      </c>
      <c r="DC32" s="36">
        <v>0</v>
      </c>
      <c r="DD32" s="36">
        <v>-14204</v>
      </c>
      <c r="DE32" s="36">
        <v>-2766905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0</v>
      </c>
      <c r="DQ32" s="36">
        <v>0</v>
      </c>
      <c r="DR32" s="36">
        <v>0</v>
      </c>
      <c r="DS32" s="36">
        <v>0</v>
      </c>
      <c r="DT32" s="36">
        <v>0</v>
      </c>
      <c r="DU32" s="36">
        <v>0</v>
      </c>
      <c r="DV32" s="36">
        <v>0</v>
      </c>
      <c r="DW32" s="36">
        <v>0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14204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0</v>
      </c>
      <c r="FL32" s="36">
        <v>0</v>
      </c>
      <c r="FM32" s="36">
        <v>0</v>
      </c>
      <c r="FN32" s="36">
        <v>0</v>
      </c>
      <c r="FO32" s="36">
        <v>0</v>
      </c>
      <c r="FP32" s="36">
        <v>14204</v>
      </c>
      <c r="FQ32" s="36">
        <v>439507</v>
      </c>
      <c r="FR32" s="36">
        <v>0</v>
      </c>
      <c r="FS32" s="37" t="s">
        <v>241</v>
      </c>
      <c r="FT32" s="39">
        <f t="shared" si="24"/>
        <v>174335</v>
      </c>
      <c r="FU32" s="39">
        <f t="shared" si="24"/>
        <v>669</v>
      </c>
      <c r="FV32" s="39">
        <f t="shared" si="24"/>
        <v>0</v>
      </c>
      <c r="FW32" s="39">
        <f t="shared" si="24"/>
        <v>1432633</v>
      </c>
      <c r="FX32" s="39">
        <f t="shared" si="24"/>
        <v>0</v>
      </c>
      <c r="FY32" s="39">
        <f t="shared" si="25"/>
        <v>236547</v>
      </c>
      <c r="FZ32" s="39">
        <f t="shared" si="26"/>
        <v>0</v>
      </c>
      <c r="GA32" s="39">
        <f t="shared" si="27"/>
        <v>156385</v>
      </c>
      <c r="GB32" s="39">
        <f t="shared" si="27"/>
        <v>312625</v>
      </c>
      <c r="GC32" s="39">
        <f t="shared" si="27"/>
        <v>0</v>
      </c>
      <c r="GD32" s="39">
        <f t="shared" si="28"/>
        <v>0</v>
      </c>
      <c r="GE32" s="39">
        <f t="shared" si="28"/>
        <v>0</v>
      </c>
      <c r="GF32" s="39"/>
      <c r="GG32" s="39">
        <f t="shared" si="29"/>
        <v>0</v>
      </c>
      <c r="GH32" s="39"/>
      <c r="GI32" s="39">
        <f t="shared" si="30"/>
        <v>0</v>
      </c>
      <c r="GJ32" s="39">
        <f t="shared" si="31"/>
        <v>2313194</v>
      </c>
      <c r="GK32" s="39">
        <f t="shared" si="32"/>
        <v>14204</v>
      </c>
      <c r="GL32" s="39">
        <f t="shared" si="33"/>
        <v>0</v>
      </c>
      <c r="GM32" s="39"/>
      <c r="GN32" s="39">
        <f t="shared" si="0"/>
        <v>0</v>
      </c>
      <c r="GO32" s="40">
        <f t="shared" si="34"/>
        <v>439507</v>
      </c>
      <c r="GP32" s="40">
        <f t="shared" si="11"/>
        <v>2752701</v>
      </c>
      <c r="GQ32" s="40">
        <f t="shared" si="12"/>
        <v>2766905</v>
      </c>
      <c r="GR32" s="39" t="str">
        <f>IFERROR(VLOOKUP(CONCATENATE(C32,R32,S32),'Clientes Afectados'!$L$4:$M$249,2,0),"NO")</f>
        <v>NO</v>
      </c>
      <c r="GS32" s="64">
        <f t="shared" si="13"/>
        <v>29</v>
      </c>
      <c r="GT32" s="39" t="e">
        <f>+IF(GS32&gt;#REF!,"SI","NO")</f>
        <v>#REF!</v>
      </c>
    </row>
    <row r="33" spans="1:202" x14ac:dyDescent="0.25">
      <c r="A33" s="35">
        <v>43435</v>
      </c>
      <c r="B33" s="36">
        <v>1594986</v>
      </c>
      <c r="C33" s="36">
        <v>533104</v>
      </c>
      <c r="D33" s="36">
        <v>533104</v>
      </c>
      <c r="E33" s="37" t="s">
        <v>250</v>
      </c>
      <c r="F33" s="37" t="s">
        <v>229</v>
      </c>
      <c r="G33" s="37" t="s">
        <v>251</v>
      </c>
      <c r="H33" s="85" t="s">
        <v>231</v>
      </c>
      <c r="I33" s="37" t="s">
        <v>232</v>
      </c>
      <c r="J33" s="37" t="s">
        <v>233</v>
      </c>
      <c r="K33" s="37" t="s">
        <v>234</v>
      </c>
      <c r="L33" s="37" t="s">
        <v>235</v>
      </c>
      <c r="M33" s="37" t="s">
        <v>252</v>
      </c>
      <c r="N33" s="37" t="s">
        <v>237</v>
      </c>
      <c r="O33" s="37" t="s">
        <v>253</v>
      </c>
      <c r="P33" s="37" t="s">
        <v>239</v>
      </c>
      <c r="Q33" s="37" t="s">
        <v>240</v>
      </c>
      <c r="R33" s="38">
        <v>43137</v>
      </c>
      <c r="S33" s="38">
        <v>43438</v>
      </c>
      <c r="T33" s="38">
        <v>43440</v>
      </c>
      <c r="U33" s="36">
        <v>212471679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1637</v>
      </c>
      <c r="AD33" s="36">
        <v>0</v>
      </c>
      <c r="AE33" s="36">
        <v>0</v>
      </c>
      <c r="AF33" s="36">
        <v>0</v>
      </c>
      <c r="AG33" s="36">
        <v>0</v>
      </c>
      <c r="AH33" s="36">
        <v>151920</v>
      </c>
      <c r="AI33" s="36">
        <v>796</v>
      </c>
      <c r="AJ33" s="36">
        <v>0</v>
      </c>
      <c r="AK33" s="36">
        <v>105958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0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217373</v>
      </c>
      <c r="CE33" s="36">
        <v>258674</v>
      </c>
      <c r="CF33" s="36">
        <v>0</v>
      </c>
      <c r="CG33" s="36">
        <v>41301</v>
      </c>
      <c r="CH33" s="36">
        <v>0</v>
      </c>
      <c r="CI33" s="36">
        <v>0</v>
      </c>
      <c r="CJ33" s="36">
        <v>0</v>
      </c>
      <c r="CK33" s="36">
        <v>0</v>
      </c>
      <c r="CL33" s="36">
        <v>41301</v>
      </c>
      <c r="CM33" s="36">
        <v>-258674</v>
      </c>
      <c r="CN33" s="36">
        <v>0</v>
      </c>
      <c r="CO33" s="36">
        <v>0</v>
      </c>
      <c r="CP33" s="36">
        <v>0</v>
      </c>
      <c r="CQ33" s="36">
        <v>0</v>
      </c>
      <c r="CR33" s="36">
        <v>0</v>
      </c>
      <c r="CS33" s="36">
        <v>0</v>
      </c>
      <c r="CT33" s="36">
        <v>0</v>
      </c>
      <c r="CU33" s="36">
        <v>0</v>
      </c>
      <c r="CV33" s="36">
        <v>0</v>
      </c>
      <c r="CW33" s="36">
        <v>0</v>
      </c>
      <c r="CX33" s="36">
        <v>0</v>
      </c>
      <c r="CY33" s="36">
        <v>0</v>
      </c>
      <c r="CZ33" s="36">
        <v>0</v>
      </c>
      <c r="DA33" s="36">
        <v>0</v>
      </c>
      <c r="DB33" s="36">
        <v>0</v>
      </c>
      <c r="DC33" s="36">
        <v>0</v>
      </c>
      <c r="DD33" s="36">
        <v>566</v>
      </c>
      <c r="DE33" s="36">
        <v>-258108</v>
      </c>
      <c r="DF33" s="36">
        <v>0</v>
      </c>
      <c r="DG33" s="36">
        <v>0</v>
      </c>
      <c r="DH33" s="36">
        <v>0</v>
      </c>
      <c r="DI33" s="36">
        <v>0</v>
      </c>
      <c r="DJ33" s="36">
        <v>0</v>
      </c>
      <c r="DK33" s="36">
        <v>0</v>
      </c>
      <c r="DL33" s="36">
        <v>0</v>
      </c>
      <c r="DM33" s="36">
        <v>0</v>
      </c>
      <c r="DN33" s="36">
        <v>0</v>
      </c>
      <c r="DO33" s="36">
        <v>0</v>
      </c>
      <c r="DP33" s="36">
        <v>0</v>
      </c>
      <c r="DQ33" s="36">
        <v>0</v>
      </c>
      <c r="DR33" s="36">
        <v>0</v>
      </c>
      <c r="DS33" s="36">
        <v>0</v>
      </c>
      <c r="DT33" s="36">
        <v>0</v>
      </c>
      <c r="DU33" s="36">
        <v>0</v>
      </c>
      <c r="DV33" s="36">
        <v>0</v>
      </c>
      <c r="DW33" s="36">
        <v>0</v>
      </c>
      <c r="DX33" s="36">
        <v>0</v>
      </c>
      <c r="DY33" s="36">
        <v>0</v>
      </c>
      <c r="DZ33" s="36">
        <v>0</v>
      </c>
      <c r="EA33" s="36">
        <v>0</v>
      </c>
      <c r="EB33" s="36">
        <v>0</v>
      </c>
      <c r="EC33" s="36">
        <v>0</v>
      </c>
      <c r="ED33" s="36">
        <v>0</v>
      </c>
      <c r="EE33" s="36">
        <v>0</v>
      </c>
      <c r="EF33" s="36">
        <v>0</v>
      </c>
      <c r="EG33" s="36">
        <v>0</v>
      </c>
      <c r="EH33" s="36">
        <v>0</v>
      </c>
      <c r="EI33" s="36">
        <v>0</v>
      </c>
      <c r="EJ33" s="36">
        <v>0</v>
      </c>
      <c r="EK33" s="36">
        <v>0</v>
      </c>
      <c r="EL33" s="36">
        <v>0</v>
      </c>
      <c r="EM33" s="36">
        <v>0</v>
      </c>
      <c r="EN33" s="36">
        <v>0</v>
      </c>
      <c r="EO33" s="36">
        <v>0</v>
      </c>
      <c r="EP33" s="36">
        <v>0</v>
      </c>
      <c r="EQ33" s="36">
        <v>0</v>
      </c>
      <c r="ER33" s="36">
        <v>0</v>
      </c>
      <c r="ES33" s="36">
        <v>0</v>
      </c>
      <c r="ET33" s="36">
        <v>0</v>
      </c>
      <c r="EU33" s="36">
        <v>0</v>
      </c>
      <c r="EV33" s="36">
        <v>0</v>
      </c>
      <c r="EW33" s="36">
        <v>0</v>
      </c>
      <c r="EX33" s="36">
        <v>0</v>
      </c>
      <c r="EY33" s="36">
        <v>0</v>
      </c>
      <c r="EZ33" s="36">
        <v>-566</v>
      </c>
      <c r="FA33" s="36">
        <v>0</v>
      </c>
      <c r="FB33" s="36">
        <v>0</v>
      </c>
      <c r="FC33" s="36">
        <v>0</v>
      </c>
      <c r="FD33" s="36">
        <v>0</v>
      </c>
      <c r="FE33" s="36">
        <v>0</v>
      </c>
      <c r="FF33" s="36">
        <v>0</v>
      </c>
      <c r="FG33" s="36">
        <v>0</v>
      </c>
      <c r="FH33" s="36">
        <v>0</v>
      </c>
      <c r="FI33" s="36">
        <v>0</v>
      </c>
      <c r="FJ33" s="36">
        <v>0</v>
      </c>
      <c r="FK33" s="36">
        <v>0</v>
      </c>
      <c r="FL33" s="36">
        <v>0</v>
      </c>
      <c r="FM33" s="36">
        <v>0</v>
      </c>
      <c r="FN33" s="36">
        <v>0</v>
      </c>
      <c r="FO33" s="36">
        <v>0</v>
      </c>
      <c r="FP33" s="36">
        <v>-566</v>
      </c>
      <c r="FQ33" s="36">
        <v>41301</v>
      </c>
      <c r="FR33" s="36">
        <v>0</v>
      </c>
      <c r="FS33" s="37" t="s">
        <v>241</v>
      </c>
      <c r="FT33" s="39">
        <f t="shared" si="24"/>
        <v>127664</v>
      </c>
      <c r="FU33" s="39">
        <f t="shared" si="24"/>
        <v>669</v>
      </c>
      <c r="FV33" s="39">
        <f t="shared" si="24"/>
        <v>0</v>
      </c>
      <c r="FW33" s="39">
        <f t="shared" si="24"/>
        <v>89040</v>
      </c>
      <c r="FX33" s="39">
        <f t="shared" si="24"/>
        <v>0</v>
      </c>
      <c r="FY33" s="39">
        <f t="shared" si="25"/>
        <v>0</v>
      </c>
      <c r="FZ33" s="39">
        <f t="shared" si="26"/>
        <v>0</v>
      </c>
      <c r="GA33" s="39">
        <f t="shared" si="27"/>
        <v>0</v>
      </c>
      <c r="GB33" s="39">
        <f t="shared" si="27"/>
        <v>0</v>
      </c>
      <c r="GC33" s="39">
        <f t="shared" si="27"/>
        <v>0</v>
      </c>
      <c r="GD33" s="39">
        <f t="shared" si="28"/>
        <v>0</v>
      </c>
      <c r="GE33" s="39">
        <f t="shared" si="28"/>
        <v>0</v>
      </c>
      <c r="GF33" s="39"/>
      <c r="GG33" s="39">
        <f t="shared" si="29"/>
        <v>0</v>
      </c>
      <c r="GH33" s="39"/>
      <c r="GI33" s="39">
        <f t="shared" si="30"/>
        <v>-566</v>
      </c>
      <c r="GJ33" s="39">
        <f t="shared" si="31"/>
        <v>217373</v>
      </c>
      <c r="GK33" s="39">
        <f t="shared" si="32"/>
        <v>0</v>
      </c>
      <c r="GL33" s="39">
        <f t="shared" si="33"/>
        <v>0</v>
      </c>
      <c r="GM33" s="39"/>
      <c r="GN33" s="39">
        <f t="shared" si="0"/>
        <v>-566</v>
      </c>
      <c r="GO33" s="40">
        <f t="shared" si="34"/>
        <v>41301</v>
      </c>
      <c r="GP33" s="40">
        <f t="shared" si="11"/>
        <v>258674</v>
      </c>
      <c r="GQ33" s="40">
        <f t="shared" si="12"/>
        <v>258108</v>
      </c>
      <c r="GR33" s="39" t="str">
        <f>IFERROR(VLOOKUP(CONCATENATE(C33,R33,S33),'Clientes Afectados'!$L$4:$M$249,2,0),"NO")</f>
        <v>NO</v>
      </c>
      <c r="GS33" s="64">
        <f t="shared" si="13"/>
        <v>301</v>
      </c>
      <c r="GT33" s="39" t="e">
        <f>+IF(GS33&gt;#REF!,"SI","NO")</f>
        <v>#REF!</v>
      </c>
    </row>
    <row r="34" spans="1:202" x14ac:dyDescent="0.25">
      <c r="A34" s="35">
        <v>43435</v>
      </c>
      <c r="B34" s="36">
        <v>1594986</v>
      </c>
      <c r="C34" s="36">
        <v>533110</v>
      </c>
      <c r="D34" s="36">
        <v>533110</v>
      </c>
      <c r="E34" s="37" t="s">
        <v>254</v>
      </c>
      <c r="F34" s="37" t="s">
        <v>229</v>
      </c>
      <c r="G34" s="37" t="s">
        <v>255</v>
      </c>
      <c r="H34" s="85" t="s">
        <v>231</v>
      </c>
      <c r="I34" s="37" t="s">
        <v>232</v>
      </c>
      <c r="J34" s="37" t="s">
        <v>233</v>
      </c>
      <c r="K34" s="37" t="s">
        <v>234</v>
      </c>
      <c r="L34" s="37" t="s">
        <v>235</v>
      </c>
      <c r="M34" s="37" t="s">
        <v>252</v>
      </c>
      <c r="N34" s="37" t="s">
        <v>256</v>
      </c>
      <c r="O34" s="37" t="s">
        <v>253</v>
      </c>
      <c r="P34" s="37" t="s">
        <v>239</v>
      </c>
      <c r="Q34" s="37" t="s">
        <v>240</v>
      </c>
      <c r="R34" s="38">
        <v>43105</v>
      </c>
      <c r="S34" s="38">
        <v>43438</v>
      </c>
      <c r="T34" s="38">
        <v>43440</v>
      </c>
      <c r="U34" s="36">
        <v>212471679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389</v>
      </c>
      <c r="AD34" s="36">
        <v>0</v>
      </c>
      <c r="AE34" s="36">
        <v>0</v>
      </c>
      <c r="AF34" s="36">
        <v>0</v>
      </c>
      <c r="AG34" s="36">
        <v>0</v>
      </c>
      <c r="AH34" s="36">
        <v>151920</v>
      </c>
      <c r="AI34" s="36">
        <v>796</v>
      </c>
      <c r="AJ34" s="36">
        <v>0</v>
      </c>
      <c r="AK34" s="36">
        <v>25352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149637</v>
      </c>
      <c r="CE34" s="36">
        <v>178068</v>
      </c>
      <c r="CF34" s="36">
        <v>0</v>
      </c>
      <c r="CG34" s="36">
        <v>28431</v>
      </c>
      <c r="CH34" s="36">
        <v>0</v>
      </c>
      <c r="CI34" s="36">
        <v>0</v>
      </c>
      <c r="CJ34" s="36">
        <v>0</v>
      </c>
      <c r="CK34" s="36">
        <v>0</v>
      </c>
      <c r="CL34" s="36">
        <v>28431</v>
      </c>
      <c r="CM34" s="36">
        <v>-178068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  <c r="DA34" s="36">
        <v>0</v>
      </c>
      <c r="DB34" s="36">
        <v>0</v>
      </c>
      <c r="DC34" s="36">
        <v>0</v>
      </c>
      <c r="DD34" s="36">
        <v>0</v>
      </c>
      <c r="DE34" s="36">
        <v>-178068</v>
      </c>
      <c r="DF34" s="36">
        <v>0</v>
      </c>
      <c r="DG34" s="36">
        <v>0</v>
      </c>
      <c r="DH34" s="36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0</v>
      </c>
      <c r="DQ34" s="36">
        <v>0</v>
      </c>
      <c r="DR34" s="36">
        <v>0</v>
      </c>
      <c r="DS34" s="36">
        <v>0</v>
      </c>
      <c r="DT34" s="36">
        <v>0</v>
      </c>
      <c r="DU34" s="36">
        <v>0</v>
      </c>
      <c r="DV34" s="36">
        <v>0</v>
      </c>
      <c r="DW34" s="36">
        <v>0</v>
      </c>
      <c r="DX34" s="36">
        <v>0</v>
      </c>
      <c r="DY34" s="36">
        <v>0</v>
      </c>
      <c r="DZ34" s="36">
        <v>0</v>
      </c>
      <c r="EA34" s="36">
        <v>0</v>
      </c>
      <c r="EB34" s="36">
        <v>0</v>
      </c>
      <c r="EC34" s="36">
        <v>0</v>
      </c>
      <c r="ED34" s="36">
        <v>0</v>
      </c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0</v>
      </c>
      <c r="EM34" s="36">
        <v>0</v>
      </c>
      <c r="EN34" s="36">
        <v>0</v>
      </c>
      <c r="EO34" s="36">
        <v>0</v>
      </c>
      <c r="EP34" s="36">
        <v>0</v>
      </c>
      <c r="EQ34" s="36">
        <v>0</v>
      </c>
      <c r="ER34" s="36">
        <v>0</v>
      </c>
      <c r="ES34" s="36">
        <v>0</v>
      </c>
      <c r="ET34" s="36">
        <v>0</v>
      </c>
      <c r="EU34" s="36">
        <v>0</v>
      </c>
      <c r="EV34" s="36">
        <v>0</v>
      </c>
      <c r="EW34" s="36">
        <v>0</v>
      </c>
      <c r="EX34" s="36">
        <v>0</v>
      </c>
      <c r="EY34" s="36">
        <v>0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0</v>
      </c>
      <c r="FF34" s="36">
        <v>0</v>
      </c>
      <c r="FG34" s="36">
        <v>0</v>
      </c>
      <c r="FH34" s="36">
        <v>0</v>
      </c>
      <c r="FI34" s="36">
        <v>0</v>
      </c>
      <c r="FJ34" s="36">
        <v>0</v>
      </c>
      <c r="FK34" s="36">
        <v>0</v>
      </c>
      <c r="FL34" s="36">
        <v>0</v>
      </c>
      <c r="FM34" s="36">
        <v>0</v>
      </c>
      <c r="FN34" s="36">
        <v>0</v>
      </c>
      <c r="FO34" s="36">
        <v>0</v>
      </c>
      <c r="FP34" s="36">
        <v>0</v>
      </c>
      <c r="FQ34" s="36">
        <v>28431</v>
      </c>
      <c r="FR34" s="36">
        <v>0</v>
      </c>
      <c r="FS34" s="37" t="s">
        <v>241</v>
      </c>
      <c r="FT34" s="39">
        <f t="shared" si="24"/>
        <v>127664</v>
      </c>
      <c r="FU34" s="39">
        <f t="shared" si="24"/>
        <v>669</v>
      </c>
      <c r="FV34" s="39">
        <f t="shared" si="24"/>
        <v>0</v>
      </c>
      <c r="FW34" s="39">
        <f t="shared" si="24"/>
        <v>21304</v>
      </c>
      <c r="FX34" s="39">
        <f t="shared" si="24"/>
        <v>0</v>
      </c>
      <c r="FY34" s="39">
        <f t="shared" si="25"/>
        <v>0</v>
      </c>
      <c r="FZ34" s="39">
        <f t="shared" si="26"/>
        <v>0</v>
      </c>
      <c r="GA34" s="39">
        <f t="shared" si="27"/>
        <v>0</v>
      </c>
      <c r="GB34" s="39">
        <f t="shared" si="27"/>
        <v>0</v>
      </c>
      <c r="GC34" s="39">
        <f t="shared" si="27"/>
        <v>0</v>
      </c>
      <c r="GD34" s="39">
        <f t="shared" si="28"/>
        <v>0</v>
      </c>
      <c r="GE34" s="39">
        <f t="shared" si="28"/>
        <v>0</v>
      </c>
      <c r="GF34" s="39"/>
      <c r="GG34" s="39">
        <f t="shared" si="29"/>
        <v>0</v>
      </c>
      <c r="GH34" s="39"/>
      <c r="GI34" s="39">
        <f t="shared" si="30"/>
        <v>0</v>
      </c>
      <c r="GJ34" s="39">
        <f t="shared" si="31"/>
        <v>149637</v>
      </c>
      <c r="GK34" s="39">
        <f t="shared" si="32"/>
        <v>0</v>
      </c>
      <c r="GL34" s="39">
        <f t="shared" si="33"/>
        <v>0</v>
      </c>
      <c r="GM34" s="39"/>
      <c r="GN34" s="39">
        <f t="shared" si="0"/>
        <v>0</v>
      </c>
      <c r="GO34" s="40">
        <f t="shared" si="34"/>
        <v>28431</v>
      </c>
      <c r="GP34" s="40">
        <f t="shared" si="11"/>
        <v>178068</v>
      </c>
      <c r="GQ34" s="40">
        <f t="shared" si="12"/>
        <v>178068</v>
      </c>
      <c r="GR34" s="39" t="str">
        <f>IFERROR(VLOOKUP(CONCATENATE(C34,R34,S34),'Clientes Afectados'!$L$4:$M$249,2,0),"NO")</f>
        <v>NO</v>
      </c>
      <c r="GS34" s="64">
        <f t="shared" si="13"/>
        <v>333</v>
      </c>
      <c r="GT34" s="39" t="e">
        <f>+IF(GS34&gt;#REF!,"SI","NO")</f>
        <v>#REF!</v>
      </c>
    </row>
    <row r="35" spans="1:202" x14ac:dyDescent="0.25">
      <c r="A35" s="35">
        <v>43435</v>
      </c>
      <c r="B35" s="36">
        <v>1594986</v>
      </c>
      <c r="C35" s="36">
        <v>533111</v>
      </c>
      <c r="D35" s="36">
        <v>533111</v>
      </c>
      <c r="E35" s="37" t="s">
        <v>257</v>
      </c>
      <c r="F35" s="37" t="s">
        <v>258</v>
      </c>
      <c r="G35" s="37" t="s">
        <v>259</v>
      </c>
      <c r="H35" s="85" t="s">
        <v>231</v>
      </c>
      <c r="I35" s="37" t="s">
        <v>244</v>
      </c>
      <c r="J35" s="37" t="s">
        <v>233</v>
      </c>
      <c r="K35" s="37" t="s">
        <v>234</v>
      </c>
      <c r="L35" s="37" t="s">
        <v>235</v>
      </c>
      <c r="M35" s="37" t="s">
        <v>252</v>
      </c>
      <c r="N35" s="37" t="s">
        <v>253</v>
      </c>
      <c r="O35" s="37" t="s">
        <v>253</v>
      </c>
      <c r="P35" s="37" t="s">
        <v>239</v>
      </c>
      <c r="Q35" s="37" t="s">
        <v>240</v>
      </c>
      <c r="R35" s="38">
        <v>43409</v>
      </c>
      <c r="S35" s="38">
        <v>43438</v>
      </c>
      <c r="T35" s="38">
        <v>43440</v>
      </c>
      <c r="U35" s="36">
        <v>212471679</v>
      </c>
      <c r="V35" s="36">
        <v>63790</v>
      </c>
      <c r="W35" s="36">
        <v>0</v>
      </c>
      <c r="X35" s="36">
        <v>18123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133</v>
      </c>
      <c r="AE35" s="36">
        <v>133</v>
      </c>
      <c r="AF35" s="36">
        <v>133</v>
      </c>
      <c r="AG35" s="36">
        <v>133</v>
      </c>
      <c r="AH35" s="36">
        <v>125483</v>
      </c>
      <c r="AI35" s="36">
        <v>796</v>
      </c>
      <c r="AJ35" s="36">
        <v>0</v>
      </c>
      <c r="AK35" s="36">
        <v>3857698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636886</v>
      </c>
      <c r="AU35" s="36">
        <v>0</v>
      </c>
      <c r="AV35" s="36">
        <v>0</v>
      </c>
      <c r="AW35" s="36">
        <v>0</v>
      </c>
      <c r="AX35" s="36">
        <v>0</v>
      </c>
      <c r="AY35" s="36">
        <v>199606</v>
      </c>
      <c r="AZ35" s="36">
        <v>727634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4662271</v>
      </c>
      <c r="CE35" s="36">
        <v>5548102</v>
      </c>
      <c r="CF35" s="36">
        <v>0</v>
      </c>
      <c r="CG35" s="36">
        <v>885831</v>
      </c>
      <c r="CH35" s="36">
        <v>0</v>
      </c>
      <c r="CI35" s="36">
        <v>0</v>
      </c>
      <c r="CJ35" s="36">
        <v>0</v>
      </c>
      <c r="CK35" s="36">
        <v>0</v>
      </c>
      <c r="CL35" s="36">
        <v>885831</v>
      </c>
      <c r="CM35" s="36">
        <v>-5548102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36">
        <v>0</v>
      </c>
      <c r="DC35" s="36">
        <v>0</v>
      </c>
      <c r="DD35" s="36">
        <v>-32137</v>
      </c>
      <c r="DE35" s="36">
        <v>-5580239</v>
      </c>
      <c r="DF35" s="36">
        <v>0</v>
      </c>
      <c r="DG35" s="36">
        <v>0</v>
      </c>
      <c r="DH35" s="36">
        <v>0</v>
      </c>
      <c r="DI35" s="36">
        <v>0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  <c r="DQ35" s="36">
        <v>0</v>
      </c>
      <c r="DR35" s="36">
        <v>0</v>
      </c>
      <c r="DS35" s="36">
        <v>0</v>
      </c>
      <c r="DT35" s="36">
        <v>0</v>
      </c>
      <c r="DU35" s="36">
        <v>0</v>
      </c>
      <c r="DV35" s="36">
        <v>0</v>
      </c>
      <c r="DW35" s="36">
        <v>0</v>
      </c>
      <c r="DX35" s="36">
        <v>0</v>
      </c>
      <c r="DY35" s="36">
        <v>0</v>
      </c>
      <c r="DZ35" s="36">
        <v>0</v>
      </c>
      <c r="EA35" s="36">
        <v>0</v>
      </c>
      <c r="EB35" s="36">
        <v>0</v>
      </c>
      <c r="EC35" s="36">
        <v>0</v>
      </c>
      <c r="ED35" s="36">
        <v>0</v>
      </c>
      <c r="EE35" s="36">
        <v>0</v>
      </c>
      <c r="EF35" s="36">
        <v>0</v>
      </c>
      <c r="EG35" s="36">
        <v>0</v>
      </c>
      <c r="EH35" s="36">
        <v>0</v>
      </c>
      <c r="EI35" s="36">
        <v>0</v>
      </c>
      <c r="EJ35" s="36">
        <v>0</v>
      </c>
      <c r="EK35" s="36">
        <v>0</v>
      </c>
      <c r="EL35" s="36">
        <v>0</v>
      </c>
      <c r="EM35" s="36">
        <v>32137</v>
      </c>
      <c r="EN35" s="36">
        <v>0</v>
      </c>
      <c r="EO35" s="36">
        <v>0</v>
      </c>
      <c r="EP35" s="36">
        <v>0</v>
      </c>
      <c r="EQ35" s="36">
        <v>0</v>
      </c>
      <c r="ER35" s="36">
        <v>0</v>
      </c>
      <c r="ES35" s="36">
        <v>0</v>
      </c>
      <c r="ET35" s="36">
        <v>0</v>
      </c>
      <c r="EU35" s="36">
        <v>0</v>
      </c>
      <c r="EV35" s="36">
        <v>0</v>
      </c>
      <c r="EW35" s="36">
        <v>0</v>
      </c>
      <c r="EX35" s="36">
        <v>0</v>
      </c>
      <c r="EY35" s="36">
        <v>0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0</v>
      </c>
      <c r="FF35" s="36">
        <v>0</v>
      </c>
      <c r="FG35" s="36">
        <v>0</v>
      </c>
      <c r="FH35" s="36">
        <v>0</v>
      </c>
      <c r="FI35" s="36">
        <v>0</v>
      </c>
      <c r="FJ35" s="36">
        <v>0</v>
      </c>
      <c r="FK35" s="36">
        <v>0</v>
      </c>
      <c r="FL35" s="36">
        <v>0</v>
      </c>
      <c r="FM35" s="36">
        <v>0</v>
      </c>
      <c r="FN35" s="36">
        <v>0</v>
      </c>
      <c r="FO35" s="36">
        <v>0</v>
      </c>
      <c r="FP35" s="36">
        <v>32137</v>
      </c>
      <c r="FQ35" s="36">
        <v>885831</v>
      </c>
      <c r="FR35" s="36">
        <v>0</v>
      </c>
      <c r="FS35" s="37" t="s">
        <v>241</v>
      </c>
      <c r="FT35" s="39">
        <f t="shared" si="24"/>
        <v>105448</v>
      </c>
      <c r="FU35" s="39">
        <f t="shared" si="24"/>
        <v>669</v>
      </c>
      <c r="FV35" s="39">
        <f t="shared" si="24"/>
        <v>0</v>
      </c>
      <c r="FW35" s="39">
        <f t="shared" si="24"/>
        <v>3241763</v>
      </c>
      <c r="FX35" s="39">
        <f t="shared" si="24"/>
        <v>0</v>
      </c>
      <c r="FY35" s="39">
        <f t="shared" si="25"/>
        <v>535198</v>
      </c>
      <c r="FZ35" s="39">
        <f t="shared" si="26"/>
        <v>0</v>
      </c>
      <c r="GA35" s="39">
        <f t="shared" si="27"/>
        <v>167736</v>
      </c>
      <c r="GB35" s="39">
        <f t="shared" si="27"/>
        <v>611457</v>
      </c>
      <c r="GC35" s="39">
        <f t="shared" si="27"/>
        <v>0</v>
      </c>
      <c r="GD35" s="39">
        <f t="shared" si="28"/>
        <v>0</v>
      </c>
      <c r="GE35" s="39">
        <f t="shared" si="28"/>
        <v>0</v>
      </c>
      <c r="GF35" s="39"/>
      <c r="GG35" s="39">
        <f t="shared" si="29"/>
        <v>0</v>
      </c>
      <c r="GH35" s="39"/>
      <c r="GI35" s="39">
        <f t="shared" si="30"/>
        <v>0</v>
      </c>
      <c r="GJ35" s="39">
        <f t="shared" si="31"/>
        <v>4662271</v>
      </c>
      <c r="GK35" s="39">
        <f t="shared" si="32"/>
        <v>32137</v>
      </c>
      <c r="GL35" s="39">
        <f t="shared" si="33"/>
        <v>0</v>
      </c>
      <c r="GM35" s="39"/>
      <c r="GN35" s="39">
        <f t="shared" si="0"/>
        <v>0</v>
      </c>
      <c r="GO35" s="40">
        <f t="shared" si="34"/>
        <v>885831</v>
      </c>
      <c r="GP35" s="40">
        <f t="shared" si="11"/>
        <v>5548102</v>
      </c>
      <c r="GQ35" s="40">
        <f t="shared" si="12"/>
        <v>5580239</v>
      </c>
      <c r="GR35" s="39" t="str">
        <f>IFERROR(VLOOKUP(CONCATENATE(C35,R35,S35),'Clientes Afectados'!$L$4:$M$249,2,0),"NO")</f>
        <v>NO</v>
      </c>
      <c r="GS35" s="64">
        <f t="shared" si="13"/>
        <v>29</v>
      </c>
      <c r="GT35" s="39" t="e">
        <f>+IF(GS35&gt;#REF!,"SI","NO")</f>
        <v>#REF!</v>
      </c>
    </row>
    <row r="36" spans="1:202" x14ac:dyDescent="0.25">
      <c r="A36" s="35">
        <v>43435</v>
      </c>
      <c r="B36" s="36">
        <v>1594986</v>
      </c>
      <c r="C36" s="36">
        <v>916308</v>
      </c>
      <c r="D36" s="36">
        <v>916308</v>
      </c>
      <c r="E36" s="37" t="s">
        <v>260</v>
      </c>
      <c r="F36" s="37" t="s">
        <v>229</v>
      </c>
      <c r="G36" s="37" t="s">
        <v>261</v>
      </c>
      <c r="H36" s="85" t="s">
        <v>231</v>
      </c>
      <c r="I36" s="37" t="s">
        <v>244</v>
      </c>
      <c r="J36" s="37" t="s">
        <v>263</v>
      </c>
      <c r="K36" s="37" t="s">
        <v>234</v>
      </c>
      <c r="L36" s="37" t="s">
        <v>235</v>
      </c>
      <c r="M36" s="37" t="s">
        <v>264</v>
      </c>
      <c r="N36" s="37" t="s">
        <v>236</v>
      </c>
      <c r="O36" s="37" t="s">
        <v>236</v>
      </c>
      <c r="P36" s="37" t="s">
        <v>239</v>
      </c>
      <c r="Q36" s="37" t="s">
        <v>240</v>
      </c>
      <c r="R36" s="38">
        <v>43347</v>
      </c>
      <c r="S36" s="38">
        <v>43438</v>
      </c>
      <c r="T36" s="38">
        <v>43440</v>
      </c>
      <c r="U36" s="36">
        <v>212471679</v>
      </c>
      <c r="V36" s="36">
        <v>105508</v>
      </c>
      <c r="W36" s="36">
        <v>0</v>
      </c>
      <c r="X36" s="36">
        <v>14659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66</v>
      </c>
      <c r="AE36" s="36">
        <v>67</v>
      </c>
      <c r="AF36" s="36">
        <v>66</v>
      </c>
      <c r="AG36" s="36">
        <v>144.08000000000001</v>
      </c>
      <c r="AH36" s="36">
        <v>85911</v>
      </c>
      <c r="AI36" s="36">
        <v>796</v>
      </c>
      <c r="AJ36" s="36">
        <v>0</v>
      </c>
      <c r="AK36" s="36">
        <v>5989892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0</v>
      </c>
      <c r="AT36" s="36">
        <v>1053401</v>
      </c>
      <c r="AU36" s="36">
        <v>0</v>
      </c>
      <c r="AV36" s="36">
        <v>0</v>
      </c>
      <c r="AW36" s="36">
        <v>0</v>
      </c>
      <c r="AX36" s="36">
        <v>0</v>
      </c>
      <c r="AY36" s="36">
        <v>292982</v>
      </c>
      <c r="AZ36" s="36">
        <v>788006</v>
      </c>
      <c r="BA36" s="36">
        <v>0</v>
      </c>
      <c r="BB36" s="36">
        <v>0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-3898159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3624227</v>
      </c>
      <c r="CE36" s="36">
        <v>4312830</v>
      </c>
      <c r="CF36" s="36">
        <v>0</v>
      </c>
      <c r="CG36" s="36">
        <v>688603</v>
      </c>
      <c r="CH36" s="36">
        <v>0</v>
      </c>
      <c r="CI36" s="36">
        <v>0</v>
      </c>
      <c r="CJ36" s="36">
        <v>0</v>
      </c>
      <c r="CK36" s="36">
        <v>0</v>
      </c>
      <c r="CL36" s="36">
        <v>688603</v>
      </c>
      <c r="CM36" s="36">
        <v>-4312830</v>
      </c>
      <c r="CN36" s="36">
        <v>0</v>
      </c>
      <c r="CO36" s="36">
        <v>0</v>
      </c>
      <c r="CP36" s="36">
        <v>0</v>
      </c>
      <c r="CQ36" s="36">
        <v>0</v>
      </c>
      <c r="CR36" s="36">
        <v>0</v>
      </c>
      <c r="CS36" s="36">
        <v>0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0</v>
      </c>
      <c r="DA36" s="36">
        <v>0</v>
      </c>
      <c r="DB36" s="36">
        <v>0</v>
      </c>
      <c r="DC36" s="36">
        <v>0</v>
      </c>
      <c r="DD36" s="36">
        <v>-54371</v>
      </c>
      <c r="DE36" s="36">
        <v>-4367201</v>
      </c>
      <c r="DF36" s="36">
        <v>0</v>
      </c>
      <c r="DG36" s="36">
        <v>0</v>
      </c>
      <c r="DH36" s="36">
        <v>0</v>
      </c>
      <c r="DI36" s="36">
        <v>0</v>
      </c>
      <c r="DJ36" s="36">
        <v>0</v>
      </c>
      <c r="DK36" s="36">
        <v>0</v>
      </c>
      <c r="DL36" s="36">
        <v>0</v>
      </c>
      <c r="DM36" s="36">
        <v>0</v>
      </c>
      <c r="DN36" s="36">
        <v>0</v>
      </c>
      <c r="DO36" s="36">
        <v>0</v>
      </c>
      <c r="DP36" s="36">
        <v>0</v>
      </c>
      <c r="DQ36" s="36">
        <v>0</v>
      </c>
      <c r="DR36" s="36">
        <v>0</v>
      </c>
      <c r="DS36" s="36">
        <v>0</v>
      </c>
      <c r="DT36" s="36">
        <v>0</v>
      </c>
      <c r="DU36" s="36">
        <v>0</v>
      </c>
      <c r="DV36" s="36">
        <v>0</v>
      </c>
      <c r="DW36" s="36">
        <v>0</v>
      </c>
      <c r="DX36" s="36">
        <v>0</v>
      </c>
      <c r="DY36" s="36">
        <v>0</v>
      </c>
      <c r="DZ36" s="36">
        <v>0</v>
      </c>
      <c r="EA36" s="36">
        <v>0</v>
      </c>
      <c r="EB36" s="36">
        <v>0</v>
      </c>
      <c r="EC36" s="36">
        <v>0</v>
      </c>
      <c r="ED36" s="36">
        <v>0</v>
      </c>
      <c r="EE36" s="36">
        <v>0</v>
      </c>
      <c r="EF36" s="36">
        <v>0</v>
      </c>
      <c r="EG36" s="36">
        <v>0</v>
      </c>
      <c r="EH36" s="36">
        <v>0</v>
      </c>
      <c r="EI36" s="36">
        <v>0</v>
      </c>
      <c r="EJ36" s="36">
        <v>0</v>
      </c>
      <c r="EK36" s="36">
        <v>0</v>
      </c>
      <c r="EL36" s="36">
        <v>0</v>
      </c>
      <c r="EM36" s="36">
        <v>54371</v>
      </c>
      <c r="EN36" s="36">
        <v>0</v>
      </c>
      <c r="EO36" s="36">
        <v>0</v>
      </c>
      <c r="EP36" s="36">
        <v>0</v>
      </c>
      <c r="EQ36" s="36">
        <v>0</v>
      </c>
      <c r="ER36" s="36">
        <v>0</v>
      </c>
      <c r="ES36" s="36">
        <v>0</v>
      </c>
      <c r="ET36" s="36">
        <v>0</v>
      </c>
      <c r="EU36" s="36">
        <v>0</v>
      </c>
      <c r="EV36" s="36">
        <v>0</v>
      </c>
      <c r="EW36" s="36">
        <v>0</v>
      </c>
      <c r="EX36" s="36">
        <v>0</v>
      </c>
      <c r="EY36" s="36">
        <v>0</v>
      </c>
      <c r="EZ36" s="36">
        <v>0</v>
      </c>
      <c r="FA36" s="36">
        <v>0</v>
      </c>
      <c r="FB36" s="36">
        <v>0</v>
      </c>
      <c r="FC36" s="36">
        <v>0</v>
      </c>
      <c r="FD36" s="36">
        <v>0</v>
      </c>
      <c r="FE36" s="36">
        <v>0</v>
      </c>
      <c r="FF36" s="36">
        <v>0</v>
      </c>
      <c r="FG36" s="36">
        <v>0</v>
      </c>
      <c r="FH36" s="36">
        <v>0</v>
      </c>
      <c r="FI36" s="36">
        <v>0</v>
      </c>
      <c r="FJ36" s="36">
        <v>0</v>
      </c>
      <c r="FK36" s="36">
        <v>0</v>
      </c>
      <c r="FL36" s="36">
        <v>0</v>
      </c>
      <c r="FM36" s="36">
        <v>0</v>
      </c>
      <c r="FN36" s="36">
        <v>0</v>
      </c>
      <c r="FO36" s="36">
        <v>0</v>
      </c>
      <c r="FP36" s="36">
        <v>54371</v>
      </c>
      <c r="FQ36" s="36">
        <v>688603</v>
      </c>
      <c r="FR36" s="36">
        <v>0</v>
      </c>
      <c r="FS36" s="37" t="s">
        <v>241</v>
      </c>
      <c r="FT36" s="39">
        <f t="shared" si="24"/>
        <v>72194</v>
      </c>
      <c r="FU36" s="39">
        <f t="shared" si="24"/>
        <v>669</v>
      </c>
      <c r="FV36" s="39">
        <f t="shared" si="24"/>
        <v>0</v>
      </c>
      <c r="FW36" s="39">
        <f t="shared" si="24"/>
        <v>5033523</v>
      </c>
      <c r="FX36" s="39">
        <f t="shared" si="24"/>
        <v>0</v>
      </c>
      <c r="FY36" s="39">
        <f t="shared" si="25"/>
        <v>885211</v>
      </c>
      <c r="FZ36" s="39">
        <f t="shared" si="26"/>
        <v>0</v>
      </c>
      <c r="GA36" s="39">
        <f t="shared" si="27"/>
        <v>246203</v>
      </c>
      <c r="GB36" s="39">
        <f t="shared" si="27"/>
        <v>662190</v>
      </c>
      <c r="GC36" s="39">
        <f t="shared" si="27"/>
        <v>0</v>
      </c>
      <c r="GD36" s="39">
        <f t="shared" si="28"/>
        <v>0</v>
      </c>
      <c r="GE36" s="39">
        <f t="shared" si="28"/>
        <v>0</v>
      </c>
      <c r="GF36" s="39"/>
      <c r="GG36" s="39">
        <f t="shared" si="29"/>
        <v>0</v>
      </c>
      <c r="GH36" s="39"/>
      <c r="GI36" s="39">
        <f t="shared" si="30"/>
        <v>0</v>
      </c>
      <c r="GJ36" s="39">
        <f t="shared" si="31"/>
        <v>6899990</v>
      </c>
      <c r="GK36" s="39">
        <f t="shared" si="32"/>
        <v>54371</v>
      </c>
      <c r="GL36" s="39">
        <f t="shared" si="33"/>
        <v>-3898159</v>
      </c>
      <c r="GM36" s="39"/>
      <c r="GN36" s="39">
        <f t="shared" si="0"/>
        <v>0</v>
      </c>
      <c r="GO36" s="40">
        <f t="shared" si="34"/>
        <v>1310998</v>
      </c>
      <c r="GP36" s="40">
        <f t="shared" si="11"/>
        <v>8210988</v>
      </c>
      <c r="GQ36" s="40">
        <f t="shared" si="12"/>
        <v>4367200</v>
      </c>
      <c r="GR36" s="39" t="str">
        <f>IFERROR(VLOOKUP(CONCATENATE(C36,R36,S36),'Clientes Afectados'!$L$4:$M$249,2,0),"NO")</f>
        <v>NO</v>
      </c>
      <c r="GS36" s="64">
        <f t="shared" si="13"/>
        <v>91</v>
      </c>
      <c r="GT36" s="39" t="e">
        <f>+IF(GS36&gt;#REF!,"SI","NO")</f>
        <v>#REF!</v>
      </c>
    </row>
    <row r="37" spans="1:202" x14ac:dyDescent="0.25">
      <c r="A37" s="35">
        <v>43435</v>
      </c>
      <c r="B37" s="36">
        <v>1594986</v>
      </c>
      <c r="C37" s="36">
        <v>973766</v>
      </c>
      <c r="D37" s="36">
        <v>973766</v>
      </c>
      <c r="E37" s="37" t="s">
        <v>265</v>
      </c>
      <c r="F37" s="37" t="s">
        <v>229</v>
      </c>
      <c r="G37" s="37" t="s">
        <v>266</v>
      </c>
      <c r="H37" s="85" t="s">
        <v>231</v>
      </c>
      <c r="I37" s="37" t="s">
        <v>244</v>
      </c>
      <c r="J37" s="37" t="s">
        <v>263</v>
      </c>
      <c r="K37" s="37" t="s">
        <v>234</v>
      </c>
      <c r="L37" s="37" t="s">
        <v>235</v>
      </c>
      <c r="M37" s="37" t="s">
        <v>264</v>
      </c>
      <c r="N37" s="37" t="s">
        <v>236</v>
      </c>
      <c r="O37" s="37" t="s">
        <v>236</v>
      </c>
      <c r="P37" s="37" t="s">
        <v>239</v>
      </c>
      <c r="Q37" s="37" t="s">
        <v>240</v>
      </c>
      <c r="R37" s="38">
        <v>43409</v>
      </c>
      <c r="S37" s="38">
        <v>43438</v>
      </c>
      <c r="T37" s="38">
        <v>43440</v>
      </c>
      <c r="U37" s="36">
        <v>212471679</v>
      </c>
      <c r="V37" s="36">
        <v>47080</v>
      </c>
      <c r="W37" s="36">
        <v>0</v>
      </c>
      <c r="X37" s="36">
        <v>6882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76</v>
      </c>
      <c r="AE37" s="36">
        <v>77</v>
      </c>
      <c r="AF37" s="36">
        <v>75</v>
      </c>
      <c r="AG37" s="36">
        <v>76</v>
      </c>
      <c r="AH37" s="36">
        <v>0</v>
      </c>
      <c r="AI37" s="36">
        <v>796</v>
      </c>
      <c r="AJ37" s="36">
        <v>0</v>
      </c>
      <c r="AK37" s="36">
        <v>2672822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0</v>
      </c>
      <c r="AR37" s="36">
        <v>0</v>
      </c>
      <c r="AS37" s="36">
        <v>0</v>
      </c>
      <c r="AT37" s="36">
        <v>470051</v>
      </c>
      <c r="AU37" s="36">
        <v>0</v>
      </c>
      <c r="AV37" s="36">
        <v>0</v>
      </c>
      <c r="AW37" s="36">
        <v>0</v>
      </c>
      <c r="AX37" s="36">
        <v>0</v>
      </c>
      <c r="AY37" s="36">
        <v>115561</v>
      </c>
      <c r="AZ37" s="36">
        <v>415791</v>
      </c>
      <c r="BA37" s="36">
        <v>0</v>
      </c>
      <c r="BB37" s="36">
        <v>0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3088253</v>
      </c>
      <c r="CE37" s="36">
        <v>3675021</v>
      </c>
      <c r="CF37" s="36">
        <v>0</v>
      </c>
      <c r="CG37" s="36">
        <v>586768</v>
      </c>
      <c r="CH37" s="36">
        <v>0</v>
      </c>
      <c r="CI37" s="36">
        <v>0</v>
      </c>
      <c r="CJ37" s="36">
        <v>0</v>
      </c>
      <c r="CK37" s="36">
        <v>0</v>
      </c>
      <c r="CL37" s="36">
        <v>586768</v>
      </c>
      <c r="CM37" s="36">
        <v>-3675021</v>
      </c>
      <c r="CN37" s="36">
        <v>0</v>
      </c>
      <c r="CO37" s="36">
        <v>0</v>
      </c>
      <c r="CP37" s="36">
        <v>0</v>
      </c>
      <c r="CQ37" s="36">
        <v>0</v>
      </c>
      <c r="CR37" s="36">
        <v>0</v>
      </c>
      <c r="CS37" s="36">
        <v>0</v>
      </c>
      <c r="CT37" s="36">
        <v>0</v>
      </c>
      <c r="CU37" s="36">
        <v>0</v>
      </c>
      <c r="CV37" s="36">
        <v>0</v>
      </c>
      <c r="CW37" s="36">
        <v>0</v>
      </c>
      <c r="CX37" s="36">
        <v>0</v>
      </c>
      <c r="CY37" s="36">
        <v>0</v>
      </c>
      <c r="CZ37" s="36">
        <v>0</v>
      </c>
      <c r="DA37" s="36">
        <v>0</v>
      </c>
      <c r="DB37" s="36">
        <v>0</v>
      </c>
      <c r="DC37" s="36">
        <v>0</v>
      </c>
      <c r="DD37" s="36">
        <v>58401</v>
      </c>
      <c r="DE37" s="36">
        <v>-3616620</v>
      </c>
      <c r="DF37" s="36">
        <v>0</v>
      </c>
      <c r="DG37" s="36">
        <v>0</v>
      </c>
      <c r="DH37" s="36">
        <v>0</v>
      </c>
      <c r="DI37" s="36">
        <v>0</v>
      </c>
      <c r="DJ37" s="36">
        <v>0</v>
      </c>
      <c r="DK37" s="36">
        <v>0</v>
      </c>
      <c r="DL37" s="36">
        <v>0</v>
      </c>
      <c r="DM37" s="36">
        <v>0</v>
      </c>
      <c r="DN37" s="36">
        <v>0</v>
      </c>
      <c r="DO37" s="36">
        <v>0</v>
      </c>
      <c r="DP37" s="36">
        <v>0</v>
      </c>
      <c r="DQ37" s="36">
        <v>0</v>
      </c>
      <c r="DR37" s="36">
        <v>0</v>
      </c>
      <c r="DS37" s="36">
        <v>0</v>
      </c>
      <c r="DT37" s="36">
        <v>0</v>
      </c>
      <c r="DU37" s="36">
        <v>0</v>
      </c>
      <c r="DV37" s="36">
        <v>0</v>
      </c>
      <c r="DW37" s="36">
        <v>0</v>
      </c>
      <c r="DX37" s="36">
        <v>0</v>
      </c>
      <c r="DY37" s="36">
        <v>0</v>
      </c>
      <c r="DZ37" s="36">
        <v>0</v>
      </c>
      <c r="EA37" s="36">
        <v>0</v>
      </c>
      <c r="EB37" s="36">
        <v>0</v>
      </c>
      <c r="EC37" s="36">
        <v>0</v>
      </c>
      <c r="ED37" s="36">
        <v>0</v>
      </c>
      <c r="EE37" s="36">
        <v>0</v>
      </c>
      <c r="EF37" s="36">
        <v>0</v>
      </c>
      <c r="EG37" s="36">
        <v>0</v>
      </c>
      <c r="EH37" s="36">
        <v>0</v>
      </c>
      <c r="EI37" s="36">
        <v>0</v>
      </c>
      <c r="EJ37" s="36">
        <v>0</v>
      </c>
      <c r="EK37" s="36">
        <v>0</v>
      </c>
      <c r="EL37" s="36">
        <v>0</v>
      </c>
      <c r="EM37" s="36">
        <v>23719</v>
      </c>
      <c r="EN37" s="36">
        <v>0</v>
      </c>
      <c r="EO37" s="36">
        <v>0</v>
      </c>
      <c r="EP37" s="36">
        <v>0</v>
      </c>
      <c r="EQ37" s="36">
        <v>0</v>
      </c>
      <c r="ER37" s="36">
        <v>0</v>
      </c>
      <c r="ES37" s="36">
        <v>0</v>
      </c>
      <c r="ET37" s="36">
        <v>0</v>
      </c>
      <c r="EU37" s="36">
        <v>0</v>
      </c>
      <c r="EV37" s="36">
        <v>0</v>
      </c>
      <c r="EW37" s="36">
        <v>0</v>
      </c>
      <c r="EX37" s="36">
        <v>0</v>
      </c>
      <c r="EY37" s="36">
        <v>0</v>
      </c>
      <c r="EZ37" s="36">
        <v>-82120</v>
      </c>
      <c r="FA37" s="36">
        <v>0</v>
      </c>
      <c r="FB37" s="36">
        <v>0</v>
      </c>
      <c r="FC37" s="36">
        <v>0</v>
      </c>
      <c r="FD37" s="36">
        <v>0</v>
      </c>
      <c r="FE37" s="36">
        <v>0</v>
      </c>
      <c r="FF37" s="36">
        <v>0</v>
      </c>
      <c r="FG37" s="36">
        <v>0</v>
      </c>
      <c r="FH37" s="36">
        <v>0</v>
      </c>
      <c r="FI37" s="36">
        <v>0</v>
      </c>
      <c r="FJ37" s="36">
        <v>0</v>
      </c>
      <c r="FK37" s="36">
        <v>0</v>
      </c>
      <c r="FL37" s="36">
        <v>0</v>
      </c>
      <c r="FM37" s="36">
        <v>0</v>
      </c>
      <c r="FN37" s="36">
        <v>0</v>
      </c>
      <c r="FO37" s="36">
        <v>0</v>
      </c>
      <c r="FP37" s="36">
        <v>-58401</v>
      </c>
      <c r="FQ37" s="36">
        <v>586768</v>
      </c>
      <c r="FR37" s="36">
        <v>0</v>
      </c>
      <c r="FS37" s="37" t="s">
        <v>241</v>
      </c>
      <c r="FT37" s="39">
        <f t="shared" si="24"/>
        <v>0</v>
      </c>
      <c r="FU37" s="39">
        <f t="shared" si="24"/>
        <v>669</v>
      </c>
      <c r="FV37" s="39">
        <f t="shared" si="24"/>
        <v>0</v>
      </c>
      <c r="FW37" s="39">
        <f t="shared" si="24"/>
        <v>2246069</v>
      </c>
      <c r="FX37" s="39">
        <f t="shared" si="24"/>
        <v>0</v>
      </c>
      <c r="FY37" s="39">
        <f t="shared" si="25"/>
        <v>395001</v>
      </c>
      <c r="FZ37" s="39">
        <f t="shared" si="26"/>
        <v>0</v>
      </c>
      <c r="GA37" s="39">
        <f t="shared" si="27"/>
        <v>97110</v>
      </c>
      <c r="GB37" s="39">
        <f t="shared" si="27"/>
        <v>349404</v>
      </c>
      <c r="GC37" s="39">
        <f t="shared" si="27"/>
        <v>0</v>
      </c>
      <c r="GD37" s="39">
        <f t="shared" si="28"/>
        <v>0</v>
      </c>
      <c r="GE37" s="39">
        <f t="shared" si="28"/>
        <v>0</v>
      </c>
      <c r="GF37" s="39"/>
      <c r="GG37" s="39">
        <f t="shared" si="29"/>
        <v>0</v>
      </c>
      <c r="GH37" s="39"/>
      <c r="GI37" s="39">
        <f t="shared" si="30"/>
        <v>-82120</v>
      </c>
      <c r="GJ37" s="39">
        <f t="shared" si="31"/>
        <v>3088253</v>
      </c>
      <c r="GK37" s="39">
        <f t="shared" si="32"/>
        <v>23719</v>
      </c>
      <c r="GL37" s="39">
        <f t="shared" si="33"/>
        <v>0</v>
      </c>
      <c r="GM37" s="39"/>
      <c r="GN37" s="39">
        <f t="shared" si="0"/>
        <v>-82120</v>
      </c>
      <c r="GO37" s="40">
        <f t="shared" si="34"/>
        <v>586768</v>
      </c>
      <c r="GP37" s="40">
        <f t="shared" si="11"/>
        <v>3675021</v>
      </c>
      <c r="GQ37" s="40">
        <f t="shared" si="12"/>
        <v>3616620</v>
      </c>
      <c r="GR37" s="39" t="str">
        <f>IFERROR(VLOOKUP(CONCATENATE(C37,R37,S37),'Clientes Afectados'!$L$4:$M$249,2,0),"NO")</f>
        <v>NO</v>
      </c>
      <c r="GS37" s="64">
        <f t="shared" si="13"/>
        <v>29</v>
      </c>
      <c r="GT37" s="39" t="e">
        <f>+IF(GS37&gt;#REF!,"SI","NO")</f>
        <v>#REF!</v>
      </c>
    </row>
    <row r="38" spans="1:202" x14ac:dyDescent="0.25">
      <c r="A38" s="35">
        <v>43435</v>
      </c>
      <c r="B38" s="36">
        <v>1594986</v>
      </c>
      <c r="C38" s="36">
        <v>1263130</v>
      </c>
      <c r="D38" s="36">
        <v>1263130</v>
      </c>
      <c r="E38" s="37" t="s">
        <v>267</v>
      </c>
      <c r="F38" s="37" t="s">
        <v>229</v>
      </c>
      <c r="G38" s="37" t="s">
        <v>268</v>
      </c>
      <c r="H38" s="85" t="s">
        <v>231</v>
      </c>
      <c r="I38" s="37" t="s">
        <v>262</v>
      </c>
      <c r="J38" s="37" t="s">
        <v>233</v>
      </c>
      <c r="K38" s="37" t="s">
        <v>234</v>
      </c>
      <c r="L38" s="37" t="s">
        <v>235</v>
      </c>
      <c r="M38" s="37" t="s">
        <v>269</v>
      </c>
      <c r="N38" s="37" t="s">
        <v>270</v>
      </c>
      <c r="O38" s="37" t="s">
        <v>270</v>
      </c>
      <c r="P38" s="37" t="s">
        <v>239</v>
      </c>
      <c r="Q38" s="37" t="s">
        <v>240</v>
      </c>
      <c r="R38" s="38">
        <v>43409</v>
      </c>
      <c r="S38" s="38">
        <v>43438</v>
      </c>
      <c r="T38" s="38">
        <v>43440</v>
      </c>
      <c r="U38" s="36">
        <v>212471679</v>
      </c>
      <c r="V38" s="36">
        <v>30433</v>
      </c>
      <c r="W38" s="36">
        <v>0</v>
      </c>
      <c r="X38" s="36">
        <v>7708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54</v>
      </c>
      <c r="AE38" s="36">
        <v>54</v>
      </c>
      <c r="AF38" s="36">
        <v>54</v>
      </c>
      <c r="AG38" s="36">
        <v>51.5</v>
      </c>
      <c r="AH38" s="36">
        <v>0</v>
      </c>
      <c r="AI38" s="36">
        <v>796</v>
      </c>
      <c r="AJ38" s="36">
        <v>0</v>
      </c>
      <c r="AK38" s="36">
        <v>1840283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303846</v>
      </c>
      <c r="AU38" s="36">
        <v>0</v>
      </c>
      <c r="AV38" s="36">
        <v>0</v>
      </c>
      <c r="AW38" s="36">
        <v>0</v>
      </c>
      <c r="AX38" s="36">
        <v>0</v>
      </c>
      <c r="AY38" s="36">
        <v>81043</v>
      </c>
      <c r="AZ38" s="36">
        <v>281753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2107328</v>
      </c>
      <c r="CE38" s="36">
        <v>2507720</v>
      </c>
      <c r="CF38" s="36">
        <v>0</v>
      </c>
      <c r="CG38" s="36">
        <v>400392</v>
      </c>
      <c r="CH38" s="36">
        <v>0</v>
      </c>
      <c r="CI38" s="36">
        <v>0</v>
      </c>
      <c r="CJ38" s="36">
        <v>0</v>
      </c>
      <c r="CK38" s="36">
        <v>0</v>
      </c>
      <c r="CL38" s="36">
        <v>400392</v>
      </c>
      <c r="CM38" s="36">
        <v>-2507720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  <c r="DA38" s="36">
        <v>0</v>
      </c>
      <c r="DB38" s="36">
        <v>0</v>
      </c>
      <c r="DC38" s="36">
        <v>0</v>
      </c>
      <c r="DD38" s="36">
        <v>-15332</v>
      </c>
      <c r="DE38" s="36">
        <v>-2523052</v>
      </c>
      <c r="DF38" s="36">
        <v>0</v>
      </c>
      <c r="DG38" s="36">
        <v>0</v>
      </c>
      <c r="DH38" s="36">
        <v>0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0</v>
      </c>
      <c r="DQ38" s="36">
        <v>0</v>
      </c>
      <c r="DR38" s="36">
        <v>0</v>
      </c>
      <c r="DS38" s="36">
        <v>0</v>
      </c>
      <c r="DT38" s="36">
        <v>0</v>
      </c>
      <c r="DU38" s="36">
        <v>0</v>
      </c>
      <c r="DV38" s="36">
        <v>0</v>
      </c>
      <c r="DW38" s="36">
        <v>0</v>
      </c>
      <c r="DX38" s="36">
        <v>0</v>
      </c>
      <c r="DY38" s="36">
        <v>0</v>
      </c>
      <c r="DZ38" s="36">
        <v>0</v>
      </c>
      <c r="EA38" s="36">
        <v>0</v>
      </c>
      <c r="EB38" s="36">
        <v>0</v>
      </c>
      <c r="EC38" s="36">
        <v>0</v>
      </c>
      <c r="ED38" s="36">
        <v>0</v>
      </c>
      <c r="EE38" s="36">
        <v>0</v>
      </c>
      <c r="EF38" s="36">
        <v>0</v>
      </c>
      <c r="EG38" s="36">
        <v>0</v>
      </c>
      <c r="EH38" s="36">
        <v>0</v>
      </c>
      <c r="EI38" s="36">
        <v>0</v>
      </c>
      <c r="EJ38" s="36">
        <v>0</v>
      </c>
      <c r="EK38" s="36">
        <v>0</v>
      </c>
      <c r="EL38" s="36">
        <v>0</v>
      </c>
      <c r="EM38" s="36">
        <v>15332</v>
      </c>
      <c r="EN38" s="36">
        <v>0</v>
      </c>
      <c r="EO38" s="36">
        <v>0</v>
      </c>
      <c r="EP38" s="36">
        <v>0</v>
      </c>
      <c r="EQ38" s="36">
        <v>0</v>
      </c>
      <c r="ER38" s="36">
        <v>0</v>
      </c>
      <c r="ES38" s="36">
        <v>0</v>
      </c>
      <c r="ET38" s="36">
        <v>0</v>
      </c>
      <c r="EU38" s="36">
        <v>0</v>
      </c>
      <c r="EV38" s="36">
        <v>0</v>
      </c>
      <c r="EW38" s="36">
        <v>0</v>
      </c>
      <c r="EX38" s="36">
        <v>0</v>
      </c>
      <c r="EY38" s="36">
        <v>0</v>
      </c>
      <c r="EZ38" s="36">
        <v>0</v>
      </c>
      <c r="FA38" s="36">
        <v>0</v>
      </c>
      <c r="FB38" s="36">
        <v>0</v>
      </c>
      <c r="FC38" s="36">
        <v>0</v>
      </c>
      <c r="FD38" s="36">
        <v>0</v>
      </c>
      <c r="FE38" s="36">
        <v>0</v>
      </c>
      <c r="FF38" s="36">
        <v>0</v>
      </c>
      <c r="FG38" s="36">
        <v>0</v>
      </c>
      <c r="FH38" s="36">
        <v>0</v>
      </c>
      <c r="FI38" s="36">
        <v>0</v>
      </c>
      <c r="FJ38" s="36">
        <v>0</v>
      </c>
      <c r="FK38" s="36">
        <v>0</v>
      </c>
      <c r="FL38" s="36">
        <v>0</v>
      </c>
      <c r="FM38" s="36">
        <v>0</v>
      </c>
      <c r="FN38" s="36">
        <v>0</v>
      </c>
      <c r="FO38" s="36">
        <v>0</v>
      </c>
      <c r="FP38" s="36">
        <v>15332</v>
      </c>
      <c r="FQ38" s="36">
        <v>400392</v>
      </c>
      <c r="FR38" s="36">
        <v>0</v>
      </c>
      <c r="FS38" s="37" t="s">
        <v>241</v>
      </c>
      <c r="FT38" s="39">
        <f t="shared" si="24"/>
        <v>0</v>
      </c>
      <c r="FU38" s="39">
        <f t="shared" si="24"/>
        <v>669</v>
      </c>
      <c r="FV38" s="39">
        <f t="shared" si="24"/>
        <v>0</v>
      </c>
      <c r="FW38" s="39">
        <f t="shared" si="24"/>
        <v>1546456</v>
      </c>
      <c r="FX38" s="39">
        <f t="shared" si="24"/>
        <v>0</v>
      </c>
      <c r="FY38" s="39">
        <f t="shared" si="25"/>
        <v>255333</v>
      </c>
      <c r="FZ38" s="39">
        <f t="shared" si="26"/>
        <v>0</v>
      </c>
      <c r="GA38" s="39">
        <f t="shared" si="27"/>
        <v>68103</v>
      </c>
      <c r="GB38" s="39">
        <f t="shared" si="27"/>
        <v>236767</v>
      </c>
      <c r="GC38" s="39">
        <f t="shared" si="27"/>
        <v>0</v>
      </c>
      <c r="GD38" s="39">
        <f t="shared" si="28"/>
        <v>0</v>
      </c>
      <c r="GE38" s="39">
        <f t="shared" si="28"/>
        <v>0</v>
      </c>
      <c r="GF38" s="39"/>
      <c r="GG38" s="39">
        <f t="shared" si="29"/>
        <v>0</v>
      </c>
      <c r="GH38" s="39"/>
      <c r="GI38" s="39">
        <f t="shared" si="30"/>
        <v>0</v>
      </c>
      <c r="GJ38" s="39">
        <f t="shared" si="31"/>
        <v>2107328</v>
      </c>
      <c r="GK38" s="39">
        <f t="shared" si="32"/>
        <v>15332</v>
      </c>
      <c r="GL38" s="39">
        <f t="shared" si="33"/>
        <v>0</v>
      </c>
      <c r="GM38" s="39"/>
      <c r="GN38" s="39">
        <f t="shared" si="0"/>
        <v>0</v>
      </c>
      <c r="GO38" s="40">
        <f t="shared" si="34"/>
        <v>400392</v>
      </c>
      <c r="GP38" s="40">
        <f t="shared" si="11"/>
        <v>2507720</v>
      </c>
      <c r="GQ38" s="40">
        <f t="shared" si="12"/>
        <v>2523052</v>
      </c>
      <c r="GR38" s="39" t="str">
        <f>IFERROR(VLOOKUP(CONCATENATE(C38,R38,S38),'Clientes Afectados'!$L$4:$M$249,2,0),"NO")</f>
        <v>NO</v>
      </c>
      <c r="GS38" s="64">
        <f t="shared" si="13"/>
        <v>29</v>
      </c>
      <c r="GT38" s="39" t="e">
        <f>+IF(GS38&gt;#REF!,"SI","NO")</f>
        <v>#REF!</v>
      </c>
    </row>
    <row r="39" spans="1:202" x14ac:dyDescent="0.25">
      <c r="A39" s="35">
        <v>43435</v>
      </c>
      <c r="B39" s="36">
        <v>1594986</v>
      </c>
      <c r="C39" s="36">
        <v>1314153</v>
      </c>
      <c r="D39" s="36">
        <v>1314153</v>
      </c>
      <c r="E39" s="37" t="s">
        <v>271</v>
      </c>
      <c r="F39" s="37" t="s">
        <v>229</v>
      </c>
      <c r="G39" s="37" t="s">
        <v>272</v>
      </c>
      <c r="H39" s="85" t="s">
        <v>231</v>
      </c>
      <c r="I39" s="37" t="s">
        <v>262</v>
      </c>
      <c r="J39" s="37" t="s">
        <v>233</v>
      </c>
      <c r="K39" s="37" t="s">
        <v>234</v>
      </c>
      <c r="L39" s="37" t="s">
        <v>235</v>
      </c>
      <c r="M39" s="37" t="s">
        <v>245</v>
      </c>
      <c r="N39" s="37" t="s">
        <v>246</v>
      </c>
      <c r="O39" s="37" t="s">
        <v>246</v>
      </c>
      <c r="P39" s="37" t="s">
        <v>239</v>
      </c>
      <c r="Q39" s="37" t="s">
        <v>240</v>
      </c>
      <c r="R39" s="38">
        <v>43409</v>
      </c>
      <c r="S39" s="38">
        <v>43438</v>
      </c>
      <c r="T39" s="38">
        <v>43440</v>
      </c>
      <c r="U39" s="36">
        <v>212471679</v>
      </c>
      <c r="V39" s="36">
        <v>0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36">
        <v>37908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796</v>
      </c>
      <c r="AJ39" s="36">
        <v>0</v>
      </c>
      <c r="AK39" s="36">
        <v>2292218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147078</v>
      </c>
      <c r="AZ39" s="36">
        <v>0</v>
      </c>
      <c r="BA39" s="36">
        <v>0</v>
      </c>
      <c r="BB39" s="36">
        <v>0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2050498</v>
      </c>
      <c r="CE39" s="36">
        <v>2440093</v>
      </c>
      <c r="CF39" s="36">
        <v>0</v>
      </c>
      <c r="CG39" s="36">
        <v>389595</v>
      </c>
      <c r="CH39" s="36">
        <v>0</v>
      </c>
      <c r="CI39" s="36">
        <v>0</v>
      </c>
      <c r="CJ39" s="36">
        <v>0</v>
      </c>
      <c r="CK39" s="36">
        <v>0</v>
      </c>
      <c r="CL39" s="36">
        <v>389595</v>
      </c>
      <c r="CM39" s="36">
        <v>-2440093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0</v>
      </c>
      <c r="DA39" s="36">
        <v>0</v>
      </c>
      <c r="DB39" s="36">
        <v>0</v>
      </c>
      <c r="DC39" s="36">
        <v>0</v>
      </c>
      <c r="DD39" s="36">
        <v>0</v>
      </c>
      <c r="DE39" s="36">
        <v>-2440093</v>
      </c>
      <c r="DF39" s="36">
        <v>0</v>
      </c>
      <c r="DG39" s="36">
        <v>0</v>
      </c>
      <c r="DH39" s="36">
        <v>0</v>
      </c>
      <c r="DI39" s="36">
        <v>0</v>
      </c>
      <c r="DJ39" s="36">
        <v>0</v>
      </c>
      <c r="DK39" s="36">
        <v>0</v>
      </c>
      <c r="DL39" s="36">
        <v>0</v>
      </c>
      <c r="DM39" s="36">
        <v>0</v>
      </c>
      <c r="DN39" s="36">
        <v>0</v>
      </c>
      <c r="DO39" s="36">
        <v>0</v>
      </c>
      <c r="DP39" s="36">
        <v>0</v>
      </c>
      <c r="DQ39" s="36">
        <v>0</v>
      </c>
      <c r="DR39" s="36">
        <v>0</v>
      </c>
      <c r="DS39" s="36">
        <v>0</v>
      </c>
      <c r="DT39" s="36">
        <v>0</v>
      </c>
      <c r="DU39" s="36">
        <v>0</v>
      </c>
      <c r="DV39" s="36">
        <v>0</v>
      </c>
      <c r="DW39" s="36">
        <v>0</v>
      </c>
      <c r="DX39" s="36">
        <v>0</v>
      </c>
      <c r="DY39" s="36">
        <v>0</v>
      </c>
      <c r="DZ39" s="36">
        <v>0</v>
      </c>
      <c r="EA39" s="36">
        <v>0</v>
      </c>
      <c r="EB39" s="36">
        <v>0</v>
      </c>
      <c r="EC39" s="36">
        <v>0</v>
      </c>
      <c r="ED39" s="36">
        <v>0</v>
      </c>
      <c r="EE39" s="36">
        <v>0</v>
      </c>
      <c r="EF39" s="36">
        <v>0</v>
      </c>
      <c r="EG39" s="36">
        <v>0</v>
      </c>
      <c r="EH39" s="36">
        <v>0</v>
      </c>
      <c r="EI39" s="36">
        <v>0</v>
      </c>
      <c r="EJ39" s="36">
        <v>0</v>
      </c>
      <c r="EK39" s="36">
        <v>0</v>
      </c>
      <c r="EL39" s="36">
        <v>0</v>
      </c>
      <c r="EM39" s="36">
        <v>0</v>
      </c>
      <c r="EN39" s="36">
        <v>0</v>
      </c>
      <c r="EO39" s="36">
        <v>0</v>
      </c>
      <c r="EP39" s="36">
        <v>0</v>
      </c>
      <c r="EQ39" s="36">
        <v>0</v>
      </c>
      <c r="ER39" s="36">
        <v>0</v>
      </c>
      <c r="ES39" s="36">
        <v>0</v>
      </c>
      <c r="ET39" s="36">
        <v>0</v>
      </c>
      <c r="EU39" s="36">
        <v>0</v>
      </c>
      <c r="EV39" s="36">
        <v>0</v>
      </c>
      <c r="EW39" s="36">
        <v>0</v>
      </c>
      <c r="EX39" s="36">
        <v>0</v>
      </c>
      <c r="EY39" s="36">
        <v>0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0</v>
      </c>
      <c r="FF39" s="36">
        <v>0</v>
      </c>
      <c r="FG39" s="36">
        <v>0</v>
      </c>
      <c r="FH39" s="36">
        <v>0</v>
      </c>
      <c r="FI39" s="36">
        <v>0</v>
      </c>
      <c r="FJ39" s="36">
        <v>0</v>
      </c>
      <c r="FK39" s="36">
        <v>0</v>
      </c>
      <c r="FL39" s="36">
        <v>0</v>
      </c>
      <c r="FM39" s="36">
        <v>0</v>
      </c>
      <c r="FN39" s="36">
        <v>0</v>
      </c>
      <c r="FO39" s="36">
        <v>0</v>
      </c>
      <c r="FP39" s="36">
        <v>0</v>
      </c>
      <c r="FQ39" s="36">
        <v>389595</v>
      </c>
      <c r="FR39" s="36">
        <v>0</v>
      </c>
      <c r="FS39" s="37" t="s">
        <v>241</v>
      </c>
      <c r="FT39" s="39">
        <f t="shared" si="24"/>
        <v>0</v>
      </c>
      <c r="FU39" s="39">
        <f t="shared" si="24"/>
        <v>669</v>
      </c>
      <c r="FV39" s="39">
        <f t="shared" si="24"/>
        <v>0</v>
      </c>
      <c r="FW39" s="39">
        <f t="shared" si="24"/>
        <v>1926234</v>
      </c>
      <c r="FX39" s="39">
        <f t="shared" si="24"/>
        <v>0</v>
      </c>
      <c r="FY39" s="39">
        <f t="shared" si="25"/>
        <v>0</v>
      </c>
      <c r="FZ39" s="39">
        <f t="shared" si="26"/>
        <v>0</v>
      </c>
      <c r="GA39" s="39">
        <f t="shared" si="27"/>
        <v>123595</v>
      </c>
      <c r="GB39" s="39">
        <f t="shared" si="27"/>
        <v>0</v>
      </c>
      <c r="GC39" s="39">
        <f t="shared" si="27"/>
        <v>0</v>
      </c>
      <c r="GD39" s="39">
        <f t="shared" si="28"/>
        <v>0</v>
      </c>
      <c r="GE39" s="39">
        <f t="shared" si="28"/>
        <v>0</v>
      </c>
      <c r="GF39" s="39"/>
      <c r="GG39" s="39">
        <f t="shared" si="29"/>
        <v>0</v>
      </c>
      <c r="GH39" s="39"/>
      <c r="GI39" s="39">
        <f t="shared" si="30"/>
        <v>0</v>
      </c>
      <c r="GJ39" s="39">
        <f t="shared" si="31"/>
        <v>2050498</v>
      </c>
      <c r="GK39" s="39">
        <f t="shared" si="32"/>
        <v>0</v>
      </c>
      <c r="GL39" s="39">
        <f t="shared" si="33"/>
        <v>0</v>
      </c>
      <c r="GM39" s="39"/>
      <c r="GN39" s="39">
        <f t="shared" si="0"/>
        <v>0</v>
      </c>
      <c r="GO39" s="40">
        <f t="shared" si="34"/>
        <v>389595</v>
      </c>
      <c r="GP39" s="40">
        <f t="shared" si="11"/>
        <v>2440093</v>
      </c>
      <c r="GQ39" s="40">
        <f t="shared" si="12"/>
        <v>2440093</v>
      </c>
      <c r="GR39" s="39" t="str">
        <f>IFERROR(VLOOKUP(CONCATENATE(C39,R39,S39),'Clientes Afectados'!$L$4:$M$249,2,0),"NO")</f>
        <v>NO</v>
      </c>
      <c r="GS39" s="64">
        <f t="shared" si="13"/>
        <v>29</v>
      </c>
      <c r="GT39" s="39" t="e">
        <f>+IF(GS39&gt;#REF!,"SI","NO")</f>
        <v>#REF!</v>
      </c>
    </row>
    <row r="40" spans="1:202" x14ac:dyDescent="0.25">
      <c r="A40" s="35">
        <v>43435</v>
      </c>
      <c r="B40" s="36">
        <v>1594986</v>
      </c>
      <c r="C40" s="36">
        <v>1314156</v>
      </c>
      <c r="D40" s="36">
        <v>1314156</v>
      </c>
      <c r="E40" s="37" t="s">
        <v>273</v>
      </c>
      <c r="F40" s="37" t="s">
        <v>229</v>
      </c>
      <c r="G40" s="37" t="s">
        <v>274</v>
      </c>
      <c r="H40" s="85" t="s">
        <v>231</v>
      </c>
      <c r="I40" s="37" t="s">
        <v>262</v>
      </c>
      <c r="J40" s="37" t="s">
        <v>233</v>
      </c>
      <c r="K40" s="37" t="s">
        <v>234</v>
      </c>
      <c r="L40" s="37" t="s">
        <v>235</v>
      </c>
      <c r="M40" s="37" t="s">
        <v>245</v>
      </c>
      <c r="N40" s="37" t="s">
        <v>245</v>
      </c>
      <c r="O40" s="37" t="s">
        <v>245</v>
      </c>
      <c r="P40" s="37" t="s">
        <v>239</v>
      </c>
      <c r="Q40" s="37" t="s">
        <v>240</v>
      </c>
      <c r="R40" s="38">
        <v>43409</v>
      </c>
      <c r="S40" s="38">
        <v>43438</v>
      </c>
      <c r="T40" s="38">
        <v>43440</v>
      </c>
      <c r="U40" s="36">
        <v>212471679</v>
      </c>
      <c r="V40" s="36">
        <v>26364</v>
      </c>
      <c r="W40" s="36">
        <v>0</v>
      </c>
      <c r="X40" s="36">
        <v>9859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50</v>
      </c>
      <c r="AE40" s="36">
        <v>58</v>
      </c>
      <c r="AF40" s="36">
        <v>50</v>
      </c>
      <c r="AG40" s="36">
        <v>58</v>
      </c>
      <c r="AH40" s="36">
        <v>125483</v>
      </c>
      <c r="AI40" s="36">
        <v>796</v>
      </c>
      <c r="AJ40" s="36">
        <v>0</v>
      </c>
      <c r="AK40" s="36">
        <v>1594176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0</v>
      </c>
      <c r="AT40" s="36">
        <v>263222</v>
      </c>
      <c r="AU40" s="36">
        <v>0</v>
      </c>
      <c r="AV40" s="36">
        <v>0</v>
      </c>
      <c r="AW40" s="36">
        <v>0</v>
      </c>
      <c r="AX40" s="36">
        <v>0</v>
      </c>
      <c r="AY40" s="36">
        <v>87046</v>
      </c>
      <c r="AZ40" s="36">
        <v>317315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2006755</v>
      </c>
      <c r="CE40" s="36">
        <v>2388038</v>
      </c>
      <c r="CF40" s="36">
        <v>0</v>
      </c>
      <c r="CG40" s="36">
        <v>381283</v>
      </c>
      <c r="CH40" s="36">
        <v>0</v>
      </c>
      <c r="CI40" s="36">
        <v>0</v>
      </c>
      <c r="CJ40" s="36">
        <v>0</v>
      </c>
      <c r="CK40" s="36">
        <v>0</v>
      </c>
      <c r="CL40" s="36">
        <v>381283</v>
      </c>
      <c r="CM40" s="36">
        <v>-2388038</v>
      </c>
      <c r="CN40" s="36">
        <v>0</v>
      </c>
      <c r="CO40" s="36">
        <v>0</v>
      </c>
      <c r="CP40" s="36">
        <v>0</v>
      </c>
      <c r="CQ40" s="36">
        <v>0</v>
      </c>
      <c r="CR40" s="36">
        <v>0</v>
      </c>
      <c r="CS40" s="36">
        <v>0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0</v>
      </c>
      <c r="DA40" s="36">
        <v>0</v>
      </c>
      <c r="DB40" s="36">
        <v>0</v>
      </c>
      <c r="DC40" s="36">
        <v>0</v>
      </c>
      <c r="DD40" s="36">
        <v>-13281</v>
      </c>
      <c r="DE40" s="36">
        <v>-2401319</v>
      </c>
      <c r="DF40" s="36">
        <v>0</v>
      </c>
      <c r="DG40" s="36">
        <v>0</v>
      </c>
      <c r="DH40" s="36">
        <v>0</v>
      </c>
      <c r="DI40" s="36">
        <v>0</v>
      </c>
      <c r="DJ40" s="36">
        <v>0</v>
      </c>
      <c r="DK40" s="36">
        <v>-1</v>
      </c>
      <c r="DL40" s="36">
        <v>0</v>
      </c>
      <c r="DM40" s="36">
        <v>0</v>
      </c>
      <c r="DN40" s="36">
        <v>0</v>
      </c>
      <c r="DO40" s="36">
        <v>0</v>
      </c>
      <c r="DP40" s="36">
        <v>0</v>
      </c>
      <c r="DQ40" s="36">
        <v>0</v>
      </c>
      <c r="DR40" s="36">
        <v>0</v>
      </c>
      <c r="DS40" s="36">
        <v>0</v>
      </c>
      <c r="DT40" s="36">
        <v>0</v>
      </c>
      <c r="DU40" s="36">
        <v>0</v>
      </c>
      <c r="DV40" s="36">
        <v>0</v>
      </c>
      <c r="DW40" s="36">
        <v>0</v>
      </c>
      <c r="DX40" s="36">
        <v>0</v>
      </c>
      <c r="DY40" s="36">
        <v>0</v>
      </c>
      <c r="DZ40" s="36">
        <v>0</v>
      </c>
      <c r="EA40" s="36">
        <v>0</v>
      </c>
      <c r="EB40" s="36">
        <v>-1</v>
      </c>
      <c r="EC40" s="36">
        <v>0</v>
      </c>
      <c r="ED40" s="36">
        <v>0</v>
      </c>
      <c r="EE40" s="36">
        <v>0</v>
      </c>
      <c r="EF40" s="36">
        <v>0</v>
      </c>
      <c r="EG40" s="36">
        <v>0</v>
      </c>
      <c r="EH40" s="36">
        <v>0</v>
      </c>
      <c r="EI40" s="36">
        <v>0</v>
      </c>
      <c r="EJ40" s="36">
        <v>0</v>
      </c>
      <c r="EK40" s="36">
        <v>0</v>
      </c>
      <c r="EL40" s="36">
        <v>0</v>
      </c>
      <c r="EM40" s="36">
        <v>13282</v>
      </c>
      <c r="EN40" s="36">
        <v>0</v>
      </c>
      <c r="EO40" s="36">
        <v>0</v>
      </c>
      <c r="EP40" s="36">
        <v>0</v>
      </c>
      <c r="EQ40" s="36">
        <v>0</v>
      </c>
      <c r="ER40" s="36">
        <v>0</v>
      </c>
      <c r="ES40" s="36">
        <v>0</v>
      </c>
      <c r="ET40" s="36">
        <v>0</v>
      </c>
      <c r="EU40" s="36">
        <v>0</v>
      </c>
      <c r="EV40" s="36">
        <v>0</v>
      </c>
      <c r="EW40" s="36">
        <v>0</v>
      </c>
      <c r="EX40" s="36">
        <v>0</v>
      </c>
      <c r="EY40" s="36">
        <v>0</v>
      </c>
      <c r="EZ40" s="36">
        <v>0</v>
      </c>
      <c r="FA40" s="36">
        <v>0</v>
      </c>
      <c r="FB40" s="36">
        <v>0</v>
      </c>
      <c r="FC40" s="36">
        <v>0</v>
      </c>
      <c r="FD40" s="36">
        <v>0</v>
      </c>
      <c r="FE40" s="36">
        <v>0</v>
      </c>
      <c r="FF40" s="36">
        <v>0</v>
      </c>
      <c r="FG40" s="36">
        <v>0</v>
      </c>
      <c r="FH40" s="36">
        <v>0</v>
      </c>
      <c r="FI40" s="36">
        <v>0</v>
      </c>
      <c r="FJ40" s="36">
        <v>0</v>
      </c>
      <c r="FK40" s="36">
        <v>0</v>
      </c>
      <c r="FL40" s="36">
        <v>0</v>
      </c>
      <c r="FM40" s="36">
        <v>0</v>
      </c>
      <c r="FN40" s="36">
        <v>0</v>
      </c>
      <c r="FO40" s="36">
        <v>0</v>
      </c>
      <c r="FP40" s="36">
        <v>13282</v>
      </c>
      <c r="FQ40" s="36">
        <v>381283</v>
      </c>
      <c r="FR40" s="36">
        <v>0</v>
      </c>
      <c r="FS40" s="37" t="s">
        <v>241</v>
      </c>
      <c r="FT40" s="39">
        <f t="shared" si="24"/>
        <v>105448</v>
      </c>
      <c r="FU40" s="39">
        <f t="shared" si="24"/>
        <v>669</v>
      </c>
      <c r="FV40" s="39">
        <f t="shared" si="24"/>
        <v>0</v>
      </c>
      <c r="FW40" s="39">
        <f t="shared" si="24"/>
        <v>1339644</v>
      </c>
      <c r="FX40" s="39">
        <f t="shared" si="24"/>
        <v>0</v>
      </c>
      <c r="FY40" s="39">
        <f t="shared" si="25"/>
        <v>221195</v>
      </c>
      <c r="FZ40" s="39">
        <f t="shared" si="26"/>
        <v>0</v>
      </c>
      <c r="GA40" s="39">
        <f t="shared" si="27"/>
        <v>73148</v>
      </c>
      <c r="GB40" s="39">
        <f t="shared" si="27"/>
        <v>266651</v>
      </c>
      <c r="GC40" s="39">
        <f t="shared" si="27"/>
        <v>0</v>
      </c>
      <c r="GD40" s="39">
        <f t="shared" si="28"/>
        <v>0</v>
      </c>
      <c r="GE40" s="39">
        <f t="shared" si="28"/>
        <v>0</v>
      </c>
      <c r="GF40" s="39"/>
      <c r="GG40" s="39">
        <f t="shared" si="29"/>
        <v>0</v>
      </c>
      <c r="GH40" s="39"/>
      <c r="GI40" s="39">
        <f t="shared" si="30"/>
        <v>0</v>
      </c>
      <c r="GJ40" s="39">
        <f t="shared" si="31"/>
        <v>2006755</v>
      </c>
      <c r="GK40" s="39">
        <f t="shared" si="32"/>
        <v>13282</v>
      </c>
      <c r="GL40" s="39">
        <f t="shared" si="33"/>
        <v>0</v>
      </c>
      <c r="GM40" s="39"/>
      <c r="GN40" s="39">
        <f t="shared" si="0"/>
        <v>-1</v>
      </c>
      <c r="GO40" s="40">
        <f t="shared" si="34"/>
        <v>381283</v>
      </c>
      <c r="GP40" s="40">
        <f t="shared" si="11"/>
        <v>2388038</v>
      </c>
      <c r="GQ40" s="40">
        <f t="shared" si="12"/>
        <v>2401319</v>
      </c>
      <c r="GR40" s="39" t="str">
        <f>IFERROR(VLOOKUP(CONCATENATE(C40,R40,S40),'Clientes Afectados'!$L$4:$M$249,2,0),"NO")</f>
        <v>NO</v>
      </c>
      <c r="GS40" s="64">
        <f t="shared" si="13"/>
        <v>29</v>
      </c>
      <c r="GT40" s="39" t="e">
        <f>+IF(GS40&gt;#REF!,"SI","NO")</f>
        <v>#REF!</v>
      </c>
    </row>
    <row r="41" spans="1:202" x14ac:dyDescent="0.25">
      <c r="A41" s="35">
        <v>43435</v>
      </c>
      <c r="B41" s="36">
        <v>1594986</v>
      </c>
      <c r="C41" s="36">
        <v>1459358</v>
      </c>
      <c r="D41" s="36">
        <v>1459358</v>
      </c>
      <c r="E41" s="37" t="s">
        <v>275</v>
      </c>
      <c r="F41" s="37" t="s">
        <v>229</v>
      </c>
      <c r="G41" s="37" t="s">
        <v>276</v>
      </c>
      <c r="H41" s="85" t="s">
        <v>231</v>
      </c>
      <c r="I41" s="37" t="s">
        <v>262</v>
      </c>
      <c r="J41" s="37" t="s">
        <v>233</v>
      </c>
      <c r="K41" s="37" t="s">
        <v>234</v>
      </c>
      <c r="L41" s="37" t="s">
        <v>235</v>
      </c>
      <c r="M41" s="37" t="s">
        <v>252</v>
      </c>
      <c r="N41" s="37" t="s">
        <v>253</v>
      </c>
      <c r="O41" s="37" t="s">
        <v>253</v>
      </c>
      <c r="P41" s="37" t="s">
        <v>239</v>
      </c>
      <c r="Q41" s="37" t="s">
        <v>240</v>
      </c>
      <c r="R41" s="38">
        <v>43409</v>
      </c>
      <c r="S41" s="38">
        <v>43438</v>
      </c>
      <c r="T41" s="38">
        <v>43440</v>
      </c>
      <c r="U41" s="36">
        <v>212471679</v>
      </c>
      <c r="V41" s="36">
        <v>32771</v>
      </c>
      <c r="W41" s="36">
        <v>0</v>
      </c>
      <c r="X41" s="36">
        <v>24240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37</v>
      </c>
      <c r="AE41" s="36">
        <v>99.5</v>
      </c>
      <c r="AF41" s="36">
        <v>37</v>
      </c>
      <c r="AG41" s="36">
        <v>28.5</v>
      </c>
      <c r="AH41" s="36">
        <v>0</v>
      </c>
      <c r="AI41" s="36">
        <v>796</v>
      </c>
      <c r="AJ41" s="36">
        <v>0</v>
      </c>
      <c r="AK41" s="36">
        <v>1981825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327188</v>
      </c>
      <c r="AU41" s="36">
        <v>0</v>
      </c>
      <c r="AV41" s="36">
        <v>0</v>
      </c>
      <c r="AW41" s="36">
        <v>0</v>
      </c>
      <c r="AX41" s="36">
        <v>0</v>
      </c>
      <c r="AY41" s="36">
        <v>149330</v>
      </c>
      <c r="AZ41" s="36">
        <v>155922</v>
      </c>
      <c r="BA41" s="36">
        <v>297320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2447379</v>
      </c>
      <c r="CE41" s="36">
        <v>2912381</v>
      </c>
      <c r="CF41" s="36">
        <v>0</v>
      </c>
      <c r="CG41" s="36">
        <v>465002</v>
      </c>
      <c r="CH41" s="36">
        <v>0</v>
      </c>
      <c r="CI41" s="36">
        <v>0</v>
      </c>
      <c r="CJ41" s="36">
        <v>0</v>
      </c>
      <c r="CK41" s="36">
        <v>0</v>
      </c>
      <c r="CL41" s="36">
        <v>465002</v>
      </c>
      <c r="CM41" s="36">
        <v>-2912381</v>
      </c>
      <c r="CN41" s="36">
        <v>0</v>
      </c>
      <c r="CO41" s="36">
        <v>0</v>
      </c>
      <c r="CP41" s="36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6">
        <v>0</v>
      </c>
      <c r="CW41" s="36">
        <v>0</v>
      </c>
      <c r="CX41" s="36">
        <v>0</v>
      </c>
      <c r="CY41" s="36">
        <v>0</v>
      </c>
      <c r="CZ41" s="36">
        <v>0</v>
      </c>
      <c r="DA41" s="36">
        <v>0</v>
      </c>
      <c r="DB41" s="36">
        <v>0</v>
      </c>
      <c r="DC41" s="36">
        <v>0</v>
      </c>
      <c r="DD41" s="36">
        <v>-16510</v>
      </c>
      <c r="DE41" s="36">
        <v>-2928891</v>
      </c>
      <c r="DF41" s="36">
        <v>0</v>
      </c>
      <c r="DG41" s="36">
        <v>0</v>
      </c>
      <c r="DH41" s="36">
        <v>0</v>
      </c>
      <c r="DI41" s="36">
        <v>0</v>
      </c>
      <c r="DJ41" s="36">
        <v>0</v>
      </c>
      <c r="DK41" s="36">
        <v>0</v>
      </c>
      <c r="DL41" s="36">
        <v>0</v>
      </c>
      <c r="DM41" s="36">
        <v>0</v>
      </c>
      <c r="DN41" s="36">
        <v>0</v>
      </c>
      <c r="DO41" s="36">
        <v>0</v>
      </c>
      <c r="DP41" s="36">
        <v>0</v>
      </c>
      <c r="DQ41" s="36">
        <v>0</v>
      </c>
      <c r="DR41" s="36">
        <v>0</v>
      </c>
      <c r="DS41" s="36">
        <v>0</v>
      </c>
      <c r="DT41" s="36">
        <v>0</v>
      </c>
      <c r="DU41" s="36">
        <v>0</v>
      </c>
      <c r="DV41" s="36">
        <v>0</v>
      </c>
      <c r="DW41" s="36">
        <v>0</v>
      </c>
      <c r="DX41" s="36">
        <v>0</v>
      </c>
      <c r="DY41" s="36">
        <v>0</v>
      </c>
      <c r="DZ41" s="36">
        <v>0</v>
      </c>
      <c r="EA41" s="36">
        <v>0</v>
      </c>
      <c r="EB41" s="36">
        <v>0</v>
      </c>
      <c r="EC41" s="36">
        <v>0</v>
      </c>
      <c r="ED41" s="36">
        <v>0</v>
      </c>
      <c r="EE41" s="36">
        <v>0</v>
      </c>
      <c r="EF41" s="36">
        <v>0</v>
      </c>
      <c r="EG41" s="36">
        <v>0</v>
      </c>
      <c r="EH41" s="36">
        <v>0</v>
      </c>
      <c r="EI41" s="36">
        <v>0</v>
      </c>
      <c r="EJ41" s="36">
        <v>0</v>
      </c>
      <c r="EK41" s="36">
        <v>0</v>
      </c>
      <c r="EL41" s="36">
        <v>0</v>
      </c>
      <c r="EM41" s="36">
        <v>16510</v>
      </c>
      <c r="EN41" s="36">
        <v>0</v>
      </c>
      <c r="EO41" s="36">
        <v>0</v>
      </c>
      <c r="EP41" s="36">
        <v>0</v>
      </c>
      <c r="EQ41" s="36">
        <v>0</v>
      </c>
      <c r="ER41" s="36">
        <v>0</v>
      </c>
      <c r="ES41" s="36">
        <v>0</v>
      </c>
      <c r="ET41" s="36">
        <v>0</v>
      </c>
      <c r="EU41" s="36">
        <v>0</v>
      </c>
      <c r="EV41" s="36">
        <v>0</v>
      </c>
      <c r="EW41" s="36">
        <v>0</v>
      </c>
      <c r="EX41" s="36">
        <v>0</v>
      </c>
      <c r="EY41" s="36">
        <v>0</v>
      </c>
      <c r="EZ41" s="36">
        <v>0</v>
      </c>
      <c r="FA41" s="36">
        <v>0</v>
      </c>
      <c r="FB41" s="36">
        <v>0</v>
      </c>
      <c r="FC41" s="36">
        <v>0</v>
      </c>
      <c r="FD41" s="36">
        <v>0</v>
      </c>
      <c r="FE41" s="36">
        <v>0</v>
      </c>
      <c r="FF41" s="36">
        <v>0</v>
      </c>
      <c r="FG41" s="36">
        <v>0</v>
      </c>
      <c r="FH41" s="36">
        <v>0</v>
      </c>
      <c r="FI41" s="36">
        <v>0</v>
      </c>
      <c r="FJ41" s="36">
        <v>0</v>
      </c>
      <c r="FK41" s="36">
        <v>0</v>
      </c>
      <c r="FL41" s="36">
        <v>0</v>
      </c>
      <c r="FM41" s="36">
        <v>0</v>
      </c>
      <c r="FN41" s="36">
        <v>0</v>
      </c>
      <c r="FO41" s="36">
        <v>0</v>
      </c>
      <c r="FP41" s="36">
        <v>16510</v>
      </c>
      <c r="FQ41" s="36">
        <v>465002</v>
      </c>
      <c r="FR41" s="36">
        <v>0</v>
      </c>
      <c r="FS41" s="37" t="s">
        <v>241</v>
      </c>
      <c r="FT41" s="39">
        <f t="shared" si="24"/>
        <v>0</v>
      </c>
      <c r="FU41" s="39">
        <f t="shared" si="24"/>
        <v>669</v>
      </c>
      <c r="FV41" s="39">
        <f t="shared" si="24"/>
        <v>0</v>
      </c>
      <c r="FW41" s="39">
        <f t="shared" si="24"/>
        <v>1665399</v>
      </c>
      <c r="FX41" s="39">
        <f t="shared" si="24"/>
        <v>0</v>
      </c>
      <c r="FY41" s="39">
        <f t="shared" si="25"/>
        <v>274948</v>
      </c>
      <c r="FZ41" s="39">
        <f t="shared" si="26"/>
        <v>0</v>
      </c>
      <c r="GA41" s="39">
        <f t="shared" si="27"/>
        <v>125487</v>
      </c>
      <c r="GB41" s="39">
        <f t="shared" si="27"/>
        <v>131027</v>
      </c>
      <c r="GC41" s="39">
        <f t="shared" si="27"/>
        <v>249849</v>
      </c>
      <c r="GD41" s="39">
        <f t="shared" si="28"/>
        <v>0</v>
      </c>
      <c r="GE41" s="39">
        <f t="shared" si="28"/>
        <v>0</v>
      </c>
      <c r="GF41" s="39"/>
      <c r="GG41" s="39">
        <f t="shared" si="29"/>
        <v>0</v>
      </c>
      <c r="GH41" s="39"/>
      <c r="GI41" s="39">
        <f t="shared" si="30"/>
        <v>0</v>
      </c>
      <c r="GJ41" s="39">
        <f t="shared" si="31"/>
        <v>2447379</v>
      </c>
      <c r="GK41" s="39">
        <f t="shared" si="32"/>
        <v>16510</v>
      </c>
      <c r="GL41" s="39">
        <f t="shared" si="33"/>
        <v>0</v>
      </c>
      <c r="GM41" s="39"/>
      <c r="GN41" s="39">
        <f t="shared" si="0"/>
        <v>0</v>
      </c>
      <c r="GO41" s="40">
        <f t="shared" si="34"/>
        <v>465002</v>
      </c>
      <c r="GP41" s="40">
        <f t="shared" si="11"/>
        <v>2912381</v>
      </c>
      <c r="GQ41" s="40">
        <f t="shared" si="12"/>
        <v>2928891</v>
      </c>
      <c r="GR41" s="39" t="str">
        <f>IFERROR(VLOOKUP(CONCATENATE(C41,R41,S41),'Clientes Afectados'!$L$4:$M$249,2,0),"NO")</f>
        <v>NO</v>
      </c>
      <c r="GS41" s="64">
        <f t="shared" si="13"/>
        <v>29</v>
      </c>
      <c r="GT41" s="39" t="e">
        <f>+IF(GS41&gt;#REF!,"SI","NO")</f>
        <v>#REF!</v>
      </c>
    </row>
    <row r="42" spans="1:202" x14ac:dyDescent="0.25">
      <c r="A42" s="35">
        <v>43435</v>
      </c>
      <c r="B42" s="36">
        <v>1594986</v>
      </c>
      <c r="C42" s="36">
        <v>1493531</v>
      </c>
      <c r="D42" s="36">
        <v>1493531</v>
      </c>
      <c r="E42" s="37" t="s">
        <v>277</v>
      </c>
      <c r="F42" s="37" t="s">
        <v>258</v>
      </c>
      <c r="G42" s="37" t="s">
        <v>278</v>
      </c>
      <c r="H42" s="85" t="s">
        <v>231</v>
      </c>
      <c r="I42" s="37" t="s">
        <v>262</v>
      </c>
      <c r="J42" s="37" t="s">
        <v>233</v>
      </c>
      <c r="K42" s="37" t="s">
        <v>234</v>
      </c>
      <c r="L42" s="37" t="s">
        <v>235</v>
      </c>
      <c r="M42" s="37" t="s">
        <v>279</v>
      </c>
      <c r="N42" s="37" t="s">
        <v>280</v>
      </c>
      <c r="O42" s="37" t="s">
        <v>241</v>
      </c>
      <c r="P42" s="37" t="s">
        <v>281</v>
      </c>
      <c r="Q42" s="37" t="s">
        <v>240</v>
      </c>
      <c r="R42" s="38">
        <v>43409</v>
      </c>
      <c r="S42" s="38">
        <v>43438</v>
      </c>
      <c r="T42" s="38">
        <v>43440</v>
      </c>
      <c r="U42" s="36">
        <v>212471679</v>
      </c>
      <c r="V42" s="36">
        <v>30557</v>
      </c>
      <c r="W42" s="36">
        <v>0</v>
      </c>
      <c r="X42" s="36">
        <v>5398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93</v>
      </c>
      <c r="AE42" s="36">
        <v>95</v>
      </c>
      <c r="AF42" s="36">
        <v>66</v>
      </c>
      <c r="AG42" s="36">
        <v>66</v>
      </c>
      <c r="AH42" s="36">
        <v>85911</v>
      </c>
      <c r="AI42" s="36">
        <v>796</v>
      </c>
      <c r="AJ42" s="36">
        <v>0</v>
      </c>
      <c r="AK42" s="36">
        <v>1848239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305084</v>
      </c>
      <c r="AU42" s="36">
        <v>0</v>
      </c>
      <c r="AV42" s="36">
        <v>0</v>
      </c>
      <c r="AW42" s="36">
        <v>0</v>
      </c>
      <c r="AX42" s="36">
        <v>0</v>
      </c>
      <c r="AY42" s="36">
        <v>142575</v>
      </c>
      <c r="AZ42" s="36">
        <v>361082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2305619</v>
      </c>
      <c r="CE42" s="36">
        <v>2743687</v>
      </c>
      <c r="CF42" s="36">
        <v>0</v>
      </c>
      <c r="CG42" s="36">
        <v>438068</v>
      </c>
      <c r="CH42" s="36">
        <v>0</v>
      </c>
      <c r="CI42" s="36">
        <v>0</v>
      </c>
      <c r="CJ42" s="36">
        <v>0</v>
      </c>
      <c r="CK42" s="36">
        <v>0</v>
      </c>
      <c r="CL42" s="36">
        <v>438068</v>
      </c>
      <c r="CM42" s="36">
        <v>-2743687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0</v>
      </c>
      <c r="DB42" s="36">
        <v>0</v>
      </c>
      <c r="DC42" s="36">
        <v>0</v>
      </c>
      <c r="DD42" s="36">
        <v>-15395</v>
      </c>
      <c r="DE42" s="36">
        <v>-2759082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0</v>
      </c>
      <c r="DQ42" s="36">
        <v>0</v>
      </c>
      <c r="DR42" s="36">
        <v>0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0</v>
      </c>
      <c r="DZ42" s="36">
        <v>0</v>
      </c>
      <c r="EA42" s="36">
        <v>0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15395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0</v>
      </c>
      <c r="FF42" s="36">
        <v>0</v>
      </c>
      <c r="FG42" s="36">
        <v>0</v>
      </c>
      <c r="FH42" s="36">
        <v>0</v>
      </c>
      <c r="FI42" s="36">
        <v>0</v>
      </c>
      <c r="FJ42" s="36">
        <v>0</v>
      </c>
      <c r="FK42" s="36">
        <v>0</v>
      </c>
      <c r="FL42" s="36">
        <v>0</v>
      </c>
      <c r="FM42" s="36">
        <v>0</v>
      </c>
      <c r="FN42" s="36">
        <v>0</v>
      </c>
      <c r="FO42" s="36">
        <v>0</v>
      </c>
      <c r="FP42" s="36">
        <v>15395</v>
      </c>
      <c r="FQ42" s="36">
        <v>438068</v>
      </c>
      <c r="FR42" s="36">
        <v>0</v>
      </c>
      <c r="FS42" s="37" t="s">
        <v>241</v>
      </c>
      <c r="FT42" s="39">
        <f t="shared" si="24"/>
        <v>72194</v>
      </c>
      <c r="FU42" s="39">
        <f t="shared" si="24"/>
        <v>669</v>
      </c>
      <c r="FV42" s="39">
        <f t="shared" si="24"/>
        <v>0</v>
      </c>
      <c r="FW42" s="39">
        <f t="shared" si="24"/>
        <v>1553142</v>
      </c>
      <c r="FX42" s="39">
        <f t="shared" si="24"/>
        <v>0</v>
      </c>
      <c r="FY42" s="39">
        <f t="shared" si="25"/>
        <v>256373</v>
      </c>
      <c r="FZ42" s="39">
        <f t="shared" si="26"/>
        <v>0</v>
      </c>
      <c r="GA42" s="39">
        <f t="shared" si="27"/>
        <v>119811</v>
      </c>
      <c r="GB42" s="39">
        <f t="shared" si="27"/>
        <v>303430</v>
      </c>
      <c r="GC42" s="39">
        <f t="shared" si="27"/>
        <v>0</v>
      </c>
      <c r="GD42" s="39">
        <f t="shared" si="28"/>
        <v>0</v>
      </c>
      <c r="GE42" s="39">
        <f t="shared" si="28"/>
        <v>0</v>
      </c>
      <c r="GF42" s="39"/>
      <c r="GG42" s="39">
        <f t="shared" si="29"/>
        <v>0</v>
      </c>
      <c r="GH42" s="39"/>
      <c r="GI42" s="39">
        <f t="shared" si="30"/>
        <v>0</v>
      </c>
      <c r="GJ42" s="39">
        <f t="shared" si="31"/>
        <v>2305619</v>
      </c>
      <c r="GK42" s="39">
        <f t="shared" si="32"/>
        <v>15395</v>
      </c>
      <c r="GL42" s="39">
        <f t="shared" si="33"/>
        <v>0</v>
      </c>
      <c r="GM42" s="39"/>
      <c r="GN42" s="39">
        <f t="shared" si="0"/>
        <v>0</v>
      </c>
      <c r="GO42" s="40">
        <f t="shared" si="34"/>
        <v>438068</v>
      </c>
      <c r="GP42" s="40">
        <f t="shared" si="11"/>
        <v>2743687</v>
      </c>
      <c r="GQ42" s="40">
        <f t="shared" si="12"/>
        <v>2759082</v>
      </c>
      <c r="GR42" s="39" t="str">
        <f>IFERROR(VLOOKUP(CONCATENATE(C42,R42,S42),'Clientes Afectados'!$L$4:$M$249,2,0),"NO")</f>
        <v>NO</v>
      </c>
      <c r="GS42" s="64">
        <f t="shared" si="13"/>
        <v>29</v>
      </c>
      <c r="GT42" s="39" t="e">
        <f>+IF(GS42&gt;#REF!,"SI","NO")</f>
        <v>#REF!</v>
      </c>
    </row>
    <row r="43" spans="1:202" x14ac:dyDescent="0.25">
      <c r="A43" s="35">
        <v>43435</v>
      </c>
      <c r="B43" s="36">
        <v>1594986</v>
      </c>
      <c r="C43" s="36">
        <v>2797207</v>
      </c>
      <c r="D43" s="36">
        <v>2797207</v>
      </c>
      <c r="E43" s="37" t="s">
        <v>282</v>
      </c>
      <c r="F43" s="37" t="s">
        <v>283</v>
      </c>
      <c r="G43" s="37" t="s">
        <v>284</v>
      </c>
      <c r="H43" s="85" t="s">
        <v>285</v>
      </c>
      <c r="I43" s="37" t="s">
        <v>286</v>
      </c>
      <c r="J43" s="37" t="s">
        <v>233</v>
      </c>
      <c r="K43" s="37" t="s">
        <v>234</v>
      </c>
      <c r="L43" s="37" t="s">
        <v>235</v>
      </c>
      <c r="M43" s="37" t="s">
        <v>245</v>
      </c>
      <c r="N43" s="37" t="s">
        <v>246</v>
      </c>
      <c r="O43" s="37" t="s">
        <v>245</v>
      </c>
      <c r="P43" s="37" t="s">
        <v>281</v>
      </c>
      <c r="Q43" s="37" t="s">
        <v>240</v>
      </c>
      <c r="R43" s="38">
        <v>43409</v>
      </c>
      <c r="S43" s="38">
        <v>43438</v>
      </c>
      <c r="T43" s="38">
        <v>43440</v>
      </c>
      <c r="U43" s="36">
        <v>212471679</v>
      </c>
      <c r="V43" s="36">
        <v>23263</v>
      </c>
      <c r="W43" s="36">
        <v>0</v>
      </c>
      <c r="X43" s="36">
        <v>8001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39</v>
      </c>
      <c r="AE43" s="36">
        <v>41.5</v>
      </c>
      <c r="AF43" s="36">
        <v>37</v>
      </c>
      <c r="AG43" s="36">
        <v>39</v>
      </c>
      <c r="AH43" s="36">
        <v>0</v>
      </c>
      <c r="AI43" s="36">
        <v>796</v>
      </c>
      <c r="AJ43" s="36">
        <v>0</v>
      </c>
      <c r="AK43" s="36">
        <v>1484457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232259</v>
      </c>
      <c r="AU43" s="36">
        <v>0</v>
      </c>
      <c r="AV43" s="36">
        <v>0</v>
      </c>
      <c r="AW43" s="36">
        <v>0</v>
      </c>
      <c r="AX43" s="36">
        <v>0</v>
      </c>
      <c r="AY43" s="36">
        <v>139702</v>
      </c>
      <c r="AZ43" s="36">
        <v>358483</v>
      </c>
      <c r="BA43" s="36">
        <v>0</v>
      </c>
      <c r="BB43" s="36">
        <v>0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1861931</v>
      </c>
      <c r="CE43" s="36">
        <v>2215698</v>
      </c>
      <c r="CF43" s="36">
        <v>0</v>
      </c>
      <c r="CG43" s="36">
        <v>353767</v>
      </c>
      <c r="CH43" s="36">
        <v>0</v>
      </c>
      <c r="CI43" s="36">
        <v>0</v>
      </c>
      <c r="CJ43" s="36">
        <v>0</v>
      </c>
      <c r="CK43" s="36">
        <v>0</v>
      </c>
      <c r="CL43" s="36">
        <v>353767</v>
      </c>
      <c r="CM43" s="36">
        <v>-2215698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36">
        <v>0</v>
      </c>
      <c r="DC43" s="36">
        <v>0</v>
      </c>
      <c r="DD43" s="36">
        <v>-11720</v>
      </c>
      <c r="DE43" s="36">
        <v>-2227418</v>
      </c>
      <c r="DF43" s="36">
        <v>0</v>
      </c>
      <c r="DG43" s="36">
        <v>0</v>
      </c>
      <c r="DH43" s="36">
        <v>0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0</v>
      </c>
      <c r="DP43" s="36">
        <v>0</v>
      </c>
      <c r="DQ43" s="36">
        <v>0</v>
      </c>
      <c r="DR43" s="36">
        <v>0</v>
      </c>
      <c r="DS43" s="36">
        <v>0</v>
      </c>
      <c r="DT43" s="36">
        <v>0</v>
      </c>
      <c r="DU43" s="36">
        <v>0</v>
      </c>
      <c r="DV43" s="36">
        <v>0</v>
      </c>
      <c r="DW43" s="36">
        <v>0</v>
      </c>
      <c r="DX43" s="36">
        <v>0</v>
      </c>
      <c r="DY43" s="36">
        <v>0</v>
      </c>
      <c r="DZ43" s="36">
        <v>0</v>
      </c>
      <c r="EA43" s="36">
        <v>0</v>
      </c>
      <c r="EB43" s="36">
        <v>0</v>
      </c>
      <c r="EC43" s="36">
        <v>0</v>
      </c>
      <c r="ED43" s="36">
        <v>0</v>
      </c>
      <c r="EE43" s="36">
        <v>0</v>
      </c>
      <c r="EF43" s="36">
        <v>0</v>
      </c>
      <c r="EG43" s="36">
        <v>0</v>
      </c>
      <c r="EH43" s="36">
        <v>0</v>
      </c>
      <c r="EI43" s="36">
        <v>0</v>
      </c>
      <c r="EJ43" s="36">
        <v>0</v>
      </c>
      <c r="EK43" s="36">
        <v>0</v>
      </c>
      <c r="EL43" s="36">
        <v>0</v>
      </c>
      <c r="EM43" s="36">
        <v>11720</v>
      </c>
      <c r="EN43" s="36">
        <v>0</v>
      </c>
      <c r="EO43" s="36">
        <v>0</v>
      </c>
      <c r="EP43" s="36">
        <v>0</v>
      </c>
      <c r="EQ43" s="36">
        <v>0</v>
      </c>
      <c r="ER43" s="36">
        <v>0</v>
      </c>
      <c r="ES43" s="36">
        <v>0</v>
      </c>
      <c r="ET43" s="36">
        <v>0</v>
      </c>
      <c r="EU43" s="36">
        <v>0</v>
      </c>
      <c r="EV43" s="36">
        <v>0</v>
      </c>
      <c r="EW43" s="36">
        <v>0</v>
      </c>
      <c r="EX43" s="36">
        <v>0</v>
      </c>
      <c r="EY43" s="36">
        <v>0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0</v>
      </c>
      <c r="FF43" s="36">
        <v>0</v>
      </c>
      <c r="FG43" s="36">
        <v>0</v>
      </c>
      <c r="FH43" s="36">
        <v>0</v>
      </c>
      <c r="FI43" s="36">
        <v>0</v>
      </c>
      <c r="FJ43" s="36">
        <v>0</v>
      </c>
      <c r="FK43" s="36">
        <v>0</v>
      </c>
      <c r="FL43" s="36">
        <v>0</v>
      </c>
      <c r="FM43" s="36">
        <v>0</v>
      </c>
      <c r="FN43" s="36">
        <v>0</v>
      </c>
      <c r="FO43" s="36">
        <v>0</v>
      </c>
      <c r="FP43" s="36">
        <v>11720</v>
      </c>
      <c r="FQ43" s="36">
        <v>353767</v>
      </c>
      <c r="FR43" s="36">
        <v>0</v>
      </c>
      <c r="FS43" s="37" t="s">
        <v>241</v>
      </c>
      <c r="FT43" s="39">
        <f t="shared" si="24"/>
        <v>0</v>
      </c>
      <c r="FU43" s="39">
        <f t="shared" si="24"/>
        <v>669</v>
      </c>
      <c r="FV43" s="39">
        <f t="shared" si="24"/>
        <v>0</v>
      </c>
      <c r="FW43" s="39">
        <f t="shared" si="24"/>
        <v>1247443</v>
      </c>
      <c r="FX43" s="39">
        <f t="shared" si="24"/>
        <v>0</v>
      </c>
      <c r="FY43" s="39">
        <f t="shared" si="25"/>
        <v>195176</v>
      </c>
      <c r="FZ43" s="39">
        <f t="shared" si="26"/>
        <v>0</v>
      </c>
      <c r="GA43" s="39">
        <f t="shared" si="27"/>
        <v>117397</v>
      </c>
      <c r="GB43" s="39">
        <f t="shared" si="27"/>
        <v>301246</v>
      </c>
      <c r="GC43" s="39">
        <f t="shared" si="27"/>
        <v>0</v>
      </c>
      <c r="GD43" s="39">
        <f t="shared" si="28"/>
        <v>0</v>
      </c>
      <c r="GE43" s="39">
        <f t="shared" si="28"/>
        <v>0</v>
      </c>
      <c r="GF43" s="39"/>
      <c r="GG43" s="39">
        <f t="shared" si="29"/>
        <v>0</v>
      </c>
      <c r="GH43" s="39"/>
      <c r="GI43" s="39">
        <f t="shared" si="30"/>
        <v>0</v>
      </c>
      <c r="GJ43" s="39">
        <f t="shared" si="31"/>
        <v>1861931</v>
      </c>
      <c r="GK43" s="39">
        <f t="shared" si="32"/>
        <v>11720</v>
      </c>
      <c r="GL43" s="39">
        <f t="shared" si="33"/>
        <v>0</v>
      </c>
      <c r="GM43" s="39"/>
      <c r="GN43" s="39">
        <f t="shared" si="0"/>
        <v>0</v>
      </c>
      <c r="GO43" s="40">
        <f t="shared" si="34"/>
        <v>353767</v>
      </c>
      <c r="GP43" s="40">
        <f t="shared" si="11"/>
        <v>2215698</v>
      </c>
      <c r="GQ43" s="40">
        <f t="shared" si="12"/>
        <v>2227418</v>
      </c>
      <c r="GR43" s="39" t="str">
        <f>IFERROR(VLOOKUP(CONCATENATE(C43,R43,S43),'Clientes Afectados'!$L$4:$M$249,2,0),"NO")</f>
        <v>NO</v>
      </c>
      <c r="GS43" s="64">
        <f t="shared" si="13"/>
        <v>29</v>
      </c>
      <c r="GT43" s="39" t="e">
        <f>+IF(GS43&gt;#REF!,"SI","NO")</f>
        <v>#REF!</v>
      </c>
    </row>
    <row r="44" spans="1:202" x14ac:dyDescent="0.25">
      <c r="A44" s="35">
        <v>43405</v>
      </c>
      <c r="B44" s="36">
        <v>1594986</v>
      </c>
      <c r="C44" s="36">
        <v>532998</v>
      </c>
      <c r="D44" s="36">
        <v>532998</v>
      </c>
      <c r="E44" s="37" t="s">
        <v>228</v>
      </c>
      <c r="F44" s="37" t="s">
        <v>229</v>
      </c>
      <c r="G44" s="37" t="s">
        <v>230</v>
      </c>
      <c r="H44" s="85" t="s">
        <v>231</v>
      </c>
      <c r="I44" s="37" t="s">
        <v>232</v>
      </c>
      <c r="J44" s="37" t="s">
        <v>233</v>
      </c>
      <c r="K44" s="37" t="s">
        <v>234</v>
      </c>
      <c r="L44" s="37" t="s">
        <v>235</v>
      </c>
      <c r="M44" s="37" t="s">
        <v>236</v>
      </c>
      <c r="N44" s="37" t="s">
        <v>237</v>
      </c>
      <c r="O44" s="37" t="s">
        <v>238</v>
      </c>
      <c r="P44" s="37" t="s">
        <v>239</v>
      </c>
      <c r="Q44" s="37" t="s">
        <v>240</v>
      </c>
      <c r="R44" s="38">
        <v>43376</v>
      </c>
      <c r="S44" s="38">
        <v>43409</v>
      </c>
      <c r="T44" s="38">
        <v>43412</v>
      </c>
      <c r="U44" s="36">
        <v>212471628</v>
      </c>
      <c r="V44" s="36">
        <v>31249</v>
      </c>
      <c r="W44" s="36">
        <v>0</v>
      </c>
      <c r="X44" s="36">
        <v>6851</v>
      </c>
      <c r="Y44" s="36">
        <v>0</v>
      </c>
      <c r="Z44" s="36">
        <v>0</v>
      </c>
      <c r="AA44" s="36">
        <v>0</v>
      </c>
      <c r="AB44" s="36">
        <v>0</v>
      </c>
      <c r="AC44" s="36">
        <v>0</v>
      </c>
      <c r="AD44" s="36">
        <v>195</v>
      </c>
      <c r="AE44" s="36">
        <v>198.5</v>
      </c>
      <c r="AF44" s="36">
        <v>194</v>
      </c>
      <c r="AG44" s="36">
        <v>198</v>
      </c>
      <c r="AH44" s="36">
        <v>155485</v>
      </c>
      <c r="AI44" s="36">
        <v>793</v>
      </c>
      <c r="AJ44" s="36">
        <v>0</v>
      </c>
      <c r="AK44" s="36">
        <v>1889689</v>
      </c>
      <c r="AL44" s="36">
        <v>0</v>
      </c>
      <c r="AM44" s="36">
        <v>0</v>
      </c>
      <c r="AN44" s="36">
        <v>0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311993</v>
      </c>
      <c r="AU44" s="36">
        <v>0</v>
      </c>
      <c r="AV44" s="36">
        <v>0</v>
      </c>
      <c r="AW44" s="36">
        <v>0</v>
      </c>
      <c r="AX44" s="36">
        <v>0</v>
      </c>
      <c r="AY44" s="36">
        <v>294721</v>
      </c>
      <c r="AZ44" s="36">
        <v>1082610</v>
      </c>
      <c r="BA44" s="36">
        <v>0</v>
      </c>
      <c r="BB44" s="36">
        <v>0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-194253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-9864</v>
      </c>
      <c r="CB44" s="36">
        <v>0</v>
      </c>
      <c r="CC44" s="36">
        <v>0</v>
      </c>
      <c r="CD44" s="36">
        <v>2967373</v>
      </c>
      <c r="CE44" s="36">
        <v>3547455</v>
      </c>
      <c r="CF44" s="36">
        <v>0</v>
      </c>
      <c r="CG44" s="36">
        <v>563801</v>
      </c>
      <c r="CH44" s="36">
        <v>0</v>
      </c>
      <c r="CI44" s="36">
        <v>0</v>
      </c>
      <c r="CJ44" s="36">
        <v>0</v>
      </c>
      <c r="CK44" s="36">
        <v>0</v>
      </c>
      <c r="CL44" s="36">
        <v>563801</v>
      </c>
      <c r="CM44" s="36">
        <v>-3531174</v>
      </c>
      <c r="CN44" s="36">
        <v>0</v>
      </c>
      <c r="CO44" s="36">
        <v>0</v>
      </c>
      <c r="CP44" s="36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  <c r="DA44" s="36">
        <v>0</v>
      </c>
      <c r="DB44" s="36">
        <v>0</v>
      </c>
      <c r="DC44" s="36">
        <v>0</v>
      </c>
      <c r="DD44" s="36">
        <v>-16281</v>
      </c>
      <c r="DE44" s="36">
        <v>-3547455</v>
      </c>
      <c r="DF44" s="36">
        <v>0</v>
      </c>
      <c r="DG44" s="36">
        <v>0</v>
      </c>
      <c r="DH44" s="36">
        <v>0</v>
      </c>
      <c r="DI44" s="36">
        <v>0</v>
      </c>
      <c r="DJ44" s="36">
        <v>0</v>
      </c>
      <c r="DK44" s="36">
        <v>0</v>
      </c>
      <c r="DL44" s="36">
        <v>0</v>
      </c>
      <c r="DM44" s="36">
        <v>0</v>
      </c>
      <c r="DN44" s="36">
        <v>0</v>
      </c>
      <c r="DO44" s="36">
        <v>0</v>
      </c>
      <c r="DP44" s="36">
        <v>0</v>
      </c>
      <c r="DQ44" s="36">
        <v>0</v>
      </c>
      <c r="DR44" s="36">
        <v>0</v>
      </c>
      <c r="DS44" s="36">
        <v>0</v>
      </c>
      <c r="DT44" s="36">
        <v>0</v>
      </c>
      <c r="DU44" s="36">
        <v>0</v>
      </c>
      <c r="DV44" s="36">
        <v>0</v>
      </c>
      <c r="DW44" s="36">
        <v>0</v>
      </c>
      <c r="DX44" s="36">
        <v>0</v>
      </c>
      <c r="DY44" s="36">
        <v>0</v>
      </c>
      <c r="DZ44" s="36">
        <v>0</v>
      </c>
      <c r="EA44" s="36">
        <v>0</v>
      </c>
      <c r="EB44" s="36">
        <v>0</v>
      </c>
      <c r="EC44" s="36">
        <v>0</v>
      </c>
      <c r="ED44" s="36">
        <v>0</v>
      </c>
      <c r="EE44" s="36">
        <v>0</v>
      </c>
      <c r="EF44" s="36">
        <v>0</v>
      </c>
      <c r="EG44" s="36">
        <v>0</v>
      </c>
      <c r="EH44" s="36">
        <v>0</v>
      </c>
      <c r="EI44" s="36">
        <v>0</v>
      </c>
      <c r="EJ44" s="36">
        <v>0</v>
      </c>
      <c r="EK44" s="36">
        <v>0</v>
      </c>
      <c r="EL44" s="36">
        <v>0</v>
      </c>
      <c r="EM44" s="36">
        <v>16281</v>
      </c>
      <c r="EN44" s="36">
        <v>0</v>
      </c>
      <c r="EO44" s="36">
        <v>0</v>
      </c>
      <c r="EP44" s="36">
        <v>0</v>
      </c>
      <c r="EQ44" s="36">
        <v>0</v>
      </c>
      <c r="ER44" s="36">
        <v>0</v>
      </c>
      <c r="ES44" s="36">
        <v>0</v>
      </c>
      <c r="ET44" s="36">
        <v>0</v>
      </c>
      <c r="EU44" s="36">
        <v>0</v>
      </c>
      <c r="EV44" s="36">
        <v>0</v>
      </c>
      <c r="EW44" s="36">
        <v>0</v>
      </c>
      <c r="EX44" s="36">
        <v>0</v>
      </c>
      <c r="EY44" s="36">
        <v>0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0</v>
      </c>
      <c r="FF44" s="36">
        <v>0</v>
      </c>
      <c r="FG44" s="36">
        <v>0</v>
      </c>
      <c r="FH44" s="36">
        <v>0</v>
      </c>
      <c r="FI44" s="36">
        <v>0</v>
      </c>
      <c r="FJ44" s="36">
        <v>0</v>
      </c>
      <c r="FK44" s="36">
        <v>0</v>
      </c>
      <c r="FL44" s="36">
        <v>0</v>
      </c>
      <c r="FM44" s="36">
        <v>0</v>
      </c>
      <c r="FN44" s="36">
        <v>0</v>
      </c>
      <c r="FO44" s="36">
        <v>0</v>
      </c>
      <c r="FP44" s="36">
        <v>16281</v>
      </c>
      <c r="FQ44" s="36">
        <v>563801</v>
      </c>
      <c r="FR44" s="36">
        <v>0</v>
      </c>
      <c r="FS44" s="37" t="s">
        <v>241</v>
      </c>
      <c r="FT44" s="39">
        <f>ROUND(AH44/1.19,0)</f>
        <v>130660</v>
      </c>
      <c r="FU44" s="39">
        <f>ROUND(AI44/1.19,0)</f>
        <v>666</v>
      </c>
      <c r="FV44" s="39">
        <f>ROUND(AJ44/1.19,0)</f>
        <v>0</v>
      </c>
      <c r="FW44" s="39">
        <f>ROUND(AK44/1.19,0)</f>
        <v>1587974</v>
      </c>
      <c r="FX44" s="39">
        <f>ROUND(AL44/1.19,0)</f>
        <v>0</v>
      </c>
      <c r="FY44" s="39">
        <f>ROUND(AT44/1.19,0)</f>
        <v>262179</v>
      </c>
      <c r="FZ44" s="39">
        <f>ROUND(AN44/1.19,0)</f>
        <v>0</v>
      </c>
      <c r="GA44" s="39">
        <f>ROUND(AY44/1.19,0)</f>
        <v>247665</v>
      </c>
      <c r="GB44" s="39">
        <f>ROUND(AZ44/1.19,0)</f>
        <v>909756</v>
      </c>
      <c r="GC44" s="39">
        <f>ROUND(BA44/1.19,0)</f>
        <v>0</v>
      </c>
      <c r="GD44" s="39">
        <f>ROUND(BN44/1.19,0)</f>
        <v>0</v>
      </c>
      <c r="GE44" s="39">
        <f>ROUND(BO44/1.19,0)</f>
        <v>0</v>
      </c>
      <c r="GF44" s="39"/>
      <c r="GG44" s="39">
        <f>ROUND(EH44/1.19,0)</f>
        <v>0</v>
      </c>
      <c r="GH44" s="39"/>
      <c r="GI44" s="39">
        <f>EZ44</f>
        <v>0</v>
      </c>
      <c r="GJ44" s="39">
        <f>SUM(FT44:GF44)</f>
        <v>3138900</v>
      </c>
      <c r="GK44" s="39">
        <f>EH44+EM44</f>
        <v>16281</v>
      </c>
      <c r="GL44" s="39">
        <f>BP44</f>
        <v>0</v>
      </c>
      <c r="GM44" s="39"/>
      <c r="GN44" s="39">
        <f>BT44+EZ44+FA44+DK44</f>
        <v>-194253</v>
      </c>
      <c r="GO44" s="40">
        <f>ROUND(GJ44*0.19,0)</f>
        <v>596391</v>
      </c>
      <c r="GP44" s="40">
        <f t="shared" si="11"/>
        <v>3735291</v>
      </c>
      <c r="GQ44" s="40">
        <f t="shared" si="12"/>
        <v>3557319</v>
      </c>
      <c r="GR44" s="39" t="str">
        <f>IFERROR(VLOOKUP(CONCATENATE(C44,R44,S44),'Clientes Afectados'!$L$4:$M$249,2,0),"NO")</f>
        <v>NO</v>
      </c>
      <c r="GS44" s="64">
        <f t="shared" si="13"/>
        <v>33</v>
      </c>
      <c r="GT44" s="39" t="e">
        <f>+IF(GS44&gt;#REF!,"SI","NO")</f>
        <v>#REF!</v>
      </c>
    </row>
    <row r="45" spans="1:202" x14ac:dyDescent="0.25">
      <c r="A45" s="35">
        <v>43405</v>
      </c>
      <c r="B45" s="36">
        <v>1594986</v>
      </c>
      <c r="C45" s="36">
        <v>532999</v>
      </c>
      <c r="D45" s="36">
        <v>532999</v>
      </c>
      <c r="E45" s="37" t="s">
        <v>242</v>
      </c>
      <c r="F45" s="37" t="s">
        <v>229</v>
      </c>
      <c r="G45" s="37" t="s">
        <v>243</v>
      </c>
      <c r="H45" s="85" t="s">
        <v>231</v>
      </c>
      <c r="I45" s="37" t="s">
        <v>262</v>
      </c>
      <c r="J45" s="37" t="s">
        <v>233</v>
      </c>
      <c r="K45" s="37" t="s">
        <v>234</v>
      </c>
      <c r="L45" s="37" t="s">
        <v>235</v>
      </c>
      <c r="M45" s="37" t="s">
        <v>245</v>
      </c>
      <c r="N45" s="37" t="s">
        <v>246</v>
      </c>
      <c r="O45" s="37" t="s">
        <v>245</v>
      </c>
      <c r="P45" s="37" t="s">
        <v>239</v>
      </c>
      <c r="Q45" s="37" t="s">
        <v>240</v>
      </c>
      <c r="R45" s="38">
        <v>43376</v>
      </c>
      <c r="S45" s="38">
        <v>43409</v>
      </c>
      <c r="T45" s="38">
        <v>43412</v>
      </c>
      <c r="U45" s="36">
        <v>212471628</v>
      </c>
      <c r="V45" s="36">
        <v>11450</v>
      </c>
      <c r="W45" s="36">
        <v>0</v>
      </c>
      <c r="X45" s="36">
        <v>3649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21</v>
      </c>
      <c r="AE45" s="36">
        <v>23</v>
      </c>
      <c r="AF45" s="36">
        <v>21</v>
      </c>
      <c r="AG45" s="36">
        <v>22</v>
      </c>
      <c r="AH45" s="36">
        <v>85594</v>
      </c>
      <c r="AI45" s="36">
        <v>793</v>
      </c>
      <c r="AJ45" s="36">
        <v>0</v>
      </c>
      <c r="AK45" s="36">
        <v>692357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114319</v>
      </c>
      <c r="AU45" s="36">
        <v>0</v>
      </c>
      <c r="AV45" s="36">
        <v>0</v>
      </c>
      <c r="AW45" s="36">
        <v>0</v>
      </c>
      <c r="AX45" s="36">
        <v>0</v>
      </c>
      <c r="AY45" s="36">
        <v>34149</v>
      </c>
      <c r="AZ45" s="36">
        <v>120290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-32179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-1843</v>
      </c>
      <c r="CB45" s="36">
        <v>0</v>
      </c>
      <c r="CC45" s="36">
        <v>0</v>
      </c>
      <c r="CD45" s="36">
        <v>851664</v>
      </c>
      <c r="CE45" s="36">
        <v>1019446</v>
      </c>
      <c r="CF45" s="36">
        <v>0</v>
      </c>
      <c r="CG45" s="36">
        <v>161816</v>
      </c>
      <c r="CH45" s="36">
        <v>0</v>
      </c>
      <c r="CI45" s="36">
        <v>0</v>
      </c>
      <c r="CJ45" s="36">
        <v>0</v>
      </c>
      <c r="CK45" s="36">
        <v>0</v>
      </c>
      <c r="CL45" s="36">
        <v>161816</v>
      </c>
      <c r="CM45" s="36">
        <v>-1013481</v>
      </c>
      <c r="CN45" s="36">
        <v>0</v>
      </c>
      <c r="CO45" s="36">
        <v>0</v>
      </c>
      <c r="CP45" s="36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  <c r="DA45" s="36">
        <v>0</v>
      </c>
      <c r="DB45" s="36">
        <v>0</v>
      </c>
      <c r="DC45" s="36">
        <v>0</v>
      </c>
      <c r="DD45" s="36">
        <v>-5965</v>
      </c>
      <c r="DE45" s="36">
        <v>-1019446</v>
      </c>
      <c r="DF45" s="36">
        <v>0</v>
      </c>
      <c r="DG45" s="36">
        <v>0</v>
      </c>
      <c r="DH45" s="36">
        <v>0</v>
      </c>
      <c r="DI45" s="36">
        <v>0</v>
      </c>
      <c r="DJ45" s="36">
        <v>0</v>
      </c>
      <c r="DK45" s="36">
        <v>0</v>
      </c>
      <c r="DL45" s="36">
        <v>0</v>
      </c>
      <c r="DM45" s="36">
        <v>0</v>
      </c>
      <c r="DN45" s="36">
        <v>0</v>
      </c>
      <c r="DO45" s="36">
        <v>0</v>
      </c>
      <c r="DP45" s="36">
        <v>0</v>
      </c>
      <c r="DQ45" s="36">
        <v>0</v>
      </c>
      <c r="DR45" s="36">
        <v>0</v>
      </c>
      <c r="DS45" s="36">
        <v>0</v>
      </c>
      <c r="DT45" s="36">
        <v>0</v>
      </c>
      <c r="DU45" s="36">
        <v>0</v>
      </c>
      <c r="DV45" s="36">
        <v>0</v>
      </c>
      <c r="DW45" s="36">
        <v>0</v>
      </c>
      <c r="DX45" s="36">
        <v>0</v>
      </c>
      <c r="DY45" s="36">
        <v>0</v>
      </c>
      <c r="DZ45" s="36">
        <v>0</v>
      </c>
      <c r="EA45" s="36">
        <v>0</v>
      </c>
      <c r="EB45" s="36">
        <v>0</v>
      </c>
      <c r="EC45" s="36">
        <v>0</v>
      </c>
      <c r="ED45" s="36">
        <v>0</v>
      </c>
      <c r="EE45" s="36">
        <v>0</v>
      </c>
      <c r="EF45" s="36">
        <v>0</v>
      </c>
      <c r="EG45" s="36">
        <v>0</v>
      </c>
      <c r="EH45" s="36">
        <v>0</v>
      </c>
      <c r="EI45" s="36">
        <v>0</v>
      </c>
      <c r="EJ45" s="36">
        <v>0</v>
      </c>
      <c r="EK45" s="36">
        <v>0</v>
      </c>
      <c r="EL45" s="36">
        <v>0</v>
      </c>
      <c r="EM45" s="36">
        <v>5965</v>
      </c>
      <c r="EN45" s="36">
        <v>0</v>
      </c>
      <c r="EO45" s="36">
        <v>0</v>
      </c>
      <c r="EP45" s="36">
        <v>0</v>
      </c>
      <c r="EQ45" s="36">
        <v>0</v>
      </c>
      <c r="ER45" s="36">
        <v>0</v>
      </c>
      <c r="ES45" s="36">
        <v>0</v>
      </c>
      <c r="ET45" s="36">
        <v>0</v>
      </c>
      <c r="EU45" s="36">
        <v>0</v>
      </c>
      <c r="EV45" s="36">
        <v>0</v>
      </c>
      <c r="EW45" s="36">
        <v>0</v>
      </c>
      <c r="EX45" s="36">
        <v>0</v>
      </c>
      <c r="EY45" s="36">
        <v>0</v>
      </c>
      <c r="EZ45" s="36">
        <v>0</v>
      </c>
      <c r="FA45" s="36">
        <v>0</v>
      </c>
      <c r="FB45" s="36">
        <v>0</v>
      </c>
      <c r="FC45" s="36">
        <v>0</v>
      </c>
      <c r="FD45" s="36">
        <v>0</v>
      </c>
      <c r="FE45" s="36">
        <v>0</v>
      </c>
      <c r="FF45" s="36">
        <v>0</v>
      </c>
      <c r="FG45" s="36">
        <v>0</v>
      </c>
      <c r="FH45" s="36">
        <v>0</v>
      </c>
      <c r="FI45" s="36">
        <v>0</v>
      </c>
      <c r="FJ45" s="36">
        <v>0</v>
      </c>
      <c r="FK45" s="36">
        <v>0</v>
      </c>
      <c r="FL45" s="36">
        <v>0</v>
      </c>
      <c r="FM45" s="36">
        <v>0</v>
      </c>
      <c r="FN45" s="36">
        <v>0</v>
      </c>
      <c r="FO45" s="36">
        <v>0</v>
      </c>
      <c r="FP45" s="36">
        <v>5965</v>
      </c>
      <c r="FQ45" s="36">
        <v>161816</v>
      </c>
      <c r="FR45" s="36">
        <v>-1</v>
      </c>
      <c r="FS45" s="37" t="s">
        <v>241</v>
      </c>
      <c r="FT45" s="39">
        <f t="shared" ref="FT45:FX57" si="35">ROUND(AH45/1.19,0)</f>
        <v>71928</v>
      </c>
      <c r="FU45" s="39">
        <f t="shared" si="35"/>
        <v>666</v>
      </c>
      <c r="FV45" s="39">
        <f t="shared" si="35"/>
        <v>0</v>
      </c>
      <c r="FW45" s="39">
        <f t="shared" si="35"/>
        <v>581813</v>
      </c>
      <c r="FX45" s="39">
        <f t="shared" si="35"/>
        <v>0</v>
      </c>
      <c r="FY45" s="39">
        <f t="shared" ref="FY45:FY57" si="36">ROUND(AT45/1.19,0)</f>
        <v>96066</v>
      </c>
      <c r="FZ45" s="39">
        <f t="shared" ref="FZ45:FZ57" si="37">ROUND(AN45/1.19,0)</f>
        <v>0</v>
      </c>
      <c r="GA45" s="39">
        <f t="shared" ref="GA45:GC57" si="38">ROUND(AY45/1.19,0)</f>
        <v>28697</v>
      </c>
      <c r="GB45" s="39">
        <f t="shared" si="38"/>
        <v>101084</v>
      </c>
      <c r="GC45" s="39">
        <f t="shared" si="38"/>
        <v>0</v>
      </c>
      <c r="GD45" s="39">
        <f t="shared" ref="GD45:GE57" si="39">ROUND(BN45/1.19,0)</f>
        <v>0</v>
      </c>
      <c r="GE45" s="39">
        <f t="shared" si="39"/>
        <v>0</v>
      </c>
      <c r="GF45" s="39"/>
      <c r="GG45" s="39">
        <f t="shared" ref="GG45:GG57" si="40">ROUND(EH45/1.19,0)</f>
        <v>0</v>
      </c>
      <c r="GH45" s="39"/>
      <c r="GI45" s="39">
        <f t="shared" ref="GI45:GI57" si="41">EZ45</f>
        <v>0</v>
      </c>
      <c r="GJ45" s="39">
        <f t="shared" ref="GJ45:GJ57" si="42">SUM(FT45:GF45)</f>
        <v>880254</v>
      </c>
      <c r="GK45" s="39">
        <f t="shared" ref="GK45:GK57" si="43">EH45+EM45</f>
        <v>5965</v>
      </c>
      <c r="GL45" s="39">
        <f t="shared" ref="GL45:GL57" si="44">BP45</f>
        <v>0</v>
      </c>
      <c r="GM45" s="39"/>
      <c r="GN45" s="39">
        <f t="shared" ref="GN45:GN57" si="45">BT45+EZ45+FA45+DK45</f>
        <v>-32179</v>
      </c>
      <c r="GO45" s="40">
        <f t="shared" ref="GO45:GO57" si="46">ROUND(GJ45*0.19,0)</f>
        <v>167248</v>
      </c>
      <c r="GP45" s="40">
        <f t="shared" si="11"/>
        <v>1047502</v>
      </c>
      <c r="GQ45" s="40">
        <f t="shared" si="12"/>
        <v>1021288</v>
      </c>
      <c r="GR45" s="39" t="str">
        <f>IFERROR(VLOOKUP(CONCATENATE(C45,R45,S45),'Clientes Afectados'!$L$4:$M$249,2,0),"NO")</f>
        <v>NO</v>
      </c>
      <c r="GS45" s="64">
        <f t="shared" si="13"/>
        <v>33</v>
      </c>
      <c r="GT45" s="39" t="e">
        <f>+IF(GS45&gt;#REF!,"SI","NO")</f>
        <v>#REF!</v>
      </c>
    </row>
    <row r="46" spans="1:202" x14ac:dyDescent="0.25">
      <c r="A46" s="35">
        <v>43405</v>
      </c>
      <c r="B46" s="36">
        <v>1594986</v>
      </c>
      <c r="C46" s="36">
        <v>533097</v>
      </c>
      <c r="D46" s="36">
        <v>533097</v>
      </c>
      <c r="E46" s="37" t="s">
        <v>247</v>
      </c>
      <c r="F46" s="37" t="s">
        <v>229</v>
      </c>
      <c r="G46" s="37" t="s">
        <v>248</v>
      </c>
      <c r="H46" s="85" t="s">
        <v>231</v>
      </c>
      <c r="I46" s="37" t="s">
        <v>232</v>
      </c>
      <c r="J46" s="37" t="s">
        <v>233</v>
      </c>
      <c r="K46" s="37" t="s">
        <v>234</v>
      </c>
      <c r="L46" s="37" t="s">
        <v>235</v>
      </c>
      <c r="M46" s="37" t="s">
        <v>249</v>
      </c>
      <c r="N46" s="37" t="s">
        <v>245</v>
      </c>
      <c r="O46" s="37" t="s">
        <v>245</v>
      </c>
      <c r="P46" s="37" t="s">
        <v>239</v>
      </c>
      <c r="Q46" s="37" t="s">
        <v>240</v>
      </c>
      <c r="R46" s="38">
        <v>43376</v>
      </c>
      <c r="S46" s="38">
        <v>43409</v>
      </c>
      <c r="T46" s="38">
        <v>43412</v>
      </c>
      <c r="U46" s="36">
        <v>212471628</v>
      </c>
      <c r="V46" s="36">
        <v>32667</v>
      </c>
      <c r="W46" s="36">
        <v>0</v>
      </c>
      <c r="X46" s="36">
        <v>6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68</v>
      </c>
      <c r="AE46" s="36">
        <v>124</v>
      </c>
      <c r="AF46" s="36">
        <v>68</v>
      </c>
      <c r="AG46" s="36">
        <v>68</v>
      </c>
      <c r="AH46" s="36">
        <v>206621</v>
      </c>
      <c r="AI46" s="36">
        <v>793</v>
      </c>
      <c r="AJ46" s="36">
        <v>0</v>
      </c>
      <c r="AK46" s="36">
        <v>1975306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0</v>
      </c>
      <c r="AT46" s="36">
        <v>326150</v>
      </c>
      <c r="AU46" s="36">
        <v>0</v>
      </c>
      <c r="AV46" s="36">
        <v>0</v>
      </c>
      <c r="AW46" s="36">
        <v>0</v>
      </c>
      <c r="AX46" s="36">
        <v>0</v>
      </c>
      <c r="AY46" s="36">
        <v>184108</v>
      </c>
      <c r="AZ46" s="36">
        <v>371805</v>
      </c>
      <c r="BA46" s="36">
        <v>0</v>
      </c>
      <c r="BB46" s="36">
        <v>0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-246336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-13245</v>
      </c>
      <c r="CB46" s="36">
        <v>0</v>
      </c>
      <c r="CC46" s="36">
        <v>0</v>
      </c>
      <c r="CD46" s="36">
        <v>2357313</v>
      </c>
      <c r="CE46" s="36">
        <v>2822222</v>
      </c>
      <c r="CF46" s="36">
        <v>0</v>
      </c>
      <c r="CG46" s="36">
        <v>447889</v>
      </c>
      <c r="CH46" s="36">
        <v>0</v>
      </c>
      <c r="CI46" s="36">
        <v>0</v>
      </c>
      <c r="CJ46" s="36">
        <v>0</v>
      </c>
      <c r="CK46" s="36">
        <v>0</v>
      </c>
      <c r="CL46" s="36">
        <v>447889</v>
      </c>
      <c r="CM46" s="36">
        <v>-2805202</v>
      </c>
      <c r="CN46" s="36">
        <v>0</v>
      </c>
      <c r="CO46" s="36">
        <v>0</v>
      </c>
      <c r="CP46" s="36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  <c r="DA46" s="36">
        <v>0</v>
      </c>
      <c r="DB46" s="36">
        <v>0</v>
      </c>
      <c r="DC46" s="36">
        <v>0</v>
      </c>
      <c r="DD46" s="36">
        <v>-17020</v>
      </c>
      <c r="DE46" s="36">
        <v>-2822222</v>
      </c>
      <c r="DF46" s="36">
        <v>0</v>
      </c>
      <c r="DG46" s="36">
        <v>0</v>
      </c>
      <c r="DH46" s="36">
        <v>0</v>
      </c>
      <c r="DI46" s="36">
        <v>0</v>
      </c>
      <c r="DJ46" s="36">
        <v>0</v>
      </c>
      <c r="DK46" s="36">
        <v>0</v>
      </c>
      <c r="DL46" s="36">
        <v>0</v>
      </c>
      <c r="DM46" s="36">
        <v>0</v>
      </c>
      <c r="DN46" s="36">
        <v>0</v>
      </c>
      <c r="DO46" s="36">
        <v>0</v>
      </c>
      <c r="DP46" s="36">
        <v>0</v>
      </c>
      <c r="DQ46" s="36">
        <v>0</v>
      </c>
      <c r="DR46" s="36">
        <v>0</v>
      </c>
      <c r="DS46" s="36">
        <v>0</v>
      </c>
      <c r="DT46" s="36">
        <v>0</v>
      </c>
      <c r="DU46" s="36">
        <v>0</v>
      </c>
      <c r="DV46" s="36">
        <v>0</v>
      </c>
      <c r="DW46" s="36">
        <v>0</v>
      </c>
      <c r="DX46" s="36">
        <v>0</v>
      </c>
      <c r="DY46" s="36">
        <v>0</v>
      </c>
      <c r="DZ46" s="36">
        <v>0</v>
      </c>
      <c r="EA46" s="36">
        <v>0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0</v>
      </c>
      <c r="EJ46" s="36">
        <v>0</v>
      </c>
      <c r="EK46" s="36">
        <v>0</v>
      </c>
      <c r="EL46" s="36">
        <v>0</v>
      </c>
      <c r="EM46" s="36">
        <v>17020</v>
      </c>
      <c r="EN46" s="36">
        <v>0</v>
      </c>
      <c r="EO46" s="36">
        <v>0</v>
      </c>
      <c r="EP46" s="36">
        <v>0</v>
      </c>
      <c r="EQ46" s="36">
        <v>0</v>
      </c>
      <c r="ER46" s="36">
        <v>0</v>
      </c>
      <c r="ES46" s="36">
        <v>0</v>
      </c>
      <c r="ET46" s="36">
        <v>0</v>
      </c>
      <c r="EU46" s="36">
        <v>0</v>
      </c>
      <c r="EV46" s="36">
        <v>0</v>
      </c>
      <c r="EW46" s="36">
        <v>0</v>
      </c>
      <c r="EX46" s="36">
        <v>0</v>
      </c>
      <c r="EY46" s="36">
        <v>0</v>
      </c>
      <c r="EZ46" s="36">
        <v>0</v>
      </c>
      <c r="FA46" s="36">
        <v>0</v>
      </c>
      <c r="FB46" s="36">
        <v>0</v>
      </c>
      <c r="FC46" s="36">
        <v>0</v>
      </c>
      <c r="FD46" s="36">
        <v>0</v>
      </c>
      <c r="FE46" s="36">
        <v>0</v>
      </c>
      <c r="FF46" s="36">
        <v>0</v>
      </c>
      <c r="FG46" s="36">
        <v>0</v>
      </c>
      <c r="FH46" s="36">
        <v>0</v>
      </c>
      <c r="FI46" s="36">
        <v>0</v>
      </c>
      <c r="FJ46" s="36">
        <v>0</v>
      </c>
      <c r="FK46" s="36">
        <v>0</v>
      </c>
      <c r="FL46" s="36">
        <v>0</v>
      </c>
      <c r="FM46" s="36">
        <v>0</v>
      </c>
      <c r="FN46" s="36">
        <v>0</v>
      </c>
      <c r="FO46" s="36">
        <v>0</v>
      </c>
      <c r="FP46" s="36">
        <v>17020</v>
      </c>
      <c r="FQ46" s="36">
        <v>447889</v>
      </c>
      <c r="FR46" s="36">
        <v>0</v>
      </c>
      <c r="FS46" s="37" t="s">
        <v>241</v>
      </c>
      <c r="FT46" s="39">
        <f t="shared" si="35"/>
        <v>173631</v>
      </c>
      <c r="FU46" s="39">
        <f t="shared" si="35"/>
        <v>666</v>
      </c>
      <c r="FV46" s="39">
        <f t="shared" si="35"/>
        <v>0</v>
      </c>
      <c r="FW46" s="39">
        <f t="shared" si="35"/>
        <v>1659921</v>
      </c>
      <c r="FX46" s="39">
        <f t="shared" si="35"/>
        <v>0</v>
      </c>
      <c r="FY46" s="39">
        <f t="shared" si="36"/>
        <v>274076</v>
      </c>
      <c r="FZ46" s="39">
        <f t="shared" si="37"/>
        <v>0</v>
      </c>
      <c r="GA46" s="39">
        <f t="shared" si="38"/>
        <v>154713</v>
      </c>
      <c r="GB46" s="39">
        <f t="shared" si="38"/>
        <v>312441</v>
      </c>
      <c r="GC46" s="39">
        <f t="shared" si="38"/>
        <v>0</v>
      </c>
      <c r="GD46" s="39">
        <f t="shared" si="39"/>
        <v>0</v>
      </c>
      <c r="GE46" s="39">
        <f t="shared" si="39"/>
        <v>0</v>
      </c>
      <c r="GF46" s="39"/>
      <c r="GG46" s="39">
        <f t="shared" si="40"/>
        <v>0</v>
      </c>
      <c r="GH46" s="39"/>
      <c r="GI46" s="39">
        <f t="shared" si="41"/>
        <v>0</v>
      </c>
      <c r="GJ46" s="39">
        <f t="shared" si="42"/>
        <v>2575448</v>
      </c>
      <c r="GK46" s="39">
        <f t="shared" si="43"/>
        <v>17020</v>
      </c>
      <c r="GL46" s="39">
        <f t="shared" si="44"/>
        <v>0</v>
      </c>
      <c r="GM46" s="39"/>
      <c r="GN46" s="39">
        <f t="shared" si="45"/>
        <v>-246336</v>
      </c>
      <c r="GO46" s="40">
        <f t="shared" si="46"/>
        <v>489335</v>
      </c>
      <c r="GP46" s="40">
        <f t="shared" si="11"/>
        <v>3064783</v>
      </c>
      <c r="GQ46" s="40">
        <f t="shared" si="12"/>
        <v>2835467</v>
      </c>
      <c r="GR46" s="39" t="str">
        <f>IFERROR(VLOOKUP(CONCATENATE(C46,R46,S46),'Clientes Afectados'!$L$4:$M$249,2,0),"NO")</f>
        <v>NO</v>
      </c>
      <c r="GS46" s="64">
        <f t="shared" si="13"/>
        <v>33</v>
      </c>
      <c r="GT46" s="39" t="e">
        <f>+IF(GS46&gt;#REF!,"SI","NO")</f>
        <v>#REF!</v>
      </c>
    </row>
    <row r="47" spans="1:202" x14ac:dyDescent="0.25">
      <c r="A47" s="35">
        <v>43405</v>
      </c>
      <c r="B47" s="36">
        <v>1594986</v>
      </c>
      <c r="C47" s="36">
        <v>533104</v>
      </c>
      <c r="D47" s="36">
        <v>533104</v>
      </c>
      <c r="E47" s="37" t="s">
        <v>250</v>
      </c>
      <c r="F47" s="37" t="s">
        <v>229</v>
      </c>
      <c r="G47" s="37" t="s">
        <v>251</v>
      </c>
      <c r="H47" s="85" t="s">
        <v>231</v>
      </c>
      <c r="I47" s="37" t="s">
        <v>262</v>
      </c>
      <c r="J47" s="37" t="s">
        <v>233</v>
      </c>
      <c r="K47" s="37" t="s">
        <v>234</v>
      </c>
      <c r="L47" s="37" t="s">
        <v>235</v>
      </c>
      <c r="M47" s="37" t="s">
        <v>252</v>
      </c>
      <c r="N47" s="37" t="s">
        <v>237</v>
      </c>
      <c r="O47" s="37" t="s">
        <v>253</v>
      </c>
      <c r="P47" s="37" t="s">
        <v>239</v>
      </c>
      <c r="Q47" s="37" t="s">
        <v>240</v>
      </c>
      <c r="R47" s="38">
        <v>43137</v>
      </c>
      <c r="S47" s="38">
        <v>43409</v>
      </c>
      <c r="T47" s="38">
        <v>43412</v>
      </c>
      <c r="U47" s="36">
        <v>212471628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1637</v>
      </c>
      <c r="AD47" s="36">
        <v>0</v>
      </c>
      <c r="AE47" s="36">
        <v>0</v>
      </c>
      <c r="AF47" s="36">
        <v>0</v>
      </c>
      <c r="AG47" s="36">
        <v>0</v>
      </c>
      <c r="AH47" s="36">
        <v>151238</v>
      </c>
      <c r="AI47" s="36">
        <v>793</v>
      </c>
      <c r="AJ47" s="36">
        <v>0</v>
      </c>
      <c r="AK47" s="36">
        <v>106700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-46220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-3054</v>
      </c>
      <c r="CB47" s="36">
        <v>0</v>
      </c>
      <c r="CC47" s="36">
        <v>0</v>
      </c>
      <c r="CD47" s="36">
        <v>176015</v>
      </c>
      <c r="CE47" s="36">
        <v>209458</v>
      </c>
      <c r="CF47" s="36">
        <v>0</v>
      </c>
      <c r="CG47" s="36">
        <v>33443</v>
      </c>
      <c r="CH47" s="36">
        <v>0</v>
      </c>
      <c r="CI47" s="36">
        <v>0</v>
      </c>
      <c r="CJ47" s="36">
        <v>0</v>
      </c>
      <c r="CK47" s="36">
        <v>0</v>
      </c>
      <c r="CL47" s="36">
        <v>33443</v>
      </c>
      <c r="CM47" s="36">
        <v>-209458</v>
      </c>
      <c r="CN47" s="36">
        <v>0</v>
      </c>
      <c r="CO47" s="36">
        <v>0</v>
      </c>
      <c r="CP47" s="36">
        <v>0</v>
      </c>
      <c r="CQ47" s="36">
        <v>0</v>
      </c>
      <c r="CR47" s="36">
        <v>0</v>
      </c>
      <c r="CS47" s="36">
        <v>0</v>
      </c>
      <c r="CT47" s="36">
        <v>0</v>
      </c>
      <c r="CU47" s="36">
        <v>0</v>
      </c>
      <c r="CV47" s="36">
        <v>0</v>
      </c>
      <c r="CW47" s="36">
        <v>0</v>
      </c>
      <c r="CX47" s="36">
        <v>0</v>
      </c>
      <c r="CY47" s="36">
        <v>0</v>
      </c>
      <c r="CZ47" s="36">
        <v>0</v>
      </c>
      <c r="DA47" s="36">
        <v>0</v>
      </c>
      <c r="DB47" s="36">
        <v>0</v>
      </c>
      <c r="DC47" s="36">
        <v>0</v>
      </c>
      <c r="DD47" s="36">
        <v>0</v>
      </c>
      <c r="DE47" s="36">
        <v>-209458</v>
      </c>
      <c r="DF47" s="36">
        <v>0</v>
      </c>
      <c r="DG47" s="36">
        <v>0</v>
      </c>
      <c r="DH47" s="36">
        <v>0</v>
      </c>
      <c r="DI47" s="36">
        <v>0</v>
      </c>
      <c r="DJ47" s="36">
        <v>0</v>
      </c>
      <c r="DK47" s="36">
        <v>0</v>
      </c>
      <c r="DL47" s="36">
        <v>0</v>
      </c>
      <c r="DM47" s="36">
        <v>0</v>
      </c>
      <c r="DN47" s="36">
        <v>0</v>
      </c>
      <c r="DO47" s="36">
        <v>0</v>
      </c>
      <c r="DP47" s="36">
        <v>0</v>
      </c>
      <c r="DQ47" s="36">
        <v>0</v>
      </c>
      <c r="DR47" s="36">
        <v>0</v>
      </c>
      <c r="DS47" s="36">
        <v>0</v>
      </c>
      <c r="DT47" s="36">
        <v>0</v>
      </c>
      <c r="DU47" s="36">
        <v>0</v>
      </c>
      <c r="DV47" s="36">
        <v>0</v>
      </c>
      <c r="DW47" s="36">
        <v>0</v>
      </c>
      <c r="DX47" s="36">
        <v>0</v>
      </c>
      <c r="DY47" s="36">
        <v>0</v>
      </c>
      <c r="DZ47" s="36">
        <v>0</v>
      </c>
      <c r="EA47" s="36">
        <v>0</v>
      </c>
      <c r="EB47" s="36">
        <v>0</v>
      </c>
      <c r="EC47" s="36">
        <v>0</v>
      </c>
      <c r="ED47" s="36">
        <v>0</v>
      </c>
      <c r="EE47" s="36">
        <v>0</v>
      </c>
      <c r="EF47" s="36">
        <v>0</v>
      </c>
      <c r="EG47" s="36">
        <v>0</v>
      </c>
      <c r="EH47" s="36">
        <v>0</v>
      </c>
      <c r="EI47" s="36">
        <v>0</v>
      </c>
      <c r="EJ47" s="36">
        <v>0</v>
      </c>
      <c r="EK47" s="36">
        <v>0</v>
      </c>
      <c r="EL47" s="36">
        <v>0</v>
      </c>
      <c r="EM47" s="36">
        <v>0</v>
      </c>
      <c r="EN47" s="36">
        <v>0</v>
      </c>
      <c r="EO47" s="36">
        <v>0</v>
      </c>
      <c r="EP47" s="36">
        <v>0</v>
      </c>
      <c r="EQ47" s="36">
        <v>0</v>
      </c>
      <c r="ER47" s="36">
        <v>0</v>
      </c>
      <c r="ES47" s="36">
        <v>0</v>
      </c>
      <c r="ET47" s="36">
        <v>0</v>
      </c>
      <c r="EU47" s="36">
        <v>0</v>
      </c>
      <c r="EV47" s="36">
        <v>0</v>
      </c>
      <c r="EW47" s="36">
        <v>0</v>
      </c>
      <c r="EX47" s="36">
        <v>0</v>
      </c>
      <c r="EY47" s="36">
        <v>0</v>
      </c>
      <c r="EZ47" s="36">
        <v>0</v>
      </c>
      <c r="FA47" s="36">
        <v>0</v>
      </c>
      <c r="FB47" s="36">
        <v>0</v>
      </c>
      <c r="FC47" s="36">
        <v>0</v>
      </c>
      <c r="FD47" s="36">
        <v>0</v>
      </c>
      <c r="FE47" s="36">
        <v>0</v>
      </c>
      <c r="FF47" s="36">
        <v>0</v>
      </c>
      <c r="FG47" s="36">
        <v>0</v>
      </c>
      <c r="FH47" s="36">
        <v>0</v>
      </c>
      <c r="FI47" s="36">
        <v>0</v>
      </c>
      <c r="FJ47" s="36">
        <v>0</v>
      </c>
      <c r="FK47" s="36">
        <v>0</v>
      </c>
      <c r="FL47" s="36">
        <v>0</v>
      </c>
      <c r="FM47" s="36">
        <v>0</v>
      </c>
      <c r="FN47" s="36">
        <v>0</v>
      </c>
      <c r="FO47" s="36">
        <v>0</v>
      </c>
      <c r="FP47" s="36">
        <v>0</v>
      </c>
      <c r="FQ47" s="36">
        <v>33443</v>
      </c>
      <c r="FR47" s="36">
        <v>0</v>
      </c>
      <c r="FS47" s="37" t="s">
        <v>241</v>
      </c>
      <c r="FT47" s="39">
        <f t="shared" si="35"/>
        <v>127091</v>
      </c>
      <c r="FU47" s="39">
        <f t="shared" si="35"/>
        <v>666</v>
      </c>
      <c r="FV47" s="39">
        <f t="shared" si="35"/>
        <v>0</v>
      </c>
      <c r="FW47" s="39">
        <f t="shared" si="35"/>
        <v>89664</v>
      </c>
      <c r="FX47" s="39">
        <f t="shared" si="35"/>
        <v>0</v>
      </c>
      <c r="FY47" s="39">
        <f t="shared" si="36"/>
        <v>0</v>
      </c>
      <c r="FZ47" s="39">
        <f t="shared" si="37"/>
        <v>0</v>
      </c>
      <c r="GA47" s="39">
        <f t="shared" si="38"/>
        <v>0</v>
      </c>
      <c r="GB47" s="39">
        <f t="shared" si="38"/>
        <v>0</v>
      </c>
      <c r="GC47" s="39">
        <f t="shared" si="38"/>
        <v>0</v>
      </c>
      <c r="GD47" s="39">
        <f t="shared" si="39"/>
        <v>0</v>
      </c>
      <c r="GE47" s="39">
        <f t="shared" si="39"/>
        <v>0</v>
      </c>
      <c r="GF47" s="39"/>
      <c r="GG47" s="39">
        <f t="shared" si="40"/>
        <v>0</v>
      </c>
      <c r="GH47" s="39"/>
      <c r="GI47" s="39">
        <f t="shared" si="41"/>
        <v>0</v>
      </c>
      <c r="GJ47" s="39">
        <f t="shared" si="42"/>
        <v>217421</v>
      </c>
      <c r="GK47" s="39">
        <f t="shared" si="43"/>
        <v>0</v>
      </c>
      <c r="GL47" s="39">
        <f t="shared" si="44"/>
        <v>0</v>
      </c>
      <c r="GM47" s="39"/>
      <c r="GN47" s="39">
        <f t="shared" si="45"/>
        <v>-46220</v>
      </c>
      <c r="GO47" s="40">
        <f t="shared" si="46"/>
        <v>41310</v>
      </c>
      <c r="GP47" s="40">
        <f t="shared" si="11"/>
        <v>258731</v>
      </c>
      <c r="GQ47" s="40">
        <f t="shared" si="12"/>
        <v>212511</v>
      </c>
      <c r="GR47" s="39" t="str">
        <f>IFERROR(VLOOKUP(CONCATENATE(C47,R47,S47),'Clientes Afectados'!$L$4:$M$249,2,0),"NO")</f>
        <v>NO</v>
      </c>
      <c r="GS47" s="64">
        <f t="shared" si="13"/>
        <v>272</v>
      </c>
      <c r="GT47" s="39" t="e">
        <f>+IF(GS47&gt;#REF!,"SI","NO")</f>
        <v>#REF!</v>
      </c>
    </row>
    <row r="48" spans="1:202" x14ac:dyDescent="0.25">
      <c r="A48" s="35">
        <v>43405</v>
      </c>
      <c r="B48" s="36">
        <v>1594986</v>
      </c>
      <c r="C48" s="36">
        <v>533110</v>
      </c>
      <c r="D48" s="36">
        <v>533110</v>
      </c>
      <c r="E48" s="37" t="s">
        <v>254</v>
      </c>
      <c r="F48" s="37" t="s">
        <v>229</v>
      </c>
      <c r="G48" s="37" t="s">
        <v>255</v>
      </c>
      <c r="H48" s="85" t="s">
        <v>231</v>
      </c>
      <c r="I48" s="37" t="s">
        <v>262</v>
      </c>
      <c r="J48" s="37" t="s">
        <v>233</v>
      </c>
      <c r="K48" s="37" t="s">
        <v>234</v>
      </c>
      <c r="L48" s="37" t="s">
        <v>235</v>
      </c>
      <c r="M48" s="37" t="s">
        <v>252</v>
      </c>
      <c r="N48" s="37" t="s">
        <v>256</v>
      </c>
      <c r="O48" s="37" t="s">
        <v>253</v>
      </c>
      <c r="P48" s="37" t="s">
        <v>239</v>
      </c>
      <c r="Q48" s="37" t="s">
        <v>240</v>
      </c>
      <c r="R48" s="38">
        <v>43105</v>
      </c>
      <c r="S48" s="38">
        <v>43409</v>
      </c>
      <c r="T48" s="38">
        <v>43412</v>
      </c>
      <c r="U48" s="36">
        <v>212471628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389</v>
      </c>
      <c r="AD48" s="36">
        <v>0</v>
      </c>
      <c r="AE48" s="36">
        <v>0</v>
      </c>
      <c r="AF48" s="36">
        <v>0</v>
      </c>
      <c r="AG48" s="36">
        <v>0</v>
      </c>
      <c r="AH48" s="36">
        <v>151238</v>
      </c>
      <c r="AI48" s="36">
        <v>793</v>
      </c>
      <c r="AJ48" s="36">
        <v>0</v>
      </c>
      <c r="AK48" s="36">
        <v>25527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149208</v>
      </c>
      <c r="CE48" s="36">
        <v>177558</v>
      </c>
      <c r="CF48" s="36">
        <v>0</v>
      </c>
      <c r="CG48" s="36">
        <v>28350</v>
      </c>
      <c r="CH48" s="36">
        <v>0</v>
      </c>
      <c r="CI48" s="36">
        <v>0</v>
      </c>
      <c r="CJ48" s="36">
        <v>0</v>
      </c>
      <c r="CK48" s="36">
        <v>0</v>
      </c>
      <c r="CL48" s="36">
        <v>28350</v>
      </c>
      <c r="CM48" s="36">
        <v>-177558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0</v>
      </c>
      <c r="CU48" s="36">
        <v>0</v>
      </c>
      <c r="CV48" s="36">
        <v>0</v>
      </c>
      <c r="CW48" s="36">
        <v>0</v>
      </c>
      <c r="CX48" s="36">
        <v>0</v>
      </c>
      <c r="CY48" s="36">
        <v>0</v>
      </c>
      <c r="CZ48" s="36">
        <v>0</v>
      </c>
      <c r="DA48" s="36">
        <v>0</v>
      </c>
      <c r="DB48" s="36">
        <v>0</v>
      </c>
      <c r="DC48" s="36">
        <v>0</v>
      </c>
      <c r="DD48" s="36">
        <v>0</v>
      </c>
      <c r="DE48" s="36">
        <v>-177558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6">
        <v>0</v>
      </c>
      <c r="EA48" s="36">
        <v>0</v>
      </c>
      <c r="EB48" s="36">
        <v>0</v>
      </c>
      <c r="EC48" s="36">
        <v>0</v>
      </c>
      <c r="ED48" s="36">
        <v>0</v>
      </c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0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0</v>
      </c>
      <c r="FF48" s="36">
        <v>0</v>
      </c>
      <c r="FG48" s="36">
        <v>0</v>
      </c>
      <c r="FH48" s="36">
        <v>0</v>
      </c>
      <c r="FI48" s="36">
        <v>0</v>
      </c>
      <c r="FJ48" s="36">
        <v>0</v>
      </c>
      <c r="FK48" s="36">
        <v>0</v>
      </c>
      <c r="FL48" s="36">
        <v>0</v>
      </c>
      <c r="FM48" s="36">
        <v>0</v>
      </c>
      <c r="FN48" s="36">
        <v>0</v>
      </c>
      <c r="FO48" s="36">
        <v>0</v>
      </c>
      <c r="FP48" s="36">
        <v>0</v>
      </c>
      <c r="FQ48" s="36">
        <v>28350</v>
      </c>
      <c r="FR48" s="36">
        <v>0</v>
      </c>
      <c r="FS48" s="37" t="s">
        <v>241</v>
      </c>
      <c r="FT48" s="39">
        <f t="shared" si="35"/>
        <v>127091</v>
      </c>
      <c r="FU48" s="39">
        <f t="shared" si="35"/>
        <v>666</v>
      </c>
      <c r="FV48" s="39">
        <f t="shared" si="35"/>
        <v>0</v>
      </c>
      <c r="FW48" s="39">
        <f t="shared" si="35"/>
        <v>21451</v>
      </c>
      <c r="FX48" s="39">
        <f t="shared" si="35"/>
        <v>0</v>
      </c>
      <c r="FY48" s="39">
        <f t="shared" si="36"/>
        <v>0</v>
      </c>
      <c r="FZ48" s="39">
        <f t="shared" si="37"/>
        <v>0</v>
      </c>
      <c r="GA48" s="39">
        <f t="shared" si="38"/>
        <v>0</v>
      </c>
      <c r="GB48" s="39">
        <f t="shared" si="38"/>
        <v>0</v>
      </c>
      <c r="GC48" s="39">
        <f t="shared" si="38"/>
        <v>0</v>
      </c>
      <c r="GD48" s="39">
        <f t="shared" si="39"/>
        <v>0</v>
      </c>
      <c r="GE48" s="39">
        <f t="shared" si="39"/>
        <v>0</v>
      </c>
      <c r="GF48" s="39"/>
      <c r="GG48" s="39">
        <f t="shared" si="40"/>
        <v>0</v>
      </c>
      <c r="GH48" s="39"/>
      <c r="GI48" s="39">
        <f t="shared" si="41"/>
        <v>0</v>
      </c>
      <c r="GJ48" s="39">
        <f t="shared" si="42"/>
        <v>149208</v>
      </c>
      <c r="GK48" s="39">
        <f t="shared" si="43"/>
        <v>0</v>
      </c>
      <c r="GL48" s="39">
        <f t="shared" si="44"/>
        <v>0</v>
      </c>
      <c r="GM48" s="39"/>
      <c r="GN48" s="39">
        <f t="shared" si="45"/>
        <v>0</v>
      </c>
      <c r="GO48" s="40">
        <f t="shared" si="46"/>
        <v>28350</v>
      </c>
      <c r="GP48" s="40">
        <f t="shared" si="11"/>
        <v>177558</v>
      </c>
      <c r="GQ48" s="40">
        <f t="shared" si="12"/>
        <v>177558</v>
      </c>
      <c r="GR48" s="39" t="str">
        <f>IFERROR(VLOOKUP(CONCATENATE(C48,R48,S48),'Clientes Afectados'!$L$4:$M$249,2,0),"NO")</f>
        <v>NO</v>
      </c>
      <c r="GS48" s="64">
        <f t="shared" si="13"/>
        <v>304</v>
      </c>
      <c r="GT48" s="39" t="e">
        <f>+IF(GS48&gt;#REF!,"SI","NO")</f>
        <v>#REF!</v>
      </c>
    </row>
    <row r="49" spans="1:202" x14ac:dyDescent="0.25">
      <c r="A49" s="35">
        <v>43405</v>
      </c>
      <c r="B49" s="36">
        <v>1594986</v>
      </c>
      <c r="C49" s="36">
        <v>533111</v>
      </c>
      <c r="D49" s="36">
        <v>533111</v>
      </c>
      <c r="E49" s="37" t="s">
        <v>257</v>
      </c>
      <c r="F49" s="37" t="s">
        <v>258</v>
      </c>
      <c r="G49" s="37" t="s">
        <v>259</v>
      </c>
      <c r="H49" s="85" t="s">
        <v>231</v>
      </c>
      <c r="I49" s="37" t="s">
        <v>244</v>
      </c>
      <c r="J49" s="37" t="s">
        <v>233</v>
      </c>
      <c r="K49" s="37" t="s">
        <v>234</v>
      </c>
      <c r="L49" s="37" t="s">
        <v>235</v>
      </c>
      <c r="M49" s="37" t="s">
        <v>252</v>
      </c>
      <c r="N49" s="37" t="s">
        <v>253</v>
      </c>
      <c r="O49" s="37" t="s">
        <v>253</v>
      </c>
      <c r="P49" s="37" t="s">
        <v>239</v>
      </c>
      <c r="Q49" s="37" t="s">
        <v>240</v>
      </c>
      <c r="R49" s="38">
        <v>43376</v>
      </c>
      <c r="S49" s="38">
        <v>43409</v>
      </c>
      <c r="T49" s="38">
        <v>43412</v>
      </c>
      <c r="U49" s="36">
        <v>212471628</v>
      </c>
      <c r="V49" s="36">
        <v>60021</v>
      </c>
      <c r="W49" s="36">
        <v>0</v>
      </c>
      <c r="X49" s="36">
        <v>15727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133</v>
      </c>
      <c r="AE49" s="36">
        <v>133</v>
      </c>
      <c r="AF49" s="36">
        <v>132</v>
      </c>
      <c r="AG49" s="36">
        <v>133</v>
      </c>
      <c r="AH49" s="36">
        <v>124948</v>
      </c>
      <c r="AI49" s="36">
        <v>793</v>
      </c>
      <c r="AJ49" s="36">
        <v>0</v>
      </c>
      <c r="AK49" s="36">
        <v>3629768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599255</v>
      </c>
      <c r="AU49" s="36">
        <v>0</v>
      </c>
      <c r="AV49" s="36">
        <v>0</v>
      </c>
      <c r="AW49" s="36">
        <v>0</v>
      </c>
      <c r="AX49" s="36">
        <v>0</v>
      </c>
      <c r="AY49" s="36">
        <v>197471</v>
      </c>
      <c r="AZ49" s="36">
        <v>727208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-163237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-9298</v>
      </c>
      <c r="CB49" s="36">
        <v>0</v>
      </c>
      <c r="CC49" s="36">
        <v>0</v>
      </c>
      <c r="CD49" s="36">
        <v>4291519</v>
      </c>
      <c r="CE49" s="36">
        <v>5138178</v>
      </c>
      <c r="CF49" s="36">
        <v>0</v>
      </c>
      <c r="CG49" s="36">
        <v>815389</v>
      </c>
      <c r="CH49" s="36">
        <v>0</v>
      </c>
      <c r="CI49" s="36">
        <v>0</v>
      </c>
      <c r="CJ49" s="36">
        <v>0</v>
      </c>
      <c r="CK49" s="36">
        <v>0</v>
      </c>
      <c r="CL49" s="36">
        <v>815389</v>
      </c>
      <c r="CM49" s="36">
        <v>-5106907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  <c r="DA49" s="36">
        <v>0</v>
      </c>
      <c r="DB49" s="36">
        <v>0</v>
      </c>
      <c r="DC49" s="36">
        <v>0</v>
      </c>
      <c r="DD49" s="36">
        <v>-31271</v>
      </c>
      <c r="DE49" s="36">
        <v>-5138178</v>
      </c>
      <c r="DF49" s="36">
        <v>0</v>
      </c>
      <c r="DG49" s="36">
        <v>0</v>
      </c>
      <c r="DH49" s="36">
        <v>0</v>
      </c>
      <c r="DI49" s="36">
        <v>0</v>
      </c>
      <c r="DJ49" s="36">
        <v>0</v>
      </c>
      <c r="DK49" s="36">
        <v>0</v>
      </c>
      <c r="DL49" s="36">
        <v>0</v>
      </c>
      <c r="DM49" s="36">
        <v>0</v>
      </c>
      <c r="DN49" s="36">
        <v>0</v>
      </c>
      <c r="DO49" s="36">
        <v>0</v>
      </c>
      <c r="DP49" s="36">
        <v>0</v>
      </c>
      <c r="DQ49" s="36">
        <v>0</v>
      </c>
      <c r="DR49" s="36">
        <v>0</v>
      </c>
      <c r="DS49" s="36">
        <v>0</v>
      </c>
      <c r="DT49" s="36">
        <v>0</v>
      </c>
      <c r="DU49" s="36">
        <v>0</v>
      </c>
      <c r="DV49" s="36">
        <v>0</v>
      </c>
      <c r="DW49" s="36">
        <v>0</v>
      </c>
      <c r="DX49" s="36">
        <v>0</v>
      </c>
      <c r="DY49" s="36">
        <v>0</v>
      </c>
      <c r="DZ49" s="36">
        <v>0</v>
      </c>
      <c r="EA49" s="36">
        <v>0</v>
      </c>
      <c r="EB49" s="36">
        <v>0</v>
      </c>
      <c r="EC49" s="36">
        <v>0</v>
      </c>
      <c r="ED49" s="36">
        <v>0</v>
      </c>
      <c r="EE49" s="36">
        <v>0</v>
      </c>
      <c r="EF49" s="36">
        <v>0</v>
      </c>
      <c r="EG49" s="36">
        <v>0</v>
      </c>
      <c r="EH49" s="36">
        <v>0</v>
      </c>
      <c r="EI49" s="36">
        <v>0</v>
      </c>
      <c r="EJ49" s="36">
        <v>0</v>
      </c>
      <c r="EK49" s="36">
        <v>0</v>
      </c>
      <c r="EL49" s="36">
        <v>0</v>
      </c>
      <c r="EM49" s="36">
        <v>31271</v>
      </c>
      <c r="EN49" s="36">
        <v>0</v>
      </c>
      <c r="EO49" s="36">
        <v>0</v>
      </c>
      <c r="EP49" s="36">
        <v>0</v>
      </c>
      <c r="EQ49" s="36">
        <v>0</v>
      </c>
      <c r="ER49" s="36">
        <v>0</v>
      </c>
      <c r="ES49" s="36">
        <v>0</v>
      </c>
      <c r="ET49" s="36">
        <v>0</v>
      </c>
      <c r="EU49" s="36">
        <v>0</v>
      </c>
      <c r="EV49" s="36">
        <v>0</v>
      </c>
      <c r="EW49" s="36">
        <v>0</v>
      </c>
      <c r="EX49" s="36">
        <v>0</v>
      </c>
      <c r="EY49" s="36">
        <v>0</v>
      </c>
      <c r="EZ49" s="36">
        <v>0</v>
      </c>
      <c r="FA49" s="36">
        <v>0</v>
      </c>
      <c r="FB49" s="36">
        <v>0</v>
      </c>
      <c r="FC49" s="36">
        <v>0</v>
      </c>
      <c r="FD49" s="36">
        <v>0</v>
      </c>
      <c r="FE49" s="36">
        <v>0</v>
      </c>
      <c r="FF49" s="36">
        <v>0</v>
      </c>
      <c r="FG49" s="36">
        <v>0</v>
      </c>
      <c r="FH49" s="36">
        <v>0</v>
      </c>
      <c r="FI49" s="36">
        <v>0</v>
      </c>
      <c r="FJ49" s="36">
        <v>0</v>
      </c>
      <c r="FK49" s="36">
        <v>0</v>
      </c>
      <c r="FL49" s="36">
        <v>0</v>
      </c>
      <c r="FM49" s="36">
        <v>0</v>
      </c>
      <c r="FN49" s="36">
        <v>0</v>
      </c>
      <c r="FO49" s="36">
        <v>0</v>
      </c>
      <c r="FP49" s="36">
        <v>31271</v>
      </c>
      <c r="FQ49" s="36">
        <v>815389</v>
      </c>
      <c r="FR49" s="36">
        <v>1</v>
      </c>
      <c r="FS49" s="37" t="s">
        <v>241</v>
      </c>
      <c r="FT49" s="39">
        <f t="shared" si="35"/>
        <v>104998</v>
      </c>
      <c r="FU49" s="39">
        <f t="shared" si="35"/>
        <v>666</v>
      </c>
      <c r="FV49" s="39">
        <f t="shared" si="35"/>
        <v>0</v>
      </c>
      <c r="FW49" s="39">
        <f t="shared" si="35"/>
        <v>3050225</v>
      </c>
      <c r="FX49" s="39">
        <f t="shared" si="35"/>
        <v>0</v>
      </c>
      <c r="FY49" s="39">
        <f t="shared" si="36"/>
        <v>503576</v>
      </c>
      <c r="FZ49" s="39">
        <f t="shared" si="37"/>
        <v>0</v>
      </c>
      <c r="GA49" s="39">
        <f t="shared" si="38"/>
        <v>165942</v>
      </c>
      <c r="GB49" s="39">
        <f t="shared" si="38"/>
        <v>611099</v>
      </c>
      <c r="GC49" s="39">
        <f t="shared" si="38"/>
        <v>0</v>
      </c>
      <c r="GD49" s="39">
        <f t="shared" si="39"/>
        <v>0</v>
      </c>
      <c r="GE49" s="39">
        <f t="shared" si="39"/>
        <v>0</v>
      </c>
      <c r="GF49" s="39"/>
      <c r="GG49" s="39">
        <f t="shared" si="40"/>
        <v>0</v>
      </c>
      <c r="GH49" s="39"/>
      <c r="GI49" s="39">
        <f t="shared" si="41"/>
        <v>0</v>
      </c>
      <c r="GJ49" s="39">
        <f t="shared" si="42"/>
        <v>4436506</v>
      </c>
      <c r="GK49" s="39">
        <f t="shared" si="43"/>
        <v>31271</v>
      </c>
      <c r="GL49" s="39">
        <f t="shared" si="44"/>
        <v>0</v>
      </c>
      <c r="GM49" s="39"/>
      <c r="GN49" s="39">
        <f t="shared" si="45"/>
        <v>-163237</v>
      </c>
      <c r="GO49" s="40">
        <f t="shared" si="46"/>
        <v>842936</v>
      </c>
      <c r="GP49" s="40">
        <f t="shared" si="11"/>
        <v>5279442</v>
      </c>
      <c r="GQ49" s="40">
        <f t="shared" si="12"/>
        <v>5147476</v>
      </c>
      <c r="GR49" s="39" t="str">
        <f>IFERROR(VLOOKUP(CONCATENATE(C49,R49,S49),'Clientes Afectados'!$L$4:$M$249,2,0),"NO")</f>
        <v>NO</v>
      </c>
      <c r="GS49" s="64">
        <f t="shared" si="13"/>
        <v>33</v>
      </c>
      <c r="GT49" s="39" t="e">
        <f>+IF(GS49&gt;#REF!,"SI","NO")</f>
        <v>#REF!</v>
      </c>
    </row>
    <row r="50" spans="1:202" x14ac:dyDescent="0.25">
      <c r="A50" s="35">
        <v>43405</v>
      </c>
      <c r="B50" s="36">
        <v>1594986</v>
      </c>
      <c r="C50" s="36">
        <v>916308</v>
      </c>
      <c r="D50" s="36">
        <v>916308</v>
      </c>
      <c r="E50" s="37" t="s">
        <v>260</v>
      </c>
      <c r="F50" s="37" t="s">
        <v>229</v>
      </c>
      <c r="G50" s="37" t="s">
        <v>261</v>
      </c>
      <c r="H50" s="85" t="s">
        <v>231</v>
      </c>
      <c r="I50" s="37" t="s">
        <v>262</v>
      </c>
      <c r="J50" s="37" t="s">
        <v>263</v>
      </c>
      <c r="K50" s="37" t="s">
        <v>234</v>
      </c>
      <c r="L50" s="37" t="s">
        <v>235</v>
      </c>
      <c r="M50" s="37" t="s">
        <v>264</v>
      </c>
      <c r="N50" s="37" t="s">
        <v>236</v>
      </c>
      <c r="O50" s="37" t="s">
        <v>236</v>
      </c>
      <c r="P50" s="37" t="s">
        <v>239</v>
      </c>
      <c r="Q50" s="37" t="s">
        <v>240</v>
      </c>
      <c r="R50" s="38">
        <v>43347</v>
      </c>
      <c r="S50" s="38">
        <v>43409</v>
      </c>
      <c r="T50" s="38">
        <v>43412</v>
      </c>
      <c r="U50" s="36">
        <v>212471628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32721</v>
      </c>
      <c r="AD50" s="36">
        <v>0</v>
      </c>
      <c r="AE50" s="36">
        <v>0</v>
      </c>
      <c r="AF50" s="36">
        <v>0</v>
      </c>
      <c r="AG50" s="36">
        <v>0</v>
      </c>
      <c r="AH50" s="36">
        <v>85594</v>
      </c>
      <c r="AI50" s="36">
        <v>793</v>
      </c>
      <c r="AJ50" s="36">
        <v>0</v>
      </c>
      <c r="AK50" s="36">
        <v>1857634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94287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-50237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-3822</v>
      </c>
      <c r="CB50" s="36">
        <v>0</v>
      </c>
      <c r="CC50" s="36">
        <v>0</v>
      </c>
      <c r="CD50" s="36">
        <v>1667436</v>
      </c>
      <c r="CE50" s="36">
        <v>1984249</v>
      </c>
      <c r="CF50" s="36">
        <v>0</v>
      </c>
      <c r="CG50" s="36">
        <v>316813</v>
      </c>
      <c r="CH50" s="36">
        <v>0</v>
      </c>
      <c r="CI50" s="36">
        <v>0</v>
      </c>
      <c r="CJ50" s="36">
        <v>0</v>
      </c>
      <c r="CK50" s="36">
        <v>0</v>
      </c>
      <c r="CL50" s="36">
        <v>316813</v>
      </c>
      <c r="CM50" s="36">
        <v>-1984249</v>
      </c>
      <c r="CN50" s="36">
        <v>0</v>
      </c>
      <c r="CO50" s="36">
        <v>0</v>
      </c>
      <c r="CP50" s="36">
        <v>0</v>
      </c>
      <c r="CQ50" s="36">
        <v>0</v>
      </c>
      <c r="CR50" s="36">
        <v>0</v>
      </c>
      <c r="CS50" s="36">
        <v>0</v>
      </c>
      <c r="CT50" s="36">
        <v>0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  <c r="DA50" s="36">
        <v>0</v>
      </c>
      <c r="DB50" s="36">
        <v>0</v>
      </c>
      <c r="DC50" s="36">
        <v>0</v>
      </c>
      <c r="DD50" s="36">
        <v>0</v>
      </c>
      <c r="DE50" s="36">
        <v>-1984249</v>
      </c>
      <c r="DF50" s="36">
        <v>0</v>
      </c>
      <c r="DG50" s="36">
        <v>0</v>
      </c>
      <c r="DH50" s="36">
        <v>0</v>
      </c>
      <c r="DI50" s="36">
        <v>0</v>
      </c>
      <c r="DJ50" s="36">
        <v>0</v>
      </c>
      <c r="DK50" s="36">
        <v>0</v>
      </c>
      <c r="DL50" s="36">
        <v>0</v>
      </c>
      <c r="DM50" s="36">
        <v>0</v>
      </c>
      <c r="DN50" s="36">
        <v>0</v>
      </c>
      <c r="DO50" s="36">
        <v>0</v>
      </c>
      <c r="DP50" s="36">
        <v>0</v>
      </c>
      <c r="DQ50" s="36">
        <v>0</v>
      </c>
      <c r="DR50" s="36">
        <v>0</v>
      </c>
      <c r="DS50" s="36">
        <v>0</v>
      </c>
      <c r="DT50" s="36">
        <v>0</v>
      </c>
      <c r="DU50" s="36">
        <v>0</v>
      </c>
      <c r="DV50" s="36">
        <v>0</v>
      </c>
      <c r="DW50" s="36">
        <v>0</v>
      </c>
      <c r="DX50" s="36">
        <v>0</v>
      </c>
      <c r="DY50" s="36">
        <v>0</v>
      </c>
      <c r="DZ50" s="36">
        <v>0</v>
      </c>
      <c r="EA50" s="36">
        <v>0</v>
      </c>
      <c r="EB50" s="36">
        <v>0</v>
      </c>
      <c r="EC50" s="36">
        <v>0</v>
      </c>
      <c r="ED50" s="36">
        <v>0</v>
      </c>
      <c r="EE50" s="36">
        <v>0</v>
      </c>
      <c r="EF50" s="36">
        <v>0</v>
      </c>
      <c r="EG50" s="36">
        <v>0</v>
      </c>
      <c r="EH50" s="36">
        <v>0</v>
      </c>
      <c r="EI50" s="36">
        <v>0</v>
      </c>
      <c r="EJ50" s="36">
        <v>0</v>
      </c>
      <c r="EK50" s="36">
        <v>0</v>
      </c>
      <c r="EL50" s="36">
        <v>0</v>
      </c>
      <c r="EM50" s="36">
        <v>0</v>
      </c>
      <c r="EN50" s="36">
        <v>0</v>
      </c>
      <c r="EO50" s="36">
        <v>0</v>
      </c>
      <c r="EP50" s="36">
        <v>0</v>
      </c>
      <c r="EQ50" s="36">
        <v>0</v>
      </c>
      <c r="ER50" s="36">
        <v>0</v>
      </c>
      <c r="ES50" s="36">
        <v>0</v>
      </c>
      <c r="ET50" s="36">
        <v>0</v>
      </c>
      <c r="EU50" s="36">
        <v>0</v>
      </c>
      <c r="EV50" s="36">
        <v>0</v>
      </c>
      <c r="EW50" s="36">
        <v>0</v>
      </c>
      <c r="EX50" s="36">
        <v>0</v>
      </c>
      <c r="EY50" s="36">
        <v>0</v>
      </c>
      <c r="EZ50" s="36">
        <v>0</v>
      </c>
      <c r="FA50" s="36">
        <v>0</v>
      </c>
      <c r="FB50" s="36">
        <v>0</v>
      </c>
      <c r="FC50" s="36">
        <v>0</v>
      </c>
      <c r="FD50" s="36">
        <v>0</v>
      </c>
      <c r="FE50" s="36">
        <v>0</v>
      </c>
      <c r="FF50" s="36">
        <v>0</v>
      </c>
      <c r="FG50" s="36">
        <v>0</v>
      </c>
      <c r="FH50" s="36">
        <v>0</v>
      </c>
      <c r="FI50" s="36">
        <v>0</v>
      </c>
      <c r="FJ50" s="36">
        <v>0</v>
      </c>
      <c r="FK50" s="36">
        <v>0</v>
      </c>
      <c r="FL50" s="36">
        <v>0</v>
      </c>
      <c r="FM50" s="36">
        <v>0</v>
      </c>
      <c r="FN50" s="36">
        <v>0</v>
      </c>
      <c r="FO50" s="36">
        <v>0</v>
      </c>
      <c r="FP50" s="36">
        <v>0</v>
      </c>
      <c r="FQ50" s="36">
        <v>316813</v>
      </c>
      <c r="FR50" s="36">
        <v>0</v>
      </c>
      <c r="FS50" s="37" t="s">
        <v>241</v>
      </c>
      <c r="FT50" s="39">
        <f t="shared" si="35"/>
        <v>71928</v>
      </c>
      <c r="FU50" s="39">
        <f t="shared" si="35"/>
        <v>666</v>
      </c>
      <c r="FV50" s="39">
        <f t="shared" si="35"/>
        <v>0</v>
      </c>
      <c r="FW50" s="39">
        <f t="shared" si="35"/>
        <v>1561037</v>
      </c>
      <c r="FX50" s="39">
        <f t="shared" si="35"/>
        <v>0</v>
      </c>
      <c r="FY50" s="39">
        <f t="shared" si="36"/>
        <v>0</v>
      </c>
      <c r="FZ50" s="39">
        <f t="shared" si="37"/>
        <v>0</v>
      </c>
      <c r="GA50" s="39">
        <f t="shared" si="38"/>
        <v>79233</v>
      </c>
      <c r="GB50" s="39">
        <f t="shared" si="38"/>
        <v>0</v>
      </c>
      <c r="GC50" s="39">
        <f t="shared" si="38"/>
        <v>0</v>
      </c>
      <c r="GD50" s="39">
        <f t="shared" si="39"/>
        <v>0</v>
      </c>
      <c r="GE50" s="39">
        <f t="shared" si="39"/>
        <v>0</v>
      </c>
      <c r="GF50" s="39"/>
      <c r="GG50" s="39">
        <f t="shared" si="40"/>
        <v>0</v>
      </c>
      <c r="GH50" s="39"/>
      <c r="GI50" s="39">
        <f t="shared" si="41"/>
        <v>0</v>
      </c>
      <c r="GJ50" s="39">
        <f t="shared" si="42"/>
        <v>1712864</v>
      </c>
      <c r="GK50" s="39">
        <f t="shared" si="43"/>
        <v>0</v>
      </c>
      <c r="GL50" s="39">
        <f t="shared" si="44"/>
        <v>0</v>
      </c>
      <c r="GM50" s="39"/>
      <c r="GN50" s="39">
        <f t="shared" si="45"/>
        <v>-50237</v>
      </c>
      <c r="GO50" s="40">
        <f t="shared" si="46"/>
        <v>325444</v>
      </c>
      <c r="GP50" s="40">
        <f t="shared" si="11"/>
        <v>2038308</v>
      </c>
      <c r="GQ50" s="40">
        <f t="shared" si="12"/>
        <v>1988071</v>
      </c>
      <c r="GR50" s="39" t="str">
        <f>IFERROR(VLOOKUP(CONCATENATE(C50,R50,S50),'Clientes Afectados'!$L$4:$M$249,2,0),"NO")</f>
        <v>NO</v>
      </c>
      <c r="GS50" s="64">
        <f t="shared" si="13"/>
        <v>62</v>
      </c>
      <c r="GT50" s="39" t="e">
        <f>+IF(GS50&gt;#REF!,"SI","NO")</f>
        <v>#REF!</v>
      </c>
    </row>
    <row r="51" spans="1:202" x14ac:dyDescent="0.25">
      <c r="A51" s="35">
        <v>43405</v>
      </c>
      <c r="B51" s="36">
        <v>1594986</v>
      </c>
      <c r="C51" s="36">
        <v>973766</v>
      </c>
      <c r="D51" s="36">
        <v>973766</v>
      </c>
      <c r="E51" s="37" t="s">
        <v>265</v>
      </c>
      <c r="F51" s="37" t="s">
        <v>229</v>
      </c>
      <c r="G51" s="37" t="s">
        <v>266</v>
      </c>
      <c r="H51" s="85" t="s">
        <v>231</v>
      </c>
      <c r="I51" s="37" t="s">
        <v>262</v>
      </c>
      <c r="J51" s="37" t="s">
        <v>263</v>
      </c>
      <c r="K51" s="37" t="s">
        <v>234</v>
      </c>
      <c r="L51" s="37" t="s">
        <v>235</v>
      </c>
      <c r="M51" s="37" t="s">
        <v>264</v>
      </c>
      <c r="N51" s="37" t="s">
        <v>236</v>
      </c>
      <c r="O51" s="37" t="s">
        <v>236</v>
      </c>
      <c r="P51" s="37" t="s">
        <v>239</v>
      </c>
      <c r="Q51" s="37" t="s">
        <v>240</v>
      </c>
      <c r="R51" s="38">
        <v>43376</v>
      </c>
      <c r="S51" s="38">
        <v>43409</v>
      </c>
      <c r="T51" s="38">
        <v>43412</v>
      </c>
      <c r="U51" s="36">
        <v>212471628</v>
      </c>
      <c r="V51" s="36">
        <v>45699</v>
      </c>
      <c r="W51" s="36">
        <v>0</v>
      </c>
      <c r="X51" s="36">
        <v>7130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76</v>
      </c>
      <c r="AE51" s="36">
        <v>77</v>
      </c>
      <c r="AF51" s="36">
        <v>76</v>
      </c>
      <c r="AG51" s="36">
        <v>76</v>
      </c>
      <c r="AH51" s="36">
        <v>0</v>
      </c>
      <c r="AI51" s="36">
        <v>793</v>
      </c>
      <c r="AJ51" s="36">
        <v>0</v>
      </c>
      <c r="AK51" s="36">
        <v>2594420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456263</v>
      </c>
      <c r="AU51" s="36">
        <v>0</v>
      </c>
      <c r="AV51" s="36">
        <v>0</v>
      </c>
      <c r="AW51" s="36">
        <v>0</v>
      </c>
      <c r="AX51" s="36">
        <v>0</v>
      </c>
      <c r="AY51" s="36">
        <v>114326</v>
      </c>
      <c r="AZ51" s="36">
        <v>415547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-109541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-6060</v>
      </c>
      <c r="CB51" s="36">
        <v>0</v>
      </c>
      <c r="CC51" s="36">
        <v>0</v>
      </c>
      <c r="CD51" s="36">
        <v>2912393</v>
      </c>
      <c r="CE51" s="36">
        <v>3489556</v>
      </c>
      <c r="CF51" s="36">
        <v>0</v>
      </c>
      <c r="CG51" s="36">
        <v>553355</v>
      </c>
      <c r="CH51" s="36">
        <v>0</v>
      </c>
      <c r="CI51" s="36">
        <v>0</v>
      </c>
      <c r="CJ51" s="36">
        <v>0</v>
      </c>
      <c r="CK51" s="36">
        <v>0</v>
      </c>
      <c r="CL51" s="36">
        <v>553355</v>
      </c>
      <c r="CM51" s="36">
        <v>-3465747</v>
      </c>
      <c r="CN51" s="36">
        <v>0</v>
      </c>
      <c r="CO51" s="36">
        <v>0</v>
      </c>
      <c r="CP51" s="36">
        <v>0</v>
      </c>
      <c r="CQ51" s="36">
        <v>0</v>
      </c>
      <c r="CR51" s="36">
        <v>0</v>
      </c>
      <c r="CS51" s="36">
        <v>0</v>
      </c>
      <c r="CT51" s="36">
        <v>0</v>
      </c>
      <c r="CU51" s="36">
        <v>0</v>
      </c>
      <c r="CV51" s="36">
        <v>0</v>
      </c>
      <c r="CW51" s="36">
        <v>0</v>
      </c>
      <c r="CX51" s="36">
        <v>0</v>
      </c>
      <c r="CY51" s="36">
        <v>0</v>
      </c>
      <c r="CZ51" s="36">
        <v>0</v>
      </c>
      <c r="DA51" s="36">
        <v>0</v>
      </c>
      <c r="DB51" s="36">
        <v>0</v>
      </c>
      <c r="DC51" s="36">
        <v>0</v>
      </c>
      <c r="DD51" s="36">
        <v>-23809</v>
      </c>
      <c r="DE51" s="36">
        <v>-3489556</v>
      </c>
      <c r="DF51" s="36">
        <v>0</v>
      </c>
      <c r="DG51" s="36">
        <v>0</v>
      </c>
      <c r="DH51" s="36">
        <v>0</v>
      </c>
      <c r="DI51" s="36">
        <v>0</v>
      </c>
      <c r="DJ51" s="36">
        <v>0</v>
      </c>
      <c r="DK51" s="36">
        <v>0</v>
      </c>
      <c r="DL51" s="36">
        <v>0</v>
      </c>
      <c r="DM51" s="36">
        <v>0</v>
      </c>
      <c r="DN51" s="36">
        <v>0</v>
      </c>
      <c r="DO51" s="36">
        <v>0</v>
      </c>
      <c r="DP51" s="36">
        <v>0</v>
      </c>
      <c r="DQ51" s="36">
        <v>0</v>
      </c>
      <c r="DR51" s="36">
        <v>0</v>
      </c>
      <c r="DS51" s="36">
        <v>0</v>
      </c>
      <c r="DT51" s="36">
        <v>0</v>
      </c>
      <c r="DU51" s="36">
        <v>0</v>
      </c>
      <c r="DV51" s="36">
        <v>0</v>
      </c>
      <c r="DW51" s="36">
        <v>0</v>
      </c>
      <c r="DX51" s="36">
        <v>0</v>
      </c>
      <c r="DY51" s="36">
        <v>0</v>
      </c>
      <c r="DZ51" s="36">
        <v>0</v>
      </c>
      <c r="EA51" s="36">
        <v>0</v>
      </c>
      <c r="EB51" s="36">
        <v>0</v>
      </c>
      <c r="EC51" s="36">
        <v>0</v>
      </c>
      <c r="ED51" s="36">
        <v>0</v>
      </c>
      <c r="EE51" s="36">
        <v>0</v>
      </c>
      <c r="EF51" s="36">
        <v>0</v>
      </c>
      <c r="EG51" s="36">
        <v>0</v>
      </c>
      <c r="EH51" s="36">
        <v>0</v>
      </c>
      <c r="EI51" s="36">
        <v>0</v>
      </c>
      <c r="EJ51" s="36">
        <v>0</v>
      </c>
      <c r="EK51" s="36">
        <v>0</v>
      </c>
      <c r="EL51" s="36">
        <v>0</v>
      </c>
      <c r="EM51" s="36">
        <v>23809</v>
      </c>
      <c r="EN51" s="36">
        <v>0</v>
      </c>
      <c r="EO51" s="36">
        <v>0</v>
      </c>
      <c r="EP51" s="36">
        <v>0</v>
      </c>
      <c r="EQ51" s="36">
        <v>0</v>
      </c>
      <c r="ER51" s="36">
        <v>0</v>
      </c>
      <c r="ES51" s="36">
        <v>0</v>
      </c>
      <c r="ET51" s="36">
        <v>0</v>
      </c>
      <c r="EU51" s="36">
        <v>0</v>
      </c>
      <c r="EV51" s="36">
        <v>0</v>
      </c>
      <c r="EW51" s="36">
        <v>0</v>
      </c>
      <c r="EX51" s="36">
        <v>0</v>
      </c>
      <c r="EY51" s="36">
        <v>0</v>
      </c>
      <c r="EZ51" s="36">
        <v>0</v>
      </c>
      <c r="FA51" s="36">
        <v>0</v>
      </c>
      <c r="FB51" s="36">
        <v>0</v>
      </c>
      <c r="FC51" s="36">
        <v>0</v>
      </c>
      <c r="FD51" s="36">
        <v>0</v>
      </c>
      <c r="FE51" s="36">
        <v>0</v>
      </c>
      <c r="FF51" s="36">
        <v>0</v>
      </c>
      <c r="FG51" s="36">
        <v>0</v>
      </c>
      <c r="FH51" s="36">
        <v>0</v>
      </c>
      <c r="FI51" s="36">
        <v>0</v>
      </c>
      <c r="FJ51" s="36">
        <v>0</v>
      </c>
      <c r="FK51" s="36">
        <v>0</v>
      </c>
      <c r="FL51" s="36">
        <v>0</v>
      </c>
      <c r="FM51" s="36">
        <v>0</v>
      </c>
      <c r="FN51" s="36">
        <v>0</v>
      </c>
      <c r="FO51" s="36">
        <v>0</v>
      </c>
      <c r="FP51" s="36">
        <v>23809</v>
      </c>
      <c r="FQ51" s="36">
        <v>553355</v>
      </c>
      <c r="FR51" s="36">
        <v>1</v>
      </c>
      <c r="FS51" s="37" t="s">
        <v>241</v>
      </c>
      <c r="FT51" s="39">
        <f t="shared" si="35"/>
        <v>0</v>
      </c>
      <c r="FU51" s="39">
        <f t="shared" si="35"/>
        <v>666</v>
      </c>
      <c r="FV51" s="39">
        <f t="shared" si="35"/>
        <v>0</v>
      </c>
      <c r="FW51" s="39">
        <f t="shared" si="35"/>
        <v>2180185</v>
      </c>
      <c r="FX51" s="39">
        <f t="shared" si="35"/>
        <v>0</v>
      </c>
      <c r="FY51" s="39">
        <f t="shared" si="36"/>
        <v>383414</v>
      </c>
      <c r="FZ51" s="39">
        <f t="shared" si="37"/>
        <v>0</v>
      </c>
      <c r="GA51" s="39">
        <f t="shared" si="38"/>
        <v>96072</v>
      </c>
      <c r="GB51" s="39">
        <f t="shared" si="38"/>
        <v>349199</v>
      </c>
      <c r="GC51" s="39">
        <f t="shared" si="38"/>
        <v>0</v>
      </c>
      <c r="GD51" s="39">
        <f t="shared" si="39"/>
        <v>0</v>
      </c>
      <c r="GE51" s="39">
        <f t="shared" si="39"/>
        <v>0</v>
      </c>
      <c r="GF51" s="39"/>
      <c r="GG51" s="39">
        <f t="shared" si="40"/>
        <v>0</v>
      </c>
      <c r="GH51" s="39"/>
      <c r="GI51" s="39">
        <f t="shared" si="41"/>
        <v>0</v>
      </c>
      <c r="GJ51" s="39">
        <f t="shared" si="42"/>
        <v>3009536</v>
      </c>
      <c r="GK51" s="39">
        <f t="shared" si="43"/>
        <v>23809</v>
      </c>
      <c r="GL51" s="39">
        <f t="shared" si="44"/>
        <v>0</v>
      </c>
      <c r="GM51" s="39"/>
      <c r="GN51" s="39">
        <f t="shared" si="45"/>
        <v>-109541</v>
      </c>
      <c r="GO51" s="40">
        <f t="shared" si="46"/>
        <v>571812</v>
      </c>
      <c r="GP51" s="40">
        <f t="shared" si="11"/>
        <v>3581348</v>
      </c>
      <c r="GQ51" s="40">
        <f t="shared" si="12"/>
        <v>3495616</v>
      </c>
      <c r="GR51" s="39" t="str">
        <f>IFERROR(VLOOKUP(CONCATENATE(C51,R51,S51),'Clientes Afectados'!$L$4:$M$249,2,0),"NO")</f>
        <v>NO</v>
      </c>
      <c r="GS51" s="64">
        <f t="shared" si="13"/>
        <v>33</v>
      </c>
      <c r="GT51" s="39" t="e">
        <f>+IF(GS51&gt;#REF!,"SI","NO")</f>
        <v>#REF!</v>
      </c>
    </row>
    <row r="52" spans="1:202" x14ac:dyDescent="0.25">
      <c r="A52" s="35">
        <v>43405</v>
      </c>
      <c r="B52" s="36">
        <v>1594986</v>
      </c>
      <c r="C52" s="36">
        <v>1263130</v>
      </c>
      <c r="D52" s="36">
        <v>1263130</v>
      </c>
      <c r="E52" s="37" t="s">
        <v>267</v>
      </c>
      <c r="F52" s="37" t="s">
        <v>229</v>
      </c>
      <c r="G52" s="37" t="s">
        <v>268</v>
      </c>
      <c r="H52" s="85" t="s">
        <v>231</v>
      </c>
      <c r="I52" s="37" t="s">
        <v>262</v>
      </c>
      <c r="J52" s="37" t="s">
        <v>233</v>
      </c>
      <c r="K52" s="37" t="s">
        <v>234</v>
      </c>
      <c r="L52" s="37" t="s">
        <v>235</v>
      </c>
      <c r="M52" s="37" t="s">
        <v>269</v>
      </c>
      <c r="N52" s="37" t="s">
        <v>270</v>
      </c>
      <c r="O52" s="37" t="s">
        <v>270</v>
      </c>
      <c r="P52" s="37" t="s">
        <v>239</v>
      </c>
      <c r="Q52" s="37" t="s">
        <v>240</v>
      </c>
      <c r="R52" s="38">
        <v>43376</v>
      </c>
      <c r="S52" s="38">
        <v>43409</v>
      </c>
      <c r="T52" s="38">
        <v>43412</v>
      </c>
      <c r="U52" s="36">
        <v>212471628</v>
      </c>
      <c r="V52" s="36">
        <v>35520</v>
      </c>
      <c r="W52" s="36">
        <v>0</v>
      </c>
      <c r="X52" s="36">
        <v>8941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51</v>
      </c>
      <c r="AE52" s="36">
        <v>54</v>
      </c>
      <c r="AF52" s="36">
        <v>30</v>
      </c>
      <c r="AG52" s="36">
        <v>51.5</v>
      </c>
      <c r="AH52" s="36">
        <v>0</v>
      </c>
      <c r="AI52" s="36">
        <v>793</v>
      </c>
      <c r="AJ52" s="36">
        <v>0</v>
      </c>
      <c r="AK52" s="36">
        <v>2147893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354635</v>
      </c>
      <c r="AU52" s="36">
        <v>0</v>
      </c>
      <c r="AV52" s="36">
        <v>0</v>
      </c>
      <c r="AW52" s="36">
        <v>0</v>
      </c>
      <c r="AX52" s="36">
        <v>0</v>
      </c>
      <c r="AY52" s="36">
        <v>80176</v>
      </c>
      <c r="AZ52" s="36">
        <v>281587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-67709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-3880</v>
      </c>
      <c r="CB52" s="36">
        <v>0</v>
      </c>
      <c r="CC52" s="36">
        <v>0</v>
      </c>
      <c r="CD52" s="36">
        <v>2347475</v>
      </c>
      <c r="CE52" s="36">
        <v>2812001</v>
      </c>
      <c r="CF52" s="36">
        <v>0</v>
      </c>
      <c r="CG52" s="36">
        <v>446020</v>
      </c>
      <c r="CH52" s="36">
        <v>0</v>
      </c>
      <c r="CI52" s="36">
        <v>0</v>
      </c>
      <c r="CJ52" s="36">
        <v>0</v>
      </c>
      <c r="CK52" s="36">
        <v>0</v>
      </c>
      <c r="CL52" s="36">
        <v>446020</v>
      </c>
      <c r="CM52" s="36">
        <v>-2793495</v>
      </c>
      <c r="CN52" s="36">
        <v>0</v>
      </c>
      <c r="CO52" s="36">
        <v>0</v>
      </c>
      <c r="CP52" s="36">
        <v>0</v>
      </c>
      <c r="CQ52" s="36">
        <v>0</v>
      </c>
      <c r="CR52" s="36">
        <v>0</v>
      </c>
      <c r="CS52" s="36">
        <v>0</v>
      </c>
      <c r="CT52" s="36">
        <v>0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  <c r="DA52" s="36">
        <v>0</v>
      </c>
      <c r="DB52" s="36">
        <v>0</v>
      </c>
      <c r="DC52" s="36">
        <v>0</v>
      </c>
      <c r="DD52" s="36">
        <v>-18506</v>
      </c>
      <c r="DE52" s="36">
        <v>-2812001</v>
      </c>
      <c r="DF52" s="36">
        <v>0</v>
      </c>
      <c r="DG52" s="36">
        <v>0</v>
      </c>
      <c r="DH52" s="36">
        <v>0</v>
      </c>
      <c r="DI52" s="36">
        <v>0</v>
      </c>
      <c r="DJ52" s="36">
        <v>0</v>
      </c>
      <c r="DK52" s="36">
        <v>0</v>
      </c>
      <c r="DL52" s="36">
        <v>0</v>
      </c>
      <c r="DM52" s="36">
        <v>0</v>
      </c>
      <c r="DN52" s="36">
        <v>0</v>
      </c>
      <c r="DO52" s="36">
        <v>0</v>
      </c>
      <c r="DP52" s="36">
        <v>0</v>
      </c>
      <c r="DQ52" s="36">
        <v>0</v>
      </c>
      <c r="DR52" s="36">
        <v>0</v>
      </c>
      <c r="DS52" s="36">
        <v>0</v>
      </c>
      <c r="DT52" s="36">
        <v>0</v>
      </c>
      <c r="DU52" s="36">
        <v>0</v>
      </c>
      <c r="DV52" s="36">
        <v>0</v>
      </c>
      <c r="DW52" s="36">
        <v>0</v>
      </c>
      <c r="DX52" s="36">
        <v>0</v>
      </c>
      <c r="DY52" s="36">
        <v>0</v>
      </c>
      <c r="DZ52" s="36">
        <v>0</v>
      </c>
      <c r="EA52" s="36">
        <v>0</v>
      </c>
      <c r="EB52" s="36">
        <v>0</v>
      </c>
      <c r="EC52" s="36">
        <v>0</v>
      </c>
      <c r="ED52" s="36">
        <v>0</v>
      </c>
      <c r="EE52" s="36">
        <v>0</v>
      </c>
      <c r="EF52" s="36">
        <v>0</v>
      </c>
      <c r="EG52" s="36">
        <v>0</v>
      </c>
      <c r="EH52" s="36">
        <v>0</v>
      </c>
      <c r="EI52" s="36">
        <v>0</v>
      </c>
      <c r="EJ52" s="36">
        <v>0</v>
      </c>
      <c r="EK52" s="36">
        <v>0</v>
      </c>
      <c r="EL52" s="36">
        <v>0</v>
      </c>
      <c r="EM52" s="36">
        <v>18506</v>
      </c>
      <c r="EN52" s="36">
        <v>0</v>
      </c>
      <c r="EO52" s="36">
        <v>0</v>
      </c>
      <c r="EP52" s="36">
        <v>0</v>
      </c>
      <c r="EQ52" s="36">
        <v>0</v>
      </c>
      <c r="ER52" s="36">
        <v>0</v>
      </c>
      <c r="ES52" s="36">
        <v>0</v>
      </c>
      <c r="ET52" s="36">
        <v>0</v>
      </c>
      <c r="EU52" s="36">
        <v>0</v>
      </c>
      <c r="EV52" s="36">
        <v>0</v>
      </c>
      <c r="EW52" s="36">
        <v>0</v>
      </c>
      <c r="EX52" s="36">
        <v>0</v>
      </c>
      <c r="EY52" s="36">
        <v>0</v>
      </c>
      <c r="EZ52" s="36">
        <v>0</v>
      </c>
      <c r="FA52" s="36">
        <v>0</v>
      </c>
      <c r="FB52" s="36">
        <v>0</v>
      </c>
      <c r="FC52" s="36">
        <v>0</v>
      </c>
      <c r="FD52" s="36">
        <v>0</v>
      </c>
      <c r="FE52" s="36">
        <v>0</v>
      </c>
      <c r="FF52" s="36">
        <v>0</v>
      </c>
      <c r="FG52" s="36">
        <v>0</v>
      </c>
      <c r="FH52" s="36">
        <v>0</v>
      </c>
      <c r="FI52" s="36">
        <v>0</v>
      </c>
      <c r="FJ52" s="36">
        <v>0</v>
      </c>
      <c r="FK52" s="36">
        <v>0</v>
      </c>
      <c r="FL52" s="36">
        <v>0</v>
      </c>
      <c r="FM52" s="36">
        <v>0</v>
      </c>
      <c r="FN52" s="36">
        <v>0</v>
      </c>
      <c r="FO52" s="36">
        <v>0</v>
      </c>
      <c r="FP52" s="36">
        <v>18506</v>
      </c>
      <c r="FQ52" s="36">
        <v>446020</v>
      </c>
      <c r="FR52" s="36">
        <v>0</v>
      </c>
      <c r="FS52" s="37" t="s">
        <v>241</v>
      </c>
      <c r="FT52" s="39">
        <f t="shared" si="35"/>
        <v>0</v>
      </c>
      <c r="FU52" s="39">
        <f t="shared" si="35"/>
        <v>666</v>
      </c>
      <c r="FV52" s="39">
        <f t="shared" si="35"/>
        <v>0</v>
      </c>
      <c r="FW52" s="39">
        <f t="shared" si="35"/>
        <v>1804952</v>
      </c>
      <c r="FX52" s="39">
        <f t="shared" si="35"/>
        <v>0</v>
      </c>
      <c r="FY52" s="39">
        <f t="shared" si="36"/>
        <v>298013</v>
      </c>
      <c r="FZ52" s="39">
        <f t="shared" si="37"/>
        <v>0</v>
      </c>
      <c r="GA52" s="39">
        <f t="shared" si="38"/>
        <v>67375</v>
      </c>
      <c r="GB52" s="39">
        <f t="shared" si="38"/>
        <v>236628</v>
      </c>
      <c r="GC52" s="39">
        <f t="shared" si="38"/>
        <v>0</v>
      </c>
      <c r="GD52" s="39">
        <f t="shared" si="39"/>
        <v>0</v>
      </c>
      <c r="GE52" s="39">
        <f t="shared" si="39"/>
        <v>0</v>
      </c>
      <c r="GF52" s="39"/>
      <c r="GG52" s="39">
        <f t="shared" si="40"/>
        <v>0</v>
      </c>
      <c r="GH52" s="39"/>
      <c r="GI52" s="39">
        <f t="shared" si="41"/>
        <v>0</v>
      </c>
      <c r="GJ52" s="39">
        <f t="shared" si="42"/>
        <v>2407634</v>
      </c>
      <c r="GK52" s="39">
        <f t="shared" si="43"/>
        <v>18506</v>
      </c>
      <c r="GL52" s="39">
        <f t="shared" si="44"/>
        <v>0</v>
      </c>
      <c r="GM52" s="39"/>
      <c r="GN52" s="39">
        <f t="shared" si="45"/>
        <v>-67709</v>
      </c>
      <c r="GO52" s="40">
        <f t="shared" si="46"/>
        <v>457450</v>
      </c>
      <c r="GP52" s="40">
        <f t="shared" si="11"/>
        <v>2865084</v>
      </c>
      <c r="GQ52" s="40">
        <f t="shared" si="12"/>
        <v>2815881</v>
      </c>
      <c r="GR52" s="39" t="str">
        <f>IFERROR(VLOOKUP(CONCATENATE(C52,R52,S52),'Clientes Afectados'!$L$4:$M$249,2,0),"NO")</f>
        <v>NO</v>
      </c>
      <c r="GS52" s="64">
        <f t="shared" si="13"/>
        <v>33</v>
      </c>
      <c r="GT52" s="39" t="e">
        <f>+IF(GS52&gt;#REF!,"SI","NO")</f>
        <v>#REF!</v>
      </c>
    </row>
    <row r="53" spans="1:202" x14ac:dyDescent="0.25">
      <c r="A53" s="35">
        <v>43405</v>
      </c>
      <c r="B53" s="36">
        <v>1594986</v>
      </c>
      <c r="C53" s="36">
        <v>1314153</v>
      </c>
      <c r="D53" s="36">
        <v>1314153</v>
      </c>
      <c r="E53" s="37" t="s">
        <v>271</v>
      </c>
      <c r="F53" s="37" t="s">
        <v>229</v>
      </c>
      <c r="G53" s="37" t="s">
        <v>272</v>
      </c>
      <c r="H53" s="85" t="s">
        <v>231</v>
      </c>
      <c r="I53" s="37" t="s">
        <v>262</v>
      </c>
      <c r="J53" s="37" t="s">
        <v>233</v>
      </c>
      <c r="K53" s="37" t="s">
        <v>234</v>
      </c>
      <c r="L53" s="37" t="s">
        <v>235</v>
      </c>
      <c r="M53" s="37" t="s">
        <v>245</v>
      </c>
      <c r="N53" s="37" t="s">
        <v>246</v>
      </c>
      <c r="O53" s="37" t="s">
        <v>246</v>
      </c>
      <c r="P53" s="37" t="s">
        <v>239</v>
      </c>
      <c r="Q53" s="37" t="s">
        <v>240</v>
      </c>
      <c r="R53" s="38">
        <v>43376</v>
      </c>
      <c r="S53" s="38">
        <v>43409</v>
      </c>
      <c r="T53" s="38">
        <v>43412</v>
      </c>
      <c r="U53" s="36">
        <v>212471628</v>
      </c>
      <c r="V53" s="36">
        <v>40437</v>
      </c>
      <c r="W53" s="36">
        <v>0</v>
      </c>
      <c r="X53" s="36">
        <v>248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111</v>
      </c>
      <c r="AE53" s="36">
        <v>117.5</v>
      </c>
      <c r="AF53" s="36">
        <v>92</v>
      </c>
      <c r="AG53" s="36">
        <v>103.5</v>
      </c>
      <c r="AH53" s="36">
        <v>0</v>
      </c>
      <c r="AI53" s="36">
        <v>793</v>
      </c>
      <c r="AJ53" s="36">
        <v>0</v>
      </c>
      <c r="AK53" s="36">
        <v>2445142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403728</v>
      </c>
      <c r="AU53" s="36">
        <v>0</v>
      </c>
      <c r="AV53" s="36">
        <v>0</v>
      </c>
      <c r="AW53" s="36">
        <v>0</v>
      </c>
      <c r="AX53" s="36">
        <v>0</v>
      </c>
      <c r="AY53" s="36">
        <v>174458</v>
      </c>
      <c r="AZ53" s="36">
        <v>565909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-119791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-6767</v>
      </c>
      <c r="CB53" s="36">
        <v>0</v>
      </c>
      <c r="CC53" s="36">
        <v>0</v>
      </c>
      <c r="CD53" s="36">
        <v>2910479</v>
      </c>
      <c r="CE53" s="36">
        <v>3484539</v>
      </c>
      <c r="CF53" s="36">
        <v>0</v>
      </c>
      <c r="CG53" s="36">
        <v>552991</v>
      </c>
      <c r="CH53" s="36">
        <v>0</v>
      </c>
      <c r="CI53" s="36">
        <v>0</v>
      </c>
      <c r="CJ53" s="36">
        <v>0</v>
      </c>
      <c r="CK53" s="36">
        <v>0</v>
      </c>
      <c r="CL53" s="36">
        <v>552991</v>
      </c>
      <c r="CM53" s="36">
        <v>-3463471</v>
      </c>
      <c r="CN53" s="36">
        <v>0</v>
      </c>
      <c r="CO53" s="36">
        <v>0</v>
      </c>
      <c r="CP53" s="36">
        <v>0</v>
      </c>
      <c r="CQ53" s="36">
        <v>0</v>
      </c>
      <c r="CR53" s="36">
        <v>0</v>
      </c>
      <c r="CS53" s="36">
        <v>0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  <c r="DA53" s="36">
        <v>0</v>
      </c>
      <c r="DB53" s="36">
        <v>0</v>
      </c>
      <c r="DC53" s="36">
        <v>0</v>
      </c>
      <c r="DD53" s="36">
        <v>-21068</v>
      </c>
      <c r="DE53" s="36">
        <v>-3484539</v>
      </c>
      <c r="DF53" s="36">
        <v>0</v>
      </c>
      <c r="DG53" s="36">
        <v>0</v>
      </c>
      <c r="DH53" s="36">
        <v>0</v>
      </c>
      <c r="DI53" s="36">
        <v>0</v>
      </c>
      <c r="DJ53" s="36">
        <v>0</v>
      </c>
      <c r="DK53" s="36">
        <v>0</v>
      </c>
      <c r="DL53" s="36">
        <v>0</v>
      </c>
      <c r="DM53" s="36">
        <v>0</v>
      </c>
      <c r="DN53" s="36">
        <v>0</v>
      </c>
      <c r="DO53" s="36">
        <v>0</v>
      </c>
      <c r="DP53" s="36">
        <v>0</v>
      </c>
      <c r="DQ53" s="36">
        <v>0</v>
      </c>
      <c r="DR53" s="36">
        <v>0</v>
      </c>
      <c r="DS53" s="36">
        <v>0</v>
      </c>
      <c r="DT53" s="36">
        <v>0</v>
      </c>
      <c r="DU53" s="36">
        <v>0</v>
      </c>
      <c r="DV53" s="36">
        <v>0</v>
      </c>
      <c r="DW53" s="36">
        <v>0</v>
      </c>
      <c r="DX53" s="36">
        <v>0</v>
      </c>
      <c r="DY53" s="36">
        <v>0</v>
      </c>
      <c r="DZ53" s="36">
        <v>0</v>
      </c>
      <c r="EA53" s="36">
        <v>0</v>
      </c>
      <c r="EB53" s="36">
        <v>0</v>
      </c>
      <c r="EC53" s="36">
        <v>0</v>
      </c>
      <c r="ED53" s="36">
        <v>0</v>
      </c>
      <c r="EE53" s="36">
        <v>0</v>
      </c>
      <c r="EF53" s="36">
        <v>0</v>
      </c>
      <c r="EG53" s="36">
        <v>0</v>
      </c>
      <c r="EH53" s="36">
        <v>0</v>
      </c>
      <c r="EI53" s="36">
        <v>0</v>
      </c>
      <c r="EJ53" s="36">
        <v>0</v>
      </c>
      <c r="EK53" s="36">
        <v>0</v>
      </c>
      <c r="EL53" s="36">
        <v>0</v>
      </c>
      <c r="EM53" s="36">
        <v>21068</v>
      </c>
      <c r="EN53" s="36">
        <v>0</v>
      </c>
      <c r="EO53" s="36">
        <v>0</v>
      </c>
      <c r="EP53" s="36">
        <v>0</v>
      </c>
      <c r="EQ53" s="36">
        <v>0</v>
      </c>
      <c r="ER53" s="36">
        <v>0</v>
      </c>
      <c r="ES53" s="36">
        <v>0</v>
      </c>
      <c r="ET53" s="36">
        <v>0</v>
      </c>
      <c r="EU53" s="36">
        <v>0</v>
      </c>
      <c r="EV53" s="36">
        <v>0</v>
      </c>
      <c r="EW53" s="36">
        <v>0</v>
      </c>
      <c r="EX53" s="36">
        <v>0</v>
      </c>
      <c r="EY53" s="36">
        <v>0</v>
      </c>
      <c r="EZ53" s="36">
        <v>0</v>
      </c>
      <c r="FA53" s="36">
        <v>0</v>
      </c>
      <c r="FB53" s="36">
        <v>0</v>
      </c>
      <c r="FC53" s="36">
        <v>0</v>
      </c>
      <c r="FD53" s="36">
        <v>0</v>
      </c>
      <c r="FE53" s="36">
        <v>0</v>
      </c>
      <c r="FF53" s="36">
        <v>0</v>
      </c>
      <c r="FG53" s="36">
        <v>0</v>
      </c>
      <c r="FH53" s="36">
        <v>0</v>
      </c>
      <c r="FI53" s="36">
        <v>0</v>
      </c>
      <c r="FJ53" s="36">
        <v>0</v>
      </c>
      <c r="FK53" s="36">
        <v>0</v>
      </c>
      <c r="FL53" s="36">
        <v>0</v>
      </c>
      <c r="FM53" s="36">
        <v>0</v>
      </c>
      <c r="FN53" s="36">
        <v>0</v>
      </c>
      <c r="FO53" s="36">
        <v>0</v>
      </c>
      <c r="FP53" s="36">
        <v>21068</v>
      </c>
      <c r="FQ53" s="36">
        <v>552991</v>
      </c>
      <c r="FR53" s="36">
        <v>-1</v>
      </c>
      <c r="FS53" s="37" t="s">
        <v>241</v>
      </c>
      <c r="FT53" s="39">
        <f t="shared" si="35"/>
        <v>0</v>
      </c>
      <c r="FU53" s="39">
        <f t="shared" si="35"/>
        <v>666</v>
      </c>
      <c r="FV53" s="39">
        <f t="shared" si="35"/>
        <v>0</v>
      </c>
      <c r="FW53" s="39">
        <f t="shared" si="35"/>
        <v>2054741</v>
      </c>
      <c r="FX53" s="39">
        <f t="shared" si="35"/>
        <v>0</v>
      </c>
      <c r="FY53" s="39">
        <f t="shared" si="36"/>
        <v>339267</v>
      </c>
      <c r="FZ53" s="39">
        <f t="shared" si="37"/>
        <v>0</v>
      </c>
      <c r="GA53" s="39">
        <f t="shared" si="38"/>
        <v>146603</v>
      </c>
      <c r="GB53" s="39">
        <f t="shared" si="38"/>
        <v>475554</v>
      </c>
      <c r="GC53" s="39">
        <f t="shared" si="38"/>
        <v>0</v>
      </c>
      <c r="GD53" s="39">
        <f t="shared" si="39"/>
        <v>0</v>
      </c>
      <c r="GE53" s="39">
        <f t="shared" si="39"/>
        <v>0</v>
      </c>
      <c r="GF53" s="39"/>
      <c r="GG53" s="39">
        <f t="shared" si="40"/>
        <v>0</v>
      </c>
      <c r="GH53" s="39"/>
      <c r="GI53" s="39">
        <f t="shared" si="41"/>
        <v>0</v>
      </c>
      <c r="GJ53" s="39">
        <f t="shared" si="42"/>
        <v>3016831</v>
      </c>
      <c r="GK53" s="39">
        <f t="shared" si="43"/>
        <v>21068</v>
      </c>
      <c r="GL53" s="39">
        <f t="shared" si="44"/>
        <v>0</v>
      </c>
      <c r="GM53" s="39"/>
      <c r="GN53" s="39">
        <f t="shared" si="45"/>
        <v>-119791</v>
      </c>
      <c r="GO53" s="40">
        <f t="shared" si="46"/>
        <v>573198</v>
      </c>
      <c r="GP53" s="40">
        <f t="shared" si="11"/>
        <v>3590029</v>
      </c>
      <c r="GQ53" s="40">
        <f t="shared" si="12"/>
        <v>3491306</v>
      </c>
      <c r="GR53" s="39" t="str">
        <f>IFERROR(VLOOKUP(CONCATENATE(C53,R53,S53),'Clientes Afectados'!$L$4:$M$249,2,0),"NO")</f>
        <v>NO</v>
      </c>
      <c r="GS53" s="64">
        <f t="shared" si="13"/>
        <v>33</v>
      </c>
      <c r="GT53" s="39" t="e">
        <f>+IF(GS53&gt;#REF!,"SI","NO")</f>
        <v>#REF!</v>
      </c>
    </row>
    <row r="54" spans="1:202" x14ac:dyDescent="0.25">
      <c r="A54" s="35">
        <v>43405</v>
      </c>
      <c r="B54" s="36">
        <v>1594986</v>
      </c>
      <c r="C54" s="36">
        <v>1314156</v>
      </c>
      <c r="D54" s="36">
        <v>1314156</v>
      </c>
      <c r="E54" s="37" t="s">
        <v>273</v>
      </c>
      <c r="F54" s="37" t="s">
        <v>229</v>
      </c>
      <c r="G54" s="37" t="s">
        <v>274</v>
      </c>
      <c r="H54" s="85" t="s">
        <v>231</v>
      </c>
      <c r="I54" s="37" t="s">
        <v>232</v>
      </c>
      <c r="J54" s="37" t="s">
        <v>233</v>
      </c>
      <c r="K54" s="37" t="s">
        <v>234</v>
      </c>
      <c r="L54" s="37" t="s">
        <v>235</v>
      </c>
      <c r="M54" s="37" t="s">
        <v>245</v>
      </c>
      <c r="N54" s="37" t="s">
        <v>245</v>
      </c>
      <c r="O54" s="37" t="s">
        <v>245</v>
      </c>
      <c r="P54" s="37" t="s">
        <v>239</v>
      </c>
      <c r="Q54" s="37" t="s">
        <v>240</v>
      </c>
      <c r="R54" s="38">
        <v>43376</v>
      </c>
      <c r="S54" s="38">
        <v>43409</v>
      </c>
      <c r="T54" s="38">
        <v>43412</v>
      </c>
      <c r="U54" s="36">
        <v>212471628</v>
      </c>
      <c r="V54" s="36">
        <v>25544</v>
      </c>
      <c r="W54" s="36">
        <v>0</v>
      </c>
      <c r="X54" s="36">
        <v>9228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53</v>
      </c>
      <c r="AE54" s="36">
        <v>58</v>
      </c>
      <c r="AF54" s="36">
        <v>52</v>
      </c>
      <c r="AG54" s="36">
        <v>58</v>
      </c>
      <c r="AH54" s="36">
        <v>124948</v>
      </c>
      <c r="AI54" s="36">
        <v>793</v>
      </c>
      <c r="AJ54" s="36">
        <v>0</v>
      </c>
      <c r="AK54" s="36">
        <v>1544593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255032</v>
      </c>
      <c r="AU54" s="36">
        <v>0</v>
      </c>
      <c r="AV54" s="36">
        <v>0</v>
      </c>
      <c r="AW54" s="36">
        <v>0</v>
      </c>
      <c r="AX54" s="36">
        <v>0</v>
      </c>
      <c r="AY54" s="36">
        <v>86116</v>
      </c>
      <c r="AZ54" s="36">
        <v>317128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-75915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-4312</v>
      </c>
      <c r="CB54" s="36">
        <v>0</v>
      </c>
      <c r="CC54" s="36">
        <v>0</v>
      </c>
      <c r="CD54" s="36">
        <v>1889396</v>
      </c>
      <c r="CE54" s="36">
        <v>2261690</v>
      </c>
      <c r="CF54" s="36">
        <v>0</v>
      </c>
      <c r="CG54" s="36">
        <v>358985</v>
      </c>
      <c r="CH54" s="36">
        <v>0</v>
      </c>
      <c r="CI54" s="36">
        <v>0</v>
      </c>
      <c r="CJ54" s="36">
        <v>0</v>
      </c>
      <c r="CK54" s="36">
        <v>0</v>
      </c>
      <c r="CL54" s="36">
        <v>358985</v>
      </c>
      <c r="CM54" s="36">
        <v>-2248382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  <c r="DA54" s="36">
        <v>0</v>
      </c>
      <c r="DB54" s="36">
        <v>0</v>
      </c>
      <c r="DC54" s="36">
        <v>0</v>
      </c>
      <c r="DD54" s="36">
        <v>-13308</v>
      </c>
      <c r="DE54" s="36">
        <v>-2261690</v>
      </c>
      <c r="DF54" s="36">
        <v>0</v>
      </c>
      <c r="DG54" s="36">
        <v>0</v>
      </c>
      <c r="DH54" s="36">
        <v>0</v>
      </c>
      <c r="DI54" s="36">
        <v>0</v>
      </c>
      <c r="DJ54" s="36">
        <v>0</v>
      </c>
      <c r="DK54" s="36">
        <v>0</v>
      </c>
      <c r="DL54" s="36">
        <v>0</v>
      </c>
      <c r="DM54" s="36">
        <v>0</v>
      </c>
      <c r="DN54" s="36">
        <v>0</v>
      </c>
      <c r="DO54" s="36">
        <v>0</v>
      </c>
      <c r="DP54" s="36">
        <v>0</v>
      </c>
      <c r="DQ54" s="36">
        <v>0</v>
      </c>
      <c r="DR54" s="36">
        <v>0</v>
      </c>
      <c r="DS54" s="36">
        <v>0</v>
      </c>
      <c r="DT54" s="36">
        <v>0</v>
      </c>
      <c r="DU54" s="36">
        <v>0</v>
      </c>
      <c r="DV54" s="36">
        <v>0</v>
      </c>
      <c r="DW54" s="36">
        <v>0</v>
      </c>
      <c r="DX54" s="36">
        <v>0</v>
      </c>
      <c r="DY54" s="36">
        <v>0</v>
      </c>
      <c r="DZ54" s="36">
        <v>0</v>
      </c>
      <c r="EA54" s="36">
        <v>0</v>
      </c>
      <c r="EB54" s="36">
        <v>0</v>
      </c>
      <c r="EC54" s="36">
        <v>0</v>
      </c>
      <c r="ED54" s="36">
        <v>0</v>
      </c>
      <c r="EE54" s="36">
        <v>0</v>
      </c>
      <c r="EF54" s="36">
        <v>0</v>
      </c>
      <c r="EG54" s="36">
        <v>0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13308</v>
      </c>
      <c r="EN54" s="36">
        <v>0</v>
      </c>
      <c r="EO54" s="36">
        <v>0</v>
      </c>
      <c r="EP54" s="36">
        <v>0</v>
      </c>
      <c r="EQ54" s="36">
        <v>0</v>
      </c>
      <c r="ER54" s="36">
        <v>0</v>
      </c>
      <c r="ES54" s="36">
        <v>0</v>
      </c>
      <c r="ET54" s="36">
        <v>0</v>
      </c>
      <c r="EU54" s="36">
        <v>0</v>
      </c>
      <c r="EV54" s="36">
        <v>0</v>
      </c>
      <c r="EW54" s="36">
        <v>0</v>
      </c>
      <c r="EX54" s="36">
        <v>0</v>
      </c>
      <c r="EY54" s="36">
        <v>0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0</v>
      </c>
      <c r="FF54" s="36">
        <v>0</v>
      </c>
      <c r="FG54" s="36">
        <v>0</v>
      </c>
      <c r="FH54" s="36">
        <v>0</v>
      </c>
      <c r="FI54" s="36">
        <v>0</v>
      </c>
      <c r="FJ54" s="36">
        <v>0</v>
      </c>
      <c r="FK54" s="36">
        <v>0</v>
      </c>
      <c r="FL54" s="36">
        <v>0</v>
      </c>
      <c r="FM54" s="36">
        <v>0</v>
      </c>
      <c r="FN54" s="36">
        <v>0</v>
      </c>
      <c r="FO54" s="36">
        <v>0</v>
      </c>
      <c r="FP54" s="36">
        <v>13308</v>
      </c>
      <c r="FQ54" s="36">
        <v>358985</v>
      </c>
      <c r="FR54" s="36">
        <v>-1</v>
      </c>
      <c r="FS54" s="37" t="s">
        <v>241</v>
      </c>
      <c r="FT54" s="39">
        <f t="shared" si="35"/>
        <v>104998</v>
      </c>
      <c r="FU54" s="39">
        <f t="shared" si="35"/>
        <v>666</v>
      </c>
      <c r="FV54" s="39">
        <f t="shared" si="35"/>
        <v>0</v>
      </c>
      <c r="FW54" s="39">
        <f t="shared" si="35"/>
        <v>1297977</v>
      </c>
      <c r="FX54" s="39">
        <f t="shared" si="35"/>
        <v>0</v>
      </c>
      <c r="FY54" s="39">
        <f t="shared" si="36"/>
        <v>214313</v>
      </c>
      <c r="FZ54" s="39">
        <f t="shared" si="37"/>
        <v>0</v>
      </c>
      <c r="GA54" s="39">
        <f t="shared" si="38"/>
        <v>72366</v>
      </c>
      <c r="GB54" s="39">
        <f t="shared" si="38"/>
        <v>266494</v>
      </c>
      <c r="GC54" s="39">
        <f t="shared" si="38"/>
        <v>0</v>
      </c>
      <c r="GD54" s="39">
        <f t="shared" si="39"/>
        <v>0</v>
      </c>
      <c r="GE54" s="39">
        <f t="shared" si="39"/>
        <v>0</v>
      </c>
      <c r="GF54" s="39"/>
      <c r="GG54" s="39">
        <f t="shared" si="40"/>
        <v>0</v>
      </c>
      <c r="GH54" s="39"/>
      <c r="GI54" s="39">
        <f t="shared" si="41"/>
        <v>0</v>
      </c>
      <c r="GJ54" s="39">
        <f t="shared" si="42"/>
        <v>1956814</v>
      </c>
      <c r="GK54" s="39">
        <f t="shared" si="43"/>
        <v>13308</v>
      </c>
      <c r="GL54" s="39">
        <f t="shared" si="44"/>
        <v>0</v>
      </c>
      <c r="GM54" s="39"/>
      <c r="GN54" s="39">
        <f t="shared" si="45"/>
        <v>-75915</v>
      </c>
      <c r="GO54" s="40">
        <f t="shared" si="46"/>
        <v>371795</v>
      </c>
      <c r="GP54" s="40">
        <f t="shared" si="11"/>
        <v>2328609</v>
      </c>
      <c r="GQ54" s="40">
        <f t="shared" si="12"/>
        <v>2266002</v>
      </c>
      <c r="GR54" s="39" t="str">
        <f>IFERROR(VLOOKUP(CONCATENATE(C54,R54,S54),'Clientes Afectados'!$L$4:$M$249,2,0),"NO")</f>
        <v>NO</v>
      </c>
      <c r="GS54" s="64">
        <f t="shared" si="13"/>
        <v>33</v>
      </c>
      <c r="GT54" s="39" t="e">
        <f>+IF(GS54&gt;#REF!,"SI","NO")</f>
        <v>#REF!</v>
      </c>
    </row>
    <row r="55" spans="1:202" x14ac:dyDescent="0.25">
      <c r="A55" s="35">
        <v>43405</v>
      </c>
      <c r="B55" s="36">
        <v>1594986</v>
      </c>
      <c r="C55" s="36">
        <v>1459358</v>
      </c>
      <c r="D55" s="36">
        <v>1459358</v>
      </c>
      <c r="E55" s="37" t="s">
        <v>275</v>
      </c>
      <c r="F55" s="37" t="s">
        <v>229</v>
      </c>
      <c r="G55" s="37" t="s">
        <v>276</v>
      </c>
      <c r="H55" s="85" t="s">
        <v>231</v>
      </c>
      <c r="I55" s="37" t="s">
        <v>262</v>
      </c>
      <c r="J55" s="37" t="s">
        <v>233</v>
      </c>
      <c r="K55" s="37" t="s">
        <v>234</v>
      </c>
      <c r="L55" s="37" t="s">
        <v>235</v>
      </c>
      <c r="M55" s="37" t="s">
        <v>252</v>
      </c>
      <c r="N55" s="37" t="s">
        <v>253</v>
      </c>
      <c r="O55" s="37" t="s">
        <v>253</v>
      </c>
      <c r="P55" s="37" t="s">
        <v>239</v>
      </c>
      <c r="Q55" s="37" t="s">
        <v>240</v>
      </c>
      <c r="R55" s="38">
        <v>43347</v>
      </c>
      <c r="S55" s="38">
        <v>43409</v>
      </c>
      <c r="T55" s="38">
        <v>43412</v>
      </c>
      <c r="U55" s="36">
        <v>212471628</v>
      </c>
      <c r="V55" s="36">
        <v>16809</v>
      </c>
      <c r="W55" s="36">
        <v>0</v>
      </c>
      <c r="X55" s="36">
        <v>11368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24</v>
      </c>
      <c r="AE55" s="36">
        <v>99.5</v>
      </c>
      <c r="AF55" s="36">
        <v>24</v>
      </c>
      <c r="AG55" s="36">
        <v>65.400000000000006</v>
      </c>
      <c r="AH55" s="36">
        <v>0</v>
      </c>
      <c r="AI55" s="36">
        <v>793</v>
      </c>
      <c r="AJ55" s="36">
        <v>0</v>
      </c>
      <c r="AK55" s="36">
        <v>1016524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167823</v>
      </c>
      <c r="AU55" s="36">
        <v>0</v>
      </c>
      <c r="AV55" s="36">
        <v>0</v>
      </c>
      <c r="AW55" s="36">
        <v>0</v>
      </c>
      <c r="AX55" s="36">
        <v>0</v>
      </c>
      <c r="AY55" s="36">
        <v>282154</v>
      </c>
      <c r="AZ55" s="36">
        <v>357582</v>
      </c>
      <c r="BA55" s="36">
        <v>165625</v>
      </c>
      <c r="BB55" s="36">
        <v>0</v>
      </c>
      <c r="BC55" s="36">
        <v>0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>
        <v>0</v>
      </c>
      <c r="BO55" s="36">
        <v>0</v>
      </c>
      <c r="BP55" s="36">
        <v>-1222027</v>
      </c>
      <c r="BQ55" s="36">
        <v>0</v>
      </c>
      <c r="BR55" s="36">
        <v>0</v>
      </c>
      <c r="BS55" s="36">
        <v>0</v>
      </c>
      <c r="BT55" s="36">
        <v>-106273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-6465</v>
      </c>
      <c r="CB55" s="36">
        <v>0</v>
      </c>
      <c r="CC55" s="36">
        <v>0</v>
      </c>
      <c r="CD55" s="36">
        <v>551038</v>
      </c>
      <c r="CE55" s="36">
        <v>664492</v>
      </c>
      <c r="CF55" s="36">
        <v>0</v>
      </c>
      <c r="CG55" s="36">
        <v>104697</v>
      </c>
      <c r="CH55" s="36">
        <v>0</v>
      </c>
      <c r="CI55" s="36">
        <v>0</v>
      </c>
      <c r="CJ55" s="36">
        <v>0</v>
      </c>
      <c r="CK55" s="36">
        <v>0</v>
      </c>
      <c r="CL55" s="36">
        <v>104697</v>
      </c>
      <c r="CM55" s="36">
        <v>-655735</v>
      </c>
      <c r="CN55" s="36">
        <v>0</v>
      </c>
      <c r="CO55" s="36">
        <v>0</v>
      </c>
      <c r="CP55" s="36">
        <v>0</v>
      </c>
      <c r="CQ55" s="36">
        <v>0</v>
      </c>
      <c r="CR55" s="36">
        <v>0</v>
      </c>
      <c r="CS55" s="36">
        <v>0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  <c r="DA55" s="36">
        <v>0</v>
      </c>
      <c r="DB55" s="36">
        <v>0</v>
      </c>
      <c r="DC55" s="36">
        <v>0</v>
      </c>
      <c r="DD55" s="36">
        <v>-8757</v>
      </c>
      <c r="DE55" s="36">
        <v>-664492</v>
      </c>
      <c r="DF55" s="36">
        <v>0</v>
      </c>
      <c r="DG55" s="36">
        <v>0</v>
      </c>
      <c r="DH55" s="36">
        <v>0</v>
      </c>
      <c r="DI55" s="36">
        <v>0</v>
      </c>
      <c r="DJ55" s="36">
        <v>0</v>
      </c>
      <c r="DK55" s="36">
        <v>0</v>
      </c>
      <c r="DL55" s="36">
        <v>0</v>
      </c>
      <c r="DM55" s="36">
        <v>0</v>
      </c>
      <c r="DN55" s="36">
        <v>0</v>
      </c>
      <c r="DO55" s="36">
        <v>0</v>
      </c>
      <c r="DP55" s="36">
        <v>0</v>
      </c>
      <c r="DQ55" s="36">
        <v>0</v>
      </c>
      <c r="DR55" s="36">
        <v>0</v>
      </c>
      <c r="DS55" s="36">
        <v>0</v>
      </c>
      <c r="DT55" s="36">
        <v>0</v>
      </c>
      <c r="DU55" s="36">
        <v>0</v>
      </c>
      <c r="DV55" s="36">
        <v>0</v>
      </c>
      <c r="DW55" s="36">
        <v>0</v>
      </c>
      <c r="DX55" s="36">
        <v>0</v>
      </c>
      <c r="DY55" s="36">
        <v>0</v>
      </c>
      <c r="DZ55" s="36">
        <v>0</v>
      </c>
      <c r="EA55" s="36">
        <v>0</v>
      </c>
      <c r="EB55" s="36">
        <v>0</v>
      </c>
      <c r="EC55" s="36">
        <v>0</v>
      </c>
      <c r="ED55" s="36">
        <v>0</v>
      </c>
      <c r="EE55" s="36">
        <v>0</v>
      </c>
      <c r="EF55" s="36">
        <v>0</v>
      </c>
      <c r="EG55" s="36">
        <v>0</v>
      </c>
      <c r="EH55" s="36">
        <v>0</v>
      </c>
      <c r="EI55" s="36">
        <v>0</v>
      </c>
      <c r="EJ55" s="36">
        <v>0</v>
      </c>
      <c r="EK55" s="36">
        <v>0</v>
      </c>
      <c r="EL55" s="36">
        <v>0</v>
      </c>
      <c r="EM55" s="36">
        <v>8757</v>
      </c>
      <c r="EN55" s="36">
        <v>0</v>
      </c>
      <c r="EO55" s="36">
        <v>0</v>
      </c>
      <c r="EP55" s="36">
        <v>0</v>
      </c>
      <c r="EQ55" s="36">
        <v>0</v>
      </c>
      <c r="ER55" s="36">
        <v>0</v>
      </c>
      <c r="ES55" s="36">
        <v>0</v>
      </c>
      <c r="ET55" s="36">
        <v>0</v>
      </c>
      <c r="EU55" s="36">
        <v>0</v>
      </c>
      <c r="EV55" s="36">
        <v>0</v>
      </c>
      <c r="EW55" s="36">
        <v>0</v>
      </c>
      <c r="EX55" s="36">
        <v>0</v>
      </c>
      <c r="EY55" s="36">
        <v>0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0</v>
      </c>
      <c r="FF55" s="36">
        <v>0</v>
      </c>
      <c r="FG55" s="36">
        <v>0</v>
      </c>
      <c r="FH55" s="36">
        <v>0</v>
      </c>
      <c r="FI55" s="36">
        <v>0</v>
      </c>
      <c r="FJ55" s="36">
        <v>0</v>
      </c>
      <c r="FK55" s="36">
        <v>0</v>
      </c>
      <c r="FL55" s="36">
        <v>0</v>
      </c>
      <c r="FM55" s="36">
        <v>0</v>
      </c>
      <c r="FN55" s="36">
        <v>0</v>
      </c>
      <c r="FO55" s="36">
        <v>0</v>
      </c>
      <c r="FP55" s="36">
        <v>8757</v>
      </c>
      <c r="FQ55" s="36">
        <v>104697</v>
      </c>
      <c r="FR55" s="36">
        <v>0</v>
      </c>
      <c r="FS55" s="37" t="s">
        <v>241</v>
      </c>
      <c r="FT55" s="39">
        <f t="shared" si="35"/>
        <v>0</v>
      </c>
      <c r="FU55" s="39">
        <f t="shared" si="35"/>
        <v>666</v>
      </c>
      <c r="FV55" s="39">
        <f t="shared" si="35"/>
        <v>0</v>
      </c>
      <c r="FW55" s="39">
        <f t="shared" si="35"/>
        <v>854222</v>
      </c>
      <c r="FX55" s="39">
        <f t="shared" si="35"/>
        <v>0</v>
      </c>
      <c r="FY55" s="39">
        <f t="shared" si="36"/>
        <v>141028</v>
      </c>
      <c r="FZ55" s="39">
        <f t="shared" si="37"/>
        <v>0</v>
      </c>
      <c r="GA55" s="39">
        <f t="shared" si="38"/>
        <v>237104</v>
      </c>
      <c r="GB55" s="39">
        <f t="shared" si="38"/>
        <v>300489</v>
      </c>
      <c r="GC55" s="39">
        <f t="shared" si="38"/>
        <v>139181</v>
      </c>
      <c r="GD55" s="39">
        <f t="shared" si="39"/>
        <v>0</v>
      </c>
      <c r="GE55" s="39">
        <f t="shared" si="39"/>
        <v>0</v>
      </c>
      <c r="GF55" s="39"/>
      <c r="GG55" s="39">
        <f t="shared" si="40"/>
        <v>0</v>
      </c>
      <c r="GH55" s="39"/>
      <c r="GI55" s="39">
        <f t="shared" si="41"/>
        <v>0</v>
      </c>
      <c r="GJ55" s="39">
        <f t="shared" si="42"/>
        <v>1672690</v>
      </c>
      <c r="GK55" s="39">
        <f t="shared" si="43"/>
        <v>8757</v>
      </c>
      <c r="GL55" s="39">
        <f t="shared" si="44"/>
        <v>-1222027</v>
      </c>
      <c r="GM55" s="39"/>
      <c r="GN55" s="39">
        <f t="shared" si="45"/>
        <v>-106273</v>
      </c>
      <c r="GO55" s="40">
        <f t="shared" si="46"/>
        <v>317811</v>
      </c>
      <c r="GP55" s="40">
        <f t="shared" si="11"/>
        <v>1990501</v>
      </c>
      <c r="GQ55" s="40">
        <f t="shared" si="12"/>
        <v>670958</v>
      </c>
      <c r="GR55" s="39" t="str">
        <f>IFERROR(VLOOKUP(CONCATENATE(C55,R55,S55),'Clientes Afectados'!$L$4:$M$249,2,0),"NO")</f>
        <v>NO</v>
      </c>
      <c r="GS55" s="64">
        <f t="shared" si="13"/>
        <v>62</v>
      </c>
      <c r="GT55" s="39" t="e">
        <f>+IF(GS55&gt;#REF!,"SI","NO")</f>
        <v>#REF!</v>
      </c>
    </row>
    <row r="56" spans="1:202" x14ac:dyDescent="0.25">
      <c r="A56" s="35">
        <v>43405</v>
      </c>
      <c r="B56" s="36">
        <v>1594986</v>
      </c>
      <c r="C56" s="36">
        <v>1493531</v>
      </c>
      <c r="D56" s="36">
        <v>1493531</v>
      </c>
      <c r="E56" s="37" t="s">
        <v>277</v>
      </c>
      <c r="F56" s="37" t="s">
        <v>258</v>
      </c>
      <c r="G56" s="37" t="s">
        <v>278</v>
      </c>
      <c r="H56" s="85" t="s">
        <v>231</v>
      </c>
      <c r="I56" s="37" t="s">
        <v>262</v>
      </c>
      <c r="J56" s="37" t="s">
        <v>233</v>
      </c>
      <c r="K56" s="37" t="s">
        <v>234</v>
      </c>
      <c r="L56" s="37" t="s">
        <v>235</v>
      </c>
      <c r="M56" s="37" t="s">
        <v>279</v>
      </c>
      <c r="N56" s="37" t="s">
        <v>280</v>
      </c>
      <c r="O56" s="37" t="s">
        <v>241</v>
      </c>
      <c r="P56" s="37" t="s">
        <v>281</v>
      </c>
      <c r="Q56" s="37" t="s">
        <v>240</v>
      </c>
      <c r="R56" s="38">
        <v>43376</v>
      </c>
      <c r="S56" s="38">
        <v>43409</v>
      </c>
      <c r="T56" s="38">
        <v>43412</v>
      </c>
      <c r="U56" s="36">
        <v>212471628</v>
      </c>
      <c r="V56" s="36">
        <v>26994</v>
      </c>
      <c r="W56" s="36">
        <v>0</v>
      </c>
      <c r="X56" s="36">
        <v>2658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68</v>
      </c>
      <c r="AE56" s="36">
        <v>95</v>
      </c>
      <c r="AF56" s="36">
        <v>64</v>
      </c>
      <c r="AG56" s="36">
        <v>66</v>
      </c>
      <c r="AH56" s="36">
        <v>85594</v>
      </c>
      <c r="AI56" s="36">
        <v>793</v>
      </c>
      <c r="AJ56" s="36">
        <v>0</v>
      </c>
      <c r="AK56" s="36">
        <v>1632731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269510</v>
      </c>
      <c r="AU56" s="36">
        <v>0</v>
      </c>
      <c r="AV56" s="36">
        <v>0</v>
      </c>
      <c r="AW56" s="36">
        <v>0</v>
      </c>
      <c r="AX56" s="36">
        <v>0</v>
      </c>
      <c r="AY56" s="36">
        <v>141051</v>
      </c>
      <c r="AZ56" s="36">
        <v>360870</v>
      </c>
      <c r="BA56" s="36">
        <v>0</v>
      </c>
      <c r="BB56" s="36">
        <v>0</v>
      </c>
      <c r="BC56" s="36">
        <v>0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>
        <v>0</v>
      </c>
      <c r="BO56" s="36">
        <v>0</v>
      </c>
      <c r="BP56" s="36">
        <v>0</v>
      </c>
      <c r="BQ56" s="36">
        <v>0</v>
      </c>
      <c r="BR56" s="36">
        <v>0</v>
      </c>
      <c r="BS56" s="36">
        <v>0</v>
      </c>
      <c r="BT56" s="36">
        <v>-73429</v>
      </c>
      <c r="BU56" s="36">
        <v>0</v>
      </c>
      <c r="BV56" s="36">
        <v>0</v>
      </c>
      <c r="BW56" s="36">
        <v>0</v>
      </c>
      <c r="BX56" s="36">
        <v>0</v>
      </c>
      <c r="BY56" s="36">
        <v>0</v>
      </c>
      <c r="BZ56" s="36">
        <v>0</v>
      </c>
      <c r="CA56" s="36">
        <v>-4080</v>
      </c>
      <c r="CB56" s="36">
        <v>0</v>
      </c>
      <c r="CC56" s="36">
        <v>0</v>
      </c>
      <c r="CD56" s="36">
        <v>2027764</v>
      </c>
      <c r="CE56" s="36">
        <v>2427103</v>
      </c>
      <c r="CF56" s="36">
        <v>0</v>
      </c>
      <c r="CG56" s="36">
        <v>385275</v>
      </c>
      <c r="CH56" s="36">
        <v>0</v>
      </c>
      <c r="CI56" s="36">
        <v>0</v>
      </c>
      <c r="CJ56" s="36">
        <v>0</v>
      </c>
      <c r="CK56" s="36">
        <v>0</v>
      </c>
      <c r="CL56" s="36">
        <v>385275</v>
      </c>
      <c r="CM56" s="36">
        <v>-2413039</v>
      </c>
      <c r="CN56" s="36">
        <v>0</v>
      </c>
      <c r="CO56" s="36">
        <v>0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0</v>
      </c>
      <c r="CX56" s="36">
        <v>0</v>
      </c>
      <c r="CY56" s="36">
        <v>0</v>
      </c>
      <c r="CZ56" s="36">
        <v>0</v>
      </c>
      <c r="DA56" s="36">
        <v>0</v>
      </c>
      <c r="DB56" s="36">
        <v>0</v>
      </c>
      <c r="DC56" s="36">
        <v>0</v>
      </c>
      <c r="DD56" s="36">
        <v>-14064</v>
      </c>
      <c r="DE56" s="36">
        <v>-2427103</v>
      </c>
      <c r="DF56" s="36">
        <v>0</v>
      </c>
      <c r="DG56" s="36">
        <v>0</v>
      </c>
      <c r="DH56" s="36">
        <v>0</v>
      </c>
      <c r="DI56" s="36">
        <v>0</v>
      </c>
      <c r="DJ56" s="36">
        <v>0</v>
      </c>
      <c r="DK56" s="36">
        <v>0</v>
      </c>
      <c r="DL56" s="36">
        <v>0</v>
      </c>
      <c r="DM56" s="36">
        <v>0</v>
      </c>
      <c r="DN56" s="36">
        <v>0</v>
      </c>
      <c r="DO56" s="36">
        <v>0</v>
      </c>
      <c r="DP56" s="36">
        <v>0</v>
      </c>
      <c r="DQ56" s="36">
        <v>0</v>
      </c>
      <c r="DR56" s="36">
        <v>0</v>
      </c>
      <c r="DS56" s="36">
        <v>0</v>
      </c>
      <c r="DT56" s="36">
        <v>0</v>
      </c>
      <c r="DU56" s="36">
        <v>0</v>
      </c>
      <c r="DV56" s="36">
        <v>0</v>
      </c>
      <c r="DW56" s="36">
        <v>0</v>
      </c>
      <c r="DX56" s="36">
        <v>0</v>
      </c>
      <c r="DY56" s="36">
        <v>0</v>
      </c>
      <c r="DZ56" s="36">
        <v>0</v>
      </c>
      <c r="EA56" s="36">
        <v>0</v>
      </c>
      <c r="EB56" s="36">
        <v>0</v>
      </c>
      <c r="EC56" s="36">
        <v>0</v>
      </c>
      <c r="ED56" s="36">
        <v>0</v>
      </c>
      <c r="EE56" s="36">
        <v>0</v>
      </c>
      <c r="EF56" s="36">
        <v>0</v>
      </c>
      <c r="EG56" s="36">
        <v>0</v>
      </c>
      <c r="EH56" s="36">
        <v>0</v>
      </c>
      <c r="EI56" s="36">
        <v>0</v>
      </c>
      <c r="EJ56" s="36">
        <v>0</v>
      </c>
      <c r="EK56" s="36">
        <v>0</v>
      </c>
      <c r="EL56" s="36">
        <v>0</v>
      </c>
      <c r="EM56" s="36">
        <v>14064</v>
      </c>
      <c r="EN56" s="36">
        <v>0</v>
      </c>
      <c r="EO56" s="36">
        <v>0</v>
      </c>
      <c r="EP56" s="36">
        <v>0</v>
      </c>
      <c r="EQ56" s="36">
        <v>0</v>
      </c>
      <c r="ER56" s="36">
        <v>0</v>
      </c>
      <c r="ES56" s="36">
        <v>0</v>
      </c>
      <c r="ET56" s="36">
        <v>0</v>
      </c>
      <c r="EU56" s="36">
        <v>0</v>
      </c>
      <c r="EV56" s="36">
        <v>0</v>
      </c>
      <c r="EW56" s="36">
        <v>0</v>
      </c>
      <c r="EX56" s="36">
        <v>0</v>
      </c>
      <c r="EY56" s="36">
        <v>0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0</v>
      </c>
      <c r="FF56" s="36">
        <v>0</v>
      </c>
      <c r="FG56" s="36">
        <v>0</v>
      </c>
      <c r="FH56" s="36">
        <v>0</v>
      </c>
      <c r="FI56" s="36">
        <v>0</v>
      </c>
      <c r="FJ56" s="36">
        <v>0</v>
      </c>
      <c r="FK56" s="36">
        <v>0</v>
      </c>
      <c r="FL56" s="36">
        <v>0</v>
      </c>
      <c r="FM56" s="36">
        <v>0</v>
      </c>
      <c r="FN56" s="36">
        <v>0</v>
      </c>
      <c r="FO56" s="36">
        <v>0</v>
      </c>
      <c r="FP56" s="36">
        <v>14064</v>
      </c>
      <c r="FQ56" s="36">
        <v>385275</v>
      </c>
      <c r="FR56" s="36">
        <v>0</v>
      </c>
      <c r="FS56" s="37" t="s">
        <v>241</v>
      </c>
      <c r="FT56" s="39">
        <f t="shared" si="35"/>
        <v>71928</v>
      </c>
      <c r="FU56" s="39">
        <f t="shared" si="35"/>
        <v>666</v>
      </c>
      <c r="FV56" s="39">
        <f t="shared" si="35"/>
        <v>0</v>
      </c>
      <c r="FW56" s="39">
        <f t="shared" si="35"/>
        <v>1372043</v>
      </c>
      <c r="FX56" s="39">
        <f t="shared" si="35"/>
        <v>0</v>
      </c>
      <c r="FY56" s="39">
        <f t="shared" si="36"/>
        <v>226479</v>
      </c>
      <c r="FZ56" s="39">
        <f t="shared" si="37"/>
        <v>0</v>
      </c>
      <c r="GA56" s="39">
        <f t="shared" si="38"/>
        <v>118530</v>
      </c>
      <c r="GB56" s="39">
        <f t="shared" si="38"/>
        <v>303252</v>
      </c>
      <c r="GC56" s="39">
        <f t="shared" si="38"/>
        <v>0</v>
      </c>
      <c r="GD56" s="39">
        <f t="shared" si="39"/>
        <v>0</v>
      </c>
      <c r="GE56" s="39">
        <f t="shared" si="39"/>
        <v>0</v>
      </c>
      <c r="GF56" s="39"/>
      <c r="GG56" s="39">
        <f t="shared" si="40"/>
        <v>0</v>
      </c>
      <c r="GH56" s="39"/>
      <c r="GI56" s="39">
        <f t="shared" si="41"/>
        <v>0</v>
      </c>
      <c r="GJ56" s="39">
        <f t="shared" si="42"/>
        <v>2092898</v>
      </c>
      <c r="GK56" s="39">
        <f t="shared" si="43"/>
        <v>14064</v>
      </c>
      <c r="GL56" s="39">
        <f t="shared" si="44"/>
        <v>0</v>
      </c>
      <c r="GM56" s="39"/>
      <c r="GN56" s="39">
        <f t="shared" si="45"/>
        <v>-73429</v>
      </c>
      <c r="GO56" s="40">
        <f t="shared" si="46"/>
        <v>397651</v>
      </c>
      <c r="GP56" s="40">
        <f t="shared" si="11"/>
        <v>2490549</v>
      </c>
      <c r="GQ56" s="40">
        <f t="shared" si="12"/>
        <v>2431184</v>
      </c>
      <c r="GR56" s="39" t="str">
        <f>IFERROR(VLOOKUP(CONCATENATE(C56,R56,S56),'Clientes Afectados'!$L$4:$M$249,2,0),"NO")</f>
        <v>NO</v>
      </c>
      <c r="GS56" s="64">
        <f t="shared" si="13"/>
        <v>33</v>
      </c>
      <c r="GT56" s="39" t="e">
        <f>+IF(GS56&gt;#REF!,"SI","NO")</f>
        <v>#REF!</v>
      </c>
    </row>
    <row r="57" spans="1:202" x14ac:dyDescent="0.25">
      <c r="A57" s="35">
        <v>43405</v>
      </c>
      <c r="B57" s="36">
        <v>1594986</v>
      </c>
      <c r="C57" s="36">
        <v>2797207</v>
      </c>
      <c r="D57" s="36">
        <v>2797207</v>
      </c>
      <c r="E57" s="37" t="s">
        <v>282</v>
      </c>
      <c r="F57" s="37" t="s">
        <v>283</v>
      </c>
      <c r="G57" s="37" t="s">
        <v>284</v>
      </c>
      <c r="H57" s="85" t="s">
        <v>285</v>
      </c>
      <c r="I57" s="37" t="s">
        <v>286</v>
      </c>
      <c r="J57" s="37" t="s">
        <v>233</v>
      </c>
      <c r="K57" s="37" t="s">
        <v>234</v>
      </c>
      <c r="L57" s="37" t="s">
        <v>235</v>
      </c>
      <c r="M57" s="37" t="s">
        <v>245</v>
      </c>
      <c r="N57" s="37" t="s">
        <v>246</v>
      </c>
      <c r="O57" s="37" t="s">
        <v>245</v>
      </c>
      <c r="P57" s="37" t="s">
        <v>281</v>
      </c>
      <c r="Q57" s="37" t="s">
        <v>240</v>
      </c>
      <c r="R57" s="38">
        <v>43376</v>
      </c>
      <c r="S57" s="38">
        <v>43409</v>
      </c>
      <c r="T57" s="38">
        <v>43412</v>
      </c>
      <c r="U57" s="36">
        <v>212471628</v>
      </c>
      <c r="V57" s="36">
        <v>20972</v>
      </c>
      <c r="W57" s="36">
        <v>0</v>
      </c>
      <c r="X57" s="36">
        <v>7196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40</v>
      </c>
      <c r="AE57" s="36">
        <v>42</v>
      </c>
      <c r="AF57" s="36">
        <v>38</v>
      </c>
      <c r="AG57" s="36">
        <v>39</v>
      </c>
      <c r="AH57" s="36">
        <v>0</v>
      </c>
      <c r="AI57" s="36">
        <v>793</v>
      </c>
      <c r="AJ57" s="36">
        <v>0</v>
      </c>
      <c r="AK57" s="36">
        <v>1338264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209386</v>
      </c>
      <c r="AU57" s="36">
        <v>0</v>
      </c>
      <c r="AV57" s="36">
        <v>0</v>
      </c>
      <c r="AW57" s="36">
        <v>0</v>
      </c>
      <c r="AX57" s="36">
        <v>0</v>
      </c>
      <c r="AY57" s="36">
        <v>139694</v>
      </c>
      <c r="AZ57" s="36">
        <v>356848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  <c r="BP57" s="36">
        <v>0</v>
      </c>
      <c r="BQ57" s="36">
        <v>0</v>
      </c>
      <c r="BR57" s="36">
        <v>0</v>
      </c>
      <c r="BS57" s="36">
        <v>0</v>
      </c>
      <c r="BT57" s="36">
        <v>-53330</v>
      </c>
      <c r="BU57" s="36">
        <v>0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-3126</v>
      </c>
      <c r="CB57" s="36">
        <v>0</v>
      </c>
      <c r="CC57" s="36">
        <v>0</v>
      </c>
      <c r="CD57" s="36">
        <v>1671033</v>
      </c>
      <c r="CE57" s="36">
        <v>1999455</v>
      </c>
      <c r="CF57" s="36">
        <v>0</v>
      </c>
      <c r="CG57" s="36">
        <v>317496</v>
      </c>
      <c r="CH57" s="36">
        <v>0</v>
      </c>
      <c r="CI57" s="36">
        <v>0</v>
      </c>
      <c r="CJ57" s="36">
        <v>0</v>
      </c>
      <c r="CK57" s="36">
        <v>0</v>
      </c>
      <c r="CL57" s="36">
        <v>317496</v>
      </c>
      <c r="CM57" s="36">
        <v>-1988529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0</v>
      </c>
      <c r="DB57" s="36">
        <v>0</v>
      </c>
      <c r="DC57" s="36">
        <v>0</v>
      </c>
      <c r="DD57" s="36">
        <v>-10926</v>
      </c>
      <c r="DE57" s="36">
        <v>-1999455</v>
      </c>
      <c r="DF57" s="36">
        <v>0</v>
      </c>
      <c r="DG57" s="36">
        <v>0</v>
      </c>
      <c r="DH57" s="36">
        <v>0</v>
      </c>
      <c r="DI57" s="36">
        <v>0</v>
      </c>
      <c r="DJ57" s="36">
        <v>0</v>
      </c>
      <c r="DK57" s="36">
        <v>0</v>
      </c>
      <c r="DL57" s="36">
        <v>0</v>
      </c>
      <c r="DM57" s="36">
        <v>0</v>
      </c>
      <c r="DN57" s="36">
        <v>0</v>
      </c>
      <c r="DO57" s="36">
        <v>0</v>
      </c>
      <c r="DP57" s="36">
        <v>0</v>
      </c>
      <c r="DQ57" s="36">
        <v>0</v>
      </c>
      <c r="DR57" s="36">
        <v>0</v>
      </c>
      <c r="DS57" s="36">
        <v>0</v>
      </c>
      <c r="DT57" s="36">
        <v>0</v>
      </c>
      <c r="DU57" s="36">
        <v>0</v>
      </c>
      <c r="DV57" s="36">
        <v>0</v>
      </c>
      <c r="DW57" s="36">
        <v>0</v>
      </c>
      <c r="DX57" s="36">
        <v>0</v>
      </c>
      <c r="DY57" s="36">
        <v>0</v>
      </c>
      <c r="DZ57" s="36">
        <v>0</v>
      </c>
      <c r="EA57" s="36">
        <v>0</v>
      </c>
      <c r="EB57" s="36">
        <v>0</v>
      </c>
      <c r="EC57" s="36">
        <v>0</v>
      </c>
      <c r="ED57" s="36">
        <v>0</v>
      </c>
      <c r="EE57" s="36">
        <v>0</v>
      </c>
      <c r="EF57" s="36">
        <v>0</v>
      </c>
      <c r="EG57" s="36">
        <v>0</v>
      </c>
      <c r="EH57" s="36">
        <v>0</v>
      </c>
      <c r="EI57" s="36">
        <v>0</v>
      </c>
      <c r="EJ57" s="36">
        <v>0</v>
      </c>
      <c r="EK57" s="36">
        <v>0</v>
      </c>
      <c r="EL57" s="36">
        <v>0</v>
      </c>
      <c r="EM57" s="36">
        <v>10926</v>
      </c>
      <c r="EN57" s="36">
        <v>0</v>
      </c>
      <c r="EO57" s="36">
        <v>0</v>
      </c>
      <c r="EP57" s="36">
        <v>0</v>
      </c>
      <c r="EQ57" s="36">
        <v>0</v>
      </c>
      <c r="ER57" s="36">
        <v>0</v>
      </c>
      <c r="ES57" s="36">
        <v>0</v>
      </c>
      <c r="ET57" s="36">
        <v>0</v>
      </c>
      <c r="EU57" s="36">
        <v>0</v>
      </c>
      <c r="EV57" s="36">
        <v>0</v>
      </c>
      <c r="EW57" s="36">
        <v>0</v>
      </c>
      <c r="EX57" s="36">
        <v>0</v>
      </c>
      <c r="EY57" s="36">
        <v>0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0</v>
      </c>
      <c r="FF57" s="36">
        <v>0</v>
      </c>
      <c r="FG57" s="36">
        <v>0</v>
      </c>
      <c r="FH57" s="36">
        <v>0</v>
      </c>
      <c r="FI57" s="36">
        <v>0</v>
      </c>
      <c r="FJ57" s="36">
        <v>0</v>
      </c>
      <c r="FK57" s="36">
        <v>0</v>
      </c>
      <c r="FL57" s="36">
        <v>0</v>
      </c>
      <c r="FM57" s="36">
        <v>0</v>
      </c>
      <c r="FN57" s="36">
        <v>0</v>
      </c>
      <c r="FO57" s="36">
        <v>0</v>
      </c>
      <c r="FP57" s="36">
        <v>10926</v>
      </c>
      <c r="FQ57" s="36">
        <v>317496</v>
      </c>
      <c r="FR57" s="36">
        <v>0</v>
      </c>
      <c r="FS57" s="37" t="s">
        <v>241</v>
      </c>
      <c r="FT57" s="39">
        <f t="shared" si="35"/>
        <v>0</v>
      </c>
      <c r="FU57" s="39">
        <f t="shared" si="35"/>
        <v>666</v>
      </c>
      <c r="FV57" s="39">
        <f t="shared" si="35"/>
        <v>0</v>
      </c>
      <c r="FW57" s="39">
        <f t="shared" si="35"/>
        <v>1124592</v>
      </c>
      <c r="FX57" s="39">
        <f t="shared" si="35"/>
        <v>0</v>
      </c>
      <c r="FY57" s="39">
        <f t="shared" si="36"/>
        <v>175955</v>
      </c>
      <c r="FZ57" s="39">
        <f t="shared" si="37"/>
        <v>0</v>
      </c>
      <c r="GA57" s="39">
        <f t="shared" si="38"/>
        <v>117390</v>
      </c>
      <c r="GB57" s="39">
        <f t="shared" si="38"/>
        <v>299872</v>
      </c>
      <c r="GC57" s="39">
        <f t="shared" si="38"/>
        <v>0</v>
      </c>
      <c r="GD57" s="39">
        <f t="shared" si="39"/>
        <v>0</v>
      </c>
      <c r="GE57" s="39">
        <f t="shared" si="39"/>
        <v>0</v>
      </c>
      <c r="GF57" s="39"/>
      <c r="GG57" s="39">
        <f t="shared" si="40"/>
        <v>0</v>
      </c>
      <c r="GH57" s="39"/>
      <c r="GI57" s="39">
        <f t="shared" si="41"/>
        <v>0</v>
      </c>
      <c r="GJ57" s="39">
        <f t="shared" si="42"/>
        <v>1718475</v>
      </c>
      <c r="GK57" s="39">
        <f t="shared" si="43"/>
        <v>10926</v>
      </c>
      <c r="GL57" s="39">
        <f t="shared" si="44"/>
        <v>0</v>
      </c>
      <c r="GM57" s="39"/>
      <c r="GN57" s="39">
        <f t="shared" si="45"/>
        <v>-53330</v>
      </c>
      <c r="GO57" s="40">
        <f t="shared" si="46"/>
        <v>326510</v>
      </c>
      <c r="GP57" s="40">
        <f t="shared" si="11"/>
        <v>2044985</v>
      </c>
      <c r="GQ57" s="40">
        <f t="shared" si="12"/>
        <v>2002581</v>
      </c>
      <c r="GR57" s="39" t="str">
        <f>IFERROR(VLOOKUP(CONCATENATE(C57,R57,S57),'Clientes Afectados'!$L$4:$M$249,2,0),"NO")</f>
        <v>NO</v>
      </c>
      <c r="GS57" s="64">
        <f t="shared" si="13"/>
        <v>33</v>
      </c>
      <c r="GT57" s="39" t="e">
        <f>+IF(GS57&gt;#REF!,"SI","NO")</f>
        <v>#REF!</v>
      </c>
    </row>
    <row r="58" spans="1:202" x14ac:dyDescent="0.25">
      <c r="A58" s="35">
        <v>43374</v>
      </c>
      <c r="B58" s="36">
        <v>1594986</v>
      </c>
      <c r="C58" s="36">
        <v>532998</v>
      </c>
      <c r="D58" s="36">
        <v>532998</v>
      </c>
      <c r="E58" s="37" t="s">
        <v>228</v>
      </c>
      <c r="F58" s="37" t="s">
        <v>229</v>
      </c>
      <c r="G58" s="37" t="s">
        <v>230</v>
      </c>
      <c r="H58" s="85" t="s">
        <v>231</v>
      </c>
      <c r="I58" s="37" t="s">
        <v>232</v>
      </c>
      <c r="J58" s="37" t="s">
        <v>233</v>
      </c>
      <c r="K58" s="37" t="s">
        <v>234</v>
      </c>
      <c r="L58" s="37" t="s">
        <v>235</v>
      </c>
      <c r="M58" s="37" t="s">
        <v>236</v>
      </c>
      <c r="N58" s="37" t="s">
        <v>237</v>
      </c>
      <c r="O58" s="37" t="s">
        <v>238</v>
      </c>
      <c r="P58" s="37" t="s">
        <v>239</v>
      </c>
      <c r="Q58" s="37" t="s">
        <v>240</v>
      </c>
      <c r="R58" s="38">
        <v>43347</v>
      </c>
      <c r="S58" s="38">
        <v>43376</v>
      </c>
      <c r="T58" s="38">
        <v>43379</v>
      </c>
      <c r="U58" s="36">
        <v>212471575</v>
      </c>
      <c r="V58" s="36">
        <v>16243</v>
      </c>
      <c r="W58" s="36">
        <v>0</v>
      </c>
      <c r="X58" s="36">
        <v>3860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196</v>
      </c>
      <c r="AE58" s="36">
        <v>198.5</v>
      </c>
      <c r="AF58" s="36">
        <v>196</v>
      </c>
      <c r="AG58" s="36">
        <v>196.2</v>
      </c>
      <c r="AH58" s="36">
        <v>155207</v>
      </c>
      <c r="AI58" s="36">
        <v>803</v>
      </c>
      <c r="AJ58" s="36">
        <v>0</v>
      </c>
      <c r="AK58" s="36">
        <v>982246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162172</v>
      </c>
      <c r="AU58" s="36">
        <v>0</v>
      </c>
      <c r="AV58" s="36">
        <v>0</v>
      </c>
      <c r="AW58" s="36">
        <v>10071</v>
      </c>
      <c r="AX58" s="36">
        <v>0</v>
      </c>
      <c r="AY58" s="36">
        <v>264476</v>
      </c>
      <c r="AZ58" s="36">
        <v>1066795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6">
        <v>0</v>
      </c>
      <c r="BS58" s="36">
        <v>0</v>
      </c>
      <c r="BT58" s="36">
        <v>0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2219975</v>
      </c>
      <c r="CE58" s="36">
        <v>2641770</v>
      </c>
      <c r="CF58" s="36">
        <v>0</v>
      </c>
      <c r="CG58" s="36">
        <v>421795</v>
      </c>
      <c r="CH58" s="36">
        <v>0</v>
      </c>
      <c r="CI58" s="36">
        <v>0</v>
      </c>
      <c r="CJ58" s="36">
        <v>0</v>
      </c>
      <c r="CK58" s="36">
        <v>0</v>
      </c>
      <c r="CL58" s="36">
        <v>421795</v>
      </c>
      <c r="CM58" s="36">
        <v>-2641770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36">
        <v>0</v>
      </c>
      <c r="DC58" s="36">
        <v>0</v>
      </c>
      <c r="DD58" s="36">
        <v>0</v>
      </c>
      <c r="DE58" s="36">
        <v>-2641770</v>
      </c>
      <c r="DF58" s="36">
        <v>0</v>
      </c>
      <c r="DG58" s="36">
        <v>0</v>
      </c>
      <c r="DH58" s="36">
        <v>0</v>
      </c>
      <c r="DI58" s="36">
        <v>0</v>
      </c>
      <c r="DJ58" s="36">
        <v>0</v>
      </c>
      <c r="DK58" s="36">
        <v>0</v>
      </c>
      <c r="DL58" s="36">
        <v>0</v>
      </c>
      <c r="DM58" s="36">
        <v>0</v>
      </c>
      <c r="DN58" s="36">
        <v>0</v>
      </c>
      <c r="DO58" s="36">
        <v>0</v>
      </c>
      <c r="DP58" s="36">
        <v>0</v>
      </c>
      <c r="DQ58" s="36">
        <v>0</v>
      </c>
      <c r="DR58" s="36">
        <v>0</v>
      </c>
      <c r="DS58" s="36">
        <v>0</v>
      </c>
      <c r="DT58" s="36">
        <v>0</v>
      </c>
      <c r="DU58" s="36">
        <v>0</v>
      </c>
      <c r="DV58" s="36">
        <v>0</v>
      </c>
      <c r="DW58" s="36">
        <v>0</v>
      </c>
      <c r="DX58" s="36">
        <v>0</v>
      </c>
      <c r="DY58" s="36">
        <v>0</v>
      </c>
      <c r="DZ58" s="36">
        <v>0</v>
      </c>
      <c r="EA58" s="36">
        <v>0</v>
      </c>
      <c r="EB58" s="36">
        <v>0</v>
      </c>
      <c r="EC58" s="36">
        <v>0</v>
      </c>
      <c r="ED58" s="36">
        <v>0</v>
      </c>
      <c r="EE58" s="36">
        <v>0</v>
      </c>
      <c r="EF58" s="36">
        <v>0</v>
      </c>
      <c r="EG58" s="36">
        <v>0</v>
      </c>
      <c r="EH58" s="36">
        <v>0</v>
      </c>
      <c r="EI58" s="36">
        <v>0</v>
      </c>
      <c r="EJ58" s="36">
        <v>0</v>
      </c>
      <c r="EK58" s="36">
        <v>0</v>
      </c>
      <c r="EL58" s="36">
        <v>0</v>
      </c>
      <c r="EM58" s="36">
        <v>0</v>
      </c>
      <c r="EN58" s="36">
        <v>0</v>
      </c>
      <c r="EO58" s="36">
        <v>0</v>
      </c>
      <c r="EP58" s="36">
        <v>0</v>
      </c>
      <c r="EQ58" s="36">
        <v>0</v>
      </c>
      <c r="ER58" s="36">
        <v>0</v>
      </c>
      <c r="ES58" s="36">
        <v>0</v>
      </c>
      <c r="ET58" s="36">
        <v>0</v>
      </c>
      <c r="EU58" s="36">
        <v>0</v>
      </c>
      <c r="EV58" s="36">
        <v>0</v>
      </c>
      <c r="EW58" s="36">
        <v>0</v>
      </c>
      <c r="EX58" s="36">
        <v>0</v>
      </c>
      <c r="EY58" s="36">
        <v>0</v>
      </c>
      <c r="EZ58" s="36">
        <v>0</v>
      </c>
      <c r="FA58" s="36">
        <v>0</v>
      </c>
      <c r="FB58" s="36">
        <v>0</v>
      </c>
      <c r="FC58" s="36">
        <v>0</v>
      </c>
      <c r="FD58" s="36">
        <v>0</v>
      </c>
      <c r="FE58" s="36">
        <v>0</v>
      </c>
      <c r="FF58" s="36">
        <v>0</v>
      </c>
      <c r="FG58" s="36">
        <v>0</v>
      </c>
      <c r="FH58" s="36">
        <v>0</v>
      </c>
      <c r="FI58" s="36">
        <v>0</v>
      </c>
      <c r="FJ58" s="36">
        <v>0</v>
      </c>
      <c r="FK58" s="36">
        <v>0</v>
      </c>
      <c r="FL58" s="36">
        <v>0</v>
      </c>
      <c r="FM58" s="36">
        <v>0</v>
      </c>
      <c r="FN58" s="36">
        <v>0</v>
      </c>
      <c r="FO58" s="36">
        <v>0</v>
      </c>
      <c r="FP58" s="36">
        <v>0</v>
      </c>
      <c r="FQ58" s="36">
        <v>421795</v>
      </c>
      <c r="FR58" s="36">
        <v>0</v>
      </c>
      <c r="FS58" s="37" t="s">
        <v>241</v>
      </c>
      <c r="FT58" s="39">
        <f>ROUND(AH58/1.19,0)</f>
        <v>130426</v>
      </c>
      <c r="FU58" s="39">
        <f>ROUND(AI58/1.19,0)</f>
        <v>675</v>
      </c>
      <c r="FV58" s="39">
        <f>ROUND(AJ58/1.19,0)</f>
        <v>0</v>
      </c>
      <c r="FW58" s="39">
        <f>ROUND(AK58/1.19,0)</f>
        <v>825417</v>
      </c>
      <c r="FX58" s="39">
        <f>ROUND(AL58/1.19,0)</f>
        <v>0</v>
      </c>
      <c r="FY58" s="39">
        <f>ROUND(AT58/1.19,0)</f>
        <v>136279</v>
      </c>
      <c r="FZ58" s="39">
        <f>ROUND(AN58/1.19,0)</f>
        <v>0</v>
      </c>
      <c r="GA58" s="39">
        <f>ROUND(AY58/1.19,0)</f>
        <v>222249</v>
      </c>
      <c r="GB58" s="39">
        <f>ROUND(AZ58/1.19,0)</f>
        <v>896466</v>
      </c>
      <c r="GC58" s="39">
        <f>ROUND(BA58/1.19,0)</f>
        <v>0</v>
      </c>
      <c r="GD58" s="39">
        <f>ROUND(BN58/1.19,0)</f>
        <v>0</v>
      </c>
      <c r="GE58" s="39">
        <f>ROUND(BO58/1.19,0)</f>
        <v>0</v>
      </c>
      <c r="GF58" s="39"/>
      <c r="GG58" s="39"/>
      <c r="GH58" s="39">
        <f>AW58/1.19</f>
        <v>8463.0252100840335</v>
      </c>
      <c r="GI58" s="39">
        <f>EZ58</f>
        <v>0</v>
      </c>
      <c r="GJ58" s="39">
        <f>SUM(FT58:GE58)+GH58</f>
        <v>2219975.0252100839</v>
      </c>
      <c r="GK58" s="39"/>
      <c r="GL58" s="39">
        <f>BP58</f>
        <v>0</v>
      </c>
      <c r="GM58" s="39"/>
      <c r="GN58" s="39">
        <f t="shared" si="0"/>
        <v>0</v>
      </c>
      <c r="GO58" s="40">
        <f>ROUND(GJ58*0.19,0)</f>
        <v>421795</v>
      </c>
      <c r="GP58" s="40">
        <f t="shared" si="11"/>
        <v>2641770.0252100839</v>
      </c>
      <c r="GQ58" s="40">
        <f t="shared" si="12"/>
        <v>2641770.0252100839</v>
      </c>
      <c r="GR58" s="39" t="str">
        <f>IFERROR(VLOOKUP(CONCATENATE(C58,R58,S58),'Clientes Afectados'!$L$4:$M$249,2,0),"NO")</f>
        <v>NO</v>
      </c>
      <c r="GS58" s="64">
        <f t="shared" si="13"/>
        <v>29</v>
      </c>
      <c r="GT58" s="39" t="e">
        <f>+IF(GS58&gt;#REF!,"SI","NO")</f>
        <v>#REF!</v>
      </c>
    </row>
    <row r="59" spans="1:202" x14ac:dyDescent="0.25">
      <c r="A59" s="35">
        <v>43374</v>
      </c>
      <c r="B59" s="36">
        <v>1594986</v>
      </c>
      <c r="C59" s="36">
        <v>532999</v>
      </c>
      <c r="D59" s="36">
        <v>532999</v>
      </c>
      <c r="E59" s="37" t="s">
        <v>242</v>
      </c>
      <c r="F59" s="37" t="s">
        <v>229</v>
      </c>
      <c r="G59" s="37" t="s">
        <v>243</v>
      </c>
      <c r="H59" s="85" t="s">
        <v>231</v>
      </c>
      <c r="I59" s="37" t="s">
        <v>262</v>
      </c>
      <c r="J59" s="37" t="s">
        <v>233</v>
      </c>
      <c r="K59" s="37" t="s">
        <v>234</v>
      </c>
      <c r="L59" s="37" t="s">
        <v>235</v>
      </c>
      <c r="M59" s="37" t="s">
        <v>245</v>
      </c>
      <c r="N59" s="37" t="s">
        <v>246</v>
      </c>
      <c r="O59" s="37" t="s">
        <v>245</v>
      </c>
      <c r="P59" s="37" t="s">
        <v>239</v>
      </c>
      <c r="Q59" s="37" t="s">
        <v>240</v>
      </c>
      <c r="R59" s="38">
        <v>43347</v>
      </c>
      <c r="S59" s="38">
        <v>43376</v>
      </c>
      <c r="T59" s="38">
        <v>43379</v>
      </c>
      <c r="U59" s="36">
        <v>212471575</v>
      </c>
      <c r="V59" s="36">
        <v>11624</v>
      </c>
      <c r="W59" s="36">
        <v>0</v>
      </c>
      <c r="X59" s="36">
        <v>4473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21</v>
      </c>
      <c r="AE59" s="36">
        <v>23</v>
      </c>
      <c r="AF59" s="36">
        <v>21</v>
      </c>
      <c r="AG59" s="36">
        <v>21.1</v>
      </c>
      <c r="AH59" s="36">
        <v>85329</v>
      </c>
      <c r="AI59" s="36">
        <v>803</v>
      </c>
      <c r="AJ59" s="36">
        <v>0</v>
      </c>
      <c r="AK59" s="36">
        <v>702879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116055</v>
      </c>
      <c r="AU59" s="36">
        <v>0</v>
      </c>
      <c r="AV59" s="36">
        <v>0</v>
      </c>
      <c r="AW59" s="36">
        <v>7207</v>
      </c>
      <c r="AX59" s="36">
        <v>0</v>
      </c>
      <c r="AY59" s="36">
        <v>30645</v>
      </c>
      <c r="AZ59" s="36">
        <v>114729</v>
      </c>
      <c r="BA59" s="36">
        <v>0</v>
      </c>
      <c r="BB59" s="36">
        <v>0</v>
      </c>
      <c r="BC59" s="36">
        <v>0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6">
        <v>0</v>
      </c>
      <c r="BP59" s="36">
        <v>0</v>
      </c>
      <c r="BQ59" s="36">
        <v>0</v>
      </c>
      <c r="BR59" s="36">
        <v>0</v>
      </c>
      <c r="BS59" s="36">
        <v>0</v>
      </c>
      <c r="BT59" s="36">
        <v>0</v>
      </c>
      <c r="BU59" s="36">
        <v>0</v>
      </c>
      <c r="BV59" s="36">
        <v>0</v>
      </c>
      <c r="BW59" s="36">
        <v>0</v>
      </c>
      <c r="BX59" s="3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888779</v>
      </c>
      <c r="CE59" s="36">
        <v>1057647</v>
      </c>
      <c r="CF59" s="36">
        <v>0</v>
      </c>
      <c r="CG59" s="36">
        <v>168868</v>
      </c>
      <c r="CH59" s="36">
        <v>0</v>
      </c>
      <c r="CI59" s="36">
        <v>0</v>
      </c>
      <c r="CJ59" s="36">
        <v>0</v>
      </c>
      <c r="CK59" s="36">
        <v>0</v>
      </c>
      <c r="CL59" s="36">
        <v>168868</v>
      </c>
      <c r="CM59" s="36">
        <v>-1057647</v>
      </c>
      <c r="CN59" s="36">
        <v>0</v>
      </c>
      <c r="CO59" s="36">
        <v>0</v>
      </c>
      <c r="CP59" s="36">
        <v>0</v>
      </c>
      <c r="CQ59" s="36">
        <v>0</v>
      </c>
      <c r="CR59" s="36">
        <v>0</v>
      </c>
      <c r="CS59" s="36">
        <v>0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  <c r="DA59" s="36">
        <v>0</v>
      </c>
      <c r="DB59" s="36">
        <v>0</v>
      </c>
      <c r="DC59" s="36">
        <v>0</v>
      </c>
      <c r="DD59" s="36">
        <v>0</v>
      </c>
      <c r="DE59" s="36">
        <v>-1057647</v>
      </c>
      <c r="DF59" s="36">
        <v>0</v>
      </c>
      <c r="DG59" s="36">
        <v>0</v>
      </c>
      <c r="DH59" s="36">
        <v>0</v>
      </c>
      <c r="DI59" s="36">
        <v>0</v>
      </c>
      <c r="DJ59" s="36">
        <v>0</v>
      </c>
      <c r="DK59" s="36">
        <v>0</v>
      </c>
      <c r="DL59" s="36">
        <v>0</v>
      </c>
      <c r="DM59" s="36">
        <v>0</v>
      </c>
      <c r="DN59" s="36">
        <v>0</v>
      </c>
      <c r="DO59" s="36">
        <v>0</v>
      </c>
      <c r="DP59" s="36">
        <v>0</v>
      </c>
      <c r="DQ59" s="36">
        <v>0</v>
      </c>
      <c r="DR59" s="36">
        <v>0</v>
      </c>
      <c r="DS59" s="36">
        <v>0</v>
      </c>
      <c r="DT59" s="36">
        <v>0</v>
      </c>
      <c r="DU59" s="36">
        <v>0</v>
      </c>
      <c r="DV59" s="36">
        <v>0</v>
      </c>
      <c r="DW59" s="36">
        <v>0</v>
      </c>
      <c r="DX59" s="36">
        <v>0</v>
      </c>
      <c r="DY59" s="36">
        <v>0</v>
      </c>
      <c r="DZ59" s="36">
        <v>0</v>
      </c>
      <c r="EA59" s="36">
        <v>0</v>
      </c>
      <c r="EB59" s="36">
        <v>0</v>
      </c>
      <c r="EC59" s="36">
        <v>0</v>
      </c>
      <c r="ED59" s="36">
        <v>0</v>
      </c>
      <c r="EE59" s="36">
        <v>0</v>
      </c>
      <c r="EF59" s="36">
        <v>0</v>
      </c>
      <c r="EG59" s="36">
        <v>0</v>
      </c>
      <c r="EH59" s="36">
        <v>0</v>
      </c>
      <c r="EI59" s="36">
        <v>0</v>
      </c>
      <c r="EJ59" s="36">
        <v>0</v>
      </c>
      <c r="EK59" s="36">
        <v>0</v>
      </c>
      <c r="EL59" s="36">
        <v>0</v>
      </c>
      <c r="EM59" s="36">
        <v>0</v>
      </c>
      <c r="EN59" s="36">
        <v>0</v>
      </c>
      <c r="EO59" s="36">
        <v>0</v>
      </c>
      <c r="EP59" s="36">
        <v>0</v>
      </c>
      <c r="EQ59" s="36">
        <v>0</v>
      </c>
      <c r="ER59" s="36">
        <v>0</v>
      </c>
      <c r="ES59" s="36">
        <v>0</v>
      </c>
      <c r="ET59" s="36">
        <v>0</v>
      </c>
      <c r="EU59" s="36">
        <v>0</v>
      </c>
      <c r="EV59" s="36">
        <v>0</v>
      </c>
      <c r="EW59" s="36">
        <v>0</v>
      </c>
      <c r="EX59" s="36">
        <v>0</v>
      </c>
      <c r="EY59" s="36">
        <v>0</v>
      </c>
      <c r="EZ59" s="36">
        <v>0</v>
      </c>
      <c r="FA59" s="36">
        <v>0</v>
      </c>
      <c r="FB59" s="36">
        <v>0</v>
      </c>
      <c r="FC59" s="36">
        <v>0</v>
      </c>
      <c r="FD59" s="36">
        <v>0</v>
      </c>
      <c r="FE59" s="36">
        <v>0</v>
      </c>
      <c r="FF59" s="36">
        <v>0</v>
      </c>
      <c r="FG59" s="36">
        <v>0</v>
      </c>
      <c r="FH59" s="36">
        <v>0</v>
      </c>
      <c r="FI59" s="36">
        <v>0</v>
      </c>
      <c r="FJ59" s="36">
        <v>0</v>
      </c>
      <c r="FK59" s="36">
        <v>0</v>
      </c>
      <c r="FL59" s="36">
        <v>0</v>
      </c>
      <c r="FM59" s="36">
        <v>0</v>
      </c>
      <c r="FN59" s="36">
        <v>0</v>
      </c>
      <c r="FO59" s="36">
        <v>0</v>
      </c>
      <c r="FP59" s="36">
        <v>0</v>
      </c>
      <c r="FQ59" s="36">
        <v>168868</v>
      </c>
      <c r="FR59" s="36">
        <v>0</v>
      </c>
      <c r="FS59" s="37" t="s">
        <v>241</v>
      </c>
      <c r="FT59" s="39">
        <f t="shared" ref="FT59:FX71" si="47">ROUND(AH59/1.19,0)</f>
        <v>71705</v>
      </c>
      <c r="FU59" s="39">
        <f t="shared" si="47"/>
        <v>675</v>
      </c>
      <c r="FV59" s="39">
        <f t="shared" si="47"/>
        <v>0</v>
      </c>
      <c r="FW59" s="39">
        <f t="shared" si="47"/>
        <v>590655</v>
      </c>
      <c r="FX59" s="39">
        <f t="shared" si="47"/>
        <v>0</v>
      </c>
      <c r="FY59" s="39">
        <f t="shared" ref="FY59:FY71" si="48">ROUND(AT59/1.19,0)</f>
        <v>97525</v>
      </c>
      <c r="FZ59" s="39">
        <f t="shared" ref="FZ59:FZ71" si="49">ROUND(AN59/1.19,0)</f>
        <v>0</v>
      </c>
      <c r="GA59" s="39">
        <f t="shared" ref="GA59:GC71" si="50">ROUND(AY59/1.19,0)</f>
        <v>25752</v>
      </c>
      <c r="GB59" s="39">
        <f t="shared" si="50"/>
        <v>96411</v>
      </c>
      <c r="GC59" s="39">
        <f t="shared" si="50"/>
        <v>0</v>
      </c>
      <c r="GD59" s="39">
        <f t="shared" ref="GD59:GE71" si="51">ROUND(BN59/1.19,0)</f>
        <v>0</v>
      </c>
      <c r="GE59" s="39">
        <f t="shared" si="51"/>
        <v>0</v>
      </c>
      <c r="GF59" s="39"/>
      <c r="GG59" s="39"/>
      <c r="GH59" s="39">
        <f t="shared" ref="GH59:GH71" si="52">AW59/1.19</f>
        <v>6056.3025210084033</v>
      </c>
      <c r="GI59" s="39">
        <f t="shared" ref="GI59:GI71" si="53">EZ59</f>
        <v>0</v>
      </c>
      <c r="GJ59" s="39">
        <f t="shared" ref="GJ59:GJ71" si="54">SUM(FT59:GE59)+GH59</f>
        <v>888779.30252100842</v>
      </c>
      <c r="GK59" s="39"/>
      <c r="GL59" s="39">
        <f t="shared" ref="GL59:GL71" si="55">BP59</f>
        <v>0</v>
      </c>
      <c r="GM59" s="39"/>
      <c r="GN59" s="39">
        <f t="shared" si="0"/>
        <v>0</v>
      </c>
      <c r="GO59" s="40">
        <f t="shared" ref="GO59:GO71" si="56">ROUND(GJ59*0.19,0)</f>
        <v>168868</v>
      </c>
      <c r="GP59" s="40">
        <f t="shared" si="11"/>
        <v>1057647.3025210085</v>
      </c>
      <c r="GQ59" s="40">
        <f t="shared" si="12"/>
        <v>1057647.3025210085</v>
      </c>
      <c r="GR59" s="39" t="str">
        <f>IFERROR(VLOOKUP(CONCATENATE(C59,R59,S59),'Clientes Afectados'!$L$4:$M$249,2,0),"NO")</f>
        <v>NO</v>
      </c>
      <c r="GS59" s="64">
        <f t="shared" si="13"/>
        <v>29</v>
      </c>
      <c r="GT59" s="39" t="e">
        <f>+IF(GS59&gt;#REF!,"SI","NO")</f>
        <v>#REF!</v>
      </c>
    </row>
    <row r="60" spans="1:202" x14ac:dyDescent="0.25">
      <c r="A60" s="35">
        <v>43374</v>
      </c>
      <c r="B60" s="36">
        <v>1594986</v>
      </c>
      <c r="C60" s="36">
        <v>533097</v>
      </c>
      <c r="D60" s="36">
        <v>533097</v>
      </c>
      <c r="E60" s="37" t="s">
        <v>247</v>
      </c>
      <c r="F60" s="37" t="s">
        <v>229</v>
      </c>
      <c r="G60" s="37" t="s">
        <v>248</v>
      </c>
      <c r="H60" s="85" t="s">
        <v>231</v>
      </c>
      <c r="I60" s="37" t="s">
        <v>232</v>
      </c>
      <c r="J60" s="37" t="s">
        <v>233</v>
      </c>
      <c r="K60" s="37" t="s">
        <v>234</v>
      </c>
      <c r="L60" s="37" t="s">
        <v>235</v>
      </c>
      <c r="M60" s="37" t="s">
        <v>249</v>
      </c>
      <c r="N60" s="37" t="s">
        <v>245</v>
      </c>
      <c r="O60" s="37" t="s">
        <v>245</v>
      </c>
      <c r="P60" s="37" t="s">
        <v>239</v>
      </c>
      <c r="Q60" s="37" t="s">
        <v>240</v>
      </c>
      <c r="R60" s="38">
        <v>43347</v>
      </c>
      <c r="S60" s="38">
        <v>43376</v>
      </c>
      <c r="T60" s="38">
        <v>43379</v>
      </c>
      <c r="U60" s="36">
        <v>212471575</v>
      </c>
      <c r="V60" s="36">
        <v>27832</v>
      </c>
      <c r="W60" s="36">
        <v>0</v>
      </c>
      <c r="X60" s="36">
        <v>4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68</v>
      </c>
      <c r="AE60" s="36">
        <v>124</v>
      </c>
      <c r="AF60" s="36">
        <v>67</v>
      </c>
      <c r="AG60" s="36">
        <v>67.099999999999994</v>
      </c>
      <c r="AH60" s="36">
        <v>206104</v>
      </c>
      <c r="AI60" s="36">
        <v>803</v>
      </c>
      <c r="AJ60" s="36">
        <v>0</v>
      </c>
      <c r="AK60" s="36">
        <v>1682944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277877</v>
      </c>
      <c r="AU60" s="36">
        <v>0</v>
      </c>
      <c r="AV60" s="36">
        <v>0</v>
      </c>
      <c r="AW60" s="36">
        <v>17255</v>
      </c>
      <c r="AX60" s="36">
        <v>0</v>
      </c>
      <c r="AY60" s="36">
        <v>165214</v>
      </c>
      <c r="AZ60" s="36">
        <v>364842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2281546</v>
      </c>
      <c r="CE60" s="36">
        <v>2715040</v>
      </c>
      <c r="CF60" s="36">
        <v>0</v>
      </c>
      <c r="CG60" s="36">
        <v>433494</v>
      </c>
      <c r="CH60" s="36">
        <v>0</v>
      </c>
      <c r="CI60" s="36">
        <v>0</v>
      </c>
      <c r="CJ60" s="36">
        <v>0</v>
      </c>
      <c r="CK60" s="36">
        <v>0</v>
      </c>
      <c r="CL60" s="36">
        <v>433494</v>
      </c>
      <c r="CM60" s="36">
        <v>-2715040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6">
        <v>0</v>
      </c>
      <c r="DC60" s="36">
        <v>0</v>
      </c>
      <c r="DD60" s="36">
        <v>0</v>
      </c>
      <c r="DE60" s="36">
        <v>-2715040</v>
      </c>
      <c r="DF60" s="36">
        <v>0</v>
      </c>
      <c r="DG60" s="36">
        <v>0</v>
      </c>
      <c r="DH60" s="36">
        <v>0</v>
      </c>
      <c r="DI60" s="36">
        <v>0</v>
      </c>
      <c r="DJ60" s="36">
        <v>0</v>
      </c>
      <c r="DK60" s="36">
        <v>0</v>
      </c>
      <c r="DL60" s="36">
        <v>0</v>
      </c>
      <c r="DM60" s="36">
        <v>0</v>
      </c>
      <c r="DN60" s="36">
        <v>0</v>
      </c>
      <c r="DO60" s="36">
        <v>0</v>
      </c>
      <c r="DP60" s="36">
        <v>0</v>
      </c>
      <c r="DQ60" s="36">
        <v>0</v>
      </c>
      <c r="DR60" s="36">
        <v>0</v>
      </c>
      <c r="DS60" s="36">
        <v>0</v>
      </c>
      <c r="DT60" s="36">
        <v>0</v>
      </c>
      <c r="DU60" s="36">
        <v>0</v>
      </c>
      <c r="DV60" s="36">
        <v>0</v>
      </c>
      <c r="DW60" s="36">
        <v>0</v>
      </c>
      <c r="DX60" s="36">
        <v>0</v>
      </c>
      <c r="DY60" s="36">
        <v>0</v>
      </c>
      <c r="DZ60" s="36">
        <v>0</v>
      </c>
      <c r="EA60" s="36">
        <v>0</v>
      </c>
      <c r="EB60" s="36">
        <v>0</v>
      </c>
      <c r="EC60" s="36">
        <v>0</v>
      </c>
      <c r="ED60" s="36">
        <v>0</v>
      </c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0</v>
      </c>
      <c r="EW60" s="36">
        <v>0</v>
      </c>
      <c r="EX60" s="36">
        <v>0</v>
      </c>
      <c r="EY60" s="36">
        <v>0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0</v>
      </c>
      <c r="FF60" s="36">
        <v>0</v>
      </c>
      <c r="FG60" s="36">
        <v>0</v>
      </c>
      <c r="FH60" s="36">
        <v>0</v>
      </c>
      <c r="FI60" s="36">
        <v>0</v>
      </c>
      <c r="FJ60" s="36">
        <v>0</v>
      </c>
      <c r="FK60" s="36">
        <v>0</v>
      </c>
      <c r="FL60" s="36">
        <v>0</v>
      </c>
      <c r="FM60" s="36">
        <v>0</v>
      </c>
      <c r="FN60" s="36">
        <v>0</v>
      </c>
      <c r="FO60" s="36">
        <v>0</v>
      </c>
      <c r="FP60" s="36">
        <v>0</v>
      </c>
      <c r="FQ60" s="36">
        <v>433494</v>
      </c>
      <c r="FR60" s="36">
        <v>0</v>
      </c>
      <c r="FS60" s="37" t="s">
        <v>241</v>
      </c>
      <c r="FT60" s="39">
        <f t="shared" si="47"/>
        <v>173197</v>
      </c>
      <c r="FU60" s="39">
        <f t="shared" si="47"/>
        <v>675</v>
      </c>
      <c r="FV60" s="39">
        <f t="shared" si="47"/>
        <v>0</v>
      </c>
      <c r="FW60" s="39">
        <f t="shared" si="47"/>
        <v>1414239</v>
      </c>
      <c r="FX60" s="39">
        <f t="shared" si="47"/>
        <v>0</v>
      </c>
      <c r="FY60" s="39">
        <f t="shared" si="48"/>
        <v>233510</v>
      </c>
      <c r="FZ60" s="39">
        <f t="shared" si="49"/>
        <v>0</v>
      </c>
      <c r="GA60" s="39">
        <f t="shared" si="50"/>
        <v>138835</v>
      </c>
      <c r="GB60" s="39">
        <f t="shared" si="50"/>
        <v>306590</v>
      </c>
      <c r="GC60" s="39">
        <f t="shared" si="50"/>
        <v>0</v>
      </c>
      <c r="GD60" s="39">
        <f t="shared" si="51"/>
        <v>0</v>
      </c>
      <c r="GE60" s="39">
        <f t="shared" si="51"/>
        <v>0</v>
      </c>
      <c r="GF60" s="39"/>
      <c r="GG60" s="39"/>
      <c r="GH60" s="39">
        <f t="shared" si="52"/>
        <v>14500</v>
      </c>
      <c r="GI60" s="39">
        <f t="shared" si="53"/>
        <v>0</v>
      </c>
      <c r="GJ60" s="39">
        <f t="shared" si="54"/>
        <v>2281546</v>
      </c>
      <c r="GK60" s="39"/>
      <c r="GL60" s="39">
        <f t="shared" si="55"/>
        <v>0</v>
      </c>
      <c r="GM60" s="39"/>
      <c r="GN60" s="39">
        <f t="shared" si="0"/>
        <v>0</v>
      </c>
      <c r="GO60" s="40">
        <f t="shared" si="56"/>
        <v>433494</v>
      </c>
      <c r="GP60" s="40">
        <f t="shared" si="11"/>
        <v>2715040</v>
      </c>
      <c r="GQ60" s="40">
        <f t="shared" si="12"/>
        <v>2715040</v>
      </c>
      <c r="GR60" s="39" t="str">
        <f>IFERROR(VLOOKUP(CONCATENATE(C60,R60,S60),'Clientes Afectados'!$L$4:$M$249,2,0),"NO")</f>
        <v>NO</v>
      </c>
      <c r="GS60" s="64">
        <f t="shared" si="13"/>
        <v>29</v>
      </c>
      <c r="GT60" s="39" t="e">
        <f>+IF(GS60&gt;#REF!,"SI","NO")</f>
        <v>#REF!</v>
      </c>
    </row>
    <row r="61" spans="1:202" x14ac:dyDescent="0.25">
      <c r="A61" s="35">
        <v>43374</v>
      </c>
      <c r="B61" s="36">
        <v>1594986</v>
      </c>
      <c r="C61" s="36">
        <v>533104</v>
      </c>
      <c r="D61" s="36">
        <v>533104</v>
      </c>
      <c r="E61" s="37" t="s">
        <v>250</v>
      </c>
      <c r="F61" s="37" t="s">
        <v>229</v>
      </c>
      <c r="G61" s="37" t="s">
        <v>251</v>
      </c>
      <c r="H61" s="85" t="s">
        <v>231</v>
      </c>
      <c r="I61" s="37" t="s">
        <v>262</v>
      </c>
      <c r="J61" s="37" t="s">
        <v>233</v>
      </c>
      <c r="K61" s="37" t="s">
        <v>234</v>
      </c>
      <c r="L61" s="37" t="s">
        <v>235</v>
      </c>
      <c r="M61" s="37" t="s">
        <v>252</v>
      </c>
      <c r="N61" s="37" t="s">
        <v>237</v>
      </c>
      <c r="O61" s="37" t="s">
        <v>253</v>
      </c>
      <c r="P61" s="37" t="s">
        <v>239</v>
      </c>
      <c r="Q61" s="37" t="s">
        <v>240</v>
      </c>
      <c r="R61" s="38">
        <v>43137</v>
      </c>
      <c r="S61" s="38">
        <v>43376</v>
      </c>
      <c r="T61" s="38">
        <v>43379</v>
      </c>
      <c r="U61" s="36">
        <v>212471575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1637</v>
      </c>
      <c r="AD61" s="36">
        <v>0</v>
      </c>
      <c r="AE61" s="36">
        <v>0</v>
      </c>
      <c r="AF61" s="36">
        <v>0</v>
      </c>
      <c r="AG61" s="36">
        <v>0</v>
      </c>
      <c r="AH61" s="36">
        <v>150973</v>
      </c>
      <c r="AI61" s="36">
        <v>803</v>
      </c>
      <c r="AJ61" s="36">
        <v>0</v>
      </c>
      <c r="AK61" s="36">
        <v>107764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36">
        <v>0</v>
      </c>
      <c r="BQ61" s="36">
        <v>0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218101</v>
      </c>
      <c r="CE61" s="36">
        <v>259540</v>
      </c>
      <c r="CF61" s="36">
        <v>0</v>
      </c>
      <c r="CG61" s="36">
        <v>41439</v>
      </c>
      <c r="CH61" s="36">
        <v>0</v>
      </c>
      <c r="CI61" s="36">
        <v>0</v>
      </c>
      <c r="CJ61" s="36">
        <v>0</v>
      </c>
      <c r="CK61" s="36">
        <v>0</v>
      </c>
      <c r="CL61" s="36">
        <v>41439</v>
      </c>
      <c r="CM61" s="36">
        <v>-259540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0</v>
      </c>
      <c r="CZ61" s="36">
        <v>0</v>
      </c>
      <c r="DA61" s="36">
        <v>0</v>
      </c>
      <c r="DB61" s="36">
        <v>0</v>
      </c>
      <c r="DC61" s="36">
        <v>0</v>
      </c>
      <c r="DD61" s="36">
        <v>0</v>
      </c>
      <c r="DE61" s="36">
        <v>-259540</v>
      </c>
      <c r="DF61" s="36">
        <v>0</v>
      </c>
      <c r="DG61" s="36">
        <v>0</v>
      </c>
      <c r="DH61" s="36">
        <v>0</v>
      </c>
      <c r="DI61" s="36">
        <v>0</v>
      </c>
      <c r="DJ61" s="36">
        <v>0</v>
      </c>
      <c r="DK61" s="36">
        <v>0</v>
      </c>
      <c r="DL61" s="36">
        <v>0</v>
      </c>
      <c r="DM61" s="36">
        <v>0</v>
      </c>
      <c r="DN61" s="36">
        <v>0</v>
      </c>
      <c r="DO61" s="36">
        <v>0</v>
      </c>
      <c r="DP61" s="36">
        <v>0</v>
      </c>
      <c r="DQ61" s="36">
        <v>0</v>
      </c>
      <c r="DR61" s="36">
        <v>0</v>
      </c>
      <c r="DS61" s="36">
        <v>0</v>
      </c>
      <c r="DT61" s="36">
        <v>0</v>
      </c>
      <c r="DU61" s="36">
        <v>0</v>
      </c>
      <c r="DV61" s="36">
        <v>0</v>
      </c>
      <c r="DW61" s="36">
        <v>0</v>
      </c>
      <c r="DX61" s="36">
        <v>0</v>
      </c>
      <c r="DY61" s="36">
        <v>0</v>
      </c>
      <c r="DZ61" s="36">
        <v>0</v>
      </c>
      <c r="EA61" s="36">
        <v>0</v>
      </c>
      <c r="EB61" s="36">
        <v>0</v>
      </c>
      <c r="EC61" s="36">
        <v>0</v>
      </c>
      <c r="ED61" s="36">
        <v>0</v>
      </c>
      <c r="EE61" s="36">
        <v>0</v>
      </c>
      <c r="EF61" s="36">
        <v>0</v>
      </c>
      <c r="EG61" s="36">
        <v>0</v>
      </c>
      <c r="EH61" s="36">
        <v>0</v>
      </c>
      <c r="EI61" s="36">
        <v>0</v>
      </c>
      <c r="EJ61" s="36">
        <v>0</v>
      </c>
      <c r="EK61" s="36">
        <v>0</v>
      </c>
      <c r="EL61" s="36">
        <v>0</v>
      </c>
      <c r="EM61" s="36">
        <v>0</v>
      </c>
      <c r="EN61" s="36">
        <v>0</v>
      </c>
      <c r="EO61" s="36">
        <v>0</v>
      </c>
      <c r="EP61" s="36">
        <v>0</v>
      </c>
      <c r="EQ61" s="36">
        <v>0</v>
      </c>
      <c r="ER61" s="36">
        <v>0</v>
      </c>
      <c r="ES61" s="36">
        <v>0</v>
      </c>
      <c r="ET61" s="36">
        <v>0</v>
      </c>
      <c r="EU61" s="36">
        <v>0</v>
      </c>
      <c r="EV61" s="36">
        <v>0</v>
      </c>
      <c r="EW61" s="36">
        <v>0</v>
      </c>
      <c r="EX61" s="36">
        <v>0</v>
      </c>
      <c r="EY61" s="36">
        <v>0</v>
      </c>
      <c r="EZ61" s="36">
        <v>0</v>
      </c>
      <c r="FA61" s="36">
        <v>0</v>
      </c>
      <c r="FB61" s="36">
        <v>0</v>
      </c>
      <c r="FC61" s="36">
        <v>0</v>
      </c>
      <c r="FD61" s="36">
        <v>0</v>
      </c>
      <c r="FE61" s="36">
        <v>0</v>
      </c>
      <c r="FF61" s="36">
        <v>0</v>
      </c>
      <c r="FG61" s="36">
        <v>0</v>
      </c>
      <c r="FH61" s="36">
        <v>0</v>
      </c>
      <c r="FI61" s="36">
        <v>0</v>
      </c>
      <c r="FJ61" s="36">
        <v>0</v>
      </c>
      <c r="FK61" s="36">
        <v>0</v>
      </c>
      <c r="FL61" s="36">
        <v>0</v>
      </c>
      <c r="FM61" s="36">
        <v>0</v>
      </c>
      <c r="FN61" s="36">
        <v>0</v>
      </c>
      <c r="FO61" s="36">
        <v>0</v>
      </c>
      <c r="FP61" s="36">
        <v>0</v>
      </c>
      <c r="FQ61" s="36">
        <v>41439</v>
      </c>
      <c r="FR61" s="36">
        <v>0</v>
      </c>
      <c r="FS61" s="37" t="s">
        <v>241</v>
      </c>
      <c r="FT61" s="39">
        <f t="shared" si="47"/>
        <v>126868</v>
      </c>
      <c r="FU61" s="39">
        <f t="shared" si="47"/>
        <v>675</v>
      </c>
      <c r="FV61" s="39">
        <f t="shared" si="47"/>
        <v>0</v>
      </c>
      <c r="FW61" s="39">
        <f t="shared" si="47"/>
        <v>90558</v>
      </c>
      <c r="FX61" s="39">
        <f t="shared" si="47"/>
        <v>0</v>
      </c>
      <c r="FY61" s="39">
        <f t="shared" si="48"/>
        <v>0</v>
      </c>
      <c r="FZ61" s="39">
        <f t="shared" si="49"/>
        <v>0</v>
      </c>
      <c r="GA61" s="39">
        <f t="shared" si="50"/>
        <v>0</v>
      </c>
      <c r="GB61" s="39">
        <f t="shared" si="50"/>
        <v>0</v>
      </c>
      <c r="GC61" s="39">
        <f t="shared" si="50"/>
        <v>0</v>
      </c>
      <c r="GD61" s="39">
        <f t="shared" si="51"/>
        <v>0</v>
      </c>
      <c r="GE61" s="39">
        <f t="shared" si="51"/>
        <v>0</v>
      </c>
      <c r="GF61" s="39"/>
      <c r="GG61" s="39"/>
      <c r="GH61" s="39">
        <f t="shared" si="52"/>
        <v>0</v>
      </c>
      <c r="GI61" s="39">
        <f t="shared" si="53"/>
        <v>0</v>
      </c>
      <c r="GJ61" s="39">
        <f t="shared" si="54"/>
        <v>218101</v>
      </c>
      <c r="GK61" s="39"/>
      <c r="GL61" s="39">
        <f t="shared" si="55"/>
        <v>0</v>
      </c>
      <c r="GM61" s="39"/>
      <c r="GN61" s="39">
        <f t="shared" si="0"/>
        <v>0</v>
      </c>
      <c r="GO61" s="40">
        <f t="shared" si="56"/>
        <v>41439</v>
      </c>
      <c r="GP61" s="40">
        <f t="shared" si="11"/>
        <v>259540</v>
      </c>
      <c r="GQ61" s="40">
        <f t="shared" si="12"/>
        <v>259540</v>
      </c>
      <c r="GR61" s="39" t="str">
        <f>IFERROR(VLOOKUP(CONCATENATE(C61,R61,S61),'Clientes Afectados'!$L$4:$M$249,2,0),"NO")</f>
        <v>NO</v>
      </c>
      <c r="GS61" s="64">
        <f t="shared" si="13"/>
        <v>239</v>
      </c>
      <c r="GT61" s="39" t="e">
        <f>+IF(GS61&gt;#REF!,"SI","NO")</f>
        <v>#REF!</v>
      </c>
    </row>
    <row r="62" spans="1:202" x14ac:dyDescent="0.25">
      <c r="A62" s="35">
        <v>43374</v>
      </c>
      <c r="B62" s="36">
        <v>1594986</v>
      </c>
      <c r="C62" s="36">
        <v>533110</v>
      </c>
      <c r="D62" s="36">
        <v>533110</v>
      </c>
      <c r="E62" s="37" t="s">
        <v>254</v>
      </c>
      <c r="F62" s="37" t="s">
        <v>229</v>
      </c>
      <c r="G62" s="37" t="s">
        <v>255</v>
      </c>
      <c r="H62" s="85" t="s">
        <v>231</v>
      </c>
      <c r="I62" s="37" t="s">
        <v>262</v>
      </c>
      <c r="J62" s="37" t="s">
        <v>233</v>
      </c>
      <c r="K62" s="37" t="s">
        <v>234</v>
      </c>
      <c r="L62" s="37" t="s">
        <v>235</v>
      </c>
      <c r="M62" s="37" t="s">
        <v>252</v>
      </c>
      <c r="N62" s="37" t="s">
        <v>256</v>
      </c>
      <c r="O62" s="37" t="s">
        <v>253</v>
      </c>
      <c r="P62" s="37" t="s">
        <v>239</v>
      </c>
      <c r="Q62" s="37" t="s">
        <v>240</v>
      </c>
      <c r="R62" s="38">
        <v>43105</v>
      </c>
      <c r="S62" s="38">
        <v>43376</v>
      </c>
      <c r="T62" s="38">
        <v>43379</v>
      </c>
      <c r="U62" s="36">
        <v>212471575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389</v>
      </c>
      <c r="AD62" s="36">
        <v>0</v>
      </c>
      <c r="AE62" s="36">
        <v>0</v>
      </c>
      <c r="AF62" s="36">
        <v>0</v>
      </c>
      <c r="AG62" s="36">
        <v>0</v>
      </c>
      <c r="AH62" s="36">
        <v>150973</v>
      </c>
      <c r="AI62" s="36">
        <v>803</v>
      </c>
      <c r="AJ62" s="36">
        <v>0</v>
      </c>
      <c r="AK62" s="36">
        <v>25771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6">
        <v>0</v>
      </c>
      <c r="BS62" s="36">
        <v>0</v>
      </c>
      <c r="BT62" s="36">
        <v>0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149199</v>
      </c>
      <c r="CE62" s="36">
        <v>177547</v>
      </c>
      <c r="CF62" s="36">
        <v>0</v>
      </c>
      <c r="CG62" s="36">
        <v>28348</v>
      </c>
      <c r="CH62" s="36">
        <v>0</v>
      </c>
      <c r="CI62" s="36">
        <v>0</v>
      </c>
      <c r="CJ62" s="36">
        <v>0</v>
      </c>
      <c r="CK62" s="36">
        <v>0</v>
      </c>
      <c r="CL62" s="36">
        <v>28348</v>
      </c>
      <c r="CM62" s="36">
        <v>-177547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  <c r="DA62" s="36">
        <v>0</v>
      </c>
      <c r="DB62" s="36">
        <v>0</v>
      </c>
      <c r="DC62" s="36">
        <v>0</v>
      </c>
      <c r="DD62" s="36">
        <v>0</v>
      </c>
      <c r="DE62" s="36">
        <v>-177547</v>
      </c>
      <c r="DF62" s="36">
        <v>0</v>
      </c>
      <c r="DG62" s="36">
        <v>0</v>
      </c>
      <c r="DH62" s="36">
        <v>0</v>
      </c>
      <c r="DI62" s="36">
        <v>0</v>
      </c>
      <c r="DJ62" s="36">
        <v>0</v>
      </c>
      <c r="DK62" s="36">
        <v>0</v>
      </c>
      <c r="DL62" s="36">
        <v>0</v>
      </c>
      <c r="DM62" s="36">
        <v>0</v>
      </c>
      <c r="DN62" s="36">
        <v>0</v>
      </c>
      <c r="DO62" s="36">
        <v>0</v>
      </c>
      <c r="DP62" s="36">
        <v>0</v>
      </c>
      <c r="DQ62" s="36">
        <v>0</v>
      </c>
      <c r="DR62" s="36">
        <v>0</v>
      </c>
      <c r="DS62" s="36">
        <v>0</v>
      </c>
      <c r="DT62" s="36">
        <v>0</v>
      </c>
      <c r="DU62" s="36">
        <v>0</v>
      </c>
      <c r="DV62" s="36">
        <v>0</v>
      </c>
      <c r="DW62" s="36">
        <v>0</v>
      </c>
      <c r="DX62" s="36">
        <v>0</v>
      </c>
      <c r="DY62" s="36">
        <v>0</v>
      </c>
      <c r="DZ62" s="36">
        <v>0</v>
      </c>
      <c r="EA62" s="36">
        <v>0</v>
      </c>
      <c r="EB62" s="36">
        <v>0</v>
      </c>
      <c r="EC62" s="36">
        <v>0</v>
      </c>
      <c r="ED62" s="36">
        <v>0</v>
      </c>
      <c r="EE62" s="36">
        <v>0</v>
      </c>
      <c r="EF62" s="36">
        <v>0</v>
      </c>
      <c r="EG62" s="36">
        <v>0</v>
      </c>
      <c r="EH62" s="36">
        <v>0</v>
      </c>
      <c r="EI62" s="36">
        <v>0</v>
      </c>
      <c r="EJ62" s="36">
        <v>0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0</v>
      </c>
      <c r="EQ62" s="36">
        <v>0</v>
      </c>
      <c r="ER62" s="36">
        <v>0</v>
      </c>
      <c r="ES62" s="36">
        <v>0</v>
      </c>
      <c r="ET62" s="36">
        <v>0</v>
      </c>
      <c r="EU62" s="36">
        <v>0</v>
      </c>
      <c r="EV62" s="36">
        <v>0</v>
      </c>
      <c r="EW62" s="36">
        <v>0</v>
      </c>
      <c r="EX62" s="36">
        <v>0</v>
      </c>
      <c r="EY62" s="36">
        <v>0</v>
      </c>
      <c r="EZ62" s="36">
        <v>0</v>
      </c>
      <c r="FA62" s="36">
        <v>0</v>
      </c>
      <c r="FB62" s="36">
        <v>0</v>
      </c>
      <c r="FC62" s="36">
        <v>0</v>
      </c>
      <c r="FD62" s="36">
        <v>0</v>
      </c>
      <c r="FE62" s="36">
        <v>0</v>
      </c>
      <c r="FF62" s="36">
        <v>0</v>
      </c>
      <c r="FG62" s="36">
        <v>0</v>
      </c>
      <c r="FH62" s="36">
        <v>0</v>
      </c>
      <c r="FI62" s="36">
        <v>0</v>
      </c>
      <c r="FJ62" s="36">
        <v>0</v>
      </c>
      <c r="FK62" s="36">
        <v>0</v>
      </c>
      <c r="FL62" s="36">
        <v>0</v>
      </c>
      <c r="FM62" s="36">
        <v>0</v>
      </c>
      <c r="FN62" s="36">
        <v>0</v>
      </c>
      <c r="FO62" s="36">
        <v>0</v>
      </c>
      <c r="FP62" s="36">
        <v>0</v>
      </c>
      <c r="FQ62" s="36">
        <v>28348</v>
      </c>
      <c r="FR62" s="36">
        <v>0</v>
      </c>
      <c r="FS62" s="37" t="s">
        <v>241</v>
      </c>
      <c r="FT62" s="39">
        <f t="shared" si="47"/>
        <v>126868</v>
      </c>
      <c r="FU62" s="39">
        <f t="shared" si="47"/>
        <v>675</v>
      </c>
      <c r="FV62" s="39">
        <f t="shared" si="47"/>
        <v>0</v>
      </c>
      <c r="FW62" s="39">
        <f t="shared" si="47"/>
        <v>21656</v>
      </c>
      <c r="FX62" s="39">
        <f t="shared" si="47"/>
        <v>0</v>
      </c>
      <c r="FY62" s="39">
        <f t="shared" si="48"/>
        <v>0</v>
      </c>
      <c r="FZ62" s="39">
        <f t="shared" si="49"/>
        <v>0</v>
      </c>
      <c r="GA62" s="39">
        <f t="shared" si="50"/>
        <v>0</v>
      </c>
      <c r="GB62" s="39">
        <f t="shared" si="50"/>
        <v>0</v>
      </c>
      <c r="GC62" s="39">
        <f t="shared" si="50"/>
        <v>0</v>
      </c>
      <c r="GD62" s="39">
        <f t="shared" si="51"/>
        <v>0</v>
      </c>
      <c r="GE62" s="39">
        <f t="shared" si="51"/>
        <v>0</v>
      </c>
      <c r="GF62" s="39"/>
      <c r="GG62" s="39"/>
      <c r="GH62" s="39">
        <f t="shared" si="52"/>
        <v>0</v>
      </c>
      <c r="GI62" s="39">
        <f t="shared" si="53"/>
        <v>0</v>
      </c>
      <c r="GJ62" s="39">
        <f t="shared" si="54"/>
        <v>149199</v>
      </c>
      <c r="GK62" s="39"/>
      <c r="GL62" s="39">
        <f t="shared" si="55"/>
        <v>0</v>
      </c>
      <c r="GM62" s="39"/>
      <c r="GN62" s="39">
        <f t="shared" si="0"/>
        <v>0</v>
      </c>
      <c r="GO62" s="40">
        <f t="shared" si="56"/>
        <v>28348</v>
      </c>
      <c r="GP62" s="40">
        <f t="shared" si="11"/>
        <v>177547</v>
      </c>
      <c r="GQ62" s="40">
        <f t="shared" si="12"/>
        <v>177547</v>
      </c>
      <c r="GR62" s="39" t="str">
        <f>IFERROR(VLOOKUP(CONCATENATE(C62,R62,S62),'Clientes Afectados'!$L$4:$M$249,2,0),"NO")</f>
        <v>NO</v>
      </c>
      <c r="GS62" s="64">
        <f t="shared" si="13"/>
        <v>271</v>
      </c>
      <c r="GT62" s="39" t="e">
        <f>+IF(GS62&gt;#REF!,"SI","NO")</f>
        <v>#REF!</v>
      </c>
    </row>
    <row r="63" spans="1:202" x14ac:dyDescent="0.25">
      <c r="A63" s="35">
        <v>43374</v>
      </c>
      <c r="B63" s="36">
        <v>1594986</v>
      </c>
      <c r="C63" s="36">
        <v>533111</v>
      </c>
      <c r="D63" s="36">
        <v>533111</v>
      </c>
      <c r="E63" s="37" t="s">
        <v>257</v>
      </c>
      <c r="F63" s="37" t="s">
        <v>258</v>
      </c>
      <c r="G63" s="37" t="s">
        <v>259</v>
      </c>
      <c r="H63" s="85" t="s">
        <v>231</v>
      </c>
      <c r="I63" s="37" t="s">
        <v>244</v>
      </c>
      <c r="J63" s="37" t="s">
        <v>233</v>
      </c>
      <c r="K63" s="37" t="s">
        <v>234</v>
      </c>
      <c r="L63" s="37" t="s">
        <v>235</v>
      </c>
      <c r="M63" s="37" t="s">
        <v>252</v>
      </c>
      <c r="N63" s="37" t="s">
        <v>253</v>
      </c>
      <c r="O63" s="37" t="s">
        <v>253</v>
      </c>
      <c r="P63" s="37" t="s">
        <v>239</v>
      </c>
      <c r="Q63" s="37" t="s">
        <v>240</v>
      </c>
      <c r="R63" s="38">
        <v>43347</v>
      </c>
      <c r="S63" s="38">
        <v>43376</v>
      </c>
      <c r="T63" s="38">
        <v>43379</v>
      </c>
      <c r="U63" s="36">
        <v>212471575</v>
      </c>
      <c r="V63" s="36">
        <v>50790</v>
      </c>
      <c r="W63" s="36">
        <v>0</v>
      </c>
      <c r="X63" s="36">
        <v>13083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133</v>
      </c>
      <c r="AE63" s="36">
        <v>133</v>
      </c>
      <c r="AF63" s="36">
        <v>133</v>
      </c>
      <c r="AG63" s="36">
        <v>133</v>
      </c>
      <c r="AH63" s="36">
        <v>124683</v>
      </c>
      <c r="AI63" s="36">
        <v>803</v>
      </c>
      <c r="AJ63" s="36">
        <v>0</v>
      </c>
      <c r="AK63" s="36">
        <v>3071523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507092</v>
      </c>
      <c r="AU63" s="36">
        <v>0</v>
      </c>
      <c r="AV63" s="36">
        <v>0</v>
      </c>
      <c r="AW63" s="36">
        <v>31490</v>
      </c>
      <c r="AX63" s="36">
        <v>0</v>
      </c>
      <c r="AY63" s="36">
        <v>177205</v>
      </c>
      <c r="AZ63" s="36">
        <v>723153</v>
      </c>
      <c r="BA63" s="36">
        <v>0</v>
      </c>
      <c r="BB63" s="36">
        <v>0</v>
      </c>
      <c r="BC63" s="36">
        <v>0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>
        <v>0</v>
      </c>
      <c r="BO63" s="36">
        <v>0</v>
      </c>
      <c r="BP63" s="36">
        <v>0</v>
      </c>
      <c r="BQ63" s="36">
        <v>0</v>
      </c>
      <c r="BR63" s="36">
        <v>0</v>
      </c>
      <c r="BS63" s="36">
        <v>0</v>
      </c>
      <c r="BT63" s="36">
        <v>0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3895757</v>
      </c>
      <c r="CE63" s="36">
        <v>4635951</v>
      </c>
      <c r="CF63" s="36">
        <v>0</v>
      </c>
      <c r="CG63" s="36">
        <v>740194</v>
      </c>
      <c r="CH63" s="36">
        <v>0</v>
      </c>
      <c r="CI63" s="36">
        <v>0</v>
      </c>
      <c r="CJ63" s="36">
        <v>0</v>
      </c>
      <c r="CK63" s="36">
        <v>0</v>
      </c>
      <c r="CL63" s="36">
        <v>740194</v>
      </c>
      <c r="CM63" s="36">
        <v>-4635951</v>
      </c>
      <c r="CN63" s="36">
        <v>0</v>
      </c>
      <c r="CO63" s="36">
        <v>0</v>
      </c>
      <c r="CP63" s="36">
        <v>0</v>
      </c>
      <c r="CQ63" s="36">
        <v>0</v>
      </c>
      <c r="CR63" s="36">
        <v>0</v>
      </c>
      <c r="CS63" s="36">
        <v>0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  <c r="DA63" s="36">
        <v>0</v>
      </c>
      <c r="DB63" s="36">
        <v>0</v>
      </c>
      <c r="DC63" s="36">
        <v>0</v>
      </c>
      <c r="DD63" s="36">
        <v>0</v>
      </c>
      <c r="DE63" s="36">
        <v>-4635951</v>
      </c>
      <c r="DF63" s="36">
        <v>0</v>
      </c>
      <c r="DG63" s="36">
        <v>0</v>
      </c>
      <c r="DH63" s="36">
        <v>0</v>
      </c>
      <c r="DI63" s="36">
        <v>0</v>
      </c>
      <c r="DJ63" s="36">
        <v>0</v>
      </c>
      <c r="DK63" s="36">
        <v>0</v>
      </c>
      <c r="DL63" s="36">
        <v>0</v>
      </c>
      <c r="DM63" s="36">
        <v>0</v>
      </c>
      <c r="DN63" s="36">
        <v>0</v>
      </c>
      <c r="DO63" s="36">
        <v>0</v>
      </c>
      <c r="DP63" s="36">
        <v>0</v>
      </c>
      <c r="DQ63" s="36">
        <v>0</v>
      </c>
      <c r="DR63" s="36">
        <v>0</v>
      </c>
      <c r="DS63" s="36">
        <v>0</v>
      </c>
      <c r="DT63" s="36">
        <v>0</v>
      </c>
      <c r="DU63" s="36">
        <v>0</v>
      </c>
      <c r="DV63" s="36">
        <v>0</v>
      </c>
      <c r="DW63" s="36">
        <v>0</v>
      </c>
      <c r="DX63" s="36">
        <v>0</v>
      </c>
      <c r="DY63" s="36">
        <v>0</v>
      </c>
      <c r="DZ63" s="36">
        <v>0</v>
      </c>
      <c r="EA63" s="36">
        <v>0</v>
      </c>
      <c r="EB63" s="36">
        <v>0</v>
      </c>
      <c r="EC63" s="36">
        <v>0</v>
      </c>
      <c r="ED63" s="36">
        <v>0</v>
      </c>
      <c r="EE63" s="36">
        <v>0</v>
      </c>
      <c r="EF63" s="36">
        <v>0</v>
      </c>
      <c r="EG63" s="36">
        <v>0</v>
      </c>
      <c r="EH63" s="36">
        <v>0</v>
      </c>
      <c r="EI63" s="36">
        <v>0</v>
      </c>
      <c r="EJ63" s="36">
        <v>0</v>
      </c>
      <c r="EK63" s="36">
        <v>0</v>
      </c>
      <c r="EL63" s="36">
        <v>0</v>
      </c>
      <c r="EM63" s="36">
        <v>0</v>
      </c>
      <c r="EN63" s="36">
        <v>0</v>
      </c>
      <c r="EO63" s="36">
        <v>0</v>
      </c>
      <c r="EP63" s="36">
        <v>0</v>
      </c>
      <c r="EQ63" s="36">
        <v>0</v>
      </c>
      <c r="ER63" s="36">
        <v>0</v>
      </c>
      <c r="ES63" s="36">
        <v>0</v>
      </c>
      <c r="ET63" s="36">
        <v>0</v>
      </c>
      <c r="EU63" s="36">
        <v>0</v>
      </c>
      <c r="EV63" s="36">
        <v>0</v>
      </c>
      <c r="EW63" s="36">
        <v>0</v>
      </c>
      <c r="EX63" s="36">
        <v>0</v>
      </c>
      <c r="EY63" s="36">
        <v>0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0</v>
      </c>
      <c r="FF63" s="36">
        <v>0</v>
      </c>
      <c r="FG63" s="36">
        <v>0</v>
      </c>
      <c r="FH63" s="36">
        <v>0</v>
      </c>
      <c r="FI63" s="36">
        <v>0</v>
      </c>
      <c r="FJ63" s="36">
        <v>0</v>
      </c>
      <c r="FK63" s="36">
        <v>0</v>
      </c>
      <c r="FL63" s="36">
        <v>0</v>
      </c>
      <c r="FM63" s="36">
        <v>0</v>
      </c>
      <c r="FN63" s="36">
        <v>0</v>
      </c>
      <c r="FO63" s="36">
        <v>0</v>
      </c>
      <c r="FP63" s="36">
        <v>0</v>
      </c>
      <c r="FQ63" s="36">
        <v>740194</v>
      </c>
      <c r="FR63" s="36">
        <v>0</v>
      </c>
      <c r="FS63" s="37" t="s">
        <v>241</v>
      </c>
      <c r="FT63" s="39">
        <f t="shared" si="47"/>
        <v>104776</v>
      </c>
      <c r="FU63" s="39">
        <f t="shared" si="47"/>
        <v>675</v>
      </c>
      <c r="FV63" s="39">
        <f t="shared" si="47"/>
        <v>0</v>
      </c>
      <c r="FW63" s="39">
        <f t="shared" si="47"/>
        <v>2581112</v>
      </c>
      <c r="FX63" s="39">
        <f t="shared" si="47"/>
        <v>0</v>
      </c>
      <c r="FY63" s="39">
        <f t="shared" si="48"/>
        <v>426128</v>
      </c>
      <c r="FZ63" s="39">
        <f t="shared" si="49"/>
        <v>0</v>
      </c>
      <c r="GA63" s="39">
        <f t="shared" si="50"/>
        <v>148912</v>
      </c>
      <c r="GB63" s="39">
        <f t="shared" si="50"/>
        <v>607692</v>
      </c>
      <c r="GC63" s="39">
        <f t="shared" si="50"/>
        <v>0</v>
      </c>
      <c r="GD63" s="39">
        <f t="shared" si="51"/>
        <v>0</v>
      </c>
      <c r="GE63" s="39">
        <f t="shared" si="51"/>
        <v>0</v>
      </c>
      <c r="GF63" s="39"/>
      <c r="GG63" s="39"/>
      <c r="GH63" s="39">
        <f t="shared" si="52"/>
        <v>26462.18487394958</v>
      </c>
      <c r="GI63" s="39">
        <f t="shared" si="53"/>
        <v>0</v>
      </c>
      <c r="GJ63" s="39">
        <f t="shared" si="54"/>
        <v>3895757.1848739497</v>
      </c>
      <c r="GK63" s="39"/>
      <c r="GL63" s="39">
        <f t="shared" si="55"/>
        <v>0</v>
      </c>
      <c r="GM63" s="39"/>
      <c r="GN63" s="39">
        <f t="shared" si="0"/>
        <v>0</v>
      </c>
      <c r="GO63" s="40">
        <f t="shared" si="56"/>
        <v>740194</v>
      </c>
      <c r="GP63" s="40">
        <f t="shared" si="11"/>
        <v>4635951.1848739497</v>
      </c>
      <c r="GQ63" s="40">
        <f t="shared" si="12"/>
        <v>4635951.1848739497</v>
      </c>
      <c r="GR63" s="39" t="str">
        <f>IFERROR(VLOOKUP(CONCATENATE(C63,R63,S63),'Clientes Afectados'!$L$4:$M$249,2,0),"NO")</f>
        <v>NO</v>
      </c>
      <c r="GS63" s="64">
        <f t="shared" si="13"/>
        <v>29</v>
      </c>
      <c r="GT63" s="39" t="e">
        <f>+IF(GS63&gt;#REF!,"SI","NO")</f>
        <v>#REF!</v>
      </c>
    </row>
    <row r="64" spans="1:202" x14ac:dyDescent="0.25">
      <c r="A64" s="35">
        <v>43374</v>
      </c>
      <c r="B64" s="36">
        <v>1594986</v>
      </c>
      <c r="C64" s="36">
        <v>916308</v>
      </c>
      <c r="D64" s="36">
        <v>916308</v>
      </c>
      <c r="E64" s="37" t="s">
        <v>260</v>
      </c>
      <c r="F64" s="37" t="s">
        <v>229</v>
      </c>
      <c r="G64" s="37" t="s">
        <v>261</v>
      </c>
      <c r="H64" s="85" t="s">
        <v>231</v>
      </c>
      <c r="I64" s="37" t="s">
        <v>262</v>
      </c>
      <c r="J64" s="37" t="s">
        <v>263</v>
      </c>
      <c r="K64" s="37" t="s">
        <v>234</v>
      </c>
      <c r="L64" s="37" t="s">
        <v>235</v>
      </c>
      <c r="M64" s="37" t="s">
        <v>264</v>
      </c>
      <c r="N64" s="37" t="s">
        <v>236</v>
      </c>
      <c r="O64" s="37" t="s">
        <v>236</v>
      </c>
      <c r="P64" s="37" t="s">
        <v>239</v>
      </c>
      <c r="Q64" s="37" t="s">
        <v>240</v>
      </c>
      <c r="R64" s="38">
        <v>43347</v>
      </c>
      <c r="S64" s="38">
        <v>43376</v>
      </c>
      <c r="T64" s="38">
        <v>43379</v>
      </c>
      <c r="U64" s="36">
        <v>212471575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32721</v>
      </c>
      <c r="AD64" s="36">
        <v>0</v>
      </c>
      <c r="AE64" s="36">
        <v>0</v>
      </c>
      <c r="AF64" s="36">
        <v>0</v>
      </c>
      <c r="AG64" s="36">
        <v>0</v>
      </c>
      <c r="AH64" s="36">
        <v>85329</v>
      </c>
      <c r="AI64" s="36">
        <v>803</v>
      </c>
      <c r="AJ64" s="36">
        <v>0</v>
      </c>
      <c r="AK64" s="36">
        <v>1857634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88603</v>
      </c>
      <c r="AZ64" s="36">
        <v>0</v>
      </c>
      <c r="BA64" s="36">
        <v>0</v>
      </c>
      <c r="BB64" s="36">
        <v>0</v>
      </c>
      <c r="BC64" s="36">
        <v>0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>
        <v>0</v>
      </c>
      <c r="BO64" s="36">
        <v>0</v>
      </c>
      <c r="BP64" s="36">
        <v>0</v>
      </c>
      <c r="BQ64" s="36">
        <v>0</v>
      </c>
      <c r="BR64" s="36">
        <v>0</v>
      </c>
      <c r="BS64" s="36">
        <v>0</v>
      </c>
      <c r="BT64" s="36">
        <v>0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1707873</v>
      </c>
      <c r="CE64" s="36">
        <v>2032369</v>
      </c>
      <c r="CF64" s="36">
        <v>0</v>
      </c>
      <c r="CG64" s="36">
        <v>324496</v>
      </c>
      <c r="CH64" s="36">
        <v>0</v>
      </c>
      <c r="CI64" s="36">
        <v>0</v>
      </c>
      <c r="CJ64" s="36">
        <v>0</v>
      </c>
      <c r="CK64" s="36">
        <v>0</v>
      </c>
      <c r="CL64" s="36">
        <v>324496</v>
      </c>
      <c r="CM64" s="36">
        <v>-2032369</v>
      </c>
      <c r="CN64" s="36">
        <v>0</v>
      </c>
      <c r="CO64" s="36">
        <v>0</v>
      </c>
      <c r="CP64" s="36">
        <v>0</v>
      </c>
      <c r="CQ64" s="36">
        <v>0</v>
      </c>
      <c r="CR64" s="36">
        <v>0</v>
      </c>
      <c r="CS64" s="36">
        <v>0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  <c r="DA64" s="36">
        <v>0</v>
      </c>
      <c r="DB64" s="36">
        <v>0</v>
      </c>
      <c r="DC64" s="36">
        <v>0</v>
      </c>
      <c r="DD64" s="36">
        <v>0</v>
      </c>
      <c r="DE64" s="36">
        <v>-2032369</v>
      </c>
      <c r="DF64" s="36">
        <v>0</v>
      </c>
      <c r="DG64" s="36">
        <v>0</v>
      </c>
      <c r="DH64" s="36">
        <v>0</v>
      </c>
      <c r="DI64" s="36">
        <v>0</v>
      </c>
      <c r="DJ64" s="36">
        <v>0</v>
      </c>
      <c r="DK64" s="36">
        <v>0</v>
      </c>
      <c r="DL64" s="36">
        <v>0</v>
      </c>
      <c r="DM64" s="36">
        <v>0</v>
      </c>
      <c r="DN64" s="36">
        <v>0</v>
      </c>
      <c r="DO64" s="36">
        <v>0</v>
      </c>
      <c r="DP64" s="36">
        <v>0</v>
      </c>
      <c r="DQ64" s="36">
        <v>0</v>
      </c>
      <c r="DR64" s="36">
        <v>0</v>
      </c>
      <c r="DS64" s="36">
        <v>0</v>
      </c>
      <c r="DT64" s="36">
        <v>0</v>
      </c>
      <c r="DU64" s="36">
        <v>0</v>
      </c>
      <c r="DV64" s="36">
        <v>0</v>
      </c>
      <c r="DW64" s="36">
        <v>0</v>
      </c>
      <c r="DX64" s="36">
        <v>0</v>
      </c>
      <c r="DY64" s="36">
        <v>0</v>
      </c>
      <c r="DZ64" s="36">
        <v>0</v>
      </c>
      <c r="EA64" s="36">
        <v>0</v>
      </c>
      <c r="EB64" s="36">
        <v>0</v>
      </c>
      <c r="EC64" s="36">
        <v>0</v>
      </c>
      <c r="ED64" s="36">
        <v>0</v>
      </c>
      <c r="EE64" s="36">
        <v>0</v>
      </c>
      <c r="EF64" s="36">
        <v>0</v>
      </c>
      <c r="EG64" s="36">
        <v>0</v>
      </c>
      <c r="EH64" s="36">
        <v>0</v>
      </c>
      <c r="EI64" s="36">
        <v>0</v>
      </c>
      <c r="EJ64" s="36">
        <v>0</v>
      </c>
      <c r="EK64" s="36">
        <v>0</v>
      </c>
      <c r="EL64" s="36">
        <v>0</v>
      </c>
      <c r="EM64" s="36">
        <v>0</v>
      </c>
      <c r="EN64" s="36">
        <v>0</v>
      </c>
      <c r="EO64" s="36">
        <v>0</v>
      </c>
      <c r="EP64" s="36">
        <v>0</v>
      </c>
      <c r="EQ64" s="36">
        <v>0</v>
      </c>
      <c r="ER64" s="36">
        <v>0</v>
      </c>
      <c r="ES64" s="36">
        <v>0</v>
      </c>
      <c r="ET64" s="36">
        <v>0</v>
      </c>
      <c r="EU64" s="36">
        <v>0</v>
      </c>
      <c r="EV64" s="36">
        <v>0</v>
      </c>
      <c r="EW64" s="36">
        <v>0</v>
      </c>
      <c r="EX64" s="36">
        <v>0</v>
      </c>
      <c r="EY64" s="36">
        <v>0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0</v>
      </c>
      <c r="FF64" s="36">
        <v>0</v>
      </c>
      <c r="FG64" s="36">
        <v>0</v>
      </c>
      <c r="FH64" s="36">
        <v>0</v>
      </c>
      <c r="FI64" s="36">
        <v>0</v>
      </c>
      <c r="FJ64" s="36">
        <v>0</v>
      </c>
      <c r="FK64" s="36">
        <v>0</v>
      </c>
      <c r="FL64" s="36">
        <v>0</v>
      </c>
      <c r="FM64" s="36">
        <v>0</v>
      </c>
      <c r="FN64" s="36">
        <v>0</v>
      </c>
      <c r="FO64" s="36">
        <v>0</v>
      </c>
      <c r="FP64" s="36">
        <v>0</v>
      </c>
      <c r="FQ64" s="36">
        <v>324496</v>
      </c>
      <c r="FR64" s="36">
        <v>0</v>
      </c>
      <c r="FS64" s="37" t="s">
        <v>241</v>
      </c>
      <c r="FT64" s="39">
        <f t="shared" si="47"/>
        <v>71705</v>
      </c>
      <c r="FU64" s="39">
        <f t="shared" si="47"/>
        <v>675</v>
      </c>
      <c r="FV64" s="39">
        <f t="shared" si="47"/>
        <v>0</v>
      </c>
      <c r="FW64" s="39">
        <f t="shared" si="47"/>
        <v>1561037</v>
      </c>
      <c r="FX64" s="39">
        <f t="shared" si="47"/>
        <v>0</v>
      </c>
      <c r="FY64" s="39">
        <f t="shared" si="48"/>
        <v>0</v>
      </c>
      <c r="FZ64" s="39">
        <f t="shared" si="49"/>
        <v>0</v>
      </c>
      <c r="GA64" s="39">
        <f t="shared" si="50"/>
        <v>74456</v>
      </c>
      <c r="GB64" s="39">
        <f t="shared" si="50"/>
        <v>0</v>
      </c>
      <c r="GC64" s="39">
        <f t="shared" si="50"/>
        <v>0</v>
      </c>
      <c r="GD64" s="39">
        <f t="shared" si="51"/>
        <v>0</v>
      </c>
      <c r="GE64" s="39">
        <f t="shared" si="51"/>
        <v>0</v>
      </c>
      <c r="GF64" s="39"/>
      <c r="GG64" s="39"/>
      <c r="GH64" s="39">
        <f t="shared" si="52"/>
        <v>0</v>
      </c>
      <c r="GI64" s="39">
        <f t="shared" si="53"/>
        <v>0</v>
      </c>
      <c r="GJ64" s="39">
        <f t="shared" si="54"/>
        <v>1707873</v>
      </c>
      <c r="GK64" s="39"/>
      <c r="GL64" s="39">
        <f t="shared" si="55"/>
        <v>0</v>
      </c>
      <c r="GM64" s="39"/>
      <c r="GN64" s="39">
        <f t="shared" si="0"/>
        <v>0</v>
      </c>
      <c r="GO64" s="40">
        <f t="shared" si="56"/>
        <v>324496</v>
      </c>
      <c r="GP64" s="40">
        <f t="shared" si="11"/>
        <v>2032369</v>
      </c>
      <c r="GQ64" s="40">
        <f t="shared" si="12"/>
        <v>2032369</v>
      </c>
      <c r="GR64" s="39" t="str">
        <f>IFERROR(VLOOKUP(CONCATENATE(C64,R64,S64),'Clientes Afectados'!$L$4:$M$249,2,0),"NO")</f>
        <v>NO</v>
      </c>
      <c r="GS64" s="64">
        <f t="shared" si="13"/>
        <v>29</v>
      </c>
      <c r="GT64" s="39" t="e">
        <f>+IF(GS64&gt;#REF!,"SI","NO")</f>
        <v>#REF!</v>
      </c>
    </row>
    <row r="65" spans="1:202" x14ac:dyDescent="0.25">
      <c r="A65" s="35">
        <v>43374</v>
      </c>
      <c r="B65" s="36">
        <v>1594986</v>
      </c>
      <c r="C65" s="36">
        <v>973766</v>
      </c>
      <c r="D65" s="36">
        <v>973766</v>
      </c>
      <c r="E65" s="37" t="s">
        <v>265</v>
      </c>
      <c r="F65" s="37" t="s">
        <v>229</v>
      </c>
      <c r="G65" s="37" t="s">
        <v>266</v>
      </c>
      <c r="H65" s="85" t="s">
        <v>231</v>
      </c>
      <c r="I65" s="37" t="s">
        <v>262</v>
      </c>
      <c r="J65" s="37" t="s">
        <v>263</v>
      </c>
      <c r="K65" s="37" t="s">
        <v>234</v>
      </c>
      <c r="L65" s="37" t="s">
        <v>235</v>
      </c>
      <c r="M65" s="37" t="s">
        <v>264</v>
      </c>
      <c r="N65" s="37" t="s">
        <v>236</v>
      </c>
      <c r="O65" s="37" t="s">
        <v>236</v>
      </c>
      <c r="P65" s="37" t="s">
        <v>239</v>
      </c>
      <c r="Q65" s="37" t="s">
        <v>240</v>
      </c>
      <c r="R65" s="38">
        <v>43347</v>
      </c>
      <c r="S65" s="38">
        <v>43376</v>
      </c>
      <c r="T65" s="38">
        <v>43379</v>
      </c>
      <c r="U65" s="36">
        <v>212471575</v>
      </c>
      <c r="V65" s="36">
        <v>29989</v>
      </c>
      <c r="W65" s="36">
        <v>0</v>
      </c>
      <c r="X65" s="36">
        <v>4683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76</v>
      </c>
      <c r="AE65" s="36">
        <v>78</v>
      </c>
      <c r="AF65" s="36">
        <v>76</v>
      </c>
      <c r="AG65" s="36">
        <v>76</v>
      </c>
      <c r="AH65" s="36">
        <v>0</v>
      </c>
      <c r="AI65" s="36">
        <v>803</v>
      </c>
      <c r="AJ65" s="36">
        <v>0</v>
      </c>
      <c r="AK65" s="36">
        <v>1702533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299412</v>
      </c>
      <c r="AU65" s="36">
        <v>0</v>
      </c>
      <c r="AV65" s="36">
        <v>0</v>
      </c>
      <c r="AW65" s="36">
        <v>18593</v>
      </c>
      <c r="AX65" s="36">
        <v>0</v>
      </c>
      <c r="AY65" s="36">
        <v>103925</v>
      </c>
      <c r="AZ65" s="36">
        <v>413231</v>
      </c>
      <c r="BA65" s="36">
        <v>0</v>
      </c>
      <c r="BB65" s="36">
        <v>0</v>
      </c>
      <c r="BC65" s="36">
        <v>0</v>
      </c>
      <c r="BD65" s="36">
        <v>0</v>
      </c>
      <c r="BE65" s="36">
        <v>0</v>
      </c>
      <c r="BF65" s="36"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>
        <v>0</v>
      </c>
      <c r="BO65" s="36">
        <v>0</v>
      </c>
      <c r="BP65" s="36">
        <v>0</v>
      </c>
      <c r="BQ65" s="36">
        <v>0</v>
      </c>
      <c r="BR65" s="36">
        <v>0</v>
      </c>
      <c r="BS65" s="36">
        <v>0</v>
      </c>
      <c r="BT65" s="36">
        <v>0</v>
      </c>
      <c r="BU65" s="36">
        <v>0</v>
      </c>
      <c r="BV65" s="36">
        <v>0</v>
      </c>
      <c r="BW65" s="36">
        <v>0</v>
      </c>
      <c r="BX65" s="3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2133191</v>
      </c>
      <c r="CE65" s="36">
        <v>2538497</v>
      </c>
      <c r="CF65" s="36">
        <v>0</v>
      </c>
      <c r="CG65" s="36">
        <v>405306</v>
      </c>
      <c r="CH65" s="36">
        <v>0</v>
      </c>
      <c r="CI65" s="36">
        <v>0</v>
      </c>
      <c r="CJ65" s="36">
        <v>0</v>
      </c>
      <c r="CK65" s="36">
        <v>0</v>
      </c>
      <c r="CL65" s="36">
        <v>405306</v>
      </c>
      <c r="CM65" s="36">
        <v>-2538497</v>
      </c>
      <c r="CN65" s="36">
        <v>0</v>
      </c>
      <c r="CO65" s="36">
        <v>0</v>
      </c>
      <c r="CP65" s="36">
        <v>0</v>
      </c>
      <c r="CQ65" s="36">
        <v>0</v>
      </c>
      <c r="CR65" s="36">
        <v>0</v>
      </c>
      <c r="CS65" s="36">
        <v>0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  <c r="DA65" s="36">
        <v>0</v>
      </c>
      <c r="DB65" s="36">
        <v>0</v>
      </c>
      <c r="DC65" s="36">
        <v>0</v>
      </c>
      <c r="DD65" s="36">
        <v>0</v>
      </c>
      <c r="DE65" s="36">
        <v>-2538497</v>
      </c>
      <c r="DF65" s="36">
        <v>0</v>
      </c>
      <c r="DG65" s="36">
        <v>0</v>
      </c>
      <c r="DH65" s="36">
        <v>0</v>
      </c>
      <c r="DI65" s="36">
        <v>0</v>
      </c>
      <c r="DJ65" s="36">
        <v>0</v>
      </c>
      <c r="DK65" s="36">
        <v>0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  <c r="DQ65" s="36">
        <v>0</v>
      </c>
      <c r="DR65" s="36">
        <v>0</v>
      </c>
      <c r="DS65" s="36">
        <v>0</v>
      </c>
      <c r="DT65" s="36">
        <v>0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6"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0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6">
        <v>0</v>
      </c>
      <c r="FG65" s="36">
        <v>0</v>
      </c>
      <c r="FH65" s="36">
        <v>0</v>
      </c>
      <c r="FI65" s="36">
        <v>0</v>
      </c>
      <c r="FJ65" s="36">
        <v>0</v>
      </c>
      <c r="FK65" s="36">
        <v>0</v>
      </c>
      <c r="FL65" s="36">
        <v>0</v>
      </c>
      <c r="FM65" s="36">
        <v>0</v>
      </c>
      <c r="FN65" s="36">
        <v>0</v>
      </c>
      <c r="FO65" s="36">
        <v>0</v>
      </c>
      <c r="FP65" s="36">
        <v>0</v>
      </c>
      <c r="FQ65" s="36">
        <v>405306</v>
      </c>
      <c r="FR65" s="36">
        <v>0</v>
      </c>
      <c r="FS65" s="37" t="s">
        <v>241</v>
      </c>
      <c r="FT65" s="39">
        <f t="shared" si="47"/>
        <v>0</v>
      </c>
      <c r="FU65" s="39">
        <f t="shared" si="47"/>
        <v>675</v>
      </c>
      <c r="FV65" s="39">
        <f t="shared" si="47"/>
        <v>0</v>
      </c>
      <c r="FW65" s="39">
        <f t="shared" si="47"/>
        <v>1430700</v>
      </c>
      <c r="FX65" s="39">
        <f t="shared" si="47"/>
        <v>0</v>
      </c>
      <c r="FY65" s="39">
        <f t="shared" si="48"/>
        <v>251607</v>
      </c>
      <c r="FZ65" s="39">
        <f t="shared" si="49"/>
        <v>0</v>
      </c>
      <c r="GA65" s="39">
        <f t="shared" si="50"/>
        <v>87332</v>
      </c>
      <c r="GB65" s="39">
        <f t="shared" si="50"/>
        <v>347253</v>
      </c>
      <c r="GC65" s="39">
        <f t="shared" si="50"/>
        <v>0</v>
      </c>
      <c r="GD65" s="39">
        <f t="shared" si="51"/>
        <v>0</v>
      </c>
      <c r="GE65" s="39">
        <f t="shared" si="51"/>
        <v>0</v>
      </c>
      <c r="GF65" s="39"/>
      <c r="GG65" s="39"/>
      <c r="GH65" s="39">
        <f t="shared" si="52"/>
        <v>15624.36974789916</v>
      </c>
      <c r="GI65" s="39">
        <f t="shared" si="53"/>
        <v>0</v>
      </c>
      <c r="GJ65" s="39">
        <f t="shared" si="54"/>
        <v>2133191.369747899</v>
      </c>
      <c r="GK65" s="39"/>
      <c r="GL65" s="39">
        <f t="shared" si="55"/>
        <v>0</v>
      </c>
      <c r="GM65" s="39"/>
      <c r="GN65" s="39">
        <f t="shared" si="0"/>
        <v>0</v>
      </c>
      <c r="GO65" s="40">
        <f t="shared" si="56"/>
        <v>405306</v>
      </c>
      <c r="GP65" s="40">
        <f t="shared" si="11"/>
        <v>2538497.369747899</v>
      </c>
      <c r="GQ65" s="40">
        <f t="shared" si="12"/>
        <v>2538497.369747899</v>
      </c>
      <c r="GR65" s="39" t="str">
        <f>IFERROR(VLOOKUP(CONCATENATE(C65,R65,S65),'Clientes Afectados'!$L$4:$M$249,2,0),"NO")</f>
        <v>NO</v>
      </c>
      <c r="GS65" s="64">
        <f t="shared" si="13"/>
        <v>29</v>
      </c>
      <c r="GT65" s="39" t="e">
        <f>+IF(GS65&gt;#REF!,"SI","NO")</f>
        <v>#REF!</v>
      </c>
    </row>
    <row r="66" spans="1:202" x14ac:dyDescent="0.25">
      <c r="A66" s="35">
        <v>43374</v>
      </c>
      <c r="B66" s="36">
        <v>1594986</v>
      </c>
      <c r="C66" s="36">
        <v>1263130</v>
      </c>
      <c r="D66" s="36">
        <v>1263130</v>
      </c>
      <c r="E66" s="37" t="s">
        <v>267</v>
      </c>
      <c r="F66" s="37" t="s">
        <v>229</v>
      </c>
      <c r="G66" s="37" t="s">
        <v>268</v>
      </c>
      <c r="H66" s="85" t="s">
        <v>231</v>
      </c>
      <c r="I66" s="37" t="s">
        <v>262</v>
      </c>
      <c r="J66" s="37" t="s">
        <v>233</v>
      </c>
      <c r="K66" s="37" t="s">
        <v>234</v>
      </c>
      <c r="L66" s="37" t="s">
        <v>235</v>
      </c>
      <c r="M66" s="37" t="s">
        <v>269</v>
      </c>
      <c r="N66" s="37" t="s">
        <v>270</v>
      </c>
      <c r="O66" s="37" t="s">
        <v>270</v>
      </c>
      <c r="P66" s="37" t="s">
        <v>239</v>
      </c>
      <c r="Q66" s="37" t="s">
        <v>240</v>
      </c>
      <c r="R66" s="38">
        <v>43347</v>
      </c>
      <c r="S66" s="38">
        <v>43376</v>
      </c>
      <c r="T66" s="38">
        <v>43379</v>
      </c>
      <c r="U66" s="36">
        <v>212471575</v>
      </c>
      <c r="V66" s="36">
        <v>29295</v>
      </c>
      <c r="W66" s="36">
        <v>0</v>
      </c>
      <c r="X66" s="36">
        <v>7332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53</v>
      </c>
      <c r="AE66" s="36">
        <v>54</v>
      </c>
      <c r="AF66" s="36">
        <v>49</v>
      </c>
      <c r="AG66" s="36">
        <v>49.25</v>
      </c>
      <c r="AH66" s="36">
        <v>0</v>
      </c>
      <c r="AI66" s="36">
        <v>803</v>
      </c>
      <c r="AJ66" s="36">
        <v>0</v>
      </c>
      <c r="AK66" s="36">
        <v>1771467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292484</v>
      </c>
      <c r="AU66" s="36">
        <v>0</v>
      </c>
      <c r="AV66" s="36">
        <v>0</v>
      </c>
      <c r="AW66" s="36">
        <v>18163</v>
      </c>
      <c r="AX66" s="36">
        <v>0</v>
      </c>
      <c r="AY66" s="36">
        <v>71949</v>
      </c>
      <c r="AZ66" s="36">
        <v>267792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>
        <v>0</v>
      </c>
      <c r="BO66" s="36">
        <v>0</v>
      </c>
      <c r="BP66" s="36">
        <v>0</v>
      </c>
      <c r="BQ66" s="36">
        <v>0</v>
      </c>
      <c r="BR66" s="36">
        <v>0</v>
      </c>
      <c r="BS66" s="36">
        <v>0</v>
      </c>
      <c r="BT66" s="36">
        <v>0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2035847</v>
      </c>
      <c r="CE66" s="36">
        <v>2422658</v>
      </c>
      <c r="CF66" s="36">
        <v>0</v>
      </c>
      <c r="CG66" s="36">
        <v>386811</v>
      </c>
      <c r="CH66" s="36">
        <v>0</v>
      </c>
      <c r="CI66" s="36">
        <v>0</v>
      </c>
      <c r="CJ66" s="36">
        <v>0</v>
      </c>
      <c r="CK66" s="36">
        <v>0</v>
      </c>
      <c r="CL66" s="36">
        <v>386811</v>
      </c>
      <c r="CM66" s="36">
        <v>-2422658</v>
      </c>
      <c r="CN66" s="36">
        <v>0</v>
      </c>
      <c r="CO66" s="36">
        <v>0</v>
      </c>
      <c r="CP66" s="36">
        <v>0</v>
      </c>
      <c r="CQ66" s="36">
        <v>0</v>
      </c>
      <c r="CR66" s="36">
        <v>0</v>
      </c>
      <c r="CS66" s="36">
        <v>0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  <c r="DA66" s="36">
        <v>0</v>
      </c>
      <c r="DB66" s="36">
        <v>0</v>
      </c>
      <c r="DC66" s="36">
        <v>0</v>
      </c>
      <c r="DD66" s="36">
        <v>0</v>
      </c>
      <c r="DE66" s="36">
        <v>-2422658</v>
      </c>
      <c r="DF66" s="36">
        <v>0</v>
      </c>
      <c r="DG66" s="36">
        <v>0</v>
      </c>
      <c r="DH66" s="36">
        <v>0</v>
      </c>
      <c r="DI66" s="36">
        <v>0</v>
      </c>
      <c r="DJ66" s="36">
        <v>0</v>
      </c>
      <c r="DK66" s="36">
        <v>0</v>
      </c>
      <c r="DL66" s="36">
        <v>0</v>
      </c>
      <c r="DM66" s="36">
        <v>0</v>
      </c>
      <c r="DN66" s="36">
        <v>0</v>
      </c>
      <c r="DO66" s="36">
        <v>0</v>
      </c>
      <c r="DP66" s="36">
        <v>0</v>
      </c>
      <c r="DQ66" s="36">
        <v>0</v>
      </c>
      <c r="DR66" s="36">
        <v>0</v>
      </c>
      <c r="DS66" s="36">
        <v>0</v>
      </c>
      <c r="DT66" s="36">
        <v>0</v>
      </c>
      <c r="DU66" s="36">
        <v>0</v>
      </c>
      <c r="DV66" s="36">
        <v>0</v>
      </c>
      <c r="DW66" s="36">
        <v>0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0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0</v>
      </c>
      <c r="ES66" s="36">
        <v>0</v>
      </c>
      <c r="ET66" s="36">
        <v>0</v>
      </c>
      <c r="EU66" s="36">
        <v>0</v>
      </c>
      <c r="EV66" s="36">
        <v>0</v>
      </c>
      <c r="EW66" s="36">
        <v>0</v>
      </c>
      <c r="EX66" s="36">
        <v>0</v>
      </c>
      <c r="EY66" s="36">
        <v>0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0</v>
      </c>
      <c r="FF66" s="36">
        <v>0</v>
      </c>
      <c r="FG66" s="36">
        <v>0</v>
      </c>
      <c r="FH66" s="36">
        <v>0</v>
      </c>
      <c r="FI66" s="36">
        <v>0</v>
      </c>
      <c r="FJ66" s="36">
        <v>0</v>
      </c>
      <c r="FK66" s="36">
        <v>0</v>
      </c>
      <c r="FL66" s="36">
        <v>0</v>
      </c>
      <c r="FM66" s="36">
        <v>0</v>
      </c>
      <c r="FN66" s="36">
        <v>0</v>
      </c>
      <c r="FO66" s="36">
        <v>0</v>
      </c>
      <c r="FP66" s="36">
        <v>0</v>
      </c>
      <c r="FQ66" s="36">
        <v>386811</v>
      </c>
      <c r="FR66" s="36">
        <v>0</v>
      </c>
      <c r="FS66" s="37" t="s">
        <v>241</v>
      </c>
      <c r="FT66" s="39">
        <f t="shared" si="47"/>
        <v>0</v>
      </c>
      <c r="FU66" s="39">
        <f t="shared" si="47"/>
        <v>675</v>
      </c>
      <c r="FV66" s="39">
        <f t="shared" si="47"/>
        <v>0</v>
      </c>
      <c r="FW66" s="39">
        <f t="shared" si="47"/>
        <v>1488628</v>
      </c>
      <c r="FX66" s="39">
        <f t="shared" si="47"/>
        <v>0</v>
      </c>
      <c r="FY66" s="39">
        <f t="shared" si="48"/>
        <v>245785</v>
      </c>
      <c r="FZ66" s="39">
        <f t="shared" si="49"/>
        <v>0</v>
      </c>
      <c r="GA66" s="39">
        <f t="shared" si="50"/>
        <v>60461</v>
      </c>
      <c r="GB66" s="39">
        <f t="shared" si="50"/>
        <v>225035</v>
      </c>
      <c r="GC66" s="39">
        <f t="shared" si="50"/>
        <v>0</v>
      </c>
      <c r="GD66" s="39">
        <f t="shared" si="51"/>
        <v>0</v>
      </c>
      <c r="GE66" s="39">
        <f t="shared" si="51"/>
        <v>0</v>
      </c>
      <c r="GF66" s="39"/>
      <c r="GG66" s="39"/>
      <c r="GH66" s="39">
        <f t="shared" si="52"/>
        <v>15263.025210084033</v>
      </c>
      <c r="GI66" s="39">
        <f t="shared" si="53"/>
        <v>0</v>
      </c>
      <c r="GJ66" s="39">
        <f t="shared" si="54"/>
        <v>2035847.0252100839</v>
      </c>
      <c r="GK66" s="39"/>
      <c r="GL66" s="39">
        <f t="shared" si="55"/>
        <v>0</v>
      </c>
      <c r="GM66" s="39"/>
      <c r="GN66" s="39">
        <f t="shared" ref="GN66:GN129" si="57">BT66++EZ66+FA66+DK66</f>
        <v>0</v>
      </c>
      <c r="GO66" s="40">
        <f t="shared" si="56"/>
        <v>386811</v>
      </c>
      <c r="GP66" s="40">
        <f t="shared" si="11"/>
        <v>2422658.0252100839</v>
      </c>
      <c r="GQ66" s="40">
        <f t="shared" si="12"/>
        <v>2422658.0252100839</v>
      </c>
      <c r="GR66" s="39" t="str">
        <f>IFERROR(VLOOKUP(CONCATENATE(C66,R66,S66),'Clientes Afectados'!$L$4:$M$249,2,0),"NO")</f>
        <v>NO</v>
      </c>
      <c r="GS66" s="64">
        <f t="shared" si="13"/>
        <v>29</v>
      </c>
      <c r="GT66" s="39" t="e">
        <f>+IF(GS66&gt;#REF!,"SI","NO")</f>
        <v>#REF!</v>
      </c>
    </row>
    <row r="67" spans="1:202" x14ac:dyDescent="0.25">
      <c r="A67" s="35">
        <v>43374</v>
      </c>
      <c r="B67" s="36">
        <v>1594986</v>
      </c>
      <c r="C67" s="36">
        <v>1314153</v>
      </c>
      <c r="D67" s="36">
        <v>1314153</v>
      </c>
      <c r="E67" s="37" t="s">
        <v>271</v>
      </c>
      <c r="F67" s="37" t="s">
        <v>229</v>
      </c>
      <c r="G67" s="37" t="s">
        <v>272</v>
      </c>
      <c r="H67" s="85" t="s">
        <v>231</v>
      </c>
      <c r="I67" s="37" t="s">
        <v>262</v>
      </c>
      <c r="J67" s="37" t="s">
        <v>233</v>
      </c>
      <c r="K67" s="37" t="s">
        <v>234</v>
      </c>
      <c r="L67" s="37" t="s">
        <v>235</v>
      </c>
      <c r="M67" s="37" t="s">
        <v>245</v>
      </c>
      <c r="N67" s="37" t="s">
        <v>246</v>
      </c>
      <c r="O67" s="37" t="s">
        <v>246</v>
      </c>
      <c r="P67" s="37" t="s">
        <v>239</v>
      </c>
      <c r="Q67" s="37" t="s">
        <v>240</v>
      </c>
      <c r="R67" s="38">
        <v>43285</v>
      </c>
      <c r="S67" s="38">
        <v>43376</v>
      </c>
      <c r="T67" s="38">
        <v>43379</v>
      </c>
      <c r="U67" s="36">
        <v>212471575</v>
      </c>
      <c r="V67" s="36">
        <v>113751</v>
      </c>
      <c r="W67" s="36">
        <v>0</v>
      </c>
      <c r="X67" s="36">
        <v>613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124</v>
      </c>
      <c r="AE67" s="36">
        <v>112</v>
      </c>
      <c r="AF67" s="36">
        <v>108</v>
      </c>
      <c r="AG67" s="36">
        <v>107.2</v>
      </c>
      <c r="AH67" s="36">
        <v>0</v>
      </c>
      <c r="AI67" s="36">
        <v>803</v>
      </c>
      <c r="AJ67" s="36">
        <v>0</v>
      </c>
      <c r="AK67" s="36">
        <v>6878289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1135701</v>
      </c>
      <c r="AU67" s="36">
        <v>0</v>
      </c>
      <c r="AV67" s="36">
        <v>0</v>
      </c>
      <c r="AW67" s="36">
        <v>70524</v>
      </c>
      <c r="AX67" s="36">
        <v>0</v>
      </c>
      <c r="AY67" s="36">
        <v>440825</v>
      </c>
      <c r="AZ67" s="36">
        <v>1774588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-5896423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3701099</v>
      </c>
      <c r="CE67" s="36">
        <v>4404308</v>
      </c>
      <c r="CF67" s="36">
        <v>0</v>
      </c>
      <c r="CG67" s="36">
        <v>703209</v>
      </c>
      <c r="CH67" s="36">
        <v>0</v>
      </c>
      <c r="CI67" s="36">
        <v>0</v>
      </c>
      <c r="CJ67" s="36">
        <v>0</v>
      </c>
      <c r="CK67" s="36">
        <v>0</v>
      </c>
      <c r="CL67" s="36">
        <v>703209</v>
      </c>
      <c r="CM67" s="36">
        <v>-4404308</v>
      </c>
      <c r="CN67" s="36">
        <v>0</v>
      </c>
      <c r="CO67" s="36">
        <v>0</v>
      </c>
      <c r="CP67" s="36">
        <v>0</v>
      </c>
      <c r="CQ67" s="36">
        <v>0</v>
      </c>
      <c r="CR67" s="36">
        <v>0</v>
      </c>
      <c r="CS67" s="36"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  <c r="DA67" s="36">
        <v>0</v>
      </c>
      <c r="DB67" s="36">
        <v>0</v>
      </c>
      <c r="DC67" s="36">
        <v>0</v>
      </c>
      <c r="DD67" s="36">
        <v>0</v>
      </c>
      <c r="DE67" s="36">
        <v>-4404308</v>
      </c>
      <c r="DF67" s="36"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0</v>
      </c>
      <c r="DO67" s="36">
        <v>0</v>
      </c>
      <c r="DP67" s="36">
        <v>0</v>
      </c>
      <c r="DQ67" s="36">
        <v>0</v>
      </c>
      <c r="DR67" s="36">
        <v>0</v>
      </c>
      <c r="DS67" s="36">
        <v>0</v>
      </c>
      <c r="DT67" s="36">
        <v>0</v>
      </c>
      <c r="DU67" s="36">
        <v>0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6"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0</v>
      </c>
      <c r="ES67" s="36">
        <v>0</v>
      </c>
      <c r="ET67" s="36">
        <v>0</v>
      </c>
      <c r="EU67" s="36">
        <v>0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</v>
      </c>
      <c r="FF67" s="36">
        <v>0</v>
      </c>
      <c r="FG67" s="36">
        <v>0</v>
      </c>
      <c r="FH67" s="36">
        <v>0</v>
      </c>
      <c r="FI67" s="36">
        <v>0</v>
      </c>
      <c r="FJ67" s="36">
        <v>0</v>
      </c>
      <c r="FK67" s="36">
        <v>0</v>
      </c>
      <c r="FL67" s="36">
        <v>0</v>
      </c>
      <c r="FM67" s="36">
        <v>0</v>
      </c>
      <c r="FN67" s="36">
        <v>0</v>
      </c>
      <c r="FO67" s="36">
        <v>0</v>
      </c>
      <c r="FP67" s="36">
        <v>0</v>
      </c>
      <c r="FQ67" s="36">
        <v>703209</v>
      </c>
      <c r="FR67" s="36">
        <v>0</v>
      </c>
      <c r="FS67" s="37" t="s">
        <v>241</v>
      </c>
      <c r="FT67" s="39">
        <f t="shared" si="47"/>
        <v>0</v>
      </c>
      <c r="FU67" s="39">
        <f t="shared" si="47"/>
        <v>675</v>
      </c>
      <c r="FV67" s="39">
        <f t="shared" si="47"/>
        <v>0</v>
      </c>
      <c r="FW67" s="39">
        <f t="shared" si="47"/>
        <v>5780075</v>
      </c>
      <c r="FX67" s="39">
        <f t="shared" si="47"/>
        <v>0</v>
      </c>
      <c r="FY67" s="39">
        <f t="shared" si="48"/>
        <v>954371</v>
      </c>
      <c r="FZ67" s="39">
        <f t="shared" si="49"/>
        <v>0</v>
      </c>
      <c r="GA67" s="39">
        <f t="shared" si="50"/>
        <v>370441</v>
      </c>
      <c r="GB67" s="39">
        <f t="shared" si="50"/>
        <v>1491250</v>
      </c>
      <c r="GC67" s="39">
        <f t="shared" si="50"/>
        <v>0</v>
      </c>
      <c r="GD67" s="39">
        <f t="shared" si="51"/>
        <v>0</v>
      </c>
      <c r="GE67" s="39">
        <f t="shared" si="51"/>
        <v>0</v>
      </c>
      <c r="GF67" s="39"/>
      <c r="GG67" s="39"/>
      <c r="GH67" s="39">
        <f t="shared" si="52"/>
        <v>59263.865546218491</v>
      </c>
      <c r="GI67" s="39">
        <f t="shared" si="53"/>
        <v>0</v>
      </c>
      <c r="GJ67" s="39">
        <f t="shared" si="54"/>
        <v>8656075.8655462191</v>
      </c>
      <c r="GK67" s="39"/>
      <c r="GL67" s="39">
        <f t="shared" si="55"/>
        <v>-5896423</v>
      </c>
      <c r="GM67" s="39"/>
      <c r="GN67" s="39">
        <f t="shared" si="57"/>
        <v>0</v>
      </c>
      <c r="GO67" s="40">
        <f t="shared" si="56"/>
        <v>1644654</v>
      </c>
      <c r="GP67" s="40">
        <f t="shared" ref="GP67:GP130" si="58">+GJ67+GO67</f>
        <v>10300729.865546219</v>
      </c>
      <c r="GQ67" s="40">
        <f t="shared" ref="GQ67:GQ130" si="59">+GP67+GK67+GL67+GM67+GN67</f>
        <v>4404306.8655462191</v>
      </c>
      <c r="GR67" s="39" t="str">
        <f>IFERROR(VLOOKUP(CONCATENATE(C67,R67,S67),'Clientes Afectados'!$L$4:$M$249,2,0),"NO")</f>
        <v>SI</v>
      </c>
      <c r="GS67" s="64">
        <f t="shared" ref="GS67:GS130" si="60">+S67-R67</f>
        <v>91</v>
      </c>
      <c r="GT67" s="39" t="e">
        <f>+IF(GS67&gt;#REF!,"SI","NO")</f>
        <v>#REF!</v>
      </c>
    </row>
    <row r="68" spans="1:202" x14ac:dyDescent="0.25">
      <c r="A68" s="35">
        <v>43374</v>
      </c>
      <c r="B68" s="36">
        <v>1594986</v>
      </c>
      <c r="C68" s="36">
        <v>1314156</v>
      </c>
      <c r="D68" s="36">
        <v>1314156</v>
      </c>
      <c r="E68" s="37" t="s">
        <v>273</v>
      </c>
      <c r="F68" s="37" t="s">
        <v>229</v>
      </c>
      <c r="G68" s="37" t="s">
        <v>274</v>
      </c>
      <c r="H68" s="85" t="s">
        <v>231</v>
      </c>
      <c r="I68" s="37" t="s">
        <v>232</v>
      </c>
      <c r="J68" s="37" t="s">
        <v>233</v>
      </c>
      <c r="K68" s="37" t="s">
        <v>234</v>
      </c>
      <c r="L68" s="37" t="s">
        <v>235</v>
      </c>
      <c r="M68" s="37" t="s">
        <v>245</v>
      </c>
      <c r="N68" s="37" t="s">
        <v>245</v>
      </c>
      <c r="O68" s="37" t="s">
        <v>245</v>
      </c>
      <c r="P68" s="37" t="s">
        <v>239</v>
      </c>
      <c r="Q68" s="37" t="s">
        <v>240</v>
      </c>
      <c r="R68" s="38">
        <v>43347</v>
      </c>
      <c r="S68" s="38">
        <v>43376</v>
      </c>
      <c r="T68" s="38">
        <v>43379</v>
      </c>
      <c r="U68" s="36">
        <v>212471575</v>
      </c>
      <c r="V68" s="36">
        <v>32090</v>
      </c>
      <c r="W68" s="36">
        <v>0</v>
      </c>
      <c r="X68" s="36">
        <v>11547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55</v>
      </c>
      <c r="AE68" s="36">
        <v>58</v>
      </c>
      <c r="AF68" s="36">
        <v>55</v>
      </c>
      <c r="AG68" s="36">
        <v>54.4</v>
      </c>
      <c r="AH68" s="36">
        <v>124683</v>
      </c>
      <c r="AI68" s="36">
        <v>803</v>
      </c>
      <c r="AJ68" s="36">
        <v>0</v>
      </c>
      <c r="AK68" s="36">
        <v>1940416</v>
      </c>
      <c r="AL68" s="36">
        <v>0</v>
      </c>
      <c r="AM68" s="36">
        <v>0</v>
      </c>
      <c r="AN68" s="36">
        <v>0</v>
      </c>
      <c r="AO68" s="36">
        <v>0</v>
      </c>
      <c r="AP68" s="36">
        <v>0</v>
      </c>
      <c r="AQ68" s="36">
        <v>0</v>
      </c>
      <c r="AR68" s="36">
        <v>0</v>
      </c>
      <c r="AS68" s="36">
        <v>0</v>
      </c>
      <c r="AT68" s="36">
        <v>320390</v>
      </c>
      <c r="AU68" s="36">
        <v>0</v>
      </c>
      <c r="AV68" s="36">
        <v>0</v>
      </c>
      <c r="AW68" s="36">
        <v>19896</v>
      </c>
      <c r="AX68" s="36">
        <v>0</v>
      </c>
      <c r="AY68" s="36">
        <v>77277</v>
      </c>
      <c r="AZ68" s="36">
        <v>295798</v>
      </c>
      <c r="BA68" s="36">
        <v>0</v>
      </c>
      <c r="BB68" s="36">
        <v>0</v>
      </c>
      <c r="BC68" s="36">
        <v>0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>
        <v>0</v>
      </c>
      <c r="BO68" s="36">
        <v>0</v>
      </c>
      <c r="BP68" s="36">
        <v>0</v>
      </c>
      <c r="BQ68" s="36">
        <v>0</v>
      </c>
      <c r="BR68" s="36">
        <v>0</v>
      </c>
      <c r="BS68" s="36">
        <v>0</v>
      </c>
      <c r="BT68" s="36">
        <v>0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2335516</v>
      </c>
      <c r="CE68" s="36">
        <v>2779264</v>
      </c>
      <c r="CF68" s="36">
        <v>0</v>
      </c>
      <c r="CG68" s="36">
        <v>443748</v>
      </c>
      <c r="CH68" s="36">
        <v>0</v>
      </c>
      <c r="CI68" s="36">
        <v>0</v>
      </c>
      <c r="CJ68" s="36">
        <v>0</v>
      </c>
      <c r="CK68" s="36">
        <v>0</v>
      </c>
      <c r="CL68" s="36">
        <v>443748</v>
      </c>
      <c r="CM68" s="36">
        <v>-2779264</v>
      </c>
      <c r="CN68" s="36">
        <v>0</v>
      </c>
      <c r="CO68" s="36">
        <v>0</v>
      </c>
      <c r="CP68" s="36">
        <v>0</v>
      </c>
      <c r="CQ68" s="36">
        <v>0</v>
      </c>
      <c r="CR68" s="36">
        <v>0</v>
      </c>
      <c r="CS68" s="36">
        <v>0</v>
      </c>
      <c r="CT68" s="36">
        <v>0</v>
      </c>
      <c r="CU68" s="36">
        <v>0</v>
      </c>
      <c r="CV68" s="36">
        <v>0</v>
      </c>
      <c r="CW68" s="36">
        <v>0</v>
      </c>
      <c r="CX68" s="36">
        <v>0</v>
      </c>
      <c r="CY68" s="36">
        <v>0</v>
      </c>
      <c r="CZ68" s="36">
        <v>0</v>
      </c>
      <c r="DA68" s="36">
        <v>0</v>
      </c>
      <c r="DB68" s="36">
        <v>0</v>
      </c>
      <c r="DC68" s="36">
        <v>0</v>
      </c>
      <c r="DD68" s="36">
        <v>0</v>
      </c>
      <c r="DE68" s="36">
        <v>-2779264</v>
      </c>
      <c r="DF68" s="36">
        <v>0</v>
      </c>
      <c r="DG68" s="36">
        <v>0</v>
      </c>
      <c r="DH68" s="36">
        <v>0</v>
      </c>
      <c r="DI68" s="36">
        <v>0</v>
      </c>
      <c r="DJ68" s="36">
        <v>0</v>
      </c>
      <c r="DK68" s="36">
        <v>0</v>
      </c>
      <c r="DL68" s="36">
        <v>0</v>
      </c>
      <c r="DM68" s="36">
        <v>0</v>
      </c>
      <c r="DN68" s="36">
        <v>0</v>
      </c>
      <c r="DO68" s="36">
        <v>0</v>
      </c>
      <c r="DP68" s="36">
        <v>0</v>
      </c>
      <c r="DQ68" s="36">
        <v>0</v>
      </c>
      <c r="DR68" s="36">
        <v>0</v>
      </c>
      <c r="DS68" s="36">
        <v>0</v>
      </c>
      <c r="DT68" s="36">
        <v>0</v>
      </c>
      <c r="DU68" s="36">
        <v>0</v>
      </c>
      <c r="DV68" s="36">
        <v>0</v>
      </c>
      <c r="DW68" s="36">
        <v>0</v>
      </c>
      <c r="DX68" s="36">
        <v>0</v>
      </c>
      <c r="DY68" s="36">
        <v>0</v>
      </c>
      <c r="DZ68" s="36">
        <v>0</v>
      </c>
      <c r="EA68" s="36">
        <v>0</v>
      </c>
      <c r="EB68" s="36">
        <v>0</v>
      </c>
      <c r="EC68" s="36">
        <v>0</v>
      </c>
      <c r="ED68" s="36">
        <v>0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0</v>
      </c>
      <c r="EQ68" s="36">
        <v>0</v>
      </c>
      <c r="ER68" s="36">
        <v>0</v>
      </c>
      <c r="ES68" s="36">
        <v>0</v>
      </c>
      <c r="ET68" s="36">
        <v>0</v>
      </c>
      <c r="EU68" s="36">
        <v>0</v>
      </c>
      <c r="EV68" s="36">
        <v>0</v>
      </c>
      <c r="EW68" s="36">
        <v>0</v>
      </c>
      <c r="EX68" s="36">
        <v>0</v>
      </c>
      <c r="EY68" s="36">
        <v>0</v>
      </c>
      <c r="EZ68" s="36">
        <v>0</v>
      </c>
      <c r="FA68" s="36">
        <v>0</v>
      </c>
      <c r="FB68" s="36">
        <v>0</v>
      </c>
      <c r="FC68" s="36">
        <v>0</v>
      </c>
      <c r="FD68" s="36">
        <v>0</v>
      </c>
      <c r="FE68" s="36">
        <v>0</v>
      </c>
      <c r="FF68" s="36">
        <v>0</v>
      </c>
      <c r="FG68" s="36">
        <v>0</v>
      </c>
      <c r="FH68" s="36">
        <v>0</v>
      </c>
      <c r="FI68" s="36">
        <v>0</v>
      </c>
      <c r="FJ68" s="36">
        <v>0</v>
      </c>
      <c r="FK68" s="36">
        <v>0</v>
      </c>
      <c r="FL68" s="36">
        <v>0</v>
      </c>
      <c r="FM68" s="36">
        <v>0</v>
      </c>
      <c r="FN68" s="36">
        <v>0</v>
      </c>
      <c r="FO68" s="36">
        <v>0</v>
      </c>
      <c r="FP68" s="36">
        <v>0</v>
      </c>
      <c r="FQ68" s="36">
        <v>443748</v>
      </c>
      <c r="FR68" s="36">
        <v>0</v>
      </c>
      <c r="FS68" s="37" t="s">
        <v>241</v>
      </c>
      <c r="FT68" s="39">
        <f t="shared" si="47"/>
        <v>104776</v>
      </c>
      <c r="FU68" s="39">
        <f t="shared" si="47"/>
        <v>675</v>
      </c>
      <c r="FV68" s="39">
        <f t="shared" si="47"/>
        <v>0</v>
      </c>
      <c r="FW68" s="39">
        <f t="shared" si="47"/>
        <v>1630602</v>
      </c>
      <c r="FX68" s="39">
        <f t="shared" si="47"/>
        <v>0</v>
      </c>
      <c r="FY68" s="39">
        <f t="shared" si="48"/>
        <v>269235</v>
      </c>
      <c r="FZ68" s="39">
        <f t="shared" si="49"/>
        <v>0</v>
      </c>
      <c r="GA68" s="39">
        <f t="shared" si="50"/>
        <v>64939</v>
      </c>
      <c r="GB68" s="39">
        <f t="shared" si="50"/>
        <v>248570</v>
      </c>
      <c r="GC68" s="39">
        <f t="shared" si="50"/>
        <v>0</v>
      </c>
      <c r="GD68" s="39">
        <f t="shared" si="51"/>
        <v>0</v>
      </c>
      <c r="GE68" s="39">
        <f t="shared" si="51"/>
        <v>0</v>
      </c>
      <c r="GF68" s="39"/>
      <c r="GG68" s="39"/>
      <c r="GH68" s="39">
        <f t="shared" si="52"/>
        <v>16719.327731092439</v>
      </c>
      <c r="GI68" s="39">
        <f t="shared" si="53"/>
        <v>0</v>
      </c>
      <c r="GJ68" s="39">
        <f t="shared" si="54"/>
        <v>2335516.3277310925</v>
      </c>
      <c r="GK68" s="39"/>
      <c r="GL68" s="39">
        <f t="shared" si="55"/>
        <v>0</v>
      </c>
      <c r="GM68" s="39"/>
      <c r="GN68" s="39">
        <f t="shared" si="57"/>
        <v>0</v>
      </c>
      <c r="GO68" s="40">
        <f t="shared" si="56"/>
        <v>443748</v>
      </c>
      <c r="GP68" s="40">
        <f t="shared" si="58"/>
        <v>2779264.3277310925</v>
      </c>
      <c r="GQ68" s="40">
        <f t="shared" si="59"/>
        <v>2779264.3277310925</v>
      </c>
      <c r="GR68" s="39" t="str">
        <f>IFERROR(VLOOKUP(CONCATENATE(C68,R68,S68),'Clientes Afectados'!$L$4:$M$249,2,0),"NO")</f>
        <v>NO</v>
      </c>
      <c r="GS68" s="64">
        <f t="shared" si="60"/>
        <v>29</v>
      </c>
      <c r="GT68" s="39" t="e">
        <f>+IF(GS68&gt;#REF!,"SI","NO")</f>
        <v>#REF!</v>
      </c>
    </row>
    <row r="69" spans="1:202" x14ac:dyDescent="0.25">
      <c r="A69" s="35">
        <v>43374</v>
      </c>
      <c r="B69" s="36">
        <v>1594986</v>
      </c>
      <c r="C69" s="36">
        <v>1459358</v>
      </c>
      <c r="D69" s="36">
        <v>1459358</v>
      </c>
      <c r="E69" s="37" t="s">
        <v>275</v>
      </c>
      <c r="F69" s="37" t="s">
        <v>229</v>
      </c>
      <c r="G69" s="37" t="s">
        <v>276</v>
      </c>
      <c r="H69" s="85" t="s">
        <v>231</v>
      </c>
      <c r="I69" s="37" t="s">
        <v>262</v>
      </c>
      <c r="J69" s="37" t="s">
        <v>233</v>
      </c>
      <c r="K69" s="37" t="s">
        <v>234</v>
      </c>
      <c r="L69" s="37" t="s">
        <v>235</v>
      </c>
      <c r="M69" s="37" t="s">
        <v>252</v>
      </c>
      <c r="N69" s="37" t="s">
        <v>253</v>
      </c>
      <c r="O69" s="37" t="s">
        <v>253</v>
      </c>
      <c r="P69" s="37" t="s">
        <v>239</v>
      </c>
      <c r="Q69" s="37" t="s">
        <v>240</v>
      </c>
      <c r="R69" s="38">
        <v>43347</v>
      </c>
      <c r="S69" s="38">
        <v>43376</v>
      </c>
      <c r="T69" s="38">
        <v>43379</v>
      </c>
      <c r="U69" s="36">
        <v>212471575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18709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803</v>
      </c>
      <c r="AJ69" s="36">
        <v>0</v>
      </c>
      <c r="AK69" s="36">
        <v>1131426</v>
      </c>
      <c r="AL69" s="36">
        <v>0</v>
      </c>
      <c r="AM69" s="36">
        <v>0</v>
      </c>
      <c r="AN69" s="36">
        <v>0</v>
      </c>
      <c r="AO69" s="36">
        <v>0</v>
      </c>
      <c r="AP69" s="36">
        <v>0</v>
      </c>
      <c r="AQ69" s="36">
        <v>0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90602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>
        <v>0</v>
      </c>
      <c r="BO69" s="36">
        <v>0</v>
      </c>
      <c r="BP69" s="36">
        <v>0</v>
      </c>
      <c r="BQ69" s="36">
        <v>0</v>
      </c>
      <c r="BR69" s="36">
        <v>0</v>
      </c>
      <c r="BS69" s="36">
        <v>0</v>
      </c>
      <c r="BT69" s="36">
        <v>0</v>
      </c>
      <c r="BU69" s="36">
        <v>0</v>
      </c>
      <c r="BV69" s="36">
        <v>0</v>
      </c>
      <c r="BW69" s="36">
        <v>0</v>
      </c>
      <c r="BX69" s="3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1027589</v>
      </c>
      <c r="CE69" s="36">
        <v>1222831</v>
      </c>
      <c r="CF69" s="36">
        <v>0</v>
      </c>
      <c r="CG69" s="36">
        <v>195242</v>
      </c>
      <c r="CH69" s="36">
        <v>0</v>
      </c>
      <c r="CI69" s="36">
        <v>0</v>
      </c>
      <c r="CJ69" s="36">
        <v>0</v>
      </c>
      <c r="CK69" s="36">
        <v>0</v>
      </c>
      <c r="CL69" s="36">
        <v>195242</v>
      </c>
      <c r="CM69" s="36">
        <v>-1222831</v>
      </c>
      <c r="CN69" s="36">
        <v>0</v>
      </c>
      <c r="CO69" s="36">
        <v>0</v>
      </c>
      <c r="CP69" s="36">
        <v>0</v>
      </c>
      <c r="CQ69" s="36">
        <v>0</v>
      </c>
      <c r="CR69" s="36">
        <v>0</v>
      </c>
      <c r="CS69" s="36">
        <v>0</v>
      </c>
      <c r="CT69" s="36">
        <v>0</v>
      </c>
      <c r="CU69" s="36">
        <v>0</v>
      </c>
      <c r="CV69" s="36">
        <v>0</v>
      </c>
      <c r="CW69" s="36">
        <v>0</v>
      </c>
      <c r="CX69" s="36">
        <v>0</v>
      </c>
      <c r="CY69" s="36">
        <v>0</v>
      </c>
      <c r="CZ69" s="36">
        <v>0</v>
      </c>
      <c r="DA69" s="36">
        <v>0</v>
      </c>
      <c r="DB69" s="36">
        <v>0</v>
      </c>
      <c r="DC69" s="36">
        <v>0</v>
      </c>
      <c r="DD69" s="36">
        <v>0</v>
      </c>
      <c r="DE69" s="36">
        <v>-1222831</v>
      </c>
      <c r="DF69" s="36">
        <v>0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0</v>
      </c>
      <c r="DN69" s="36">
        <v>0</v>
      </c>
      <c r="DO69" s="36">
        <v>0</v>
      </c>
      <c r="DP69" s="36">
        <v>0</v>
      </c>
      <c r="DQ69" s="36">
        <v>0</v>
      </c>
      <c r="DR69" s="36">
        <v>0</v>
      </c>
      <c r="DS69" s="36">
        <v>0</v>
      </c>
      <c r="DT69" s="36">
        <v>0</v>
      </c>
      <c r="DU69" s="36">
        <v>0</v>
      </c>
      <c r="DV69" s="36">
        <v>0</v>
      </c>
      <c r="DW69" s="36">
        <v>0</v>
      </c>
      <c r="DX69" s="36">
        <v>0</v>
      </c>
      <c r="DY69" s="36">
        <v>0</v>
      </c>
      <c r="DZ69" s="36">
        <v>0</v>
      </c>
      <c r="EA69" s="36">
        <v>0</v>
      </c>
      <c r="EB69" s="36">
        <v>0</v>
      </c>
      <c r="EC69" s="36">
        <v>0</v>
      </c>
      <c r="ED69" s="36">
        <v>0</v>
      </c>
      <c r="EE69" s="36">
        <v>0</v>
      </c>
      <c r="EF69" s="36">
        <v>0</v>
      </c>
      <c r="EG69" s="36">
        <v>0</v>
      </c>
      <c r="EH69" s="36">
        <v>0</v>
      </c>
      <c r="EI69" s="36">
        <v>0</v>
      </c>
      <c r="EJ69" s="36">
        <v>0</v>
      </c>
      <c r="EK69" s="36">
        <v>0</v>
      </c>
      <c r="EL69" s="36">
        <v>0</v>
      </c>
      <c r="EM69" s="36">
        <v>0</v>
      </c>
      <c r="EN69" s="36">
        <v>0</v>
      </c>
      <c r="EO69" s="36">
        <v>0</v>
      </c>
      <c r="EP69" s="36">
        <v>0</v>
      </c>
      <c r="EQ69" s="36">
        <v>0</v>
      </c>
      <c r="ER69" s="36">
        <v>0</v>
      </c>
      <c r="ES69" s="36">
        <v>0</v>
      </c>
      <c r="ET69" s="36">
        <v>0</v>
      </c>
      <c r="EU69" s="36">
        <v>0</v>
      </c>
      <c r="EV69" s="36">
        <v>0</v>
      </c>
      <c r="EW69" s="36">
        <v>0</v>
      </c>
      <c r="EX69" s="36">
        <v>0</v>
      </c>
      <c r="EY69" s="36">
        <v>0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0</v>
      </c>
      <c r="FF69" s="36">
        <v>0</v>
      </c>
      <c r="FG69" s="36">
        <v>0</v>
      </c>
      <c r="FH69" s="36">
        <v>0</v>
      </c>
      <c r="FI69" s="36">
        <v>0</v>
      </c>
      <c r="FJ69" s="36">
        <v>0</v>
      </c>
      <c r="FK69" s="36">
        <v>0</v>
      </c>
      <c r="FL69" s="36">
        <v>0</v>
      </c>
      <c r="FM69" s="36">
        <v>0</v>
      </c>
      <c r="FN69" s="36">
        <v>0</v>
      </c>
      <c r="FO69" s="36">
        <v>0</v>
      </c>
      <c r="FP69" s="36">
        <v>0</v>
      </c>
      <c r="FQ69" s="36">
        <v>195242</v>
      </c>
      <c r="FR69" s="36">
        <v>0</v>
      </c>
      <c r="FS69" s="37" t="s">
        <v>241</v>
      </c>
      <c r="FT69" s="39">
        <f t="shared" si="47"/>
        <v>0</v>
      </c>
      <c r="FU69" s="39">
        <f t="shared" si="47"/>
        <v>675</v>
      </c>
      <c r="FV69" s="39">
        <f t="shared" si="47"/>
        <v>0</v>
      </c>
      <c r="FW69" s="39">
        <f t="shared" si="47"/>
        <v>950778</v>
      </c>
      <c r="FX69" s="39">
        <f t="shared" si="47"/>
        <v>0</v>
      </c>
      <c r="FY69" s="39">
        <f t="shared" si="48"/>
        <v>0</v>
      </c>
      <c r="FZ69" s="39">
        <f t="shared" si="49"/>
        <v>0</v>
      </c>
      <c r="GA69" s="39">
        <f t="shared" si="50"/>
        <v>76136</v>
      </c>
      <c r="GB69" s="39">
        <f t="shared" si="50"/>
        <v>0</v>
      </c>
      <c r="GC69" s="39">
        <f t="shared" si="50"/>
        <v>0</v>
      </c>
      <c r="GD69" s="39">
        <f t="shared" si="51"/>
        <v>0</v>
      </c>
      <c r="GE69" s="39">
        <f t="shared" si="51"/>
        <v>0</v>
      </c>
      <c r="GF69" s="39"/>
      <c r="GG69" s="39"/>
      <c r="GH69" s="39">
        <f t="shared" si="52"/>
        <v>0</v>
      </c>
      <c r="GI69" s="39">
        <f t="shared" si="53"/>
        <v>0</v>
      </c>
      <c r="GJ69" s="39">
        <f t="shared" si="54"/>
        <v>1027589</v>
      </c>
      <c r="GK69" s="39"/>
      <c r="GL69" s="39">
        <f t="shared" si="55"/>
        <v>0</v>
      </c>
      <c r="GM69" s="39"/>
      <c r="GN69" s="39">
        <f t="shared" si="57"/>
        <v>0</v>
      </c>
      <c r="GO69" s="40">
        <f t="shared" si="56"/>
        <v>195242</v>
      </c>
      <c r="GP69" s="40">
        <f t="shared" si="58"/>
        <v>1222831</v>
      </c>
      <c r="GQ69" s="40">
        <f t="shared" si="59"/>
        <v>1222831</v>
      </c>
      <c r="GR69" s="39" t="str">
        <f>IFERROR(VLOOKUP(CONCATENATE(C69,R69,S69),'Clientes Afectados'!$L$4:$M$249,2,0),"NO")</f>
        <v>NO</v>
      </c>
      <c r="GS69" s="64">
        <f t="shared" si="60"/>
        <v>29</v>
      </c>
      <c r="GT69" s="39" t="e">
        <f>+IF(GS69&gt;#REF!,"SI","NO")</f>
        <v>#REF!</v>
      </c>
    </row>
    <row r="70" spans="1:202" x14ac:dyDescent="0.25">
      <c r="A70" s="35">
        <v>43374</v>
      </c>
      <c r="B70" s="36">
        <v>1594986</v>
      </c>
      <c r="C70" s="36">
        <v>1493531</v>
      </c>
      <c r="D70" s="36">
        <v>1493531</v>
      </c>
      <c r="E70" s="37" t="s">
        <v>277</v>
      </c>
      <c r="F70" s="37" t="s">
        <v>258</v>
      </c>
      <c r="G70" s="37" t="s">
        <v>278</v>
      </c>
      <c r="H70" s="85" t="s">
        <v>231</v>
      </c>
      <c r="I70" s="37" t="s">
        <v>262</v>
      </c>
      <c r="J70" s="37" t="s">
        <v>233</v>
      </c>
      <c r="K70" s="37" t="s">
        <v>234</v>
      </c>
      <c r="L70" s="37" t="s">
        <v>235</v>
      </c>
      <c r="M70" s="37" t="s">
        <v>279</v>
      </c>
      <c r="N70" s="37" t="s">
        <v>280</v>
      </c>
      <c r="O70" s="37" t="s">
        <v>241</v>
      </c>
      <c r="P70" s="37" t="s">
        <v>281</v>
      </c>
      <c r="Q70" s="37" t="s">
        <v>240</v>
      </c>
      <c r="R70" s="38">
        <v>43347</v>
      </c>
      <c r="S70" s="38">
        <v>43376</v>
      </c>
      <c r="T70" s="38">
        <v>43379</v>
      </c>
      <c r="U70" s="36">
        <v>212471575</v>
      </c>
      <c r="V70" s="36">
        <v>21344</v>
      </c>
      <c r="W70" s="36">
        <v>0</v>
      </c>
      <c r="X70" s="36">
        <v>2371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66</v>
      </c>
      <c r="AE70" s="36">
        <v>95</v>
      </c>
      <c r="AF70" s="36">
        <v>65</v>
      </c>
      <c r="AG70" s="36">
        <v>65.099999999999994</v>
      </c>
      <c r="AH70" s="36">
        <v>85329</v>
      </c>
      <c r="AI70" s="36">
        <v>803</v>
      </c>
      <c r="AJ70" s="36">
        <v>0</v>
      </c>
      <c r="AK70" s="36">
        <v>1290991</v>
      </c>
      <c r="AL70" s="36">
        <v>0</v>
      </c>
      <c r="AM70" s="36">
        <v>0</v>
      </c>
      <c r="AN70" s="36">
        <v>0</v>
      </c>
      <c r="AO70" s="36">
        <v>0</v>
      </c>
      <c r="AP70" s="36">
        <v>0</v>
      </c>
      <c r="AQ70" s="36">
        <v>0</v>
      </c>
      <c r="AR70" s="36">
        <v>0</v>
      </c>
      <c r="AS70" s="36">
        <v>0</v>
      </c>
      <c r="AT70" s="36">
        <v>213099</v>
      </c>
      <c r="AU70" s="36">
        <v>0</v>
      </c>
      <c r="AV70" s="36">
        <v>0</v>
      </c>
      <c r="AW70" s="36">
        <v>13233</v>
      </c>
      <c r="AX70" s="36">
        <v>0</v>
      </c>
      <c r="AY70" s="36">
        <v>126576</v>
      </c>
      <c r="AZ70" s="36">
        <v>353968</v>
      </c>
      <c r="BA70" s="36">
        <v>0</v>
      </c>
      <c r="BB70" s="36">
        <v>0</v>
      </c>
      <c r="BC70" s="36">
        <v>0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>
        <v>0</v>
      </c>
      <c r="BO70" s="36">
        <v>0</v>
      </c>
      <c r="BP70" s="36">
        <v>0</v>
      </c>
      <c r="BQ70" s="36">
        <v>0</v>
      </c>
      <c r="BR70" s="36">
        <v>0</v>
      </c>
      <c r="BS70" s="36">
        <v>0</v>
      </c>
      <c r="BT70" s="36">
        <v>0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1751259</v>
      </c>
      <c r="CE70" s="36">
        <v>2083998</v>
      </c>
      <c r="CF70" s="36">
        <v>0</v>
      </c>
      <c r="CG70" s="36">
        <v>332739</v>
      </c>
      <c r="CH70" s="36">
        <v>0</v>
      </c>
      <c r="CI70" s="36">
        <v>0</v>
      </c>
      <c r="CJ70" s="36">
        <v>0</v>
      </c>
      <c r="CK70" s="36">
        <v>0</v>
      </c>
      <c r="CL70" s="36">
        <v>332739</v>
      </c>
      <c r="CM70" s="36">
        <v>-2083998</v>
      </c>
      <c r="CN70" s="36">
        <v>0</v>
      </c>
      <c r="CO70" s="36">
        <v>0</v>
      </c>
      <c r="CP70" s="36">
        <v>0</v>
      </c>
      <c r="CQ70" s="36">
        <v>0</v>
      </c>
      <c r="CR70" s="36">
        <v>0</v>
      </c>
      <c r="CS70" s="36">
        <v>0</v>
      </c>
      <c r="CT70" s="36">
        <v>0</v>
      </c>
      <c r="CU70" s="36">
        <v>0</v>
      </c>
      <c r="CV70" s="36">
        <v>0</v>
      </c>
      <c r="CW70" s="36">
        <v>0</v>
      </c>
      <c r="CX70" s="36">
        <v>0</v>
      </c>
      <c r="CY70" s="36">
        <v>0</v>
      </c>
      <c r="CZ70" s="36">
        <v>0</v>
      </c>
      <c r="DA70" s="36">
        <v>0</v>
      </c>
      <c r="DB70" s="36">
        <v>0</v>
      </c>
      <c r="DC70" s="36">
        <v>0</v>
      </c>
      <c r="DD70" s="36">
        <v>0</v>
      </c>
      <c r="DE70" s="36">
        <v>-2083998</v>
      </c>
      <c r="DF70" s="36">
        <v>0</v>
      </c>
      <c r="DG70" s="36">
        <v>0</v>
      </c>
      <c r="DH70" s="36">
        <v>0</v>
      </c>
      <c r="DI70" s="36">
        <v>0</v>
      </c>
      <c r="DJ70" s="36">
        <v>0</v>
      </c>
      <c r="DK70" s="36">
        <v>0</v>
      </c>
      <c r="DL70" s="36">
        <v>0</v>
      </c>
      <c r="DM70" s="36">
        <v>0</v>
      </c>
      <c r="DN70" s="36">
        <v>0</v>
      </c>
      <c r="DO70" s="36">
        <v>0</v>
      </c>
      <c r="DP70" s="36">
        <v>0</v>
      </c>
      <c r="DQ70" s="36">
        <v>0</v>
      </c>
      <c r="DR70" s="36">
        <v>0</v>
      </c>
      <c r="DS70" s="36">
        <v>0</v>
      </c>
      <c r="DT70" s="36">
        <v>0</v>
      </c>
      <c r="DU70" s="36">
        <v>0</v>
      </c>
      <c r="DV70" s="36">
        <v>0</v>
      </c>
      <c r="DW70" s="36">
        <v>0</v>
      </c>
      <c r="DX70" s="36">
        <v>0</v>
      </c>
      <c r="DY70" s="36">
        <v>0</v>
      </c>
      <c r="DZ70" s="36">
        <v>0</v>
      </c>
      <c r="EA70" s="36">
        <v>0</v>
      </c>
      <c r="EB70" s="36">
        <v>0</v>
      </c>
      <c r="EC70" s="36">
        <v>0</v>
      </c>
      <c r="ED70" s="36">
        <v>0</v>
      </c>
      <c r="EE70" s="36">
        <v>0</v>
      </c>
      <c r="EF70" s="36">
        <v>0</v>
      </c>
      <c r="EG70" s="36">
        <v>0</v>
      </c>
      <c r="EH70" s="36">
        <v>0</v>
      </c>
      <c r="EI70" s="36">
        <v>0</v>
      </c>
      <c r="EJ70" s="36">
        <v>0</v>
      </c>
      <c r="EK70" s="36">
        <v>0</v>
      </c>
      <c r="EL70" s="36">
        <v>0</v>
      </c>
      <c r="EM70" s="36">
        <v>0</v>
      </c>
      <c r="EN70" s="36">
        <v>0</v>
      </c>
      <c r="EO70" s="36">
        <v>0</v>
      </c>
      <c r="EP70" s="36">
        <v>0</v>
      </c>
      <c r="EQ70" s="36">
        <v>0</v>
      </c>
      <c r="ER70" s="36">
        <v>0</v>
      </c>
      <c r="ES70" s="36">
        <v>0</v>
      </c>
      <c r="ET70" s="36">
        <v>0</v>
      </c>
      <c r="EU70" s="36">
        <v>0</v>
      </c>
      <c r="EV70" s="36">
        <v>0</v>
      </c>
      <c r="EW70" s="36">
        <v>0</v>
      </c>
      <c r="EX70" s="36">
        <v>0</v>
      </c>
      <c r="EY70" s="36">
        <v>0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0</v>
      </c>
      <c r="FF70" s="36">
        <v>0</v>
      </c>
      <c r="FG70" s="36">
        <v>0</v>
      </c>
      <c r="FH70" s="36">
        <v>0</v>
      </c>
      <c r="FI70" s="36">
        <v>0</v>
      </c>
      <c r="FJ70" s="36">
        <v>0</v>
      </c>
      <c r="FK70" s="36">
        <v>0</v>
      </c>
      <c r="FL70" s="36">
        <v>0</v>
      </c>
      <c r="FM70" s="36">
        <v>0</v>
      </c>
      <c r="FN70" s="36">
        <v>0</v>
      </c>
      <c r="FO70" s="36">
        <v>0</v>
      </c>
      <c r="FP70" s="36">
        <v>0</v>
      </c>
      <c r="FQ70" s="36">
        <v>332739</v>
      </c>
      <c r="FR70" s="36">
        <v>0</v>
      </c>
      <c r="FS70" s="37" t="s">
        <v>241</v>
      </c>
      <c r="FT70" s="39">
        <f t="shared" si="47"/>
        <v>71705</v>
      </c>
      <c r="FU70" s="39">
        <f t="shared" si="47"/>
        <v>675</v>
      </c>
      <c r="FV70" s="39">
        <f t="shared" si="47"/>
        <v>0</v>
      </c>
      <c r="FW70" s="39">
        <f t="shared" si="47"/>
        <v>1084866</v>
      </c>
      <c r="FX70" s="39">
        <f t="shared" si="47"/>
        <v>0</v>
      </c>
      <c r="FY70" s="39">
        <f t="shared" si="48"/>
        <v>179075</v>
      </c>
      <c r="FZ70" s="39">
        <f t="shared" si="49"/>
        <v>0</v>
      </c>
      <c r="GA70" s="39">
        <f t="shared" si="50"/>
        <v>106366</v>
      </c>
      <c r="GB70" s="39">
        <f t="shared" si="50"/>
        <v>297452</v>
      </c>
      <c r="GC70" s="39">
        <f t="shared" si="50"/>
        <v>0</v>
      </c>
      <c r="GD70" s="39">
        <f t="shared" si="51"/>
        <v>0</v>
      </c>
      <c r="GE70" s="39">
        <f t="shared" si="51"/>
        <v>0</v>
      </c>
      <c r="GF70" s="39"/>
      <c r="GG70" s="39"/>
      <c r="GH70" s="39">
        <f t="shared" si="52"/>
        <v>11120.168067226892</v>
      </c>
      <c r="GI70" s="39">
        <f t="shared" si="53"/>
        <v>0</v>
      </c>
      <c r="GJ70" s="39">
        <f t="shared" si="54"/>
        <v>1751259.1680672269</v>
      </c>
      <c r="GK70" s="39"/>
      <c r="GL70" s="39">
        <f t="shared" si="55"/>
        <v>0</v>
      </c>
      <c r="GM70" s="39"/>
      <c r="GN70" s="39">
        <f t="shared" si="57"/>
        <v>0</v>
      </c>
      <c r="GO70" s="40">
        <f t="shared" si="56"/>
        <v>332739</v>
      </c>
      <c r="GP70" s="40">
        <f t="shared" si="58"/>
        <v>2083998.1680672269</v>
      </c>
      <c r="GQ70" s="40">
        <f t="shared" si="59"/>
        <v>2083998.1680672269</v>
      </c>
      <c r="GR70" s="39" t="str">
        <f>IFERROR(VLOOKUP(CONCATENATE(C70,R70,S70),'Clientes Afectados'!$L$4:$M$249,2,0),"NO")</f>
        <v>NO</v>
      </c>
      <c r="GS70" s="64">
        <f t="shared" si="60"/>
        <v>29</v>
      </c>
      <c r="GT70" s="39" t="e">
        <f>+IF(GS70&gt;#REF!,"SI","NO")</f>
        <v>#REF!</v>
      </c>
    </row>
    <row r="71" spans="1:202" x14ac:dyDescent="0.25">
      <c r="A71" s="35">
        <v>43374</v>
      </c>
      <c r="B71" s="36">
        <v>1594986</v>
      </c>
      <c r="C71" s="36">
        <v>2797207</v>
      </c>
      <c r="D71" s="36">
        <v>2797207</v>
      </c>
      <c r="E71" s="37" t="s">
        <v>282</v>
      </c>
      <c r="F71" s="37" t="s">
        <v>283</v>
      </c>
      <c r="G71" s="37" t="s">
        <v>284</v>
      </c>
      <c r="H71" s="85" t="s">
        <v>285</v>
      </c>
      <c r="I71" s="37" t="s">
        <v>286</v>
      </c>
      <c r="J71" s="37" t="s">
        <v>233</v>
      </c>
      <c r="K71" s="37" t="s">
        <v>234</v>
      </c>
      <c r="L71" s="37" t="s">
        <v>235</v>
      </c>
      <c r="M71" s="37" t="s">
        <v>245</v>
      </c>
      <c r="N71" s="37" t="s">
        <v>246</v>
      </c>
      <c r="O71" s="37" t="s">
        <v>245</v>
      </c>
      <c r="P71" s="37" t="s">
        <v>281</v>
      </c>
      <c r="Q71" s="37" t="s">
        <v>240</v>
      </c>
      <c r="R71" s="38">
        <v>43347</v>
      </c>
      <c r="S71" s="38">
        <v>43376</v>
      </c>
      <c r="T71" s="38">
        <v>43379</v>
      </c>
      <c r="U71" s="36">
        <v>212471575</v>
      </c>
      <c r="V71" s="36">
        <v>15716</v>
      </c>
      <c r="W71" s="36">
        <v>0</v>
      </c>
      <c r="X71" s="36">
        <v>5422</v>
      </c>
      <c r="Y71" s="36">
        <v>0</v>
      </c>
      <c r="Z71" s="36">
        <v>0</v>
      </c>
      <c r="AA71" s="36">
        <v>0</v>
      </c>
      <c r="AB71" s="36">
        <v>0</v>
      </c>
      <c r="AC71" s="36">
        <v>0</v>
      </c>
      <c r="AD71" s="36">
        <v>40</v>
      </c>
      <c r="AE71" s="36">
        <v>42</v>
      </c>
      <c r="AF71" s="36">
        <v>38</v>
      </c>
      <c r="AG71" s="36">
        <v>38.1</v>
      </c>
      <c r="AH71" s="36">
        <v>0</v>
      </c>
      <c r="AI71" s="36">
        <v>803</v>
      </c>
      <c r="AJ71" s="36">
        <v>0</v>
      </c>
      <c r="AK71" s="36">
        <v>1002869</v>
      </c>
      <c r="AL71" s="36">
        <v>0</v>
      </c>
      <c r="AM71" s="36">
        <v>0</v>
      </c>
      <c r="AN71" s="36">
        <v>0</v>
      </c>
      <c r="AO71" s="36">
        <v>0</v>
      </c>
      <c r="AP71" s="36">
        <v>0</v>
      </c>
      <c r="AQ71" s="36">
        <v>0</v>
      </c>
      <c r="AR71" s="36">
        <v>0</v>
      </c>
      <c r="AS71" s="36">
        <v>0</v>
      </c>
      <c r="AT71" s="36">
        <v>156910</v>
      </c>
      <c r="AU71" s="36">
        <v>0</v>
      </c>
      <c r="AV71" s="36">
        <v>0</v>
      </c>
      <c r="AW71" s="36">
        <v>9744</v>
      </c>
      <c r="AX71" s="36">
        <v>0</v>
      </c>
      <c r="AY71" s="36">
        <v>130805</v>
      </c>
      <c r="AZ71" s="36">
        <v>336993</v>
      </c>
      <c r="BA71" s="36">
        <v>0</v>
      </c>
      <c r="BB71" s="36">
        <v>0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>
        <v>0</v>
      </c>
      <c r="BO71" s="36">
        <v>0</v>
      </c>
      <c r="BP71" s="36">
        <v>0</v>
      </c>
      <c r="BQ71" s="36">
        <v>0</v>
      </c>
      <c r="BR71" s="36">
        <v>0</v>
      </c>
      <c r="BS71" s="36">
        <v>0</v>
      </c>
      <c r="BT71" s="36">
        <v>0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1376574</v>
      </c>
      <c r="CE71" s="36">
        <v>1638123</v>
      </c>
      <c r="CF71" s="36">
        <v>0</v>
      </c>
      <c r="CG71" s="36">
        <v>261549</v>
      </c>
      <c r="CH71" s="36">
        <v>0</v>
      </c>
      <c r="CI71" s="36">
        <v>0</v>
      </c>
      <c r="CJ71" s="36">
        <v>0</v>
      </c>
      <c r="CK71" s="36">
        <v>0</v>
      </c>
      <c r="CL71" s="36">
        <v>261549</v>
      </c>
      <c r="CM71" s="36">
        <v>-1638123</v>
      </c>
      <c r="CN71" s="36">
        <v>0</v>
      </c>
      <c r="CO71" s="36">
        <v>0</v>
      </c>
      <c r="CP71" s="36">
        <v>0</v>
      </c>
      <c r="CQ71" s="36">
        <v>0</v>
      </c>
      <c r="CR71" s="36">
        <v>0</v>
      </c>
      <c r="CS71" s="36">
        <v>0</v>
      </c>
      <c r="CT71" s="36">
        <v>0</v>
      </c>
      <c r="CU71" s="36">
        <v>0</v>
      </c>
      <c r="CV71" s="36">
        <v>0</v>
      </c>
      <c r="CW71" s="36">
        <v>0</v>
      </c>
      <c r="CX71" s="36">
        <v>0</v>
      </c>
      <c r="CY71" s="36">
        <v>0</v>
      </c>
      <c r="CZ71" s="36">
        <v>0</v>
      </c>
      <c r="DA71" s="36">
        <v>0</v>
      </c>
      <c r="DB71" s="36">
        <v>0</v>
      </c>
      <c r="DC71" s="36">
        <v>0</v>
      </c>
      <c r="DD71" s="36">
        <v>0</v>
      </c>
      <c r="DE71" s="36">
        <v>-1638123</v>
      </c>
      <c r="DF71" s="36">
        <v>0</v>
      </c>
      <c r="DG71" s="36">
        <v>0</v>
      </c>
      <c r="DH71" s="36">
        <v>0</v>
      </c>
      <c r="DI71" s="36">
        <v>0</v>
      </c>
      <c r="DJ71" s="36">
        <v>0</v>
      </c>
      <c r="DK71" s="36">
        <v>0</v>
      </c>
      <c r="DL71" s="36">
        <v>0</v>
      </c>
      <c r="DM71" s="36">
        <v>0</v>
      </c>
      <c r="DN71" s="36">
        <v>0</v>
      </c>
      <c r="DO71" s="36">
        <v>0</v>
      </c>
      <c r="DP71" s="36">
        <v>0</v>
      </c>
      <c r="DQ71" s="36">
        <v>0</v>
      </c>
      <c r="DR71" s="36">
        <v>0</v>
      </c>
      <c r="DS71" s="36">
        <v>0</v>
      </c>
      <c r="DT71" s="36">
        <v>0</v>
      </c>
      <c r="DU71" s="36">
        <v>0</v>
      </c>
      <c r="DV71" s="36">
        <v>0</v>
      </c>
      <c r="DW71" s="36">
        <v>0</v>
      </c>
      <c r="DX71" s="36">
        <v>0</v>
      </c>
      <c r="DY71" s="36">
        <v>0</v>
      </c>
      <c r="DZ71" s="36">
        <v>0</v>
      </c>
      <c r="EA71" s="36">
        <v>0</v>
      </c>
      <c r="EB71" s="36">
        <v>0</v>
      </c>
      <c r="EC71" s="36">
        <v>0</v>
      </c>
      <c r="ED71" s="36">
        <v>0</v>
      </c>
      <c r="EE71" s="36">
        <v>0</v>
      </c>
      <c r="EF71" s="36">
        <v>0</v>
      </c>
      <c r="EG71" s="36">
        <v>0</v>
      </c>
      <c r="EH71" s="36">
        <v>0</v>
      </c>
      <c r="EI71" s="36">
        <v>0</v>
      </c>
      <c r="EJ71" s="36">
        <v>0</v>
      </c>
      <c r="EK71" s="36">
        <v>0</v>
      </c>
      <c r="EL71" s="36">
        <v>0</v>
      </c>
      <c r="EM71" s="36">
        <v>0</v>
      </c>
      <c r="EN71" s="36">
        <v>0</v>
      </c>
      <c r="EO71" s="36">
        <v>0</v>
      </c>
      <c r="EP71" s="36">
        <v>0</v>
      </c>
      <c r="EQ71" s="36">
        <v>0</v>
      </c>
      <c r="ER71" s="36">
        <v>0</v>
      </c>
      <c r="ES71" s="36">
        <v>0</v>
      </c>
      <c r="ET71" s="36">
        <v>0</v>
      </c>
      <c r="EU71" s="36">
        <v>0</v>
      </c>
      <c r="EV71" s="36">
        <v>0</v>
      </c>
      <c r="EW71" s="36">
        <v>0</v>
      </c>
      <c r="EX71" s="36">
        <v>0</v>
      </c>
      <c r="EY71" s="36">
        <v>0</v>
      </c>
      <c r="EZ71" s="36">
        <v>0</v>
      </c>
      <c r="FA71" s="36">
        <v>0</v>
      </c>
      <c r="FB71" s="36">
        <v>0</v>
      </c>
      <c r="FC71" s="36">
        <v>0</v>
      </c>
      <c r="FD71" s="36">
        <v>0</v>
      </c>
      <c r="FE71" s="36">
        <v>0</v>
      </c>
      <c r="FF71" s="36">
        <v>0</v>
      </c>
      <c r="FG71" s="36">
        <v>0</v>
      </c>
      <c r="FH71" s="36">
        <v>0</v>
      </c>
      <c r="FI71" s="36">
        <v>0</v>
      </c>
      <c r="FJ71" s="36">
        <v>0</v>
      </c>
      <c r="FK71" s="36">
        <v>0</v>
      </c>
      <c r="FL71" s="36">
        <v>0</v>
      </c>
      <c r="FM71" s="36">
        <v>0</v>
      </c>
      <c r="FN71" s="36">
        <v>0</v>
      </c>
      <c r="FO71" s="36">
        <v>0</v>
      </c>
      <c r="FP71" s="36">
        <v>0</v>
      </c>
      <c r="FQ71" s="36">
        <v>261549</v>
      </c>
      <c r="FR71" s="36">
        <v>0</v>
      </c>
      <c r="FS71" s="37" t="s">
        <v>241</v>
      </c>
      <c r="FT71" s="39">
        <f t="shared" si="47"/>
        <v>0</v>
      </c>
      <c r="FU71" s="39">
        <f t="shared" si="47"/>
        <v>675</v>
      </c>
      <c r="FV71" s="39">
        <f t="shared" si="47"/>
        <v>0</v>
      </c>
      <c r="FW71" s="39">
        <f t="shared" si="47"/>
        <v>842747</v>
      </c>
      <c r="FX71" s="39">
        <f t="shared" si="47"/>
        <v>0</v>
      </c>
      <c r="FY71" s="39">
        <f t="shared" si="48"/>
        <v>131857</v>
      </c>
      <c r="FZ71" s="39">
        <f t="shared" si="49"/>
        <v>0</v>
      </c>
      <c r="GA71" s="39">
        <f t="shared" si="50"/>
        <v>109920</v>
      </c>
      <c r="GB71" s="39">
        <f t="shared" si="50"/>
        <v>283187</v>
      </c>
      <c r="GC71" s="39">
        <f t="shared" si="50"/>
        <v>0</v>
      </c>
      <c r="GD71" s="39">
        <f t="shared" si="51"/>
        <v>0</v>
      </c>
      <c r="GE71" s="39">
        <f t="shared" si="51"/>
        <v>0</v>
      </c>
      <c r="GF71" s="39"/>
      <c r="GG71" s="39"/>
      <c r="GH71" s="39">
        <f t="shared" si="52"/>
        <v>8188.2352941176478</v>
      </c>
      <c r="GI71" s="39">
        <f t="shared" si="53"/>
        <v>0</v>
      </c>
      <c r="GJ71" s="39">
        <f t="shared" si="54"/>
        <v>1376574.2352941176</v>
      </c>
      <c r="GK71" s="39"/>
      <c r="GL71" s="39">
        <f t="shared" si="55"/>
        <v>0</v>
      </c>
      <c r="GM71" s="39"/>
      <c r="GN71" s="39">
        <f t="shared" si="57"/>
        <v>0</v>
      </c>
      <c r="GO71" s="40">
        <f t="shared" si="56"/>
        <v>261549</v>
      </c>
      <c r="GP71" s="40">
        <f t="shared" si="58"/>
        <v>1638123.2352941176</v>
      </c>
      <c r="GQ71" s="40">
        <f t="shared" si="59"/>
        <v>1638123.2352941176</v>
      </c>
      <c r="GR71" s="39" t="str">
        <f>IFERROR(VLOOKUP(CONCATENATE(C71,R71,S71),'Clientes Afectados'!$L$4:$M$249,2,0),"NO")</f>
        <v>NO</v>
      </c>
      <c r="GS71" s="64">
        <f t="shared" si="60"/>
        <v>29</v>
      </c>
      <c r="GT71" s="39" t="e">
        <f>+IF(GS71&gt;#REF!,"SI","NO")</f>
        <v>#REF!</v>
      </c>
    </row>
    <row r="72" spans="1:202" x14ac:dyDescent="0.25">
      <c r="A72" s="35">
        <v>43344</v>
      </c>
      <c r="B72" s="36">
        <v>1594986</v>
      </c>
      <c r="C72" s="36">
        <v>532998</v>
      </c>
      <c r="D72" s="36">
        <v>532998</v>
      </c>
      <c r="E72" s="37" t="s">
        <v>228</v>
      </c>
      <c r="F72" s="37" t="s">
        <v>229</v>
      </c>
      <c r="G72" s="37" t="s">
        <v>230</v>
      </c>
      <c r="H72" s="85" t="s">
        <v>231</v>
      </c>
      <c r="I72" s="37" t="s">
        <v>232</v>
      </c>
      <c r="J72" s="37" t="s">
        <v>233</v>
      </c>
      <c r="K72" s="37" t="s">
        <v>234</v>
      </c>
      <c r="L72" s="37" t="s">
        <v>235</v>
      </c>
      <c r="M72" s="37" t="s">
        <v>236</v>
      </c>
      <c r="N72" s="37" t="s">
        <v>237</v>
      </c>
      <c r="O72" s="37" t="s">
        <v>238</v>
      </c>
      <c r="P72" s="37" t="s">
        <v>239</v>
      </c>
      <c r="Q72" s="37" t="s">
        <v>240</v>
      </c>
      <c r="R72" s="38">
        <v>43315</v>
      </c>
      <c r="S72" s="38">
        <v>43347</v>
      </c>
      <c r="T72" s="38">
        <v>43349</v>
      </c>
      <c r="U72" s="36">
        <v>212471487</v>
      </c>
      <c r="V72" s="36">
        <v>21447</v>
      </c>
      <c r="W72" s="36">
        <v>0</v>
      </c>
      <c r="X72" s="36">
        <v>9052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197</v>
      </c>
      <c r="AE72" s="36">
        <v>198.5</v>
      </c>
      <c r="AF72" s="36">
        <v>196</v>
      </c>
      <c r="AG72" s="36">
        <v>196</v>
      </c>
      <c r="AH72" s="36">
        <v>154793</v>
      </c>
      <c r="AI72" s="36">
        <v>803</v>
      </c>
      <c r="AJ72" s="36">
        <v>0</v>
      </c>
      <c r="AK72" s="36">
        <v>1487627</v>
      </c>
      <c r="AL72" s="36"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214130</v>
      </c>
      <c r="AU72" s="36">
        <v>0</v>
      </c>
      <c r="AV72" s="36">
        <v>0</v>
      </c>
      <c r="AW72" s="36">
        <v>13297</v>
      </c>
      <c r="AX72" s="36">
        <v>0</v>
      </c>
      <c r="AY72" s="36">
        <v>246160</v>
      </c>
      <c r="AZ72" s="36">
        <v>1111749</v>
      </c>
      <c r="BA72" s="36">
        <v>28455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>
        <v>0</v>
      </c>
      <c r="BO72" s="36">
        <v>0</v>
      </c>
      <c r="BP72" s="36">
        <v>0</v>
      </c>
      <c r="BQ72" s="36">
        <v>0</v>
      </c>
      <c r="BR72" s="36">
        <v>0</v>
      </c>
      <c r="BS72" s="36">
        <v>0</v>
      </c>
      <c r="BT72" s="36">
        <v>0</v>
      </c>
      <c r="BU72" s="36">
        <v>0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2736987</v>
      </c>
      <c r="CE72" s="36">
        <v>3257015</v>
      </c>
      <c r="CF72" s="36">
        <v>0</v>
      </c>
      <c r="CG72" s="36">
        <v>520028</v>
      </c>
      <c r="CH72" s="36">
        <v>0</v>
      </c>
      <c r="CI72" s="36">
        <v>0</v>
      </c>
      <c r="CJ72" s="36">
        <v>0</v>
      </c>
      <c r="CK72" s="36">
        <v>0</v>
      </c>
      <c r="CL72" s="36">
        <v>520028</v>
      </c>
      <c r="CM72" s="36">
        <v>-3257015</v>
      </c>
      <c r="CN72" s="36">
        <v>0</v>
      </c>
      <c r="CO72" s="36">
        <v>0</v>
      </c>
      <c r="CP72" s="36">
        <v>0</v>
      </c>
      <c r="CQ72" s="36">
        <v>0</v>
      </c>
      <c r="CR72" s="36">
        <v>0</v>
      </c>
      <c r="CS72" s="36">
        <v>0</v>
      </c>
      <c r="CT72" s="36">
        <v>0</v>
      </c>
      <c r="CU72" s="36">
        <v>0</v>
      </c>
      <c r="CV72" s="36">
        <v>0</v>
      </c>
      <c r="CW72" s="36">
        <v>0</v>
      </c>
      <c r="CX72" s="36">
        <v>0</v>
      </c>
      <c r="CY72" s="36">
        <v>0</v>
      </c>
      <c r="CZ72" s="36">
        <v>0</v>
      </c>
      <c r="DA72" s="36">
        <v>0</v>
      </c>
      <c r="DB72" s="36">
        <v>0</v>
      </c>
      <c r="DC72" s="36">
        <v>0</v>
      </c>
      <c r="DD72" s="36">
        <v>0</v>
      </c>
      <c r="DE72" s="36">
        <v>-3257015</v>
      </c>
      <c r="DF72" s="36">
        <v>0</v>
      </c>
      <c r="DG72" s="36">
        <v>0</v>
      </c>
      <c r="DH72" s="36">
        <v>0</v>
      </c>
      <c r="DI72" s="36">
        <v>0</v>
      </c>
      <c r="DJ72" s="36">
        <v>0</v>
      </c>
      <c r="DK72" s="36">
        <v>0</v>
      </c>
      <c r="DL72" s="36">
        <v>0</v>
      </c>
      <c r="DM72" s="36">
        <v>0</v>
      </c>
      <c r="DN72" s="36">
        <v>0</v>
      </c>
      <c r="DO72" s="36">
        <v>0</v>
      </c>
      <c r="DP72" s="36">
        <v>0</v>
      </c>
      <c r="DQ72" s="36">
        <v>0</v>
      </c>
      <c r="DR72" s="36">
        <v>0</v>
      </c>
      <c r="DS72" s="36">
        <v>0</v>
      </c>
      <c r="DT72" s="36">
        <v>0</v>
      </c>
      <c r="DU72" s="36">
        <v>0</v>
      </c>
      <c r="DV72" s="36">
        <v>0</v>
      </c>
      <c r="DW72" s="36">
        <v>0</v>
      </c>
      <c r="DX72" s="36">
        <v>0</v>
      </c>
      <c r="DY72" s="36">
        <v>0</v>
      </c>
      <c r="DZ72" s="36">
        <v>0</v>
      </c>
      <c r="EA72" s="36">
        <v>0</v>
      </c>
      <c r="EB72" s="36">
        <v>0</v>
      </c>
      <c r="EC72" s="36">
        <v>0</v>
      </c>
      <c r="ED72" s="36">
        <v>0</v>
      </c>
      <c r="EE72" s="36">
        <v>0</v>
      </c>
      <c r="EF72" s="36">
        <v>0</v>
      </c>
      <c r="EG72" s="36">
        <v>0</v>
      </c>
      <c r="EH72" s="36">
        <v>0</v>
      </c>
      <c r="EI72" s="36">
        <v>0</v>
      </c>
      <c r="EJ72" s="36">
        <v>0</v>
      </c>
      <c r="EK72" s="36">
        <v>0</v>
      </c>
      <c r="EL72" s="36">
        <v>0</v>
      </c>
      <c r="EM72" s="36">
        <v>0</v>
      </c>
      <c r="EN72" s="36">
        <v>0</v>
      </c>
      <c r="EO72" s="36">
        <v>0</v>
      </c>
      <c r="EP72" s="36">
        <v>0</v>
      </c>
      <c r="EQ72" s="36">
        <v>0</v>
      </c>
      <c r="ER72" s="36">
        <v>0</v>
      </c>
      <c r="ES72" s="36">
        <v>0</v>
      </c>
      <c r="ET72" s="36">
        <v>0</v>
      </c>
      <c r="EU72" s="36">
        <v>0</v>
      </c>
      <c r="EV72" s="36">
        <v>0</v>
      </c>
      <c r="EW72" s="36">
        <v>0</v>
      </c>
      <c r="EX72" s="36">
        <v>0</v>
      </c>
      <c r="EY72" s="36">
        <v>0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0</v>
      </c>
      <c r="FF72" s="36">
        <v>0</v>
      </c>
      <c r="FG72" s="36">
        <v>0</v>
      </c>
      <c r="FH72" s="36">
        <v>0</v>
      </c>
      <c r="FI72" s="36">
        <v>0</v>
      </c>
      <c r="FJ72" s="36">
        <v>0</v>
      </c>
      <c r="FK72" s="36">
        <v>0</v>
      </c>
      <c r="FL72" s="36">
        <v>0</v>
      </c>
      <c r="FM72" s="36">
        <v>0</v>
      </c>
      <c r="FN72" s="36">
        <v>0</v>
      </c>
      <c r="FO72" s="36">
        <v>0</v>
      </c>
      <c r="FP72" s="36">
        <v>0</v>
      </c>
      <c r="FQ72" s="36">
        <v>520028</v>
      </c>
      <c r="FR72" s="36">
        <v>0</v>
      </c>
      <c r="FS72" s="37" t="s">
        <v>241</v>
      </c>
      <c r="FT72" s="39">
        <f>ROUND(AH72/1.19,0)</f>
        <v>130078</v>
      </c>
      <c r="FU72" s="39">
        <f>ROUND(AI72/1.19,0)</f>
        <v>675</v>
      </c>
      <c r="FV72" s="39">
        <f>ROUND(AJ72/1.19,0)</f>
        <v>0</v>
      </c>
      <c r="FW72" s="39">
        <f>ROUND(AK72/1.19,0)</f>
        <v>1250107</v>
      </c>
      <c r="FX72" s="39">
        <f>ROUND(AL72/1.19,0)</f>
        <v>0</v>
      </c>
      <c r="FY72" s="39">
        <f>ROUND(AT72/1.19,0)</f>
        <v>179941</v>
      </c>
      <c r="FZ72" s="39">
        <f>ROUND(AN72/1.19,0)</f>
        <v>0</v>
      </c>
      <c r="GA72" s="39">
        <f>ROUND(AY72/1.19,0)</f>
        <v>206857</v>
      </c>
      <c r="GB72" s="39">
        <f>ROUND(AZ72/1.19,0)</f>
        <v>934243</v>
      </c>
      <c r="GC72" s="39">
        <f>ROUND(BA72/1.19,0)</f>
        <v>23912</v>
      </c>
      <c r="GD72" s="39">
        <f>ROUND(BN72/1.19,0)</f>
        <v>0</v>
      </c>
      <c r="GE72" s="39">
        <f>ROUND(BO72/1.19,0)</f>
        <v>0</v>
      </c>
      <c r="GF72" s="39"/>
      <c r="GG72" s="39"/>
      <c r="GH72" s="39">
        <f>AW72/1.19</f>
        <v>11173.949579831933</v>
      </c>
      <c r="GI72" s="39">
        <f>EZ72</f>
        <v>0</v>
      </c>
      <c r="GJ72" s="39">
        <f>SUM(FT72:GE72)+GH72</f>
        <v>2736986.9495798321</v>
      </c>
      <c r="GK72" s="39"/>
      <c r="GL72" s="39">
        <f>BP72</f>
        <v>0</v>
      </c>
      <c r="GM72" s="39"/>
      <c r="GN72" s="39">
        <f t="shared" si="57"/>
        <v>0</v>
      </c>
      <c r="GO72" s="40">
        <f>ROUND(GJ72*0.19,0)</f>
        <v>520028</v>
      </c>
      <c r="GP72" s="40">
        <f t="shared" si="58"/>
        <v>3257014.9495798321</v>
      </c>
      <c r="GQ72" s="40">
        <f t="shared" si="59"/>
        <v>3257014.9495798321</v>
      </c>
      <c r="GR72" s="39" t="str">
        <f>IFERROR(VLOOKUP(CONCATENATE(C72,R72,S72),'Clientes Afectados'!$L$4:$M$249,2,0),"NO")</f>
        <v>NO</v>
      </c>
      <c r="GS72" s="64">
        <f t="shared" si="60"/>
        <v>32</v>
      </c>
      <c r="GT72" s="39" t="e">
        <f>+IF(GS72&gt;#REF!,"SI","NO")</f>
        <v>#REF!</v>
      </c>
    </row>
    <row r="73" spans="1:202" x14ac:dyDescent="0.25">
      <c r="A73" s="35">
        <v>43344</v>
      </c>
      <c r="B73" s="36">
        <v>1594986</v>
      </c>
      <c r="C73" s="36">
        <v>532999</v>
      </c>
      <c r="D73" s="36">
        <v>532999</v>
      </c>
      <c r="E73" s="37" t="s">
        <v>242</v>
      </c>
      <c r="F73" s="37" t="s">
        <v>229</v>
      </c>
      <c r="G73" s="37" t="s">
        <v>243</v>
      </c>
      <c r="H73" s="85" t="s">
        <v>231</v>
      </c>
      <c r="I73" s="37" t="s">
        <v>232</v>
      </c>
      <c r="J73" s="37" t="s">
        <v>233</v>
      </c>
      <c r="K73" s="37" t="s">
        <v>234</v>
      </c>
      <c r="L73" s="37" t="s">
        <v>235</v>
      </c>
      <c r="M73" s="37" t="s">
        <v>245</v>
      </c>
      <c r="N73" s="37" t="s">
        <v>246</v>
      </c>
      <c r="O73" s="37" t="s">
        <v>245</v>
      </c>
      <c r="P73" s="37" t="s">
        <v>239</v>
      </c>
      <c r="Q73" s="37" t="s">
        <v>240</v>
      </c>
      <c r="R73" s="38">
        <v>43315</v>
      </c>
      <c r="S73" s="38">
        <v>43347</v>
      </c>
      <c r="T73" s="38">
        <v>43349</v>
      </c>
      <c r="U73" s="36">
        <v>212471487</v>
      </c>
      <c r="V73" s="36">
        <v>11658</v>
      </c>
      <c r="W73" s="36">
        <v>0</v>
      </c>
      <c r="X73" s="36">
        <v>5799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22</v>
      </c>
      <c r="AE73" s="36">
        <v>23</v>
      </c>
      <c r="AF73" s="36">
        <v>22</v>
      </c>
      <c r="AG73" s="36">
        <v>22</v>
      </c>
      <c r="AH73" s="36">
        <v>85143</v>
      </c>
      <c r="AI73" s="36">
        <v>803</v>
      </c>
      <c r="AJ73" s="36">
        <v>0</v>
      </c>
      <c r="AK73" s="36">
        <v>808634</v>
      </c>
      <c r="AL73" s="36">
        <v>0</v>
      </c>
      <c r="AM73" s="36">
        <v>0</v>
      </c>
      <c r="AN73" s="36">
        <v>0</v>
      </c>
      <c r="AO73" s="36">
        <v>0</v>
      </c>
      <c r="AP73" s="36">
        <v>0</v>
      </c>
      <c r="AQ73" s="36">
        <v>0</v>
      </c>
      <c r="AR73" s="36">
        <v>0</v>
      </c>
      <c r="AS73" s="36">
        <v>0</v>
      </c>
      <c r="AT73" s="36">
        <v>116394</v>
      </c>
      <c r="AU73" s="36">
        <v>0</v>
      </c>
      <c r="AV73" s="36">
        <v>0</v>
      </c>
      <c r="AW73" s="36">
        <v>7228</v>
      </c>
      <c r="AX73" s="36">
        <v>0</v>
      </c>
      <c r="AY73" s="36">
        <v>28522</v>
      </c>
      <c r="AZ73" s="36">
        <v>124788</v>
      </c>
      <c r="BA73" s="36">
        <v>28859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>
        <v>0</v>
      </c>
      <c r="BO73" s="36">
        <v>0</v>
      </c>
      <c r="BP73" s="36">
        <v>0</v>
      </c>
      <c r="BQ73" s="36">
        <v>0</v>
      </c>
      <c r="BR73" s="36">
        <v>0</v>
      </c>
      <c r="BS73" s="36">
        <v>0</v>
      </c>
      <c r="BT73" s="36">
        <v>0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1008715</v>
      </c>
      <c r="CE73" s="36">
        <v>1200371</v>
      </c>
      <c r="CF73" s="36">
        <v>0</v>
      </c>
      <c r="CG73" s="36">
        <v>191656</v>
      </c>
      <c r="CH73" s="36">
        <v>0</v>
      </c>
      <c r="CI73" s="36">
        <v>0</v>
      </c>
      <c r="CJ73" s="36">
        <v>0</v>
      </c>
      <c r="CK73" s="36">
        <v>0</v>
      </c>
      <c r="CL73" s="36">
        <v>191656</v>
      </c>
      <c r="CM73" s="36">
        <v>-1200371</v>
      </c>
      <c r="CN73" s="36">
        <v>0</v>
      </c>
      <c r="CO73" s="36">
        <v>0</v>
      </c>
      <c r="CP73" s="36">
        <v>0</v>
      </c>
      <c r="CQ73" s="36">
        <v>0</v>
      </c>
      <c r="CR73" s="36">
        <v>0</v>
      </c>
      <c r="CS73" s="36">
        <v>0</v>
      </c>
      <c r="CT73" s="36">
        <v>0</v>
      </c>
      <c r="CU73" s="36">
        <v>0</v>
      </c>
      <c r="CV73" s="36">
        <v>0</v>
      </c>
      <c r="CW73" s="36">
        <v>0</v>
      </c>
      <c r="CX73" s="36">
        <v>0</v>
      </c>
      <c r="CY73" s="36">
        <v>0</v>
      </c>
      <c r="CZ73" s="36">
        <v>0</v>
      </c>
      <c r="DA73" s="36">
        <v>0</v>
      </c>
      <c r="DB73" s="36">
        <v>0</v>
      </c>
      <c r="DC73" s="36">
        <v>0</v>
      </c>
      <c r="DD73" s="36">
        <v>0</v>
      </c>
      <c r="DE73" s="36">
        <v>-1200371</v>
      </c>
      <c r="DF73" s="36">
        <v>0</v>
      </c>
      <c r="DG73" s="36">
        <v>0</v>
      </c>
      <c r="DH73" s="36">
        <v>0</v>
      </c>
      <c r="DI73" s="36">
        <v>0</v>
      </c>
      <c r="DJ73" s="36">
        <v>0</v>
      </c>
      <c r="DK73" s="36">
        <v>0</v>
      </c>
      <c r="DL73" s="36">
        <v>0</v>
      </c>
      <c r="DM73" s="36">
        <v>0</v>
      </c>
      <c r="DN73" s="36">
        <v>0</v>
      </c>
      <c r="DO73" s="36">
        <v>0</v>
      </c>
      <c r="DP73" s="36">
        <v>0</v>
      </c>
      <c r="DQ73" s="36">
        <v>0</v>
      </c>
      <c r="DR73" s="36">
        <v>0</v>
      </c>
      <c r="DS73" s="36">
        <v>0</v>
      </c>
      <c r="DT73" s="36">
        <v>0</v>
      </c>
      <c r="DU73" s="36">
        <v>0</v>
      </c>
      <c r="DV73" s="36">
        <v>0</v>
      </c>
      <c r="DW73" s="36">
        <v>0</v>
      </c>
      <c r="DX73" s="36">
        <v>0</v>
      </c>
      <c r="DY73" s="36">
        <v>0</v>
      </c>
      <c r="DZ73" s="36">
        <v>0</v>
      </c>
      <c r="EA73" s="36">
        <v>0</v>
      </c>
      <c r="EB73" s="36">
        <v>0</v>
      </c>
      <c r="EC73" s="36">
        <v>0</v>
      </c>
      <c r="ED73" s="36">
        <v>0</v>
      </c>
      <c r="EE73" s="36">
        <v>0</v>
      </c>
      <c r="EF73" s="36">
        <v>0</v>
      </c>
      <c r="EG73" s="36">
        <v>0</v>
      </c>
      <c r="EH73" s="36">
        <v>0</v>
      </c>
      <c r="EI73" s="36">
        <v>0</v>
      </c>
      <c r="EJ73" s="36">
        <v>0</v>
      </c>
      <c r="EK73" s="36">
        <v>0</v>
      </c>
      <c r="EL73" s="36">
        <v>0</v>
      </c>
      <c r="EM73" s="36">
        <v>0</v>
      </c>
      <c r="EN73" s="36">
        <v>0</v>
      </c>
      <c r="EO73" s="36">
        <v>0</v>
      </c>
      <c r="EP73" s="36">
        <v>0</v>
      </c>
      <c r="EQ73" s="36">
        <v>0</v>
      </c>
      <c r="ER73" s="36">
        <v>0</v>
      </c>
      <c r="ES73" s="36">
        <v>0</v>
      </c>
      <c r="ET73" s="36">
        <v>0</v>
      </c>
      <c r="EU73" s="36">
        <v>0</v>
      </c>
      <c r="EV73" s="36">
        <v>0</v>
      </c>
      <c r="EW73" s="36">
        <v>0</v>
      </c>
      <c r="EX73" s="36">
        <v>0</v>
      </c>
      <c r="EY73" s="36">
        <v>0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0</v>
      </c>
      <c r="FF73" s="36">
        <v>0</v>
      </c>
      <c r="FG73" s="36">
        <v>0</v>
      </c>
      <c r="FH73" s="36">
        <v>0</v>
      </c>
      <c r="FI73" s="36">
        <v>0</v>
      </c>
      <c r="FJ73" s="36">
        <v>0</v>
      </c>
      <c r="FK73" s="36">
        <v>0</v>
      </c>
      <c r="FL73" s="36">
        <v>0</v>
      </c>
      <c r="FM73" s="36">
        <v>0</v>
      </c>
      <c r="FN73" s="36">
        <v>0</v>
      </c>
      <c r="FO73" s="36">
        <v>0</v>
      </c>
      <c r="FP73" s="36">
        <v>0</v>
      </c>
      <c r="FQ73" s="36">
        <v>191656</v>
      </c>
      <c r="FR73" s="36">
        <v>0</v>
      </c>
      <c r="FS73" s="37" t="s">
        <v>241</v>
      </c>
      <c r="FT73" s="39">
        <f t="shared" ref="FT73:FX85" si="61">ROUND(AH73/1.19,0)</f>
        <v>71549</v>
      </c>
      <c r="FU73" s="39">
        <f t="shared" si="61"/>
        <v>675</v>
      </c>
      <c r="FV73" s="39">
        <f t="shared" si="61"/>
        <v>0</v>
      </c>
      <c r="FW73" s="39">
        <f t="shared" si="61"/>
        <v>679524</v>
      </c>
      <c r="FX73" s="39">
        <f t="shared" si="61"/>
        <v>0</v>
      </c>
      <c r="FY73" s="39">
        <f t="shared" ref="FY73:FY85" si="62">ROUND(AT73/1.19,0)</f>
        <v>97810</v>
      </c>
      <c r="FZ73" s="39">
        <f t="shared" ref="FZ73:FZ85" si="63">ROUND(AN73/1.19,0)</f>
        <v>0</v>
      </c>
      <c r="GA73" s="39">
        <f t="shared" ref="GA73:GC85" si="64">ROUND(AY73/1.19,0)</f>
        <v>23968</v>
      </c>
      <c r="GB73" s="39">
        <f t="shared" si="64"/>
        <v>104864</v>
      </c>
      <c r="GC73" s="39">
        <f t="shared" si="64"/>
        <v>24251</v>
      </c>
      <c r="GD73" s="39">
        <f t="shared" ref="GD73:GE85" si="65">ROUND(BN73/1.19,0)</f>
        <v>0</v>
      </c>
      <c r="GE73" s="39">
        <f t="shared" si="65"/>
        <v>0</v>
      </c>
      <c r="GF73" s="39"/>
      <c r="GG73" s="39"/>
      <c r="GH73" s="39">
        <f t="shared" ref="GH73:GH85" si="66">AW73/1.19</f>
        <v>6073.9495798319331</v>
      </c>
      <c r="GI73" s="39">
        <f t="shared" ref="GI73:GI85" si="67">EZ73</f>
        <v>0</v>
      </c>
      <c r="GJ73" s="39">
        <f t="shared" ref="GJ73:GJ85" si="68">SUM(FT73:GE73)+GH73</f>
        <v>1008714.9495798319</v>
      </c>
      <c r="GK73" s="39"/>
      <c r="GL73" s="39">
        <f t="shared" ref="GL73:GL85" si="69">BP73</f>
        <v>0</v>
      </c>
      <c r="GM73" s="39"/>
      <c r="GN73" s="39">
        <f t="shared" si="57"/>
        <v>0</v>
      </c>
      <c r="GO73" s="40">
        <f t="shared" ref="GO73:GO85" si="70">ROUND(GJ73*0.19,0)</f>
        <v>191656</v>
      </c>
      <c r="GP73" s="40">
        <f t="shared" si="58"/>
        <v>1200370.9495798319</v>
      </c>
      <c r="GQ73" s="40">
        <f t="shared" si="59"/>
        <v>1200370.9495798319</v>
      </c>
      <c r="GR73" s="39" t="str">
        <f>IFERROR(VLOOKUP(CONCATENATE(C73,R73,S73),'Clientes Afectados'!$L$4:$M$249,2,0),"NO")</f>
        <v>NO</v>
      </c>
      <c r="GS73" s="64">
        <f t="shared" si="60"/>
        <v>32</v>
      </c>
      <c r="GT73" s="39" t="e">
        <f>+IF(GS73&gt;#REF!,"SI","NO")</f>
        <v>#REF!</v>
      </c>
    </row>
    <row r="74" spans="1:202" x14ac:dyDescent="0.25">
      <c r="A74" s="35">
        <v>43344</v>
      </c>
      <c r="B74" s="36">
        <v>1594986</v>
      </c>
      <c r="C74" s="36">
        <v>533097</v>
      </c>
      <c r="D74" s="36">
        <v>533097</v>
      </c>
      <c r="E74" s="37" t="s">
        <v>247</v>
      </c>
      <c r="F74" s="37" t="s">
        <v>229</v>
      </c>
      <c r="G74" s="37" t="s">
        <v>248</v>
      </c>
      <c r="H74" s="85" t="s">
        <v>231</v>
      </c>
      <c r="I74" s="37" t="s">
        <v>232</v>
      </c>
      <c r="J74" s="37" t="s">
        <v>233</v>
      </c>
      <c r="K74" s="37" t="s">
        <v>234</v>
      </c>
      <c r="L74" s="37" t="s">
        <v>235</v>
      </c>
      <c r="M74" s="37" t="s">
        <v>249</v>
      </c>
      <c r="N74" s="37" t="s">
        <v>245</v>
      </c>
      <c r="O74" s="37" t="s">
        <v>245</v>
      </c>
      <c r="P74" s="37" t="s">
        <v>239</v>
      </c>
      <c r="Q74" s="37" t="s">
        <v>240</v>
      </c>
      <c r="R74" s="38">
        <v>43315</v>
      </c>
      <c r="S74" s="38">
        <v>43347</v>
      </c>
      <c r="T74" s="38">
        <v>43349</v>
      </c>
      <c r="U74" s="36">
        <v>212471487</v>
      </c>
      <c r="V74" s="36">
        <v>32781</v>
      </c>
      <c r="W74" s="36">
        <v>0</v>
      </c>
      <c r="X74" s="36">
        <v>5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68</v>
      </c>
      <c r="AE74" s="36">
        <v>124</v>
      </c>
      <c r="AF74" s="36">
        <v>68</v>
      </c>
      <c r="AG74" s="36">
        <v>68</v>
      </c>
      <c r="AH74" s="36">
        <v>205609</v>
      </c>
      <c r="AI74" s="36">
        <v>803</v>
      </c>
      <c r="AJ74" s="36">
        <v>0</v>
      </c>
      <c r="AK74" s="36">
        <v>2273787</v>
      </c>
      <c r="AL74" s="36">
        <v>0</v>
      </c>
      <c r="AM74" s="36">
        <v>0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0</v>
      </c>
      <c r="AT74" s="36">
        <v>327288</v>
      </c>
      <c r="AU74" s="36">
        <v>0</v>
      </c>
      <c r="AV74" s="36">
        <v>0</v>
      </c>
      <c r="AW74" s="36">
        <v>20324</v>
      </c>
      <c r="AX74" s="36">
        <v>0</v>
      </c>
      <c r="AY74" s="36">
        <v>153772</v>
      </c>
      <c r="AZ74" s="36">
        <v>385709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0</v>
      </c>
      <c r="BR74" s="36">
        <v>0</v>
      </c>
      <c r="BS74" s="36">
        <v>0</v>
      </c>
      <c r="BT74" s="36">
        <v>0</v>
      </c>
      <c r="BU74" s="36">
        <v>0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2829657</v>
      </c>
      <c r="CE74" s="36">
        <v>3367292</v>
      </c>
      <c r="CF74" s="36">
        <v>0</v>
      </c>
      <c r="CG74" s="36">
        <v>537635</v>
      </c>
      <c r="CH74" s="36">
        <v>0</v>
      </c>
      <c r="CI74" s="36">
        <v>0</v>
      </c>
      <c r="CJ74" s="36">
        <v>0</v>
      </c>
      <c r="CK74" s="36">
        <v>0</v>
      </c>
      <c r="CL74" s="36">
        <v>537635</v>
      </c>
      <c r="CM74" s="36">
        <v>-3367292</v>
      </c>
      <c r="CN74" s="36">
        <v>0</v>
      </c>
      <c r="CO74" s="36">
        <v>0</v>
      </c>
      <c r="CP74" s="36">
        <v>0</v>
      </c>
      <c r="CQ74" s="36">
        <v>0</v>
      </c>
      <c r="CR74" s="36">
        <v>0</v>
      </c>
      <c r="CS74" s="36">
        <v>0</v>
      </c>
      <c r="CT74" s="36">
        <v>0</v>
      </c>
      <c r="CU74" s="36">
        <v>0</v>
      </c>
      <c r="CV74" s="36">
        <v>0</v>
      </c>
      <c r="CW74" s="36">
        <v>0</v>
      </c>
      <c r="CX74" s="36">
        <v>0</v>
      </c>
      <c r="CY74" s="36">
        <v>0</v>
      </c>
      <c r="CZ74" s="36">
        <v>0</v>
      </c>
      <c r="DA74" s="36">
        <v>0</v>
      </c>
      <c r="DB74" s="36">
        <v>0</v>
      </c>
      <c r="DC74" s="36">
        <v>0</v>
      </c>
      <c r="DD74" s="36">
        <v>0</v>
      </c>
      <c r="DE74" s="36">
        <v>-3367292</v>
      </c>
      <c r="DF74" s="36">
        <v>0</v>
      </c>
      <c r="DG74" s="36">
        <v>0</v>
      </c>
      <c r="DH74" s="36">
        <v>0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0</v>
      </c>
      <c r="DO74" s="36">
        <v>0</v>
      </c>
      <c r="DP74" s="36">
        <v>0</v>
      </c>
      <c r="DQ74" s="36">
        <v>0</v>
      </c>
      <c r="DR74" s="36">
        <v>0</v>
      </c>
      <c r="DS74" s="36">
        <v>0</v>
      </c>
      <c r="DT74" s="36">
        <v>0</v>
      </c>
      <c r="DU74" s="36">
        <v>0</v>
      </c>
      <c r="DV74" s="36">
        <v>0</v>
      </c>
      <c r="DW74" s="36">
        <v>0</v>
      </c>
      <c r="DX74" s="36">
        <v>0</v>
      </c>
      <c r="DY74" s="36">
        <v>0</v>
      </c>
      <c r="DZ74" s="36">
        <v>0</v>
      </c>
      <c r="EA74" s="36">
        <v>0</v>
      </c>
      <c r="EB74" s="36">
        <v>0</v>
      </c>
      <c r="EC74" s="36">
        <v>0</v>
      </c>
      <c r="ED74" s="36">
        <v>0</v>
      </c>
      <c r="EE74" s="36">
        <v>0</v>
      </c>
      <c r="EF74" s="36">
        <v>0</v>
      </c>
      <c r="EG74" s="36">
        <v>0</v>
      </c>
      <c r="EH74" s="36">
        <v>0</v>
      </c>
      <c r="EI74" s="36">
        <v>0</v>
      </c>
      <c r="EJ74" s="36">
        <v>0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0</v>
      </c>
      <c r="ES74" s="36">
        <v>0</v>
      </c>
      <c r="ET74" s="36">
        <v>0</v>
      </c>
      <c r="EU74" s="36">
        <v>0</v>
      </c>
      <c r="EV74" s="36">
        <v>0</v>
      </c>
      <c r="EW74" s="36">
        <v>0</v>
      </c>
      <c r="EX74" s="36">
        <v>0</v>
      </c>
      <c r="EY74" s="36">
        <v>0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0</v>
      </c>
      <c r="FF74" s="36">
        <v>0</v>
      </c>
      <c r="FG74" s="36">
        <v>0</v>
      </c>
      <c r="FH74" s="36">
        <v>0</v>
      </c>
      <c r="FI74" s="36">
        <v>0</v>
      </c>
      <c r="FJ74" s="36">
        <v>0</v>
      </c>
      <c r="FK74" s="36">
        <v>0</v>
      </c>
      <c r="FL74" s="36">
        <v>0</v>
      </c>
      <c r="FM74" s="36">
        <v>0</v>
      </c>
      <c r="FN74" s="36">
        <v>0</v>
      </c>
      <c r="FO74" s="36">
        <v>0</v>
      </c>
      <c r="FP74" s="36">
        <v>0</v>
      </c>
      <c r="FQ74" s="36">
        <v>537635</v>
      </c>
      <c r="FR74" s="36">
        <v>0</v>
      </c>
      <c r="FS74" s="37" t="s">
        <v>241</v>
      </c>
      <c r="FT74" s="39">
        <f t="shared" si="61"/>
        <v>172781</v>
      </c>
      <c r="FU74" s="39">
        <f t="shared" si="61"/>
        <v>675</v>
      </c>
      <c r="FV74" s="39">
        <f t="shared" si="61"/>
        <v>0</v>
      </c>
      <c r="FW74" s="39">
        <f t="shared" si="61"/>
        <v>1910745</v>
      </c>
      <c r="FX74" s="39">
        <f t="shared" si="61"/>
        <v>0</v>
      </c>
      <c r="FY74" s="39">
        <f t="shared" si="62"/>
        <v>275032</v>
      </c>
      <c r="FZ74" s="39">
        <f t="shared" si="63"/>
        <v>0</v>
      </c>
      <c r="GA74" s="39">
        <f t="shared" si="64"/>
        <v>129220</v>
      </c>
      <c r="GB74" s="39">
        <f t="shared" si="64"/>
        <v>324125</v>
      </c>
      <c r="GC74" s="39">
        <f t="shared" si="64"/>
        <v>0</v>
      </c>
      <c r="GD74" s="39">
        <f t="shared" si="65"/>
        <v>0</v>
      </c>
      <c r="GE74" s="39">
        <f t="shared" si="65"/>
        <v>0</v>
      </c>
      <c r="GF74" s="39"/>
      <c r="GG74" s="39"/>
      <c r="GH74" s="39">
        <f t="shared" si="66"/>
        <v>17078.991596638658</v>
      </c>
      <c r="GI74" s="39">
        <f t="shared" si="67"/>
        <v>0</v>
      </c>
      <c r="GJ74" s="39">
        <f t="shared" si="68"/>
        <v>2829656.9915966387</v>
      </c>
      <c r="GK74" s="39"/>
      <c r="GL74" s="39">
        <f t="shared" si="69"/>
        <v>0</v>
      </c>
      <c r="GM74" s="39"/>
      <c r="GN74" s="39">
        <f t="shared" si="57"/>
        <v>0</v>
      </c>
      <c r="GO74" s="40">
        <f t="shared" si="70"/>
        <v>537635</v>
      </c>
      <c r="GP74" s="40">
        <f t="shared" si="58"/>
        <v>3367291.9915966387</v>
      </c>
      <c r="GQ74" s="40">
        <f t="shared" si="59"/>
        <v>3367291.9915966387</v>
      </c>
      <c r="GR74" s="39" t="str">
        <f>IFERROR(VLOOKUP(CONCATENATE(C74,R74,S74),'Clientes Afectados'!$L$4:$M$249,2,0),"NO")</f>
        <v>NO</v>
      </c>
      <c r="GS74" s="64">
        <f t="shared" si="60"/>
        <v>32</v>
      </c>
      <c r="GT74" s="39" t="e">
        <f>+IF(GS74&gt;#REF!,"SI","NO")</f>
        <v>#REF!</v>
      </c>
    </row>
    <row r="75" spans="1:202" x14ac:dyDescent="0.25">
      <c r="A75" s="35">
        <v>43344</v>
      </c>
      <c r="B75" s="36">
        <v>1594986</v>
      </c>
      <c r="C75" s="36">
        <v>533104</v>
      </c>
      <c r="D75" s="36">
        <v>533104</v>
      </c>
      <c r="E75" s="37" t="s">
        <v>250</v>
      </c>
      <c r="F75" s="37" t="s">
        <v>229</v>
      </c>
      <c r="G75" s="37" t="s">
        <v>251</v>
      </c>
      <c r="H75" s="85" t="s">
        <v>231</v>
      </c>
      <c r="I75" s="37" t="s">
        <v>232</v>
      </c>
      <c r="J75" s="37" t="s">
        <v>233</v>
      </c>
      <c r="K75" s="37" t="s">
        <v>234</v>
      </c>
      <c r="L75" s="37" t="s">
        <v>235</v>
      </c>
      <c r="M75" s="37" t="s">
        <v>252</v>
      </c>
      <c r="N75" s="37" t="s">
        <v>237</v>
      </c>
      <c r="O75" s="37" t="s">
        <v>253</v>
      </c>
      <c r="P75" s="37" t="s">
        <v>239</v>
      </c>
      <c r="Q75" s="37" t="s">
        <v>240</v>
      </c>
      <c r="R75" s="38">
        <v>43137</v>
      </c>
      <c r="S75" s="38">
        <v>43347</v>
      </c>
      <c r="T75" s="38">
        <v>43349</v>
      </c>
      <c r="U75" s="36">
        <v>212471487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36">
        <v>1637</v>
      </c>
      <c r="AD75" s="36">
        <v>0</v>
      </c>
      <c r="AE75" s="36">
        <v>0</v>
      </c>
      <c r="AF75" s="36">
        <v>0</v>
      </c>
      <c r="AG75" s="36">
        <v>0</v>
      </c>
      <c r="AH75" s="36">
        <v>150568</v>
      </c>
      <c r="AI75" s="36">
        <v>803</v>
      </c>
      <c r="AJ75" s="36">
        <v>0</v>
      </c>
      <c r="AK75" s="36">
        <v>113547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0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0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0</v>
      </c>
      <c r="BO75" s="36">
        <v>0</v>
      </c>
      <c r="BP75" s="36">
        <v>0</v>
      </c>
      <c r="BQ75" s="36">
        <v>0</v>
      </c>
      <c r="BR75" s="36">
        <v>0</v>
      </c>
      <c r="BS75" s="36">
        <v>0</v>
      </c>
      <c r="BT75" s="36">
        <v>0</v>
      </c>
      <c r="BU75" s="36">
        <v>0</v>
      </c>
      <c r="BV75" s="36">
        <v>0</v>
      </c>
      <c r="BW75" s="36">
        <v>0</v>
      </c>
      <c r="BX75" s="3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222621</v>
      </c>
      <c r="CE75" s="36">
        <v>264919</v>
      </c>
      <c r="CF75" s="36">
        <v>0</v>
      </c>
      <c r="CG75" s="36">
        <v>42298</v>
      </c>
      <c r="CH75" s="36">
        <v>0</v>
      </c>
      <c r="CI75" s="36">
        <v>0</v>
      </c>
      <c r="CJ75" s="36">
        <v>0</v>
      </c>
      <c r="CK75" s="36">
        <v>0</v>
      </c>
      <c r="CL75" s="36">
        <v>42298</v>
      </c>
      <c r="CM75" s="36">
        <v>-264919</v>
      </c>
      <c r="CN75" s="36">
        <v>0</v>
      </c>
      <c r="CO75" s="36">
        <v>0</v>
      </c>
      <c r="CP75" s="36">
        <v>0</v>
      </c>
      <c r="CQ75" s="36">
        <v>0</v>
      </c>
      <c r="CR75" s="36">
        <v>0</v>
      </c>
      <c r="CS75" s="36">
        <v>0</v>
      </c>
      <c r="CT75" s="36">
        <v>0</v>
      </c>
      <c r="CU75" s="36">
        <v>0</v>
      </c>
      <c r="CV75" s="36">
        <v>0</v>
      </c>
      <c r="CW75" s="36">
        <v>0</v>
      </c>
      <c r="CX75" s="36">
        <v>0</v>
      </c>
      <c r="CY75" s="36">
        <v>0</v>
      </c>
      <c r="CZ75" s="36">
        <v>0</v>
      </c>
      <c r="DA75" s="36">
        <v>0</v>
      </c>
      <c r="DB75" s="36">
        <v>0</v>
      </c>
      <c r="DC75" s="36">
        <v>0</v>
      </c>
      <c r="DD75" s="36">
        <v>0</v>
      </c>
      <c r="DE75" s="36">
        <v>-264919</v>
      </c>
      <c r="DF75" s="36">
        <v>0</v>
      </c>
      <c r="DG75" s="36">
        <v>0</v>
      </c>
      <c r="DH75" s="36">
        <v>0</v>
      </c>
      <c r="DI75" s="36">
        <v>0</v>
      </c>
      <c r="DJ75" s="36">
        <v>0</v>
      </c>
      <c r="DK75" s="36">
        <v>0</v>
      </c>
      <c r="DL75" s="36">
        <v>0</v>
      </c>
      <c r="DM75" s="36">
        <v>0</v>
      </c>
      <c r="DN75" s="36">
        <v>0</v>
      </c>
      <c r="DO75" s="36">
        <v>0</v>
      </c>
      <c r="DP75" s="36">
        <v>0</v>
      </c>
      <c r="DQ75" s="36">
        <v>0</v>
      </c>
      <c r="DR75" s="36">
        <v>0</v>
      </c>
      <c r="DS75" s="36">
        <v>0</v>
      </c>
      <c r="DT75" s="36">
        <v>0</v>
      </c>
      <c r="DU75" s="36">
        <v>0</v>
      </c>
      <c r="DV75" s="36">
        <v>0</v>
      </c>
      <c r="DW75" s="36">
        <v>0</v>
      </c>
      <c r="DX75" s="36">
        <v>0</v>
      </c>
      <c r="DY75" s="36">
        <v>0</v>
      </c>
      <c r="DZ75" s="36">
        <v>0</v>
      </c>
      <c r="EA75" s="36">
        <v>0</v>
      </c>
      <c r="EB75" s="36">
        <v>0</v>
      </c>
      <c r="EC75" s="36">
        <v>0</v>
      </c>
      <c r="ED75" s="36">
        <v>0</v>
      </c>
      <c r="EE75" s="36">
        <v>0</v>
      </c>
      <c r="EF75" s="36">
        <v>0</v>
      </c>
      <c r="EG75" s="36">
        <v>0</v>
      </c>
      <c r="EH75" s="36">
        <v>0</v>
      </c>
      <c r="EI75" s="36">
        <v>0</v>
      </c>
      <c r="EJ75" s="36">
        <v>0</v>
      </c>
      <c r="EK75" s="36">
        <v>0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0</v>
      </c>
      <c r="ES75" s="36">
        <v>0</v>
      </c>
      <c r="ET75" s="36">
        <v>0</v>
      </c>
      <c r="EU75" s="36">
        <v>0</v>
      </c>
      <c r="EV75" s="36">
        <v>0</v>
      </c>
      <c r="EW75" s="36">
        <v>0</v>
      </c>
      <c r="EX75" s="36">
        <v>0</v>
      </c>
      <c r="EY75" s="36">
        <v>0</v>
      </c>
      <c r="EZ75" s="36">
        <v>0</v>
      </c>
      <c r="FA75" s="36">
        <v>0</v>
      </c>
      <c r="FB75" s="36">
        <v>0</v>
      </c>
      <c r="FC75" s="36">
        <v>0</v>
      </c>
      <c r="FD75" s="36">
        <v>0</v>
      </c>
      <c r="FE75" s="36">
        <v>0</v>
      </c>
      <c r="FF75" s="36">
        <v>0</v>
      </c>
      <c r="FG75" s="36">
        <v>0</v>
      </c>
      <c r="FH75" s="36">
        <v>0</v>
      </c>
      <c r="FI75" s="36">
        <v>0</v>
      </c>
      <c r="FJ75" s="36">
        <v>0</v>
      </c>
      <c r="FK75" s="36">
        <v>0</v>
      </c>
      <c r="FL75" s="36">
        <v>0</v>
      </c>
      <c r="FM75" s="36">
        <v>0</v>
      </c>
      <c r="FN75" s="36">
        <v>0</v>
      </c>
      <c r="FO75" s="36">
        <v>0</v>
      </c>
      <c r="FP75" s="36">
        <v>0</v>
      </c>
      <c r="FQ75" s="36">
        <v>42298</v>
      </c>
      <c r="FR75" s="36">
        <v>0</v>
      </c>
      <c r="FS75" s="37" t="s">
        <v>241</v>
      </c>
      <c r="FT75" s="39">
        <f t="shared" si="61"/>
        <v>126528</v>
      </c>
      <c r="FU75" s="39">
        <f t="shared" si="61"/>
        <v>675</v>
      </c>
      <c r="FV75" s="39">
        <f t="shared" si="61"/>
        <v>0</v>
      </c>
      <c r="FW75" s="39">
        <f t="shared" si="61"/>
        <v>95418</v>
      </c>
      <c r="FX75" s="39">
        <f t="shared" si="61"/>
        <v>0</v>
      </c>
      <c r="FY75" s="39">
        <f t="shared" si="62"/>
        <v>0</v>
      </c>
      <c r="FZ75" s="39">
        <f t="shared" si="63"/>
        <v>0</v>
      </c>
      <c r="GA75" s="39">
        <f t="shared" si="64"/>
        <v>0</v>
      </c>
      <c r="GB75" s="39">
        <f t="shared" si="64"/>
        <v>0</v>
      </c>
      <c r="GC75" s="39">
        <f t="shared" si="64"/>
        <v>0</v>
      </c>
      <c r="GD75" s="39">
        <f t="shared" si="65"/>
        <v>0</v>
      </c>
      <c r="GE75" s="39">
        <f t="shared" si="65"/>
        <v>0</v>
      </c>
      <c r="GF75" s="39"/>
      <c r="GG75" s="39"/>
      <c r="GH75" s="39">
        <f t="shared" si="66"/>
        <v>0</v>
      </c>
      <c r="GI75" s="39">
        <f t="shared" si="67"/>
        <v>0</v>
      </c>
      <c r="GJ75" s="39">
        <f t="shared" si="68"/>
        <v>222621</v>
      </c>
      <c r="GK75" s="39"/>
      <c r="GL75" s="39">
        <f t="shared" si="69"/>
        <v>0</v>
      </c>
      <c r="GM75" s="39"/>
      <c r="GN75" s="39">
        <f t="shared" si="57"/>
        <v>0</v>
      </c>
      <c r="GO75" s="40">
        <f t="shared" si="70"/>
        <v>42298</v>
      </c>
      <c r="GP75" s="40">
        <f t="shared" si="58"/>
        <v>264919</v>
      </c>
      <c r="GQ75" s="40">
        <f t="shared" si="59"/>
        <v>264919</v>
      </c>
      <c r="GR75" s="39" t="str">
        <f>IFERROR(VLOOKUP(CONCATENATE(C75,R75,S75),'Clientes Afectados'!$L$4:$M$249,2,0),"NO")</f>
        <v>NO</v>
      </c>
      <c r="GS75" s="64">
        <f t="shared" si="60"/>
        <v>210</v>
      </c>
      <c r="GT75" s="39" t="e">
        <f>+IF(GS75&gt;#REF!,"SI","NO")</f>
        <v>#REF!</v>
      </c>
    </row>
    <row r="76" spans="1:202" x14ac:dyDescent="0.25">
      <c r="A76" s="35">
        <v>43344</v>
      </c>
      <c r="B76" s="36">
        <v>1594986</v>
      </c>
      <c r="C76" s="36">
        <v>533110</v>
      </c>
      <c r="D76" s="36">
        <v>533110</v>
      </c>
      <c r="E76" s="37" t="s">
        <v>254</v>
      </c>
      <c r="F76" s="37" t="s">
        <v>229</v>
      </c>
      <c r="G76" s="37" t="s">
        <v>255</v>
      </c>
      <c r="H76" s="85" t="s">
        <v>231</v>
      </c>
      <c r="I76" s="37" t="s">
        <v>232</v>
      </c>
      <c r="J76" s="37" t="s">
        <v>233</v>
      </c>
      <c r="K76" s="37" t="s">
        <v>234</v>
      </c>
      <c r="L76" s="37" t="s">
        <v>235</v>
      </c>
      <c r="M76" s="37" t="s">
        <v>252</v>
      </c>
      <c r="N76" s="37" t="s">
        <v>256</v>
      </c>
      <c r="O76" s="37" t="s">
        <v>253</v>
      </c>
      <c r="P76" s="37" t="s">
        <v>239</v>
      </c>
      <c r="Q76" s="37" t="s">
        <v>240</v>
      </c>
      <c r="R76" s="38">
        <v>43105</v>
      </c>
      <c r="S76" s="38">
        <v>43347</v>
      </c>
      <c r="T76" s="38">
        <v>43349</v>
      </c>
      <c r="U76" s="36">
        <v>212471487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389</v>
      </c>
      <c r="AD76" s="36">
        <v>0</v>
      </c>
      <c r="AE76" s="36">
        <v>0</v>
      </c>
      <c r="AF76" s="36">
        <v>0</v>
      </c>
      <c r="AG76" s="36">
        <v>0</v>
      </c>
      <c r="AH76" s="36">
        <v>150568</v>
      </c>
      <c r="AI76" s="36">
        <v>803</v>
      </c>
      <c r="AJ76" s="36">
        <v>0</v>
      </c>
      <c r="AK76" s="36">
        <v>26982</v>
      </c>
      <c r="AL76" s="36">
        <v>0</v>
      </c>
      <c r="AM76" s="36">
        <v>0</v>
      </c>
      <c r="AN76" s="36">
        <v>0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>
        <v>0</v>
      </c>
      <c r="BO76" s="36">
        <v>0</v>
      </c>
      <c r="BP76" s="36">
        <v>0</v>
      </c>
      <c r="BQ76" s="36">
        <v>0</v>
      </c>
      <c r="BR76" s="36">
        <v>0</v>
      </c>
      <c r="BS76" s="36">
        <v>0</v>
      </c>
      <c r="BT76" s="36">
        <v>0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149877</v>
      </c>
      <c r="CE76" s="36">
        <v>178354</v>
      </c>
      <c r="CF76" s="36">
        <v>0</v>
      </c>
      <c r="CG76" s="36">
        <v>28477</v>
      </c>
      <c r="CH76" s="36">
        <v>0</v>
      </c>
      <c r="CI76" s="36">
        <v>0</v>
      </c>
      <c r="CJ76" s="36">
        <v>0</v>
      </c>
      <c r="CK76" s="36">
        <v>0</v>
      </c>
      <c r="CL76" s="36">
        <v>28477</v>
      </c>
      <c r="CM76" s="36">
        <v>-178354</v>
      </c>
      <c r="CN76" s="36">
        <v>0</v>
      </c>
      <c r="CO76" s="36">
        <v>0</v>
      </c>
      <c r="CP76" s="36">
        <v>0</v>
      </c>
      <c r="CQ76" s="36">
        <v>0</v>
      </c>
      <c r="CR76" s="36">
        <v>0</v>
      </c>
      <c r="CS76" s="36">
        <v>0</v>
      </c>
      <c r="CT76" s="36">
        <v>0</v>
      </c>
      <c r="CU76" s="36">
        <v>0</v>
      </c>
      <c r="CV76" s="36">
        <v>0</v>
      </c>
      <c r="CW76" s="36">
        <v>0</v>
      </c>
      <c r="CX76" s="36">
        <v>0</v>
      </c>
      <c r="CY76" s="36">
        <v>0</v>
      </c>
      <c r="CZ76" s="36">
        <v>0</v>
      </c>
      <c r="DA76" s="36">
        <v>0</v>
      </c>
      <c r="DB76" s="36">
        <v>0</v>
      </c>
      <c r="DC76" s="36">
        <v>0</v>
      </c>
      <c r="DD76" s="36">
        <v>0</v>
      </c>
      <c r="DE76" s="36">
        <v>-178354</v>
      </c>
      <c r="DF76" s="36">
        <v>0</v>
      </c>
      <c r="DG76" s="36">
        <v>0</v>
      </c>
      <c r="DH76" s="36">
        <v>0</v>
      </c>
      <c r="DI76" s="36">
        <v>0</v>
      </c>
      <c r="DJ76" s="36">
        <v>0</v>
      </c>
      <c r="DK76" s="36">
        <v>0</v>
      </c>
      <c r="DL76" s="36">
        <v>0</v>
      </c>
      <c r="DM76" s="36">
        <v>0</v>
      </c>
      <c r="DN76" s="36">
        <v>0</v>
      </c>
      <c r="DO76" s="36">
        <v>0</v>
      </c>
      <c r="DP76" s="36">
        <v>0</v>
      </c>
      <c r="DQ76" s="36">
        <v>0</v>
      </c>
      <c r="DR76" s="36">
        <v>0</v>
      </c>
      <c r="DS76" s="36">
        <v>0</v>
      </c>
      <c r="DT76" s="36">
        <v>0</v>
      </c>
      <c r="DU76" s="36">
        <v>0</v>
      </c>
      <c r="DV76" s="36">
        <v>0</v>
      </c>
      <c r="DW76" s="36">
        <v>0</v>
      </c>
      <c r="DX76" s="36">
        <v>0</v>
      </c>
      <c r="DY76" s="36">
        <v>0</v>
      </c>
      <c r="DZ76" s="36">
        <v>0</v>
      </c>
      <c r="EA76" s="36">
        <v>0</v>
      </c>
      <c r="EB76" s="36">
        <v>0</v>
      </c>
      <c r="EC76" s="36">
        <v>0</v>
      </c>
      <c r="ED76" s="36">
        <v>0</v>
      </c>
      <c r="EE76" s="36">
        <v>0</v>
      </c>
      <c r="EF76" s="36">
        <v>0</v>
      </c>
      <c r="EG76" s="36">
        <v>0</v>
      </c>
      <c r="EH76" s="36">
        <v>0</v>
      </c>
      <c r="EI76" s="36">
        <v>0</v>
      </c>
      <c r="EJ76" s="36">
        <v>0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0</v>
      </c>
      <c r="ES76" s="36">
        <v>0</v>
      </c>
      <c r="ET76" s="36">
        <v>0</v>
      </c>
      <c r="EU76" s="36">
        <v>0</v>
      </c>
      <c r="EV76" s="36">
        <v>0</v>
      </c>
      <c r="EW76" s="36">
        <v>0</v>
      </c>
      <c r="EX76" s="36">
        <v>0</v>
      </c>
      <c r="EY76" s="36">
        <v>0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0</v>
      </c>
      <c r="FF76" s="36">
        <v>0</v>
      </c>
      <c r="FG76" s="36">
        <v>0</v>
      </c>
      <c r="FH76" s="36">
        <v>0</v>
      </c>
      <c r="FI76" s="36">
        <v>0</v>
      </c>
      <c r="FJ76" s="36">
        <v>0</v>
      </c>
      <c r="FK76" s="36">
        <v>0</v>
      </c>
      <c r="FL76" s="36">
        <v>0</v>
      </c>
      <c r="FM76" s="36">
        <v>0</v>
      </c>
      <c r="FN76" s="36">
        <v>0</v>
      </c>
      <c r="FO76" s="36">
        <v>0</v>
      </c>
      <c r="FP76" s="36">
        <v>0</v>
      </c>
      <c r="FQ76" s="36">
        <v>28477</v>
      </c>
      <c r="FR76" s="36">
        <v>0</v>
      </c>
      <c r="FS76" s="37" t="s">
        <v>241</v>
      </c>
      <c r="FT76" s="39">
        <f t="shared" si="61"/>
        <v>126528</v>
      </c>
      <c r="FU76" s="39">
        <f t="shared" si="61"/>
        <v>675</v>
      </c>
      <c r="FV76" s="39">
        <f t="shared" si="61"/>
        <v>0</v>
      </c>
      <c r="FW76" s="39">
        <f t="shared" si="61"/>
        <v>22674</v>
      </c>
      <c r="FX76" s="39">
        <f t="shared" si="61"/>
        <v>0</v>
      </c>
      <c r="FY76" s="39">
        <f t="shared" si="62"/>
        <v>0</v>
      </c>
      <c r="FZ76" s="39">
        <f t="shared" si="63"/>
        <v>0</v>
      </c>
      <c r="GA76" s="39">
        <f t="shared" si="64"/>
        <v>0</v>
      </c>
      <c r="GB76" s="39">
        <f t="shared" si="64"/>
        <v>0</v>
      </c>
      <c r="GC76" s="39">
        <f t="shared" si="64"/>
        <v>0</v>
      </c>
      <c r="GD76" s="39">
        <f t="shared" si="65"/>
        <v>0</v>
      </c>
      <c r="GE76" s="39">
        <f t="shared" si="65"/>
        <v>0</v>
      </c>
      <c r="GF76" s="39"/>
      <c r="GG76" s="39"/>
      <c r="GH76" s="39">
        <f t="shared" si="66"/>
        <v>0</v>
      </c>
      <c r="GI76" s="39">
        <f t="shared" si="67"/>
        <v>0</v>
      </c>
      <c r="GJ76" s="39">
        <f t="shared" si="68"/>
        <v>149877</v>
      </c>
      <c r="GK76" s="39"/>
      <c r="GL76" s="39">
        <f t="shared" si="69"/>
        <v>0</v>
      </c>
      <c r="GM76" s="39"/>
      <c r="GN76" s="39">
        <f t="shared" si="57"/>
        <v>0</v>
      </c>
      <c r="GO76" s="40">
        <f t="shared" si="70"/>
        <v>28477</v>
      </c>
      <c r="GP76" s="40">
        <f t="shared" si="58"/>
        <v>178354</v>
      </c>
      <c r="GQ76" s="40">
        <f t="shared" si="59"/>
        <v>178354</v>
      </c>
      <c r="GR76" s="39" t="str">
        <f>IFERROR(VLOOKUP(CONCATENATE(C76,R76,S76),'Clientes Afectados'!$L$4:$M$249,2,0),"NO")</f>
        <v>NO</v>
      </c>
      <c r="GS76" s="64">
        <f t="shared" si="60"/>
        <v>242</v>
      </c>
      <c r="GT76" s="39" t="e">
        <f>+IF(GS76&gt;#REF!,"SI","NO")</f>
        <v>#REF!</v>
      </c>
    </row>
    <row r="77" spans="1:202" x14ac:dyDescent="0.25">
      <c r="A77" s="35">
        <v>43344</v>
      </c>
      <c r="B77" s="36">
        <v>1594986</v>
      </c>
      <c r="C77" s="36">
        <v>533111</v>
      </c>
      <c r="D77" s="36">
        <v>533111</v>
      </c>
      <c r="E77" s="37" t="s">
        <v>257</v>
      </c>
      <c r="F77" s="37" t="s">
        <v>258</v>
      </c>
      <c r="G77" s="37" t="s">
        <v>259</v>
      </c>
      <c r="H77" s="85" t="s">
        <v>231</v>
      </c>
      <c r="I77" s="37" t="s">
        <v>244</v>
      </c>
      <c r="J77" s="37" t="s">
        <v>233</v>
      </c>
      <c r="K77" s="37" t="s">
        <v>234</v>
      </c>
      <c r="L77" s="37" t="s">
        <v>235</v>
      </c>
      <c r="M77" s="37" t="s">
        <v>252</v>
      </c>
      <c r="N77" s="37" t="s">
        <v>253</v>
      </c>
      <c r="O77" s="37" t="s">
        <v>253</v>
      </c>
      <c r="P77" s="37" t="s">
        <v>239</v>
      </c>
      <c r="Q77" s="37" t="s">
        <v>240</v>
      </c>
      <c r="R77" s="38">
        <v>43315</v>
      </c>
      <c r="S77" s="38">
        <v>43347</v>
      </c>
      <c r="T77" s="38">
        <v>43349</v>
      </c>
      <c r="U77" s="36">
        <v>212471487</v>
      </c>
      <c r="V77" s="36">
        <v>60013</v>
      </c>
      <c r="W77" s="36">
        <v>0</v>
      </c>
      <c r="X77" s="36">
        <v>15905</v>
      </c>
      <c r="Y77" s="36">
        <v>0</v>
      </c>
      <c r="Z77" s="36">
        <v>0</v>
      </c>
      <c r="AA77" s="36">
        <v>0</v>
      </c>
      <c r="AB77" s="36">
        <v>0</v>
      </c>
      <c r="AC77" s="36">
        <v>0</v>
      </c>
      <c r="AD77" s="36">
        <v>132</v>
      </c>
      <c r="AE77" s="36">
        <v>133</v>
      </c>
      <c r="AF77" s="36">
        <v>132</v>
      </c>
      <c r="AG77" s="36">
        <v>132</v>
      </c>
      <c r="AH77" s="36">
        <v>124366</v>
      </c>
      <c r="AI77" s="36">
        <v>803</v>
      </c>
      <c r="AJ77" s="36">
        <v>0</v>
      </c>
      <c r="AK77" s="36">
        <v>4162680</v>
      </c>
      <c r="AL77" s="36">
        <v>0</v>
      </c>
      <c r="AM77" s="36">
        <v>0</v>
      </c>
      <c r="AN77" s="36">
        <v>0</v>
      </c>
      <c r="AO77" s="36">
        <v>0</v>
      </c>
      <c r="AP77" s="36">
        <v>0</v>
      </c>
      <c r="AQ77" s="36">
        <v>0</v>
      </c>
      <c r="AR77" s="36">
        <v>0</v>
      </c>
      <c r="AS77" s="36">
        <v>0</v>
      </c>
      <c r="AT77" s="36">
        <v>599176</v>
      </c>
      <c r="AU77" s="36">
        <v>0</v>
      </c>
      <c r="AV77" s="36">
        <v>0</v>
      </c>
      <c r="AW77" s="36">
        <v>37208</v>
      </c>
      <c r="AX77" s="36">
        <v>0</v>
      </c>
      <c r="AY77" s="36">
        <v>164933</v>
      </c>
      <c r="AZ77" s="36">
        <v>748729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>
        <v>0</v>
      </c>
      <c r="BO77" s="36">
        <v>0</v>
      </c>
      <c r="BP77" s="36">
        <v>0</v>
      </c>
      <c r="BQ77" s="36">
        <v>0</v>
      </c>
      <c r="BR77" s="36">
        <v>0</v>
      </c>
      <c r="BS77" s="36">
        <v>0</v>
      </c>
      <c r="BT77" s="36">
        <v>0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4905793</v>
      </c>
      <c r="CE77" s="36">
        <v>5837894</v>
      </c>
      <c r="CF77" s="36">
        <v>0</v>
      </c>
      <c r="CG77" s="36">
        <v>932101</v>
      </c>
      <c r="CH77" s="36">
        <v>0</v>
      </c>
      <c r="CI77" s="36">
        <v>0</v>
      </c>
      <c r="CJ77" s="36">
        <v>0</v>
      </c>
      <c r="CK77" s="36">
        <v>0</v>
      </c>
      <c r="CL77" s="36">
        <v>932101</v>
      </c>
      <c r="CM77" s="36">
        <v>-5837894</v>
      </c>
      <c r="CN77" s="36">
        <v>0</v>
      </c>
      <c r="CO77" s="36">
        <v>0</v>
      </c>
      <c r="CP77" s="36">
        <v>0</v>
      </c>
      <c r="CQ77" s="36">
        <v>0</v>
      </c>
      <c r="CR77" s="36">
        <v>0</v>
      </c>
      <c r="CS77" s="36">
        <v>0</v>
      </c>
      <c r="CT77" s="36">
        <v>0</v>
      </c>
      <c r="CU77" s="36">
        <v>0</v>
      </c>
      <c r="CV77" s="36">
        <v>0</v>
      </c>
      <c r="CW77" s="36">
        <v>0</v>
      </c>
      <c r="CX77" s="36">
        <v>0</v>
      </c>
      <c r="CY77" s="36">
        <v>0</v>
      </c>
      <c r="CZ77" s="36">
        <v>0</v>
      </c>
      <c r="DA77" s="36">
        <v>0</v>
      </c>
      <c r="DB77" s="36">
        <v>0</v>
      </c>
      <c r="DC77" s="36">
        <v>0</v>
      </c>
      <c r="DD77" s="36">
        <v>0</v>
      </c>
      <c r="DE77" s="36">
        <v>-5837894</v>
      </c>
      <c r="DF77" s="36">
        <v>0</v>
      </c>
      <c r="DG77" s="36">
        <v>0</v>
      </c>
      <c r="DH77" s="36">
        <v>0</v>
      </c>
      <c r="DI77" s="36">
        <v>0</v>
      </c>
      <c r="DJ77" s="36">
        <v>0</v>
      </c>
      <c r="DK77" s="36">
        <v>0</v>
      </c>
      <c r="DL77" s="36">
        <v>0</v>
      </c>
      <c r="DM77" s="36">
        <v>0</v>
      </c>
      <c r="DN77" s="36">
        <v>0</v>
      </c>
      <c r="DO77" s="36">
        <v>0</v>
      </c>
      <c r="DP77" s="36">
        <v>0</v>
      </c>
      <c r="DQ77" s="36">
        <v>0</v>
      </c>
      <c r="DR77" s="36">
        <v>0</v>
      </c>
      <c r="DS77" s="36">
        <v>0</v>
      </c>
      <c r="DT77" s="36">
        <v>0</v>
      </c>
      <c r="DU77" s="36">
        <v>0</v>
      </c>
      <c r="DV77" s="36">
        <v>0</v>
      </c>
      <c r="DW77" s="36">
        <v>0</v>
      </c>
      <c r="DX77" s="36">
        <v>0</v>
      </c>
      <c r="DY77" s="36">
        <v>0</v>
      </c>
      <c r="DZ77" s="36">
        <v>0</v>
      </c>
      <c r="EA77" s="36">
        <v>0</v>
      </c>
      <c r="EB77" s="36">
        <v>0</v>
      </c>
      <c r="EC77" s="36">
        <v>0</v>
      </c>
      <c r="ED77" s="36">
        <v>0</v>
      </c>
      <c r="EE77" s="36">
        <v>0</v>
      </c>
      <c r="EF77" s="36">
        <v>0</v>
      </c>
      <c r="EG77" s="36">
        <v>0</v>
      </c>
      <c r="EH77" s="36">
        <v>0</v>
      </c>
      <c r="EI77" s="36">
        <v>0</v>
      </c>
      <c r="EJ77" s="36">
        <v>0</v>
      </c>
      <c r="EK77" s="36">
        <v>0</v>
      </c>
      <c r="EL77" s="36">
        <v>0</v>
      </c>
      <c r="EM77" s="36">
        <v>0</v>
      </c>
      <c r="EN77" s="36">
        <v>0</v>
      </c>
      <c r="EO77" s="36">
        <v>0</v>
      </c>
      <c r="EP77" s="36">
        <v>0</v>
      </c>
      <c r="EQ77" s="36">
        <v>0</v>
      </c>
      <c r="ER77" s="36">
        <v>0</v>
      </c>
      <c r="ES77" s="36">
        <v>0</v>
      </c>
      <c r="ET77" s="36">
        <v>0</v>
      </c>
      <c r="EU77" s="36">
        <v>0</v>
      </c>
      <c r="EV77" s="36">
        <v>0</v>
      </c>
      <c r="EW77" s="36">
        <v>0</v>
      </c>
      <c r="EX77" s="36">
        <v>0</v>
      </c>
      <c r="EY77" s="36">
        <v>0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0</v>
      </c>
      <c r="FF77" s="36">
        <v>0</v>
      </c>
      <c r="FG77" s="36">
        <v>0</v>
      </c>
      <c r="FH77" s="36">
        <v>0</v>
      </c>
      <c r="FI77" s="36">
        <v>0</v>
      </c>
      <c r="FJ77" s="36">
        <v>0</v>
      </c>
      <c r="FK77" s="36">
        <v>0</v>
      </c>
      <c r="FL77" s="36">
        <v>0</v>
      </c>
      <c r="FM77" s="36">
        <v>0</v>
      </c>
      <c r="FN77" s="36">
        <v>0</v>
      </c>
      <c r="FO77" s="36">
        <v>0</v>
      </c>
      <c r="FP77" s="36">
        <v>0</v>
      </c>
      <c r="FQ77" s="36">
        <v>932101</v>
      </c>
      <c r="FR77" s="36">
        <v>0</v>
      </c>
      <c r="FS77" s="37" t="s">
        <v>241</v>
      </c>
      <c r="FT77" s="39">
        <f t="shared" si="61"/>
        <v>104509</v>
      </c>
      <c r="FU77" s="39">
        <f t="shared" si="61"/>
        <v>675</v>
      </c>
      <c r="FV77" s="39">
        <f t="shared" si="61"/>
        <v>0</v>
      </c>
      <c r="FW77" s="39">
        <f t="shared" si="61"/>
        <v>3498050</v>
      </c>
      <c r="FX77" s="39">
        <f t="shared" si="61"/>
        <v>0</v>
      </c>
      <c r="FY77" s="39">
        <f t="shared" si="62"/>
        <v>503509</v>
      </c>
      <c r="FZ77" s="39">
        <f t="shared" si="63"/>
        <v>0</v>
      </c>
      <c r="GA77" s="39">
        <f t="shared" si="64"/>
        <v>138599</v>
      </c>
      <c r="GB77" s="39">
        <f t="shared" si="64"/>
        <v>629184</v>
      </c>
      <c r="GC77" s="39">
        <f t="shared" si="64"/>
        <v>0</v>
      </c>
      <c r="GD77" s="39">
        <f t="shared" si="65"/>
        <v>0</v>
      </c>
      <c r="GE77" s="39">
        <f t="shared" si="65"/>
        <v>0</v>
      </c>
      <c r="GF77" s="39"/>
      <c r="GG77" s="39"/>
      <c r="GH77" s="39">
        <f t="shared" si="66"/>
        <v>31267.226890756305</v>
      </c>
      <c r="GI77" s="39">
        <f t="shared" si="67"/>
        <v>0</v>
      </c>
      <c r="GJ77" s="39">
        <f t="shared" si="68"/>
        <v>4905793.2268907567</v>
      </c>
      <c r="GK77" s="39"/>
      <c r="GL77" s="39">
        <f t="shared" si="69"/>
        <v>0</v>
      </c>
      <c r="GM77" s="39"/>
      <c r="GN77" s="39">
        <f t="shared" si="57"/>
        <v>0</v>
      </c>
      <c r="GO77" s="40">
        <f t="shared" si="70"/>
        <v>932101</v>
      </c>
      <c r="GP77" s="40">
        <f t="shared" si="58"/>
        <v>5837894.2268907567</v>
      </c>
      <c r="GQ77" s="40">
        <f t="shared" si="59"/>
        <v>5837894.2268907567</v>
      </c>
      <c r="GR77" s="39" t="str">
        <f>IFERROR(VLOOKUP(CONCATENATE(C77,R77,S77),'Clientes Afectados'!$L$4:$M$249,2,0),"NO")</f>
        <v>NO</v>
      </c>
      <c r="GS77" s="64">
        <f t="shared" si="60"/>
        <v>32</v>
      </c>
      <c r="GT77" s="39" t="e">
        <f>+IF(GS77&gt;#REF!,"SI","NO")</f>
        <v>#REF!</v>
      </c>
    </row>
    <row r="78" spans="1:202" x14ac:dyDescent="0.25">
      <c r="A78" s="35">
        <v>43344</v>
      </c>
      <c r="B78" s="36">
        <v>1594986</v>
      </c>
      <c r="C78" s="36">
        <v>916308</v>
      </c>
      <c r="D78" s="36">
        <v>916308</v>
      </c>
      <c r="E78" s="37" t="s">
        <v>260</v>
      </c>
      <c r="F78" s="37" t="s">
        <v>229</v>
      </c>
      <c r="G78" s="37" t="s">
        <v>261</v>
      </c>
      <c r="H78" s="85" t="s">
        <v>231</v>
      </c>
      <c r="I78" s="37" t="s">
        <v>244</v>
      </c>
      <c r="J78" s="37" t="s">
        <v>263</v>
      </c>
      <c r="K78" s="37" t="s">
        <v>234</v>
      </c>
      <c r="L78" s="37" t="s">
        <v>235</v>
      </c>
      <c r="M78" s="37" t="s">
        <v>264</v>
      </c>
      <c r="N78" s="37" t="s">
        <v>236</v>
      </c>
      <c r="O78" s="37" t="s">
        <v>236</v>
      </c>
      <c r="P78" s="37" t="s">
        <v>239</v>
      </c>
      <c r="Q78" s="37" t="s">
        <v>240</v>
      </c>
      <c r="R78" s="38">
        <v>43315</v>
      </c>
      <c r="S78" s="38">
        <v>43347</v>
      </c>
      <c r="T78" s="38">
        <v>43349</v>
      </c>
      <c r="U78" s="36">
        <v>212471487</v>
      </c>
      <c r="V78" s="36">
        <v>45401</v>
      </c>
      <c r="W78" s="36">
        <v>0</v>
      </c>
      <c r="X78" s="36">
        <v>6514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65</v>
      </c>
      <c r="AE78" s="36">
        <v>67</v>
      </c>
      <c r="AF78" s="36">
        <v>65</v>
      </c>
      <c r="AG78" s="36">
        <v>65</v>
      </c>
      <c r="AH78" s="36">
        <v>85143</v>
      </c>
      <c r="AI78" s="36">
        <v>803</v>
      </c>
      <c r="AJ78" s="36">
        <v>0</v>
      </c>
      <c r="AK78" s="36">
        <v>2961598</v>
      </c>
      <c r="AL78" s="36">
        <v>0</v>
      </c>
      <c r="AM78" s="36">
        <v>0</v>
      </c>
      <c r="AN78" s="36">
        <v>0</v>
      </c>
      <c r="AO78" s="36">
        <v>0</v>
      </c>
      <c r="AP78" s="36">
        <v>0</v>
      </c>
      <c r="AQ78" s="36">
        <v>0</v>
      </c>
      <c r="AR78" s="36">
        <v>0</v>
      </c>
      <c r="AS78" s="36">
        <v>0</v>
      </c>
      <c r="AT78" s="36">
        <v>453289</v>
      </c>
      <c r="AU78" s="36">
        <v>0</v>
      </c>
      <c r="AV78" s="36">
        <v>0</v>
      </c>
      <c r="AW78" s="36">
        <v>28148</v>
      </c>
      <c r="AX78" s="36">
        <v>0</v>
      </c>
      <c r="AY78" s="36">
        <v>83087</v>
      </c>
      <c r="AZ78" s="36">
        <v>368692</v>
      </c>
      <c r="BA78" s="36">
        <v>0</v>
      </c>
      <c r="BB78" s="36">
        <v>0</v>
      </c>
      <c r="BC78" s="36">
        <v>0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>
        <v>0</v>
      </c>
      <c r="BO78" s="36">
        <v>0</v>
      </c>
      <c r="BP78" s="36">
        <v>0</v>
      </c>
      <c r="BQ78" s="36">
        <v>0</v>
      </c>
      <c r="BR78" s="36">
        <v>0</v>
      </c>
      <c r="BS78" s="36">
        <v>0</v>
      </c>
      <c r="BT78" s="36">
        <v>0</v>
      </c>
      <c r="BU78" s="36">
        <v>0</v>
      </c>
      <c r="BV78" s="36">
        <v>0</v>
      </c>
      <c r="BW78" s="36">
        <v>0</v>
      </c>
      <c r="BX78" s="3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3345177</v>
      </c>
      <c r="CE78" s="36">
        <v>3980761</v>
      </c>
      <c r="CF78" s="36">
        <v>0</v>
      </c>
      <c r="CG78" s="36">
        <v>635584</v>
      </c>
      <c r="CH78" s="36">
        <v>0</v>
      </c>
      <c r="CI78" s="36">
        <v>0</v>
      </c>
      <c r="CJ78" s="36">
        <v>0</v>
      </c>
      <c r="CK78" s="36">
        <v>0</v>
      </c>
      <c r="CL78" s="36">
        <v>635584</v>
      </c>
      <c r="CM78" s="36">
        <v>-3980761</v>
      </c>
      <c r="CN78" s="36">
        <v>0</v>
      </c>
      <c r="CO78" s="36">
        <v>0</v>
      </c>
      <c r="CP78" s="36">
        <v>0</v>
      </c>
      <c r="CQ78" s="36">
        <v>0</v>
      </c>
      <c r="CR78" s="36">
        <v>0</v>
      </c>
      <c r="CS78" s="36">
        <v>0</v>
      </c>
      <c r="CT78" s="36">
        <v>0</v>
      </c>
      <c r="CU78" s="36">
        <v>0</v>
      </c>
      <c r="CV78" s="36">
        <v>0</v>
      </c>
      <c r="CW78" s="36">
        <v>0</v>
      </c>
      <c r="CX78" s="36">
        <v>0</v>
      </c>
      <c r="CY78" s="36">
        <v>0</v>
      </c>
      <c r="CZ78" s="36">
        <v>0</v>
      </c>
      <c r="DA78" s="36">
        <v>0</v>
      </c>
      <c r="DB78" s="36">
        <v>0</v>
      </c>
      <c r="DC78" s="36">
        <v>0</v>
      </c>
      <c r="DD78" s="36">
        <v>0</v>
      </c>
      <c r="DE78" s="36">
        <v>-3980761</v>
      </c>
      <c r="DF78" s="36">
        <v>0</v>
      </c>
      <c r="DG78" s="36">
        <v>0</v>
      </c>
      <c r="DH78" s="36">
        <v>0</v>
      </c>
      <c r="DI78" s="36">
        <v>0</v>
      </c>
      <c r="DJ78" s="36">
        <v>0</v>
      </c>
      <c r="DK78" s="36">
        <v>0</v>
      </c>
      <c r="DL78" s="36">
        <v>0</v>
      </c>
      <c r="DM78" s="36">
        <v>0</v>
      </c>
      <c r="DN78" s="36">
        <v>0</v>
      </c>
      <c r="DO78" s="36">
        <v>0</v>
      </c>
      <c r="DP78" s="36">
        <v>0</v>
      </c>
      <c r="DQ78" s="36">
        <v>0</v>
      </c>
      <c r="DR78" s="36">
        <v>0</v>
      </c>
      <c r="DS78" s="36">
        <v>0</v>
      </c>
      <c r="DT78" s="36">
        <v>0</v>
      </c>
      <c r="DU78" s="36">
        <v>0</v>
      </c>
      <c r="DV78" s="36">
        <v>0</v>
      </c>
      <c r="DW78" s="36">
        <v>0</v>
      </c>
      <c r="DX78" s="36">
        <v>0</v>
      </c>
      <c r="DY78" s="36">
        <v>0</v>
      </c>
      <c r="DZ78" s="36">
        <v>0</v>
      </c>
      <c r="EA78" s="36">
        <v>0</v>
      </c>
      <c r="EB78" s="36">
        <v>0</v>
      </c>
      <c r="EC78" s="36">
        <v>0</v>
      </c>
      <c r="ED78" s="36">
        <v>0</v>
      </c>
      <c r="EE78" s="36">
        <v>0</v>
      </c>
      <c r="EF78" s="36">
        <v>0</v>
      </c>
      <c r="EG78" s="36">
        <v>0</v>
      </c>
      <c r="EH78" s="36">
        <v>0</v>
      </c>
      <c r="EI78" s="36">
        <v>0</v>
      </c>
      <c r="EJ78" s="36">
        <v>0</v>
      </c>
      <c r="EK78" s="36">
        <v>0</v>
      </c>
      <c r="EL78" s="36">
        <v>0</v>
      </c>
      <c r="EM78" s="36">
        <v>0</v>
      </c>
      <c r="EN78" s="36">
        <v>0</v>
      </c>
      <c r="EO78" s="36">
        <v>0</v>
      </c>
      <c r="EP78" s="36">
        <v>0</v>
      </c>
      <c r="EQ78" s="36">
        <v>0</v>
      </c>
      <c r="ER78" s="36">
        <v>0</v>
      </c>
      <c r="ES78" s="36">
        <v>0</v>
      </c>
      <c r="ET78" s="36">
        <v>0</v>
      </c>
      <c r="EU78" s="36">
        <v>0</v>
      </c>
      <c r="EV78" s="36">
        <v>0</v>
      </c>
      <c r="EW78" s="36">
        <v>0</v>
      </c>
      <c r="EX78" s="36">
        <v>0</v>
      </c>
      <c r="EY78" s="36">
        <v>0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0</v>
      </c>
      <c r="FF78" s="36">
        <v>0</v>
      </c>
      <c r="FG78" s="36">
        <v>0</v>
      </c>
      <c r="FH78" s="36">
        <v>0</v>
      </c>
      <c r="FI78" s="36">
        <v>0</v>
      </c>
      <c r="FJ78" s="36">
        <v>0</v>
      </c>
      <c r="FK78" s="36">
        <v>0</v>
      </c>
      <c r="FL78" s="36">
        <v>0</v>
      </c>
      <c r="FM78" s="36">
        <v>0</v>
      </c>
      <c r="FN78" s="36">
        <v>0</v>
      </c>
      <c r="FO78" s="36">
        <v>0</v>
      </c>
      <c r="FP78" s="36">
        <v>0</v>
      </c>
      <c r="FQ78" s="36">
        <v>635584</v>
      </c>
      <c r="FR78" s="36">
        <v>0</v>
      </c>
      <c r="FS78" s="37" t="s">
        <v>241</v>
      </c>
      <c r="FT78" s="39">
        <f t="shared" si="61"/>
        <v>71549</v>
      </c>
      <c r="FU78" s="39">
        <f t="shared" si="61"/>
        <v>675</v>
      </c>
      <c r="FV78" s="39">
        <f t="shared" si="61"/>
        <v>0</v>
      </c>
      <c r="FW78" s="39">
        <f t="shared" si="61"/>
        <v>2488738</v>
      </c>
      <c r="FX78" s="39">
        <f t="shared" si="61"/>
        <v>0</v>
      </c>
      <c r="FY78" s="39">
        <f t="shared" si="62"/>
        <v>380915</v>
      </c>
      <c r="FZ78" s="39">
        <f t="shared" si="63"/>
        <v>0</v>
      </c>
      <c r="GA78" s="39">
        <f t="shared" si="64"/>
        <v>69821</v>
      </c>
      <c r="GB78" s="39">
        <f t="shared" si="64"/>
        <v>309825</v>
      </c>
      <c r="GC78" s="39">
        <f t="shared" si="64"/>
        <v>0</v>
      </c>
      <c r="GD78" s="39">
        <f t="shared" si="65"/>
        <v>0</v>
      </c>
      <c r="GE78" s="39">
        <f t="shared" si="65"/>
        <v>0</v>
      </c>
      <c r="GF78" s="39"/>
      <c r="GG78" s="39"/>
      <c r="GH78" s="39">
        <f t="shared" si="66"/>
        <v>23653.781512605045</v>
      </c>
      <c r="GI78" s="39">
        <f t="shared" si="67"/>
        <v>0</v>
      </c>
      <c r="GJ78" s="39">
        <f t="shared" si="68"/>
        <v>3345176.781512605</v>
      </c>
      <c r="GK78" s="39"/>
      <c r="GL78" s="39">
        <f t="shared" si="69"/>
        <v>0</v>
      </c>
      <c r="GM78" s="39"/>
      <c r="GN78" s="39">
        <f t="shared" si="57"/>
        <v>0</v>
      </c>
      <c r="GO78" s="40">
        <f t="shared" si="70"/>
        <v>635584</v>
      </c>
      <c r="GP78" s="40">
        <f t="shared" si="58"/>
        <v>3980760.781512605</v>
      </c>
      <c r="GQ78" s="40">
        <f t="shared" si="59"/>
        <v>3980760.781512605</v>
      </c>
      <c r="GR78" s="39" t="str">
        <f>IFERROR(VLOOKUP(CONCATENATE(C78,R78,S78),'Clientes Afectados'!$L$4:$M$249,2,0),"NO")</f>
        <v>NO</v>
      </c>
      <c r="GS78" s="64">
        <f t="shared" si="60"/>
        <v>32</v>
      </c>
      <c r="GT78" s="39" t="e">
        <f>+IF(GS78&gt;#REF!,"SI","NO")</f>
        <v>#REF!</v>
      </c>
    </row>
    <row r="79" spans="1:202" x14ac:dyDescent="0.25">
      <c r="A79" s="35">
        <v>43344</v>
      </c>
      <c r="B79" s="36">
        <v>1594986</v>
      </c>
      <c r="C79" s="36">
        <v>973766</v>
      </c>
      <c r="D79" s="36">
        <v>973766</v>
      </c>
      <c r="E79" s="37" t="s">
        <v>265</v>
      </c>
      <c r="F79" s="37" t="s">
        <v>229</v>
      </c>
      <c r="G79" s="37" t="s">
        <v>266</v>
      </c>
      <c r="H79" s="85" t="s">
        <v>231</v>
      </c>
      <c r="I79" s="37" t="s">
        <v>244</v>
      </c>
      <c r="J79" s="37" t="s">
        <v>263</v>
      </c>
      <c r="K79" s="37" t="s">
        <v>234</v>
      </c>
      <c r="L79" s="37" t="s">
        <v>235</v>
      </c>
      <c r="M79" s="37" t="s">
        <v>264</v>
      </c>
      <c r="N79" s="37" t="s">
        <v>236</v>
      </c>
      <c r="O79" s="37" t="s">
        <v>236</v>
      </c>
      <c r="P79" s="37" t="s">
        <v>239</v>
      </c>
      <c r="Q79" s="37" t="s">
        <v>240</v>
      </c>
      <c r="R79" s="38">
        <v>43315</v>
      </c>
      <c r="S79" s="38">
        <v>43347</v>
      </c>
      <c r="T79" s="38">
        <v>43349</v>
      </c>
      <c r="U79" s="36">
        <v>212471487</v>
      </c>
      <c r="V79" s="36">
        <v>50736</v>
      </c>
      <c r="W79" s="36">
        <v>0</v>
      </c>
      <c r="X79" s="36">
        <v>8092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76</v>
      </c>
      <c r="AE79" s="36">
        <v>79.5</v>
      </c>
      <c r="AF79" s="36">
        <v>76</v>
      </c>
      <c r="AG79" s="36">
        <v>76</v>
      </c>
      <c r="AH79" s="36">
        <v>0</v>
      </c>
      <c r="AI79" s="36">
        <v>803</v>
      </c>
      <c r="AJ79" s="36">
        <v>0</v>
      </c>
      <c r="AK79" s="36">
        <v>3309610</v>
      </c>
      <c r="AL79" s="36">
        <v>0</v>
      </c>
      <c r="AM79" s="36">
        <v>0</v>
      </c>
      <c r="AN79" s="36">
        <v>0</v>
      </c>
      <c r="AO79" s="36">
        <v>0</v>
      </c>
      <c r="AP79" s="36">
        <v>0</v>
      </c>
      <c r="AQ79" s="36">
        <v>0</v>
      </c>
      <c r="AR79" s="36">
        <v>0</v>
      </c>
      <c r="AS79" s="36">
        <v>0</v>
      </c>
      <c r="AT79" s="36">
        <v>506552</v>
      </c>
      <c r="AU79" s="36">
        <v>0</v>
      </c>
      <c r="AV79" s="36">
        <v>0</v>
      </c>
      <c r="AW79" s="36">
        <v>31455</v>
      </c>
      <c r="AX79" s="36">
        <v>0</v>
      </c>
      <c r="AY79" s="36">
        <v>98588</v>
      </c>
      <c r="AZ79" s="36">
        <v>431086</v>
      </c>
      <c r="BA79" s="36">
        <v>0</v>
      </c>
      <c r="BB79" s="36">
        <v>0</v>
      </c>
      <c r="BC79" s="36">
        <v>0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0</v>
      </c>
      <c r="BN79" s="36">
        <v>0</v>
      </c>
      <c r="BO79" s="36">
        <v>0</v>
      </c>
      <c r="BP79" s="36">
        <v>0</v>
      </c>
      <c r="BQ79" s="36">
        <v>0</v>
      </c>
      <c r="BR79" s="36">
        <v>0</v>
      </c>
      <c r="BS79" s="36">
        <v>0</v>
      </c>
      <c r="BT79" s="36">
        <v>0</v>
      </c>
      <c r="BU79" s="36">
        <v>0</v>
      </c>
      <c r="BV79" s="36">
        <v>0</v>
      </c>
      <c r="BW79" s="36">
        <v>0</v>
      </c>
      <c r="BX79" s="3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3679071</v>
      </c>
      <c r="CE79" s="36">
        <v>4378094</v>
      </c>
      <c r="CF79" s="36">
        <v>0</v>
      </c>
      <c r="CG79" s="36">
        <v>699023</v>
      </c>
      <c r="CH79" s="36">
        <v>0</v>
      </c>
      <c r="CI79" s="36">
        <v>0</v>
      </c>
      <c r="CJ79" s="36">
        <v>0</v>
      </c>
      <c r="CK79" s="36">
        <v>0</v>
      </c>
      <c r="CL79" s="36">
        <v>699023</v>
      </c>
      <c r="CM79" s="36">
        <v>-4378094</v>
      </c>
      <c r="CN79" s="36">
        <v>0</v>
      </c>
      <c r="CO79" s="36">
        <v>0</v>
      </c>
      <c r="CP79" s="36">
        <v>0</v>
      </c>
      <c r="CQ79" s="36">
        <v>0</v>
      </c>
      <c r="CR79" s="36">
        <v>0</v>
      </c>
      <c r="CS79" s="36">
        <v>0</v>
      </c>
      <c r="CT79" s="36">
        <v>0</v>
      </c>
      <c r="CU79" s="36">
        <v>0</v>
      </c>
      <c r="CV79" s="36">
        <v>0</v>
      </c>
      <c r="CW79" s="36">
        <v>0</v>
      </c>
      <c r="CX79" s="36">
        <v>0</v>
      </c>
      <c r="CY79" s="36">
        <v>0</v>
      </c>
      <c r="CZ79" s="36">
        <v>0</v>
      </c>
      <c r="DA79" s="36">
        <v>0</v>
      </c>
      <c r="DB79" s="36">
        <v>0</v>
      </c>
      <c r="DC79" s="36">
        <v>0</v>
      </c>
      <c r="DD79" s="36">
        <v>0</v>
      </c>
      <c r="DE79" s="36">
        <v>-4378094</v>
      </c>
      <c r="DF79" s="36">
        <v>0</v>
      </c>
      <c r="DG79" s="36">
        <v>0</v>
      </c>
      <c r="DH79" s="36">
        <v>0</v>
      </c>
      <c r="DI79" s="36">
        <v>0</v>
      </c>
      <c r="DJ79" s="36">
        <v>0</v>
      </c>
      <c r="DK79" s="36">
        <v>0</v>
      </c>
      <c r="DL79" s="36">
        <v>0</v>
      </c>
      <c r="DM79" s="36">
        <v>0</v>
      </c>
      <c r="DN79" s="36">
        <v>0</v>
      </c>
      <c r="DO79" s="36">
        <v>0</v>
      </c>
      <c r="DP79" s="36">
        <v>0</v>
      </c>
      <c r="DQ79" s="36">
        <v>0</v>
      </c>
      <c r="DR79" s="36">
        <v>0</v>
      </c>
      <c r="DS79" s="36">
        <v>0</v>
      </c>
      <c r="DT79" s="36">
        <v>0</v>
      </c>
      <c r="DU79" s="36">
        <v>0</v>
      </c>
      <c r="DV79" s="36">
        <v>0</v>
      </c>
      <c r="DW79" s="36">
        <v>0</v>
      </c>
      <c r="DX79" s="36">
        <v>0</v>
      </c>
      <c r="DY79" s="36">
        <v>0</v>
      </c>
      <c r="DZ79" s="36">
        <v>0</v>
      </c>
      <c r="EA79" s="36">
        <v>0</v>
      </c>
      <c r="EB79" s="36">
        <v>0</v>
      </c>
      <c r="EC79" s="36">
        <v>0</v>
      </c>
      <c r="ED79" s="36">
        <v>0</v>
      </c>
      <c r="EE79" s="36">
        <v>0</v>
      </c>
      <c r="EF79" s="36">
        <v>0</v>
      </c>
      <c r="EG79" s="36">
        <v>0</v>
      </c>
      <c r="EH79" s="36">
        <v>0</v>
      </c>
      <c r="EI79" s="36">
        <v>0</v>
      </c>
      <c r="EJ79" s="36">
        <v>0</v>
      </c>
      <c r="EK79" s="36">
        <v>0</v>
      </c>
      <c r="EL79" s="36">
        <v>0</v>
      </c>
      <c r="EM79" s="36">
        <v>0</v>
      </c>
      <c r="EN79" s="36">
        <v>0</v>
      </c>
      <c r="EO79" s="36">
        <v>0</v>
      </c>
      <c r="EP79" s="36">
        <v>0</v>
      </c>
      <c r="EQ79" s="36">
        <v>0</v>
      </c>
      <c r="ER79" s="36">
        <v>0</v>
      </c>
      <c r="ES79" s="36">
        <v>0</v>
      </c>
      <c r="ET79" s="36">
        <v>0</v>
      </c>
      <c r="EU79" s="36">
        <v>0</v>
      </c>
      <c r="EV79" s="36">
        <v>0</v>
      </c>
      <c r="EW79" s="36">
        <v>0</v>
      </c>
      <c r="EX79" s="36">
        <v>0</v>
      </c>
      <c r="EY79" s="36">
        <v>0</v>
      </c>
      <c r="EZ79" s="36">
        <v>0</v>
      </c>
      <c r="FA79" s="36">
        <v>0</v>
      </c>
      <c r="FB79" s="36">
        <v>0</v>
      </c>
      <c r="FC79" s="36">
        <v>0</v>
      </c>
      <c r="FD79" s="36">
        <v>0</v>
      </c>
      <c r="FE79" s="36">
        <v>0</v>
      </c>
      <c r="FF79" s="36">
        <v>0</v>
      </c>
      <c r="FG79" s="36">
        <v>0</v>
      </c>
      <c r="FH79" s="36">
        <v>0</v>
      </c>
      <c r="FI79" s="36">
        <v>0</v>
      </c>
      <c r="FJ79" s="36">
        <v>0</v>
      </c>
      <c r="FK79" s="36">
        <v>0</v>
      </c>
      <c r="FL79" s="36">
        <v>0</v>
      </c>
      <c r="FM79" s="36">
        <v>0</v>
      </c>
      <c r="FN79" s="36">
        <v>0</v>
      </c>
      <c r="FO79" s="36">
        <v>0</v>
      </c>
      <c r="FP79" s="36">
        <v>0</v>
      </c>
      <c r="FQ79" s="36">
        <v>699023</v>
      </c>
      <c r="FR79" s="36">
        <v>0</v>
      </c>
      <c r="FS79" s="37" t="s">
        <v>241</v>
      </c>
      <c r="FT79" s="39">
        <f t="shared" si="61"/>
        <v>0</v>
      </c>
      <c r="FU79" s="39">
        <f t="shared" si="61"/>
        <v>675</v>
      </c>
      <c r="FV79" s="39">
        <f t="shared" si="61"/>
        <v>0</v>
      </c>
      <c r="FW79" s="39">
        <f t="shared" si="61"/>
        <v>2781185</v>
      </c>
      <c r="FX79" s="39">
        <f t="shared" si="61"/>
        <v>0</v>
      </c>
      <c r="FY79" s="39">
        <f t="shared" si="62"/>
        <v>425674</v>
      </c>
      <c r="FZ79" s="39">
        <f t="shared" si="63"/>
        <v>0</v>
      </c>
      <c r="GA79" s="39">
        <f t="shared" si="64"/>
        <v>82847</v>
      </c>
      <c r="GB79" s="39">
        <f t="shared" si="64"/>
        <v>362257</v>
      </c>
      <c r="GC79" s="39">
        <f t="shared" si="64"/>
        <v>0</v>
      </c>
      <c r="GD79" s="39">
        <f t="shared" si="65"/>
        <v>0</v>
      </c>
      <c r="GE79" s="39">
        <f t="shared" si="65"/>
        <v>0</v>
      </c>
      <c r="GF79" s="39"/>
      <c r="GG79" s="39"/>
      <c r="GH79" s="39">
        <f t="shared" si="66"/>
        <v>26432.773109243699</v>
      </c>
      <c r="GI79" s="39">
        <f t="shared" si="67"/>
        <v>0</v>
      </c>
      <c r="GJ79" s="39">
        <f t="shared" si="68"/>
        <v>3679070.7731092437</v>
      </c>
      <c r="GK79" s="39"/>
      <c r="GL79" s="39">
        <f t="shared" si="69"/>
        <v>0</v>
      </c>
      <c r="GM79" s="39"/>
      <c r="GN79" s="39">
        <f t="shared" si="57"/>
        <v>0</v>
      </c>
      <c r="GO79" s="40">
        <f t="shared" si="70"/>
        <v>699023</v>
      </c>
      <c r="GP79" s="40">
        <f t="shared" si="58"/>
        <v>4378093.7731092442</v>
      </c>
      <c r="GQ79" s="40">
        <f t="shared" si="59"/>
        <v>4378093.7731092442</v>
      </c>
      <c r="GR79" s="39" t="str">
        <f>IFERROR(VLOOKUP(CONCATENATE(C79,R79,S79),'Clientes Afectados'!$L$4:$M$249,2,0),"NO")</f>
        <v>NO</v>
      </c>
      <c r="GS79" s="64">
        <f t="shared" si="60"/>
        <v>32</v>
      </c>
      <c r="GT79" s="39" t="e">
        <f>+IF(GS79&gt;#REF!,"SI","NO")</f>
        <v>#REF!</v>
      </c>
    </row>
    <row r="80" spans="1:202" x14ac:dyDescent="0.25">
      <c r="A80" s="35">
        <v>43344</v>
      </c>
      <c r="B80" s="36">
        <v>1594986</v>
      </c>
      <c r="C80" s="36">
        <v>1263130</v>
      </c>
      <c r="D80" s="36">
        <v>1263130</v>
      </c>
      <c r="E80" s="37" t="s">
        <v>267</v>
      </c>
      <c r="F80" s="37" t="s">
        <v>229</v>
      </c>
      <c r="G80" s="37" t="s">
        <v>268</v>
      </c>
      <c r="H80" s="85" t="s">
        <v>231</v>
      </c>
      <c r="I80" s="37" t="s">
        <v>262</v>
      </c>
      <c r="J80" s="37" t="s">
        <v>233</v>
      </c>
      <c r="K80" s="37" t="s">
        <v>234</v>
      </c>
      <c r="L80" s="37" t="s">
        <v>235</v>
      </c>
      <c r="M80" s="37" t="s">
        <v>269</v>
      </c>
      <c r="N80" s="37" t="s">
        <v>270</v>
      </c>
      <c r="O80" s="37" t="s">
        <v>270</v>
      </c>
      <c r="P80" s="37" t="s">
        <v>239</v>
      </c>
      <c r="Q80" s="37" t="s">
        <v>240</v>
      </c>
      <c r="R80" s="38">
        <v>43315</v>
      </c>
      <c r="S80" s="38">
        <v>43347</v>
      </c>
      <c r="T80" s="38">
        <v>43349</v>
      </c>
      <c r="U80" s="36">
        <v>212471487</v>
      </c>
      <c r="V80" s="36">
        <v>21527</v>
      </c>
      <c r="W80" s="36">
        <v>0</v>
      </c>
      <c r="X80" s="36">
        <v>5007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54</v>
      </c>
      <c r="AE80" s="36">
        <v>54</v>
      </c>
      <c r="AF80" s="36">
        <v>53</v>
      </c>
      <c r="AG80" s="36">
        <v>53</v>
      </c>
      <c r="AH80" s="36">
        <v>0</v>
      </c>
      <c r="AI80" s="36">
        <v>803</v>
      </c>
      <c r="AJ80" s="36">
        <v>0</v>
      </c>
      <c r="AK80" s="36">
        <v>1493176</v>
      </c>
      <c r="AL80" s="36">
        <v>0</v>
      </c>
      <c r="AM80" s="36">
        <v>0</v>
      </c>
      <c r="AN80" s="36">
        <v>0</v>
      </c>
      <c r="AO80" s="36">
        <v>0</v>
      </c>
      <c r="AP80" s="36">
        <v>0</v>
      </c>
      <c r="AQ80" s="36">
        <v>0</v>
      </c>
      <c r="AR80" s="36">
        <v>0</v>
      </c>
      <c r="AS80" s="36">
        <v>0</v>
      </c>
      <c r="AT80" s="36">
        <v>214927</v>
      </c>
      <c r="AU80" s="36">
        <v>0</v>
      </c>
      <c r="AV80" s="36">
        <v>0</v>
      </c>
      <c r="AW80" s="36">
        <v>13347</v>
      </c>
      <c r="AX80" s="36">
        <v>0</v>
      </c>
      <c r="AY80" s="36">
        <v>66965</v>
      </c>
      <c r="AZ80" s="36">
        <v>300626</v>
      </c>
      <c r="BA80" s="36">
        <v>0</v>
      </c>
      <c r="BB80" s="36">
        <v>0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>
        <v>0</v>
      </c>
      <c r="BO80" s="36">
        <v>0</v>
      </c>
      <c r="BP80" s="36">
        <v>0</v>
      </c>
      <c r="BQ80" s="36">
        <v>0</v>
      </c>
      <c r="BR80" s="36">
        <v>0</v>
      </c>
      <c r="BS80" s="36">
        <v>0</v>
      </c>
      <c r="BT80" s="36">
        <v>0</v>
      </c>
      <c r="BU80" s="36">
        <v>0</v>
      </c>
      <c r="BV80" s="36">
        <v>0</v>
      </c>
      <c r="BW80" s="36">
        <v>0</v>
      </c>
      <c r="BX80" s="3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1756172</v>
      </c>
      <c r="CE80" s="36">
        <v>2089845</v>
      </c>
      <c r="CF80" s="36">
        <v>0</v>
      </c>
      <c r="CG80" s="36">
        <v>333673</v>
      </c>
      <c r="CH80" s="36">
        <v>0</v>
      </c>
      <c r="CI80" s="36">
        <v>0</v>
      </c>
      <c r="CJ80" s="36">
        <v>0</v>
      </c>
      <c r="CK80" s="36">
        <v>0</v>
      </c>
      <c r="CL80" s="36">
        <v>333673</v>
      </c>
      <c r="CM80" s="36">
        <v>-2089845</v>
      </c>
      <c r="CN80" s="36">
        <v>0</v>
      </c>
      <c r="CO80" s="36">
        <v>0</v>
      </c>
      <c r="CP80" s="36">
        <v>0</v>
      </c>
      <c r="CQ80" s="36">
        <v>0</v>
      </c>
      <c r="CR80" s="36">
        <v>0</v>
      </c>
      <c r="CS80" s="36">
        <v>0</v>
      </c>
      <c r="CT80" s="36">
        <v>0</v>
      </c>
      <c r="CU80" s="36">
        <v>0</v>
      </c>
      <c r="CV80" s="36">
        <v>0</v>
      </c>
      <c r="CW80" s="36">
        <v>0</v>
      </c>
      <c r="CX80" s="36">
        <v>0</v>
      </c>
      <c r="CY80" s="36">
        <v>0</v>
      </c>
      <c r="CZ80" s="36">
        <v>0</v>
      </c>
      <c r="DA80" s="36">
        <v>0</v>
      </c>
      <c r="DB80" s="36">
        <v>0</v>
      </c>
      <c r="DC80" s="36">
        <v>0</v>
      </c>
      <c r="DD80" s="36">
        <v>0</v>
      </c>
      <c r="DE80" s="36">
        <v>-2089845</v>
      </c>
      <c r="DF80" s="36">
        <v>0</v>
      </c>
      <c r="DG80" s="36">
        <v>0</v>
      </c>
      <c r="DH80" s="36">
        <v>0</v>
      </c>
      <c r="DI80" s="36">
        <v>0</v>
      </c>
      <c r="DJ80" s="36">
        <v>0</v>
      </c>
      <c r="DK80" s="36">
        <v>0</v>
      </c>
      <c r="DL80" s="36">
        <v>0</v>
      </c>
      <c r="DM80" s="36">
        <v>0</v>
      </c>
      <c r="DN80" s="36">
        <v>0</v>
      </c>
      <c r="DO80" s="36">
        <v>0</v>
      </c>
      <c r="DP80" s="36">
        <v>0</v>
      </c>
      <c r="DQ80" s="36">
        <v>0</v>
      </c>
      <c r="DR80" s="36">
        <v>0</v>
      </c>
      <c r="DS80" s="36">
        <v>0</v>
      </c>
      <c r="DT80" s="36">
        <v>0</v>
      </c>
      <c r="DU80" s="36">
        <v>0</v>
      </c>
      <c r="DV80" s="36">
        <v>0</v>
      </c>
      <c r="DW80" s="36">
        <v>0</v>
      </c>
      <c r="DX80" s="36">
        <v>0</v>
      </c>
      <c r="DY80" s="36">
        <v>0</v>
      </c>
      <c r="DZ80" s="36">
        <v>0</v>
      </c>
      <c r="EA80" s="36">
        <v>0</v>
      </c>
      <c r="EB80" s="36">
        <v>0</v>
      </c>
      <c r="EC80" s="36">
        <v>0</v>
      </c>
      <c r="ED80" s="36">
        <v>0</v>
      </c>
      <c r="EE80" s="36">
        <v>0</v>
      </c>
      <c r="EF80" s="36">
        <v>0</v>
      </c>
      <c r="EG80" s="36">
        <v>0</v>
      </c>
      <c r="EH80" s="36">
        <v>0</v>
      </c>
      <c r="EI80" s="36">
        <v>0</v>
      </c>
      <c r="EJ80" s="36">
        <v>0</v>
      </c>
      <c r="EK80" s="36">
        <v>0</v>
      </c>
      <c r="EL80" s="36">
        <v>0</v>
      </c>
      <c r="EM80" s="36">
        <v>0</v>
      </c>
      <c r="EN80" s="36">
        <v>0</v>
      </c>
      <c r="EO80" s="36">
        <v>0</v>
      </c>
      <c r="EP80" s="36">
        <v>0</v>
      </c>
      <c r="EQ80" s="36">
        <v>0</v>
      </c>
      <c r="ER80" s="36">
        <v>0</v>
      </c>
      <c r="ES80" s="36">
        <v>0</v>
      </c>
      <c r="ET80" s="36">
        <v>0</v>
      </c>
      <c r="EU80" s="36">
        <v>0</v>
      </c>
      <c r="EV80" s="36">
        <v>0</v>
      </c>
      <c r="EW80" s="36">
        <v>0</v>
      </c>
      <c r="EX80" s="36">
        <v>0</v>
      </c>
      <c r="EY80" s="36">
        <v>0</v>
      </c>
      <c r="EZ80" s="36">
        <v>0</v>
      </c>
      <c r="FA80" s="36">
        <v>0</v>
      </c>
      <c r="FB80" s="36">
        <v>0</v>
      </c>
      <c r="FC80" s="36">
        <v>0</v>
      </c>
      <c r="FD80" s="36">
        <v>0</v>
      </c>
      <c r="FE80" s="36">
        <v>0</v>
      </c>
      <c r="FF80" s="36">
        <v>0</v>
      </c>
      <c r="FG80" s="36">
        <v>0</v>
      </c>
      <c r="FH80" s="36">
        <v>0</v>
      </c>
      <c r="FI80" s="36">
        <v>0</v>
      </c>
      <c r="FJ80" s="36">
        <v>0</v>
      </c>
      <c r="FK80" s="36">
        <v>0</v>
      </c>
      <c r="FL80" s="36">
        <v>0</v>
      </c>
      <c r="FM80" s="36">
        <v>0</v>
      </c>
      <c r="FN80" s="36">
        <v>0</v>
      </c>
      <c r="FO80" s="36">
        <v>0</v>
      </c>
      <c r="FP80" s="36">
        <v>0</v>
      </c>
      <c r="FQ80" s="36">
        <v>333673</v>
      </c>
      <c r="FR80" s="36">
        <v>0</v>
      </c>
      <c r="FS80" s="37" t="s">
        <v>241</v>
      </c>
      <c r="FT80" s="39">
        <f t="shared" si="61"/>
        <v>0</v>
      </c>
      <c r="FU80" s="39">
        <f t="shared" si="61"/>
        <v>675</v>
      </c>
      <c r="FV80" s="39">
        <f t="shared" si="61"/>
        <v>0</v>
      </c>
      <c r="FW80" s="39">
        <f t="shared" si="61"/>
        <v>1254770</v>
      </c>
      <c r="FX80" s="39">
        <f t="shared" si="61"/>
        <v>0</v>
      </c>
      <c r="FY80" s="39">
        <f t="shared" si="62"/>
        <v>180611</v>
      </c>
      <c r="FZ80" s="39">
        <f t="shared" si="63"/>
        <v>0</v>
      </c>
      <c r="GA80" s="39">
        <f t="shared" si="64"/>
        <v>56273</v>
      </c>
      <c r="GB80" s="39">
        <f t="shared" si="64"/>
        <v>252627</v>
      </c>
      <c r="GC80" s="39">
        <f t="shared" si="64"/>
        <v>0</v>
      </c>
      <c r="GD80" s="39">
        <f t="shared" si="65"/>
        <v>0</v>
      </c>
      <c r="GE80" s="39">
        <f t="shared" si="65"/>
        <v>0</v>
      </c>
      <c r="GF80" s="39"/>
      <c r="GG80" s="39"/>
      <c r="GH80" s="39">
        <f t="shared" si="66"/>
        <v>11215.966386554623</v>
      </c>
      <c r="GI80" s="39">
        <f t="shared" si="67"/>
        <v>0</v>
      </c>
      <c r="GJ80" s="39">
        <f t="shared" si="68"/>
        <v>1756171.9663865545</v>
      </c>
      <c r="GK80" s="39"/>
      <c r="GL80" s="39">
        <f t="shared" si="69"/>
        <v>0</v>
      </c>
      <c r="GM80" s="39"/>
      <c r="GN80" s="39">
        <f t="shared" si="57"/>
        <v>0</v>
      </c>
      <c r="GO80" s="40">
        <f t="shared" si="70"/>
        <v>333673</v>
      </c>
      <c r="GP80" s="40">
        <f t="shared" si="58"/>
        <v>2089844.9663865545</v>
      </c>
      <c r="GQ80" s="40">
        <f t="shared" si="59"/>
        <v>2089844.9663865545</v>
      </c>
      <c r="GR80" s="39" t="str">
        <f>IFERROR(VLOOKUP(CONCATENATE(C80,R80,S80),'Clientes Afectados'!$L$4:$M$249,2,0),"NO")</f>
        <v>NO</v>
      </c>
      <c r="GS80" s="64">
        <f t="shared" si="60"/>
        <v>32</v>
      </c>
      <c r="GT80" s="39" t="e">
        <f>+IF(GS80&gt;#REF!,"SI","NO")</f>
        <v>#REF!</v>
      </c>
    </row>
    <row r="81" spans="1:202" x14ac:dyDescent="0.25">
      <c r="A81" s="35">
        <v>43344</v>
      </c>
      <c r="B81" s="36">
        <v>1594986</v>
      </c>
      <c r="C81" s="36">
        <v>1314153</v>
      </c>
      <c r="D81" s="36">
        <v>1314153</v>
      </c>
      <c r="E81" s="37" t="s">
        <v>271</v>
      </c>
      <c r="F81" s="37" t="s">
        <v>229</v>
      </c>
      <c r="G81" s="37" t="s">
        <v>272</v>
      </c>
      <c r="H81" s="85" t="s">
        <v>231</v>
      </c>
      <c r="I81" s="37" t="s">
        <v>262</v>
      </c>
      <c r="J81" s="37" t="s">
        <v>233</v>
      </c>
      <c r="K81" s="37" t="s">
        <v>234</v>
      </c>
      <c r="L81" s="37" t="s">
        <v>235</v>
      </c>
      <c r="M81" s="37" t="s">
        <v>245</v>
      </c>
      <c r="N81" s="37" t="s">
        <v>246</v>
      </c>
      <c r="O81" s="37" t="s">
        <v>246</v>
      </c>
      <c r="P81" s="37" t="s">
        <v>239</v>
      </c>
      <c r="Q81" s="37" t="s">
        <v>240</v>
      </c>
      <c r="R81" s="38">
        <v>43285</v>
      </c>
      <c r="S81" s="38">
        <v>43347</v>
      </c>
      <c r="T81" s="38">
        <v>43349</v>
      </c>
      <c r="U81" s="36">
        <v>212471487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40734</v>
      </c>
      <c r="AD81" s="36">
        <v>0</v>
      </c>
      <c r="AE81" s="36">
        <v>0</v>
      </c>
      <c r="AF81" s="36">
        <v>0</v>
      </c>
      <c r="AG81" s="36">
        <v>0</v>
      </c>
      <c r="AH81" s="36">
        <v>0</v>
      </c>
      <c r="AI81" s="36">
        <v>803</v>
      </c>
      <c r="AJ81" s="36">
        <v>0</v>
      </c>
      <c r="AK81" s="36">
        <v>2825431</v>
      </c>
      <c r="AL81" s="36">
        <v>0</v>
      </c>
      <c r="AM81" s="36">
        <v>0</v>
      </c>
      <c r="AN81" s="36">
        <v>0</v>
      </c>
      <c r="AO81" s="36">
        <v>0</v>
      </c>
      <c r="AP81" s="36">
        <v>0</v>
      </c>
      <c r="AQ81" s="36">
        <v>0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121148</v>
      </c>
      <c r="AZ81" s="36">
        <v>0</v>
      </c>
      <c r="BA81" s="36">
        <v>0</v>
      </c>
      <c r="BB81" s="36">
        <v>0</v>
      </c>
      <c r="BC81" s="36">
        <v>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>
        <v>0</v>
      </c>
      <c r="BO81" s="36">
        <v>0</v>
      </c>
      <c r="BP81" s="36">
        <v>0</v>
      </c>
      <c r="BQ81" s="36">
        <v>0</v>
      </c>
      <c r="BR81" s="36">
        <v>0</v>
      </c>
      <c r="BS81" s="36">
        <v>0</v>
      </c>
      <c r="BT81" s="36">
        <v>0</v>
      </c>
      <c r="BU81" s="36">
        <v>0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2476792</v>
      </c>
      <c r="CE81" s="36">
        <v>2947382</v>
      </c>
      <c r="CF81" s="36">
        <v>0</v>
      </c>
      <c r="CG81" s="36">
        <v>470590</v>
      </c>
      <c r="CH81" s="36">
        <v>0</v>
      </c>
      <c r="CI81" s="36">
        <v>0</v>
      </c>
      <c r="CJ81" s="36">
        <v>0</v>
      </c>
      <c r="CK81" s="36">
        <v>0</v>
      </c>
      <c r="CL81" s="36">
        <v>470590</v>
      </c>
      <c r="CM81" s="36">
        <v>-2947382</v>
      </c>
      <c r="CN81" s="36">
        <v>0</v>
      </c>
      <c r="CO81" s="36">
        <v>0</v>
      </c>
      <c r="CP81" s="36">
        <v>0</v>
      </c>
      <c r="CQ81" s="36">
        <v>0</v>
      </c>
      <c r="CR81" s="36">
        <v>0</v>
      </c>
      <c r="CS81" s="36">
        <v>0</v>
      </c>
      <c r="CT81" s="36">
        <v>0</v>
      </c>
      <c r="CU81" s="36">
        <v>0</v>
      </c>
      <c r="CV81" s="36">
        <v>0</v>
      </c>
      <c r="CW81" s="36">
        <v>0</v>
      </c>
      <c r="CX81" s="36">
        <v>0</v>
      </c>
      <c r="CY81" s="36">
        <v>0</v>
      </c>
      <c r="CZ81" s="36">
        <v>0</v>
      </c>
      <c r="DA81" s="36">
        <v>0</v>
      </c>
      <c r="DB81" s="36">
        <v>0</v>
      </c>
      <c r="DC81" s="36">
        <v>0</v>
      </c>
      <c r="DD81" s="36">
        <v>0</v>
      </c>
      <c r="DE81" s="36">
        <v>-2947382</v>
      </c>
      <c r="DF81" s="36">
        <v>0</v>
      </c>
      <c r="DG81" s="36">
        <v>0</v>
      </c>
      <c r="DH81" s="36">
        <v>0</v>
      </c>
      <c r="DI81" s="36">
        <v>0</v>
      </c>
      <c r="DJ81" s="36">
        <v>0</v>
      </c>
      <c r="DK81" s="36">
        <v>0</v>
      </c>
      <c r="DL81" s="36">
        <v>0</v>
      </c>
      <c r="DM81" s="36">
        <v>0</v>
      </c>
      <c r="DN81" s="36">
        <v>0</v>
      </c>
      <c r="DO81" s="36">
        <v>0</v>
      </c>
      <c r="DP81" s="36">
        <v>0</v>
      </c>
      <c r="DQ81" s="36">
        <v>0</v>
      </c>
      <c r="DR81" s="36">
        <v>0</v>
      </c>
      <c r="DS81" s="36">
        <v>0</v>
      </c>
      <c r="DT81" s="36">
        <v>0</v>
      </c>
      <c r="DU81" s="36">
        <v>0</v>
      </c>
      <c r="DV81" s="36">
        <v>0</v>
      </c>
      <c r="DW81" s="36">
        <v>0</v>
      </c>
      <c r="DX81" s="36">
        <v>0</v>
      </c>
      <c r="DY81" s="36">
        <v>0</v>
      </c>
      <c r="DZ81" s="36">
        <v>0</v>
      </c>
      <c r="EA81" s="36">
        <v>0</v>
      </c>
      <c r="EB81" s="36">
        <v>0</v>
      </c>
      <c r="EC81" s="36">
        <v>0</v>
      </c>
      <c r="ED81" s="36">
        <v>0</v>
      </c>
      <c r="EE81" s="36">
        <v>0</v>
      </c>
      <c r="EF81" s="36">
        <v>0</v>
      </c>
      <c r="EG81" s="36">
        <v>0</v>
      </c>
      <c r="EH81" s="36">
        <v>0</v>
      </c>
      <c r="EI81" s="36">
        <v>0</v>
      </c>
      <c r="EJ81" s="36">
        <v>0</v>
      </c>
      <c r="EK81" s="36">
        <v>0</v>
      </c>
      <c r="EL81" s="36">
        <v>0</v>
      </c>
      <c r="EM81" s="36">
        <v>0</v>
      </c>
      <c r="EN81" s="36">
        <v>0</v>
      </c>
      <c r="EO81" s="36">
        <v>0</v>
      </c>
      <c r="EP81" s="36">
        <v>0</v>
      </c>
      <c r="EQ81" s="36">
        <v>0</v>
      </c>
      <c r="ER81" s="36">
        <v>0</v>
      </c>
      <c r="ES81" s="36">
        <v>0</v>
      </c>
      <c r="ET81" s="36">
        <v>0</v>
      </c>
      <c r="EU81" s="36">
        <v>0</v>
      </c>
      <c r="EV81" s="36">
        <v>0</v>
      </c>
      <c r="EW81" s="36">
        <v>0</v>
      </c>
      <c r="EX81" s="36">
        <v>0</v>
      </c>
      <c r="EY81" s="36">
        <v>0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0</v>
      </c>
      <c r="FF81" s="36">
        <v>0</v>
      </c>
      <c r="FG81" s="36">
        <v>0</v>
      </c>
      <c r="FH81" s="36">
        <v>0</v>
      </c>
      <c r="FI81" s="36">
        <v>0</v>
      </c>
      <c r="FJ81" s="36">
        <v>0</v>
      </c>
      <c r="FK81" s="36">
        <v>0</v>
      </c>
      <c r="FL81" s="36">
        <v>0</v>
      </c>
      <c r="FM81" s="36">
        <v>0</v>
      </c>
      <c r="FN81" s="36">
        <v>0</v>
      </c>
      <c r="FO81" s="36">
        <v>0</v>
      </c>
      <c r="FP81" s="36">
        <v>0</v>
      </c>
      <c r="FQ81" s="36">
        <v>470590</v>
      </c>
      <c r="FR81" s="36">
        <v>0</v>
      </c>
      <c r="FS81" s="37" t="s">
        <v>241</v>
      </c>
      <c r="FT81" s="39">
        <f t="shared" si="61"/>
        <v>0</v>
      </c>
      <c r="FU81" s="39">
        <f t="shared" si="61"/>
        <v>675</v>
      </c>
      <c r="FV81" s="39">
        <f t="shared" si="61"/>
        <v>0</v>
      </c>
      <c r="FW81" s="39">
        <f t="shared" si="61"/>
        <v>2374312</v>
      </c>
      <c r="FX81" s="39">
        <f t="shared" si="61"/>
        <v>0</v>
      </c>
      <c r="FY81" s="39">
        <f t="shared" si="62"/>
        <v>0</v>
      </c>
      <c r="FZ81" s="39">
        <f t="shared" si="63"/>
        <v>0</v>
      </c>
      <c r="GA81" s="39">
        <f t="shared" si="64"/>
        <v>101805</v>
      </c>
      <c r="GB81" s="39">
        <f t="shared" si="64"/>
        <v>0</v>
      </c>
      <c r="GC81" s="39">
        <f t="shared" si="64"/>
        <v>0</v>
      </c>
      <c r="GD81" s="39">
        <f t="shared" si="65"/>
        <v>0</v>
      </c>
      <c r="GE81" s="39">
        <f t="shared" si="65"/>
        <v>0</v>
      </c>
      <c r="GF81" s="39"/>
      <c r="GG81" s="39"/>
      <c r="GH81" s="39">
        <f t="shared" si="66"/>
        <v>0</v>
      </c>
      <c r="GI81" s="39">
        <f t="shared" si="67"/>
        <v>0</v>
      </c>
      <c r="GJ81" s="39">
        <f t="shared" si="68"/>
        <v>2476792</v>
      </c>
      <c r="GK81" s="39"/>
      <c r="GL81" s="39">
        <f t="shared" si="69"/>
        <v>0</v>
      </c>
      <c r="GM81" s="39"/>
      <c r="GN81" s="39">
        <f t="shared" si="57"/>
        <v>0</v>
      </c>
      <c r="GO81" s="40">
        <f t="shared" si="70"/>
        <v>470590</v>
      </c>
      <c r="GP81" s="40">
        <f t="shared" si="58"/>
        <v>2947382</v>
      </c>
      <c r="GQ81" s="40">
        <f t="shared" si="59"/>
        <v>2947382</v>
      </c>
      <c r="GR81" s="39" t="str">
        <f>IFERROR(VLOOKUP(CONCATENATE(C81,R81,S81),'Clientes Afectados'!$L$4:$M$249,2,0),"NO")</f>
        <v>NO</v>
      </c>
      <c r="GS81" s="64">
        <f t="shared" si="60"/>
        <v>62</v>
      </c>
      <c r="GT81" s="39" t="e">
        <f>+IF(GS81&gt;#REF!,"SI","NO")</f>
        <v>#REF!</v>
      </c>
    </row>
    <row r="82" spans="1:202" x14ac:dyDescent="0.25">
      <c r="A82" s="35">
        <v>43344</v>
      </c>
      <c r="B82" s="36">
        <v>1594986</v>
      </c>
      <c r="C82" s="36">
        <v>1314156</v>
      </c>
      <c r="D82" s="36">
        <v>1314156</v>
      </c>
      <c r="E82" s="37" t="s">
        <v>273</v>
      </c>
      <c r="F82" s="37" t="s">
        <v>229</v>
      </c>
      <c r="G82" s="37" t="s">
        <v>274</v>
      </c>
      <c r="H82" s="85" t="s">
        <v>231</v>
      </c>
      <c r="I82" s="37" t="s">
        <v>262</v>
      </c>
      <c r="J82" s="37" t="s">
        <v>233</v>
      </c>
      <c r="K82" s="37" t="s">
        <v>234</v>
      </c>
      <c r="L82" s="37" t="s">
        <v>235</v>
      </c>
      <c r="M82" s="37" t="s">
        <v>245</v>
      </c>
      <c r="N82" s="37" t="s">
        <v>245</v>
      </c>
      <c r="O82" s="37" t="s">
        <v>245</v>
      </c>
      <c r="P82" s="37" t="s">
        <v>239</v>
      </c>
      <c r="Q82" s="37" t="s">
        <v>240</v>
      </c>
      <c r="R82" s="38">
        <v>43315</v>
      </c>
      <c r="S82" s="38">
        <v>43347</v>
      </c>
      <c r="T82" s="38">
        <v>43349</v>
      </c>
      <c r="U82" s="36">
        <v>212471487</v>
      </c>
      <c r="V82" s="36">
        <v>30596</v>
      </c>
      <c r="W82" s="36">
        <v>0</v>
      </c>
      <c r="X82" s="36">
        <v>10739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56</v>
      </c>
      <c r="AE82" s="36">
        <v>58</v>
      </c>
      <c r="AF82" s="36">
        <v>55</v>
      </c>
      <c r="AG82" s="36">
        <v>55</v>
      </c>
      <c r="AH82" s="36">
        <v>124366</v>
      </c>
      <c r="AI82" s="36">
        <v>803</v>
      </c>
      <c r="AJ82" s="36">
        <v>0</v>
      </c>
      <c r="AK82" s="36">
        <v>2122229</v>
      </c>
      <c r="AL82" s="36">
        <v>0</v>
      </c>
      <c r="AM82" s="36">
        <v>0</v>
      </c>
      <c r="AN82" s="36">
        <v>0</v>
      </c>
      <c r="AO82" s="36">
        <v>0</v>
      </c>
      <c r="AP82" s="36">
        <v>0</v>
      </c>
      <c r="AQ82" s="36">
        <v>0</v>
      </c>
      <c r="AR82" s="36">
        <v>0</v>
      </c>
      <c r="AS82" s="36">
        <v>0</v>
      </c>
      <c r="AT82" s="36">
        <v>305473</v>
      </c>
      <c r="AU82" s="36">
        <v>0</v>
      </c>
      <c r="AV82" s="36">
        <v>0</v>
      </c>
      <c r="AW82" s="36">
        <v>18970</v>
      </c>
      <c r="AX82" s="36">
        <v>0</v>
      </c>
      <c r="AY82" s="36">
        <v>71926</v>
      </c>
      <c r="AZ82" s="36">
        <v>311970</v>
      </c>
      <c r="BA82" s="36">
        <v>0</v>
      </c>
      <c r="BB82" s="36">
        <v>0</v>
      </c>
      <c r="BC82" s="36">
        <v>0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>
        <v>0</v>
      </c>
      <c r="BO82" s="36">
        <v>0</v>
      </c>
      <c r="BP82" s="36">
        <v>0</v>
      </c>
      <c r="BQ82" s="36">
        <v>0</v>
      </c>
      <c r="BR82" s="36">
        <v>0</v>
      </c>
      <c r="BS82" s="36">
        <v>0</v>
      </c>
      <c r="BT82" s="36">
        <v>0</v>
      </c>
      <c r="BU82" s="36">
        <v>0</v>
      </c>
      <c r="BV82" s="36">
        <v>0</v>
      </c>
      <c r="BW82" s="36">
        <v>0</v>
      </c>
      <c r="BX82" s="3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2483813</v>
      </c>
      <c r="CE82" s="36">
        <v>2955737</v>
      </c>
      <c r="CF82" s="36">
        <v>0</v>
      </c>
      <c r="CG82" s="36">
        <v>471924</v>
      </c>
      <c r="CH82" s="36">
        <v>0</v>
      </c>
      <c r="CI82" s="36">
        <v>0</v>
      </c>
      <c r="CJ82" s="36">
        <v>0</v>
      </c>
      <c r="CK82" s="36">
        <v>0</v>
      </c>
      <c r="CL82" s="36">
        <v>471924</v>
      </c>
      <c r="CM82" s="36">
        <v>-2955737</v>
      </c>
      <c r="CN82" s="36">
        <v>0</v>
      </c>
      <c r="CO82" s="36">
        <v>0</v>
      </c>
      <c r="CP82" s="36">
        <v>0</v>
      </c>
      <c r="CQ82" s="36">
        <v>0</v>
      </c>
      <c r="CR82" s="36">
        <v>0</v>
      </c>
      <c r="CS82" s="36">
        <v>0</v>
      </c>
      <c r="CT82" s="36">
        <v>0</v>
      </c>
      <c r="CU82" s="36">
        <v>0</v>
      </c>
      <c r="CV82" s="36">
        <v>0</v>
      </c>
      <c r="CW82" s="36">
        <v>0</v>
      </c>
      <c r="CX82" s="36">
        <v>0</v>
      </c>
      <c r="CY82" s="36">
        <v>0</v>
      </c>
      <c r="CZ82" s="36">
        <v>0</v>
      </c>
      <c r="DA82" s="36">
        <v>0</v>
      </c>
      <c r="DB82" s="36">
        <v>0</v>
      </c>
      <c r="DC82" s="36">
        <v>0</v>
      </c>
      <c r="DD82" s="36">
        <v>0</v>
      </c>
      <c r="DE82" s="36">
        <v>-2955737</v>
      </c>
      <c r="DF82" s="36">
        <v>0</v>
      </c>
      <c r="DG82" s="36">
        <v>0</v>
      </c>
      <c r="DH82" s="36">
        <v>0</v>
      </c>
      <c r="DI82" s="36">
        <v>0</v>
      </c>
      <c r="DJ82" s="36">
        <v>0</v>
      </c>
      <c r="DK82" s="36">
        <v>0</v>
      </c>
      <c r="DL82" s="36">
        <v>0</v>
      </c>
      <c r="DM82" s="36">
        <v>0</v>
      </c>
      <c r="DN82" s="36">
        <v>0</v>
      </c>
      <c r="DO82" s="36">
        <v>0</v>
      </c>
      <c r="DP82" s="36">
        <v>0</v>
      </c>
      <c r="DQ82" s="36">
        <v>0</v>
      </c>
      <c r="DR82" s="36">
        <v>0</v>
      </c>
      <c r="DS82" s="36">
        <v>0</v>
      </c>
      <c r="DT82" s="36">
        <v>0</v>
      </c>
      <c r="DU82" s="36">
        <v>0</v>
      </c>
      <c r="DV82" s="36">
        <v>0</v>
      </c>
      <c r="DW82" s="36">
        <v>0</v>
      </c>
      <c r="DX82" s="36">
        <v>0</v>
      </c>
      <c r="DY82" s="36">
        <v>0</v>
      </c>
      <c r="DZ82" s="36">
        <v>0</v>
      </c>
      <c r="EA82" s="36">
        <v>0</v>
      </c>
      <c r="EB82" s="36">
        <v>0</v>
      </c>
      <c r="EC82" s="36">
        <v>0</v>
      </c>
      <c r="ED82" s="36">
        <v>0</v>
      </c>
      <c r="EE82" s="36">
        <v>0</v>
      </c>
      <c r="EF82" s="36">
        <v>0</v>
      </c>
      <c r="EG82" s="36">
        <v>0</v>
      </c>
      <c r="EH82" s="36">
        <v>0</v>
      </c>
      <c r="EI82" s="36">
        <v>0</v>
      </c>
      <c r="EJ82" s="36">
        <v>0</v>
      </c>
      <c r="EK82" s="36">
        <v>0</v>
      </c>
      <c r="EL82" s="36">
        <v>0</v>
      </c>
      <c r="EM82" s="36">
        <v>0</v>
      </c>
      <c r="EN82" s="36">
        <v>0</v>
      </c>
      <c r="EO82" s="36">
        <v>0</v>
      </c>
      <c r="EP82" s="36">
        <v>0</v>
      </c>
      <c r="EQ82" s="36">
        <v>0</v>
      </c>
      <c r="ER82" s="36">
        <v>0</v>
      </c>
      <c r="ES82" s="36">
        <v>0</v>
      </c>
      <c r="ET82" s="36">
        <v>0</v>
      </c>
      <c r="EU82" s="36">
        <v>0</v>
      </c>
      <c r="EV82" s="36">
        <v>0</v>
      </c>
      <c r="EW82" s="36">
        <v>0</v>
      </c>
      <c r="EX82" s="36">
        <v>0</v>
      </c>
      <c r="EY82" s="36">
        <v>0</v>
      </c>
      <c r="EZ82" s="36">
        <v>0</v>
      </c>
      <c r="FA82" s="36">
        <v>0</v>
      </c>
      <c r="FB82" s="36">
        <v>0</v>
      </c>
      <c r="FC82" s="36">
        <v>0</v>
      </c>
      <c r="FD82" s="36">
        <v>0</v>
      </c>
      <c r="FE82" s="36">
        <v>0</v>
      </c>
      <c r="FF82" s="36">
        <v>0</v>
      </c>
      <c r="FG82" s="36">
        <v>0</v>
      </c>
      <c r="FH82" s="36">
        <v>0</v>
      </c>
      <c r="FI82" s="36">
        <v>0</v>
      </c>
      <c r="FJ82" s="36">
        <v>0</v>
      </c>
      <c r="FK82" s="36">
        <v>0</v>
      </c>
      <c r="FL82" s="36">
        <v>0</v>
      </c>
      <c r="FM82" s="36">
        <v>0</v>
      </c>
      <c r="FN82" s="36">
        <v>0</v>
      </c>
      <c r="FO82" s="36">
        <v>0</v>
      </c>
      <c r="FP82" s="36">
        <v>0</v>
      </c>
      <c r="FQ82" s="36">
        <v>471924</v>
      </c>
      <c r="FR82" s="36">
        <v>0</v>
      </c>
      <c r="FS82" s="37" t="s">
        <v>241</v>
      </c>
      <c r="FT82" s="39">
        <f t="shared" si="61"/>
        <v>104509</v>
      </c>
      <c r="FU82" s="39">
        <f t="shared" si="61"/>
        <v>675</v>
      </c>
      <c r="FV82" s="39">
        <f t="shared" si="61"/>
        <v>0</v>
      </c>
      <c r="FW82" s="39">
        <f t="shared" si="61"/>
        <v>1783386</v>
      </c>
      <c r="FX82" s="39">
        <f t="shared" si="61"/>
        <v>0</v>
      </c>
      <c r="FY82" s="39">
        <f t="shared" si="62"/>
        <v>256700</v>
      </c>
      <c r="FZ82" s="39">
        <f t="shared" si="63"/>
        <v>0</v>
      </c>
      <c r="GA82" s="39">
        <f t="shared" si="64"/>
        <v>60442</v>
      </c>
      <c r="GB82" s="39">
        <f t="shared" si="64"/>
        <v>262160</v>
      </c>
      <c r="GC82" s="39">
        <f t="shared" si="64"/>
        <v>0</v>
      </c>
      <c r="GD82" s="39">
        <f t="shared" si="65"/>
        <v>0</v>
      </c>
      <c r="GE82" s="39">
        <f t="shared" si="65"/>
        <v>0</v>
      </c>
      <c r="GF82" s="39"/>
      <c r="GG82" s="39"/>
      <c r="GH82" s="39">
        <f t="shared" si="66"/>
        <v>15941.176470588236</v>
      </c>
      <c r="GI82" s="39">
        <f t="shared" si="67"/>
        <v>0</v>
      </c>
      <c r="GJ82" s="39">
        <f t="shared" si="68"/>
        <v>2483813.1764705884</v>
      </c>
      <c r="GK82" s="39"/>
      <c r="GL82" s="39">
        <f t="shared" si="69"/>
        <v>0</v>
      </c>
      <c r="GM82" s="39"/>
      <c r="GN82" s="39">
        <f t="shared" si="57"/>
        <v>0</v>
      </c>
      <c r="GO82" s="40">
        <f t="shared" si="70"/>
        <v>471925</v>
      </c>
      <c r="GP82" s="40">
        <f t="shared" si="58"/>
        <v>2955738.1764705884</v>
      </c>
      <c r="GQ82" s="40">
        <f t="shared" si="59"/>
        <v>2955738.1764705884</v>
      </c>
      <c r="GR82" s="39" t="str">
        <f>IFERROR(VLOOKUP(CONCATENATE(C82,R82,S82),'Clientes Afectados'!$L$4:$M$249,2,0),"NO")</f>
        <v>NO</v>
      </c>
      <c r="GS82" s="64">
        <f t="shared" si="60"/>
        <v>32</v>
      </c>
      <c r="GT82" s="39" t="e">
        <f>+IF(GS82&gt;#REF!,"SI","NO")</f>
        <v>#REF!</v>
      </c>
    </row>
    <row r="83" spans="1:202" x14ac:dyDescent="0.25">
      <c r="A83" s="35">
        <v>43344</v>
      </c>
      <c r="B83" s="36">
        <v>1594986</v>
      </c>
      <c r="C83" s="36">
        <v>1459358</v>
      </c>
      <c r="D83" s="36">
        <v>1459358</v>
      </c>
      <c r="E83" s="37" t="s">
        <v>275</v>
      </c>
      <c r="F83" s="37" t="s">
        <v>229</v>
      </c>
      <c r="G83" s="37" t="s">
        <v>276</v>
      </c>
      <c r="H83" s="85" t="s">
        <v>231</v>
      </c>
      <c r="I83" s="37" t="s">
        <v>262</v>
      </c>
      <c r="J83" s="37" t="s">
        <v>233</v>
      </c>
      <c r="K83" s="37" t="s">
        <v>234</v>
      </c>
      <c r="L83" s="37" t="s">
        <v>235</v>
      </c>
      <c r="M83" s="37" t="s">
        <v>252</v>
      </c>
      <c r="N83" s="37" t="s">
        <v>253</v>
      </c>
      <c r="O83" s="37" t="s">
        <v>253</v>
      </c>
      <c r="P83" s="37" t="s">
        <v>239</v>
      </c>
      <c r="Q83" s="37" t="s">
        <v>240</v>
      </c>
      <c r="R83" s="38">
        <v>43285</v>
      </c>
      <c r="S83" s="38">
        <v>43347</v>
      </c>
      <c r="T83" s="38">
        <v>43349</v>
      </c>
      <c r="U83" s="36">
        <v>212471487</v>
      </c>
      <c r="V83" s="36">
        <v>28649</v>
      </c>
      <c r="W83" s="36">
        <v>0</v>
      </c>
      <c r="X83" s="36">
        <v>22110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34</v>
      </c>
      <c r="AE83" s="36">
        <v>105</v>
      </c>
      <c r="AF83" s="36">
        <v>33</v>
      </c>
      <c r="AG83" s="36">
        <v>33</v>
      </c>
      <c r="AH83" s="36">
        <v>0</v>
      </c>
      <c r="AI83" s="36">
        <v>803</v>
      </c>
      <c r="AJ83" s="36">
        <v>0</v>
      </c>
      <c r="AK83" s="36">
        <v>1987180</v>
      </c>
      <c r="AL83" s="36">
        <v>0</v>
      </c>
      <c r="AM83" s="36">
        <v>0</v>
      </c>
      <c r="AN83" s="36">
        <v>0</v>
      </c>
      <c r="AO83" s="36">
        <v>0</v>
      </c>
      <c r="AP83" s="36">
        <v>0</v>
      </c>
      <c r="AQ83" s="36">
        <v>0</v>
      </c>
      <c r="AR83" s="36">
        <v>0</v>
      </c>
      <c r="AS83" s="36">
        <v>0</v>
      </c>
      <c r="AT83" s="36">
        <v>286034</v>
      </c>
      <c r="AU83" s="36">
        <v>0</v>
      </c>
      <c r="AV83" s="36">
        <v>0</v>
      </c>
      <c r="AW83" s="36">
        <v>17762</v>
      </c>
      <c r="AX83" s="36">
        <v>0</v>
      </c>
      <c r="AY83" s="36">
        <v>259603</v>
      </c>
      <c r="AZ83" s="36">
        <v>374313</v>
      </c>
      <c r="BA83" s="36">
        <v>366953</v>
      </c>
      <c r="BB83" s="36">
        <v>0</v>
      </c>
      <c r="BC83" s="36">
        <v>0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>
        <v>0</v>
      </c>
      <c r="BO83" s="36">
        <v>0</v>
      </c>
      <c r="BP83" s="36">
        <v>-2145072</v>
      </c>
      <c r="BQ83" s="36">
        <v>0</v>
      </c>
      <c r="BR83" s="36">
        <v>0</v>
      </c>
      <c r="BS83" s="36">
        <v>0</v>
      </c>
      <c r="BT83" s="36">
        <v>0</v>
      </c>
      <c r="BU83" s="36">
        <v>0</v>
      </c>
      <c r="BV83" s="36">
        <v>0</v>
      </c>
      <c r="BW83" s="36">
        <v>0</v>
      </c>
      <c r="BX83" s="3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964351</v>
      </c>
      <c r="CE83" s="36">
        <v>1147577</v>
      </c>
      <c r="CF83" s="36">
        <v>0</v>
      </c>
      <c r="CG83" s="36">
        <v>183227</v>
      </c>
      <c r="CH83" s="36">
        <v>0</v>
      </c>
      <c r="CI83" s="36">
        <v>0</v>
      </c>
      <c r="CJ83" s="36">
        <v>0</v>
      </c>
      <c r="CK83" s="36">
        <v>0</v>
      </c>
      <c r="CL83" s="36">
        <v>183227</v>
      </c>
      <c r="CM83" s="36">
        <v>-1147577</v>
      </c>
      <c r="CN83" s="36">
        <v>0</v>
      </c>
      <c r="CO83" s="36">
        <v>0</v>
      </c>
      <c r="CP83" s="36">
        <v>0</v>
      </c>
      <c r="CQ83" s="36">
        <v>0</v>
      </c>
      <c r="CR83" s="36">
        <v>0</v>
      </c>
      <c r="CS83" s="36">
        <v>0</v>
      </c>
      <c r="CT83" s="36">
        <v>0</v>
      </c>
      <c r="CU83" s="36">
        <v>0</v>
      </c>
      <c r="CV83" s="36">
        <v>0</v>
      </c>
      <c r="CW83" s="36">
        <v>0</v>
      </c>
      <c r="CX83" s="36">
        <v>0</v>
      </c>
      <c r="CY83" s="36">
        <v>0</v>
      </c>
      <c r="CZ83" s="36">
        <v>0</v>
      </c>
      <c r="DA83" s="36">
        <v>0</v>
      </c>
      <c r="DB83" s="36">
        <v>0</v>
      </c>
      <c r="DC83" s="36">
        <v>0</v>
      </c>
      <c r="DD83" s="36">
        <v>0</v>
      </c>
      <c r="DE83" s="36">
        <v>-1147577</v>
      </c>
      <c r="DF83" s="36">
        <v>0</v>
      </c>
      <c r="DG83" s="36">
        <v>0</v>
      </c>
      <c r="DH83" s="36">
        <v>0</v>
      </c>
      <c r="DI83" s="36">
        <v>0</v>
      </c>
      <c r="DJ83" s="36">
        <v>0</v>
      </c>
      <c r="DK83" s="36">
        <v>0</v>
      </c>
      <c r="DL83" s="36">
        <v>0</v>
      </c>
      <c r="DM83" s="36">
        <v>0</v>
      </c>
      <c r="DN83" s="36">
        <v>0</v>
      </c>
      <c r="DO83" s="36">
        <v>0</v>
      </c>
      <c r="DP83" s="36">
        <v>0</v>
      </c>
      <c r="DQ83" s="36">
        <v>0</v>
      </c>
      <c r="DR83" s="36">
        <v>0</v>
      </c>
      <c r="DS83" s="36">
        <v>0</v>
      </c>
      <c r="DT83" s="36">
        <v>0</v>
      </c>
      <c r="DU83" s="36">
        <v>0</v>
      </c>
      <c r="DV83" s="36">
        <v>0</v>
      </c>
      <c r="DW83" s="36">
        <v>0</v>
      </c>
      <c r="DX83" s="36">
        <v>0</v>
      </c>
      <c r="DY83" s="36">
        <v>0</v>
      </c>
      <c r="DZ83" s="36">
        <v>0</v>
      </c>
      <c r="EA83" s="36">
        <v>0</v>
      </c>
      <c r="EB83" s="36">
        <v>0</v>
      </c>
      <c r="EC83" s="36">
        <v>0</v>
      </c>
      <c r="ED83" s="36">
        <v>0</v>
      </c>
      <c r="EE83" s="36">
        <v>0</v>
      </c>
      <c r="EF83" s="36">
        <v>0</v>
      </c>
      <c r="EG83" s="36">
        <v>0</v>
      </c>
      <c r="EH83" s="36">
        <v>0</v>
      </c>
      <c r="EI83" s="36">
        <v>0</v>
      </c>
      <c r="EJ83" s="36">
        <v>0</v>
      </c>
      <c r="EK83" s="36">
        <v>0</v>
      </c>
      <c r="EL83" s="36">
        <v>0</v>
      </c>
      <c r="EM83" s="36">
        <v>0</v>
      </c>
      <c r="EN83" s="36">
        <v>0</v>
      </c>
      <c r="EO83" s="36">
        <v>0</v>
      </c>
      <c r="EP83" s="36">
        <v>0</v>
      </c>
      <c r="EQ83" s="36">
        <v>0</v>
      </c>
      <c r="ER83" s="36">
        <v>0</v>
      </c>
      <c r="ES83" s="36">
        <v>0</v>
      </c>
      <c r="ET83" s="36">
        <v>0</v>
      </c>
      <c r="EU83" s="36">
        <v>0</v>
      </c>
      <c r="EV83" s="36">
        <v>0</v>
      </c>
      <c r="EW83" s="36">
        <v>0</v>
      </c>
      <c r="EX83" s="36">
        <v>0</v>
      </c>
      <c r="EY83" s="36">
        <v>0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0</v>
      </c>
      <c r="FF83" s="36">
        <v>0</v>
      </c>
      <c r="FG83" s="36">
        <v>0</v>
      </c>
      <c r="FH83" s="36">
        <v>0</v>
      </c>
      <c r="FI83" s="36">
        <v>0</v>
      </c>
      <c r="FJ83" s="36">
        <v>0</v>
      </c>
      <c r="FK83" s="36">
        <v>0</v>
      </c>
      <c r="FL83" s="36">
        <v>0</v>
      </c>
      <c r="FM83" s="36">
        <v>0</v>
      </c>
      <c r="FN83" s="36">
        <v>0</v>
      </c>
      <c r="FO83" s="36">
        <v>0</v>
      </c>
      <c r="FP83" s="36">
        <v>0</v>
      </c>
      <c r="FQ83" s="36">
        <v>183227</v>
      </c>
      <c r="FR83" s="36">
        <v>1</v>
      </c>
      <c r="FS83" s="37" t="s">
        <v>241</v>
      </c>
      <c r="FT83" s="39">
        <f t="shared" si="61"/>
        <v>0</v>
      </c>
      <c r="FU83" s="39">
        <f t="shared" si="61"/>
        <v>675</v>
      </c>
      <c r="FV83" s="39">
        <f t="shared" si="61"/>
        <v>0</v>
      </c>
      <c r="FW83" s="39">
        <f t="shared" si="61"/>
        <v>1669899</v>
      </c>
      <c r="FX83" s="39">
        <f t="shared" si="61"/>
        <v>0</v>
      </c>
      <c r="FY83" s="39">
        <f t="shared" si="62"/>
        <v>240365</v>
      </c>
      <c r="FZ83" s="39">
        <f t="shared" si="63"/>
        <v>0</v>
      </c>
      <c r="GA83" s="39">
        <f t="shared" si="64"/>
        <v>218154</v>
      </c>
      <c r="GB83" s="39">
        <f t="shared" si="64"/>
        <v>314549</v>
      </c>
      <c r="GC83" s="39">
        <f t="shared" si="64"/>
        <v>308364</v>
      </c>
      <c r="GD83" s="39">
        <f t="shared" si="65"/>
        <v>0</v>
      </c>
      <c r="GE83" s="39">
        <f t="shared" si="65"/>
        <v>0</v>
      </c>
      <c r="GF83" s="39"/>
      <c r="GG83" s="39"/>
      <c r="GH83" s="39">
        <f t="shared" si="66"/>
        <v>14926.050420168069</v>
      </c>
      <c r="GI83" s="39">
        <f t="shared" si="67"/>
        <v>0</v>
      </c>
      <c r="GJ83" s="39">
        <f t="shared" si="68"/>
        <v>2766932.0504201679</v>
      </c>
      <c r="GK83" s="39"/>
      <c r="GL83" s="39">
        <f t="shared" si="69"/>
        <v>-2145072</v>
      </c>
      <c r="GM83" s="39"/>
      <c r="GN83" s="39">
        <f t="shared" si="57"/>
        <v>0</v>
      </c>
      <c r="GO83" s="40">
        <f t="shared" si="70"/>
        <v>525717</v>
      </c>
      <c r="GP83" s="40">
        <f t="shared" si="58"/>
        <v>3292649.0504201679</v>
      </c>
      <c r="GQ83" s="40">
        <f t="shared" si="59"/>
        <v>1147577.0504201679</v>
      </c>
      <c r="GR83" s="39" t="str">
        <f>IFERROR(VLOOKUP(CONCATENATE(C83,R83,S83),'Clientes Afectados'!$L$4:$M$249,2,0),"NO")</f>
        <v>NO</v>
      </c>
      <c r="GS83" s="64">
        <f t="shared" si="60"/>
        <v>62</v>
      </c>
      <c r="GT83" s="39" t="e">
        <f>+IF(GS83&gt;#REF!,"SI","NO")</f>
        <v>#REF!</v>
      </c>
    </row>
    <row r="84" spans="1:202" x14ac:dyDescent="0.25">
      <c r="A84" s="35">
        <v>43344</v>
      </c>
      <c r="B84" s="36">
        <v>1594986</v>
      </c>
      <c r="C84" s="36">
        <v>1493531</v>
      </c>
      <c r="D84" s="36">
        <v>1493531</v>
      </c>
      <c r="E84" s="37" t="s">
        <v>277</v>
      </c>
      <c r="F84" s="37" t="s">
        <v>258</v>
      </c>
      <c r="G84" s="37" t="s">
        <v>278</v>
      </c>
      <c r="H84" s="85" t="s">
        <v>231</v>
      </c>
      <c r="I84" s="37" t="s">
        <v>262</v>
      </c>
      <c r="J84" s="37" t="s">
        <v>233</v>
      </c>
      <c r="K84" s="37" t="s">
        <v>234</v>
      </c>
      <c r="L84" s="37" t="s">
        <v>235</v>
      </c>
      <c r="M84" s="37" t="s">
        <v>279</v>
      </c>
      <c r="N84" s="37" t="s">
        <v>280</v>
      </c>
      <c r="O84" s="37" t="s">
        <v>241</v>
      </c>
      <c r="P84" s="37" t="s">
        <v>281</v>
      </c>
      <c r="Q84" s="37" t="s">
        <v>240</v>
      </c>
      <c r="R84" s="38">
        <v>43315</v>
      </c>
      <c r="S84" s="38">
        <v>43347</v>
      </c>
      <c r="T84" s="38">
        <v>43349</v>
      </c>
      <c r="U84" s="36">
        <v>212471487</v>
      </c>
      <c r="V84" s="36">
        <v>24012</v>
      </c>
      <c r="W84" s="36">
        <v>0</v>
      </c>
      <c r="X84" s="36">
        <v>2168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63</v>
      </c>
      <c r="AE84" s="36">
        <v>95</v>
      </c>
      <c r="AF84" s="36">
        <v>62</v>
      </c>
      <c r="AG84" s="36">
        <v>62</v>
      </c>
      <c r="AH84" s="36">
        <v>85143</v>
      </c>
      <c r="AI84" s="36">
        <v>803</v>
      </c>
      <c r="AJ84" s="36">
        <v>0</v>
      </c>
      <c r="AK84" s="36">
        <v>1665543</v>
      </c>
      <c r="AL84" s="36">
        <v>0</v>
      </c>
      <c r="AM84" s="36">
        <v>0</v>
      </c>
      <c r="AN84" s="36">
        <v>0</v>
      </c>
      <c r="AO84" s="36">
        <v>0</v>
      </c>
      <c r="AP84" s="36">
        <v>0</v>
      </c>
      <c r="AQ84" s="36">
        <v>0</v>
      </c>
      <c r="AR84" s="36">
        <v>0</v>
      </c>
      <c r="AS84" s="36">
        <v>0</v>
      </c>
      <c r="AT84" s="36">
        <v>239737</v>
      </c>
      <c r="AU84" s="36">
        <v>0</v>
      </c>
      <c r="AV84" s="36">
        <v>0</v>
      </c>
      <c r="AW84" s="36">
        <v>14887</v>
      </c>
      <c r="AX84" s="36">
        <v>0</v>
      </c>
      <c r="AY84" s="36">
        <v>117809</v>
      </c>
      <c r="AZ84" s="36">
        <v>351676</v>
      </c>
      <c r="BA84" s="36">
        <v>0</v>
      </c>
      <c r="BB84" s="36">
        <v>0</v>
      </c>
      <c r="BC84" s="36">
        <v>0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0</v>
      </c>
      <c r="BM84" s="36">
        <v>0</v>
      </c>
      <c r="BN84" s="36">
        <v>0</v>
      </c>
      <c r="BO84" s="36">
        <v>0</v>
      </c>
      <c r="BP84" s="36">
        <v>0</v>
      </c>
      <c r="BQ84" s="36">
        <v>0</v>
      </c>
      <c r="BR84" s="36">
        <v>0</v>
      </c>
      <c r="BS84" s="36">
        <v>0</v>
      </c>
      <c r="BT84" s="36">
        <v>0</v>
      </c>
      <c r="BU84" s="36">
        <v>0</v>
      </c>
      <c r="BV84" s="36">
        <v>0</v>
      </c>
      <c r="BW84" s="36">
        <v>0</v>
      </c>
      <c r="BX84" s="3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2080335</v>
      </c>
      <c r="CE84" s="36">
        <v>2475599</v>
      </c>
      <c r="CF84" s="36">
        <v>0</v>
      </c>
      <c r="CG84" s="36">
        <v>395264</v>
      </c>
      <c r="CH84" s="36">
        <v>0</v>
      </c>
      <c r="CI84" s="36">
        <v>0</v>
      </c>
      <c r="CJ84" s="36">
        <v>0</v>
      </c>
      <c r="CK84" s="36">
        <v>0</v>
      </c>
      <c r="CL84" s="36">
        <v>395264</v>
      </c>
      <c r="CM84" s="36">
        <v>-2475599</v>
      </c>
      <c r="CN84" s="36">
        <v>0</v>
      </c>
      <c r="CO84" s="36">
        <v>0</v>
      </c>
      <c r="CP84" s="36">
        <v>0</v>
      </c>
      <c r="CQ84" s="36">
        <v>0</v>
      </c>
      <c r="CR84" s="36">
        <v>0</v>
      </c>
      <c r="CS84" s="36">
        <v>0</v>
      </c>
      <c r="CT84" s="36">
        <v>0</v>
      </c>
      <c r="CU84" s="36">
        <v>0</v>
      </c>
      <c r="CV84" s="36">
        <v>0</v>
      </c>
      <c r="CW84" s="36">
        <v>0</v>
      </c>
      <c r="CX84" s="36">
        <v>0</v>
      </c>
      <c r="CY84" s="36">
        <v>0</v>
      </c>
      <c r="CZ84" s="36">
        <v>0</v>
      </c>
      <c r="DA84" s="36">
        <v>0</v>
      </c>
      <c r="DB84" s="36">
        <v>0</v>
      </c>
      <c r="DC84" s="36">
        <v>0</v>
      </c>
      <c r="DD84" s="36">
        <v>0</v>
      </c>
      <c r="DE84" s="36">
        <v>-2475599</v>
      </c>
      <c r="DF84" s="36">
        <v>0</v>
      </c>
      <c r="DG84" s="36">
        <v>0</v>
      </c>
      <c r="DH84" s="36">
        <v>0</v>
      </c>
      <c r="DI84" s="36">
        <v>0</v>
      </c>
      <c r="DJ84" s="36">
        <v>0</v>
      </c>
      <c r="DK84" s="36">
        <v>0</v>
      </c>
      <c r="DL84" s="36">
        <v>0</v>
      </c>
      <c r="DM84" s="36">
        <v>0</v>
      </c>
      <c r="DN84" s="36">
        <v>0</v>
      </c>
      <c r="DO84" s="36">
        <v>0</v>
      </c>
      <c r="DP84" s="36">
        <v>0</v>
      </c>
      <c r="DQ84" s="36">
        <v>0</v>
      </c>
      <c r="DR84" s="36">
        <v>0</v>
      </c>
      <c r="DS84" s="36">
        <v>0</v>
      </c>
      <c r="DT84" s="36">
        <v>0</v>
      </c>
      <c r="DU84" s="36">
        <v>0</v>
      </c>
      <c r="DV84" s="36">
        <v>0</v>
      </c>
      <c r="DW84" s="36">
        <v>0</v>
      </c>
      <c r="DX84" s="36">
        <v>0</v>
      </c>
      <c r="DY84" s="36">
        <v>0</v>
      </c>
      <c r="DZ84" s="36">
        <v>0</v>
      </c>
      <c r="EA84" s="36">
        <v>0</v>
      </c>
      <c r="EB84" s="36">
        <v>0</v>
      </c>
      <c r="EC84" s="36">
        <v>0</v>
      </c>
      <c r="ED84" s="36">
        <v>0</v>
      </c>
      <c r="EE84" s="36">
        <v>0</v>
      </c>
      <c r="EF84" s="36">
        <v>0</v>
      </c>
      <c r="EG84" s="36">
        <v>0</v>
      </c>
      <c r="EH84" s="36">
        <v>0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0</v>
      </c>
      <c r="EQ84" s="36">
        <v>0</v>
      </c>
      <c r="ER84" s="36">
        <v>0</v>
      </c>
      <c r="ES84" s="36">
        <v>0</v>
      </c>
      <c r="ET84" s="36">
        <v>0</v>
      </c>
      <c r="EU84" s="36">
        <v>0</v>
      </c>
      <c r="EV84" s="36">
        <v>0</v>
      </c>
      <c r="EW84" s="36">
        <v>0</v>
      </c>
      <c r="EX84" s="36">
        <v>0</v>
      </c>
      <c r="EY84" s="36">
        <v>0</v>
      </c>
      <c r="EZ84" s="36">
        <v>0</v>
      </c>
      <c r="FA84" s="36">
        <v>0</v>
      </c>
      <c r="FB84" s="36">
        <v>0</v>
      </c>
      <c r="FC84" s="36">
        <v>0</v>
      </c>
      <c r="FD84" s="36">
        <v>0</v>
      </c>
      <c r="FE84" s="36">
        <v>0</v>
      </c>
      <c r="FF84" s="36">
        <v>0</v>
      </c>
      <c r="FG84" s="36">
        <v>0</v>
      </c>
      <c r="FH84" s="36">
        <v>0</v>
      </c>
      <c r="FI84" s="36">
        <v>0</v>
      </c>
      <c r="FJ84" s="36">
        <v>0</v>
      </c>
      <c r="FK84" s="36">
        <v>0</v>
      </c>
      <c r="FL84" s="36">
        <v>0</v>
      </c>
      <c r="FM84" s="36">
        <v>0</v>
      </c>
      <c r="FN84" s="36">
        <v>0</v>
      </c>
      <c r="FO84" s="36">
        <v>0</v>
      </c>
      <c r="FP84" s="36">
        <v>0</v>
      </c>
      <c r="FQ84" s="36">
        <v>395264</v>
      </c>
      <c r="FR84" s="36">
        <v>0</v>
      </c>
      <c r="FS84" s="37" t="s">
        <v>241</v>
      </c>
      <c r="FT84" s="39">
        <f t="shared" si="61"/>
        <v>71549</v>
      </c>
      <c r="FU84" s="39">
        <f t="shared" si="61"/>
        <v>675</v>
      </c>
      <c r="FV84" s="39">
        <f t="shared" si="61"/>
        <v>0</v>
      </c>
      <c r="FW84" s="39">
        <f t="shared" si="61"/>
        <v>1399616</v>
      </c>
      <c r="FX84" s="39">
        <f t="shared" si="61"/>
        <v>0</v>
      </c>
      <c r="FY84" s="39">
        <f t="shared" si="62"/>
        <v>201460</v>
      </c>
      <c r="FZ84" s="39">
        <f t="shared" si="63"/>
        <v>0</v>
      </c>
      <c r="GA84" s="39">
        <f t="shared" si="64"/>
        <v>98999</v>
      </c>
      <c r="GB84" s="39">
        <f t="shared" si="64"/>
        <v>295526</v>
      </c>
      <c r="GC84" s="39">
        <f t="shared" si="64"/>
        <v>0</v>
      </c>
      <c r="GD84" s="39">
        <f t="shared" si="65"/>
        <v>0</v>
      </c>
      <c r="GE84" s="39">
        <f t="shared" si="65"/>
        <v>0</v>
      </c>
      <c r="GF84" s="39"/>
      <c r="GG84" s="39"/>
      <c r="GH84" s="39">
        <f t="shared" si="66"/>
        <v>12510.084033613446</v>
      </c>
      <c r="GI84" s="39">
        <f t="shared" si="67"/>
        <v>0</v>
      </c>
      <c r="GJ84" s="39">
        <f t="shared" si="68"/>
        <v>2080335.0840336136</v>
      </c>
      <c r="GK84" s="39"/>
      <c r="GL84" s="39">
        <f t="shared" si="69"/>
        <v>0</v>
      </c>
      <c r="GM84" s="39"/>
      <c r="GN84" s="39">
        <f t="shared" si="57"/>
        <v>0</v>
      </c>
      <c r="GO84" s="40">
        <f t="shared" si="70"/>
        <v>395264</v>
      </c>
      <c r="GP84" s="40">
        <f t="shared" si="58"/>
        <v>2475599.0840336136</v>
      </c>
      <c r="GQ84" s="40">
        <f t="shared" si="59"/>
        <v>2475599.0840336136</v>
      </c>
      <c r="GR84" s="39" t="str">
        <f>IFERROR(VLOOKUP(CONCATENATE(C84,R84,S84),'Clientes Afectados'!$L$4:$M$249,2,0),"NO")</f>
        <v>NO</v>
      </c>
      <c r="GS84" s="64">
        <f t="shared" si="60"/>
        <v>32</v>
      </c>
      <c r="GT84" s="39" t="e">
        <f>+IF(GS84&gt;#REF!,"SI","NO")</f>
        <v>#REF!</v>
      </c>
    </row>
    <row r="85" spans="1:202" x14ac:dyDescent="0.25">
      <c r="A85" s="35">
        <v>43344</v>
      </c>
      <c r="B85" s="36">
        <v>1594986</v>
      </c>
      <c r="C85" s="36">
        <v>2797207</v>
      </c>
      <c r="D85" s="36">
        <v>2797207</v>
      </c>
      <c r="E85" s="37" t="s">
        <v>282</v>
      </c>
      <c r="F85" s="37" t="s">
        <v>283</v>
      </c>
      <c r="G85" s="37" t="s">
        <v>284</v>
      </c>
      <c r="H85" s="85" t="s">
        <v>285</v>
      </c>
      <c r="I85" s="37" t="s">
        <v>286</v>
      </c>
      <c r="J85" s="37" t="s">
        <v>233</v>
      </c>
      <c r="K85" s="37" t="s">
        <v>234</v>
      </c>
      <c r="L85" s="37" t="s">
        <v>235</v>
      </c>
      <c r="M85" s="37" t="s">
        <v>245</v>
      </c>
      <c r="N85" s="37" t="s">
        <v>246</v>
      </c>
      <c r="O85" s="37" t="s">
        <v>245</v>
      </c>
      <c r="P85" s="37" t="s">
        <v>281</v>
      </c>
      <c r="Q85" s="37" t="s">
        <v>240</v>
      </c>
      <c r="R85" s="38">
        <v>43315</v>
      </c>
      <c r="S85" s="38">
        <v>43347</v>
      </c>
      <c r="T85" s="38">
        <v>43349</v>
      </c>
      <c r="U85" s="36">
        <v>212471487</v>
      </c>
      <c r="V85" s="36">
        <v>11828</v>
      </c>
      <c r="W85" s="36">
        <v>0</v>
      </c>
      <c r="X85" s="36">
        <v>3960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40</v>
      </c>
      <c r="AE85" s="36">
        <v>44.5</v>
      </c>
      <c r="AF85" s="36">
        <v>38</v>
      </c>
      <c r="AG85" s="36">
        <v>38</v>
      </c>
      <c r="AH85" s="36">
        <v>0</v>
      </c>
      <c r="AI85" s="36">
        <v>803</v>
      </c>
      <c r="AJ85" s="36">
        <v>0</v>
      </c>
      <c r="AK85" s="36">
        <v>865796</v>
      </c>
      <c r="AL85" s="36">
        <v>0</v>
      </c>
      <c r="AM85" s="36">
        <v>0</v>
      </c>
      <c r="AN85" s="36">
        <v>0</v>
      </c>
      <c r="AO85" s="36">
        <v>0</v>
      </c>
      <c r="AP85" s="36">
        <v>0</v>
      </c>
      <c r="AQ85" s="36">
        <v>0</v>
      </c>
      <c r="AR85" s="36">
        <v>0</v>
      </c>
      <c r="AS85" s="36">
        <v>0</v>
      </c>
      <c r="AT85" s="36">
        <v>118092</v>
      </c>
      <c r="AU85" s="36">
        <v>0</v>
      </c>
      <c r="AV85" s="36">
        <v>0</v>
      </c>
      <c r="AW85" s="36">
        <v>7333</v>
      </c>
      <c r="AX85" s="36">
        <v>0</v>
      </c>
      <c r="AY85" s="36">
        <v>130398</v>
      </c>
      <c r="AZ85" s="36">
        <v>338112</v>
      </c>
      <c r="BA85" s="36">
        <v>0</v>
      </c>
      <c r="BB85" s="36">
        <v>0</v>
      </c>
      <c r="BC85" s="36">
        <v>0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>
        <v>0</v>
      </c>
      <c r="BO85" s="36">
        <v>0</v>
      </c>
      <c r="BP85" s="36">
        <v>0</v>
      </c>
      <c r="BQ85" s="36">
        <v>0</v>
      </c>
      <c r="BR85" s="36">
        <v>0</v>
      </c>
      <c r="BS85" s="36">
        <v>0</v>
      </c>
      <c r="BT85" s="36">
        <v>0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1227340</v>
      </c>
      <c r="CE85" s="36">
        <v>1460535</v>
      </c>
      <c r="CF85" s="36">
        <v>0</v>
      </c>
      <c r="CG85" s="36">
        <v>233195</v>
      </c>
      <c r="CH85" s="36">
        <v>0</v>
      </c>
      <c r="CI85" s="36">
        <v>0</v>
      </c>
      <c r="CJ85" s="36">
        <v>0</v>
      </c>
      <c r="CK85" s="36">
        <v>0</v>
      </c>
      <c r="CL85" s="36">
        <v>233195</v>
      </c>
      <c r="CM85" s="36">
        <v>-1460535</v>
      </c>
      <c r="CN85" s="36">
        <v>0</v>
      </c>
      <c r="CO85" s="36">
        <v>0</v>
      </c>
      <c r="CP85" s="36">
        <v>0</v>
      </c>
      <c r="CQ85" s="36">
        <v>0</v>
      </c>
      <c r="CR85" s="36">
        <v>0</v>
      </c>
      <c r="CS85" s="36">
        <v>0</v>
      </c>
      <c r="CT85" s="36">
        <v>0</v>
      </c>
      <c r="CU85" s="36">
        <v>0</v>
      </c>
      <c r="CV85" s="36">
        <v>0</v>
      </c>
      <c r="CW85" s="36">
        <v>0</v>
      </c>
      <c r="CX85" s="36">
        <v>0</v>
      </c>
      <c r="CY85" s="36">
        <v>0</v>
      </c>
      <c r="CZ85" s="36">
        <v>0</v>
      </c>
      <c r="DA85" s="36">
        <v>0</v>
      </c>
      <c r="DB85" s="36">
        <v>0</v>
      </c>
      <c r="DC85" s="36">
        <v>0</v>
      </c>
      <c r="DD85" s="36">
        <v>0</v>
      </c>
      <c r="DE85" s="36">
        <v>-1460535</v>
      </c>
      <c r="DF85" s="36">
        <v>0</v>
      </c>
      <c r="DG85" s="36">
        <v>0</v>
      </c>
      <c r="DH85" s="36">
        <v>0</v>
      </c>
      <c r="DI85" s="36">
        <v>0</v>
      </c>
      <c r="DJ85" s="36">
        <v>0</v>
      </c>
      <c r="DK85" s="36">
        <v>0</v>
      </c>
      <c r="DL85" s="36">
        <v>0</v>
      </c>
      <c r="DM85" s="36">
        <v>0</v>
      </c>
      <c r="DN85" s="36">
        <v>0</v>
      </c>
      <c r="DO85" s="36">
        <v>0</v>
      </c>
      <c r="DP85" s="36">
        <v>0</v>
      </c>
      <c r="DQ85" s="36">
        <v>0</v>
      </c>
      <c r="DR85" s="36">
        <v>0</v>
      </c>
      <c r="DS85" s="36">
        <v>0</v>
      </c>
      <c r="DT85" s="36">
        <v>0</v>
      </c>
      <c r="DU85" s="36">
        <v>0</v>
      </c>
      <c r="DV85" s="36">
        <v>0</v>
      </c>
      <c r="DW85" s="36">
        <v>0</v>
      </c>
      <c r="DX85" s="36">
        <v>0</v>
      </c>
      <c r="DY85" s="36">
        <v>0</v>
      </c>
      <c r="DZ85" s="36">
        <v>0</v>
      </c>
      <c r="EA85" s="36">
        <v>0</v>
      </c>
      <c r="EB85" s="36">
        <v>0</v>
      </c>
      <c r="EC85" s="36">
        <v>0</v>
      </c>
      <c r="ED85" s="36">
        <v>0</v>
      </c>
      <c r="EE85" s="36">
        <v>0</v>
      </c>
      <c r="EF85" s="36">
        <v>0</v>
      </c>
      <c r="EG85" s="36">
        <v>0</v>
      </c>
      <c r="EH85" s="36">
        <v>0</v>
      </c>
      <c r="EI85" s="36">
        <v>0</v>
      </c>
      <c r="EJ85" s="36">
        <v>0</v>
      </c>
      <c r="EK85" s="36">
        <v>0</v>
      </c>
      <c r="EL85" s="36">
        <v>0</v>
      </c>
      <c r="EM85" s="36">
        <v>0</v>
      </c>
      <c r="EN85" s="36">
        <v>0</v>
      </c>
      <c r="EO85" s="36">
        <v>0</v>
      </c>
      <c r="EP85" s="36">
        <v>0</v>
      </c>
      <c r="EQ85" s="36">
        <v>0</v>
      </c>
      <c r="ER85" s="36">
        <v>0</v>
      </c>
      <c r="ES85" s="36">
        <v>0</v>
      </c>
      <c r="ET85" s="36">
        <v>0</v>
      </c>
      <c r="EU85" s="36">
        <v>0</v>
      </c>
      <c r="EV85" s="36">
        <v>0</v>
      </c>
      <c r="EW85" s="36">
        <v>0</v>
      </c>
      <c r="EX85" s="36">
        <v>0</v>
      </c>
      <c r="EY85" s="36">
        <v>0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0</v>
      </c>
      <c r="FF85" s="36">
        <v>0</v>
      </c>
      <c r="FG85" s="36">
        <v>0</v>
      </c>
      <c r="FH85" s="36">
        <v>0</v>
      </c>
      <c r="FI85" s="36">
        <v>0</v>
      </c>
      <c r="FJ85" s="36">
        <v>0</v>
      </c>
      <c r="FK85" s="36">
        <v>0</v>
      </c>
      <c r="FL85" s="36">
        <v>0</v>
      </c>
      <c r="FM85" s="36">
        <v>0</v>
      </c>
      <c r="FN85" s="36">
        <v>0</v>
      </c>
      <c r="FO85" s="36">
        <v>0</v>
      </c>
      <c r="FP85" s="36">
        <v>0</v>
      </c>
      <c r="FQ85" s="36">
        <v>233195</v>
      </c>
      <c r="FR85" s="36">
        <v>0</v>
      </c>
      <c r="FS85" s="37" t="s">
        <v>241</v>
      </c>
      <c r="FT85" s="39">
        <f t="shared" si="61"/>
        <v>0</v>
      </c>
      <c r="FU85" s="39">
        <f t="shared" si="61"/>
        <v>675</v>
      </c>
      <c r="FV85" s="39">
        <f t="shared" si="61"/>
        <v>0</v>
      </c>
      <c r="FW85" s="39">
        <f t="shared" si="61"/>
        <v>727560</v>
      </c>
      <c r="FX85" s="39">
        <f t="shared" si="61"/>
        <v>0</v>
      </c>
      <c r="FY85" s="39">
        <f t="shared" si="62"/>
        <v>99237</v>
      </c>
      <c r="FZ85" s="39">
        <f t="shared" si="63"/>
        <v>0</v>
      </c>
      <c r="GA85" s="39">
        <f t="shared" si="64"/>
        <v>109578</v>
      </c>
      <c r="GB85" s="39">
        <f t="shared" si="64"/>
        <v>284128</v>
      </c>
      <c r="GC85" s="39">
        <f t="shared" si="64"/>
        <v>0</v>
      </c>
      <c r="GD85" s="39">
        <f t="shared" si="65"/>
        <v>0</v>
      </c>
      <c r="GE85" s="39">
        <f t="shared" si="65"/>
        <v>0</v>
      </c>
      <c r="GF85" s="39"/>
      <c r="GG85" s="39"/>
      <c r="GH85" s="39">
        <f t="shared" si="66"/>
        <v>6162.1848739495799</v>
      </c>
      <c r="GI85" s="39">
        <f t="shared" si="67"/>
        <v>0</v>
      </c>
      <c r="GJ85" s="39">
        <f t="shared" si="68"/>
        <v>1227340.1848739495</v>
      </c>
      <c r="GK85" s="39"/>
      <c r="GL85" s="39">
        <f t="shared" si="69"/>
        <v>0</v>
      </c>
      <c r="GM85" s="39"/>
      <c r="GN85" s="39">
        <f t="shared" si="57"/>
        <v>0</v>
      </c>
      <c r="GO85" s="40">
        <f t="shared" si="70"/>
        <v>233195</v>
      </c>
      <c r="GP85" s="40">
        <f t="shared" si="58"/>
        <v>1460535.1848739495</v>
      </c>
      <c r="GQ85" s="40">
        <f t="shared" si="59"/>
        <v>1460535.1848739495</v>
      </c>
      <c r="GR85" s="39" t="str">
        <f>IFERROR(VLOOKUP(CONCATENATE(C85,R85,S85),'Clientes Afectados'!$L$4:$M$249,2,0),"NO")</f>
        <v>NO</v>
      </c>
      <c r="GS85" s="64">
        <f t="shared" si="60"/>
        <v>32</v>
      </c>
      <c r="GT85" s="39" t="e">
        <f>+IF(GS85&gt;#REF!,"SI","NO")</f>
        <v>#REF!</v>
      </c>
    </row>
    <row r="86" spans="1:202" x14ac:dyDescent="0.25">
      <c r="A86" s="35">
        <v>43313</v>
      </c>
      <c r="B86" s="36">
        <v>1594986</v>
      </c>
      <c r="C86" s="36">
        <v>532998</v>
      </c>
      <c r="D86" s="36">
        <v>532998</v>
      </c>
      <c r="E86" s="37" t="s">
        <v>228</v>
      </c>
      <c r="F86" s="37" t="s">
        <v>229</v>
      </c>
      <c r="G86" s="37" t="s">
        <v>230</v>
      </c>
      <c r="H86" s="85" t="s">
        <v>231</v>
      </c>
      <c r="I86" s="37" t="s">
        <v>232</v>
      </c>
      <c r="J86" s="37" t="s">
        <v>233</v>
      </c>
      <c r="K86" s="37" t="s">
        <v>234</v>
      </c>
      <c r="L86" s="37" t="s">
        <v>235</v>
      </c>
      <c r="M86" s="37" t="s">
        <v>236</v>
      </c>
      <c r="N86" s="37" t="s">
        <v>237</v>
      </c>
      <c r="O86" s="37" t="s">
        <v>238</v>
      </c>
      <c r="P86" s="37" t="s">
        <v>239</v>
      </c>
      <c r="Q86" s="37" t="s">
        <v>240</v>
      </c>
      <c r="R86" s="38">
        <v>43285</v>
      </c>
      <c r="S86" s="38">
        <v>43315</v>
      </c>
      <c r="T86" s="38">
        <v>43319</v>
      </c>
      <c r="U86" s="36">
        <v>212471437</v>
      </c>
      <c r="V86" s="36">
        <v>20128</v>
      </c>
      <c r="W86" s="36">
        <v>0</v>
      </c>
      <c r="X86" s="36">
        <v>10682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198</v>
      </c>
      <c r="AE86" s="36">
        <v>198.5</v>
      </c>
      <c r="AF86" s="36">
        <v>197</v>
      </c>
      <c r="AG86" s="36">
        <v>197</v>
      </c>
      <c r="AH86" s="36">
        <v>154344</v>
      </c>
      <c r="AI86" s="36">
        <v>802</v>
      </c>
      <c r="AJ86" s="36">
        <v>0</v>
      </c>
      <c r="AK86" s="36">
        <v>1396138</v>
      </c>
      <c r="AL86" s="36">
        <v>0</v>
      </c>
      <c r="AM86" s="36">
        <v>0</v>
      </c>
      <c r="AN86" s="36">
        <v>0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200960</v>
      </c>
      <c r="AU86" s="36">
        <v>0</v>
      </c>
      <c r="AV86" s="36">
        <v>0</v>
      </c>
      <c r="AW86" s="36">
        <v>12480</v>
      </c>
      <c r="AX86" s="36">
        <v>0</v>
      </c>
      <c r="AY86" s="36">
        <v>244515</v>
      </c>
      <c r="AZ86" s="36">
        <v>1117095</v>
      </c>
      <c r="BA86" s="36">
        <v>137888</v>
      </c>
      <c r="BB86" s="36">
        <v>0</v>
      </c>
      <c r="BC86" s="36">
        <v>0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>
        <v>0</v>
      </c>
      <c r="BO86" s="36">
        <v>0</v>
      </c>
      <c r="BP86" s="36">
        <v>0</v>
      </c>
      <c r="BQ86" s="36">
        <v>0</v>
      </c>
      <c r="BR86" s="36">
        <v>0</v>
      </c>
      <c r="BS86" s="36">
        <v>0</v>
      </c>
      <c r="BT86" s="36">
        <v>0</v>
      </c>
      <c r="BU86" s="36">
        <v>0</v>
      </c>
      <c r="BV86" s="36">
        <v>0</v>
      </c>
      <c r="BW86" s="36">
        <v>0</v>
      </c>
      <c r="BX86" s="3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2743043</v>
      </c>
      <c r="CE86" s="36">
        <v>3264221</v>
      </c>
      <c r="CF86" s="36">
        <v>0</v>
      </c>
      <c r="CG86" s="36">
        <v>521178</v>
      </c>
      <c r="CH86" s="36">
        <v>0</v>
      </c>
      <c r="CI86" s="36">
        <v>0</v>
      </c>
      <c r="CJ86" s="36">
        <v>0</v>
      </c>
      <c r="CK86" s="36">
        <v>0</v>
      </c>
      <c r="CL86" s="36">
        <v>521178</v>
      </c>
      <c r="CM86" s="36">
        <v>-3264221</v>
      </c>
      <c r="CN86" s="36">
        <v>0</v>
      </c>
      <c r="CO86" s="36">
        <v>0</v>
      </c>
      <c r="CP86" s="36">
        <v>0</v>
      </c>
      <c r="CQ86" s="36">
        <v>0</v>
      </c>
      <c r="CR86" s="36">
        <v>0</v>
      </c>
      <c r="CS86" s="36">
        <v>0</v>
      </c>
      <c r="CT86" s="36">
        <v>0</v>
      </c>
      <c r="CU86" s="36">
        <v>0</v>
      </c>
      <c r="CV86" s="36">
        <v>0</v>
      </c>
      <c r="CW86" s="36">
        <v>0</v>
      </c>
      <c r="CX86" s="36">
        <v>0</v>
      </c>
      <c r="CY86" s="36">
        <v>0</v>
      </c>
      <c r="CZ86" s="36">
        <v>0</v>
      </c>
      <c r="DA86" s="36">
        <v>0</v>
      </c>
      <c r="DB86" s="36">
        <v>0</v>
      </c>
      <c r="DC86" s="36">
        <v>0</v>
      </c>
      <c r="DD86" s="36">
        <v>0</v>
      </c>
      <c r="DE86" s="36">
        <v>-3264221</v>
      </c>
      <c r="DF86" s="36">
        <v>0</v>
      </c>
      <c r="DG86" s="36">
        <v>0</v>
      </c>
      <c r="DH86" s="36">
        <v>0</v>
      </c>
      <c r="DI86" s="36">
        <v>0</v>
      </c>
      <c r="DJ86" s="36">
        <v>0</v>
      </c>
      <c r="DK86" s="36">
        <v>0</v>
      </c>
      <c r="DL86" s="36">
        <v>0</v>
      </c>
      <c r="DM86" s="36">
        <v>0</v>
      </c>
      <c r="DN86" s="36">
        <v>0</v>
      </c>
      <c r="DO86" s="36">
        <v>0</v>
      </c>
      <c r="DP86" s="36">
        <v>0</v>
      </c>
      <c r="DQ86" s="36">
        <v>0</v>
      </c>
      <c r="DR86" s="36">
        <v>0</v>
      </c>
      <c r="DS86" s="36">
        <v>0</v>
      </c>
      <c r="DT86" s="36">
        <v>0</v>
      </c>
      <c r="DU86" s="36">
        <v>0</v>
      </c>
      <c r="DV86" s="36">
        <v>0</v>
      </c>
      <c r="DW86" s="36">
        <v>0</v>
      </c>
      <c r="DX86" s="36">
        <v>0</v>
      </c>
      <c r="DY86" s="36">
        <v>0</v>
      </c>
      <c r="DZ86" s="36">
        <v>0</v>
      </c>
      <c r="EA86" s="36">
        <v>0</v>
      </c>
      <c r="EB86" s="36">
        <v>0</v>
      </c>
      <c r="EC86" s="36">
        <v>0</v>
      </c>
      <c r="ED86" s="36">
        <v>0</v>
      </c>
      <c r="EE86" s="36">
        <v>0</v>
      </c>
      <c r="EF86" s="36">
        <v>0</v>
      </c>
      <c r="EG86" s="36">
        <v>0</v>
      </c>
      <c r="EH86" s="36">
        <v>0</v>
      </c>
      <c r="EI86" s="36">
        <v>0</v>
      </c>
      <c r="EJ86" s="36">
        <v>0</v>
      </c>
      <c r="EK86" s="36">
        <v>0</v>
      </c>
      <c r="EL86" s="36">
        <v>0</v>
      </c>
      <c r="EM86" s="36">
        <v>0</v>
      </c>
      <c r="EN86" s="36">
        <v>0</v>
      </c>
      <c r="EO86" s="36">
        <v>0</v>
      </c>
      <c r="EP86" s="36">
        <v>0</v>
      </c>
      <c r="EQ86" s="36">
        <v>0</v>
      </c>
      <c r="ER86" s="36">
        <v>0</v>
      </c>
      <c r="ES86" s="36">
        <v>0</v>
      </c>
      <c r="ET86" s="36">
        <v>0</v>
      </c>
      <c r="EU86" s="36">
        <v>0</v>
      </c>
      <c r="EV86" s="36">
        <v>0</v>
      </c>
      <c r="EW86" s="36">
        <v>0</v>
      </c>
      <c r="EX86" s="36">
        <v>0</v>
      </c>
      <c r="EY86" s="36">
        <v>0</v>
      </c>
      <c r="EZ86" s="36">
        <v>0</v>
      </c>
      <c r="FA86" s="36">
        <v>0</v>
      </c>
      <c r="FB86" s="36">
        <v>0</v>
      </c>
      <c r="FC86" s="36">
        <v>0</v>
      </c>
      <c r="FD86" s="36">
        <v>0</v>
      </c>
      <c r="FE86" s="36">
        <v>0</v>
      </c>
      <c r="FF86" s="36">
        <v>0</v>
      </c>
      <c r="FG86" s="36">
        <v>0</v>
      </c>
      <c r="FH86" s="36">
        <v>0</v>
      </c>
      <c r="FI86" s="36">
        <v>0</v>
      </c>
      <c r="FJ86" s="36">
        <v>0</v>
      </c>
      <c r="FK86" s="36">
        <v>0</v>
      </c>
      <c r="FL86" s="36">
        <v>0</v>
      </c>
      <c r="FM86" s="36">
        <v>0</v>
      </c>
      <c r="FN86" s="36">
        <v>0</v>
      </c>
      <c r="FO86" s="36">
        <v>0</v>
      </c>
      <c r="FP86" s="36">
        <v>0</v>
      </c>
      <c r="FQ86" s="36">
        <v>521178</v>
      </c>
      <c r="FR86" s="36">
        <v>0</v>
      </c>
      <c r="FS86" s="37" t="s">
        <v>241</v>
      </c>
      <c r="FT86" s="39">
        <f>ROUND(AH86/1.19,0)</f>
        <v>129701</v>
      </c>
      <c r="FU86" s="39">
        <f>ROUND(AI86/1.19,0)</f>
        <v>674</v>
      </c>
      <c r="FV86" s="39">
        <f>ROUND(AJ86/1.19,0)</f>
        <v>0</v>
      </c>
      <c r="FW86" s="39">
        <f>ROUND(AK86/1.19,0)</f>
        <v>1173225</v>
      </c>
      <c r="FX86" s="39">
        <f>ROUND(AL86/1.19,0)</f>
        <v>0</v>
      </c>
      <c r="FY86" s="39">
        <f>ROUND(AT86/1.19,0)</f>
        <v>168874</v>
      </c>
      <c r="FZ86" s="39">
        <f>ROUND(AN86/1.19,0)</f>
        <v>0</v>
      </c>
      <c r="GA86" s="39">
        <f>ROUND(AY86/1.19,0)</f>
        <v>205475</v>
      </c>
      <c r="GB86" s="39">
        <f>ROUND(AZ86/1.19,0)</f>
        <v>938735</v>
      </c>
      <c r="GC86" s="39">
        <f>ROUND(BA86/1.19,0)</f>
        <v>115872</v>
      </c>
      <c r="GD86" s="39">
        <f>ROUND(BN86/1.19,0)</f>
        <v>0</v>
      </c>
      <c r="GE86" s="39">
        <f>ROUND(BO86/1.19,0)</f>
        <v>0</v>
      </c>
      <c r="GF86" s="39"/>
      <c r="GG86" s="39"/>
      <c r="GH86" s="39">
        <f>AW86/1.19</f>
        <v>10487.394957983193</v>
      </c>
      <c r="GI86" s="39">
        <f>EZ86</f>
        <v>0</v>
      </c>
      <c r="GJ86" s="39">
        <f>SUM(FT86:GE86)+GH86</f>
        <v>2743043.3949579834</v>
      </c>
      <c r="GK86" s="39"/>
      <c r="GL86" s="39">
        <f>BP86</f>
        <v>0</v>
      </c>
      <c r="GM86" s="39"/>
      <c r="GN86" s="39">
        <f t="shared" si="57"/>
        <v>0</v>
      </c>
      <c r="GO86" s="40">
        <f>ROUND(GJ86*0.19,0)</f>
        <v>521178</v>
      </c>
      <c r="GP86" s="40">
        <f t="shared" si="58"/>
        <v>3264221.3949579834</v>
      </c>
      <c r="GQ86" s="40">
        <f t="shared" si="59"/>
        <v>3264221.3949579834</v>
      </c>
      <c r="GR86" s="39" t="str">
        <f>IFERROR(VLOOKUP(CONCATENATE(C86,R86,S86),'Clientes Afectados'!$L$4:$M$249,2,0),"NO")</f>
        <v>NO</v>
      </c>
      <c r="GS86" s="64">
        <f t="shared" si="60"/>
        <v>30</v>
      </c>
      <c r="GT86" s="39" t="e">
        <f>+IF(GS86&gt;#REF!,"SI","NO")</f>
        <v>#REF!</v>
      </c>
    </row>
    <row r="87" spans="1:202" x14ac:dyDescent="0.25">
      <c r="A87" s="35">
        <v>43313</v>
      </c>
      <c r="B87" s="36">
        <v>1594986</v>
      </c>
      <c r="C87" s="36">
        <v>532999</v>
      </c>
      <c r="D87" s="36">
        <v>532999</v>
      </c>
      <c r="E87" s="37" t="s">
        <v>242</v>
      </c>
      <c r="F87" s="37" t="s">
        <v>229</v>
      </c>
      <c r="G87" s="37" t="s">
        <v>243</v>
      </c>
      <c r="H87" s="85" t="s">
        <v>231</v>
      </c>
      <c r="I87" s="37" t="s">
        <v>232</v>
      </c>
      <c r="J87" s="37" t="s">
        <v>233</v>
      </c>
      <c r="K87" s="37" t="s">
        <v>234</v>
      </c>
      <c r="L87" s="37" t="s">
        <v>235</v>
      </c>
      <c r="M87" s="37" t="s">
        <v>245</v>
      </c>
      <c r="N87" s="37" t="s">
        <v>246</v>
      </c>
      <c r="O87" s="37" t="s">
        <v>245</v>
      </c>
      <c r="P87" s="37" t="s">
        <v>239</v>
      </c>
      <c r="Q87" s="37" t="s">
        <v>240</v>
      </c>
      <c r="R87" s="38">
        <v>43285</v>
      </c>
      <c r="S87" s="38">
        <v>43315</v>
      </c>
      <c r="T87" s="38">
        <v>43319</v>
      </c>
      <c r="U87" s="36">
        <v>212471437</v>
      </c>
      <c r="V87" s="36">
        <v>11488</v>
      </c>
      <c r="W87" s="36">
        <v>0</v>
      </c>
      <c r="X87" s="36">
        <v>5473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22</v>
      </c>
      <c r="AE87" s="36">
        <v>23</v>
      </c>
      <c r="AF87" s="36">
        <v>22</v>
      </c>
      <c r="AG87" s="36">
        <v>22</v>
      </c>
      <c r="AH87" s="36">
        <v>84832</v>
      </c>
      <c r="AI87" s="36">
        <v>802</v>
      </c>
      <c r="AJ87" s="36">
        <v>0</v>
      </c>
      <c r="AK87" s="36">
        <v>796842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0</v>
      </c>
      <c r="AS87" s="36">
        <v>0</v>
      </c>
      <c r="AT87" s="36">
        <v>114698</v>
      </c>
      <c r="AU87" s="36">
        <v>0</v>
      </c>
      <c r="AV87" s="36">
        <v>0</v>
      </c>
      <c r="AW87" s="36">
        <v>7122</v>
      </c>
      <c r="AX87" s="36">
        <v>0</v>
      </c>
      <c r="AY87" s="36">
        <v>28332</v>
      </c>
      <c r="AZ87" s="36">
        <v>124751</v>
      </c>
      <c r="BA87" s="36">
        <v>28498</v>
      </c>
      <c r="BB87" s="36">
        <v>0</v>
      </c>
      <c r="BC87" s="36">
        <v>0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>
        <v>0</v>
      </c>
      <c r="BO87" s="36">
        <v>0</v>
      </c>
      <c r="BP87" s="36">
        <v>0</v>
      </c>
      <c r="BQ87" s="36">
        <v>0</v>
      </c>
      <c r="BR87" s="36">
        <v>0</v>
      </c>
      <c r="BS87" s="36">
        <v>0</v>
      </c>
      <c r="BT87" s="36">
        <v>0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996535</v>
      </c>
      <c r="CE87" s="36">
        <v>1185877</v>
      </c>
      <c r="CF87" s="36">
        <v>0</v>
      </c>
      <c r="CG87" s="36">
        <v>189342</v>
      </c>
      <c r="CH87" s="36">
        <v>0</v>
      </c>
      <c r="CI87" s="36">
        <v>0</v>
      </c>
      <c r="CJ87" s="36">
        <v>0</v>
      </c>
      <c r="CK87" s="36">
        <v>0</v>
      </c>
      <c r="CL87" s="36">
        <v>189342</v>
      </c>
      <c r="CM87" s="36">
        <v>-1185877</v>
      </c>
      <c r="CN87" s="36">
        <v>0</v>
      </c>
      <c r="CO87" s="36">
        <v>0</v>
      </c>
      <c r="CP87" s="36">
        <v>0</v>
      </c>
      <c r="CQ87" s="36">
        <v>0</v>
      </c>
      <c r="CR87" s="36">
        <v>0</v>
      </c>
      <c r="CS87" s="36">
        <v>0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6">
        <v>0</v>
      </c>
      <c r="DC87" s="36">
        <v>0</v>
      </c>
      <c r="DD87" s="36">
        <v>0</v>
      </c>
      <c r="DE87" s="36">
        <v>-1185877</v>
      </c>
      <c r="DF87" s="36"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  <c r="DQ87" s="36">
        <v>0</v>
      </c>
      <c r="DR87" s="36">
        <v>0</v>
      </c>
      <c r="DS87" s="36">
        <v>0</v>
      </c>
      <c r="DT87" s="36">
        <v>0</v>
      </c>
      <c r="DU87" s="36">
        <v>0</v>
      </c>
      <c r="DV87" s="36">
        <v>0</v>
      </c>
      <c r="DW87" s="36">
        <v>0</v>
      </c>
      <c r="DX87" s="36">
        <v>0</v>
      </c>
      <c r="DY87" s="36">
        <v>0</v>
      </c>
      <c r="DZ87" s="36">
        <v>0</v>
      </c>
      <c r="EA87" s="36">
        <v>0</v>
      </c>
      <c r="EB87" s="36">
        <v>0</v>
      </c>
      <c r="EC87" s="36">
        <v>0</v>
      </c>
      <c r="ED87" s="36">
        <v>0</v>
      </c>
      <c r="EE87" s="36">
        <v>0</v>
      </c>
      <c r="EF87" s="36">
        <v>0</v>
      </c>
      <c r="EG87" s="36">
        <v>0</v>
      </c>
      <c r="EH87" s="36">
        <v>0</v>
      </c>
      <c r="EI87" s="36">
        <v>0</v>
      </c>
      <c r="EJ87" s="36">
        <v>0</v>
      </c>
      <c r="EK87" s="36">
        <v>0</v>
      </c>
      <c r="EL87" s="36">
        <v>0</v>
      </c>
      <c r="EM87" s="36">
        <v>0</v>
      </c>
      <c r="EN87" s="36">
        <v>0</v>
      </c>
      <c r="EO87" s="36">
        <v>0</v>
      </c>
      <c r="EP87" s="36">
        <v>0</v>
      </c>
      <c r="EQ87" s="36">
        <v>0</v>
      </c>
      <c r="ER87" s="36">
        <v>0</v>
      </c>
      <c r="ES87" s="36">
        <v>0</v>
      </c>
      <c r="ET87" s="36">
        <v>0</v>
      </c>
      <c r="EU87" s="36">
        <v>0</v>
      </c>
      <c r="EV87" s="36">
        <v>0</v>
      </c>
      <c r="EW87" s="36">
        <v>0</v>
      </c>
      <c r="EX87" s="36">
        <v>0</v>
      </c>
      <c r="EY87" s="36">
        <v>0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0</v>
      </c>
      <c r="FF87" s="36">
        <v>0</v>
      </c>
      <c r="FG87" s="36">
        <v>0</v>
      </c>
      <c r="FH87" s="36">
        <v>0</v>
      </c>
      <c r="FI87" s="36">
        <v>0</v>
      </c>
      <c r="FJ87" s="36">
        <v>0</v>
      </c>
      <c r="FK87" s="36">
        <v>0</v>
      </c>
      <c r="FL87" s="36">
        <v>0</v>
      </c>
      <c r="FM87" s="36">
        <v>0</v>
      </c>
      <c r="FN87" s="36">
        <v>0</v>
      </c>
      <c r="FO87" s="36">
        <v>0</v>
      </c>
      <c r="FP87" s="36">
        <v>0</v>
      </c>
      <c r="FQ87" s="36">
        <v>189342</v>
      </c>
      <c r="FR87" s="36">
        <v>0</v>
      </c>
      <c r="FS87" s="37" t="s">
        <v>241</v>
      </c>
      <c r="FT87" s="39">
        <f t="shared" ref="FT87:FX99" si="71">ROUND(AH87/1.19,0)</f>
        <v>71287</v>
      </c>
      <c r="FU87" s="39">
        <f t="shared" si="71"/>
        <v>674</v>
      </c>
      <c r="FV87" s="39">
        <f t="shared" si="71"/>
        <v>0</v>
      </c>
      <c r="FW87" s="39">
        <f t="shared" si="71"/>
        <v>669615</v>
      </c>
      <c r="FX87" s="39">
        <f t="shared" si="71"/>
        <v>0</v>
      </c>
      <c r="FY87" s="39">
        <f t="shared" ref="FY87:FY99" si="72">ROUND(AT87/1.19,0)</f>
        <v>96385</v>
      </c>
      <c r="FZ87" s="39">
        <f t="shared" ref="FZ87:FZ99" si="73">ROUND(AN87/1.19,0)</f>
        <v>0</v>
      </c>
      <c r="GA87" s="39">
        <f t="shared" ref="GA87:GC99" si="74">ROUND(AY87/1.19,0)</f>
        <v>23808</v>
      </c>
      <c r="GB87" s="39">
        <f t="shared" si="74"/>
        <v>104833</v>
      </c>
      <c r="GC87" s="39">
        <f t="shared" si="74"/>
        <v>23948</v>
      </c>
      <c r="GD87" s="39">
        <f t="shared" ref="GD87:GE99" si="75">ROUND(BN87/1.19,0)</f>
        <v>0</v>
      </c>
      <c r="GE87" s="39">
        <f t="shared" si="75"/>
        <v>0</v>
      </c>
      <c r="GF87" s="39"/>
      <c r="GG87" s="39"/>
      <c r="GH87" s="39">
        <f t="shared" ref="GH87:GH99" si="76">AW87/1.19</f>
        <v>5984.8739495798318</v>
      </c>
      <c r="GI87" s="39">
        <f t="shared" ref="GI87:GI99" si="77">EZ87</f>
        <v>0</v>
      </c>
      <c r="GJ87" s="39">
        <f t="shared" ref="GJ87:GJ99" si="78">SUM(FT87:GE87)+GH87</f>
        <v>996534.87394957978</v>
      </c>
      <c r="GK87" s="39"/>
      <c r="GL87" s="39">
        <f t="shared" ref="GL87:GL99" si="79">BP87</f>
        <v>0</v>
      </c>
      <c r="GM87" s="39"/>
      <c r="GN87" s="39">
        <f t="shared" si="57"/>
        <v>0</v>
      </c>
      <c r="GO87" s="40">
        <f t="shared" ref="GO87:GO99" si="80">ROUND(GJ87*0.19,0)</f>
        <v>189342</v>
      </c>
      <c r="GP87" s="40">
        <f t="shared" si="58"/>
        <v>1185876.8739495799</v>
      </c>
      <c r="GQ87" s="40">
        <f t="shared" si="59"/>
        <v>1185876.8739495799</v>
      </c>
      <c r="GR87" s="39" t="str">
        <f>IFERROR(VLOOKUP(CONCATENATE(C87,R87,S87),'Clientes Afectados'!$L$4:$M$249,2,0),"NO")</f>
        <v>NO</v>
      </c>
      <c r="GS87" s="64">
        <f t="shared" si="60"/>
        <v>30</v>
      </c>
      <c r="GT87" s="39" t="e">
        <f>+IF(GS87&gt;#REF!,"SI","NO")</f>
        <v>#REF!</v>
      </c>
    </row>
    <row r="88" spans="1:202" x14ac:dyDescent="0.25">
      <c r="A88" s="35">
        <v>43313</v>
      </c>
      <c r="B88" s="36">
        <v>1594986</v>
      </c>
      <c r="C88" s="36">
        <v>533097</v>
      </c>
      <c r="D88" s="36">
        <v>533097</v>
      </c>
      <c r="E88" s="37" t="s">
        <v>247</v>
      </c>
      <c r="F88" s="37" t="s">
        <v>229</v>
      </c>
      <c r="G88" s="37" t="s">
        <v>248</v>
      </c>
      <c r="H88" s="85" t="s">
        <v>231</v>
      </c>
      <c r="I88" s="37" t="s">
        <v>232</v>
      </c>
      <c r="J88" s="37" t="s">
        <v>233</v>
      </c>
      <c r="K88" s="37" t="s">
        <v>234</v>
      </c>
      <c r="L88" s="37" t="s">
        <v>235</v>
      </c>
      <c r="M88" s="37" t="s">
        <v>249</v>
      </c>
      <c r="N88" s="37" t="s">
        <v>245</v>
      </c>
      <c r="O88" s="37" t="s">
        <v>245</v>
      </c>
      <c r="P88" s="37" t="s">
        <v>239</v>
      </c>
      <c r="Q88" s="37" t="s">
        <v>240</v>
      </c>
      <c r="R88" s="38">
        <v>43285</v>
      </c>
      <c r="S88" s="38">
        <v>43315</v>
      </c>
      <c r="T88" s="38">
        <v>43319</v>
      </c>
      <c r="U88" s="36">
        <v>212471437</v>
      </c>
      <c r="V88" s="36">
        <v>27315</v>
      </c>
      <c r="W88" s="36">
        <v>0</v>
      </c>
      <c r="X88" s="36">
        <v>5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68</v>
      </c>
      <c r="AE88" s="36">
        <v>124</v>
      </c>
      <c r="AF88" s="36">
        <v>68</v>
      </c>
      <c r="AG88" s="36">
        <v>68</v>
      </c>
      <c r="AH88" s="36">
        <v>204926</v>
      </c>
      <c r="AI88" s="36">
        <v>802</v>
      </c>
      <c r="AJ88" s="36">
        <v>0</v>
      </c>
      <c r="AK88" s="36">
        <v>1894649</v>
      </c>
      <c r="AL88" s="36">
        <v>0</v>
      </c>
      <c r="AM88" s="36">
        <v>0</v>
      </c>
      <c r="AN88" s="36">
        <v>0</v>
      </c>
      <c r="AO88" s="36">
        <v>0</v>
      </c>
      <c r="AP88" s="36">
        <v>0</v>
      </c>
      <c r="AQ88" s="36">
        <v>0</v>
      </c>
      <c r="AR88" s="36">
        <v>0</v>
      </c>
      <c r="AS88" s="36">
        <v>0</v>
      </c>
      <c r="AT88" s="36">
        <v>272716</v>
      </c>
      <c r="AU88" s="36">
        <v>0</v>
      </c>
      <c r="AV88" s="36">
        <v>0</v>
      </c>
      <c r="AW88" s="36">
        <v>16935</v>
      </c>
      <c r="AX88" s="36">
        <v>0</v>
      </c>
      <c r="AY88" s="36">
        <v>152745</v>
      </c>
      <c r="AZ88" s="36">
        <v>385596</v>
      </c>
      <c r="BA88" s="36">
        <v>0</v>
      </c>
      <c r="BB88" s="36">
        <v>0</v>
      </c>
      <c r="BC88" s="36">
        <v>0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>
        <v>0</v>
      </c>
      <c r="BO88" s="36">
        <v>0</v>
      </c>
      <c r="BP88" s="36">
        <v>0</v>
      </c>
      <c r="BQ88" s="36">
        <v>0</v>
      </c>
      <c r="BR88" s="36">
        <v>0</v>
      </c>
      <c r="BS88" s="36">
        <v>0</v>
      </c>
      <c r="BT88" s="36">
        <v>0</v>
      </c>
      <c r="BU88" s="36">
        <v>0</v>
      </c>
      <c r="BV88" s="36">
        <v>0</v>
      </c>
      <c r="BW88" s="36">
        <v>0</v>
      </c>
      <c r="BX88" s="3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2460814</v>
      </c>
      <c r="CE88" s="36">
        <v>2928369</v>
      </c>
      <c r="CF88" s="36">
        <v>0</v>
      </c>
      <c r="CG88" s="36">
        <v>467555</v>
      </c>
      <c r="CH88" s="36">
        <v>0</v>
      </c>
      <c r="CI88" s="36">
        <v>0</v>
      </c>
      <c r="CJ88" s="36">
        <v>0</v>
      </c>
      <c r="CK88" s="36">
        <v>0</v>
      </c>
      <c r="CL88" s="36">
        <v>467555</v>
      </c>
      <c r="CM88" s="36">
        <v>-2928369</v>
      </c>
      <c r="CN88" s="36">
        <v>0</v>
      </c>
      <c r="CO88" s="36">
        <v>0</v>
      </c>
      <c r="CP88" s="36">
        <v>0</v>
      </c>
      <c r="CQ88" s="36">
        <v>0</v>
      </c>
      <c r="CR88" s="36">
        <v>0</v>
      </c>
      <c r="CS88" s="36">
        <v>0</v>
      </c>
      <c r="CT88" s="36">
        <v>0</v>
      </c>
      <c r="CU88" s="36">
        <v>0</v>
      </c>
      <c r="CV88" s="36">
        <v>0</v>
      </c>
      <c r="CW88" s="36">
        <v>0</v>
      </c>
      <c r="CX88" s="36">
        <v>0</v>
      </c>
      <c r="CY88" s="36">
        <v>0</v>
      </c>
      <c r="CZ88" s="36">
        <v>0</v>
      </c>
      <c r="DA88" s="36">
        <v>0</v>
      </c>
      <c r="DB88" s="36">
        <v>0</v>
      </c>
      <c r="DC88" s="36">
        <v>0</v>
      </c>
      <c r="DD88" s="36">
        <v>0</v>
      </c>
      <c r="DE88" s="36">
        <v>-2928369</v>
      </c>
      <c r="DF88" s="36">
        <v>0</v>
      </c>
      <c r="DG88" s="36">
        <v>0</v>
      </c>
      <c r="DH88" s="36">
        <v>0</v>
      </c>
      <c r="DI88" s="36">
        <v>0</v>
      </c>
      <c r="DJ88" s="36">
        <v>0</v>
      </c>
      <c r="DK88" s="36">
        <v>0</v>
      </c>
      <c r="DL88" s="36">
        <v>0</v>
      </c>
      <c r="DM88" s="36">
        <v>0</v>
      </c>
      <c r="DN88" s="36">
        <v>0</v>
      </c>
      <c r="DO88" s="36">
        <v>0</v>
      </c>
      <c r="DP88" s="36">
        <v>0</v>
      </c>
      <c r="DQ88" s="36">
        <v>0</v>
      </c>
      <c r="DR88" s="36">
        <v>0</v>
      </c>
      <c r="DS88" s="36">
        <v>0</v>
      </c>
      <c r="DT88" s="36">
        <v>0</v>
      </c>
      <c r="DU88" s="36">
        <v>0</v>
      </c>
      <c r="DV88" s="36">
        <v>0</v>
      </c>
      <c r="DW88" s="36">
        <v>0</v>
      </c>
      <c r="DX88" s="36">
        <v>0</v>
      </c>
      <c r="DY88" s="36">
        <v>0</v>
      </c>
      <c r="DZ88" s="36">
        <v>0</v>
      </c>
      <c r="EA88" s="36">
        <v>0</v>
      </c>
      <c r="EB88" s="36">
        <v>0</v>
      </c>
      <c r="EC88" s="36">
        <v>0</v>
      </c>
      <c r="ED88" s="36">
        <v>0</v>
      </c>
      <c r="EE88" s="36">
        <v>0</v>
      </c>
      <c r="EF88" s="36">
        <v>0</v>
      </c>
      <c r="EG88" s="36">
        <v>0</v>
      </c>
      <c r="EH88" s="36">
        <v>0</v>
      </c>
      <c r="EI88" s="36">
        <v>0</v>
      </c>
      <c r="EJ88" s="36">
        <v>0</v>
      </c>
      <c r="EK88" s="36">
        <v>0</v>
      </c>
      <c r="EL88" s="36">
        <v>0</v>
      </c>
      <c r="EM88" s="36">
        <v>0</v>
      </c>
      <c r="EN88" s="36">
        <v>0</v>
      </c>
      <c r="EO88" s="36">
        <v>0</v>
      </c>
      <c r="EP88" s="36">
        <v>0</v>
      </c>
      <c r="EQ88" s="36">
        <v>0</v>
      </c>
      <c r="ER88" s="36">
        <v>0</v>
      </c>
      <c r="ES88" s="36">
        <v>0</v>
      </c>
      <c r="ET88" s="36">
        <v>0</v>
      </c>
      <c r="EU88" s="36">
        <v>0</v>
      </c>
      <c r="EV88" s="36">
        <v>0</v>
      </c>
      <c r="EW88" s="36">
        <v>0</v>
      </c>
      <c r="EX88" s="36">
        <v>0</v>
      </c>
      <c r="EY88" s="36">
        <v>0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0</v>
      </c>
      <c r="FF88" s="36">
        <v>0</v>
      </c>
      <c r="FG88" s="36">
        <v>0</v>
      </c>
      <c r="FH88" s="36">
        <v>0</v>
      </c>
      <c r="FI88" s="36">
        <v>0</v>
      </c>
      <c r="FJ88" s="36">
        <v>0</v>
      </c>
      <c r="FK88" s="36">
        <v>0</v>
      </c>
      <c r="FL88" s="36">
        <v>0</v>
      </c>
      <c r="FM88" s="36">
        <v>0</v>
      </c>
      <c r="FN88" s="36">
        <v>0</v>
      </c>
      <c r="FO88" s="36">
        <v>0</v>
      </c>
      <c r="FP88" s="36">
        <v>0</v>
      </c>
      <c r="FQ88" s="36">
        <v>467555</v>
      </c>
      <c r="FR88" s="36">
        <v>0</v>
      </c>
      <c r="FS88" s="37" t="s">
        <v>241</v>
      </c>
      <c r="FT88" s="39">
        <f t="shared" si="71"/>
        <v>172207</v>
      </c>
      <c r="FU88" s="39">
        <f t="shared" si="71"/>
        <v>674</v>
      </c>
      <c r="FV88" s="39">
        <f t="shared" si="71"/>
        <v>0</v>
      </c>
      <c r="FW88" s="39">
        <f t="shared" si="71"/>
        <v>1592142</v>
      </c>
      <c r="FX88" s="39">
        <f t="shared" si="71"/>
        <v>0</v>
      </c>
      <c r="FY88" s="39">
        <f t="shared" si="72"/>
        <v>229173</v>
      </c>
      <c r="FZ88" s="39">
        <f t="shared" si="73"/>
        <v>0</v>
      </c>
      <c r="GA88" s="39">
        <f t="shared" si="74"/>
        <v>128357</v>
      </c>
      <c r="GB88" s="39">
        <f t="shared" si="74"/>
        <v>324030</v>
      </c>
      <c r="GC88" s="39">
        <f t="shared" si="74"/>
        <v>0</v>
      </c>
      <c r="GD88" s="39">
        <f t="shared" si="75"/>
        <v>0</v>
      </c>
      <c r="GE88" s="39">
        <f t="shared" si="75"/>
        <v>0</v>
      </c>
      <c r="GF88" s="39"/>
      <c r="GG88" s="39"/>
      <c r="GH88" s="39">
        <f t="shared" si="76"/>
        <v>14231.09243697479</v>
      </c>
      <c r="GI88" s="39">
        <f t="shared" si="77"/>
        <v>0</v>
      </c>
      <c r="GJ88" s="39">
        <f t="shared" si="78"/>
        <v>2460814.0924369749</v>
      </c>
      <c r="GK88" s="39"/>
      <c r="GL88" s="39">
        <f t="shared" si="79"/>
        <v>0</v>
      </c>
      <c r="GM88" s="39"/>
      <c r="GN88" s="39">
        <f t="shared" si="57"/>
        <v>0</v>
      </c>
      <c r="GO88" s="40">
        <f t="shared" si="80"/>
        <v>467555</v>
      </c>
      <c r="GP88" s="40">
        <f t="shared" si="58"/>
        <v>2928369.0924369749</v>
      </c>
      <c r="GQ88" s="40">
        <f t="shared" si="59"/>
        <v>2928369.0924369749</v>
      </c>
      <c r="GR88" s="39" t="str">
        <f>IFERROR(VLOOKUP(CONCATENATE(C88,R88,S88),'Clientes Afectados'!$L$4:$M$249,2,0),"NO")</f>
        <v>NO</v>
      </c>
      <c r="GS88" s="64">
        <f t="shared" si="60"/>
        <v>30</v>
      </c>
      <c r="GT88" s="39" t="e">
        <f>+IF(GS88&gt;#REF!,"SI","NO")</f>
        <v>#REF!</v>
      </c>
    </row>
    <row r="89" spans="1:202" x14ac:dyDescent="0.25">
      <c r="A89" s="35">
        <v>43313</v>
      </c>
      <c r="B89" s="36">
        <v>1594986</v>
      </c>
      <c r="C89" s="36">
        <v>533104</v>
      </c>
      <c r="D89" s="36">
        <v>533104</v>
      </c>
      <c r="E89" s="37" t="s">
        <v>250</v>
      </c>
      <c r="F89" s="37" t="s">
        <v>229</v>
      </c>
      <c r="G89" s="37" t="s">
        <v>251</v>
      </c>
      <c r="H89" s="85" t="s">
        <v>231</v>
      </c>
      <c r="I89" s="37" t="s">
        <v>232</v>
      </c>
      <c r="J89" s="37" t="s">
        <v>233</v>
      </c>
      <c r="K89" s="37" t="s">
        <v>234</v>
      </c>
      <c r="L89" s="37" t="s">
        <v>235</v>
      </c>
      <c r="M89" s="37" t="s">
        <v>252</v>
      </c>
      <c r="N89" s="37" t="s">
        <v>237</v>
      </c>
      <c r="O89" s="37" t="s">
        <v>253</v>
      </c>
      <c r="P89" s="37" t="s">
        <v>239</v>
      </c>
      <c r="Q89" s="37" t="s">
        <v>240</v>
      </c>
      <c r="R89" s="38">
        <v>43137</v>
      </c>
      <c r="S89" s="38">
        <v>43315</v>
      </c>
      <c r="T89" s="38">
        <v>43319</v>
      </c>
      <c r="U89" s="36">
        <v>212471437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1637</v>
      </c>
      <c r="AD89" s="36">
        <v>0</v>
      </c>
      <c r="AE89" s="36">
        <v>0</v>
      </c>
      <c r="AF89" s="36">
        <v>0</v>
      </c>
      <c r="AG89" s="36">
        <v>0</v>
      </c>
      <c r="AH89" s="36">
        <v>150135</v>
      </c>
      <c r="AI89" s="36">
        <v>802</v>
      </c>
      <c r="AJ89" s="36">
        <v>0</v>
      </c>
      <c r="AK89" s="36">
        <v>113547</v>
      </c>
      <c r="AL89" s="36">
        <v>0</v>
      </c>
      <c r="AM89" s="36">
        <v>0</v>
      </c>
      <c r="AN89" s="36">
        <v>0</v>
      </c>
      <c r="AO89" s="36">
        <v>0</v>
      </c>
      <c r="AP89" s="36">
        <v>0</v>
      </c>
      <c r="AQ89" s="36">
        <v>0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584</v>
      </c>
      <c r="AZ89" s="36">
        <v>0</v>
      </c>
      <c r="BA89" s="36">
        <v>0</v>
      </c>
      <c r="BB89" s="36">
        <v>0</v>
      </c>
      <c r="BC89" s="36">
        <v>0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>
        <v>0</v>
      </c>
      <c r="BO89" s="36">
        <v>0</v>
      </c>
      <c r="BP89" s="36">
        <v>0</v>
      </c>
      <c r="BQ89" s="36">
        <v>0</v>
      </c>
      <c r="BR89" s="36">
        <v>0</v>
      </c>
      <c r="BS89" s="36">
        <v>0</v>
      </c>
      <c r="BT89" s="36">
        <v>0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222747</v>
      </c>
      <c r="CE89" s="36">
        <v>265069</v>
      </c>
      <c r="CF89" s="36">
        <v>0</v>
      </c>
      <c r="CG89" s="36">
        <v>42322</v>
      </c>
      <c r="CH89" s="36">
        <v>0</v>
      </c>
      <c r="CI89" s="36">
        <v>0</v>
      </c>
      <c r="CJ89" s="36">
        <v>0</v>
      </c>
      <c r="CK89" s="36">
        <v>0</v>
      </c>
      <c r="CL89" s="36">
        <v>42322</v>
      </c>
      <c r="CM89" s="36">
        <v>-265069</v>
      </c>
      <c r="CN89" s="36">
        <v>0</v>
      </c>
      <c r="CO89" s="36">
        <v>0</v>
      </c>
      <c r="CP89" s="36">
        <v>0</v>
      </c>
      <c r="CQ89" s="36">
        <v>0</v>
      </c>
      <c r="CR89" s="36">
        <v>0</v>
      </c>
      <c r="CS89" s="36">
        <v>0</v>
      </c>
      <c r="CT89" s="36">
        <v>0</v>
      </c>
      <c r="CU89" s="36">
        <v>0</v>
      </c>
      <c r="CV89" s="36">
        <v>0</v>
      </c>
      <c r="CW89" s="36">
        <v>0</v>
      </c>
      <c r="CX89" s="36">
        <v>0</v>
      </c>
      <c r="CY89" s="36">
        <v>0</v>
      </c>
      <c r="CZ89" s="36">
        <v>0</v>
      </c>
      <c r="DA89" s="36">
        <v>0</v>
      </c>
      <c r="DB89" s="36">
        <v>0</v>
      </c>
      <c r="DC89" s="36">
        <v>0</v>
      </c>
      <c r="DD89" s="36">
        <v>0</v>
      </c>
      <c r="DE89" s="36">
        <v>-265069</v>
      </c>
      <c r="DF89" s="36">
        <v>0</v>
      </c>
      <c r="DG89" s="36">
        <v>0</v>
      </c>
      <c r="DH89" s="36">
        <v>0</v>
      </c>
      <c r="DI89" s="36">
        <v>0</v>
      </c>
      <c r="DJ89" s="36">
        <v>0</v>
      </c>
      <c r="DK89" s="36">
        <v>0</v>
      </c>
      <c r="DL89" s="36">
        <v>0</v>
      </c>
      <c r="DM89" s="36">
        <v>0</v>
      </c>
      <c r="DN89" s="36">
        <v>0</v>
      </c>
      <c r="DO89" s="36">
        <v>0</v>
      </c>
      <c r="DP89" s="36">
        <v>0</v>
      </c>
      <c r="DQ89" s="36">
        <v>0</v>
      </c>
      <c r="DR89" s="36">
        <v>0</v>
      </c>
      <c r="DS89" s="36">
        <v>0</v>
      </c>
      <c r="DT89" s="36">
        <v>0</v>
      </c>
      <c r="DU89" s="36">
        <v>0</v>
      </c>
      <c r="DV89" s="36">
        <v>0</v>
      </c>
      <c r="DW89" s="36">
        <v>0</v>
      </c>
      <c r="DX89" s="36">
        <v>0</v>
      </c>
      <c r="DY89" s="36">
        <v>0</v>
      </c>
      <c r="DZ89" s="36">
        <v>0</v>
      </c>
      <c r="EA89" s="36">
        <v>0</v>
      </c>
      <c r="EB89" s="36">
        <v>0</v>
      </c>
      <c r="EC89" s="36">
        <v>0</v>
      </c>
      <c r="ED89" s="36">
        <v>0</v>
      </c>
      <c r="EE89" s="36">
        <v>0</v>
      </c>
      <c r="EF89" s="36">
        <v>0</v>
      </c>
      <c r="EG89" s="36">
        <v>0</v>
      </c>
      <c r="EH89" s="36">
        <v>0</v>
      </c>
      <c r="EI89" s="36">
        <v>0</v>
      </c>
      <c r="EJ89" s="36">
        <v>0</v>
      </c>
      <c r="EK89" s="36">
        <v>0</v>
      </c>
      <c r="EL89" s="36">
        <v>0</v>
      </c>
      <c r="EM89" s="36">
        <v>0</v>
      </c>
      <c r="EN89" s="36">
        <v>0</v>
      </c>
      <c r="EO89" s="36">
        <v>0</v>
      </c>
      <c r="EP89" s="36">
        <v>0</v>
      </c>
      <c r="EQ89" s="36">
        <v>0</v>
      </c>
      <c r="ER89" s="36">
        <v>0</v>
      </c>
      <c r="ES89" s="36">
        <v>0</v>
      </c>
      <c r="ET89" s="36">
        <v>0</v>
      </c>
      <c r="EU89" s="36">
        <v>0</v>
      </c>
      <c r="EV89" s="36">
        <v>0</v>
      </c>
      <c r="EW89" s="36">
        <v>0</v>
      </c>
      <c r="EX89" s="36">
        <v>0</v>
      </c>
      <c r="EY89" s="36">
        <v>0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0</v>
      </c>
      <c r="FF89" s="36">
        <v>0</v>
      </c>
      <c r="FG89" s="36">
        <v>0</v>
      </c>
      <c r="FH89" s="36">
        <v>0</v>
      </c>
      <c r="FI89" s="36">
        <v>0</v>
      </c>
      <c r="FJ89" s="36">
        <v>0</v>
      </c>
      <c r="FK89" s="36">
        <v>0</v>
      </c>
      <c r="FL89" s="36">
        <v>0</v>
      </c>
      <c r="FM89" s="36">
        <v>0</v>
      </c>
      <c r="FN89" s="36">
        <v>0</v>
      </c>
      <c r="FO89" s="36">
        <v>0</v>
      </c>
      <c r="FP89" s="36">
        <v>0</v>
      </c>
      <c r="FQ89" s="36">
        <v>42322</v>
      </c>
      <c r="FR89" s="36">
        <v>0</v>
      </c>
      <c r="FS89" s="37" t="s">
        <v>241</v>
      </c>
      <c r="FT89" s="39">
        <f t="shared" si="71"/>
        <v>126164</v>
      </c>
      <c r="FU89" s="39">
        <f t="shared" si="71"/>
        <v>674</v>
      </c>
      <c r="FV89" s="39">
        <f t="shared" si="71"/>
        <v>0</v>
      </c>
      <c r="FW89" s="39">
        <f t="shared" si="71"/>
        <v>95418</v>
      </c>
      <c r="FX89" s="39">
        <f t="shared" si="71"/>
        <v>0</v>
      </c>
      <c r="FY89" s="39">
        <f t="shared" si="72"/>
        <v>0</v>
      </c>
      <c r="FZ89" s="39">
        <f t="shared" si="73"/>
        <v>0</v>
      </c>
      <c r="GA89" s="39">
        <f t="shared" si="74"/>
        <v>491</v>
      </c>
      <c r="GB89" s="39">
        <f t="shared" si="74"/>
        <v>0</v>
      </c>
      <c r="GC89" s="39">
        <f t="shared" si="74"/>
        <v>0</v>
      </c>
      <c r="GD89" s="39">
        <f t="shared" si="75"/>
        <v>0</v>
      </c>
      <c r="GE89" s="39">
        <f t="shared" si="75"/>
        <v>0</v>
      </c>
      <c r="GF89" s="39"/>
      <c r="GG89" s="39"/>
      <c r="GH89" s="39">
        <f t="shared" si="76"/>
        <v>0</v>
      </c>
      <c r="GI89" s="39">
        <f t="shared" si="77"/>
        <v>0</v>
      </c>
      <c r="GJ89" s="39">
        <f t="shared" si="78"/>
        <v>222747</v>
      </c>
      <c r="GK89" s="39"/>
      <c r="GL89" s="39">
        <f t="shared" si="79"/>
        <v>0</v>
      </c>
      <c r="GM89" s="39"/>
      <c r="GN89" s="39">
        <f t="shared" si="57"/>
        <v>0</v>
      </c>
      <c r="GO89" s="40">
        <f t="shared" si="80"/>
        <v>42322</v>
      </c>
      <c r="GP89" s="40">
        <f t="shared" si="58"/>
        <v>265069</v>
      </c>
      <c r="GQ89" s="40">
        <f t="shared" si="59"/>
        <v>265069</v>
      </c>
      <c r="GR89" s="39" t="str">
        <f>IFERROR(VLOOKUP(CONCATENATE(C89,R89,S89),'Clientes Afectados'!$L$4:$M$249,2,0),"NO")</f>
        <v>NO</v>
      </c>
      <c r="GS89" s="64">
        <f t="shared" si="60"/>
        <v>178</v>
      </c>
      <c r="GT89" s="39" t="e">
        <f>+IF(GS89&gt;#REF!,"SI","NO")</f>
        <v>#REF!</v>
      </c>
    </row>
    <row r="90" spans="1:202" x14ac:dyDescent="0.25">
      <c r="A90" s="35">
        <v>43313</v>
      </c>
      <c r="B90" s="36">
        <v>1594986</v>
      </c>
      <c r="C90" s="36">
        <v>533110</v>
      </c>
      <c r="D90" s="36">
        <v>533110</v>
      </c>
      <c r="E90" s="37" t="s">
        <v>254</v>
      </c>
      <c r="F90" s="37" t="s">
        <v>229</v>
      </c>
      <c r="G90" s="37" t="s">
        <v>255</v>
      </c>
      <c r="H90" s="85" t="s">
        <v>231</v>
      </c>
      <c r="I90" s="37" t="s">
        <v>232</v>
      </c>
      <c r="J90" s="37" t="s">
        <v>233</v>
      </c>
      <c r="K90" s="37" t="s">
        <v>234</v>
      </c>
      <c r="L90" s="37" t="s">
        <v>235</v>
      </c>
      <c r="M90" s="37" t="s">
        <v>252</v>
      </c>
      <c r="N90" s="37" t="s">
        <v>256</v>
      </c>
      <c r="O90" s="37" t="s">
        <v>253</v>
      </c>
      <c r="P90" s="37" t="s">
        <v>239</v>
      </c>
      <c r="Q90" s="37" t="s">
        <v>240</v>
      </c>
      <c r="R90" s="38">
        <v>43105</v>
      </c>
      <c r="S90" s="38">
        <v>43315</v>
      </c>
      <c r="T90" s="38">
        <v>43319</v>
      </c>
      <c r="U90" s="36">
        <v>212471437</v>
      </c>
      <c r="V90" s="36">
        <v>0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36">
        <v>389</v>
      </c>
      <c r="AD90" s="36">
        <v>0</v>
      </c>
      <c r="AE90" s="36">
        <v>0</v>
      </c>
      <c r="AF90" s="36">
        <v>0</v>
      </c>
      <c r="AG90" s="36">
        <v>0</v>
      </c>
      <c r="AH90" s="36">
        <v>150135</v>
      </c>
      <c r="AI90" s="36">
        <v>802</v>
      </c>
      <c r="AJ90" s="36">
        <v>0</v>
      </c>
      <c r="AK90" s="36">
        <v>26982</v>
      </c>
      <c r="AL90" s="36">
        <v>0</v>
      </c>
      <c r="AM90" s="36">
        <v>0</v>
      </c>
      <c r="AN90" s="36">
        <v>0</v>
      </c>
      <c r="AO90" s="36">
        <v>0</v>
      </c>
      <c r="AP90" s="36">
        <v>0</v>
      </c>
      <c r="AQ90" s="36">
        <v>0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583</v>
      </c>
      <c r="AZ90" s="36">
        <v>0</v>
      </c>
      <c r="BA90" s="36">
        <v>0</v>
      </c>
      <c r="BB90" s="36">
        <v>0</v>
      </c>
      <c r="BC90" s="36">
        <v>0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>
        <v>0</v>
      </c>
      <c r="BO90" s="36">
        <v>0</v>
      </c>
      <c r="BP90" s="36">
        <v>0</v>
      </c>
      <c r="BQ90" s="36">
        <v>0</v>
      </c>
      <c r="BR90" s="36">
        <v>0</v>
      </c>
      <c r="BS90" s="36">
        <v>0</v>
      </c>
      <c r="BT90" s="36">
        <v>0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150002</v>
      </c>
      <c r="CE90" s="36">
        <v>178502</v>
      </c>
      <c r="CF90" s="36">
        <v>0</v>
      </c>
      <c r="CG90" s="36">
        <v>28500</v>
      </c>
      <c r="CH90" s="36">
        <v>0</v>
      </c>
      <c r="CI90" s="36">
        <v>0</v>
      </c>
      <c r="CJ90" s="36">
        <v>0</v>
      </c>
      <c r="CK90" s="36">
        <v>0</v>
      </c>
      <c r="CL90" s="36">
        <v>28500</v>
      </c>
      <c r="CM90" s="36">
        <v>-178502</v>
      </c>
      <c r="CN90" s="36">
        <v>0</v>
      </c>
      <c r="CO90" s="36">
        <v>0</v>
      </c>
      <c r="CP90" s="36">
        <v>0</v>
      </c>
      <c r="CQ90" s="36">
        <v>0</v>
      </c>
      <c r="CR90" s="36">
        <v>0</v>
      </c>
      <c r="CS90" s="36">
        <v>0</v>
      </c>
      <c r="CT90" s="36">
        <v>0</v>
      </c>
      <c r="CU90" s="36">
        <v>0</v>
      </c>
      <c r="CV90" s="36">
        <v>0</v>
      </c>
      <c r="CW90" s="36">
        <v>0</v>
      </c>
      <c r="CX90" s="36">
        <v>0</v>
      </c>
      <c r="CY90" s="36">
        <v>0</v>
      </c>
      <c r="CZ90" s="36">
        <v>0</v>
      </c>
      <c r="DA90" s="36">
        <v>0</v>
      </c>
      <c r="DB90" s="36">
        <v>0</v>
      </c>
      <c r="DC90" s="36">
        <v>0</v>
      </c>
      <c r="DD90" s="36">
        <v>0</v>
      </c>
      <c r="DE90" s="36">
        <v>-178502</v>
      </c>
      <c r="DF90" s="36">
        <v>0</v>
      </c>
      <c r="DG90" s="36">
        <v>0</v>
      </c>
      <c r="DH90" s="36">
        <v>0</v>
      </c>
      <c r="DI90" s="36">
        <v>0</v>
      </c>
      <c r="DJ90" s="36">
        <v>0</v>
      </c>
      <c r="DK90" s="36">
        <v>0</v>
      </c>
      <c r="DL90" s="36">
        <v>0</v>
      </c>
      <c r="DM90" s="36">
        <v>0</v>
      </c>
      <c r="DN90" s="36">
        <v>0</v>
      </c>
      <c r="DO90" s="36">
        <v>0</v>
      </c>
      <c r="DP90" s="36">
        <v>0</v>
      </c>
      <c r="DQ90" s="36">
        <v>0</v>
      </c>
      <c r="DR90" s="36">
        <v>0</v>
      </c>
      <c r="DS90" s="36">
        <v>0</v>
      </c>
      <c r="DT90" s="36">
        <v>0</v>
      </c>
      <c r="DU90" s="36">
        <v>0</v>
      </c>
      <c r="DV90" s="36">
        <v>0</v>
      </c>
      <c r="DW90" s="36">
        <v>0</v>
      </c>
      <c r="DX90" s="36">
        <v>0</v>
      </c>
      <c r="DY90" s="36">
        <v>0</v>
      </c>
      <c r="DZ90" s="36">
        <v>0</v>
      </c>
      <c r="EA90" s="36">
        <v>0</v>
      </c>
      <c r="EB90" s="36">
        <v>0</v>
      </c>
      <c r="EC90" s="36">
        <v>0</v>
      </c>
      <c r="ED90" s="36">
        <v>0</v>
      </c>
      <c r="EE90" s="36">
        <v>0</v>
      </c>
      <c r="EF90" s="36">
        <v>0</v>
      </c>
      <c r="EG90" s="36">
        <v>0</v>
      </c>
      <c r="EH90" s="36">
        <v>0</v>
      </c>
      <c r="EI90" s="36">
        <v>0</v>
      </c>
      <c r="EJ90" s="36">
        <v>0</v>
      </c>
      <c r="EK90" s="36">
        <v>0</v>
      </c>
      <c r="EL90" s="36">
        <v>0</v>
      </c>
      <c r="EM90" s="36">
        <v>0</v>
      </c>
      <c r="EN90" s="36">
        <v>0</v>
      </c>
      <c r="EO90" s="36">
        <v>0</v>
      </c>
      <c r="EP90" s="36">
        <v>0</v>
      </c>
      <c r="EQ90" s="36">
        <v>0</v>
      </c>
      <c r="ER90" s="36">
        <v>0</v>
      </c>
      <c r="ES90" s="36">
        <v>0</v>
      </c>
      <c r="ET90" s="36">
        <v>0</v>
      </c>
      <c r="EU90" s="36">
        <v>0</v>
      </c>
      <c r="EV90" s="36">
        <v>0</v>
      </c>
      <c r="EW90" s="36">
        <v>0</v>
      </c>
      <c r="EX90" s="36">
        <v>0</v>
      </c>
      <c r="EY90" s="36">
        <v>0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0</v>
      </c>
      <c r="FF90" s="36">
        <v>0</v>
      </c>
      <c r="FG90" s="36">
        <v>0</v>
      </c>
      <c r="FH90" s="36">
        <v>0</v>
      </c>
      <c r="FI90" s="36">
        <v>0</v>
      </c>
      <c r="FJ90" s="36">
        <v>0</v>
      </c>
      <c r="FK90" s="36">
        <v>0</v>
      </c>
      <c r="FL90" s="36">
        <v>0</v>
      </c>
      <c r="FM90" s="36">
        <v>0</v>
      </c>
      <c r="FN90" s="36">
        <v>0</v>
      </c>
      <c r="FO90" s="36">
        <v>0</v>
      </c>
      <c r="FP90" s="36">
        <v>0</v>
      </c>
      <c r="FQ90" s="36">
        <v>28500</v>
      </c>
      <c r="FR90" s="36">
        <v>0</v>
      </c>
      <c r="FS90" s="37" t="s">
        <v>241</v>
      </c>
      <c r="FT90" s="39">
        <f t="shared" si="71"/>
        <v>126164</v>
      </c>
      <c r="FU90" s="39">
        <f t="shared" si="71"/>
        <v>674</v>
      </c>
      <c r="FV90" s="39">
        <f t="shared" si="71"/>
        <v>0</v>
      </c>
      <c r="FW90" s="39">
        <f t="shared" si="71"/>
        <v>22674</v>
      </c>
      <c r="FX90" s="39">
        <f t="shared" si="71"/>
        <v>0</v>
      </c>
      <c r="FY90" s="39">
        <f t="shared" si="72"/>
        <v>0</v>
      </c>
      <c r="FZ90" s="39">
        <f t="shared" si="73"/>
        <v>0</v>
      </c>
      <c r="GA90" s="39">
        <f t="shared" si="74"/>
        <v>490</v>
      </c>
      <c r="GB90" s="39">
        <f t="shared" si="74"/>
        <v>0</v>
      </c>
      <c r="GC90" s="39">
        <f t="shared" si="74"/>
        <v>0</v>
      </c>
      <c r="GD90" s="39">
        <f t="shared" si="75"/>
        <v>0</v>
      </c>
      <c r="GE90" s="39">
        <f t="shared" si="75"/>
        <v>0</v>
      </c>
      <c r="GF90" s="39"/>
      <c r="GG90" s="39"/>
      <c r="GH90" s="39">
        <f t="shared" si="76"/>
        <v>0</v>
      </c>
      <c r="GI90" s="39">
        <f t="shared" si="77"/>
        <v>0</v>
      </c>
      <c r="GJ90" s="39">
        <f t="shared" si="78"/>
        <v>150002</v>
      </c>
      <c r="GK90" s="39"/>
      <c r="GL90" s="39">
        <f t="shared" si="79"/>
        <v>0</v>
      </c>
      <c r="GM90" s="39"/>
      <c r="GN90" s="39">
        <f t="shared" si="57"/>
        <v>0</v>
      </c>
      <c r="GO90" s="40">
        <f t="shared" si="80"/>
        <v>28500</v>
      </c>
      <c r="GP90" s="40">
        <f t="shared" si="58"/>
        <v>178502</v>
      </c>
      <c r="GQ90" s="40">
        <f t="shared" si="59"/>
        <v>178502</v>
      </c>
      <c r="GR90" s="39" t="str">
        <f>IFERROR(VLOOKUP(CONCATENATE(C90,R90,S90),'Clientes Afectados'!$L$4:$M$249,2,0),"NO")</f>
        <v>NO</v>
      </c>
      <c r="GS90" s="64">
        <f t="shared" si="60"/>
        <v>210</v>
      </c>
      <c r="GT90" s="39" t="e">
        <f>+IF(GS90&gt;#REF!,"SI","NO")</f>
        <v>#REF!</v>
      </c>
    </row>
    <row r="91" spans="1:202" x14ac:dyDescent="0.25">
      <c r="A91" s="35">
        <v>43313</v>
      </c>
      <c r="B91" s="36">
        <v>1594986</v>
      </c>
      <c r="C91" s="36">
        <v>533111</v>
      </c>
      <c r="D91" s="36">
        <v>533111</v>
      </c>
      <c r="E91" s="37" t="s">
        <v>257</v>
      </c>
      <c r="F91" s="37" t="s">
        <v>258</v>
      </c>
      <c r="G91" s="37" t="s">
        <v>259</v>
      </c>
      <c r="H91" s="85" t="s">
        <v>231</v>
      </c>
      <c r="I91" s="37" t="s">
        <v>244</v>
      </c>
      <c r="J91" s="37" t="s">
        <v>233</v>
      </c>
      <c r="K91" s="37" t="s">
        <v>234</v>
      </c>
      <c r="L91" s="37" t="s">
        <v>235</v>
      </c>
      <c r="M91" s="37" t="s">
        <v>252</v>
      </c>
      <c r="N91" s="37" t="s">
        <v>253</v>
      </c>
      <c r="O91" s="37" t="s">
        <v>253</v>
      </c>
      <c r="P91" s="37" t="s">
        <v>239</v>
      </c>
      <c r="Q91" s="37" t="s">
        <v>240</v>
      </c>
      <c r="R91" s="38">
        <v>43285</v>
      </c>
      <c r="S91" s="38">
        <v>43315</v>
      </c>
      <c r="T91" s="38">
        <v>43319</v>
      </c>
      <c r="U91" s="36">
        <v>212471437</v>
      </c>
      <c r="V91" s="36">
        <v>51758</v>
      </c>
      <c r="W91" s="36">
        <v>0</v>
      </c>
      <c r="X91" s="36">
        <v>12581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132</v>
      </c>
      <c r="AE91" s="36">
        <v>133</v>
      </c>
      <c r="AF91" s="36">
        <v>132</v>
      </c>
      <c r="AG91" s="36">
        <v>132</v>
      </c>
      <c r="AH91" s="36">
        <v>123980</v>
      </c>
      <c r="AI91" s="36">
        <v>802</v>
      </c>
      <c r="AJ91" s="36">
        <v>0</v>
      </c>
      <c r="AK91" s="36">
        <v>3590088</v>
      </c>
      <c r="AL91" s="36">
        <v>0</v>
      </c>
      <c r="AM91" s="36">
        <v>0</v>
      </c>
      <c r="AN91" s="36">
        <v>0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516756</v>
      </c>
      <c r="AU91" s="36">
        <v>0</v>
      </c>
      <c r="AV91" s="36">
        <v>0</v>
      </c>
      <c r="AW91" s="36">
        <v>32090</v>
      </c>
      <c r="AX91" s="36">
        <v>0</v>
      </c>
      <c r="AY91" s="36">
        <v>163831</v>
      </c>
      <c r="AZ91" s="36">
        <v>748510</v>
      </c>
      <c r="BA91" s="36">
        <v>0</v>
      </c>
      <c r="BB91" s="36">
        <v>0</v>
      </c>
      <c r="BC91" s="36">
        <v>0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>
        <v>0</v>
      </c>
      <c r="BO91" s="36">
        <v>0</v>
      </c>
      <c r="BP91" s="36">
        <v>0</v>
      </c>
      <c r="BQ91" s="36">
        <v>0</v>
      </c>
      <c r="BR91" s="36">
        <v>0</v>
      </c>
      <c r="BS91" s="36">
        <v>0</v>
      </c>
      <c r="BT91" s="36">
        <v>0</v>
      </c>
      <c r="BU91" s="36">
        <v>0</v>
      </c>
      <c r="BV91" s="36">
        <v>0</v>
      </c>
      <c r="BW91" s="36">
        <v>0</v>
      </c>
      <c r="BX91" s="3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4349628</v>
      </c>
      <c r="CE91" s="36">
        <v>5176057</v>
      </c>
      <c r="CF91" s="36">
        <v>0</v>
      </c>
      <c r="CG91" s="36">
        <v>826429</v>
      </c>
      <c r="CH91" s="36">
        <v>0</v>
      </c>
      <c r="CI91" s="36">
        <v>0</v>
      </c>
      <c r="CJ91" s="36">
        <v>0</v>
      </c>
      <c r="CK91" s="36">
        <v>0</v>
      </c>
      <c r="CL91" s="36">
        <v>826429</v>
      </c>
      <c r="CM91" s="36">
        <v>-5176057</v>
      </c>
      <c r="CN91" s="36">
        <v>0</v>
      </c>
      <c r="CO91" s="36">
        <v>0</v>
      </c>
      <c r="CP91" s="36">
        <v>0</v>
      </c>
      <c r="CQ91" s="36">
        <v>0</v>
      </c>
      <c r="CR91" s="36">
        <v>0</v>
      </c>
      <c r="CS91" s="36">
        <v>0</v>
      </c>
      <c r="CT91" s="36">
        <v>0</v>
      </c>
      <c r="CU91" s="36">
        <v>0</v>
      </c>
      <c r="CV91" s="36">
        <v>0</v>
      </c>
      <c r="CW91" s="36">
        <v>0</v>
      </c>
      <c r="CX91" s="36">
        <v>0</v>
      </c>
      <c r="CY91" s="36">
        <v>0</v>
      </c>
      <c r="CZ91" s="36">
        <v>0</v>
      </c>
      <c r="DA91" s="36">
        <v>0</v>
      </c>
      <c r="DB91" s="36">
        <v>0</v>
      </c>
      <c r="DC91" s="36">
        <v>0</v>
      </c>
      <c r="DD91" s="36">
        <v>0</v>
      </c>
      <c r="DE91" s="36">
        <v>-5176057</v>
      </c>
      <c r="DF91" s="36">
        <v>0</v>
      </c>
      <c r="DG91" s="36">
        <v>0</v>
      </c>
      <c r="DH91" s="36">
        <v>0</v>
      </c>
      <c r="DI91" s="36">
        <v>0</v>
      </c>
      <c r="DJ91" s="36">
        <v>0</v>
      </c>
      <c r="DK91" s="36">
        <v>0</v>
      </c>
      <c r="DL91" s="36">
        <v>0</v>
      </c>
      <c r="DM91" s="36">
        <v>0</v>
      </c>
      <c r="DN91" s="36">
        <v>0</v>
      </c>
      <c r="DO91" s="36">
        <v>0</v>
      </c>
      <c r="DP91" s="36">
        <v>0</v>
      </c>
      <c r="DQ91" s="36">
        <v>0</v>
      </c>
      <c r="DR91" s="36">
        <v>0</v>
      </c>
      <c r="DS91" s="36">
        <v>0</v>
      </c>
      <c r="DT91" s="36">
        <v>0</v>
      </c>
      <c r="DU91" s="36">
        <v>0</v>
      </c>
      <c r="DV91" s="36">
        <v>0</v>
      </c>
      <c r="DW91" s="36">
        <v>0</v>
      </c>
      <c r="DX91" s="36">
        <v>0</v>
      </c>
      <c r="DY91" s="36">
        <v>0</v>
      </c>
      <c r="DZ91" s="36">
        <v>0</v>
      </c>
      <c r="EA91" s="36">
        <v>0</v>
      </c>
      <c r="EB91" s="36">
        <v>0</v>
      </c>
      <c r="EC91" s="36">
        <v>0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0</v>
      </c>
      <c r="EJ91" s="36">
        <v>0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0</v>
      </c>
      <c r="EQ91" s="36">
        <v>0</v>
      </c>
      <c r="ER91" s="36">
        <v>0</v>
      </c>
      <c r="ES91" s="36">
        <v>0</v>
      </c>
      <c r="ET91" s="36">
        <v>0</v>
      </c>
      <c r="EU91" s="36">
        <v>0</v>
      </c>
      <c r="EV91" s="36">
        <v>0</v>
      </c>
      <c r="EW91" s="36">
        <v>0</v>
      </c>
      <c r="EX91" s="36">
        <v>0</v>
      </c>
      <c r="EY91" s="36">
        <v>0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0</v>
      </c>
      <c r="FF91" s="36">
        <v>0</v>
      </c>
      <c r="FG91" s="36">
        <v>0</v>
      </c>
      <c r="FH91" s="36">
        <v>0</v>
      </c>
      <c r="FI91" s="36">
        <v>0</v>
      </c>
      <c r="FJ91" s="36">
        <v>0</v>
      </c>
      <c r="FK91" s="36">
        <v>0</v>
      </c>
      <c r="FL91" s="36">
        <v>0</v>
      </c>
      <c r="FM91" s="36">
        <v>0</v>
      </c>
      <c r="FN91" s="36">
        <v>0</v>
      </c>
      <c r="FO91" s="36">
        <v>0</v>
      </c>
      <c r="FP91" s="36">
        <v>0</v>
      </c>
      <c r="FQ91" s="36">
        <v>826429</v>
      </c>
      <c r="FR91" s="36">
        <v>0</v>
      </c>
      <c r="FS91" s="37" t="s">
        <v>241</v>
      </c>
      <c r="FT91" s="39">
        <f t="shared" si="71"/>
        <v>104185</v>
      </c>
      <c r="FU91" s="39">
        <f t="shared" si="71"/>
        <v>674</v>
      </c>
      <c r="FV91" s="39">
        <f t="shared" si="71"/>
        <v>0</v>
      </c>
      <c r="FW91" s="39">
        <f t="shared" si="71"/>
        <v>3016881</v>
      </c>
      <c r="FX91" s="39">
        <f t="shared" si="71"/>
        <v>0</v>
      </c>
      <c r="FY91" s="39">
        <f t="shared" si="72"/>
        <v>434249</v>
      </c>
      <c r="FZ91" s="39">
        <f t="shared" si="73"/>
        <v>0</v>
      </c>
      <c r="GA91" s="39">
        <f t="shared" si="74"/>
        <v>137673</v>
      </c>
      <c r="GB91" s="39">
        <f t="shared" si="74"/>
        <v>629000</v>
      </c>
      <c r="GC91" s="39">
        <f t="shared" si="74"/>
        <v>0</v>
      </c>
      <c r="GD91" s="39">
        <f t="shared" si="75"/>
        <v>0</v>
      </c>
      <c r="GE91" s="39">
        <f t="shared" si="75"/>
        <v>0</v>
      </c>
      <c r="GF91" s="39"/>
      <c r="GG91" s="39"/>
      <c r="GH91" s="39">
        <f t="shared" si="76"/>
        <v>26966.386554621851</v>
      </c>
      <c r="GI91" s="39">
        <f t="shared" si="77"/>
        <v>0</v>
      </c>
      <c r="GJ91" s="39">
        <f t="shared" si="78"/>
        <v>4349628.3865546221</v>
      </c>
      <c r="GK91" s="39"/>
      <c r="GL91" s="39">
        <f t="shared" si="79"/>
        <v>0</v>
      </c>
      <c r="GM91" s="39"/>
      <c r="GN91" s="39">
        <f t="shared" si="57"/>
        <v>0</v>
      </c>
      <c r="GO91" s="40">
        <f t="shared" si="80"/>
        <v>826429</v>
      </c>
      <c r="GP91" s="40">
        <f t="shared" si="58"/>
        <v>5176057.3865546221</v>
      </c>
      <c r="GQ91" s="40">
        <f t="shared" si="59"/>
        <v>5176057.3865546221</v>
      </c>
      <c r="GR91" s="39" t="str">
        <f>IFERROR(VLOOKUP(CONCATENATE(C91,R91,S91),'Clientes Afectados'!$L$4:$M$249,2,0),"NO")</f>
        <v>NO</v>
      </c>
      <c r="GS91" s="64">
        <f t="shared" si="60"/>
        <v>30</v>
      </c>
      <c r="GT91" s="39" t="e">
        <f>+IF(GS91&gt;#REF!,"SI","NO")</f>
        <v>#REF!</v>
      </c>
    </row>
    <row r="92" spans="1:202" x14ac:dyDescent="0.25">
      <c r="A92" s="35">
        <v>43313</v>
      </c>
      <c r="B92" s="36">
        <v>1594986</v>
      </c>
      <c r="C92" s="36">
        <v>916308</v>
      </c>
      <c r="D92" s="36">
        <v>916308</v>
      </c>
      <c r="E92" s="37" t="s">
        <v>260</v>
      </c>
      <c r="F92" s="37" t="s">
        <v>229</v>
      </c>
      <c r="G92" s="37" t="s">
        <v>261</v>
      </c>
      <c r="H92" s="85" t="s">
        <v>231</v>
      </c>
      <c r="I92" s="37" t="s">
        <v>244</v>
      </c>
      <c r="J92" s="37" t="s">
        <v>263</v>
      </c>
      <c r="K92" s="37" t="s">
        <v>234</v>
      </c>
      <c r="L92" s="37" t="s">
        <v>235</v>
      </c>
      <c r="M92" s="37" t="s">
        <v>264</v>
      </c>
      <c r="N92" s="37" t="s">
        <v>236</v>
      </c>
      <c r="O92" s="37" t="s">
        <v>236</v>
      </c>
      <c r="P92" s="37" t="s">
        <v>239</v>
      </c>
      <c r="Q92" s="37" t="s">
        <v>240</v>
      </c>
      <c r="R92" s="38">
        <v>43285</v>
      </c>
      <c r="S92" s="38">
        <v>43315</v>
      </c>
      <c r="T92" s="38">
        <v>43319</v>
      </c>
      <c r="U92" s="36">
        <v>212471437</v>
      </c>
      <c r="V92" s="36">
        <v>45353</v>
      </c>
      <c r="W92" s="36">
        <v>0</v>
      </c>
      <c r="X92" s="36">
        <v>6311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66</v>
      </c>
      <c r="AE92" s="36">
        <v>67</v>
      </c>
      <c r="AF92" s="36">
        <v>66</v>
      </c>
      <c r="AG92" s="36">
        <v>66</v>
      </c>
      <c r="AH92" s="36">
        <v>84832</v>
      </c>
      <c r="AI92" s="36">
        <v>802</v>
      </c>
      <c r="AJ92" s="36">
        <v>0</v>
      </c>
      <c r="AK92" s="36">
        <v>2958466</v>
      </c>
      <c r="AL92" s="36">
        <v>0</v>
      </c>
      <c r="AM92" s="36">
        <v>0</v>
      </c>
      <c r="AN92" s="36">
        <v>0</v>
      </c>
      <c r="AO92" s="36">
        <v>0</v>
      </c>
      <c r="AP92" s="36">
        <v>0</v>
      </c>
      <c r="AQ92" s="36">
        <v>0</v>
      </c>
      <c r="AR92" s="36">
        <v>0</v>
      </c>
      <c r="AS92" s="36">
        <v>0</v>
      </c>
      <c r="AT92" s="36">
        <v>452808</v>
      </c>
      <c r="AU92" s="36">
        <v>0</v>
      </c>
      <c r="AV92" s="36">
        <v>0</v>
      </c>
      <c r="AW92" s="36">
        <v>28119</v>
      </c>
      <c r="AX92" s="36">
        <v>0</v>
      </c>
      <c r="AY92" s="36">
        <v>82531</v>
      </c>
      <c r="AZ92" s="36">
        <v>374255</v>
      </c>
      <c r="BA92" s="36">
        <v>0</v>
      </c>
      <c r="BB92" s="36">
        <v>0</v>
      </c>
      <c r="BC92" s="36">
        <v>0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>
        <v>0</v>
      </c>
      <c r="BO92" s="36">
        <v>0</v>
      </c>
      <c r="BP92" s="36">
        <v>0</v>
      </c>
      <c r="BQ92" s="36">
        <v>0</v>
      </c>
      <c r="BR92" s="36">
        <v>0</v>
      </c>
      <c r="BS92" s="36">
        <v>0</v>
      </c>
      <c r="BT92" s="36">
        <v>0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3346061</v>
      </c>
      <c r="CE92" s="36">
        <v>3981813</v>
      </c>
      <c r="CF92" s="36">
        <v>0</v>
      </c>
      <c r="CG92" s="36">
        <v>635752</v>
      </c>
      <c r="CH92" s="36">
        <v>0</v>
      </c>
      <c r="CI92" s="36">
        <v>0</v>
      </c>
      <c r="CJ92" s="36">
        <v>0</v>
      </c>
      <c r="CK92" s="36">
        <v>0</v>
      </c>
      <c r="CL92" s="36">
        <v>635752</v>
      </c>
      <c r="CM92" s="36">
        <v>-3981813</v>
      </c>
      <c r="CN92" s="36">
        <v>0</v>
      </c>
      <c r="CO92" s="36">
        <v>0</v>
      </c>
      <c r="CP92" s="36">
        <v>0</v>
      </c>
      <c r="CQ92" s="36">
        <v>0</v>
      </c>
      <c r="CR92" s="36">
        <v>0</v>
      </c>
      <c r="CS92" s="36">
        <v>0</v>
      </c>
      <c r="CT92" s="36">
        <v>0</v>
      </c>
      <c r="CU92" s="36">
        <v>0</v>
      </c>
      <c r="CV92" s="36">
        <v>0</v>
      </c>
      <c r="CW92" s="36">
        <v>0</v>
      </c>
      <c r="CX92" s="36">
        <v>0</v>
      </c>
      <c r="CY92" s="36">
        <v>0</v>
      </c>
      <c r="CZ92" s="36">
        <v>0</v>
      </c>
      <c r="DA92" s="36">
        <v>0</v>
      </c>
      <c r="DB92" s="36">
        <v>0</v>
      </c>
      <c r="DC92" s="36">
        <v>0</v>
      </c>
      <c r="DD92" s="36">
        <v>0</v>
      </c>
      <c r="DE92" s="36">
        <v>-3981813</v>
      </c>
      <c r="DF92" s="36">
        <v>0</v>
      </c>
      <c r="DG92" s="36">
        <v>0</v>
      </c>
      <c r="DH92" s="36">
        <v>0</v>
      </c>
      <c r="DI92" s="36">
        <v>0</v>
      </c>
      <c r="DJ92" s="36">
        <v>0</v>
      </c>
      <c r="DK92" s="36">
        <v>0</v>
      </c>
      <c r="DL92" s="36">
        <v>0</v>
      </c>
      <c r="DM92" s="36">
        <v>0</v>
      </c>
      <c r="DN92" s="36">
        <v>0</v>
      </c>
      <c r="DO92" s="36">
        <v>0</v>
      </c>
      <c r="DP92" s="36">
        <v>0</v>
      </c>
      <c r="DQ92" s="36">
        <v>0</v>
      </c>
      <c r="DR92" s="36">
        <v>0</v>
      </c>
      <c r="DS92" s="36">
        <v>0</v>
      </c>
      <c r="DT92" s="36">
        <v>0</v>
      </c>
      <c r="DU92" s="36">
        <v>0</v>
      </c>
      <c r="DV92" s="36">
        <v>0</v>
      </c>
      <c r="DW92" s="36">
        <v>0</v>
      </c>
      <c r="DX92" s="36">
        <v>0</v>
      </c>
      <c r="DY92" s="36">
        <v>0</v>
      </c>
      <c r="DZ92" s="36">
        <v>0</v>
      </c>
      <c r="EA92" s="36">
        <v>0</v>
      </c>
      <c r="EB92" s="36">
        <v>0</v>
      </c>
      <c r="EC92" s="36">
        <v>0</v>
      </c>
      <c r="ED92" s="36">
        <v>0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0</v>
      </c>
      <c r="EQ92" s="36">
        <v>0</v>
      </c>
      <c r="ER92" s="36">
        <v>0</v>
      </c>
      <c r="ES92" s="36">
        <v>0</v>
      </c>
      <c r="ET92" s="36">
        <v>0</v>
      </c>
      <c r="EU92" s="36">
        <v>0</v>
      </c>
      <c r="EV92" s="36">
        <v>0</v>
      </c>
      <c r="EW92" s="36">
        <v>0</v>
      </c>
      <c r="EX92" s="36">
        <v>0</v>
      </c>
      <c r="EY92" s="36">
        <v>0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0</v>
      </c>
      <c r="FF92" s="36">
        <v>0</v>
      </c>
      <c r="FG92" s="36">
        <v>0</v>
      </c>
      <c r="FH92" s="36">
        <v>0</v>
      </c>
      <c r="FI92" s="36">
        <v>0</v>
      </c>
      <c r="FJ92" s="36">
        <v>0</v>
      </c>
      <c r="FK92" s="36">
        <v>0</v>
      </c>
      <c r="FL92" s="36">
        <v>0</v>
      </c>
      <c r="FM92" s="36">
        <v>0</v>
      </c>
      <c r="FN92" s="36">
        <v>0</v>
      </c>
      <c r="FO92" s="36">
        <v>0</v>
      </c>
      <c r="FP92" s="36">
        <v>0</v>
      </c>
      <c r="FQ92" s="36">
        <v>635752</v>
      </c>
      <c r="FR92" s="36">
        <v>0</v>
      </c>
      <c r="FS92" s="37" t="s">
        <v>241</v>
      </c>
      <c r="FT92" s="39">
        <f t="shared" si="71"/>
        <v>71287</v>
      </c>
      <c r="FU92" s="39">
        <f t="shared" si="71"/>
        <v>674</v>
      </c>
      <c r="FV92" s="39">
        <f t="shared" si="71"/>
        <v>0</v>
      </c>
      <c r="FW92" s="39">
        <f t="shared" si="71"/>
        <v>2486106</v>
      </c>
      <c r="FX92" s="39">
        <f t="shared" si="71"/>
        <v>0</v>
      </c>
      <c r="FY92" s="39">
        <f t="shared" si="72"/>
        <v>380511</v>
      </c>
      <c r="FZ92" s="39">
        <f t="shared" si="73"/>
        <v>0</v>
      </c>
      <c r="GA92" s="39">
        <f t="shared" si="74"/>
        <v>69354</v>
      </c>
      <c r="GB92" s="39">
        <f t="shared" si="74"/>
        <v>314500</v>
      </c>
      <c r="GC92" s="39">
        <f t="shared" si="74"/>
        <v>0</v>
      </c>
      <c r="GD92" s="39">
        <f t="shared" si="75"/>
        <v>0</v>
      </c>
      <c r="GE92" s="39">
        <f t="shared" si="75"/>
        <v>0</v>
      </c>
      <c r="GF92" s="39"/>
      <c r="GG92" s="39"/>
      <c r="GH92" s="39">
        <f t="shared" si="76"/>
        <v>23629.411764705885</v>
      </c>
      <c r="GI92" s="39">
        <f t="shared" si="77"/>
        <v>0</v>
      </c>
      <c r="GJ92" s="39">
        <f t="shared" si="78"/>
        <v>3346061.411764706</v>
      </c>
      <c r="GK92" s="39"/>
      <c r="GL92" s="39">
        <f t="shared" si="79"/>
        <v>0</v>
      </c>
      <c r="GM92" s="39"/>
      <c r="GN92" s="39">
        <f t="shared" si="57"/>
        <v>0</v>
      </c>
      <c r="GO92" s="40">
        <f t="shared" si="80"/>
        <v>635752</v>
      </c>
      <c r="GP92" s="40">
        <f t="shared" si="58"/>
        <v>3981813.411764706</v>
      </c>
      <c r="GQ92" s="40">
        <f t="shared" si="59"/>
        <v>3981813.411764706</v>
      </c>
      <c r="GR92" s="39" t="str">
        <f>IFERROR(VLOOKUP(CONCATENATE(C92,R92,S92),'Clientes Afectados'!$L$4:$M$249,2,0),"NO")</f>
        <v>NO</v>
      </c>
      <c r="GS92" s="64">
        <f t="shared" si="60"/>
        <v>30</v>
      </c>
      <c r="GT92" s="39" t="e">
        <f>+IF(GS92&gt;#REF!,"SI","NO")</f>
        <v>#REF!</v>
      </c>
    </row>
    <row r="93" spans="1:202" x14ac:dyDescent="0.25">
      <c r="A93" s="35">
        <v>43313</v>
      </c>
      <c r="B93" s="36">
        <v>1594986</v>
      </c>
      <c r="C93" s="36">
        <v>973766</v>
      </c>
      <c r="D93" s="36">
        <v>973766</v>
      </c>
      <c r="E93" s="37" t="s">
        <v>265</v>
      </c>
      <c r="F93" s="37" t="s">
        <v>229</v>
      </c>
      <c r="G93" s="37" t="s">
        <v>266</v>
      </c>
      <c r="H93" s="85" t="s">
        <v>231</v>
      </c>
      <c r="I93" s="37" t="s">
        <v>244</v>
      </c>
      <c r="J93" s="37" t="s">
        <v>263</v>
      </c>
      <c r="K93" s="37" t="s">
        <v>234</v>
      </c>
      <c r="L93" s="37" t="s">
        <v>235</v>
      </c>
      <c r="M93" s="37" t="s">
        <v>264</v>
      </c>
      <c r="N93" s="37" t="s">
        <v>236</v>
      </c>
      <c r="O93" s="37" t="s">
        <v>236</v>
      </c>
      <c r="P93" s="37" t="s">
        <v>239</v>
      </c>
      <c r="Q93" s="37" t="s">
        <v>240</v>
      </c>
      <c r="R93" s="38">
        <v>43285</v>
      </c>
      <c r="S93" s="38">
        <v>43315</v>
      </c>
      <c r="T93" s="38">
        <v>43319</v>
      </c>
      <c r="U93" s="36">
        <v>212471437</v>
      </c>
      <c r="V93" s="36">
        <v>54358</v>
      </c>
      <c r="W93" s="36">
        <v>0</v>
      </c>
      <c r="X93" s="36">
        <v>8503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76</v>
      </c>
      <c r="AE93" s="36">
        <v>79.5</v>
      </c>
      <c r="AF93" s="36">
        <v>76</v>
      </c>
      <c r="AG93" s="36">
        <v>76</v>
      </c>
      <c r="AH93" s="36">
        <v>0</v>
      </c>
      <c r="AI93" s="36">
        <v>802</v>
      </c>
      <c r="AJ93" s="36">
        <v>0</v>
      </c>
      <c r="AK93" s="36">
        <v>3545881</v>
      </c>
      <c r="AL93" s="36">
        <v>0</v>
      </c>
      <c r="AM93" s="36">
        <v>0</v>
      </c>
      <c r="AN93" s="36">
        <v>0</v>
      </c>
      <c r="AO93" s="36">
        <v>0</v>
      </c>
      <c r="AP93" s="36">
        <v>0</v>
      </c>
      <c r="AQ93" s="36">
        <v>0</v>
      </c>
      <c r="AR93" s="36">
        <v>0</v>
      </c>
      <c r="AS93" s="36">
        <v>0</v>
      </c>
      <c r="AT93" s="36">
        <v>542715</v>
      </c>
      <c r="AU93" s="36">
        <v>0</v>
      </c>
      <c r="AV93" s="36">
        <v>0</v>
      </c>
      <c r="AW93" s="36">
        <v>33702</v>
      </c>
      <c r="AX93" s="36">
        <v>0</v>
      </c>
      <c r="AY93" s="36">
        <v>97929</v>
      </c>
      <c r="AZ93" s="36">
        <v>430960</v>
      </c>
      <c r="BA93" s="36">
        <v>0</v>
      </c>
      <c r="BB93" s="36">
        <v>0</v>
      </c>
      <c r="BC93" s="36">
        <v>0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>
        <v>0</v>
      </c>
      <c r="BO93" s="36">
        <v>0</v>
      </c>
      <c r="BP93" s="36">
        <v>0</v>
      </c>
      <c r="BQ93" s="36">
        <v>0</v>
      </c>
      <c r="BR93" s="36">
        <v>0</v>
      </c>
      <c r="BS93" s="36">
        <v>0</v>
      </c>
      <c r="BT93" s="36">
        <v>0</v>
      </c>
      <c r="BU93" s="36">
        <v>0</v>
      </c>
      <c r="BV93" s="36">
        <v>0</v>
      </c>
      <c r="BW93" s="36">
        <v>0</v>
      </c>
      <c r="BX93" s="3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3909234</v>
      </c>
      <c r="CE93" s="36">
        <v>4651988</v>
      </c>
      <c r="CF93" s="36">
        <v>0</v>
      </c>
      <c r="CG93" s="36">
        <v>742754</v>
      </c>
      <c r="CH93" s="36">
        <v>0</v>
      </c>
      <c r="CI93" s="36">
        <v>0</v>
      </c>
      <c r="CJ93" s="36">
        <v>0</v>
      </c>
      <c r="CK93" s="36">
        <v>0</v>
      </c>
      <c r="CL93" s="36">
        <v>742754</v>
      </c>
      <c r="CM93" s="36">
        <v>-4651988</v>
      </c>
      <c r="CN93" s="36">
        <v>0</v>
      </c>
      <c r="CO93" s="36">
        <v>0</v>
      </c>
      <c r="CP93" s="36">
        <v>0</v>
      </c>
      <c r="CQ93" s="36">
        <v>0</v>
      </c>
      <c r="CR93" s="36">
        <v>0</v>
      </c>
      <c r="CS93" s="36">
        <v>0</v>
      </c>
      <c r="CT93" s="36">
        <v>0</v>
      </c>
      <c r="CU93" s="36">
        <v>0</v>
      </c>
      <c r="CV93" s="36">
        <v>0</v>
      </c>
      <c r="CW93" s="36">
        <v>0</v>
      </c>
      <c r="CX93" s="36">
        <v>0</v>
      </c>
      <c r="CY93" s="36">
        <v>0</v>
      </c>
      <c r="CZ93" s="36">
        <v>0</v>
      </c>
      <c r="DA93" s="36">
        <v>0</v>
      </c>
      <c r="DB93" s="36">
        <v>0</v>
      </c>
      <c r="DC93" s="36">
        <v>0</v>
      </c>
      <c r="DD93" s="36">
        <v>0</v>
      </c>
      <c r="DE93" s="36">
        <v>-4651988</v>
      </c>
      <c r="DF93" s="36">
        <v>0</v>
      </c>
      <c r="DG93" s="36">
        <v>0</v>
      </c>
      <c r="DH93" s="36">
        <v>0</v>
      </c>
      <c r="DI93" s="36">
        <v>0</v>
      </c>
      <c r="DJ93" s="36">
        <v>0</v>
      </c>
      <c r="DK93" s="36">
        <v>0</v>
      </c>
      <c r="DL93" s="36">
        <v>0</v>
      </c>
      <c r="DM93" s="36">
        <v>0</v>
      </c>
      <c r="DN93" s="36">
        <v>0</v>
      </c>
      <c r="DO93" s="36">
        <v>0</v>
      </c>
      <c r="DP93" s="36">
        <v>0</v>
      </c>
      <c r="DQ93" s="36">
        <v>0</v>
      </c>
      <c r="DR93" s="36">
        <v>0</v>
      </c>
      <c r="DS93" s="36">
        <v>0</v>
      </c>
      <c r="DT93" s="36">
        <v>0</v>
      </c>
      <c r="DU93" s="36">
        <v>0</v>
      </c>
      <c r="DV93" s="36">
        <v>0</v>
      </c>
      <c r="DW93" s="36">
        <v>0</v>
      </c>
      <c r="DX93" s="36">
        <v>0</v>
      </c>
      <c r="DY93" s="36">
        <v>0</v>
      </c>
      <c r="DZ93" s="36">
        <v>0</v>
      </c>
      <c r="EA93" s="36">
        <v>0</v>
      </c>
      <c r="EB93" s="36">
        <v>0</v>
      </c>
      <c r="EC93" s="36">
        <v>0</v>
      </c>
      <c r="ED93" s="36">
        <v>0</v>
      </c>
      <c r="EE93" s="36">
        <v>0</v>
      </c>
      <c r="EF93" s="36">
        <v>0</v>
      </c>
      <c r="EG93" s="36">
        <v>0</v>
      </c>
      <c r="EH93" s="36">
        <v>0</v>
      </c>
      <c r="EI93" s="36">
        <v>0</v>
      </c>
      <c r="EJ93" s="36">
        <v>0</v>
      </c>
      <c r="EK93" s="36">
        <v>0</v>
      </c>
      <c r="EL93" s="36">
        <v>0</v>
      </c>
      <c r="EM93" s="36">
        <v>0</v>
      </c>
      <c r="EN93" s="36">
        <v>0</v>
      </c>
      <c r="EO93" s="36">
        <v>0</v>
      </c>
      <c r="EP93" s="36">
        <v>0</v>
      </c>
      <c r="EQ93" s="36">
        <v>0</v>
      </c>
      <c r="ER93" s="36">
        <v>0</v>
      </c>
      <c r="ES93" s="36">
        <v>0</v>
      </c>
      <c r="ET93" s="36">
        <v>0</v>
      </c>
      <c r="EU93" s="36">
        <v>0</v>
      </c>
      <c r="EV93" s="36">
        <v>0</v>
      </c>
      <c r="EW93" s="36">
        <v>0</v>
      </c>
      <c r="EX93" s="36">
        <v>0</v>
      </c>
      <c r="EY93" s="36">
        <v>0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0</v>
      </c>
      <c r="FF93" s="36">
        <v>0</v>
      </c>
      <c r="FG93" s="36">
        <v>0</v>
      </c>
      <c r="FH93" s="36">
        <v>0</v>
      </c>
      <c r="FI93" s="36">
        <v>0</v>
      </c>
      <c r="FJ93" s="36">
        <v>0</v>
      </c>
      <c r="FK93" s="36">
        <v>0</v>
      </c>
      <c r="FL93" s="36">
        <v>0</v>
      </c>
      <c r="FM93" s="36">
        <v>0</v>
      </c>
      <c r="FN93" s="36">
        <v>0</v>
      </c>
      <c r="FO93" s="36">
        <v>0</v>
      </c>
      <c r="FP93" s="36">
        <v>0</v>
      </c>
      <c r="FQ93" s="36">
        <v>742754</v>
      </c>
      <c r="FR93" s="36">
        <v>0</v>
      </c>
      <c r="FS93" s="37" t="s">
        <v>241</v>
      </c>
      <c r="FT93" s="39">
        <f t="shared" si="71"/>
        <v>0</v>
      </c>
      <c r="FU93" s="39">
        <f t="shared" si="71"/>
        <v>674</v>
      </c>
      <c r="FV93" s="39">
        <f t="shared" si="71"/>
        <v>0</v>
      </c>
      <c r="FW93" s="39">
        <f t="shared" si="71"/>
        <v>2979732</v>
      </c>
      <c r="FX93" s="39">
        <f t="shared" si="71"/>
        <v>0</v>
      </c>
      <c r="FY93" s="39">
        <f t="shared" si="72"/>
        <v>456063</v>
      </c>
      <c r="FZ93" s="39">
        <f t="shared" si="73"/>
        <v>0</v>
      </c>
      <c r="GA93" s="39">
        <f t="shared" si="74"/>
        <v>82293</v>
      </c>
      <c r="GB93" s="39">
        <f t="shared" si="74"/>
        <v>362151</v>
      </c>
      <c r="GC93" s="39">
        <f t="shared" si="74"/>
        <v>0</v>
      </c>
      <c r="GD93" s="39">
        <f t="shared" si="75"/>
        <v>0</v>
      </c>
      <c r="GE93" s="39">
        <f t="shared" si="75"/>
        <v>0</v>
      </c>
      <c r="GF93" s="39"/>
      <c r="GG93" s="39"/>
      <c r="GH93" s="39">
        <f t="shared" si="76"/>
        <v>28321.008403361346</v>
      </c>
      <c r="GI93" s="39">
        <f t="shared" si="77"/>
        <v>0</v>
      </c>
      <c r="GJ93" s="39">
        <f t="shared" si="78"/>
        <v>3909234.0084033613</v>
      </c>
      <c r="GK93" s="39"/>
      <c r="GL93" s="39">
        <f t="shared" si="79"/>
        <v>0</v>
      </c>
      <c r="GM93" s="39"/>
      <c r="GN93" s="39">
        <f t="shared" si="57"/>
        <v>0</v>
      </c>
      <c r="GO93" s="40">
        <f t="shared" si="80"/>
        <v>742754</v>
      </c>
      <c r="GP93" s="40">
        <f t="shared" si="58"/>
        <v>4651988.0084033608</v>
      </c>
      <c r="GQ93" s="40">
        <f t="shared" si="59"/>
        <v>4651988.0084033608</v>
      </c>
      <c r="GR93" s="39" t="str">
        <f>IFERROR(VLOOKUP(CONCATENATE(C93,R93,S93),'Clientes Afectados'!$L$4:$M$249,2,0),"NO")</f>
        <v>NO</v>
      </c>
      <c r="GS93" s="64">
        <f t="shared" si="60"/>
        <v>30</v>
      </c>
      <c r="GT93" s="39" t="e">
        <f>+IF(GS93&gt;#REF!,"SI","NO")</f>
        <v>#REF!</v>
      </c>
    </row>
    <row r="94" spans="1:202" x14ac:dyDescent="0.25">
      <c r="A94" s="35">
        <v>43313</v>
      </c>
      <c r="B94" s="36">
        <v>1594986</v>
      </c>
      <c r="C94" s="36">
        <v>1263130</v>
      </c>
      <c r="D94" s="36">
        <v>1263130</v>
      </c>
      <c r="E94" s="37" t="s">
        <v>267</v>
      </c>
      <c r="F94" s="37" t="s">
        <v>229</v>
      </c>
      <c r="G94" s="37" t="s">
        <v>268</v>
      </c>
      <c r="H94" s="85" t="s">
        <v>231</v>
      </c>
      <c r="I94" s="37" t="s">
        <v>262</v>
      </c>
      <c r="J94" s="37" t="s">
        <v>233</v>
      </c>
      <c r="K94" s="37" t="s">
        <v>234</v>
      </c>
      <c r="L94" s="37" t="s">
        <v>235</v>
      </c>
      <c r="M94" s="37" t="s">
        <v>269</v>
      </c>
      <c r="N94" s="37" t="s">
        <v>270</v>
      </c>
      <c r="O94" s="37" t="s">
        <v>270</v>
      </c>
      <c r="P94" s="37" t="s">
        <v>239</v>
      </c>
      <c r="Q94" s="37" t="s">
        <v>240</v>
      </c>
      <c r="R94" s="38">
        <v>43285</v>
      </c>
      <c r="S94" s="38">
        <v>43315</v>
      </c>
      <c r="T94" s="38">
        <v>43319</v>
      </c>
      <c r="U94" s="36">
        <v>212471437</v>
      </c>
      <c r="V94" s="36">
        <v>18125</v>
      </c>
      <c r="W94" s="36">
        <v>0</v>
      </c>
      <c r="X94" s="36">
        <v>3734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52</v>
      </c>
      <c r="AE94" s="36">
        <v>54</v>
      </c>
      <c r="AF94" s="36">
        <v>49</v>
      </c>
      <c r="AG94" s="36">
        <v>49</v>
      </c>
      <c r="AH94" s="36">
        <v>0</v>
      </c>
      <c r="AI94" s="36">
        <v>802</v>
      </c>
      <c r="AJ94" s="36">
        <v>0</v>
      </c>
      <c r="AK94" s="36">
        <v>1257204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</v>
      </c>
      <c r="AR94" s="36">
        <v>0</v>
      </c>
      <c r="AS94" s="36">
        <v>0</v>
      </c>
      <c r="AT94" s="36">
        <v>180963</v>
      </c>
      <c r="AU94" s="36">
        <v>0</v>
      </c>
      <c r="AV94" s="36">
        <v>0</v>
      </c>
      <c r="AW94" s="36">
        <v>11237</v>
      </c>
      <c r="AX94" s="36">
        <v>0</v>
      </c>
      <c r="AY94" s="36">
        <v>66517</v>
      </c>
      <c r="AZ94" s="36">
        <v>277855</v>
      </c>
      <c r="BA94" s="36">
        <v>0</v>
      </c>
      <c r="BB94" s="36">
        <v>0</v>
      </c>
      <c r="BC94" s="36">
        <v>0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>
        <v>0</v>
      </c>
      <c r="BO94" s="36">
        <v>0</v>
      </c>
      <c r="BP94" s="36">
        <v>0</v>
      </c>
      <c r="BQ94" s="36">
        <v>0</v>
      </c>
      <c r="BR94" s="36">
        <v>0</v>
      </c>
      <c r="BS94" s="36">
        <v>0</v>
      </c>
      <c r="BT94" s="36">
        <v>0</v>
      </c>
      <c r="BU94" s="36">
        <v>0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1508050</v>
      </c>
      <c r="CE94" s="36">
        <v>1794580</v>
      </c>
      <c r="CF94" s="36">
        <v>0</v>
      </c>
      <c r="CG94" s="36">
        <v>286530</v>
      </c>
      <c r="CH94" s="36">
        <v>0</v>
      </c>
      <c r="CI94" s="36">
        <v>0</v>
      </c>
      <c r="CJ94" s="36">
        <v>0</v>
      </c>
      <c r="CK94" s="36">
        <v>0</v>
      </c>
      <c r="CL94" s="36">
        <v>286530</v>
      </c>
      <c r="CM94" s="36">
        <v>-1794580</v>
      </c>
      <c r="CN94" s="36">
        <v>0</v>
      </c>
      <c r="CO94" s="36">
        <v>0</v>
      </c>
      <c r="CP94" s="36">
        <v>0</v>
      </c>
      <c r="CQ94" s="36">
        <v>0</v>
      </c>
      <c r="CR94" s="36">
        <v>0</v>
      </c>
      <c r="CS94" s="36">
        <v>0</v>
      </c>
      <c r="CT94" s="36">
        <v>0</v>
      </c>
      <c r="CU94" s="36">
        <v>0</v>
      </c>
      <c r="CV94" s="36">
        <v>0</v>
      </c>
      <c r="CW94" s="36">
        <v>0</v>
      </c>
      <c r="CX94" s="36">
        <v>0</v>
      </c>
      <c r="CY94" s="36">
        <v>0</v>
      </c>
      <c r="CZ94" s="36">
        <v>0</v>
      </c>
      <c r="DA94" s="36">
        <v>0</v>
      </c>
      <c r="DB94" s="36">
        <v>0</v>
      </c>
      <c r="DC94" s="36">
        <v>0</v>
      </c>
      <c r="DD94" s="36">
        <v>0</v>
      </c>
      <c r="DE94" s="36">
        <v>-1794580</v>
      </c>
      <c r="DF94" s="36">
        <v>0</v>
      </c>
      <c r="DG94" s="36">
        <v>0</v>
      </c>
      <c r="DH94" s="36">
        <v>0</v>
      </c>
      <c r="DI94" s="36">
        <v>0</v>
      </c>
      <c r="DJ94" s="36">
        <v>0</v>
      </c>
      <c r="DK94" s="36">
        <v>0</v>
      </c>
      <c r="DL94" s="36">
        <v>0</v>
      </c>
      <c r="DM94" s="36">
        <v>0</v>
      </c>
      <c r="DN94" s="36">
        <v>0</v>
      </c>
      <c r="DO94" s="36">
        <v>0</v>
      </c>
      <c r="DP94" s="36">
        <v>0</v>
      </c>
      <c r="DQ94" s="36">
        <v>0</v>
      </c>
      <c r="DR94" s="36">
        <v>0</v>
      </c>
      <c r="DS94" s="36">
        <v>0</v>
      </c>
      <c r="DT94" s="36">
        <v>0</v>
      </c>
      <c r="DU94" s="36">
        <v>0</v>
      </c>
      <c r="DV94" s="36">
        <v>0</v>
      </c>
      <c r="DW94" s="36">
        <v>0</v>
      </c>
      <c r="DX94" s="36">
        <v>0</v>
      </c>
      <c r="DY94" s="36">
        <v>0</v>
      </c>
      <c r="DZ94" s="36">
        <v>0</v>
      </c>
      <c r="EA94" s="36">
        <v>0</v>
      </c>
      <c r="EB94" s="36">
        <v>0</v>
      </c>
      <c r="EC94" s="36">
        <v>0</v>
      </c>
      <c r="ED94" s="36">
        <v>0</v>
      </c>
      <c r="EE94" s="36">
        <v>0</v>
      </c>
      <c r="EF94" s="36">
        <v>0</v>
      </c>
      <c r="EG94" s="36">
        <v>0</v>
      </c>
      <c r="EH94" s="36">
        <v>0</v>
      </c>
      <c r="EI94" s="36">
        <v>0</v>
      </c>
      <c r="EJ94" s="36">
        <v>0</v>
      </c>
      <c r="EK94" s="36">
        <v>0</v>
      </c>
      <c r="EL94" s="36">
        <v>0</v>
      </c>
      <c r="EM94" s="36">
        <v>0</v>
      </c>
      <c r="EN94" s="36">
        <v>0</v>
      </c>
      <c r="EO94" s="36">
        <v>0</v>
      </c>
      <c r="EP94" s="36">
        <v>0</v>
      </c>
      <c r="EQ94" s="36">
        <v>0</v>
      </c>
      <c r="ER94" s="36">
        <v>0</v>
      </c>
      <c r="ES94" s="36">
        <v>0</v>
      </c>
      <c r="ET94" s="36">
        <v>0</v>
      </c>
      <c r="EU94" s="36">
        <v>0</v>
      </c>
      <c r="EV94" s="36">
        <v>0</v>
      </c>
      <c r="EW94" s="36">
        <v>0</v>
      </c>
      <c r="EX94" s="36">
        <v>0</v>
      </c>
      <c r="EY94" s="36">
        <v>0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0</v>
      </c>
      <c r="FF94" s="36">
        <v>0</v>
      </c>
      <c r="FG94" s="36">
        <v>0</v>
      </c>
      <c r="FH94" s="36">
        <v>0</v>
      </c>
      <c r="FI94" s="36">
        <v>0</v>
      </c>
      <c r="FJ94" s="36">
        <v>0</v>
      </c>
      <c r="FK94" s="36">
        <v>0</v>
      </c>
      <c r="FL94" s="36">
        <v>0</v>
      </c>
      <c r="FM94" s="36">
        <v>0</v>
      </c>
      <c r="FN94" s="36">
        <v>0</v>
      </c>
      <c r="FO94" s="36">
        <v>0</v>
      </c>
      <c r="FP94" s="36">
        <v>0</v>
      </c>
      <c r="FQ94" s="36">
        <v>286530</v>
      </c>
      <c r="FR94" s="36">
        <v>0</v>
      </c>
      <c r="FS94" s="37" t="s">
        <v>241</v>
      </c>
      <c r="FT94" s="39">
        <f t="shared" si="71"/>
        <v>0</v>
      </c>
      <c r="FU94" s="39">
        <f t="shared" si="71"/>
        <v>674</v>
      </c>
      <c r="FV94" s="39">
        <f t="shared" si="71"/>
        <v>0</v>
      </c>
      <c r="FW94" s="39">
        <f t="shared" si="71"/>
        <v>1056474</v>
      </c>
      <c r="FX94" s="39">
        <f t="shared" si="71"/>
        <v>0</v>
      </c>
      <c r="FY94" s="39">
        <f t="shared" si="72"/>
        <v>152070</v>
      </c>
      <c r="FZ94" s="39">
        <f t="shared" si="73"/>
        <v>0</v>
      </c>
      <c r="GA94" s="39">
        <f t="shared" si="74"/>
        <v>55897</v>
      </c>
      <c r="GB94" s="39">
        <f t="shared" si="74"/>
        <v>233492</v>
      </c>
      <c r="GC94" s="39">
        <f t="shared" si="74"/>
        <v>0</v>
      </c>
      <c r="GD94" s="39">
        <f t="shared" si="75"/>
        <v>0</v>
      </c>
      <c r="GE94" s="39">
        <f t="shared" si="75"/>
        <v>0</v>
      </c>
      <c r="GF94" s="39"/>
      <c r="GG94" s="39"/>
      <c r="GH94" s="39">
        <f t="shared" si="76"/>
        <v>9442.8571428571431</v>
      </c>
      <c r="GI94" s="39">
        <f t="shared" si="77"/>
        <v>0</v>
      </c>
      <c r="GJ94" s="39">
        <f t="shared" si="78"/>
        <v>1508049.857142857</v>
      </c>
      <c r="GK94" s="39"/>
      <c r="GL94" s="39">
        <f t="shared" si="79"/>
        <v>0</v>
      </c>
      <c r="GM94" s="39"/>
      <c r="GN94" s="39">
        <f t="shared" si="57"/>
        <v>0</v>
      </c>
      <c r="GO94" s="40">
        <f t="shared" si="80"/>
        <v>286529</v>
      </c>
      <c r="GP94" s="40">
        <f t="shared" si="58"/>
        <v>1794578.857142857</v>
      </c>
      <c r="GQ94" s="40">
        <f t="shared" si="59"/>
        <v>1794578.857142857</v>
      </c>
      <c r="GR94" s="39" t="str">
        <f>IFERROR(VLOOKUP(CONCATENATE(C94,R94,S94),'Clientes Afectados'!$L$4:$M$249,2,0),"NO")</f>
        <v>NO</v>
      </c>
      <c r="GS94" s="64">
        <f t="shared" si="60"/>
        <v>30</v>
      </c>
      <c r="GT94" s="39" t="e">
        <f>+IF(GS94&gt;#REF!,"SI","NO")</f>
        <v>#REF!</v>
      </c>
    </row>
    <row r="95" spans="1:202" x14ac:dyDescent="0.25">
      <c r="A95" s="35">
        <v>43313</v>
      </c>
      <c r="B95" s="36">
        <v>1594986</v>
      </c>
      <c r="C95" s="36">
        <v>1314153</v>
      </c>
      <c r="D95" s="36">
        <v>1314153</v>
      </c>
      <c r="E95" s="37" t="s">
        <v>271</v>
      </c>
      <c r="F95" s="37" t="s">
        <v>229</v>
      </c>
      <c r="G95" s="37" t="s">
        <v>272</v>
      </c>
      <c r="H95" s="85" t="s">
        <v>231</v>
      </c>
      <c r="I95" s="37" t="s">
        <v>262</v>
      </c>
      <c r="J95" s="37" t="s">
        <v>233</v>
      </c>
      <c r="K95" s="37" t="s">
        <v>234</v>
      </c>
      <c r="L95" s="37" t="s">
        <v>235</v>
      </c>
      <c r="M95" s="37" t="s">
        <v>245</v>
      </c>
      <c r="N95" s="37" t="s">
        <v>246</v>
      </c>
      <c r="O95" s="37" t="s">
        <v>246</v>
      </c>
      <c r="P95" s="37" t="s">
        <v>239</v>
      </c>
      <c r="Q95" s="37" t="s">
        <v>240</v>
      </c>
      <c r="R95" s="38">
        <v>43285</v>
      </c>
      <c r="S95" s="38">
        <v>43315</v>
      </c>
      <c r="T95" s="38">
        <v>43319</v>
      </c>
      <c r="U95" s="36">
        <v>212471437</v>
      </c>
      <c r="V95" s="36">
        <v>0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40734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802</v>
      </c>
      <c r="AJ95" s="36">
        <v>0</v>
      </c>
      <c r="AK95" s="36">
        <v>2825431</v>
      </c>
      <c r="AL95" s="36">
        <v>0</v>
      </c>
      <c r="AM95" s="36">
        <v>0</v>
      </c>
      <c r="AN95" s="36">
        <v>0</v>
      </c>
      <c r="AO95" s="36">
        <v>0</v>
      </c>
      <c r="AP95" s="36">
        <v>0</v>
      </c>
      <c r="AQ95" s="36">
        <v>0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124413</v>
      </c>
      <c r="AZ95" s="36">
        <v>0</v>
      </c>
      <c r="BA95" s="36">
        <v>0</v>
      </c>
      <c r="BB95" s="36">
        <v>0</v>
      </c>
      <c r="BC95" s="36">
        <v>0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>
        <v>0</v>
      </c>
      <c r="BO95" s="36">
        <v>0</v>
      </c>
      <c r="BP95" s="36">
        <v>0</v>
      </c>
      <c r="BQ95" s="36">
        <v>0</v>
      </c>
      <c r="BR95" s="36">
        <v>0</v>
      </c>
      <c r="BS95" s="36">
        <v>0</v>
      </c>
      <c r="BT95" s="36">
        <v>0</v>
      </c>
      <c r="BU95" s="36">
        <v>0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2479535</v>
      </c>
      <c r="CE95" s="36">
        <v>2950647</v>
      </c>
      <c r="CF95" s="36">
        <v>0</v>
      </c>
      <c r="CG95" s="36">
        <v>471112</v>
      </c>
      <c r="CH95" s="36">
        <v>0</v>
      </c>
      <c r="CI95" s="36">
        <v>0</v>
      </c>
      <c r="CJ95" s="36">
        <v>0</v>
      </c>
      <c r="CK95" s="36">
        <v>0</v>
      </c>
      <c r="CL95" s="36">
        <v>471112</v>
      </c>
      <c r="CM95" s="36">
        <v>-2950647</v>
      </c>
      <c r="CN95" s="36">
        <v>0</v>
      </c>
      <c r="CO95" s="36">
        <v>0</v>
      </c>
      <c r="CP95" s="36">
        <v>0</v>
      </c>
      <c r="CQ95" s="36">
        <v>0</v>
      </c>
      <c r="CR95" s="36">
        <v>0</v>
      </c>
      <c r="CS95" s="36">
        <v>0</v>
      </c>
      <c r="CT95" s="36">
        <v>0</v>
      </c>
      <c r="CU95" s="36">
        <v>0</v>
      </c>
      <c r="CV95" s="36">
        <v>0</v>
      </c>
      <c r="CW95" s="36">
        <v>0</v>
      </c>
      <c r="CX95" s="36">
        <v>0</v>
      </c>
      <c r="CY95" s="36">
        <v>0</v>
      </c>
      <c r="CZ95" s="36">
        <v>0</v>
      </c>
      <c r="DA95" s="36">
        <v>0</v>
      </c>
      <c r="DB95" s="36">
        <v>0</v>
      </c>
      <c r="DC95" s="36">
        <v>0</v>
      </c>
      <c r="DD95" s="36">
        <v>0</v>
      </c>
      <c r="DE95" s="36">
        <v>-2950647</v>
      </c>
      <c r="DF95" s="36">
        <v>0</v>
      </c>
      <c r="DG95" s="36">
        <v>0</v>
      </c>
      <c r="DH95" s="36">
        <v>0</v>
      </c>
      <c r="DI95" s="36">
        <v>0</v>
      </c>
      <c r="DJ95" s="36">
        <v>0</v>
      </c>
      <c r="DK95" s="36">
        <v>0</v>
      </c>
      <c r="DL95" s="36">
        <v>0</v>
      </c>
      <c r="DM95" s="36">
        <v>0</v>
      </c>
      <c r="DN95" s="36">
        <v>0</v>
      </c>
      <c r="DO95" s="36">
        <v>0</v>
      </c>
      <c r="DP95" s="36">
        <v>0</v>
      </c>
      <c r="DQ95" s="36">
        <v>0</v>
      </c>
      <c r="DR95" s="36">
        <v>0</v>
      </c>
      <c r="DS95" s="36">
        <v>0</v>
      </c>
      <c r="DT95" s="36">
        <v>0</v>
      </c>
      <c r="DU95" s="36">
        <v>0</v>
      </c>
      <c r="DV95" s="36">
        <v>0</v>
      </c>
      <c r="DW95" s="36">
        <v>0</v>
      </c>
      <c r="DX95" s="36">
        <v>0</v>
      </c>
      <c r="DY95" s="36">
        <v>0</v>
      </c>
      <c r="DZ95" s="36">
        <v>0</v>
      </c>
      <c r="EA95" s="36">
        <v>0</v>
      </c>
      <c r="EB95" s="36">
        <v>0</v>
      </c>
      <c r="EC95" s="36">
        <v>0</v>
      </c>
      <c r="ED95" s="36">
        <v>0</v>
      </c>
      <c r="EE95" s="36">
        <v>0</v>
      </c>
      <c r="EF95" s="36">
        <v>0</v>
      </c>
      <c r="EG95" s="36">
        <v>0</v>
      </c>
      <c r="EH95" s="36">
        <v>0</v>
      </c>
      <c r="EI95" s="36">
        <v>0</v>
      </c>
      <c r="EJ95" s="36">
        <v>0</v>
      </c>
      <c r="EK95" s="36">
        <v>0</v>
      </c>
      <c r="EL95" s="36">
        <v>0</v>
      </c>
      <c r="EM95" s="36">
        <v>0</v>
      </c>
      <c r="EN95" s="36">
        <v>0</v>
      </c>
      <c r="EO95" s="36">
        <v>0</v>
      </c>
      <c r="EP95" s="36">
        <v>0</v>
      </c>
      <c r="EQ95" s="36">
        <v>0</v>
      </c>
      <c r="ER95" s="36">
        <v>0</v>
      </c>
      <c r="ES95" s="36">
        <v>0</v>
      </c>
      <c r="ET95" s="36">
        <v>0</v>
      </c>
      <c r="EU95" s="36">
        <v>0</v>
      </c>
      <c r="EV95" s="36">
        <v>0</v>
      </c>
      <c r="EW95" s="36">
        <v>0</v>
      </c>
      <c r="EX95" s="36">
        <v>0</v>
      </c>
      <c r="EY95" s="36">
        <v>0</v>
      </c>
      <c r="EZ95" s="36">
        <v>0</v>
      </c>
      <c r="FA95" s="36">
        <v>0</v>
      </c>
      <c r="FB95" s="36">
        <v>0</v>
      </c>
      <c r="FC95" s="36">
        <v>0</v>
      </c>
      <c r="FD95" s="36">
        <v>0</v>
      </c>
      <c r="FE95" s="36">
        <v>0</v>
      </c>
      <c r="FF95" s="36">
        <v>0</v>
      </c>
      <c r="FG95" s="36">
        <v>0</v>
      </c>
      <c r="FH95" s="36">
        <v>0</v>
      </c>
      <c r="FI95" s="36">
        <v>0</v>
      </c>
      <c r="FJ95" s="36">
        <v>0</v>
      </c>
      <c r="FK95" s="36">
        <v>0</v>
      </c>
      <c r="FL95" s="36">
        <v>0</v>
      </c>
      <c r="FM95" s="36">
        <v>0</v>
      </c>
      <c r="FN95" s="36">
        <v>0</v>
      </c>
      <c r="FO95" s="36">
        <v>0</v>
      </c>
      <c r="FP95" s="36">
        <v>0</v>
      </c>
      <c r="FQ95" s="36">
        <v>471112</v>
      </c>
      <c r="FR95" s="36">
        <v>0</v>
      </c>
      <c r="FS95" s="37" t="s">
        <v>241</v>
      </c>
      <c r="FT95" s="39">
        <f t="shared" si="71"/>
        <v>0</v>
      </c>
      <c r="FU95" s="39">
        <f t="shared" si="71"/>
        <v>674</v>
      </c>
      <c r="FV95" s="39">
        <f t="shared" si="71"/>
        <v>0</v>
      </c>
      <c r="FW95" s="39">
        <f t="shared" si="71"/>
        <v>2374312</v>
      </c>
      <c r="FX95" s="39">
        <f t="shared" si="71"/>
        <v>0</v>
      </c>
      <c r="FY95" s="39">
        <f t="shared" si="72"/>
        <v>0</v>
      </c>
      <c r="FZ95" s="39">
        <f t="shared" si="73"/>
        <v>0</v>
      </c>
      <c r="GA95" s="39">
        <f t="shared" si="74"/>
        <v>104549</v>
      </c>
      <c r="GB95" s="39">
        <f t="shared" si="74"/>
        <v>0</v>
      </c>
      <c r="GC95" s="39">
        <f t="shared" si="74"/>
        <v>0</v>
      </c>
      <c r="GD95" s="39">
        <f t="shared" si="75"/>
        <v>0</v>
      </c>
      <c r="GE95" s="39">
        <f t="shared" si="75"/>
        <v>0</v>
      </c>
      <c r="GF95" s="39"/>
      <c r="GG95" s="39"/>
      <c r="GH95" s="39">
        <f t="shared" si="76"/>
        <v>0</v>
      </c>
      <c r="GI95" s="39">
        <f t="shared" si="77"/>
        <v>0</v>
      </c>
      <c r="GJ95" s="39">
        <f t="shared" si="78"/>
        <v>2479535</v>
      </c>
      <c r="GK95" s="39"/>
      <c r="GL95" s="39">
        <f t="shared" si="79"/>
        <v>0</v>
      </c>
      <c r="GM95" s="39"/>
      <c r="GN95" s="39">
        <f t="shared" si="57"/>
        <v>0</v>
      </c>
      <c r="GO95" s="40">
        <f t="shared" si="80"/>
        <v>471112</v>
      </c>
      <c r="GP95" s="40">
        <f t="shared" si="58"/>
        <v>2950647</v>
      </c>
      <c r="GQ95" s="40">
        <f t="shared" si="59"/>
        <v>2950647</v>
      </c>
      <c r="GR95" s="39" t="str">
        <f>IFERROR(VLOOKUP(CONCATENATE(C95,R95,S95),'Clientes Afectados'!$L$4:$M$249,2,0),"NO")</f>
        <v>NO</v>
      </c>
      <c r="GS95" s="64">
        <f t="shared" si="60"/>
        <v>30</v>
      </c>
      <c r="GT95" s="39" t="e">
        <f>+IF(GS95&gt;#REF!,"SI","NO")</f>
        <v>#REF!</v>
      </c>
    </row>
    <row r="96" spans="1:202" x14ac:dyDescent="0.25">
      <c r="A96" s="35">
        <v>43313</v>
      </c>
      <c r="B96" s="36">
        <v>1594986</v>
      </c>
      <c r="C96" s="36">
        <v>1314156</v>
      </c>
      <c r="D96" s="36">
        <v>1314156</v>
      </c>
      <c r="E96" s="37" t="s">
        <v>273</v>
      </c>
      <c r="F96" s="37" t="s">
        <v>229</v>
      </c>
      <c r="G96" s="37" t="s">
        <v>274</v>
      </c>
      <c r="H96" s="85" t="s">
        <v>231</v>
      </c>
      <c r="I96" s="37" t="s">
        <v>262</v>
      </c>
      <c r="J96" s="37" t="s">
        <v>233</v>
      </c>
      <c r="K96" s="37" t="s">
        <v>234</v>
      </c>
      <c r="L96" s="37" t="s">
        <v>235</v>
      </c>
      <c r="M96" s="37" t="s">
        <v>245</v>
      </c>
      <c r="N96" s="37" t="s">
        <v>245</v>
      </c>
      <c r="O96" s="37" t="s">
        <v>245</v>
      </c>
      <c r="P96" s="37" t="s">
        <v>239</v>
      </c>
      <c r="Q96" s="37" t="s">
        <v>240</v>
      </c>
      <c r="R96" s="38">
        <v>43285</v>
      </c>
      <c r="S96" s="38">
        <v>43315</v>
      </c>
      <c r="T96" s="38">
        <v>43319</v>
      </c>
      <c r="U96" s="36">
        <v>212471437</v>
      </c>
      <c r="V96" s="36">
        <v>30260</v>
      </c>
      <c r="W96" s="36">
        <v>0</v>
      </c>
      <c r="X96" s="36">
        <v>10506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57</v>
      </c>
      <c r="AE96" s="36">
        <v>58</v>
      </c>
      <c r="AF96" s="36">
        <v>56</v>
      </c>
      <c r="AG96" s="36">
        <v>56</v>
      </c>
      <c r="AH96" s="36">
        <v>123980</v>
      </c>
      <c r="AI96" s="36">
        <v>802</v>
      </c>
      <c r="AJ96" s="36">
        <v>0</v>
      </c>
      <c r="AK96" s="36">
        <v>2098923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0</v>
      </c>
      <c r="AR96" s="36">
        <v>0</v>
      </c>
      <c r="AS96" s="36">
        <v>0</v>
      </c>
      <c r="AT96" s="36">
        <v>302120</v>
      </c>
      <c r="AU96" s="36">
        <v>0</v>
      </c>
      <c r="AV96" s="36">
        <v>0</v>
      </c>
      <c r="AW96" s="36">
        <v>18760</v>
      </c>
      <c r="AX96" s="36">
        <v>0</v>
      </c>
      <c r="AY96" s="36">
        <v>71445</v>
      </c>
      <c r="AZ96" s="36">
        <v>317549</v>
      </c>
      <c r="BA96" s="36">
        <v>0</v>
      </c>
      <c r="BB96" s="36">
        <v>0</v>
      </c>
      <c r="BC96" s="36">
        <v>0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>
        <v>0</v>
      </c>
      <c r="BO96" s="36">
        <v>0</v>
      </c>
      <c r="BP96" s="36">
        <v>0</v>
      </c>
      <c r="BQ96" s="36">
        <v>0</v>
      </c>
      <c r="BR96" s="36">
        <v>0</v>
      </c>
      <c r="BS96" s="36">
        <v>0</v>
      </c>
      <c r="BT96" s="36">
        <v>0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2465193</v>
      </c>
      <c r="CE96" s="36">
        <v>2933580</v>
      </c>
      <c r="CF96" s="36">
        <v>0</v>
      </c>
      <c r="CG96" s="36">
        <v>468387</v>
      </c>
      <c r="CH96" s="36">
        <v>0</v>
      </c>
      <c r="CI96" s="36">
        <v>0</v>
      </c>
      <c r="CJ96" s="36">
        <v>0</v>
      </c>
      <c r="CK96" s="36">
        <v>0</v>
      </c>
      <c r="CL96" s="36">
        <v>468387</v>
      </c>
      <c r="CM96" s="36">
        <v>-2933580</v>
      </c>
      <c r="CN96" s="36">
        <v>0</v>
      </c>
      <c r="CO96" s="36">
        <v>0</v>
      </c>
      <c r="CP96" s="36">
        <v>0</v>
      </c>
      <c r="CQ96" s="36">
        <v>0</v>
      </c>
      <c r="CR96" s="36">
        <v>0</v>
      </c>
      <c r="CS96" s="36">
        <v>0</v>
      </c>
      <c r="CT96" s="36">
        <v>0</v>
      </c>
      <c r="CU96" s="36">
        <v>0</v>
      </c>
      <c r="CV96" s="36">
        <v>0</v>
      </c>
      <c r="CW96" s="36">
        <v>0</v>
      </c>
      <c r="CX96" s="36">
        <v>0</v>
      </c>
      <c r="CY96" s="36">
        <v>0</v>
      </c>
      <c r="CZ96" s="36">
        <v>0</v>
      </c>
      <c r="DA96" s="36">
        <v>0</v>
      </c>
      <c r="DB96" s="36">
        <v>0</v>
      </c>
      <c r="DC96" s="36">
        <v>0</v>
      </c>
      <c r="DD96" s="36">
        <v>0</v>
      </c>
      <c r="DE96" s="36">
        <v>-2933580</v>
      </c>
      <c r="DF96" s="36">
        <v>0</v>
      </c>
      <c r="DG96" s="36">
        <v>0</v>
      </c>
      <c r="DH96" s="36">
        <v>0</v>
      </c>
      <c r="DI96" s="36">
        <v>0</v>
      </c>
      <c r="DJ96" s="36">
        <v>0</v>
      </c>
      <c r="DK96" s="36">
        <v>0</v>
      </c>
      <c r="DL96" s="36">
        <v>0</v>
      </c>
      <c r="DM96" s="36">
        <v>0</v>
      </c>
      <c r="DN96" s="36">
        <v>0</v>
      </c>
      <c r="DO96" s="36">
        <v>0</v>
      </c>
      <c r="DP96" s="36">
        <v>0</v>
      </c>
      <c r="DQ96" s="36">
        <v>0</v>
      </c>
      <c r="DR96" s="36">
        <v>0</v>
      </c>
      <c r="DS96" s="36">
        <v>0</v>
      </c>
      <c r="DT96" s="36">
        <v>0</v>
      </c>
      <c r="DU96" s="36">
        <v>0</v>
      </c>
      <c r="DV96" s="36">
        <v>0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0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0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6">
        <v>0</v>
      </c>
      <c r="FM96" s="36">
        <v>0</v>
      </c>
      <c r="FN96" s="36">
        <v>0</v>
      </c>
      <c r="FO96" s="36">
        <v>0</v>
      </c>
      <c r="FP96" s="36">
        <v>0</v>
      </c>
      <c r="FQ96" s="36">
        <v>468387</v>
      </c>
      <c r="FR96" s="36">
        <v>0</v>
      </c>
      <c r="FS96" s="37" t="s">
        <v>241</v>
      </c>
      <c r="FT96" s="39">
        <f t="shared" si="71"/>
        <v>104185</v>
      </c>
      <c r="FU96" s="39">
        <f t="shared" si="71"/>
        <v>674</v>
      </c>
      <c r="FV96" s="39">
        <f t="shared" si="71"/>
        <v>0</v>
      </c>
      <c r="FW96" s="39">
        <f t="shared" si="71"/>
        <v>1763801</v>
      </c>
      <c r="FX96" s="39">
        <f t="shared" si="71"/>
        <v>0</v>
      </c>
      <c r="FY96" s="39">
        <f t="shared" si="72"/>
        <v>253882</v>
      </c>
      <c r="FZ96" s="39">
        <f t="shared" si="73"/>
        <v>0</v>
      </c>
      <c r="GA96" s="39">
        <f t="shared" si="74"/>
        <v>60038</v>
      </c>
      <c r="GB96" s="39">
        <f t="shared" si="74"/>
        <v>266848</v>
      </c>
      <c r="GC96" s="39">
        <f t="shared" si="74"/>
        <v>0</v>
      </c>
      <c r="GD96" s="39">
        <f t="shared" si="75"/>
        <v>0</v>
      </c>
      <c r="GE96" s="39">
        <f t="shared" si="75"/>
        <v>0</v>
      </c>
      <c r="GF96" s="39"/>
      <c r="GG96" s="39"/>
      <c r="GH96" s="39">
        <f t="shared" si="76"/>
        <v>15764.705882352942</v>
      </c>
      <c r="GI96" s="39">
        <f t="shared" si="77"/>
        <v>0</v>
      </c>
      <c r="GJ96" s="39">
        <f t="shared" si="78"/>
        <v>2465192.7058823528</v>
      </c>
      <c r="GK96" s="39"/>
      <c r="GL96" s="39">
        <f t="shared" si="79"/>
        <v>0</v>
      </c>
      <c r="GM96" s="39"/>
      <c r="GN96" s="39">
        <f t="shared" si="57"/>
        <v>0</v>
      </c>
      <c r="GO96" s="40">
        <f t="shared" si="80"/>
        <v>468387</v>
      </c>
      <c r="GP96" s="40">
        <f t="shared" si="58"/>
        <v>2933579.7058823528</v>
      </c>
      <c r="GQ96" s="40">
        <f t="shared" si="59"/>
        <v>2933579.7058823528</v>
      </c>
      <c r="GR96" s="39" t="str">
        <f>IFERROR(VLOOKUP(CONCATENATE(C96,R96,S96),'Clientes Afectados'!$L$4:$M$249,2,0),"NO")</f>
        <v>NO</v>
      </c>
      <c r="GS96" s="64">
        <f t="shared" si="60"/>
        <v>30</v>
      </c>
      <c r="GT96" s="39" t="e">
        <f>+IF(GS96&gt;#REF!,"SI","NO")</f>
        <v>#REF!</v>
      </c>
    </row>
    <row r="97" spans="1:202" x14ac:dyDescent="0.25">
      <c r="A97" s="35">
        <v>43313</v>
      </c>
      <c r="B97" s="36">
        <v>1594986</v>
      </c>
      <c r="C97" s="36">
        <v>1459358</v>
      </c>
      <c r="D97" s="36">
        <v>1459358</v>
      </c>
      <c r="E97" s="37" t="s">
        <v>275</v>
      </c>
      <c r="F97" s="37" t="s">
        <v>229</v>
      </c>
      <c r="G97" s="37" t="s">
        <v>276</v>
      </c>
      <c r="H97" s="85" t="s">
        <v>231</v>
      </c>
      <c r="I97" s="37" t="s">
        <v>262</v>
      </c>
      <c r="J97" s="37" t="s">
        <v>233</v>
      </c>
      <c r="K97" s="37" t="s">
        <v>234</v>
      </c>
      <c r="L97" s="37" t="s">
        <v>235</v>
      </c>
      <c r="M97" s="37" t="s">
        <v>252</v>
      </c>
      <c r="N97" s="37" t="s">
        <v>253</v>
      </c>
      <c r="O97" s="37" t="s">
        <v>253</v>
      </c>
      <c r="P97" s="37" t="s">
        <v>239</v>
      </c>
      <c r="Q97" s="37" t="s">
        <v>240</v>
      </c>
      <c r="R97" s="38">
        <v>43285</v>
      </c>
      <c r="S97" s="38">
        <v>43315</v>
      </c>
      <c r="T97" s="38">
        <v>43319</v>
      </c>
      <c r="U97" s="36">
        <v>212471437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29549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802</v>
      </c>
      <c r="AJ97" s="36">
        <v>0</v>
      </c>
      <c r="AK97" s="36">
        <v>2049606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95465</v>
      </c>
      <c r="AZ97" s="36">
        <v>0</v>
      </c>
      <c r="BA97" s="36">
        <v>0</v>
      </c>
      <c r="BB97" s="36">
        <v>0</v>
      </c>
      <c r="BC97" s="36">
        <v>0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1803255</v>
      </c>
      <c r="CE97" s="36">
        <v>2145873</v>
      </c>
      <c r="CF97" s="36">
        <v>0</v>
      </c>
      <c r="CG97" s="36">
        <v>342618</v>
      </c>
      <c r="CH97" s="36">
        <v>0</v>
      </c>
      <c r="CI97" s="36">
        <v>0</v>
      </c>
      <c r="CJ97" s="36">
        <v>0</v>
      </c>
      <c r="CK97" s="36">
        <v>0</v>
      </c>
      <c r="CL97" s="36">
        <v>342618</v>
      </c>
      <c r="CM97" s="36">
        <v>-2145873</v>
      </c>
      <c r="CN97" s="36">
        <v>0</v>
      </c>
      <c r="CO97" s="36">
        <v>0</v>
      </c>
      <c r="CP97" s="36">
        <v>0</v>
      </c>
      <c r="CQ97" s="36">
        <v>0</v>
      </c>
      <c r="CR97" s="36">
        <v>0</v>
      </c>
      <c r="CS97" s="36">
        <v>0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6">
        <v>0</v>
      </c>
      <c r="DC97" s="36">
        <v>0</v>
      </c>
      <c r="DD97" s="36">
        <v>0</v>
      </c>
      <c r="DE97" s="36">
        <v>-2145873</v>
      </c>
      <c r="DF97" s="36"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0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0</v>
      </c>
      <c r="FJ97" s="36">
        <v>0</v>
      </c>
      <c r="FK97" s="36">
        <v>0</v>
      </c>
      <c r="FL97" s="36">
        <v>0</v>
      </c>
      <c r="FM97" s="36">
        <v>0</v>
      </c>
      <c r="FN97" s="36">
        <v>0</v>
      </c>
      <c r="FO97" s="36">
        <v>0</v>
      </c>
      <c r="FP97" s="36">
        <v>0</v>
      </c>
      <c r="FQ97" s="36">
        <v>342618</v>
      </c>
      <c r="FR97" s="36">
        <v>0</v>
      </c>
      <c r="FS97" s="37" t="s">
        <v>241</v>
      </c>
      <c r="FT97" s="39">
        <f t="shared" si="71"/>
        <v>0</v>
      </c>
      <c r="FU97" s="39">
        <f t="shared" si="71"/>
        <v>674</v>
      </c>
      <c r="FV97" s="39">
        <f t="shared" si="71"/>
        <v>0</v>
      </c>
      <c r="FW97" s="39">
        <f t="shared" si="71"/>
        <v>1722358</v>
      </c>
      <c r="FX97" s="39">
        <f t="shared" si="71"/>
        <v>0</v>
      </c>
      <c r="FY97" s="39">
        <f t="shared" si="72"/>
        <v>0</v>
      </c>
      <c r="FZ97" s="39">
        <f t="shared" si="73"/>
        <v>0</v>
      </c>
      <c r="GA97" s="39">
        <f t="shared" si="74"/>
        <v>80223</v>
      </c>
      <c r="GB97" s="39">
        <f t="shared" si="74"/>
        <v>0</v>
      </c>
      <c r="GC97" s="39">
        <f t="shared" si="74"/>
        <v>0</v>
      </c>
      <c r="GD97" s="39">
        <f t="shared" si="75"/>
        <v>0</v>
      </c>
      <c r="GE97" s="39">
        <f t="shared" si="75"/>
        <v>0</v>
      </c>
      <c r="GF97" s="39"/>
      <c r="GG97" s="39"/>
      <c r="GH97" s="39">
        <f t="shared" si="76"/>
        <v>0</v>
      </c>
      <c r="GI97" s="39">
        <f t="shared" si="77"/>
        <v>0</v>
      </c>
      <c r="GJ97" s="39">
        <f t="shared" si="78"/>
        <v>1803255</v>
      </c>
      <c r="GK97" s="39"/>
      <c r="GL97" s="39">
        <f t="shared" si="79"/>
        <v>0</v>
      </c>
      <c r="GM97" s="39"/>
      <c r="GN97" s="39">
        <f t="shared" si="57"/>
        <v>0</v>
      </c>
      <c r="GO97" s="40">
        <f t="shared" si="80"/>
        <v>342618</v>
      </c>
      <c r="GP97" s="40">
        <f t="shared" si="58"/>
        <v>2145873</v>
      </c>
      <c r="GQ97" s="40">
        <f t="shared" si="59"/>
        <v>2145873</v>
      </c>
      <c r="GR97" s="39" t="str">
        <f>IFERROR(VLOOKUP(CONCATENATE(C97,R97,S97),'Clientes Afectados'!$L$4:$M$249,2,0),"NO")</f>
        <v>NO</v>
      </c>
      <c r="GS97" s="64">
        <f t="shared" si="60"/>
        <v>30</v>
      </c>
      <c r="GT97" s="39" t="e">
        <f>+IF(GS97&gt;#REF!,"SI","NO")</f>
        <v>#REF!</v>
      </c>
    </row>
    <row r="98" spans="1:202" x14ac:dyDescent="0.25">
      <c r="A98" s="35">
        <v>43313</v>
      </c>
      <c r="B98" s="36">
        <v>1594986</v>
      </c>
      <c r="C98" s="36">
        <v>1493531</v>
      </c>
      <c r="D98" s="36">
        <v>1493531</v>
      </c>
      <c r="E98" s="37" t="s">
        <v>277</v>
      </c>
      <c r="F98" s="37" t="s">
        <v>258</v>
      </c>
      <c r="G98" s="37" t="s">
        <v>278</v>
      </c>
      <c r="H98" s="85" t="s">
        <v>231</v>
      </c>
      <c r="I98" s="37" t="s">
        <v>262</v>
      </c>
      <c r="J98" s="37" t="s">
        <v>233</v>
      </c>
      <c r="K98" s="37" t="s">
        <v>234</v>
      </c>
      <c r="L98" s="37" t="s">
        <v>235</v>
      </c>
      <c r="M98" s="37" t="s">
        <v>279</v>
      </c>
      <c r="N98" s="37" t="s">
        <v>280</v>
      </c>
      <c r="O98" s="37" t="s">
        <v>241</v>
      </c>
      <c r="P98" s="37" t="s">
        <v>281</v>
      </c>
      <c r="Q98" s="37" t="s">
        <v>240</v>
      </c>
      <c r="R98" s="38">
        <v>43285</v>
      </c>
      <c r="S98" s="38">
        <v>43315</v>
      </c>
      <c r="T98" s="38">
        <v>43319</v>
      </c>
      <c r="U98" s="36">
        <v>212471437</v>
      </c>
      <c r="V98" s="36">
        <v>17224</v>
      </c>
      <c r="W98" s="36">
        <v>0</v>
      </c>
      <c r="X98" s="36">
        <v>2040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66</v>
      </c>
      <c r="AE98" s="36">
        <v>95</v>
      </c>
      <c r="AF98" s="36">
        <v>66</v>
      </c>
      <c r="AG98" s="36">
        <v>66</v>
      </c>
      <c r="AH98" s="36">
        <v>84832</v>
      </c>
      <c r="AI98" s="36">
        <v>802</v>
      </c>
      <c r="AJ98" s="36">
        <v>0</v>
      </c>
      <c r="AK98" s="36">
        <v>1194708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171966</v>
      </c>
      <c r="AU98" s="36">
        <v>0</v>
      </c>
      <c r="AV98" s="36">
        <v>0</v>
      </c>
      <c r="AW98" s="36">
        <v>10679</v>
      </c>
      <c r="AX98" s="36">
        <v>0</v>
      </c>
      <c r="AY98" s="36">
        <v>117022</v>
      </c>
      <c r="AZ98" s="36">
        <v>374255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1642238</v>
      </c>
      <c r="CE98" s="36">
        <v>1954263</v>
      </c>
      <c r="CF98" s="36">
        <v>0</v>
      </c>
      <c r="CG98" s="36">
        <v>312025</v>
      </c>
      <c r="CH98" s="36">
        <v>0</v>
      </c>
      <c r="CI98" s="36">
        <v>0</v>
      </c>
      <c r="CJ98" s="36">
        <v>0</v>
      </c>
      <c r="CK98" s="36">
        <v>0</v>
      </c>
      <c r="CL98" s="36">
        <v>312025</v>
      </c>
      <c r="CM98" s="36">
        <v>-1954263</v>
      </c>
      <c r="CN98" s="36">
        <v>0</v>
      </c>
      <c r="CO98" s="36">
        <v>0</v>
      </c>
      <c r="CP98" s="36">
        <v>0</v>
      </c>
      <c r="CQ98" s="36">
        <v>0</v>
      </c>
      <c r="CR98" s="36">
        <v>0</v>
      </c>
      <c r="CS98" s="36">
        <v>0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6">
        <v>0</v>
      </c>
      <c r="DC98" s="36">
        <v>0</v>
      </c>
      <c r="DD98" s="36">
        <v>0</v>
      </c>
      <c r="DE98" s="36">
        <v>-1954263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0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0</v>
      </c>
      <c r="FL98" s="36">
        <v>0</v>
      </c>
      <c r="FM98" s="36">
        <v>0</v>
      </c>
      <c r="FN98" s="36">
        <v>0</v>
      </c>
      <c r="FO98" s="36">
        <v>0</v>
      </c>
      <c r="FP98" s="36">
        <v>0</v>
      </c>
      <c r="FQ98" s="36">
        <v>312025</v>
      </c>
      <c r="FR98" s="36">
        <v>0</v>
      </c>
      <c r="FS98" s="37" t="s">
        <v>241</v>
      </c>
      <c r="FT98" s="39">
        <f t="shared" si="71"/>
        <v>71287</v>
      </c>
      <c r="FU98" s="39">
        <f t="shared" si="71"/>
        <v>674</v>
      </c>
      <c r="FV98" s="39">
        <f t="shared" si="71"/>
        <v>0</v>
      </c>
      <c r="FW98" s="39">
        <f t="shared" si="71"/>
        <v>1003956</v>
      </c>
      <c r="FX98" s="39">
        <f t="shared" si="71"/>
        <v>0</v>
      </c>
      <c r="FY98" s="39">
        <f t="shared" si="72"/>
        <v>144509</v>
      </c>
      <c r="FZ98" s="39">
        <f t="shared" si="73"/>
        <v>0</v>
      </c>
      <c r="GA98" s="39">
        <f t="shared" si="74"/>
        <v>98338</v>
      </c>
      <c r="GB98" s="39">
        <f t="shared" si="74"/>
        <v>314500</v>
      </c>
      <c r="GC98" s="39">
        <f t="shared" si="74"/>
        <v>0</v>
      </c>
      <c r="GD98" s="39">
        <f t="shared" si="75"/>
        <v>0</v>
      </c>
      <c r="GE98" s="39">
        <f t="shared" si="75"/>
        <v>0</v>
      </c>
      <c r="GF98" s="39"/>
      <c r="GG98" s="39"/>
      <c r="GH98" s="39">
        <f t="shared" si="76"/>
        <v>8973.9495798319331</v>
      </c>
      <c r="GI98" s="39">
        <f t="shared" si="77"/>
        <v>0</v>
      </c>
      <c r="GJ98" s="39">
        <f t="shared" si="78"/>
        <v>1642237.9495798319</v>
      </c>
      <c r="GK98" s="39"/>
      <c r="GL98" s="39">
        <f t="shared" si="79"/>
        <v>0</v>
      </c>
      <c r="GM98" s="39"/>
      <c r="GN98" s="39">
        <f t="shared" si="57"/>
        <v>0</v>
      </c>
      <c r="GO98" s="40">
        <f t="shared" si="80"/>
        <v>312025</v>
      </c>
      <c r="GP98" s="40">
        <f t="shared" si="58"/>
        <v>1954262.9495798319</v>
      </c>
      <c r="GQ98" s="40">
        <f t="shared" si="59"/>
        <v>1954262.9495798319</v>
      </c>
      <c r="GR98" s="39" t="str">
        <f>IFERROR(VLOOKUP(CONCATENATE(C98,R98,S98),'Clientes Afectados'!$L$4:$M$249,2,0),"NO")</f>
        <v>NO</v>
      </c>
      <c r="GS98" s="64">
        <f t="shared" si="60"/>
        <v>30</v>
      </c>
      <c r="GT98" s="39" t="e">
        <f>+IF(GS98&gt;#REF!,"SI","NO")</f>
        <v>#REF!</v>
      </c>
    </row>
    <row r="99" spans="1:202" x14ac:dyDescent="0.25">
      <c r="A99" s="35">
        <v>43313</v>
      </c>
      <c r="B99" s="36">
        <v>1594986</v>
      </c>
      <c r="C99" s="36">
        <v>2797207</v>
      </c>
      <c r="D99" s="36">
        <v>2797207</v>
      </c>
      <c r="E99" s="37" t="s">
        <v>282</v>
      </c>
      <c r="F99" s="37" t="s">
        <v>283</v>
      </c>
      <c r="G99" s="37" t="s">
        <v>284</v>
      </c>
      <c r="H99" s="85" t="s">
        <v>285</v>
      </c>
      <c r="I99" s="37" t="s">
        <v>286</v>
      </c>
      <c r="J99" s="37" t="s">
        <v>233</v>
      </c>
      <c r="K99" s="37" t="s">
        <v>234</v>
      </c>
      <c r="L99" s="37" t="s">
        <v>235</v>
      </c>
      <c r="M99" s="37" t="s">
        <v>245</v>
      </c>
      <c r="N99" s="37" t="s">
        <v>246</v>
      </c>
      <c r="O99" s="37" t="s">
        <v>245</v>
      </c>
      <c r="P99" s="37" t="s">
        <v>281</v>
      </c>
      <c r="Q99" s="37" t="s">
        <v>240</v>
      </c>
      <c r="R99" s="38">
        <v>43225</v>
      </c>
      <c r="S99" s="38">
        <v>43315</v>
      </c>
      <c r="T99" s="38">
        <v>43319</v>
      </c>
      <c r="U99" s="36">
        <v>212471437</v>
      </c>
      <c r="V99" s="36">
        <v>59797</v>
      </c>
      <c r="W99" s="36">
        <v>0</v>
      </c>
      <c r="X99" s="36">
        <v>20002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40</v>
      </c>
      <c r="AE99" s="36">
        <v>46.5</v>
      </c>
      <c r="AF99" s="36">
        <v>39</v>
      </c>
      <c r="AG99" s="36">
        <v>39</v>
      </c>
      <c r="AH99" s="36">
        <v>0</v>
      </c>
      <c r="AI99" s="36">
        <v>802</v>
      </c>
      <c r="AJ99" s="36">
        <v>0</v>
      </c>
      <c r="AK99" s="36">
        <v>4377076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0</v>
      </c>
      <c r="AR99" s="36">
        <v>0</v>
      </c>
      <c r="AS99" s="36">
        <v>0</v>
      </c>
      <c r="AT99" s="36">
        <v>571073</v>
      </c>
      <c r="AU99" s="36">
        <v>0</v>
      </c>
      <c r="AV99" s="36">
        <v>0</v>
      </c>
      <c r="AW99" s="36">
        <v>37073</v>
      </c>
      <c r="AX99" s="36">
        <v>0</v>
      </c>
      <c r="AY99" s="36">
        <v>401618</v>
      </c>
      <c r="AZ99" s="36">
        <v>1029430</v>
      </c>
      <c r="BA99" s="36">
        <v>0</v>
      </c>
      <c r="BB99" s="36">
        <v>0</v>
      </c>
      <c r="BC99" s="36">
        <v>0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>
        <v>0</v>
      </c>
      <c r="BO99" s="36">
        <v>0</v>
      </c>
      <c r="BP99" s="36">
        <v>-2810677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3030584</v>
      </c>
      <c r="CE99" s="36">
        <v>3606394</v>
      </c>
      <c r="CF99" s="36">
        <v>0</v>
      </c>
      <c r="CG99" s="36">
        <v>575811</v>
      </c>
      <c r="CH99" s="36">
        <v>0</v>
      </c>
      <c r="CI99" s="36">
        <v>0</v>
      </c>
      <c r="CJ99" s="36">
        <v>0</v>
      </c>
      <c r="CK99" s="36">
        <v>0</v>
      </c>
      <c r="CL99" s="36">
        <v>575811</v>
      </c>
      <c r="CM99" s="36">
        <v>-3606394</v>
      </c>
      <c r="CN99" s="36">
        <v>0</v>
      </c>
      <c r="CO99" s="36">
        <v>0</v>
      </c>
      <c r="CP99" s="36">
        <v>0</v>
      </c>
      <c r="CQ99" s="36">
        <v>0</v>
      </c>
      <c r="CR99" s="36">
        <v>0</v>
      </c>
      <c r="CS99" s="36">
        <v>0</v>
      </c>
      <c r="CT99" s="36">
        <v>0</v>
      </c>
      <c r="CU99" s="36">
        <v>0</v>
      </c>
      <c r="CV99" s="36">
        <v>0</v>
      </c>
      <c r="CW99" s="36">
        <v>0</v>
      </c>
      <c r="CX99" s="36">
        <v>0</v>
      </c>
      <c r="CY99" s="36">
        <v>0</v>
      </c>
      <c r="CZ99" s="36">
        <v>0</v>
      </c>
      <c r="DA99" s="36">
        <v>0</v>
      </c>
      <c r="DB99" s="36">
        <v>0</v>
      </c>
      <c r="DC99" s="36">
        <v>0</v>
      </c>
      <c r="DD99" s="36">
        <v>0</v>
      </c>
      <c r="DE99" s="36">
        <v>-3606394</v>
      </c>
      <c r="DF99" s="36">
        <v>0</v>
      </c>
      <c r="DG99" s="36">
        <v>0</v>
      </c>
      <c r="DH99" s="36">
        <v>0</v>
      </c>
      <c r="DI99" s="36">
        <v>0</v>
      </c>
      <c r="DJ99" s="36">
        <v>0</v>
      </c>
      <c r="DK99" s="36">
        <v>0</v>
      </c>
      <c r="DL99" s="36">
        <v>0</v>
      </c>
      <c r="DM99" s="36">
        <v>0</v>
      </c>
      <c r="DN99" s="36">
        <v>0</v>
      </c>
      <c r="DO99" s="36">
        <v>0</v>
      </c>
      <c r="DP99" s="36">
        <v>0</v>
      </c>
      <c r="DQ99" s="36">
        <v>0</v>
      </c>
      <c r="DR99" s="36">
        <v>0</v>
      </c>
      <c r="DS99" s="36">
        <v>0</v>
      </c>
      <c r="DT99" s="36">
        <v>0</v>
      </c>
      <c r="DU99" s="36">
        <v>0</v>
      </c>
      <c r="DV99" s="36">
        <v>0</v>
      </c>
      <c r="DW99" s="36">
        <v>0</v>
      </c>
      <c r="DX99" s="36">
        <v>0</v>
      </c>
      <c r="DY99" s="36">
        <v>0</v>
      </c>
      <c r="DZ99" s="36">
        <v>0</v>
      </c>
      <c r="EA99" s="36">
        <v>0</v>
      </c>
      <c r="EB99" s="36">
        <v>0</v>
      </c>
      <c r="EC99" s="36">
        <v>0</v>
      </c>
      <c r="ED99" s="36">
        <v>0</v>
      </c>
      <c r="EE99" s="36">
        <v>0</v>
      </c>
      <c r="EF99" s="36">
        <v>0</v>
      </c>
      <c r="EG99" s="36">
        <v>0</v>
      </c>
      <c r="EH99" s="36">
        <v>0</v>
      </c>
      <c r="EI99" s="36">
        <v>0</v>
      </c>
      <c r="EJ99" s="36">
        <v>0</v>
      </c>
      <c r="EK99" s="36">
        <v>0</v>
      </c>
      <c r="EL99" s="36">
        <v>0</v>
      </c>
      <c r="EM99" s="36">
        <v>0</v>
      </c>
      <c r="EN99" s="36">
        <v>0</v>
      </c>
      <c r="EO99" s="36">
        <v>0</v>
      </c>
      <c r="EP99" s="36">
        <v>0</v>
      </c>
      <c r="EQ99" s="36">
        <v>0</v>
      </c>
      <c r="ER99" s="36">
        <v>0</v>
      </c>
      <c r="ES99" s="36">
        <v>0</v>
      </c>
      <c r="ET99" s="36">
        <v>0</v>
      </c>
      <c r="EU99" s="36">
        <v>0</v>
      </c>
      <c r="EV99" s="36">
        <v>0</v>
      </c>
      <c r="EW99" s="36">
        <v>0</v>
      </c>
      <c r="EX99" s="36">
        <v>0</v>
      </c>
      <c r="EY99" s="36">
        <v>0</v>
      </c>
      <c r="EZ99" s="36">
        <v>0</v>
      </c>
      <c r="FA99" s="36">
        <v>0</v>
      </c>
      <c r="FB99" s="36">
        <v>0</v>
      </c>
      <c r="FC99" s="36">
        <v>0</v>
      </c>
      <c r="FD99" s="36">
        <v>0</v>
      </c>
      <c r="FE99" s="36">
        <v>0</v>
      </c>
      <c r="FF99" s="36">
        <v>0</v>
      </c>
      <c r="FG99" s="36">
        <v>0</v>
      </c>
      <c r="FH99" s="36">
        <v>0</v>
      </c>
      <c r="FI99" s="36">
        <v>0</v>
      </c>
      <c r="FJ99" s="36">
        <v>0</v>
      </c>
      <c r="FK99" s="36">
        <v>0</v>
      </c>
      <c r="FL99" s="36">
        <v>0</v>
      </c>
      <c r="FM99" s="36">
        <v>0</v>
      </c>
      <c r="FN99" s="36">
        <v>0</v>
      </c>
      <c r="FO99" s="36">
        <v>0</v>
      </c>
      <c r="FP99" s="36">
        <v>0</v>
      </c>
      <c r="FQ99" s="36">
        <v>575811</v>
      </c>
      <c r="FR99" s="36">
        <v>1</v>
      </c>
      <c r="FS99" s="37" t="s">
        <v>241</v>
      </c>
      <c r="FT99" s="39">
        <f t="shared" si="71"/>
        <v>0</v>
      </c>
      <c r="FU99" s="39">
        <f t="shared" si="71"/>
        <v>674</v>
      </c>
      <c r="FV99" s="39">
        <f t="shared" si="71"/>
        <v>0</v>
      </c>
      <c r="FW99" s="39">
        <f t="shared" si="71"/>
        <v>3678215</v>
      </c>
      <c r="FX99" s="39">
        <f t="shared" si="71"/>
        <v>0</v>
      </c>
      <c r="FY99" s="39">
        <f t="shared" si="72"/>
        <v>479893</v>
      </c>
      <c r="FZ99" s="39">
        <f t="shared" si="73"/>
        <v>0</v>
      </c>
      <c r="GA99" s="39">
        <f t="shared" si="74"/>
        <v>337494</v>
      </c>
      <c r="GB99" s="39">
        <f t="shared" si="74"/>
        <v>865067</v>
      </c>
      <c r="GC99" s="39">
        <f t="shared" si="74"/>
        <v>0</v>
      </c>
      <c r="GD99" s="39">
        <f t="shared" si="75"/>
        <v>0</v>
      </c>
      <c r="GE99" s="39">
        <f t="shared" si="75"/>
        <v>0</v>
      </c>
      <c r="GF99" s="39"/>
      <c r="GG99" s="39"/>
      <c r="GH99" s="39">
        <f t="shared" si="76"/>
        <v>31153.781512605045</v>
      </c>
      <c r="GI99" s="39">
        <f t="shared" si="77"/>
        <v>0</v>
      </c>
      <c r="GJ99" s="39">
        <f t="shared" si="78"/>
        <v>5392496.781512605</v>
      </c>
      <c r="GK99" s="39"/>
      <c r="GL99" s="39">
        <f t="shared" si="79"/>
        <v>-2810677</v>
      </c>
      <c r="GM99" s="39"/>
      <c r="GN99" s="39">
        <f t="shared" si="57"/>
        <v>0</v>
      </c>
      <c r="GO99" s="40">
        <f t="shared" si="80"/>
        <v>1024574</v>
      </c>
      <c r="GP99" s="40">
        <f t="shared" si="58"/>
        <v>6417070.781512605</v>
      </c>
      <c r="GQ99" s="40">
        <f t="shared" si="59"/>
        <v>3606393.781512605</v>
      </c>
      <c r="GR99" s="39" t="str">
        <f>IFERROR(VLOOKUP(CONCATENATE(C99,R99,S99),'Clientes Afectados'!$L$4:$M$249,2,0),"NO")</f>
        <v>NO</v>
      </c>
      <c r="GS99" s="64">
        <f t="shared" si="60"/>
        <v>90</v>
      </c>
      <c r="GT99" s="39" t="e">
        <f>+IF(GS99&gt;#REF!,"SI","NO")</f>
        <v>#REF!</v>
      </c>
    </row>
    <row r="100" spans="1:202" x14ac:dyDescent="0.25">
      <c r="A100" s="35">
        <v>43282</v>
      </c>
      <c r="B100" s="36">
        <v>1594986</v>
      </c>
      <c r="C100" s="36">
        <v>532998</v>
      </c>
      <c r="D100" s="36">
        <v>532998</v>
      </c>
      <c r="E100" s="37" t="s">
        <v>228</v>
      </c>
      <c r="F100" s="37" t="s">
        <v>229</v>
      </c>
      <c r="G100" s="37" t="s">
        <v>230</v>
      </c>
      <c r="H100" s="85" t="s">
        <v>231</v>
      </c>
      <c r="I100" s="37" t="s">
        <v>232</v>
      </c>
      <c r="J100" s="37" t="s">
        <v>233</v>
      </c>
      <c r="K100" s="37" t="s">
        <v>234</v>
      </c>
      <c r="L100" s="37" t="s">
        <v>235</v>
      </c>
      <c r="M100" s="37" t="s">
        <v>236</v>
      </c>
      <c r="N100" s="37" t="s">
        <v>237</v>
      </c>
      <c r="O100" s="37" t="s">
        <v>238</v>
      </c>
      <c r="P100" s="37" t="s">
        <v>239</v>
      </c>
      <c r="Q100" s="37" t="s">
        <v>240</v>
      </c>
      <c r="R100" s="38">
        <v>43255</v>
      </c>
      <c r="S100" s="38">
        <v>43285</v>
      </c>
      <c r="T100" s="38">
        <v>43288</v>
      </c>
      <c r="U100" s="36">
        <v>212471396</v>
      </c>
      <c r="V100" s="36">
        <v>33678</v>
      </c>
      <c r="W100" s="36">
        <v>0</v>
      </c>
      <c r="X100" s="36">
        <v>11583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199</v>
      </c>
      <c r="AE100" s="36">
        <v>198</v>
      </c>
      <c r="AF100" s="36">
        <v>199</v>
      </c>
      <c r="AG100" s="36">
        <v>199</v>
      </c>
      <c r="AH100" s="36">
        <v>154080</v>
      </c>
      <c r="AI100" s="36">
        <v>800</v>
      </c>
      <c r="AJ100" s="36">
        <v>0</v>
      </c>
      <c r="AK100" s="36">
        <v>2336006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315890</v>
      </c>
      <c r="AU100" s="36">
        <v>0</v>
      </c>
      <c r="AV100" s="36">
        <v>0</v>
      </c>
      <c r="AW100" s="36">
        <v>20880</v>
      </c>
      <c r="AX100" s="36">
        <v>0</v>
      </c>
      <c r="AY100" s="36">
        <v>230635</v>
      </c>
      <c r="AZ100" s="36">
        <v>1125769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3516016</v>
      </c>
      <c r="CE100" s="36">
        <v>4184059</v>
      </c>
      <c r="CF100" s="36">
        <v>0</v>
      </c>
      <c r="CG100" s="36">
        <v>668043</v>
      </c>
      <c r="CH100" s="36">
        <v>0</v>
      </c>
      <c r="CI100" s="36">
        <v>0</v>
      </c>
      <c r="CJ100" s="36">
        <v>0</v>
      </c>
      <c r="CK100" s="36">
        <v>0</v>
      </c>
      <c r="CL100" s="36">
        <v>668043</v>
      </c>
      <c r="CM100" s="36">
        <v>-4184059</v>
      </c>
      <c r="CN100" s="36">
        <v>0</v>
      </c>
      <c r="CO100" s="36">
        <v>0</v>
      </c>
      <c r="CP100" s="36">
        <v>0</v>
      </c>
      <c r="CQ100" s="36">
        <v>0</v>
      </c>
      <c r="CR100" s="36">
        <v>0</v>
      </c>
      <c r="CS100" s="36">
        <v>0</v>
      </c>
      <c r="CT100" s="36">
        <v>0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6">
        <v>0</v>
      </c>
      <c r="DC100" s="36">
        <v>0</v>
      </c>
      <c r="DD100" s="36">
        <v>0</v>
      </c>
      <c r="DE100" s="36">
        <v>-4184059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0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0</v>
      </c>
      <c r="FL100" s="36">
        <v>0</v>
      </c>
      <c r="FM100" s="36">
        <v>0</v>
      </c>
      <c r="FN100" s="36">
        <v>0</v>
      </c>
      <c r="FO100" s="36">
        <v>0</v>
      </c>
      <c r="FP100" s="36">
        <v>0</v>
      </c>
      <c r="FQ100" s="36">
        <v>668043</v>
      </c>
      <c r="FR100" s="36">
        <v>0</v>
      </c>
      <c r="FS100" s="37" t="s">
        <v>241</v>
      </c>
      <c r="FT100" s="39">
        <f>ROUND(AH100/1.19,0)</f>
        <v>129479</v>
      </c>
      <c r="FU100" s="39">
        <f>ROUND(AI100/1.19,0)</f>
        <v>672</v>
      </c>
      <c r="FV100" s="39">
        <f>ROUND(AJ100/1.19,0)</f>
        <v>0</v>
      </c>
      <c r="FW100" s="39">
        <f>ROUND(AK100/1.19,0)</f>
        <v>1963030</v>
      </c>
      <c r="FX100" s="39">
        <f>ROUND(AL100/1.19,0)</f>
        <v>0</v>
      </c>
      <c r="FY100" s="39">
        <f>ROUND(AT100/1.19,0)</f>
        <v>265454</v>
      </c>
      <c r="FZ100" s="39">
        <f>ROUND(AN100/1.19,0)</f>
        <v>0</v>
      </c>
      <c r="GA100" s="39">
        <f>ROUND(AY100/1.19,0)</f>
        <v>193811</v>
      </c>
      <c r="GB100" s="39">
        <f>ROUND(AZ100/1.19,0)</f>
        <v>946024</v>
      </c>
      <c r="GC100" s="39">
        <f>ROUND(BA100/1.19,0)</f>
        <v>0</v>
      </c>
      <c r="GD100" s="39">
        <f>ROUND(BN100/1.19,0)</f>
        <v>0</v>
      </c>
      <c r="GE100" s="39">
        <f>ROUND(BO100/1.19,0)</f>
        <v>0</v>
      </c>
      <c r="GF100" s="39"/>
      <c r="GG100" s="39"/>
      <c r="GH100" s="39">
        <f>AW100/1.19</f>
        <v>17546.218487394959</v>
      </c>
      <c r="GI100" s="39">
        <f>EZ100</f>
        <v>0</v>
      </c>
      <c r="GJ100" s="39">
        <f>SUM(FT100:GE100)+GH100</f>
        <v>3516016.218487395</v>
      </c>
      <c r="GK100" s="39"/>
      <c r="GL100" s="39">
        <f>BP100</f>
        <v>0</v>
      </c>
      <c r="GM100" s="39"/>
      <c r="GN100" s="39">
        <f t="shared" si="57"/>
        <v>0</v>
      </c>
      <c r="GO100" s="40">
        <f>ROUND(GJ100*0.19,0)</f>
        <v>668043</v>
      </c>
      <c r="GP100" s="40">
        <f t="shared" si="58"/>
        <v>4184059.218487395</v>
      </c>
      <c r="GQ100" s="40">
        <f t="shared" si="59"/>
        <v>4184059.218487395</v>
      </c>
      <c r="GR100" s="39" t="str">
        <f>IFERROR(VLOOKUP(CONCATENATE(C100,R100,S100),'Clientes Afectados'!$L$4:$M$249,2,0),"NO")</f>
        <v>NO</v>
      </c>
      <c r="GS100" s="64">
        <f t="shared" si="60"/>
        <v>30</v>
      </c>
      <c r="GT100" s="39" t="e">
        <f>+IF(GS100&gt;#REF!,"SI","NO")</f>
        <v>#REF!</v>
      </c>
    </row>
    <row r="101" spans="1:202" x14ac:dyDescent="0.25">
      <c r="A101" s="35">
        <v>43282</v>
      </c>
      <c r="B101" s="36">
        <v>1594986</v>
      </c>
      <c r="C101" s="36">
        <v>532999</v>
      </c>
      <c r="D101" s="36">
        <v>532999</v>
      </c>
      <c r="E101" s="37" t="s">
        <v>242</v>
      </c>
      <c r="F101" s="37" t="s">
        <v>229</v>
      </c>
      <c r="G101" s="37" t="s">
        <v>243</v>
      </c>
      <c r="H101" s="85" t="s">
        <v>231</v>
      </c>
      <c r="I101" s="37" t="s">
        <v>262</v>
      </c>
      <c r="J101" s="37" t="s">
        <v>233</v>
      </c>
      <c r="K101" s="37" t="s">
        <v>234</v>
      </c>
      <c r="L101" s="37" t="s">
        <v>235</v>
      </c>
      <c r="M101" s="37" t="s">
        <v>245</v>
      </c>
      <c r="N101" s="37" t="s">
        <v>246</v>
      </c>
      <c r="O101" s="37" t="s">
        <v>245</v>
      </c>
      <c r="P101" s="37" t="s">
        <v>239</v>
      </c>
      <c r="Q101" s="37" t="s">
        <v>240</v>
      </c>
      <c r="R101" s="38">
        <v>43255</v>
      </c>
      <c r="S101" s="38">
        <v>43285</v>
      </c>
      <c r="T101" s="38">
        <v>43288</v>
      </c>
      <c r="U101" s="36">
        <v>212471396</v>
      </c>
      <c r="V101" s="36">
        <v>11994</v>
      </c>
      <c r="W101" s="36">
        <v>0</v>
      </c>
      <c r="X101" s="36">
        <v>6199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23</v>
      </c>
      <c r="AE101" s="36">
        <v>23</v>
      </c>
      <c r="AF101" s="36">
        <v>22</v>
      </c>
      <c r="AG101" s="36">
        <v>22</v>
      </c>
      <c r="AH101" s="36">
        <v>84735</v>
      </c>
      <c r="AI101" s="36">
        <v>800</v>
      </c>
      <c r="AJ101" s="36">
        <v>0</v>
      </c>
      <c r="AK101" s="36">
        <v>831940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112501</v>
      </c>
      <c r="AU101" s="36">
        <v>0</v>
      </c>
      <c r="AV101" s="36">
        <v>0</v>
      </c>
      <c r="AW101" s="36">
        <v>7436</v>
      </c>
      <c r="AX101" s="36">
        <v>0</v>
      </c>
      <c r="AY101" s="36">
        <v>26790</v>
      </c>
      <c r="AZ101" s="36">
        <v>124457</v>
      </c>
      <c r="BA101" s="36">
        <v>39327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1031922</v>
      </c>
      <c r="CE101" s="36">
        <v>1227987</v>
      </c>
      <c r="CF101" s="36">
        <v>0</v>
      </c>
      <c r="CG101" s="36">
        <v>196065</v>
      </c>
      <c r="CH101" s="36">
        <v>0</v>
      </c>
      <c r="CI101" s="36">
        <v>0</v>
      </c>
      <c r="CJ101" s="36">
        <v>0</v>
      </c>
      <c r="CK101" s="36">
        <v>0</v>
      </c>
      <c r="CL101" s="36">
        <v>196065</v>
      </c>
      <c r="CM101" s="36">
        <v>-1227987</v>
      </c>
      <c r="CN101" s="36">
        <v>0</v>
      </c>
      <c r="CO101" s="36">
        <v>0</v>
      </c>
      <c r="CP101" s="36">
        <v>0</v>
      </c>
      <c r="CQ101" s="36">
        <v>0</v>
      </c>
      <c r="CR101" s="36">
        <v>0</v>
      </c>
      <c r="CS101" s="36">
        <v>0</v>
      </c>
      <c r="CT101" s="36">
        <v>0</v>
      </c>
      <c r="CU101" s="36">
        <v>0</v>
      </c>
      <c r="CV101" s="36">
        <v>0</v>
      </c>
      <c r="CW101" s="36">
        <v>0</v>
      </c>
      <c r="CX101" s="36">
        <v>0</v>
      </c>
      <c r="CY101" s="36">
        <v>0</v>
      </c>
      <c r="CZ101" s="36">
        <v>0</v>
      </c>
      <c r="DA101" s="36">
        <v>0</v>
      </c>
      <c r="DB101" s="36">
        <v>0</v>
      </c>
      <c r="DC101" s="36">
        <v>0</v>
      </c>
      <c r="DD101" s="36">
        <v>0</v>
      </c>
      <c r="DE101" s="36">
        <v>-1227987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  <c r="DQ101" s="36">
        <v>0</v>
      </c>
      <c r="DR101" s="36">
        <v>0</v>
      </c>
      <c r="DS101" s="36">
        <v>0</v>
      </c>
      <c r="DT101" s="36">
        <v>0</v>
      </c>
      <c r="DU101" s="36">
        <v>0</v>
      </c>
      <c r="DV101" s="36">
        <v>0</v>
      </c>
      <c r="DW101" s="36">
        <v>0</v>
      </c>
      <c r="DX101" s="36">
        <v>0</v>
      </c>
      <c r="DY101" s="36">
        <v>0</v>
      </c>
      <c r="DZ101" s="36">
        <v>0</v>
      </c>
      <c r="EA101" s="36">
        <v>0</v>
      </c>
      <c r="EB101" s="36">
        <v>0</v>
      </c>
      <c r="EC101" s="36">
        <v>0</v>
      </c>
      <c r="ED101" s="36">
        <v>0</v>
      </c>
      <c r="EE101" s="36">
        <v>0</v>
      </c>
      <c r="EF101" s="36">
        <v>0</v>
      </c>
      <c r="EG101" s="36">
        <v>0</v>
      </c>
      <c r="EH101" s="36">
        <v>0</v>
      </c>
      <c r="EI101" s="36">
        <v>0</v>
      </c>
      <c r="EJ101" s="36">
        <v>0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0</v>
      </c>
      <c r="EQ101" s="36">
        <v>0</v>
      </c>
      <c r="ER101" s="36">
        <v>0</v>
      </c>
      <c r="ES101" s="36">
        <v>0</v>
      </c>
      <c r="ET101" s="36">
        <v>0</v>
      </c>
      <c r="EU101" s="36">
        <v>0</v>
      </c>
      <c r="EV101" s="36">
        <v>0</v>
      </c>
      <c r="EW101" s="36">
        <v>0</v>
      </c>
      <c r="EX101" s="36">
        <v>0</v>
      </c>
      <c r="EY101" s="36">
        <v>0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0</v>
      </c>
      <c r="FF101" s="36">
        <v>0</v>
      </c>
      <c r="FG101" s="36">
        <v>0</v>
      </c>
      <c r="FH101" s="36">
        <v>0</v>
      </c>
      <c r="FI101" s="36">
        <v>0</v>
      </c>
      <c r="FJ101" s="36">
        <v>0</v>
      </c>
      <c r="FK101" s="36">
        <v>0</v>
      </c>
      <c r="FL101" s="36">
        <v>0</v>
      </c>
      <c r="FM101" s="36">
        <v>0</v>
      </c>
      <c r="FN101" s="36">
        <v>0</v>
      </c>
      <c r="FO101" s="36">
        <v>0</v>
      </c>
      <c r="FP101" s="36">
        <v>0</v>
      </c>
      <c r="FQ101" s="36">
        <v>196065</v>
      </c>
      <c r="FR101" s="36">
        <v>0</v>
      </c>
      <c r="FS101" s="37" t="s">
        <v>241</v>
      </c>
      <c r="FT101" s="39">
        <f t="shared" ref="FT101:FX113" si="81">ROUND(AH101/1.19,0)</f>
        <v>71206</v>
      </c>
      <c r="FU101" s="39">
        <f t="shared" si="81"/>
        <v>672</v>
      </c>
      <c r="FV101" s="39">
        <f t="shared" si="81"/>
        <v>0</v>
      </c>
      <c r="FW101" s="39">
        <f t="shared" si="81"/>
        <v>699109</v>
      </c>
      <c r="FX101" s="39">
        <f t="shared" si="81"/>
        <v>0</v>
      </c>
      <c r="FY101" s="39">
        <f t="shared" ref="FY101:FY113" si="82">ROUND(AT101/1.19,0)</f>
        <v>94539</v>
      </c>
      <c r="FZ101" s="39">
        <f t="shared" ref="FZ101:FZ113" si="83">ROUND(AN101/1.19,0)</f>
        <v>0</v>
      </c>
      <c r="GA101" s="39">
        <f t="shared" ref="GA101:GC113" si="84">ROUND(AY101/1.19,0)</f>
        <v>22513</v>
      </c>
      <c r="GB101" s="39">
        <f t="shared" si="84"/>
        <v>104586</v>
      </c>
      <c r="GC101" s="39">
        <f t="shared" si="84"/>
        <v>33048</v>
      </c>
      <c r="GD101" s="39">
        <f t="shared" ref="GD101:GE113" si="85">ROUND(BN101/1.19,0)</f>
        <v>0</v>
      </c>
      <c r="GE101" s="39">
        <f t="shared" si="85"/>
        <v>0</v>
      </c>
      <c r="GF101" s="39"/>
      <c r="GG101" s="39"/>
      <c r="GH101" s="39">
        <f t="shared" ref="GH101:GH113" si="86">AW101/1.19</f>
        <v>6248.7394957983197</v>
      </c>
      <c r="GI101" s="39">
        <f t="shared" ref="GI101:GI113" si="87">EZ101</f>
        <v>0</v>
      </c>
      <c r="GJ101" s="39">
        <f t="shared" ref="GJ101:GJ113" si="88">SUM(FT101:GE101)+GH101</f>
        <v>1031921.7394957984</v>
      </c>
      <c r="GK101" s="39"/>
      <c r="GL101" s="39">
        <f t="shared" ref="GL101:GL113" si="89">BP101</f>
        <v>0</v>
      </c>
      <c r="GM101" s="39"/>
      <c r="GN101" s="39">
        <f t="shared" si="57"/>
        <v>0</v>
      </c>
      <c r="GO101" s="40">
        <f t="shared" ref="GO101:GO113" si="90">ROUND(GJ101*0.19,0)</f>
        <v>196065</v>
      </c>
      <c r="GP101" s="40">
        <f t="shared" si="58"/>
        <v>1227986.7394957985</v>
      </c>
      <c r="GQ101" s="40">
        <f t="shared" si="59"/>
        <v>1227986.7394957985</v>
      </c>
      <c r="GR101" s="39" t="str">
        <f>IFERROR(VLOOKUP(CONCATENATE(C101,R101,S101),'Clientes Afectados'!$L$4:$M$249,2,0),"NO")</f>
        <v>NO</v>
      </c>
      <c r="GS101" s="64">
        <f t="shared" si="60"/>
        <v>30</v>
      </c>
      <c r="GT101" s="39" t="e">
        <f>+IF(GS101&gt;#REF!,"SI","NO")</f>
        <v>#REF!</v>
      </c>
    </row>
    <row r="102" spans="1:202" x14ac:dyDescent="0.25">
      <c r="A102" s="35">
        <v>43282</v>
      </c>
      <c r="B102" s="36">
        <v>1594986</v>
      </c>
      <c r="C102" s="36">
        <v>533097</v>
      </c>
      <c r="D102" s="36">
        <v>533097</v>
      </c>
      <c r="E102" s="37" t="s">
        <v>247</v>
      </c>
      <c r="F102" s="37" t="s">
        <v>229</v>
      </c>
      <c r="G102" s="37" t="s">
        <v>248</v>
      </c>
      <c r="H102" s="85" t="s">
        <v>231</v>
      </c>
      <c r="I102" s="37" t="s">
        <v>232</v>
      </c>
      <c r="J102" s="37" t="s">
        <v>233</v>
      </c>
      <c r="K102" s="37" t="s">
        <v>234</v>
      </c>
      <c r="L102" s="37" t="s">
        <v>235</v>
      </c>
      <c r="M102" s="37" t="s">
        <v>249</v>
      </c>
      <c r="N102" s="37" t="s">
        <v>245</v>
      </c>
      <c r="O102" s="37" t="s">
        <v>245</v>
      </c>
      <c r="P102" s="37" t="s">
        <v>239</v>
      </c>
      <c r="Q102" s="37" t="s">
        <v>240</v>
      </c>
      <c r="R102" s="38">
        <v>43255</v>
      </c>
      <c r="S102" s="38">
        <v>43285</v>
      </c>
      <c r="T102" s="38">
        <v>43288</v>
      </c>
      <c r="U102" s="36">
        <v>212471396</v>
      </c>
      <c r="V102" s="36">
        <v>25005</v>
      </c>
      <c r="W102" s="36">
        <v>0</v>
      </c>
      <c r="X102" s="36">
        <v>9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69</v>
      </c>
      <c r="AE102" s="36">
        <v>124</v>
      </c>
      <c r="AF102" s="36">
        <v>67</v>
      </c>
      <c r="AG102" s="36">
        <v>67</v>
      </c>
      <c r="AH102" s="36">
        <v>204641</v>
      </c>
      <c r="AI102" s="36">
        <v>800</v>
      </c>
      <c r="AJ102" s="36">
        <v>0</v>
      </c>
      <c r="AK102" s="36">
        <v>1734420</v>
      </c>
      <c r="AL102" s="36">
        <v>0</v>
      </c>
      <c r="AM102" s="36">
        <v>0</v>
      </c>
      <c r="AN102" s="36">
        <v>0</v>
      </c>
      <c r="AO102" s="36">
        <v>0</v>
      </c>
      <c r="AP102" s="36">
        <v>0</v>
      </c>
      <c r="AQ102" s="36">
        <v>0</v>
      </c>
      <c r="AR102" s="36">
        <v>0</v>
      </c>
      <c r="AS102" s="36">
        <v>0</v>
      </c>
      <c r="AT102" s="36">
        <v>234541</v>
      </c>
      <c r="AU102" s="36">
        <v>0</v>
      </c>
      <c r="AV102" s="36">
        <v>0</v>
      </c>
      <c r="AW102" s="36">
        <v>15503</v>
      </c>
      <c r="AX102" s="36">
        <v>0</v>
      </c>
      <c r="AY102" s="36">
        <v>144437</v>
      </c>
      <c r="AZ102" s="36">
        <v>379028</v>
      </c>
      <c r="BA102" s="36">
        <v>0</v>
      </c>
      <c r="BB102" s="36">
        <v>0</v>
      </c>
      <c r="BC102" s="36">
        <v>0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0</v>
      </c>
      <c r="BN102" s="36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2280143</v>
      </c>
      <c r="CE102" s="36">
        <v>2713370</v>
      </c>
      <c r="CF102" s="36">
        <v>0</v>
      </c>
      <c r="CG102" s="36">
        <v>433227</v>
      </c>
      <c r="CH102" s="36">
        <v>0</v>
      </c>
      <c r="CI102" s="36">
        <v>0</v>
      </c>
      <c r="CJ102" s="36">
        <v>0</v>
      </c>
      <c r="CK102" s="36">
        <v>0</v>
      </c>
      <c r="CL102" s="36">
        <v>433227</v>
      </c>
      <c r="CM102" s="36">
        <v>-2713370</v>
      </c>
      <c r="CN102" s="36">
        <v>0</v>
      </c>
      <c r="CO102" s="36">
        <v>0</v>
      </c>
      <c r="CP102" s="36">
        <v>0</v>
      </c>
      <c r="CQ102" s="36">
        <v>0</v>
      </c>
      <c r="CR102" s="36">
        <v>0</v>
      </c>
      <c r="CS102" s="36">
        <v>0</v>
      </c>
      <c r="CT102" s="36">
        <v>0</v>
      </c>
      <c r="CU102" s="36">
        <v>0</v>
      </c>
      <c r="CV102" s="36">
        <v>0</v>
      </c>
      <c r="CW102" s="36">
        <v>0</v>
      </c>
      <c r="CX102" s="36">
        <v>0</v>
      </c>
      <c r="CY102" s="36">
        <v>0</v>
      </c>
      <c r="CZ102" s="36">
        <v>0</v>
      </c>
      <c r="DA102" s="36">
        <v>0</v>
      </c>
      <c r="DB102" s="36">
        <v>0</v>
      </c>
      <c r="DC102" s="36">
        <v>0</v>
      </c>
      <c r="DD102" s="36">
        <v>0</v>
      </c>
      <c r="DE102" s="36">
        <v>-2713370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0</v>
      </c>
      <c r="DQ102" s="36">
        <v>0</v>
      </c>
      <c r="DR102" s="36">
        <v>0</v>
      </c>
      <c r="DS102" s="36">
        <v>0</v>
      </c>
      <c r="DT102" s="36">
        <v>0</v>
      </c>
      <c r="DU102" s="36">
        <v>0</v>
      </c>
      <c r="DV102" s="36">
        <v>0</v>
      </c>
      <c r="DW102" s="36">
        <v>0</v>
      </c>
      <c r="DX102" s="36">
        <v>0</v>
      </c>
      <c r="DY102" s="36">
        <v>0</v>
      </c>
      <c r="DZ102" s="36">
        <v>0</v>
      </c>
      <c r="EA102" s="36">
        <v>0</v>
      </c>
      <c r="EB102" s="36">
        <v>0</v>
      </c>
      <c r="EC102" s="36">
        <v>0</v>
      </c>
      <c r="ED102" s="36">
        <v>0</v>
      </c>
      <c r="EE102" s="36">
        <v>0</v>
      </c>
      <c r="EF102" s="36">
        <v>0</v>
      </c>
      <c r="EG102" s="36">
        <v>0</v>
      </c>
      <c r="EH102" s="36">
        <v>0</v>
      </c>
      <c r="EI102" s="36">
        <v>0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0</v>
      </c>
      <c r="EQ102" s="36">
        <v>0</v>
      </c>
      <c r="ER102" s="36">
        <v>0</v>
      </c>
      <c r="ES102" s="36">
        <v>0</v>
      </c>
      <c r="ET102" s="36">
        <v>0</v>
      </c>
      <c r="EU102" s="36">
        <v>0</v>
      </c>
      <c r="EV102" s="36">
        <v>0</v>
      </c>
      <c r="EW102" s="36">
        <v>0</v>
      </c>
      <c r="EX102" s="36">
        <v>0</v>
      </c>
      <c r="EY102" s="36">
        <v>0</v>
      </c>
      <c r="EZ102" s="36">
        <v>0</v>
      </c>
      <c r="FA102" s="36">
        <v>0</v>
      </c>
      <c r="FB102" s="36">
        <v>0</v>
      </c>
      <c r="FC102" s="36">
        <v>0</v>
      </c>
      <c r="FD102" s="36">
        <v>0</v>
      </c>
      <c r="FE102" s="36">
        <v>0</v>
      </c>
      <c r="FF102" s="36">
        <v>0</v>
      </c>
      <c r="FG102" s="36">
        <v>0</v>
      </c>
      <c r="FH102" s="36">
        <v>0</v>
      </c>
      <c r="FI102" s="36">
        <v>0</v>
      </c>
      <c r="FJ102" s="36">
        <v>0</v>
      </c>
      <c r="FK102" s="36">
        <v>0</v>
      </c>
      <c r="FL102" s="36">
        <v>0</v>
      </c>
      <c r="FM102" s="36">
        <v>0</v>
      </c>
      <c r="FN102" s="36">
        <v>0</v>
      </c>
      <c r="FO102" s="36">
        <v>0</v>
      </c>
      <c r="FP102" s="36">
        <v>0</v>
      </c>
      <c r="FQ102" s="36">
        <v>433227</v>
      </c>
      <c r="FR102" s="36">
        <v>0</v>
      </c>
      <c r="FS102" s="37" t="s">
        <v>241</v>
      </c>
      <c r="FT102" s="39">
        <f t="shared" si="81"/>
        <v>171967</v>
      </c>
      <c r="FU102" s="39">
        <f t="shared" si="81"/>
        <v>672</v>
      </c>
      <c r="FV102" s="39">
        <f t="shared" si="81"/>
        <v>0</v>
      </c>
      <c r="FW102" s="39">
        <f t="shared" si="81"/>
        <v>1457496</v>
      </c>
      <c r="FX102" s="39">
        <f t="shared" si="81"/>
        <v>0</v>
      </c>
      <c r="FY102" s="39">
        <f t="shared" si="82"/>
        <v>197093</v>
      </c>
      <c r="FZ102" s="39">
        <f t="shared" si="83"/>
        <v>0</v>
      </c>
      <c r="GA102" s="39">
        <f t="shared" si="84"/>
        <v>121376</v>
      </c>
      <c r="GB102" s="39">
        <f t="shared" si="84"/>
        <v>318511</v>
      </c>
      <c r="GC102" s="39">
        <f t="shared" si="84"/>
        <v>0</v>
      </c>
      <c r="GD102" s="39">
        <f t="shared" si="85"/>
        <v>0</v>
      </c>
      <c r="GE102" s="39">
        <f t="shared" si="85"/>
        <v>0</v>
      </c>
      <c r="GF102" s="39"/>
      <c r="GG102" s="39"/>
      <c r="GH102" s="39">
        <f t="shared" si="86"/>
        <v>13027.731092436976</v>
      </c>
      <c r="GI102" s="39">
        <f t="shared" si="87"/>
        <v>0</v>
      </c>
      <c r="GJ102" s="39">
        <f t="shared" si="88"/>
        <v>2280142.7310924372</v>
      </c>
      <c r="GK102" s="39"/>
      <c r="GL102" s="39">
        <f t="shared" si="89"/>
        <v>0</v>
      </c>
      <c r="GM102" s="39"/>
      <c r="GN102" s="39">
        <f t="shared" si="57"/>
        <v>0</v>
      </c>
      <c r="GO102" s="40">
        <f t="shared" si="90"/>
        <v>433227</v>
      </c>
      <c r="GP102" s="40">
        <f t="shared" si="58"/>
        <v>2713369.7310924372</v>
      </c>
      <c r="GQ102" s="40">
        <f t="shared" si="59"/>
        <v>2713369.7310924372</v>
      </c>
      <c r="GR102" s="39" t="str">
        <f>IFERROR(VLOOKUP(CONCATENATE(C102,R102,S102),'Clientes Afectados'!$L$4:$M$249,2,0),"NO")</f>
        <v>NO</v>
      </c>
      <c r="GS102" s="64">
        <f t="shared" si="60"/>
        <v>30</v>
      </c>
      <c r="GT102" s="39" t="e">
        <f>+IF(GS102&gt;#REF!,"SI","NO")</f>
        <v>#REF!</v>
      </c>
    </row>
    <row r="103" spans="1:202" x14ac:dyDescent="0.25">
      <c r="A103" s="35">
        <v>43282</v>
      </c>
      <c r="B103" s="36">
        <v>1594986</v>
      </c>
      <c r="C103" s="36">
        <v>533104</v>
      </c>
      <c r="D103" s="36">
        <v>533104</v>
      </c>
      <c r="E103" s="37" t="s">
        <v>250</v>
      </c>
      <c r="F103" s="37" t="s">
        <v>229</v>
      </c>
      <c r="G103" s="37" t="s">
        <v>251</v>
      </c>
      <c r="H103" s="85" t="s">
        <v>231</v>
      </c>
      <c r="I103" s="37" t="s">
        <v>262</v>
      </c>
      <c r="J103" s="37" t="s">
        <v>233</v>
      </c>
      <c r="K103" s="37" t="s">
        <v>234</v>
      </c>
      <c r="L103" s="37" t="s">
        <v>235</v>
      </c>
      <c r="M103" s="37" t="s">
        <v>252</v>
      </c>
      <c r="N103" s="37" t="s">
        <v>237</v>
      </c>
      <c r="O103" s="37" t="s">
        <v>253</v>
      </c>
      <c r="P103" s="37" t="s">
        <v>239</v>
      </c>
      <c r="Q103" s="37" t="s">
        <v>240</v>
      </c>
      <c r="R103" s="38">
        <v>43137</v>
      </c>
      <c r="S103" s="38">
        <v>43285</v>
      </c>
      <c r="T103" s="38">
        <v>43288</v>
      </c>
      <c r="U103" s="36">
        <v>212471396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1637</v>
      </c>
      <c r="AD103" s="36">
        <v>0</v>
      </c>
      <c r="AE103" s="36">
        <v>0</v>
      </c>
      <c r="AF103" s="36">
        <v>0</v>
      </c>
      <c r="AG103" s="36">
        <v>0</v>
      </c>
      <c r="AH103" s="36">
        <v>149876</v>
      </c>
      <c r="AI103" s="36">
        <v>800</v>
      </c>
      <c r="AJ103" s="36">
        <v>0</v>
      </c>
      <c r="AK103" s="36">
        <v>113547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36946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253083</v>
      </c>
      <c r="CE103" s="36">
        <v>301169</v>
      </c>
      <c r="CF103" s="36">
        <v>0</v>
      </c>
      <c r="CG103" s="36">
        <v>48086</v>
      </c>
      <c r="CH103" s="36">
        <v>0</v>
      </c>
      <c r="CI103" s="36">
        <v>0</v>
      </c>
      <c r="CJ103" s="36">
        <v>0</v>
      </c>
      <c r="CK103" s="36">
        <v>0</v>
      </c>
      <c r="CL103" s="36">
        <v>48086</v>
      </c>
      <c r="CM103" s="36">
        <v>-301169</v>
      </c>
      <c r="CN103" s="36">
        <v>0</v>
      </c>
      <c r="CO103" s="36">
        <v>0</v>
      </c>
      <c r="CP103" s="36">
        <v>0</v>
      </c>
      <c r="CQ103" s="36">
        <v>0</v>
      </c>
      <c r="CR103" s="36">
        <v>0</v>
      </c>
      <c r="CS103" s="36">
        <v>0</v>
      </c>
      <c r="CT103" s="36">
        <v>0</v>
      </c>
      <c r="CU103" s="36">
        <v>0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0</v>
      </c>
      <c r="DB103" s="36">
        <v>0</v>
      </c>
      <c r="DC103" s="36">
        <v>0</v>
      </c>
      <c r="DD103" s="36">
        <v>0</v>
      </c>
      <c r="DE103" s="36">
        <v>-301169</v>
      </c>
      <c r="DF103" s="36">
        <v>0</v>
      </c>
      <c r="DG103" s="36">
        <v>0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0</v>
      </c>
      <c r="DN103" s="36">
        <v>0</v>
      </c>
      <c r="DO103" s="36">
        <v>0</v>
      </c>
      <c r="DP103" s="36">
        <v>0</v>
      </c>
      <c r="DQ103" s="36">
        <v>0</v>
      </c>
      <c r="DR103" s="36">
        <v>0</v>
      </c>
      <c r="DS103" s="36">
        <v>0</v>
      </c>
      <c r="DT103" s="36">
        <v>0</v>
      </c>
      <c r="DU103" s="36">
        <v>0</v>
      </c>
      <c r="DV103" s="36">
        <v>0</v>
      </c>
      <c r="DW103" s="36">
        <v>0</v>
      </c>
      <c r="DX103" s="36">
        <v>0</v>
      </c>
      <c r="DY103" s="36">
        <v>0</v>
      </c>
      <c r="DZ103" s="36">
        <v>0</v>
      </c>
      <c r="EA103" s="36">
        <v>0</v>
      </c>
      <c r="EB103" s="36">
        <v>0</v>
      </c>
      <c r="EC103" s="36">
        <v>0</v>
      </c>
      <c r="ED103" s="36">
        <v>0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0</v>
      </c>
      <c r="ES103" s="36">
        <v>0</v>
      </c>
      <c r="ET103" s="36">
        <v>0</v>
      </c>
      <c r="EU103" s="36">
        <v>0</v>
      </c>
      <c r="EV103" s="36">
        <v>0</v>
      </c>
      <c r="EW103" s="36">
        <v>0</v>
      </c>
      <c r="EX103" s="36">
        <v>0</v>
      </c>
      <c r="EY103" s="36">
        <v>0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0</v>
      </c>
      <c r="FF103" s="36">
        <v>0</v>
      </c>
      <c r="FG103" s="36">
        <v>0</v>
      </c>
      <c r="FH103" s="36">
        <v>0</v>
      </c>
      <c r="FI103" s="36">
        <v>0</v>
      </c>
      <c r="FJ103" s="36">
        <v>0</v>
      </c>
      <c r="FK103" s="36">
        <v>0</v>
      </c>
      <c r="FL103" s="36">
        <v>0</v>
      </c>
      <c r="FM103" s="36">
        <v>0</v>
      </c>
      <c r="FN103" s="36">
        <v>0</v>
      </c>
      <c r="FO103" s="36">
        <v>0</v>
      </c>
      <c r="FP103" s="36">
        <v>0</v>
      </c>
      <c r="FQ103" s="36">
        <v>48086</v>
      </c>
      <c r="FR103" s="36">
        <v>0</v>
      </c>
      <c r="FS103" s="37" t="s">
        <v>241</v>
      </c>
      <c r="FT103" s="39">
        <f t="shared" si="81"/>
        <v>125946</v>
      </c>
      <c r="FU103" s="39">
        <f t="shared" si="81"/>
        <v>672</v>
      </c>
      <c r="FV103" s="39">
        <f t="shared" si="81"/>
        <v>0</v>
      </c>
      <c r="FW103" s="39">
        <f t="shared" si="81"/>
        <v>95418</v>
      </c>
      <c r="FX103" s="39">
        <f t="shared" si="81"/>
        <v>0</v>
      </c>
      <c r="FY103" s="39">
        <f t="shared" si="82"/>
        <v>0</v>
      </c>
      <c r="FZ103" s="39">
        <f t="shared" si="83"/>
        <v>0</v>
      </c>
      <c r="GA103" s="39">
        <f t="shared" si="84"/>
        <v>31047</v>
      </c>
      <c r="GB103" s="39">
        <f t="shared" si="84"/>
        <v>0</v>
      </c>
      <c r="GC103" s="39">
        <f t="shared" si="84"/>
        <v>0</v>
      </c>
      <c r="GD103" s="39">
        <f t="shared" si="85"/>
        <v>0</v>
      </c>
      <c r="GE103" s="39">
        <f t="shared" si="85"/>
        <v>0</v>
      </c>
      <c r="GF103" s="39"/>
      <c r="GG103" s="39"/>
      <c r="GH103" s="39">
        <f t="shared" si="86"/>
        <v>0</v>
      </c>
      <c r="GI103" s="39">
        <f t="shared" si="87"/>
        <v>0</v>
      </c>
      <c r="GJ103" s="39">
        <f t="shared" si="88"/>
        <v>253083</v>
      </c>
      <c r="GK103" s="39"/>
      <c r="GL103" s="39">
        <f t="shared" si="89"/>
        <v>0</v>
      </c>
      <c r="GM103" s="39"/>
      <c r="GN103" s="39">
        <f t="shared" si="57"/>
        <v>0</v>
      </c>
      <c r="GO103" s="40">
        <f t="shared" si="90"/>
        <v>48086</v>
      </c>
      <c r="GP103" s="40">
        <f t="shared" si="58"/>
        <v>301169</v>
      </c>
      <c r="GQ103" s="40">
        <f t="shared" si="59"/>
        <v>301169</v>
      </c>
      <c r="GR103" s="39" t="str">
        <f>IFERROR(VLOOKUP(CONCATENATE(C103,R103,S103),'Clientes Afectados'!$L$4:$M$249,2,0),"NO")</f>
        <v>NO</v>
      </c>
      <c r="GS103" s="64">
        <f t="shared" si="60"/>
        <v>148</v>
      </c>
      <c r="GT103" s="39" t="e">
        <f>+IF(GS103&gt;#REF!,"SI","NO")</f>
        <v>#REF!</v>
      </c>
    </row>
    <row r="104" spans="1:202" x14ac:dyDescent="0.25">
      <c r="A104" s="35">
        <v>43282</v>
      </c>
      <c r="B104" s="36">
        <v>1594986</v>
      </c>
      <c r="C104" s="36">
        <v>533110</v>
      </c>
      <c r="D104" s="36">
        <v>533110</v>
      </c>
      <c r="E104" s="37" t="s">
        <v>254</v>
      </c>
      <c r="F104" s="37" t="s">
        <v>229</v>
      </c>
      <c r="G104" s="37" t="s">
        <v>255</v>
      </c>
      <c r="H104" s="85" t="s">
        <v>231</v>
      </c>
      <c r="I104" s="37" t="s">
        <v>262</v>
      </c>
      <c r="J104" s="37" t="s">
        <v>233</v>
      </c>
      <c r="K104" s="37" t="s">
        <v>234</v>
      </c>
      <c r="L104" s="37" t="s">
        <v>235</v>
      </c>
      <c r="M104" s="37" t="s">
        <v>252</v>
      </c>
      <c r="N104" s="37" t="s">
        <v>256</v>
      </c>
      <c r="O104" s="37" t="s">
        <v>253</v>
      </c>
      <c r="P104" s="37" t="s">
        <v>239</v>
      </c>
      <c r="Q104" s="37" t="s">
        <v>240</v>
      </c>
      <c r="R104" s="38">
        <v>43105</v>
      </c>
      <c r="S104" s="38">
        <v>43285</v>
      </c>
      <c r="T104" s="38">
        <v>43288</v>
      </c>
      <c r="U104" s="36">
        <v>212471396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389</v>
      </c>
      <c r="AD104" s="36">
        <v>0</v>
      </c>
      <c r="AE104" s="36">
        <v>0</v>
      </c>
      <c r="AF104" s="36">
        <v>0</v>
      </c>
      <c r="AG104" s="36">
        <v>0</v>
      </c>
      <c r="AH104" s="36">
        <v>149876</v>
      </c>
      <c r="AI104" s="36">
        <v>800</v>
      </c>
      <c r="AJ104" s="36">
        <v>0</v>
      </c>
      <c r="AK104" s="36">
        <v>26982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20798</v>
      </c>
      <c r="AZ104" s="36">
        <v>0</v>
      </c>
      <c r="BA104" s="36">
        <v>0</v>
      </c>
      <c r="BB104" s="36">
        <v>0</v>
      </c>
      <c r="BC104" s="36">
        <v>0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166769</v>
      </c>
      <c r="CE104" s="36">
        <v>198455</v>
      </c>
      <c r="CF104" s="36">
        <v>0</v>
      </c>
      <c r="CG104" s="36">
        <v>31686</v>
      </c>
      <c r="CH104" s="36">
        <v>0</v>
      </c>
      <c r="CI104" s="36">
        <v>0</v>
      </c>
      <c r="CJ104" s="36">
        <v>0</v>
      </c>
      <c r="CK104" s="36">
        <v>0</v>
      </c>
      <c r="CL104" s="36">
        <v>31686</v>
      </c>
      <c r="CM104" s="36">
        <v>-198455</v>
      </c>
      <c r="CN104" s="36">
        <v>0</v>
      </c>
      <c r="CO104" s="36">
        <v>0</v>
      </c>
      <c r="CP104" s="36">
        <v>0</v>
      </c>
      <c r="CQ104" s="36">
        <v>0</v>
      </c>
      <c r="CR104" s="36">
        <v>0</v>
      </c>
      <c r="CS104" s="36">
        <v>0</v>
      </c>
      <c r="CT104" s="36">
        <v>0</v>
      </c>
      <c r="CU104" s="36">
        <v>0</v>
      </c>
      <c r="CV104" s="36">
        <v>0</v>
      </c>
      <c r="CW104" s="36">
        <v>0</v>
      </c>
      <c r="CX104" s="36">
        <v>0</v>
      </c>
      <c r="CY104" s="36">
        <v>0</v>
      </c>
      <c r="CZ104" s="36">
        <v>0</v>
      </c>
      <c r="DA104" s="36">
        <v>0</v>
      </c>
      <c r="DB104" s="36">
        <v>0</v>
      </c>
      <c r="DC104" s="36">
        <v>0</v>
      </c>
      <c r="DD104" s="36">
        <v>0</v>
      </c>
      <c r="DE104" s="36">
        <v>-198455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0</v>
      </c>
      <c r="DM104" s="36">
        <v>0</v>
      </c>
      <c r="DN104" s="36">
        <v>0</v>
      </c>
      <c r="DO104" s="36">
        <v>0</v>
      </c>
      <c r="DP104" s="36">
        <v>0</v>
      </c>
      <c r="DQ104" s="36">
        <v>0</v>
      </c>
      <c r="DR104" s="36">
        <v>0</v>
      </c>
      <c r="DS104" s="36">
        <v>0</v>
      </c>
      <c r="DT104" s="36">
        <v>0</v>
      </c>
      <c r="DU104" s="36">
        <v>0</v>
      </c>
      <c r="DV104" s="36">
        <v>0</v>
      </c>
      <c r="DW104" s="36">
        <v>0</v>
      </c>
      <c r="DX104" s="36">
        <v>0</v>
      </c>
      <c r="DY104" s="36">
        <v>0</v>
      </c>
      <c r="DZ104" s="36">
        <v>0</v>
      </c>
      <c r="EA104" s="36">
        <v>0</v>
      </c>
      <c r="EB104" s="36">
        <v>0</v>
      </c>
      <c r="EC104" s="36">
        <v>0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0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0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0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0</v>
      </c>
      <c r="FF104" s="36">
        <v>0</v>
      </c>
      <c r="FG104" s="36">
        <v>0</v>
      </c>
      <c r="FH104" s="36">
        <v>0</v>
      </c>
      <c r="FI104" s="36">
        <v>0</v>
      </c>
      <c r="FJ104" s="36">
        <v>0</v>
      </c>
      <c r="FK104" s="36">
        <v>0</v>
      </c>
      <c r="FL104" s="36">
        <v>0</v>
      </c>
      <c r="FM104" s="36">
        <v>0</v>
      </c>
      <c r="FN104" s="36">
        <v>0</v>
      </c>
      <c r="FO104" s="36">
        <v>0</v>
      </c>
      <c r="FP104" s="36">
        <v>0</v>
      </c>
      <c r="FQ104" s="36">
        <v>31686</v>
      </c>
      <c r="FR104" s="36">
        <v>0</v>
      </c>
      <c r="FS104" s="37" t="s">
        <v>241</v>
      </c>
      <c r="FT104" s="39">
        <f t="shared" si="81"/>
        <v>125946</v>
      </c>
      <c r="FU104" s="39">
        <f t="shared" si="81"/>
        <v>672</v>
      </c>
      <c r="FV104" s="39">
        <f t="shared" si="81"/>
        <v>0</v>
      </c>
      <c r="FW104" s="39">
        <f t="shared" si="81"/>
        <v>22674</v>
      </c>
      <c r="FX104" s="39">
        <f t="shared" si="81"/>
        <v>0</v>
      </c>
      <c r="FY104" s="39">
        <f t="shared" si="82"/>
        <v>0</v>
      </c>
      <c r="FZ104" s="39">
        <f t="shared" si="83"/>
        <v>0</v>
      </c>
      <c r="GA104" s="39">
        <f t="shared" si="84"/>
        <v>17477</v>
      </c>
      <c r="GB104" s="39">
        <f t="shared" si="84"/>
        <v>0</v>
      </c>
      <c r="GC104" s="39">
        <f t="shared" si="84"/>
        <v>0</v>
      </c>
      <c r="GD104" s="39">
        <f t="shared" si="85"/>
        <v>0</v>
      </c>
      <c r="GE104" s="39">
        <f t="shared" si="85"/>
        <v>0</v>
      </c>
      <c r="GF104" s="39"/>
      <c r="GG104" s="39"/>
      <c r="GH104" s="39">
        <f t="shared" si="86"/>
        <v>0</v>
      </c>
      <c r="GI104" s="39">
        <f t="shared" si="87"/>
        <v>0</v>
      </c>
      <c r="GJ104" s="39">
        <f t="shared" si="88"/>
        <v>166769</v>
      </c>
      <c r="GK104" s="39"/>
      <c r="GL104" s="39">
        <f t="shared" si="89"/>
        <v>0</v>
      </c>
      <c r="GM104" s="39"/>
      <c r="GN104" s="39">
        <f t="shared" si="57"/>
        <v>0</v>
      </c>
      <c r="GO104" s="40">
        <f t="shared" si="90"/>
        <v>31686</v>
      </c>
      <c r="GP104" s="40">
        <f t="shared" si="58"/>
        <v>198455</v>
      </c>
      <c r="GQ104" s="40">
        <f t="shared" si="59"/>
        <v>198455</v>
      </c>
      <c r="GR104" s="39" t="str">
        <f>IFERROR(VLOOKUP(CONCATENATE(C104,R104,S104),'Clientes Afectados'!$L$4:$M$249,2,0),"NO")</f>
        <v>NO</v>
      </c>
      <c r="GS104" s="64">
        <f t="shared" si="60"/>
        <v>180</v>
      </c>
      <c r="GT104" s="39" t="e">
        <f>+IF(GS104&gt;#REF!,"SI","NO")</f>
        <v>#REF!</v>
      </c>
    </row>
    <row r="105" spans="1:202" x14ac:dyDescent="0.25">
      <c r="A105" s="35">
        <v>43282</v>
      </c>
      <c r="B105" s="36">
        <v>1594986</v>
      </c>
      <c r="C105" s="36">
        <v>533111</v>
      </c>
      <c r="D105" s="36">
        <v>533111</v>
      </c>
      <c r="E105" s="37" t="s">
        <v>257</v>
      </c>
      <c r="F105" s="37" t="s">
        <v>258</v>
      </c>
      <c r="G105" s="37" t="s">
        <v>259</v>
      </c>
      <c r="H105" s="85" t="s">
        <v>231</v>
      </c>
      <c r="I105" s="37" t="s">
        <v>244</v>
      </c>
      <c r="J105" s="37" t="s">
        <v>233</v>
      </c>
      <c r="K105" s="37" t="s">
        <v>234</v>
      </c>
      <c r="L105" s="37" t="s">
        <v>235</v>
      </c>
      <c r="M105" s="37" t="s">
        <v>252</v>
      </c>
      <c r="N105" s="37" t="s">
        <v>253</v>
      </c>
      <c r="O105" s="37" t="s">
        <v>253</v>
      </c>
      <c r="P105" s="37" t="s">
        <v>239</v>
      </c>
      <c r="Q105" s="37" t="s">
        <v>240</v>
      </c>
      <c r="R105" s="38">
        <v>43255</v>
      </c>
      <c r="S105" s="38">
        <v>43285</v>
      </c>
      <c r="T105" s="38">
        <v>43288</v>
      </c>
      <c r="U105" s="36">
        <v>212471396</v>
      </c>
      <c r="V105" s="36">
        <v>50546</v>
      </c>
      <c r="W105" s="36">
        <v>0</v>
      </c>
      <c r="X105" s="36">
        <v>11996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132</v>
      </c>
      <c r="AE105" s="36">
        <v>133</v>
      </c>
      <c r="AF105" s="36">
        <v>132</v>
      </c>
      <c r="AG105" s="36">
        <v>132</v>
      </c>
      <c r="AH105" s="36">
        <v>123787</v>
      </c>
      <c r="AI105" s="36">
        <v>800</v>
      </c>
      <c r="AJ105" s="36">
        <v>0</v>
      </c>
      <c r="AK105" s="36">
        <v>3506020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0</v>
      </c>
      <c r="AT105" s="36">
        <v>474108</v>
      </c>
      <c r="AU105" s="36">
        <v>0</v>
      </c>
      <c r="AV105" s="36">
        <v>0</v>
      </c>
      <c r="AW105" s="36">
        <v>31337</v>
      </c>
      <c r="AX105" s="36">
        <v>0</v>
      </c>
      <c r="AY105" s="36">
        <v>154921</v>
      </c>
      <c r="AZ105" s="36">
        <v>746740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0</v>
      </c>
      <c r="BO105" s="36">
        <v>0</v>
      </c>
      <c r="BP105" s="36">
        <v>0</v>
      </c>
      <c r="BQ105" s="36">
        <v>0</v>
      </c>
      <c r="BR105" s="36">
        <v>0</v>
      </c>
      <c r="BS105" s="36">
        <v>0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4233373</v>
      </c>
      <c r="CE105" s="36">
        <v>5037714</v>
      </c>
      <c r="CF105" s="36">
        <v>0</v>
      </c>
      <c r="CG105" s="36">
        <v>804341</v>
      </c>
      <c r="CH105" s="36">
        <v>0</v>
      </c>
      <c r="CI105" s="36">
        <v>0</v>
      </c>
      <c r="CJ105" s="36">
        <v>0</v>
      </c>
      <c r="CK105" s="36">
        <v>0</v>
      </c>
      <c r="CL105" s="36">
        <v>804341</v>
      </c>
      <c r="CM105" s="36">
        <v>-5037714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0</v>
      </c>
      <c r="CU105" s="36">
        <v>0</v>
      </c>
      <c r="CV105" s="36">
        <v>0</v>
      </c>
      <c r="CW105" s="36">
        <v>0</v>
      </c>
      <c r="CX105" s="36">
        <v>0</v>
      </c>
      <c r="CY105" s="36">
        <v>0</v>
      </c>
      <c r="CZ105" s="36">
        <v>0</v>
      </c>
      <c r="DA105" s="36">
        <v>0</v>
      </c>
      <c r="DB105" s="36">
        <v>0</v>
      </c>
      <c r="DC105" s="36">
        <v>0</v>
      </c>
      <c r="DD105" s="36">
        <v>0</v>
      </c>
      <c r="DE105" s="36">
        <v>-5037714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  <c r="DQ105" s="36">
        <v>0</v>
      </c>
      <c r="DR105" s="36">
        <v>0</v>
      </c>
      <c r="DS105" s="36">
        <v>0</v>
      </c>
      <c r="DT105" s="36">
        <v>0</v>
      </c>
      <c r="DU105" s="36">
        <v>0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0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0</v>
      </c>
      <c r="EJ105" s="36">
        <v>0</v>
      </c>
      <c r="EK105" s="36">
        <v>0</v>
      </c>
      <c r="EL105" s="36">
        <v>0</v>
      </c>
      <c r="EM105" s="36">
        <v>0</v>
      </c>
      <c r="EN105" s="36">
        <v>0</v>
      </c>
      <c r="EO105" s="36">
        <v>0</v>
      </c>
      <c r="EP105" s="36">
        <v>0</v>
      </c>
      <c r="EQ105" s="36">
        <v>0</v>
      </c>
      <c r="ER105" s="36">
        <v>0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0</v>
      </c>
      <c r="FF105" s="36">
        <v>0</v>
      </c>
      <c r="FG105" s="36">
        <v>0</v>
      </c>
      <c r="FH105" s="36">
        <v>0</v>
      </c>
      <c r="FI105" s="36">
        <v>0</v>
      </c>
      <c r="FJ105" s="36">
        <v>0</v>
      </c>
      <c r="FK105" s="36">
        <v>0</v>
      </c>
      <c r="FL105" s="36">
        <v>0</v>
      </c>
      <c r="FM105" s="36">
        <v>0</v>
      </c>
      <c r="FN105" s="36">
        <v>0</v>
      </c>
      <c r="FO105" s="36">
        <v>0</v>
      </c>
      <c r="FP105" s="36">
        <v>0</v>
      </c>
      <c r="FQ105" s="36">
        <v>804341</v>
      </c>
      <c r="FR105" s="36">
        <v>0</v>
      </c>
      <c r="FS105" s="37" t="s">
        <v>241</v>
      </c>
      <c r="FT105" s="39">
        <f t="shared" si="81"/>
        <v>104023</v>
      </c>
      <c r="FU105" s="39">
        <f t="shared" si="81"/>
        <v>672</v>
      </c>
      <c r="FV105" s="39">
        <f t="shared" si="81"/>
        <v>0</v>
      </c>
      <c r="FW105" s="39">
        <f t="shared" si="81"/>
        <v>2946235</v>
      </c>
      <c r="FX105" s="39">
        <f t="shared" si="81"/>
        <v>0</v>
      </c>
      <c r="FY105" s="39">
        <f t="shared" si="82"/>
        <v>398410</v>
      </c>
      <c r="FZ105" s="39">
        <f t="shared" si="83"/>
        <v>0</v>
      </c>
      <c r="GA105" s="39">
        <f t="shared" si="84"/>
        <v>130186</v>
      </c>
      <c r="GB105" s="39">
        <f t="shared" si="84"/>
        <v>627513</v>
      </c>
      <c r="GC105" s="39">
        <f t="shared" si="84"/>
        <v>0</v>
      </c>
      <c r="GD105" s="39">
        <f t="shared" si="85"/>
        <v>0</v>
      </c>
      <c r="GE105" s="39">
        <f t="shared" si="85"/>
        <v>0</v>
      </c>
      <c r="GF105" s="39"/>
      <c r="GG105" s="39"/>
      <c r="GH105" s="39">
        <f t="shared" si="86"/>
        <v>26333.613445378152</v>
      </c>
      <c r="GI105" s="39">
        <f t="shared" si="87"/>
        <v>0</v>
      </c>
      <c r="GJ105" s="39">
        <f t="shared" si="88"/>
        <v>4233372.6134453779</v>
      </c>
      <c r="GK105" s="39"/>
      <c r="GL105" s="39">
        <f t="shared" si="89"/>
        <v>0</v>
      </c>
      <c r="GM105" s="39"/>
      <c r="GN105" s="39">
        <f t="shared" si="57"/>
        <v>0</v>
      </c>
      <c r="GO105" s="40">
        <f t="shared" si="90"/>
        <v>804341</v>
      </c>
      <c r="GP105" s="40">
        <f t="shared" si="58"/>
        <v>5037713.6134453779</v>
      </c>
      <c r="GQ105" s="40">
        <f t="shared" si="59"/>
        <v>5037713.6134453779</v>
      </c>
      <c r="GR105" s="39" t="str">
        <f>IFERROR(VLOOKUP(CONCATENATE(C105,R105,S105),'Clientes Afectados'!$L$4:$M$249,2,0),"NO")</f>
        <v>NO</v>
      </c>
      <c r="GS105" s="64">
        <f t="shared" si="60"/>
        <v>30</v>
      </c>
      <c r="GT105" s="39" t="e">
        <f>+IF(GS105&gt;#REF!,"SI","NO")</f>
        <v>#REF!</v>
      </c>
    </row>
    <row r="106" spans="1:202" x14ac:dyDescent="0.25">
      <c r="A106" s="35">
        <v>43282</v>
      </c>
      <c r="B106" s="36">
        <v>1594986</v>
      </c>
      <c r="C106" s="36">
        <v>916308</v>
      </c>
      <c r="D106" s="36">
        <v>916308</v>
      </c>
      <c r="E106" s="37" t="s">
        <v>260</v>
      </c>
      <c r="F106" s="37" t="s">
        <v>229</v>
      </c>
      <c r="G106" s="37" t="s">
        <v>261</v>
      </c>
      <c r="H106" s="85" t="s">
        <v>231</v>
      </c>
      <c r="I106" s="37" t="s">
        <v>262</v>
      </c>
      <c r="J106" s="37" t="s">
        <v>263</v>
      </c>
      <c r="K106" s="37" t="s">
        <v>234</v>
      </c>
      <c r="L106" s="37" t="s">
        <v>235</v>
      </c>
      <c r="M106" s="37" t="s">
        <v>264</v>
      </c>
      <c r="N106" s="37" t="s">
        <v>236</v>
      </c>
      <c r="O106" s="37" t="s">
        <v>236</v>
      </c>
      <c r="P106" s="37" t="s">
        <v>239</v>
      </c>
      <c r="Q106" s="37" t="s">
        <v>240</v>
      </c>
      <c r="R106" s="38">
        <v>43105</v>
      </c>
      <c r="S106" s="38">
        <v>43285</v>
      </c>
      <c r="T106" s="38">
        <v>43288</v>
      </c>
      <c r="U106" s="36">
        <v>212471396</v>
      </c>
      <c r="V106" s="36">
        <v>161628</v>
      </c>
      <c r="W106" s="36">
        <v>0</v>
      </c>
      <c r="X106" s="36">
        <v>26444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67</v>
      </c>
      <c r="AE106" s="36">
        <v>67</v>
      </c>
      <c r="AF106" s="36">
        <v>67</v>
      </c>
      <c r="AG106" s="36">
        <v>403.42</v>
      </c>
      <c r="AH106" s="36">
        <v>84735</v>
      </c>
      <c r="AI106" s="36">
        <v>800</v>
      </c>
      <c r="AJ106" s="36">
        <v>0</v>
      </c>
      <c r="AK106" s="36">
        <v>10543317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0</v>
      </c>
      <c r="AS106" s="36">
        <v>0</v>
      </c>
      <c r="AT106" s="36">
        <v>1503506</v>
      </c>
      <c r="AU106" s="36">
        <v>0</v>
      </c>
      <c r="AV106" s="36">
        <v>0</v>
      </c>
      <c r="AW106" s="36">
        <v>100208</v>
      </c>
      <c r="AX106" s="36">
        <v>0</v>
      </c>
      <c r="AY106" s="36">
        <v>464484</v>
      </c>
      <c r="AZ106" s="36">
        <v>2281422</v>
      </c>
      <c r="BA106" s="36">
        <v>0</v>
      </c>
      <c r="BB106" s="36">
        <v>0</v>
      </c>
      <c r="BC106" s="36">
        <v>0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>
        <v>0</v>
      </c>
      <c r="BO106" s="36">
        <v>0</v>
      </c>
      <c r="BP106" s="36">
        <v>-10268346</v>
      </c>
      <c r="BQ106" s="36">
        <v>0</v>
      </c>
      <c r="BR106" s="36">
        <v>0</v>
      </c>
      <c r="BS106" s="36">
        <v>0</v>
      </c>
      <c r="BT106" s="36">
        <v>0</v>
      </c>
      <c r="BU106" s="36">
        <v>0</v>
      </c>
      <c r="BV106" s="36">
        <v>0</v>
      </c>
      <c r="BW106" s="36">
        <v>0</v>
      </c>
      <c r="BX106" s="3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3958088</v>
      </c>
      <c r="CE106" s="36">
        <v>4710125</v>
      </c>
      <c r="CF106" s="36">
        <v>0</v>
      </c>
      <c r="CG106" s="36">
        <v>752037</v>
      </c>
      <c r="CH106" s="36">
        <v>0</v>
      </c>
      <c r="CI106" s="36">
        <v>0</v>
      </c>
      <c r="CJ106" s="36">
        <v>0</v>
      </c>
      <c r="CK106" s="36">
        <v>0</v>
      </c>
      <c r="CL106" s="36">
        <v>752037</v>
      </c>
      <c r="CM106" s="36">
        <v>-4710125</v>
      </c>
      <c r="CN106" s="36">
        <v>0</v>
      </c>
      <c r="CO106" s="36">
        <v>0</v>
      </c>
      <c r="CP106" s="36">
        <v>0</v>
      </c>
      <c r="CQ106" s="36">
        <v>0</v>
      </c>
      <c r="CR106" s="36">
        <v>0</v>
      </c>
      <c r="CS106" s="36">
        <v>0</v>
      </c>
      <c r="CT106" s="36">
        <v>0</v>
      </c>
      <c r="CU106" s="36">
        <v>0</v>
      </c>
      <c r="CV106" s="36">
        <v>0</v>
      </c>
      <c r="CW106" s="36">
        <v>0</v>
      </c>
      <c r="CX106" s="36">
        <v>0</v>
      </c>
      <c r="CY106" s="36">
        <v>0</v>
      </c>
      <c r="CZ106" s="36">
        <v>0</v>
      </c>
      <c r="DA106" s="36">
        <v>0</v>
      </c>
      <c r="DB106" s="36">
        <v>0</v>
      </c>
      <c r="DC106" s="36">
        <v>0</v>
      </c>
      <c r="DD106" s="36">
        <v>0</v>
      </c>
      <c r="DE106" s="36">
        <v>-4710125</v>
      </c>
      <c r="DF106" s="36">
        <v>0</v>
      </c>
      <c r="DG106" s="36">
        <v>0</v>
      </c>
      <c r="DH106" s="36">
        <v>0</v>
      </c>
      <c r="DI106" s="36">
        <v>0</v>
      </c>
      <c r="DJ106" s="36">
        <v>0</v>
      </c>
      <c r="DK106" s="36">
        <v>0</v>
      </c>
      <c r="DL106" s="36">
        <v>0</v>
      </c>
      <c r="DM106" s="36">
        <v>0</v>
      </c>
      <c r="DN106" s="36">
        <v>0</v>
      </c>
      <c r="DO106" s="36">
        <v>0</v>
      </c>
      <c r="DP106" s="36">
        <v>0</v>
      </c>
      <c r="DQ106" s="36">
        <v>0</v>
      </c>
      <c r="DR106" s="36">
        <v>0</v>
      </c>
      <c r="DS106" s="36">
        <v>0</v>
      </c>
      <c r="DT106" s="36">
        <v>0</v>
      </c>
      <c r="DU106" s="36">
        <v>0</v>
      </c>
      <c r="DV106" s="36">
        <v>0</v>
      </c>
      <c r="DW106" s="36">
        <v>0</v>
      </c>
      <c r="DX106" s="36">
        <v>0</v>
      </c>
      <c r="DY106" s="36">
        <v>0</v>
      </c>
      <c r="DZ106" s="36">
        <v>0</v>
      </c>
      <c r="EA106" s="36">
        <v>0</v>
      </c>
      <c r="EB106" s="36">
        <v>0</v>
      </c>
      <c r="EC106" s="36">
        <v>0</v>
      </c>
      <c r="ED106" s="36">
        <v>0</v>
      </c>
      <c r="EE106" s="36">
        <v>0</v>
      </c>
      <c r="EF106" s="36">
        <v>0</v>
      </c>
      <c r="EG106" s="36">
        <v>0</v>
      </c>
      <c r="EH106" s="36">
        <v>0</v>
      </c>
      <c r="EI106" s="36">
        <v>0</v>
      </c>
      <c r="EJ106" s="36">
        <v>0</v>
      </c>
      <c r="EK106" s="36">
        <v>0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0</v>
      </c>
      <c r="ES106" s="36">
        <v>0</v>
      </c>
      <c r="ET106" s="36">
        <v>0</v>
      </c>
      <c r="EU106" s="36">
        <v>0</v>
      </c>
      <c r="EV106" s="36">
        <v>0</v>
      </c>
      <c r="EW106" s="36">
        <v>0</v>
      </c>
      <c r="EX106" s="36">
        <v>0</v>
      </c>
      <c r="EY106" s="36">
        <v>0</v>
      </c>
      <c r="EZ106" s="36">
        <v>0</v>
      </c>
      <c r="FA106" s="36">
        <v>0</v>
      </c>
      <c r="FB106" s="36">
        <v>0</v>
      </c>
      <c r="FC106" s="36">
        <v>0</v>
      </c>
      <c r="FD106" s="36">
        <v>0</v>
      </c>
      <c r="FE106" s="36">
        <v>0</v>
      </c>
      <c r="FF106" s="36">
        <v>0</v>
      </c>
      <c r="FG106" s="36">
        <v>0</v>
      </c>
      <c r="FH106" s="36">
        <v>0</v>
      </c>
      <c r="FI106" s="36">
        <v>0</v>
      </c>
      <c r="FJ106" s="36">
        <v>0</v>
      </c>
      <c r="FK106" s="36">
        <v>0</v>
      </c>
      <c r="FL106" s="36">
        <v>0</v>
      </c>
      <c r="FM106" s="36">
        <v>0</v>
      </c>
      <c r="FN106" s="36">
        <v>0</v>
      </c>
      <c r="FO106" s="36">
        <v>0</v>
      </c>
      <c r="FP106" s="36">
        <v>0</v>
      </c>
      <c r="FQ106" s="36">
        <v>752037</v>
      </c>
      <c r="FR106" s="36">
        <v>0</v>
      </c>
      <c r="FS106" s="37" t="s">
        <v>241</v>
      </c>
      <c r="FT106" s="39">
        <f t="shared" si="81"/>
        <v>71206</v>
      </c>
      <c r="FU106" s="39">
        <f t="shared" si="81"/>
        <v>672</v>
      </c>
      <c r="FV106" s="39">
        <f t="shared" si="81"/>
        <v>0</v>
      </c>
      <c r="FW106" s="39">
        <f t="shared" si="81"/>
        <v>8859930</v>
      </c>
      <c r="FX106" s="39">
        <f t="shared" si="81"/>
        <v>0</v>
      </c>
      <c r="FY106" s="39">
        <f t="shared" si="82"/>
        <v>1263450</v>
      </c>
      <c r="FZ106" s="39">
        <f t="shared" si="83"/>
        <v>0</v>
      </c>
      <c r="GA106" s="39">
        <f t="shared" si="84"/>
        <v>390323</v>
      </c>
      <c r="GB106" s="39">
        <f t="shared" si="84"/>
        <v>1917161</v>
      </c>
      <c r="GC106" s="39">
        <f t="shared" si="84"/>
        <v>0</v>
      </c>
      <c r="GD106" s="39">
        <f t="shared" si="85"/>
        <v>0</v>
      </c>
      <c r="GE106" s="39">
        <f t="shared" si="85"/>
        <v>0</v>
      </c>
      <c r="GF106" s="39"/>
      <c r="GG106" s="39"/>
      <c r="GH106" s="39">
        <f t="shared" si="86"/>
        <v>84208.403361344535</v>
      </c>
      <c r="GI106" s="39">
        <f t="shared" si="87"/>
        <v>0</v>
      </c>
      <c r="GJ106" s="39">
        <f t="shared" si="88"/>
        <v>12586950.403361345</v>
      </c>
      <c r="GK106" s="39"/>
      <c r="GL106" s="39">
        <f t="shared" si="89"/>
        <v>-10268346</v>
      </c>
      <c r="GM106" s="39"/>
      <c r="GN106" s="39">
        <f t="shared" si="57"/>
        <v>0</v>
      </c>
      <c r="GO106" s="40">
        <f t="shared" si="90"/>
        <v>2391521</v>
      </c>
      <c r="GP106" s="40">
        <f t="shared" si="58"/>
        <v>14978471.403361345</v>
      </c>
      <c r="GQ106" s="40">
        <f t="shared" si="59"/>
        <v>4710125.4033613447</v>
      </c>
      <c r="GR106" s="39" t="str">
        <f>IFERROR(VLOOKUP(CONCATENATE(C106,R106,S106),'Clientes Afectados'!$L$4:$M$249,2,0),"NO")</f>
        <v>SI</v>
      </c>
      <c r="GS106" s="64">
        <f t="shared" si="60"/>
        <v>180</v>
      </c>
      <c r="GT106" s="39" t="e">
        <f>+IF(GS106&gt;#REF!,"SI","NO")</f>
        <v>#REF!</v>
      </c>
    </row>
    <row r="107" spans="1:202" x14ac:dyDescent="0.25">
      <c r="A107" s="35">
        <v>43282</v>
      </c>
      <c r="B107" s="36">
        <v>1594986</v>
      </c>
      <c r="C107" s="36">
        <v>973766</v>
      </c>
      <c r="D107" s="36">
        <v>973766</v>
      </c>
      <c r="E107" s="37" t="s">
        <v>265</v>
      </c>
      <c r="F107" s="37" t="s">
        <v>229</v>
      </c>
      <c r="G107" s="37" t="s">
        <v>266</v>
      </c>
      <c r="H107" s="85" t="s">
        <v>231</v>
      </c>
      <c r="I107" s="37" t="s">
        <v>262</v>
      </c>
      <c r="J107" s="37" t="s">
        <v>263</v>
      </c>
      <c r="K107" s="37" t="s">
        <v>234</v>
      </c>
      <c r="L107" s="37" t="s">
        <v>235</v>
      </c>
      <c r="M107" s="37" t="s">
        <v>264</v>
      </c>
      <c r="N107" s="37" t="s">
        <v>236</v>
      </c>
      <c r="O107" s="37" t="s">
        <v>236</v>
      </c>
      <c r="P107" s="37" t="s">
        <v>239</v>
      </c>
      <c r="Q107" s="37" t="s">
        <v>240</v>
      </c>
      <c r="R107" s="38">
        <v>43255</v>
      </c>
      <c r="S107" s="38">
        <v>43285</v>
      </c>
      <c r="T107" s="38">
        <v>43288</v>
      </c>
      <c r="U107" s="36">
        <v>212471396</v>
      </c>
      <c r="V107" s="36">
        <v>51073</v>
      </c>
      <c r="W107" s="36">
        <v>0</v>
      </c>
      <c r="X107" s="36">
        <v>8019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77</v>
      </c>
      <c r="AE107" s="36">
        <v>79.5</v>
      </c>
      <c r="AF107" s="36">
        <v>76</v>
      </c>
      <c r="AG107" s="36">
        <v>76</v>
      </c>
      <c r="AH107" s="36">
        <v>0</v>
      </c>
      <c r="AI107" s="36">
        <v>800</v>
      </c>
      <c r="AJ107" s="36">
        <v>0</v>
      </c>
      <c r="AK107" s="36">
        <v>3331593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479051</v>
      </c>
      <c r="AU107" s="36">
        <v>0</v>
      </c>
      <c r="AV107" s="36">
        <v>0</v>
      </c>
      <c r="AW107" s="36">
        <v>31665</v>
      </c>
      <c r="AX107" s="36">
        <v>0</v>
      </c>
      <c r="AY107" s="36">
        <v>92603</v>
      </c>
      <c r="AZ107" s="36">
        <v>429942</v>
      </c>
      <c r="BA107" s="36">
        <v>0</v>
      </c>
      <c r="BB107" s="36">
        <v>0</v>
      </c>
      <c r="BC107" s="36">
        <v>0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>
        <v>0</v>
      </c>
      <c r="BN107" s="36">
        <v>0</v>
      </c>
      <c r="BO107" s="36">
        <v>0</v>
      </c>
      <c r="BP107" s="36">
        <v>0</v>
      </c>
      <c r="BQ107" s="36">
        <v>0</v>
      </c>
      <c r="BR107" s="36">
        <v>0</v>
      </c>
      <c r="BS107" s="36">
        <v>0</v>
      </c>
      <c r="BT107" s="36">
        <v>0</v>
      </c>
      <c r="BU107" s="36">
        <v>0</v>
      </c>
      <c r="BV107" s="36">
        <v>0</v>
      </c>
      <c r="BW107" s="36">
        <v>0</v>
      </c>
      <c r="BX107" s="3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3668617</v>
      </c>
      <c r="CE107" s="36">
        <v>4365654</v>
      </c>
      <c r="CF107" s="36">
        <v>0</v>
      </c>
      <c r="CG107" s="36">
        <v>697037</v>
      </c>
      <c r="CH107" s="36">
        <v>0</v>
      </c>
      <c r="CI107" s="36">
        <v>0</v>
      </c>
      <c r="CJ107" s="36">
        <v>0</v>
      </c>
      <c r="CK107" s="36">
        <v>0</v>
      </c>
      <c r="CL107" s="36">
        <v>697037</v>
      </c>
      <c r="CM107" s="36">
        <v>-4365654</v>
      </c>
      <c r="CN107" s="36">
        <v>0</v>
      </c>
      <c r="CO107" s="36">
        <v>0</v>
      </c>
      <c r="CP107" s="36">
        <v>0</v>
      </c>
      <c r="CQ107" s="36">
        <v>0</v>
      </c>
      <c r="CR107" s="36">
        <v>0</v>
      </c>
      <c r="CS107" s="36">
        <v>0</v>
      </c>
      <c r="CT107" s="36">
        <v>0</v>
      </c>
      <c r="CU107" s="36">
        <v>0</v>
      </c>
      <c r="CV107" s="36">
        <v>0</v>
      </c>
      <c r="CW107" s="36">
        <v>0</v>
      </c>
      <c r="CX107" s="36">
        <v>0</v>
      </c>
      <c r="CY107" s="36">
        <v>0</v>
      </c>
      <c r="CZ107" s="36">
        <v>0</v>
      </c>
      <c r="DA107" s="36">
        <v>0</v>
      </c>
      <c r="DB107" s="36">
        <v>0</v>
      </c>
      <c r="DC107" s="36">
        <v>0</v>
      </c>
      <c r="DD107" s="36">
        <v>0</v>
      </c>
      <c r="DE107" s="36">
        <v>-4365654</v>
      </c>
      <c r="DF107" s="36">
        <v>0</v>
      </c>
      <c r="DG107" s="36">
        <v>0</v>
      </c>
      <c r="DH107" s="36">
        <v>0</v>
      </c>
      <c r="DI107" s="36">
        <v>0</v>
      </c>
      <c r="DJ107" s="36">
        <v>0</v>
      </c>
      <c r="DK107" s="36">
        <v>0</v>
      </c>
      <c r="DL107" s="36">
        <v>0</v>
      </c>
      <c r="DM107" s="36">
        <v>0</v>
      </c>
      <c r="DN107" s="36">
        <v>0</v>
      </c>
      <c r="DO107" s="36">
        <v>0</v>
      </c>
      <c r="DP107" s="36">
        <v>0</v>
      </c>
      <c r="DQ107" s="36">
        <v>0</v>
      </c>
      <c r="DR107" s="36">
        <v>0</v>
      </c>
      <c r="DS107" s="36">
        <v>0</v>
      </c>
      <c r="DT107" s="36">
        <v>0</v>
      </c>
      <c r="DU107" s="36">
        <v>0</v>
      </c>
      <c r="DV107" s="36">
        <v>0</v>
      </c>
      <c r="DW107" s="36">
        <v>0</v>
      </c>
      <c r="DX107" s="36">
        <v>0</v>
      </c>
      <c r="DY107" s="36">
        <v>0</v>
      </c>
      <c r="DZ107" s="36">
        <v>0</v>
      </c>
      <c r="EA107" s="36">
        <v>0</v>
      </c>
      <c r="EB107" s="36">
        <v>0</v>
      </c>
      <c r="EC107" s="36">
        <v>0</v>
      </c>
      <c r="ED107" s="36">
        <v>0</v>
      </c>
      <c r="EE107" s="36">
        <v>0</v>
      </c>
      <c r="EF107" s="36">
        <v>0</v>
      </c>
      <c r="EG107" s="36">
        <v>0</v>
      </c>
      <c r="EH107" s="36">
        <v>0</v>
      </c>
      <c r="EI107" s="36">
        <v>0</v>
      </c>
      <c r="EJ107" s="36">
        <v>0</v>
      </c>
      <c r="EK107" s="36">
        <v>0</v>
      </c>
      <c r="EL107" s="36">
        <v>0</v>
      </c>
      <c r="EM107" s="36">
        <v>0</v>
      </c>
      <c r="EN107" s="36">
        <v>0</v>
      </c>
      <c r="EO107" s="36">
        <v>0</v>
      </c>
      <c r="EP107" s="36">
        <v>0</v>
      </c>
      <c r="EQ107" s="36">
        <v>0</v>
      </c>
      <c r="ER107" s="36">
        <v>0</v>
      </c>
      <c r="ES107" s="36">
        <v>0</v>
      </c>
      <c r="ET107" s="36">
        <v>0</v>
      </c>
      <c r="EU107" s="36">
        <v>0</v>
      </c>
      <c r="EV107" s="36">
        <v>0</v>
      </c>
      <c r="EW107" s="36">
        <v>0</v>
      </c>
      <c r="EX107" s="36">
        <v>0</v>
      </c>
      <c r="EY107" s="36">
        <v>0</v>
      </c>
      <c r="EZ107" s="36">
        <v>0</v>
      </c>
      <c r="FA107" s="36">
        <v>0</v>
      </c>
      <c r="FB107" s="36">
        <v>0</v>
      </c>
      <c r="FC107" s="36">
        <v>0</v>
      </c>
      <c r="FD107" s="36">
        <v>0</v>
      </c>
      <c r="FE107" s="36">
        <v>0</v>
      </c>
      <c r="FF107" s="36">
        <v>0</v>
      </c>
      <c r="FG107" s="36">
        <v>0</v>
      </c>
      <c r="FH107" s="36">
        <v>0</v>
      </c>
      <c r="FI107" s="36">
        <v>0</v>
      </c>
      <c r="FJ107" s="36">
        <v>0</v>
      </c>
      <c r="FK107" s="36">
        <v>0</v>
      </c>
      <c r="FL107" s="36">
        <v>0</v>
      </c>
      <c r="FM107" s="36">
        <v>0</v>
      </c>
      <c r="FN107" s="36">
        <v>0</v>
      </c>
      <c r="FO107" s="36">
        <v>0</v>
      </c>
      <c r="FP107" s="36">
        <v>0</v>
      </c>
      <c r="FQ107" s="36">
        <v>697037</v>
      </c>
      <c r="FR107" s="36">
        <v>0</v>
      </c>
      <c r="FS107" s="37" t="s">
        <v>241</v>
      </c>
      <c r="FT107" s="39">
        <f t="shared" si="81"/>
        <v>0</v>
      </c>
      <c r="FU107" s="39">
        <f t="shared" si="81"/>
        <v>672</v>
      </c>
      <c r="FV107" s="39">
        <f t="shared" si="81"/>
        <v>0</v>
      </c>
      <c r="FW107" s="39">
        <f t="shared" si="81"/>
        <v>2799658</v>
      </c>
      <c r="FX107" s="39">
        <f t="shared" si="81"/>
        <v>0</v>
      </c>
      <c r="FY107" s="39">
        <f t="shared" si="82"/>
        <v>402564</v>
      </c>
      <c r="FZ107" s="39">
        <f t="shared" si="83"/>
        <v>0</v>
      </c>
      <c r="GA107" s="39">
        <f t="shared" si="84"/>
        <v>77818</v>
      </c>
      <c r="GB107" s="39">
        <f t="shared" si="84"/>
        <v>361296</v>
      </c>
      <c r="GC107" s="39">
        <f t="shared" si="84"/>
        <v>0</v>
      </c>
      <c r="GD107" s="39">
        <f t="shared" si="85"/>
        <v>0</v>
      </c>
      <c r="GE107" s="39">
        <f t="shared" si="85"/>
        <v>0</v>
      </c>
      <c r="GF107" s="39"/>
      <c r="GG107" s="39"/>
      <c r="GH107" s="39">
        <f t="shared" si="86"/>
        <v>26609.243697478993</v>
      </c>
      <c r="GI107" s="39">
        <f t="shared" si="87"/>
        <v>0</v>
      </c>
      <c r="GJ107" s="39">
        <f t="shared" si="88"/>
        <v>3668617.2436974789</v>
      </c>
      <c r="GK107" s="39"/>
      <c r="GL107" s="39">
        <f t="shared" si="89"/>
        <v>0</v>
      </c>
      <c r="GM107" s="39"/>
      <c r="GN107" s="39">
        <f t="shared" si="57"/>
        <v>0</v>
      </c>
      <c r="GO107" s="40">
        <f t="shared" si="90"/>
        <v>697037</v>
      </c>
      <c r="GP107" s="40">
        <f t="shared" si="58"/>
        <v>4365654.2436974794</v>
      </c>
      <c r="GQ107" s="40">
        <f t="shared" si="59"/>
        <v>4365654.2436974794</v>
      </c>
      <c r="GR107" s="39" t="str">
        <f>IFERROR(VLOOKUP(CONCATENATE(C107,R107,S107),'Clientes Afectados'!$L$4:$M$249,2,0),"NO")</f>
        <v>NO</v>
      </c>
      <c r="GS107" s="64">
        <f t="shared" si="60"/>
        <v>30</v>
      </c>
      <c r="GT107" s="39" t="e">
        <f>+IF(GS107&gt;#REF!,"SI","NO")</f>
        <v>#REF!</v>
      </c>
    </row>
    <row r="108" spans="1:202" x14ac:dyDescent="0.25">
      <c r="A108" s="35">
        <v>43282</v>
      </c>
      <c r="B108" s="36">
        <v>1594986</v>
      </c>
      <c r="C108" s="36">
        <v>1263130</v>
      </c>
      <c r="D108" s="36">
        <v>1263130</v>
      </c>
      <c r="E108" s="37" t="s">
        <v>267</v>
      </c>
      <c r="F108" s="37" t="s">
        <v>229</v>
      </c>
      <c r="G108" s="37" t="s">
        <v>268</v>
      </c>
      <c r="H108" s="85" t="s">
        <v>231</v>
      </c>
      <c r="I108" s="37" t="s">
        <v>262</v>
      </c>
      <c r="J108" s="37" t="s">
        <v>233</v>
      </c>
      <c r="K108" s="37" t="s">
        <v>234</v>
      </c>
      <c r="L108" s="37" t="s">
        <v>235</v>
      </c>
      <c r="M108" s="37" t="s">
        <v>269</v>
      </c>
      <c r="N108" s="37" t="s">
        <v>270</v>
      </c>
      <c r="O108" s="37" t="s">
        <v>270</v>
      </c>
      <c r="P108" s="37" t="s">
        <v>239</v>
      </c>
      <c r="Q108" s="37" t="s">
        <v>240</v>
      </c>
      <c r="R108" s="38">
        <v>43255</v>
      </c>
      <c r="S108" s="38">
        <v>43285</v>
      </c>
      <c r="T108" s="38">
        <v>43288</v>
      </c>
      <c r="U108" s="36">
        <v>212471396</v>
      </c>
      <c r="V108" s="36">
        <v>21736</v>
      </c>
      <c r="W108" s="36">
        <v>0</v>
      </c>
      <c r="X108" s="36">
        <v>4573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54</v>
      </c>
      <c r="AE108" s="36">
        <v>54</v>
      </c>
      <c r="AF108" s="36">
        <v>47</v>
      </c>
      <c r="AG108" s="36">
        <v>47</v>
      </c>
      <c r="AH108" s="36">
        <v>0</v>
      </c>
      <c r="AI108" s="36">
        <v>800</v>
      </c>
      <c r="AJ108" s="36">
        <v>0</v>
      </c>
      <c r="AK108" s="36">
        <v>1507673</v>
      </c>
      <c r="AL108" s="36">
        <v>0</v>
      </c>
      <c r="AM108" s="36">
        <v>0</v>
      </c>
      <c r="AN108" s="36">
        <v>0</v>
      </c>
      <c r="AO108" s="36">
        <v>0</v>
      </c>
      <c r="AP108" s="36">
        <v>0</v>
      </c>
      <c r="AQ108" s="36">
        <v>0</v>
      </c>
      <c r="AR108" s="36">
        <v>0</v>
      </c>
      <c r="AS108" s="36">
        <v>0</v>
      </c>
      <c r="AT108" s="36">
        <v>203878</v>
      </c>
      <c r="AU108" s="36">
        <v>0</v>
      </c>
      <c r="AV108" s="36">
        <v>0</v>
      </c>
      <c r="AW108" s="36">
        <v>13476</v>
      </c>
      <c r="AX108" s="36">
        <v>0</v>
      </c>
      <c r="AY108" s="36">
        <v>62900</v>
      </c>
      <c r="AZ108" s="36">
        <v>265885</v>
      </c>
      <c r="BA108" s="36">
        <v>0</v>
      </c>
      <c r="BB108" s="36">
        <v>0</v>
      </c>
      <c r="BC108" s="36">
        <v>0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>
        <v>0</v>
      </c>
      <c r="BO108" s="36">
        <v>0</v>
      </c>
      <c r="BP108" s="36">
        <v>0</v>
      </c>
      <c r="BQ108" s="36">
        <v>0</v>
      </c>
      <c r="BR108" s="36">
        <v>0</v>
      </c>
      <c r="BS108" s="36">
        <v>0</v>
      </c>
      <c r="BT108" s="36">
        <v>0</v>
      </c>
      <c r="BU108" s="36">
        <v>0</v>
      </c>
      <c r="BV108" s="36">
        <v>0</v>
      </c>
      <c r="BW108" s="36">
        <v>0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1726564</v>
      </c>
      <c r="CE108" s="36">
        <v>2054611</v>
      </c>
      <c r="CF108" s="36">
        <v>0</v>
      </c>
      <c r="CG108" s="36">
        <v>328047</v>
      </c>
      <c r="CH108" s="36">
        <v>0</v>
      </c>
      <c r="CI108" s="36">
        <v>0</v>
      </c>
      <c r="CJ108" s="36">
        <v>0</v>
      </c>
      <c r="CK108" s="36">
        <v>0</v>
      </c>
      <c r="CL108" s="36">
        <v>328047</v>
      </c>
      <c r="CM108" s="36">
        <v>-2054611</v>
      </c>
      <c r="CN108" s="36">
        <v>0</v>
      </c>
      <c r="CO108" s="36">
        <v>0</v>
      </c>
      <c r="CP108" s="36">
        <v>0</v>
      </c>
      <c r="CQ108" s="36">
        <v>0</v>
      </c>
      <c r="CR108" s="36">
        <v>0</v>
      </c>
      <c r="CS108" s="36">
        <v>0</v>
      </c>
      <c r="CT108" s="36">
        <v>0</v>
      </c>
      <c r="CU108" s="36">
        <v>0</v>
      </c>
      <c r="CV108" s="36">
        <v>0</v>
      </c>
      <c r="CW108" s="36">
        <v>0</v>
      </c>
      <c r="CX108" s="36">
        <v>0</v>
      </c>
      <c r="CY108" s="36">
        <v>0</v>
      </c>
      <c r="CZ108" s="36">
        <v>0</v>
      </c>
      <c r="DA108" s="36">
        <v>0</v>
      </c>
      <c r="DB108" s="36">
        <v>0</v>
      </c>
      <c r="DC108" s="36">
        <v>0</v>
      </c>
      <c r="DD108" s="36">
        <v>0</v>
      </c>
      <c r="DE108" s="36">
        <v>-2054611</v>
      </c>
      <c r="DF108" s="36">
        <v>0</v>
      </c>
      <c r="DG108" s="36">
        <v>0</v>
      </c>
      <c r="DH108" s="36">
        <v>0</v>
      </c>
      <c r="DI108" s="36">
        <v>0</v>
      </c>
      <c r="DJ108" s="36">
        <v>0</v>
      </c>
      <c r="DK108" s="36">
        <v>0</v>
      </c>
      <c r="DL108" s="36">
        <v>0</v>
      </c>
      <c r="DM108" s="36">
        <v>0</v>
      </c>
      <c r="DN108" s="36">
        <v>0</v>
      </c>
      <c r="DO108" s="36">
        <v>0</v>
      </c>
      <c r="DP108" s="36">
        <v>0</v>
      </c>
      <c r="DQ108" s="36">
        <v>0</v>
      </c>
      <c r="DR108" s="36">
        <v>0</v>
      </c>
      <c r="DS108" s="36">
        <v>0</v>
      </c>
      <c r="DT108" s="36">
        <v>0</v>
      </c>
      <c r="DU108" s="36">
        <v>0</v>
      </c>
      <c r="DV108" s="36">
        <v>0</v>
      </c>
      <c r="DW108" s="36">
        <v>0</v>
      </c>
      <c r="DX108" s="36">
        <v>0</v>
      </c>
      <c r="DY108" s="36">
        <v>0</v>
      </c>
      <c r="DZ108" s="36">
        <v>0</v>
      </c>
      <c r="EA108" s="36">
        <v>0</v>
      </c>
      <c r="EB108" s="36">
        <v>0</v>
      </c>
      <c r="EC108" s="36">
        <v>0</v>
      </c>
      <c r="ED108" s="36">
        <v>0</v>
      </c>
      <c r="EE108" s="36">
        <v>0</v>
      </c>
      <c r="EF108" s="36">
        <v>0</v>
      </c>
      <c r="EG108" s="36">
        <v>0</v>
      </c>
      <c r="EH108" s="36">
        <v>0</v>
      </c>
      <c r="EI108" s="36">
        <v>0</v>
      </c>
      <c r="EJ108" s="36">
        <v>0</v>
      </c>
      <c r="EK108" s="36">
        <v>0</v>
      </c>
      <c r="EL108" s="36">
        <v>0</v>
      </c>
      <c r="EM108" s="36">
        <v>0</v>
      </c>
      <c r="EN108" s="36">
        <v>0</v>
      </c>
      <c r="EO108" s="36">
        <v>0</v>
      </c>
      <c r="EP108" s="36">
        <v>0</v>
      </c>
      <c r="EQ108" s="36">
        <v>0</v>
      </c>
      <c r="ER108" s="36">
        <v>0</v>
      </c>
      <c r="ES108" s="36">
        <v>0</v>
      </c>
      <c r="ET108" s="36">
        <v>0</v>
      </c>
      <c r="EU108" s="36">
        <v>0</v>
      </c>
      <c r="EV108" s="36">
        <v>0</v>
      </c>
      <c r="EW108" s="36">
        <v>0</v>
      </c>
      <c r="EX108" s="36">
        <v>0</v>
      </c>
      <c r="EY108" s="36">
        <v>0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0</v>
      </c>
      <c r="FF108" s="36">
        <v>0</v>
      </c>
      <c r="FG108" s="36">
        <v>0</v>
      </c>
      <c r="FH108" s="36">
        <v>0</v>
      </c>
      <c r="FI108" s="36">
        <v>0</v>
      </c>
      <c r="FJ108" s="36">
        <v>0</v>
      </c>
      <c r="FK108" s="36">
        <v>0</v>
      </c>
      <c r="FL108" s="36">
        <v>0</v>
      </c>
      <c r="FM108" s="36">
        <v>0</v>
      </c>
      <c r="FN108" s="36">
        <v>0</v>
      </c>
      <c r="FO108" s="36">
        <v>0</v>
      </c>
      <c r="FP108" s="36">
        <v>0</v>
      </c>
      <c r="FQ108" s="36">
        <v>328047</v>
      </c>
      <c r="FR108" s="36">
        <v>0</v>
      </c>
      <c r="FS108" s="37" t="s">
        <v>241</v>
      </c>
      <c r="FT108" s="39">
        <f t="shared" si="81"/>
        <v>0</v>
      </c>
      <c r="FU108" s="39">
        <f t="shared" si="81"/>
        <v>672</v>
      </c>
      <c r="FV108" s="39">
        <f t="shared" si="81"/>
        <v>0</v>
      </c>
      <c r="FW108" s="39">
        <f t="shared" si="81"/>
        <v>1266952</v>
      </c>
      <c r="FX108" s="39">
        <f t="shared" si="81"/>
        <v>0</v>
      </c>
      <c r="FY108" s="39">
        <f t="shared" si="82"/>
        <v>171326</v>
      </c>
      <c r="FZ108" s="39">
        <f t="shared" si="83"/>
        <v>0</v>
      </c>
      <c r="GA108" s="39">
        <f t="shared" si="84"/>
        <v>52857</v>
      </c>
      <c r="GB108" s="39">
        <f t="shared" si="84"/>
        <v>223433</v>
      </c>
      <c r="GC108" s="39">
        <f t="shared" si="84"/>
        <v>0</v>
      </c>
      <c r="GD108" s="39">
        <f t="shared" si="85"/>
        <v>0</v>
      </c>
      <c r="GE108" s="39">
        <f t="shared" si="85"/>
        <v>0</v>
      </c>
      <c r="GF108" s="39"/>
      <c r="GG108" s="39"/>
      <c r="GH108" s="39">
        <f t="shared" si="86"/>
        <v>11324.36974789916</v>
      </c>
      <c r="GI108" s="39">
        <f t="shared" si="87"/>
        <v>0</v>
      </c>
      <c r="GJ108" s="39">
        <f t="shared" si="88"/>
        <v>1726564.3697478992</v>
      </c>
      <c r="GK108" s="39"/>
      <c r="GL108" s="39">
        <f t="shared" si="89"/>
        <v>0</v>
      </c>
      <c r="GM108" s="39"/>
      <c r="GN108" s="39">
        <f t="shared" si="57"/>
        <v>0</v>
      </c>
      <c r="GO108" s="40">
        <f t="shared" si="90"/>
        <v>328047</v>
      </c>
      <c r="GP108" s="40">
        <f t="shared" si="58"/>
        <v>2054611.3697478992</v>
      </c>
      <c r="GQ108" s="40">
        <f t="shared" si="59"/>
        <v>2054611.3697478992</v>
      </c>
      <c r="GR108" s="39" t="str">
        <f>IFERROR(VLOOKUP(CONCATENATE(C108,R108,S108),'Clientes Afectados'!$L$4:$M$249,2,0),"NO")</f>
        <v>NO</v>
      </c>
      <c r="GS108" s="64">
        <f t="shared" si="60"/>
        <v>30</v>
      </c>
      <c r="GT108" s="39" t="e">
        <f>+IF(GS108&gt;#REF!,"SI","NO")</f>
        <v>#REF!</v>
      </c>
    </row>
    <row r="109" spans="1:202" x14ac:dyDescent="0.25">
      <c r="A109" s="35">
        <v>43282</v>
      </c>
      <c r="B109" s="36">
        <v>1594986</v>
      </c>
      <c r="C109" s="36">
        <v>1314153</v>
      </c>
      <c r="D109" s="36">
        <v>1314153</v>
      </c>
      <c r="E109" s="37" t="s">
        <v>271</v>
      </c>
      <c r="F109" s="37" t="s">
        <v>229</v>
      </c>
      <c r="G109" s="37" t="s">
        <v>272</v>
      </c>
      <c r="H109" s="85" t="s">
        <v>231</v>
      </c>
      <c r="I109" s="37" t="s">
        <v>262</v>
      </c>
      <c r="J109" s="37" t="s">
        <v>233</v>
      </c>
      <c r="K109" s="37" t="s">
        <v>234</v>
      </c>
      <c r="L109" s="37" t="s">
        <v>235</v>
      </c>
      <c r="M109" s="37" t="s">
        <v>245</v>
      </c>
      <c r="N109" s="37" t="s">
        <v>246</v>
      </c>
      <c r="O109" s="37" t="s">
        <v>246</v>
      </c>
      <c r="P109" s="37" t="s">
        <v>239</v>
      </c>
      <c r="Q109" s="37" t="s">
        <v>240</v>
      </c>
      <c r="R109" s="38">
        <v>43195</v>
      </c>
      <c r="S109" s="38">
        <v>43285</v>
      </c>
      <c r="T109" s="38">
        <v>43288</v>
      </c>
      <c r="U109" s="36">
        <v>212471396</v>
      </c>
      <c r="V109" s="36">
        <v>117473</v>
      </c>
      <c r="W109" s="36">
        <v>0</v>
      </c>
      <c r="X109" s="36">
        <v>694</v>
      </c>
      <c r="Y109" s="36">
        <v>0</v>
      </c>
      <c r="Z109" s="36">
        <v>0</v>
      </c>
      <c r="AA109" s="36">
        <v>0</v>
      </c>
      <c r="AB109" s="36">
        <v>0</v>
      </c>
      <c r="AC109" s="36">
        <v>0</v>
      </c>
      <c r="AD109" s="36">
        <v>96</v>
      </c>
      <c r="AE109" s="36">
        <v>110</v>
      </c>
      <c r="AF109" s="36">
        <v>92</v>
      </c>
      <c r="AG109" s="36">
        <v>92</v>
      </c>
      <c r="AH109" s="36">
        <v>0</v>
      </c>
      <c r="AI109" s="36">
        <v>800</v>
      </c>
      <c r="AJ109" s="36">
        <v>0</v>
      </c>
      <c r="AK109" s="36">
        <v>8148275</v>
      </c>
      <c r="AL109" s="36">
        <v>0</v>
      </c>
      <c r="AM109" s="36">
        <v>0</v>
      </c>
      <c r="AN109" s="36">
        <v>0</v>
      </c>
      <c r="AO109" s="36">
        <v>0</v>
      </c>
      <c r="AP109" s="36">
        <v>0</v>
      </c>
      <c r="AQ109" s="36">
        <v>0</v>
      </c>
      <c r="AR109" s="36">
        <v>0</v>
      </c>
      <c r="AS109" s="36">
        <v>0</v>
      </c>
      <c r="AT109" s="36">
        <v>1094585</v>
      </c>
      <c r="AU109" s="36">
        <v>0</v>
      </c>
      <c r="AV109" s="36">
        <v>0</v>
      </c>
      <c r="AW109" s="36">
        <v>72832</v>
      </c>
      <c r="AX109" s="36">
        <v>0</v>
      </c>
      <c r="AY109" s="36">
        <v>381213</v>
      </c>
      <c r="AZ109" s="36">
        <v>1560835</v>
      </c>
      <c r="BA109" s="36">
        <v>0</v>
      </c>
      <c r="BB109" s="36">
        <v>0</v>
      </c>
      <c r="BC109" s="36">
        <v>0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>
        <v>0</v>
      </c>
      <c r="BO109" s="36">
        <v>0</v>
      </c>
      <c r="BP109" s="36">
        <v>-6005877</v>
      </c>
      <c r="BQ109" s="36">
        <v>0</v>
      </c>
      <c r="BR109" s="36">
        <v>0</v>
      </c>
      <c r="BS109" s="36">
        <v>0</v>
      </c>
      <c r="BT109" s="36">
        <v>0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4414002</v>
      </c>
      <c r="CE109" s="36">
        <v>5252662</v>
      </c>
      <c r="CF109" s="36">
        <v>0</v>
      </c>
      <c r="CG109" s="36">
        <v>838660</v>
      </c>
      <c r="CH109" s="36">
        <v>0</v>
      </c>
      <c r="CI109" s="36">
        <v>0</v>
      </c>
      <c r="CJ109" s="36">
        <v>0</v>
      </c>
      <c r="CK109" s="36">
        <v>0</v>
      </c>
      <c r="CL109" s="36">
        <v>838660</v>
      </c>
      <c r="CM109" s="36">
        <v>-5252662</v>
      </c>
      <c r="CN109" s="36">
        <v>0</v>
      </c>
      <c r="CO109" s="36">
        <v>0</v>
      </c>
      <c r="CP109" s="36">
        <v>0</v>
      </c>
      <c r="CQ109" s="36">
        <v>0</v>
      </c>
      <c r="CR109" s="36">
        <v>0</v>
      </c>
      <c r="CS109" s="36">
        <v>0</v>
      </c>
      <c r="CT109" s="36">
        <v>0</v>
      </c>
      <c r="CU109" s="36">
        <v>0</v>
      </c>
      <c r="CV109" s="36">
        <v>0</v>
      </c>
      <c r="CW109" s="36">
        <v>0</v>
      </c>
      <c r="CX109" s="36">
        <v>0</v>
      </c>
      <c r="CY109" s="36">
        <v>0</v>
      </c>
      <c r="CZ109" s="36">
        <v>0</v>
      </c>
      <c r="DA109" s="36">
        <v>0</v>
      </c>
      <c r="DB109" s="36">
        <v>0</v>
      </c>
      <c r="DC109" s="36">
        <v>0</v>
      </c>
      <c r="DD109" s="36">
        <v>0</v>
      </c>
      <c r="DE109" s="36">
        <v>-5252662</v>
      </c>
      <c r="DF109" s="36">
        <v>0</v>
      </c>
      <c r="DG109" s="36">
        <v>0</v>
      </c>
      <c r="DH109" s="36">
        <v>0</v>
      </c>
      <c r="DI109" s="36">
        <v>0</v>
      </c>
      <c r="DJ109" s="36">
        <v>0</v>
      </c>
      <c r="DK109" s="36">
        <v>0</v>
      </c>
      <c r="DL109" s="36">
        <v>0</v>
      </c>
      <c r="DM109" s="36">
        <v>0</v>
      </c>
      <c r="DN109" s="36">
        <v>0</v>
      </c>
      <c r="DO109" s="36">
        <v>0</v>
      </c>
      <c r="DP109" s="36">
        <v>0</v>
      </c>
      <c r="DQ109" s="36">
        <v>0</v>
      </c>
      <c r="DR109" s="36">
        <v>0</v>
      </c>
      <c r="DS109" s="36">
        <v>0</v>
      </c>
      <c r="DT109" s="36">
        <v>0</v>
      </c>
      <c r="DU109" s="36">
        <v>0</v>
      </c>
      <c r="DV109" s="36">
        <v>0</v>
      </c>
      <c r="DW109" s="36">
        <v>0</v>
      </c>
      <c r="DX109" s="36">
        <v>0</v>
      </c>
      <c r="DY109" s="36">
        <v>0</v>
      </c>
      <c r="DZ109" s="36">
        <v>0</v>
      </c>
      <c r="EA109" s="36">
        <v>0</v>
      </c>
      <c r="EB109" s="36">
        <v>0</v>
      </c>
      <c r="EC109" s="36">
        <v>0</v>
      </c>
      <c r="ED109" s="36">
        <v>0</v>
      </c>
      <c r="EE109" s="36">
        <v>0</v>
      </c>
      <c r="EF109" s="36">
        <v>0</v>
      </c>
      <c r="EG109" s="36">
        <v>0</v>
      </c>
      <c r="EH109" s="36">
        <v>0</v>
      </c>
      <c r="EI109" s="36">
        <v>0</v>
      </c>
      <c r="EJ109" s="36">
        <v>0</v>
      </c>
      <c r="EK109" s="36">
        <v>0</v>
      </c>
      <c r="EL109" s="36">
        <v>0</v>
      </c>
      <c r="EM109" s="36">
        <v>0</v>
      </c>
      <c r="EN109" s="36">
        <v>0</v>
      </c>
      <c r="EO109" s="36">
        <v>0</v>
      </c>
      <c r="EP109" s="36">
        <v>0</v>
      </c>
      <c r="EQ109" s="36">
        <v>0</v>
      </c>
      <c r="ER109" s="36">
        <v>0</v>
      </c>
      <c r="ES109" s="36">
        <v>0</v>
      </c>
      <c r="ET109" s="36">
        <v>0</v>
      </c>
      <c r="EU109" s="36">
        <v>0</v>
      </c>
      <c r="EV109" s="36">
        <v>0</v>
      </c>
      <c r="EW109" s="36">
        <v>0</v>
      </c>
      <c r="EX109" s="36">
        <v>0</v>
      </c>
      <c r="EY109" s="36">
        <v>0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0</v>
      </c>
      <c r="FF109" s="36">
        <v>0</v>
      </c>
      <c r="FG109" s="36">
        <v>0</v>
      </c>
      <c r="FH109" s="36">
        <v>0</v>
      </c>
      <c r="FI109" s="36">
        <v>0</v>
      </c>
      <c r="FJ109" s="36">
        <v>0</v>
      </c>
      <c r="FK109" s="36">
        <v>0</v>
      </c>
      <c r="FL109" s="36">
        <v>0</v>
      </c>
      <c r="FM109" s="36">
        <v>0</v>
      </c>
      <c r="FN109" s="36">
        <v>0</v>
      </c>
      <c r="FO109" s="36">
        <v>0</v>
      </c>
      <c r="FP109" s="36">
        <v>0</v>
      </c>
      <c r="FQ109" s="36">
        <v>838660</v>
      </c>
      <c r="FR109" s="36">
        <v>0</v>
      </c>
      <c r="FS109" s="37" t="s">
        <v>241</v>
      </c>
      <c r="FT109" s="39">
        <f t="shared" si="81"/>
        <v>0</v>
      </c>
      <c r="FU109" s="39">
        <f t="shared" si="81"/>
        <v>672</v>
      </c>
      <c r="FV109" s="39">
        <f t="shared" si="81"/>
        <v>0</v>
      </c>
      <c r="FW109" s="39">
        <f t="shared" si="81"/>
        <v>6847290</v>
      </c>
      <c r="FX109" s="39">
        <f t="shared" si="81"/>
        <v>0</v>
      </c>
      <c r="FY109" s="39">
        <f t="shared" si="82"/>
        <v>919819</v>
      </c>
      <c r="FZ109" s="39">
        <f t="shared" si="83"/>
        <v>0</v>
      </c>
      <c r="GA109" s="39">
        <f t="shared" si="84"/>
        <v>320347</v>
      </c>
      <c r="GB109" s="39">
        <f t="shared" si="84"/>
        <v>1311626</v>
      </c>
      <c r="GC109" s="39">
        <f t="shared" si="84"/>
        <v>0</v>
      </c>
      <c r="GD109" s="39">
        <f t="shared" si="85"/>
        <v>0</v>
      </c>
      <c r="GE109" s="39">
        <f t="shared" si="85"/>
        <v>0</v>
      </c>
      <c r="GF109" s="39"/>
      <c r="GG109" s="39"/>
      <c r="GH109" s="39">
        <f t="shared" si="86"/>
        <v>61203.361344537821</v>
      </c>
      <c r="GI109" s="39">
        <f t="shared" si="87"/>
        <v>0</v>
      </c>
      <c r="GJ109" s="39">
        <f t="shared" si="88"/>
        <v>9460957.3613445386</v>
      </c>
      <c r="GK109" s="39"/>
      <c r="GL109" s="39">
        <f t="shared" si="89"/>
        <v>-6005877</v>
      </c>
      <c r="GM109" s="39"/>
      <c r="GN109" s="39">
        <f t="shared" si="57"/>
        <v>0</v>
      </c>
      <c r="GO109" s="40">
        <f t="shared" si="90"/>
        <v>1797582</v>
      </c>
      <c r="GP109" s="40">
        <f t="shared" si="58"/>
        <v>11258539.361344539</v>
      </c>
      <c r="GQ109" s="40">
        <f t="shared" si="59"/>
        <v>5252662.3613445386</v>
      </c>
      <c r="GR109" s="39" t="str">
        <f>IFERROR(VLOOKUP(CONCATENATE(C109,R109,S109),'Clientes Afectados'!$L$4:$M$249,2,0),"NO")</f>
        <v>NO</v>
      </c>
      <c r="GS109" s="64">
        <f t="shared" si="60"/>
        <v>90</v>
      </c>
      <c r="GT109" s="39" t="e">
        <f>+IF(GS109&gt;#REF!,"SI","NO")</f>
        <v>#REF!</v>
      </c>
    </row>
    <row r="110" spans="1:202" x14ac:dyDescent="0.25">
      <c r="A110" s="35">
        <v>43282</v>
      </c>
      <c r="B110" s="36">
        <v>1594986</v>
      </c>
      <c r="C110" s="36">
        <v>1314156</v>
      </c>
      <c r="D110" s="36">
        <v>1314156</v>
      </c>
      <c r="E110" s="37" t="s">
        <v>273</v>
      </c>
      <c r="F110" s="37" t="s">
        <v>229</v>
      </c>
      <c r="G110" s="37" t="s">
        <v>274</v>
      </c>
      <c r="H110" s="85" t="s">
        <v>231</v>
      </c>
      <c r="I110" s="37" t="s">
        <v>232</v>
      </c>
      <c r="J110" s="37" t="s">
        <v>233</v>
      </c>
      <c r="K110" s="37" t="s">
        <v>234</v>
      </c>
      <c r="L110" s="37" t="s">
        <v>235</v>
      </c>
      <c r="M110" s="37" t="s">
        <v>245</v>
      </c>
      <c r="N110" s="37" t="s">
        <v>245</v>
      </c>
      <c r="O110" s="37" t="s">
        <v>245</v>
      </c>
      <c r="P110" s="37" t="s">
        <v>239</v>
      </c>
      <c r="Q110" s="37" t="s">
        <v>240</v>
      </c>
      <c r="R110" s="38">
        <v>43255</v>
      </c>
      <c r="S110" s="38">
        <v>43285</v>
      </c>
      <c r="T110" s="38">
        <v>43288</v>
      </c>
      <c r="U110" s="36">
        <v>212471396</v>
      </c>
      <c r="V110" s="36">
        <v>31022</v>
      </c>
      <c r="W110" s="36">
        <v>0</v>
      </c>
      <c r="X110" s="36">
        <v>10634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58</v>
      </c>
      <c r="AE110" s="36">
        <v>58</v>
      </c>
      <c r="AF110" s="36">
        <v>57</v>
      </c>
      <c r="AG110" s="36">
        <v>57</v>
      </c>
      <c r="AH110" s="36">
        <v>123787</v>
      </c>
      <c r="AI110" s="36">
        <v>800</v>
      </c>
      <c r="AJ110" s="36">
        <v>0</v>
      </c>
      <c r="AK110" s="36">
        <v>2151778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0</v>
      </c>
      <c r="AT110" s="36">
        <v>290979</v>
      </c>
      <c r="AU110" s="36">
        <v>0</v>
      </c>
      <c r="AV110" s="36">
        <v>0</v>
      </c>
      <c r="AW110" s="36">
        <v>19233</v>
      </c>
      <c r="AX110" s="36">
        <v>0</v>
      </c>
      <c r="AY110" s="36">
        <v>67560</v>
      </c>
      <c r="AZ110" s="36">
        <v>322457</v>
      </c>
      <c r="BA110" s="36">
        <v>0</v>
      </c>
      <c r="BB110" s="36">
        <v>0</v>
      </c>
      <c r="BC110" s="36">
        <v>0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>
        <v>0</v>
      </c>
      <c r="BO110" s="36">
        <v>0</v>
      </c>
      <c r="BP110" s="36">
        <v>0</v>
      </c>
      <c r="BQ110" s="36">
        <v>0</v>
      </c>
      <c r="BR110" s="36">
        <v>0</v>
      </c>
      <c r="BS110" s="36">
        <v>0</v>
      </c>
      <c r="BT110" s="36">
        <v>0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2501339</v>
      </c>
      <c r="CE110" s="36">
        <v>2976593</v>
      </c>
      <c r="CF110" s="36">
        <v>0</v>
      </c>
      <c r="CG110" s="36">
        <v>475254</v>
      </c>
      <c r="CH110" s="36">
        <v>0</v>
      </c>
      <c r="CI110" s="36">
        <v>0</v>
      </c>
      <c r="CJ110" s="36">
        <v>0</v>
      </c>
      <c r="CK110" s="36">
        <v>0</v>
      </c>
      <c r="CL110" s="36">
        <v>475254</v>
      </c>
      <c r="CM110" s="36">
        <v>-2976593</v>
      </c>
      <c r="CN110" s="36">
        <v>0</v>
      </c>
      <c r="CO110" s="36">
        <v>0</v>
      </c>
      <c r="CP110" s="36">
        <v>0</v>
      </c>
      <c r="CQ110" s="36">
        <v>0</v>
      </c>
      <c r="CR110" s="36">
        <v>0</v>
      </c>
      <c r="CS110" s="36">
        <v>0</v>
      </c>
      <c r="CT110" s="36">
        <v>0</v>
      </c>
      <c r="CU110" s="36">
        <v>0</v>
      </c>
      <c r="CV110" s="36">
        <v>0</v>
      </c>
      <c r="CW110" s="36">
        <v>0</v>
      </c>
      <c r="CX110" s="36">
        <v>0</v>
      </c>
      <c r="CY110" s="36">
        <v>0</v>
      </c>
      <c r="CZ110" s="36">
        <v>0</v>
      </c>
      <c r="DA110" s="36">
        <v>0</v>
      </c>
      <c r="DB110" s="36">
        <v>0</v>
      </c>
      <c r="DC110" s="36">
        <v>0</v>
      </c>
      <c r="DD110" s="36">
        <v>0</v>
      </c>
      <c r="DE110" s="36">
        <v>-2976593</v>
      </c>
      <c r="DF110" s="36">
        <v>0</v>
      </c>
      <c r="DG110" s="36">
        <v>0</v>
      </c>
      <c r="DH110" s="36">
        <v>0</v>
      </c>
      <c r="DI110" s="36">
        <v>0</v>
      </c>
      <c r="DJ110" s="36">
        <v>0</v>
      </c>
      <c r="DK110" s="36">
        <v>0</v>
      </c>
      <c r="DL110" s="36">
        <v>0</v>
      </c>
      <c r="DM110" s="36">
        <v>0</v>
      </c>
      <c r="DN110" s="36">
        <v>0</v>
      </c>
      <c r="DO110" s="36">
        <v>0</v>
      </c>
      <c r="DP110" s="36">
        <v>0</v>
      </c>
      <c r="DQ110" s="36">
        <v>0</v>
      </c>
      <c r="DR110" s="36">
        <v>0</v>
      </c>
      <c r="DS110" s="36">
        <v>0</v>
      </c>
      <c r="DT110" s="36">
        <v>0</v>
      </c>
      <c r="DU110" s="36">
        <v>0</v>
      </c>
      <c r="DV110" s="36">
        <v>0</v>
      </c>
      <c r="DW110" s="36">
        <v>0</v>
      </c>
      <c r="DX110" s="36">
        <v>0</v>
      </c>
      <c r="DY110" s="36">
        <v>0</v>
      </c>
      <c r="DZ110" s="36">
        <v>0</v>
      </c>
      <c r="EA110" s="36">
        <v>0</v>
      </c>
      <c r="EB110" s="36">
        <v>0</v>
      </c>
      <c r="EC110" s="36">
        <v>0</v>
      </c>
      <c r="ED110" s="36">
        <v>0</v>
      </c>
      <c r="EE110" s="36">
        <v>0</v>
      </c>
      <c r="EF110" s="36">
        <v>0</v>
      </c>
      <c r="EG110" s="36">
        <v>0</v>
      </c>
      <c r="EH110" s="36">
        <v>0</v>
      </c>
      <c r="EI110" s="36">
        <v>0</v>
      </c>
      <c r="EJ110" s="36">
        <v>0</v>
      </c>
      <c r="EK110" s="36">
        <v>0</v>
      </c>
      <c r="EL110" s="36">
        <v>0</v>
      </c>
      <c r="EM110" s="36">
        <v>0</v>
      </c>
      <c r="EN110" s="36">
        <v>0</v>
      </c>
      <c r="EO110" s="36">
        <v>0</v>
      </c>
      <c r="EP110" s="36">
        <v>0</v>
      </c>
      <c r="EQ110" s="36">
        <v>0</v>
      </c>
      <c r="ER110" s="36">
        <v>0</v>
      </c>
      <c r="ES110" s="36">
        <v>0</v>
      </c>
      <c r="ET110" s="36">
        <v>0</v>
      </c>
      <c r="EU110" s="36">
        <v>0</v>
      </c>
      <c r="EV110" s="36">
        <v>0</v>
      </c>
      <c r="EW110" s="36">
        <v>0</v>
      </c>
      <c r="EX110" s="36">
        <v>0</v>
      </c>
      <c r="EY110" s="36">
        <v>0</v>
      </c>
      <c r="EZ110" s="36">
        <v>0</v>
      </c>
      <c r="FA110" s="36">
        <v>0</v>
      </c>
      <c r="FB110" s="36">
        <v>0</v>
      </c>
      <c r="FC110" s="36">
        <v>0</v>
      </c>
      <c r="FD110" s="36">
        <v>0</v>
      </c>
      <c r="FE110" s="36">
        <v>0</v>
      </c>
      <c r="FF110" s="36">
        <v>0</v>
      </c>
      <c r="FG110" s="36">
        <v>0</v>
      </c>
      <c r="FH110" s="36">
        <v>0</v>
      </c>
      <c r="FI110" s="36">
        <v>0</v>
      </c>
      <c r="FJ110" s="36">
        <v>0</v>
      </c>
      <c r="FK110" s="36">
        <v>0</v>
      </c>
      <c r="FL110" s="36">
        <v>0</v>
      </c>
      <c r="FM110" s="36">
        <v>0</v>
      </c>
      <c r="FN110" s="36">
        <v>0</v>
      </c>
      <c r="FO110" s="36">
        <v>0</v>
      </c>
      <c r="FP110" s="36">
        <v>0</v>
      </c>
      <c r="FQ110" s="36">
        <v>475254</v>
      </c>
      <c r="FR110" s="36">
        <v>0</v>
      </c>
      <c r="FS110" s="37" t="s">
        <v>241</v>
      </c>
      <c r="FT110" s="39">
        <f t="shared" si="81"/>
        <v>104023</v>
      </c>
      <c r="FU110" s="39">
        <f t="shared" si="81"/>
        <v>672</v>
      </c>
      <c r="FV110" s="39">
        <f t="shared" si="81"/>
        <v>0</v>
      </c>
      <c r="FW110" s="39">
        <f t="shared" si="81"/>
        <v>1808217</v>
      </c>
      <c r="FX110" s="39">
        <f t="shared" si="81"/>
        <v>0</v>
      </c>
      <c r="FY110" s="39">
        <f t="shared" si="82"/>
        <v>244520</v>
      </c>
      <c r="FZ110" s="39">
        <f t="shared" si="83"/>
        <v>0</v>
      </c>
      <c r="GA110" s="39">
        <f t="shared" si="84"/>
        <v>56773</v>
      </c>
      <c r="GB110" s="39">
        <f t="shared" si="84"/>
        <v>270972</v>
      </c>
      <c r="GC110" s="39">
        <f t="shared" si="84"/>
        <v>0</v>
      </c>
      <c r="GD110" s="39">
        <f t="shared" si="85"/>
        <v>0</v>
      </c>
      <c r="GE110" s="39">
        <f t="shared" si="85"/>
        <v>0</v>
      </c>
      <c r="GF110" s="39"/>
      <c r="GG110" s="39"/>
      <c r="GH110" s="39">
        <f t="shared" si="86"/>
        <v>16162.18487394958</v>
      </c>
      <c r="GI110" s="39">
        <f t="shared" si="87"/>
        <v>0</v>
      </c>
      <c r="GJ110" s="39">
        <f t="shared" si="88"/>
        <v>2501339.1848739497</v>
      </c>
      <c r="GK110" s="39"/>
      <c r="GL110" s="39">
        <f t="shared" si="89"/>
        <v>0</v>
      </c>
      <c r="GM110" s="39"/>
      <c r="GN110" s="39">
        <f t="shared" si="57"/>
        <v>0</v>
      </c>
      <c r="GO110" s="40">
        <f t="shared" si="90"/>
        <v>475254</v>
      </c>
      <c r="GP110" s="40">
        <f t="shared" si="58"/>
        <v>2976593.1848739497</v>
      </c>
      <c r="GQ110" s="40">
        <f t="shared" si="59"/>
        <v>2976593.1848739497</v>
      </c>
      <c r="GR110" s="39" t="str">
        <f>IFERROR(VLOOKUP(CONCATENATE(C110,R110,S110),'Clientes Afectados'!$L$4:$M$249,2,0),"NO")</f>
        <v>NO</v>
      </c>
      <c r="GS110" s="64">
        <f t="shared" si="60"/>
        <v>30</v>
      </c>
      <c r="GT110" s="39" t="e">
        <f>+IF(GS110&gt;#REF!,"SI","NO")</f>
        <v>#REF!</v>
      </c>
    </row>
    <row r="111" spans="1:202" x14ac:dyDescent="0.25">
      <c r="A111" s="35">
        <v>43282</v>
      </c>
      <c r="B111" s="36">
        <v>1594986</v>
      </c>
      <c r="C111" s="36">
        <v>1459358</v>
      </c>
      <c r="D111" s="36">
        <v>1459358</v>
      </c>
      <c r="E111" s="37" t="s">
        <v>275</v>
      </c>
      <c r="F111" s="37" t="s">
        <v>229</v>
      </c>
      <c r="G111" s="37" t="s">
        <v>276</v>
      </c>
      <c r="H111" s="85" t="s">
        <v>231</v>
      </c>
      <c r="I111" s="37" t="s">
        <v>262</v>
      </c>
      <c r="J111" s="37" t="s">
        <v>233</v>
      </c>
      <c r="K111" s="37" t="s">
        <v>234</v>
      </c>
      <c r="L111" s="37" t="s">
        <v>235</v>
      </c>
      <c r="M111" s="37" t="s">
        <v>252</v>
      </c>
      <c r="N111" s="37" t="s">
        <v>253</v>
      </c>
      <c r="O111" s="37" t="s">
        <v>253</v>
      </c>
      <c r="P111" s="37" t="s">
        <v>239</v>
      </c>
      <c r="Q111" s="37" t="s">
        <v>240</v>
      </c>
      <c r="R111" s="38">
        <v>43195</v>
      </c>
      <c r="S111" s="38">
        <v>43285</v>
      </c>
      <c r="T111" s="38">
        <v>43288</v>
      </c>
      <c r="U111" s="36">
        <v>212471396</v>
      </c>
      <c r="V111" s="36">
        <v>40993</v>
      </c>
      <c r="W111" s="36">
        <v>0</v>
      </c>
      <c r="X111" s="36">
        <v>37312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36</v>
      </c>
      <c r="AE111" s="36">
        <v>105</v>
      </c>
      <c r="AF111" s="36">
        <v>24</v>
      </c>
      <c r="AG111" s="36">
        <v>24</v>
      </c>
      <c r="AH111" s="36">
        <v>0</v>
      </c>
      <c r="AI111" s="36">
        <v>800</v>
      </c>
      <c r="AJ111" s="36">
        <v>0</v>
      </c>
      <c r="AK111" s="36">
        <v>2843396</v>
      </c>
      <c r="AL111" s="36">
        <v>0</v>
      </c>
      <c r="AM111" s="36">
        <v>0</v>
      </c>
      <c r="AN111" s="36">
        <v>0</v>
      </c>
      <c r="AO111" s="36">
        <v>0</v>
      </c>
      <c r="AP111" s="36">
        <v>0</v>
      </c>
      <c r="AQ111" s="36">
        <v>0</v>
      </c>
      <c r="AR111" s="36">
        <v>0</v>
      </c>
      <c r="AS111" s="36">
        <v>0</v>
      </c>
      <c r="AT111" s="36">
        <v>381963</v>
      </c>
      <c r="AU111" s="36">
        <v>0</v>
      </c>
      <c r="AV111" s="36">
        <v>0</v>
      </c>
      <c r="AW111" s="36">
        <v>25415</v>
      </c>
      <c r="AX111" s="36">
        <v>0</v>
      </c>
      <c r="AY111" s="36">
        <v>363885</v>
      </c>
      <c r="AZ111" s="36">
        <v>407174</v>
      </c>
      <c r="BA111" s="36">
        <v>686747</v>
      </c>
      <c r="BB111" s="36">
        <v>0</v>
      </c>
      <c r="BC111" s="36">
        <v>0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>
        <v>0</v>
      </c>
      <c r="BN111" s="36">
        <v>0</v>
      </c>
      <c r="BO111" s="36">
        <v>0</v>
      </c>
      <c r="BP111" s="36">
        <v>-6105019</v>
      </c>
      <c r="BQ111" s="36">
        <v>0</v>
      </c>
      <c r="BR111" s="36">
        <v>0</v>
      </c>
      <c r="BS111" s="36">
        <v>0</v>
      </c>
      <c r="BT111" s="36">
        <v>0</v>
      </c>
      <c r="BU111" s="36">
        <v>0</v>
      </c>
      <c r="BV111" s="36">
        <v>0</v>
      </c>
      <c r="BW111" s="36">
        <v>0</v>
      </c>
      <c r="BX111" s="3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-1172807</v>
      </c>
      <c r="CE111" s="36">
        <v>-1395640</v>
      </c>
      <c r="CF111" s="36">
        <v>0</v>
      </c>
      <c r="CG111" s="36">
        <v>-222833</v>
      </c>
      <c r="CH111" s="36">
        <v>0</v>
      </c>
      <c r="CI111" s="36">
        <v>0</v>
      </c>
      <c r="CJ111" s="36">
        <v>0</v>
      </c>
      <c r="CK111" s="36">
        <v>0</v>
      </c>
      <c r="CL111" s="36">
        <v>-222833</v>
      </c>
      <c r="CM111" s="36">
        <v>1395640</v>
      </c>
      <c r="CN111" s="36">
        <v>0</v>
      </c>
      <c r="CO111" s="36">
        <v>0</v>
      </c>
      <c r="CP111" s="36">
        <v>0</v>
      </c>
      <c r="CQ111" s="36">
        <v>0</v>
      </c>
      <c r="CR111" s="36">
        <v>0</v>
      </c>
      <c r="CS111" s="36">
        <v>0</v>
      </c>
      <c r="CT111" s="36">
        <v>0</v>
      </c>
      <c r="CU111" s="36">
        <v>0</v>
      </c>
      <c r="CV111" s="36">
        <v>0</v>
      </c>
      <c r="CW111" s="36">
        <v>0</v>
      </c>
      <c r="CX111" s="36">
        <v>0</v>
      </c>
      <c r="CY111" s="36">
        <v>0</v>
      </c>
      <c r="CZ111" s="36">
        <v>0</v>
      </c>
      <c r="DA111" s="36">
        <v>0</v>
      </c>
      <c r="DB111" s="36">
        <v>0</v>
      </c>
      <c r="DC111" s="36">
        <v>0</v>
      </c>
      <c r="DD111" s="36">
        <v>0</v>
      </c>
      <c r="DE111" s="36">
        <v>1395640</v>
      </c>
      <c r="DF111" s="36">
        <v>0</v>
      </c>
      <c r="DG111" s="36">
        <v>0</v>
      </c>
      <c r="DH111" s="36">
        <v>0</v>
      </c>
      <c r="DI111" s="36">
        <v>0</v>
      </c>
      <c r="DJ111" s="36">
        <v>0</v>
      </c>
      <c r="DK111" s="36">
        <v>0</v>
      </c>
      <c r="DL111" s="36">
        <v>0</v>
      </c>
      <c r="DM111" s="36">
        <v>0</v>
      </c>
      <c r="DN111" s="36">
        <v>0</v>
      </c>
      <c r="DO111" s="36">
        <v>0</v>
      </c>
      <c r="DP111" s="36">
        <v>0</v>
      </c>
      <c r="DQ111" s="36">
        <v>0</v>
      </c>
      <c r="DR111" s="36">
        <v>0</v>
      </c>
      <c r="DS111" s="36">
        <v>0</v>
      </c>
      <c r="DT111" s="36">
        <v>0</v>
      </c>
      <c r="DU111" s="36">
        <v>0</v>
      </c>
      <c r="DV111" s="36">
        <v>0</v>
      </c>
      <c r="DW111" s="36">
        <v>0</v>
      </c>
      <c r="DX111" s="36">
        <v>0</v>
      </c>
      <c r="DY111" s="36">
        <v>0</v>
      </c>
      <c r="DZ111" s="36">
        <v>0</v>
      </c>
      <c r="EA111" s="36">
        <v>0</v>
      </c>
      <c r="EB111" s="36">
        <v>0</v>
      </c>
      <c r="EC111" s="36">
        <v>0</v>
      </c>
      <c r="ED111" s="36">
        <v>0</v>
      </c>
      <c r="EE111" s="36">
        <v>0</v>
      </c>
      <c r="EF111" s="36">
        <v>0</v>
      </c>
      <c r="EG111" s="36">
        <v>0</v>
      </c>
      <c r="EH111" s="36">
        <v>0</v>
      </c>
      <c r="EI111" s="36">
        <v>0</v>
      </c>
      <c r="EJ111" s="36">
        <v>0</v>
      </c>
      <c r="EK111" s="36">
        <v>0</v>
      </c>
      <c r="EL111" s="36">
        <v>0</v>
      </c>
      <c r="EM111" s="36">
        <v>0</v>
      </c>
      <c r="EN111" s="36">
        <v>0</v>
      </c>
      <c r="EO111" s="36">
        <v>0</v>
      </c>
      <c r="EP111" s="36">
        <v>0</v>
      </c>
      <c r="EQ111" s="36">
        <v>0</v>
      </c>
      <c r="ER111" s="36">
        <v>0</v>
      </c>
      <c r="ES111" s="36">
        <v>0</v>
      </c>
      <c r="ET111" s="36">
        <v>0</v>
      </c>
      <c r="EU111" s="36">
        <v>0</v>
      </c>
      <c r="EV111" s="36">
        <v>0</v>
      </c>
      <c r="EW111" s="36">
        <v>0</v>
      </c>
      <c r="EX111" s="36">
        <v>0</v>
      </c>
      <c r="EY111" s="36">
        <v>0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0</v>
      </c>
      <c r="FF111" s="36">
        <v>0</v>
      </c>
      <c r="FG111" s="36">
        <v>0</v>
      </c>
      <c r="FH111" s="36">
        <v>0</v>
      </c>
      <c r="FI111" s="36">
        <v>0</v>
      </c>
      <c r="FJ111" s="36">
        <v>0</v>
      </c>
      <c r="FK111" s="36">
        <v>0</v>
      </c>
      <c r="FL111" s="36">
        <v>0</v>
      </c>
      <c r="FM111" s="36">
        <v>0</v>
      </c>
      <c r="FN111" s="36">
        <v>0</v>
      </c>
      <c r="FO111" s="36">
        <v>0</v>
      </c>
      <c r="FP111" s="36">
        <v>0</v>
      </c>
      <c r="FQ111" s="36">
        <v>-222833</v>
      </c>
      <c r="FR111" s="36">
        <v>0</v>
      </c>
      <c r="FS111" s="37" t="s">
        <v>241</v>
      </c>
      <c r="FT111" s="39">
        <f t="shared" si="81"/>
        <v>0</v>
      </c>
      <c r="FU111" s="39">
        <f t="shared" si="81"/>
        <v>672</v>
      </c>
      <c r="FV111" s="39">
        <f t="shared" si="81"/>
        <v>0</v>
      </c>
      <c r="FW111" s="39">
        <f t="shared" si="81"/>
        <v>2389408</v>
      </c>
      <c r="FX111" s="39">
        <f t="shared" si="81"/>
        <v>0</v>
      </c>
      <c r="FY111" s="39">
        <f t="shared" si="82"/>
        <v>320977</v>
      </c>
      <c r="FZ111" s="39">
        <f t="shared" si="83"/>
        <v>0</v>
      </c>
      <c r="GA111" s="39">
        <f t="shared" si="84"/>
        <v>305786</v>
      </c>
      <c r="GB111" s="39">
        <f t="shared" si="84"/>
        <v>342163</v>
      </c>
      <c r="GC111" s="39">
        <f t="shared" si="84"/>
        <v>577098</v>
      </c>
      <c r="GD111" s="39">
        <f t="shared" si="85"/>
        <v>0</v>
      </c>
      <c r="GE111" s="39">
        <f t="shared" si="85"/>
        <v>0</v>
      </c>
      <c r="GF111" s="39"/>
      <c r="GG111" s="39"/>
      <c r="GH111" s="39">
        <f t="shared" si="86"/>
        <v>21357.142857142859</v>
      </c>
      <c r="GI111" s="39">
        <f t="shared" si="87"/>
        <v>0</v>
      </c>
      <c r="GJ111" s="39">
        <f t="shared" si="88"/>
        <v>3957461.1428571427</v>
      </c>
      <c r="GK111" s="39"/>
      <c r="GL111" s="39">
        <f t="shared" si="89"/>
        <v>-6105019</v>
      </c>
      <c r="GM111" s="39"/>
      <c r="GN111" s="39">
        <f t="shared" si="57"/>
        <v>0</v>
      </c>
      <c r="GO111" s="40">
        <f t="shared" si="90"/>
        <v>751918</v>
      </c>
      <c r="GP111" s="40">
        <f t="shared" si="58"/>
        <v>4709379.1428571427</v>
      </c>
      <c r="GQ111" s="40">
        <f t="shared" si="59"/>
        <v>-1395639.8571428573</v>
      </c>
      <c r="GR111" s="39" t="str">
        <f>IFERROR(VLOOKUP(CONCATENATE(C111,R111,S111),'Clientes Afectados'!$L$4:$M$249,2,0),"NO")</f>
        <v>NO</v>
      </c>
      <c r="GS111" s="64">
        <f t="shared" si="60"/>
        <v>90</v>
      </c>
      <c r="GT111" s="39" t="e">
        <f>+IF(GS111&gt;#REF!,"SI","NO")</f>
        <v>#REF!</v>
      </c>
    </row>
    <row r="112" spans="1:202" x14ac:dyDescent="0.25">
      <c r="A112" s="35">
        <v>43282</v>
      </c>
      <c r="B112" s="36">
        <v>1594986</v>
      </c>
      <c r="C112" s="36">
        <v>1493531</v>
      </c>
      <c r="D112" s="36">
        <v>1493531</v>
      </c>
      <c r="E112" s="37" t="s">
        <v>277</v>
      </c>
      <c r="F112" s="37" t="s">
        <v>258</v>
      </c>
      <c r="G112" s="37" t="s">
        <v>278</v>
      </c>
      <c r="H112" s="85" t="s">
        <v>231</v>
      </c>
      <c r="I112" s="37" t="s">
        <v>262</v>
      </c>
      <c r="J112" s="37" t="s">
        <v>233</v>
      </c>
      <c r="K112" s="37" t="s">
        <v>234</v>
      </c>
      <c r="L112" s="37" t="s">
        <v>235</v>
      </c>
      <c r="M112" s="37" t="s">
        <v>279</v>
      </c>
      <c r="N112" s="37" t="s">
        <v>280</v>
      </c>
      <c r="O112" s="37" t="s">
        <v>241</v>
      </c>
      <c r="P112" s="37" t="s">
        <v>281</v>
      </c>
      <c r="Q112" s="37" t="s">
        <v>240</v>
      </c>
      <c r="R112" s="38">
        <v>43255</v>
      </c>
      <c r="S112" s="38">
        <v>43285</v>
      </c>
      <c r="T112" s="38">
        <v>43288</v>
      </c>
      <c r="U112" s="36">
        <v>212471396</v>
      </c>
      <c r="V112" s="36">
        <v>17842</v>
      </c>
      <c r="W112" s="36">
        <v>0</v>
      </c>
      <c r="X112" s="36">
        <v>1968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66</v>
      </c>
      <c r="AE112" s="36">
        <v>95</v>
      </c>
      <c r="AF112" s="36">
        <v>66</v>
      </c>
      <c r="AG112" s="36">
        <v>66</v>
      </c>
      <c r="AH112" s="36">
        <v>84735</v>
      </c>
      <c r="AI112" s="36">
        <v>800</v>
      </c>
      <c r="AJ112" s="36">
        <v>0</v>
      </c>
      <c r="AK112" s="36">
        <v>1237574</v>
      </c>
      <c r="AL112" s="36">
        <v>0</v>
      </c>
      <c r="AM112" s="36">
        <v>0</v>
      </c>
      <c r="AN112" s="36">
        <v>0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167352</v>
      </c>
      <c r="AU112" s="36">
        <v>0</v>
      </c>
      <c r="AV112" s="36">
        <v>0</v>
      </c>
      <c r="AW112" s="36">
        <v>11062</v>
      </c>
      <c r="AX112" s="36">
        <v>0</v>
      </c>
      <c r="AY112" s="36">
        <v>110658</v>
      </c>
      <c r="AZ112" s="36">
        <v>373371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0</v>
      </c>
      <c r="BS112" s="36">
        <v>0</v>
      </c>
      <c r="BT112" s="36">
        <v>0</v>
      </c>
      <c r="BU112" s="36">
        <v>0</v>
      </c>
      <c r="BV112" s="36">
        <v>0</v>
      </c>
      <c r="BW112" s="36">
        <v>0</v>
      </c>
      <c r="BX112" s="3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1668531</v>
      </c>
      <c r="CE112" s="36">
        <v>1985552</v>
      </c>
      <c r="CF112" s="36">
        <v>0</v>
      </c>
      <c r="CG112" s="36">
        <v>317021</v>
      </c>
      <c r="CH112" s="36">
        <v>0</v>
      </c>
      <c r="CI112" s="36">
        <v>0</v>
      </c>
      <c r="CJ112" s="36">
        <v>0</v>
      </c>
      <c r="CK112" s="36">
        <v>0</v>
      </c>
      <c r="CL112" s="36">
        <v>317021</v>
      </c>
      <c r="CM112" s="36">
        <v>-1985552</v>
      </c>
      <c r="CN112" s="36">
        <v>0</v>
      </c>
      <c r="CO112" s="36">
        <v>0</v>
      </c>
      <c r="CP112" s="36">
        <v>0</v>
      </c>
      <c r="CQ112" s="36">
        <v>0</v>
      </c>
      <c r="CR112" s="36">
        <v>0</v>
      </c>
      <c r="CS112" s="36">
        <v>0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0</v>
      </c>
      <c r="DB112" s="36">
        <v>0</v>
      </c>
      <c r="DC112" s="36">
        <v>0</v>
      </c>
      <c r="DD112" s="36">
        <v>0</v>
      </c>
      <c r="DE112" s="36">
        <v>-1985552</v>
      </c>
      <c r="DF112" s="36">
        <v>0</v>
      </c>
      <c r="DG112" s="36">
        <v>0</v>
      </c>
      <c r="DH112" s="36">
        <v>0</v>
      </c>
      <c r="DI112" s="36">
        <v>0</v>
      </c>
      <c r="DJ112" s="36">
        <v>0</v>
      </c>
      <c r="DK112" s="36">
        <v>0</v>
      </c>
      <c r="DL112" s="36">
        <v>0</v>
      </c>
      <c r="DM112" s="36">
        <v>0</v>
      </c>
      <c r="DN112" s="36">
        <v>0</v>
      </c>
      <c r="DO112" s="36">
        <v>0</v>
      </c>
      <c r="DP112" s="36">
        <v>0</v>
      </c>
      <c r="DQ112" s="36">
        <v>0</v>
      </c>
      <c r="DR112" s="36">
        <v>0</v>
      </c>
      <c r="DS112" s="36">
        <v>0</v>
      </c>
      <c r="DT112" s="36">
        <v>0</v>
      </c>
      <c r="DU112" s="36">
        <v>0</v>
      </c>
      <c r="DV112" s="36">
        <v>0</v>
      </c>
      <c r="DW112" s="36">
        <v>0</v>
      </c>
      <c r="DX112" s="36">
        <v>0</v>
      </c>
      <c r="DY112" s="36">
        <v>0</v>
      </c>
      <c r="DZ112" s="36">
        <v>0</v>
      </c>
      <c r="EA112" s="36">
        <v>0</v>
      </c>
      <c r="EB112" s="36">
        <v>0</v>
      </c>
      <c r="EC112" s="36">
        <v>0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0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0</v>
      </c>
      <c r="EQ112" s="36">
        <v>0</v>
      </c>
      <c r="ER112" s="36">
        <v>0</v>
      </c>
      <c r="ES112" s="36">
        <v>0</v>
      </c>
      <c r="ET112" s="36">
        <v>0</v>
      </c>
      <c r="EU112" s="36">
        <v>0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0</v>
      </c>
      <c r="FF112" s="36">
        <v>0</v>
      </c>
      <c r="FG112" s="36">
        <v>0</v>
      </c>
      <c r="FH112" s="36">
        <v>0</v>
      </c>
      <c r="FI112" s="36">
        <v>0</v>
      </c>
      <c r="FJ112" s="36">
        <v>0</v>
      </c>
      <c r="FK112" s="36">
        <v>0</v>
      </c>
      <c r="FL112" s="36">
        <v>0</v>
      </c>
      <c r="FM112" s="36">
        <v>0</v>
      </c>
      <c r="FN112" s="36">
        <v>0</v>
      </c>
      <c r="FO112" s="36">
        <v>0</v>
      </c>
      <c r="FP112" s="36">
        <v>0</v>
      </c>
      <c r="FQ112" s="36">
        <v>317021</v>
      </c>
      <c r="FR112" s="36">
        <v>0</v>
      </c>
      <c r="FS112" s="37" t="s">
        <v>241</v>
      </c>
      <c r="FT112" s="39">
        <f t="shared" si="81"/>
        <v>71206</v>
      </c>
      <c r="FU112" s="39">
        <f t="shared" si="81"/>
        <v>672</v>
      </c>
      <c r="FV112" s="39">
        <f t="shared" si="81"/>
        <v>0</v>
      </c>
      <c r="FW112" s="39">
        <f t="shared" si="81"/>
        <v>1039978</v>
      </c>
      <c r="FX112" s="39">
        <f t="shared" si="81"/>
        <v>0</v>
      </c>
      <c r="FY112" s="39">
        <f t="shared" si="82"/>
        <v>140632</v>
      </c>
      <c r="FZ112" s="39">
        <f t="shared" si="83"/>
        <v>0</v>
      </c>
      <c r="GA112" s="39">
        <f t="shared" si="84"/>
        <v>92990</v>
      </c>
      <c r="GB112" s="39">
        <f t="shared" si="84"/>
        <v>313757</v>
      </c>
      <c r="GC112" s="39">
        <f t="shared" si="84"/>
        <v>0</v>
      </c>
      <c r="GD112" s="39">
        <f t="shared" si="85"/>
        <v>0</v>
      </c>
      <c r="GE112" s="39">
        <f t="shared" si="85"/>
        <v>0</v>
      </c>
      <c r="GF112" s="39"/>
      <c r="GG112" s="39"/>
      <c r="GH112" s="39">
        <f t="shared" si="86"/>
        <v>9295.7983193277323</v>
      </c>
      <c r="GI112" s="39">
        <f t="shared" si="87"/>
        <v>0</v>
      </c>
      <c r="GJ112" s="39">
        <f t="shared" si="88"/>
        <v>1668530.7983193276</v>
      </c>
      <c r="GK112" s="39"/>
      <c r="GL112" s="39">
        <f t="shared" si="89"/>
        <v>0</v>
      </c>
      <c r="GM112" s="39"/>
      <c r="GN112" s="39">
        <f t="shared" si="57"/>
        <v>0</v>
      </c>
      <c r="GO112" s="40">
        <f t="shared" si="90"/>
        <v>317021</v>
      </c>
      <c r="GP112" s="40">
        <f t="shared" si="58"/>
        <v>1985551.7983193276</v>
      </c>
      <c r="GQ112" s="40">
        <f t="shared" si="59"/>
        <v>1985551.7983193276</v>
      </c>
      <c r="GR112" s="39" t="str">
        <f>IFERROR(VLOOKUP(CONCATENATE(C112,R112,S112),'Clientes Afectados'!$L$4:$M$249,2,0),"NO")</f>
        <v>NO</v>
      </c>
      <c r="GS112" s="64">
        <f t="shared" si="60"/>
        <v>30</v>
      </c>
      <c r="GT112" s="39" t="e">
        <f>+IF(GS112&gt;#REF!,"SI","NO")</f>
        <v>#REF!</v>
      </c>
    </row>
    <row r="113" spans="1:202" x14ac:dyDescent="0.25">
      <c r="A113" s="35">
        <v>43282</v>
      </c>
      <c r="B113" s="36">
        <v>1594986</v>
      </c>
      <c r="C113" s="36">
        <v>2797207</v>
      </c>
      <c r="D113" s="36">
        <v>2797207</v>
      </c>
      <c r="E113" s="37" t="s">
        <v>282</v>
      </c>
      <c r="F113" s="37" t="s">
        <v>305</v>
      </c>
      <c r="G113" s="37" t="s">
        <v>284</v>
      </c>
      <c r="H113" s="85" t="s">
        <v>285</v>
      </c>
      <c r="I113" s="37" t="s">
        <v>286</v>
      </c>
      <c r="J113" s="37" t="s">
        <v>233</v>
      </c>
      <c r="K113" s="37" t="s">
        <v>234</v>
      </c>
      <c r="L113" s="37" t="s">
        <v>235</v>
      </c>
      <c r="M113" s="37" t="s">
        <v>245</v>
      </c>
      <c r="N113" s="37" t="s">
        <v>246</v>
      </c>
      <c r="O113" s="37" t="s">
        <v>245</v>
      </c>
      <c r="P113" s="37" t="s">
        <v>281</v>
      </c>
      <c r="Q113" s="37" t="s">
        <v>240</v>
      </c>
      <c r="R113" s="38">
        <v>43225</v>
      </c>
      <c r="S113" s="38">
        <v>43285</v>
      </c>
      <c r="T113" s="38">
        <v>43288</v>
      </c>
      <c r="U113" s="36">
        <v>212471396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17498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800</v>
      </c>
      <c r="AJ113" s="36">
        <v>0</v>
      </c>
      <c r="AK113" s="36">
        <v>1280835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124605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>
        <v>0</v>
      </c>
      <c r="BO113" s="36">
        <v>0</v>
      </c>
      <c r="BP113" s="36">
        <v>0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1181714</v>
      </c>
      <c r="CE113" s="36">
        <v>1406240</v>
      </c>
      <c r="CF113" s="36">
        <v>0</v>
      </c>
      <c r="CG113" s="36">
        <v>224526</v>
      </c>
      <c r="CH113" s="36">
        <v>0</v>
      </c>
      <c r="CI113" s="36">
        <v>0</v>
      </c>
      <c r="CJ113" s="36">
        <v>0</v>
      </c>
      <c r="CK113" s="36">
        <v>0</v>
      </c>
      <c r="CL113" s="36">
        <v>224526</v>
      </c>
      <c r="CM113" s="36">
        <v>-1406240</v>
      </c>
      <c r="CN113" s="36">
        <v>0</v>
      </c>
      <c r="CO113" s="36">
        <v>0</v>
      </c>
      <c r="CP113" s="36">
        <v>0</v>
      </c>
      <c r="CQ113" s="36">
        <v>0</v>
      </c>
      <c r="CR113" s="36">
        <v>0</v>
      </c>
      <c r="CS113" s="36">
        <v>0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6">
        <v>0</v>
      </c>
      <c r="DC113" s="36">
        <v>0</v>
      </c>
      <c r="DD113" s="36">
        <v>0</v>
      </c>
      <c r="DE113" s="36">
        <v>-1406240</v>
      </c>
      <c r="DF113" s="36">
        <v>0</v>
      </c>
      <c r="DG113" s="36">
        <v>0</v>
      </c>
      <c r="DH113" s="36">
        <v>0</v>
      </c>
      <c r="DI113" s="36">
        <v>0</v>
      </c>
      <c r="DJ113" s="36">
        <v>0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0</v>
      </c>
      <c r="DS113" s="36">
        <v>0</v>
      </c>
      <c r="DT113" s="36">
        <v>0</v>
      </c>
      <c r="DU113" s="36">
        <v>0</v>
      </c>
      <c r="DV113" s="36">
        <v>0</v>
      </c>
      <c r="DW113" s="36">
        <v>0</v>
      </c>
      <c r="DX113" s="36">
        <v>0</v>
      </c>
      <c r="DY113" s="36">
        <v>0</v>
      </c>
      <c r="DZ113" s="36">
        <v>0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0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0</v>
      </c>
      <c r="FJ113" s="36">
        <v>0</v>
      </c>
      <c r="FK113" s="36">
        <v>0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224526</v>
      </c>
      <c r="FR113" s="36">
        <v>0</v>
      </c>
      <c r="FS113" s="37" t="s">
        <v>241</v>
      </c>
      <c r="FT113" s="39">
        <f t="shared" si="81"/>
        <v>0</v>
      </c>
      <c r="FU113" s="39">
        <f t="shared" si="81"/>
        <v>672</v>
      </c>
      <c r="FV113" s="39">
        <f t="shared" si="81"/>
        <v>0</v>
      </c>
      <c r="FW113" s="39">
        <f t="shared" si="81"/>
        <v>1076332</v>
      </c>
      <c r="FX113" s="39">
        <f t="shared" si="81"/>
        <v>0</v>
      </c>
      <c r="FY113" s="39">
        <f t="shared" si="82"/>
        <v>0</v>
      </c>
      <c r="FZ113" s="39">
        <f t="shared" si="83"/>
        <v>0</v>
      </c>
      <c r="GA113" s="39">
        <f t="shared" si="84"/>
        <v>104710</v>
      </c>
      <c r="GB113" s="39">
        <f t="shared" si="84"/>
        <v>0</v>
      </c>
      <c r="GC113" s="39">
        <f t="shared" si="84"/>
        <v>0</v>
      </c>
      <c r="GD113" s="39">
        <f t="shared" si="85"/>
        <v>0</v>
      </c>
      <c r="GE113" s="39">
        <f t="shared" si="85"/>
        <v>0</v>
      </c>
      <c r="GF113" s="39"/>
      <c r="GG113" s="39"/>
      <c r="GH113" s="39">
        <f t="shared" si="86"/>
        <v>0</v>
      </c>
      <c r="GI113" s="39">
        <f t="shared" si="87"/>
        <v>0</v>
      </c>
      <c r="GJ113" s="39">
        <f t="shared" si="88"/>
        <v>1181714</v>
      </c>
      <c r="GK113" s="39"/>
      <c r="GL113" s="39">
        <f t="shared" si="89"/>
        <v>0</v>
      </c>
      <c r="GM113" s="39"/>
      <c r="GN113" s="39">
        <f t="shared" si="57"/>
        <v>0</v>
      </c>
      <c r="GO113" s="40">
        <f t="shared" si="90"/>
        <v>224526</v>
      </c>
      <c r="GP113" s="40">
        <f t="shared" si="58"/>
        <v>1406240</v>
      </c>
      <c r="GQ113" s="40">
        <f t="shared" si="59"/>
        <v>1406240</v>
      </c>
      <c r="GR113" s="39" t="str">
        <f>IFERROR(VLOOKUP(CONCATENATE(C113,R113,S113),'Clientes Afectados'!$L$4:$M$249,2,0),"NO")</f>
        <v>NO</v>
      </c>
      <c r="GS113" s="64">
        <f t="shared" si="60"/>
        <v>60</v>
      </c>
      <c r="GT113" s="39" t="e">
        <f>+IF(GS113&gt;#REF!,"SI","NO")</f>
        <v>#REF!</v>
      </c>
    </row>
    <row r="114" spans="1:202" x14ac:dyDescent="0.25">
      <c r="A114" s="35">
        <v>43252</v>
      </c>
      <c r="B114" s="36">
        <v>1594986</v>
      </c>
      <c r="C114" s="36">
        <v>532998</v>
      </c>
      <c r="D114" s="36">
        <v>532998</v>
      </c>
      <c r="E114" s="37" t="s">
        <v>228</v>
      </c>
      <c r="F114" s="37" t="s">
        <v>229</v>
      </c>
      <c r="G114" s="37" t="s">
        <v>230</v>
      </c>
      <c r="H114" s="85" t="s">
        <v>231</v>
      </c>
      <c r="I114" s="37" t="s">
        <v>232</v>
      </c>
      <c r="J114" s="37" t="s">
        <v>233</v>
      </c>
      <c r="K114" s="37" t="s">
        <v>234</v>
      </c>
      <c r="L114" s="37" t="s">
        <v>235</v>
      </c>
      <c r="M114" s="37" t="s">
        <v>236</v>
      </c>
      <c r="N114" s="37" t="s">
        <v>237</v>
      </c>
      <c r="O114" s="37" t="s">
        <v>306</v>
      </c>
      <c r="P114" s="37" t="s">
        <v>239</v>
      </c>
      <c r="Q114" s="37" t="s">
        <v>240</v>
      </c>
      <c r="R114" s="38">
        <v>43225</v>
      </c>
      <c r="S114" s="38">
        <v>43255</v>
      </c>
      <c r="T114" s="38">
        <v>43257</v>
      </c>
      <c r="U114" s="36">
        <v>212471396</v>
      </c>
      <c r="V114" s="36">
        <v>27839</v>
      </c>
      <c r="W114" s="36">
        <v>0</v>
      </c>
      <c r="X114" s="36">
        <v>10554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197</v>
      </c>
      <c r="AE114" s="36">
        <v>197</v>
      </c>
      <c r="AF114" s="36">
        <v>197</v>
      </c>
      <c r="AG114" s="36">
        <v>197</v>
      </c>
      <c r="AH114" s="36">
        <v>153616</v>
      </c>
      <c r="AI114" s="36">
        <v>797</v>
      </c>
      <c r="AJ114" s="36">
        <v>0</v>
      </c>
      <c r="AK114" s="36">
        <v>1930995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258535</v>
      </c>
      <c r="AU114" s="36">
        <v>0</v>
      </c>
      <c r="AV114" s="36">
        <v>0</v>
      </c>
      <c r="AW114" s="36">
        <v>17260</v>
      </c>
      <c r="AX114" s="36">
        <v>0</v>
      </c>
      <c r="AY114" s="36">
        <v>227176</v>
      </c>
      <c r="AZ114" s="36">
        <v>1127520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  <c r="BP114" s="36">
        <v>0</v>
      </c>
      <c r="BQ114" s="36">
        <v>0</v>
      </c>
      <c r="BR114" s="36">
        <v>0</v>
      </c>
      <c r="BS114" s="36">
        <v>0</v>
      </c>
      <c r="BT114" s="36">
        <v>0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3122604</v>
      </c>
      <c r="CE114" s="36">
        <v>3715899</v>
      </c>
      <c r="CF114" s="36">
        <v>0</v>
      </c>
      <c r="CG114" s="36">
        <v>593295</v>
      </c>
      <c r="CH114" s="36">
        <v>0</v>
      </c>
      <c r="CI114" s="36">
        <v>0</v>
      </c>
      <c r="CJ114" s="36">
        <v>0</v>
      </c>
      <c r="CK114" s="36">
        <v>0</v>
      </c>
      <c r="CL114" s="36">
        <v>593295</v>
      </c>
      <c r="CM114" s="36">
        <v>-3715899</v>
      </c>
      <c r="CN114" s="36">
        <v>0</v>
      </c>
      <c r="CO114" s="36">
        <v>0</v>
      </c>
      <c r="CP114" s="36">
        <v>0</v>
      </c>
      <c r="CQ114" s="36">
        <v>0</v>
      </c>
      <c r="CR114" s="36">
        <v>0</v>
      </c>
      <c r="CS114" s="36">
        <v>0</v>
      </c>
      <c r="CT114" s="36">
        <v>0</v>
      </c>
      <c r="CU114" s="36">
        <v>0</v>
      </c>
      <c r="CV114" s="36">
        <v>0</v>
      </c>
      <c r="CW114" s="36">
        <v>0</v>
      </c>
      <c r="CX114" s="36">
        <v>0</v>
      </c>
      <c r="CY114" s="36">
        <v>0</v>
      </c>
      <c r="CZ114" s="36">
        <v>0</v>
      </c>
      <c r="DA114" s="36">
        <v>0</v>
      </c>
      <c r="DB114" s="36">
        <v>0</v>
      </c>
      <c r="DC114" s="36">
        <v>0</v>
      </c>
      <c r="DD114" s="36">
        <v>0</v>
      </c>
      <c r="DE114" s="36">
        <v>-3715899</v>
      </c>
      <c r="DF114" s="36">
        <v>0</v>
      </c>
      <c r="DG114" s="36">
        <v>0</v>
      </c>
      <c r="DH114" s="36">
        <v>0</v>
      </c>
      <c r="DI114" s="36">
        <v>0</v>
      </c>
      <c r="DJ114" s="36">
        <v>0</v>
      </c>
      <c r="DK114" s="36">
        <v>0</v>
      </c>
      <c r="DL114" s="36">
        <v>0</v>
      </c>
      <c r="DM114" s="36">
        <v>0</v>
      </c>
      <c r="DN114" s="36">
        <v>0</v>
      </c>
      <c r="DO114" s="36">
        <v>0</v>
      </c>
      <c r="DP114" s="36">
        <v>0</v>
      </c>
      <c r="DQ114" s="36">
        <v>0</v>
      </c>
      <c r="DR114" s="36">
        <v>0</v>
      </c>
      <c r="DS114" s="36">
        <v>0</v>
      </c>
      <c r="DT114" s="36">
        <v>0</v>
      </c>
      <c r="DU114" s="36">
        <v>0</v>
      </c>
      <c r="DV114" s="36">
        <v>0</v>
      </c>
      <c r="DW114" s="36">
        <v>0</v>
      </c>
      <c r="DX114" s="36">
        <v>0</v>
      </c>
      <c r="DY114" s="36">
        <v>0</v>
      </c>
      <c r="DZ114" s="36">
        <v>0</v>
      </c>
      <c r="EA114" s="36">
        <v>0</v>
      </c>
      <c r="EB114" s="36">
        <v>0</v>
      </c>
      <c r="EC114" s="36">
        <v>0</v>
      </c>
      <c r="ED114" s="36">
        <v>0</v>
      </c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0</v>
      </c>
      <c r="FF114" s="36">
        <v>0</v>
      </c>
      <c r="FG114" s="36">
        <v>0</v>
      </c>
      <c r="FH114" s="36">
        <v>0</v>
      </c>
      <c r="FI114" s="36">
        <v>0</v>
      </c>
      <c r="FJ114" s="36">
        <v>0</v>
      </c>
      <c r="FK114" s="36">
        <v>0</v>
      </c>
      <c r="FL114" s="36">
        <v>0</v>
      </c>
      <c r="FM114" s="36">
        <v>0</v>
      </c>
      <c r="FN114" s="36">
        <v>0</v>
      </c>
      <c r="FO114" s="36">
        <v>0</v>
      </c>
      <c r="FP114" s="36">
        <v>0</v>
      </c>
      <c r="FQ114" s="36">
        <v>593295</v>
      </c>
      <c r="FR114" s="36">
        <v>0</v>
      </c>
      <c r="FS114" s="37" t="s">
        <v>241</v>
      </c>
      <c r="FT114" s="39">
        <f>ROUND(AH114/1.19,0)</f>
        <v>129089</v>
      </c>
      <c r="FU114" s="39">
        <f>ROUND(AI114/1.19,0)</f>
        <v>670</v>
      </c>
      <c r="FV114" s="39">
        <f>ROUND(AJ114/1.19,0)</f>
        <v>0</v>
      </c>
      <c r="FW114" s="39">
        <f>ROUND(AK114/1.19,0)</f>
        <v>1622685</v>
      </c>
      <c r="FX114" s="39">
        <f>ROUND(AL114/1.19,0)</f>
        <v>0</v>
      </c>
      <c r="FY114" s="39">
        <f>ROUND(AT114/1.19,0)</f>
        <v>217256</v>
      </c>
      <c r="FZ114" s="39">
        <f>ROUND(AN114/1.19,0)</f>
        <v>0</v>
      </c>
      <c r="GA114" s="39">
        <f>ROUND(AY114/1.19,0)</f>
        <v>190904</v>
      </c>
      <c r="GB114" s="39">
        <f>ROUND(AZ114/1.19,0)</f>
        <v>947496</v>
      </c>
      <c r="GC114" s="39">
        <f>ROUND(BA114/1.19,0)</f>
        <v>0</v>
      </c>
      <c r="GD114" s="39">
        <f>ROUND(BN114/1.19,0)</f>
        <v>0</v>
      </c>
      <c r="GE114" s="39">
        <f>ROUND(BO114/1.19,0)</f>
        <v>0</v>
      </c>
      <c r="GF114" s="39"/>
      <c r="GG114" s="39"/>
      <c r="GH114" s="39">
        <f>AW114/1.19</f>
        <v>14504.20168067227</v>
      </c>
      <c r="GI114" s="39">
        <f>EZ114</f>
        <v>0</v>
      </c>
      <c r="GJ114" s="39">
        <f>SUM(FT114:GE114)+GH114</f>
        <v>3122604.2016806724</v>
      </c>
      <c r="GK114" s="39"/>
      <c r="GL114" s="39">
        <f>BP114</f>
        <v>0</v>
      </c>
      <c r="GM114" s="39"/>
      <c r="GN114" s="39">
        <f t="shared" si="57"/>
        <v>0</v>
      </c>
      <c r="GO114" s="40">
        <f>ROUND(GJ114*0.19,0)</f>
        <v>593295</v>
      </c>
      <c r="GP114" s="40">
        <f t="shared" si="58"/>
        <v>3715899.2016806724</v>
      </c>
      <c r="GQ114" s="40">
        <f t="shared" si="59"/>
        <v>3715899.2016806724</v>
      </c>
      <c r="GR114" s="39" t="str">
        <f>IFERROR(VLOOKUP(CONCATENATE(C114,R114,S114),'Clientes Afectados'!$L$4:$M$249,2,0),"NO")</f>
        <v>NO</v>
      </c>
      <c r="GS114" s="64">
        <f t="shared" si="60"/>
        <v>30</v>
      </c>
      <c r="GT114" s="39" t="e">
        <f>+IF(GS114&gt;#REF!,"SI","NO")</f>
        <v>#REF!</v>
      </c>
    </row>
    <row r="115" spans="1:202" x14ac:dyDescent="0.25">
      <c r="A115" s="35">
        <v>43252</v>
      </c>
      <c r="B115" s="36">
        <v>1594986</v>
      </c>
      <c r="C115" s="36">
        <v>532999</v>
      </c>
      <c r="D115" s="36">
        <v>532999</v>
      </c>
      <c r="E115" s="37" t="s">
        <v>242</v>
      </c>
      <c r="F115" s="37" t="s">
        <v>229</v>
      </c>
      <c r="G115" s="37" t="s">
        <v>243</v>
      </c>
      <c r="H115" s="85" t="s">
        <v>231</v>
      </c>
      <c r="I115" s="37" t="s">
        <v>232</v>
      </c>
      <c r="J115" s="37" t="s">
        <v>233</v>
      </c>
      <c r="K115" s="37" t="s">
        <v>234</v>
      </c>
      <c r="L115" s="37" t="s">
        <v>235</v>
      </c>
      <c r="M115" s="37" t="s">
        <v>245</v>
      </c>
      <c r="N115" s="37" t="s">
        <v>246</v>
      </c>
      <c r="O115" s="37" t="s">
        <v>246</v>
      </c>
      <c r="P115" s="37" t="s">
        <v>239</v>
      </c>
      <c r="Q115" s="37" t="s">
        <v>240</v>
      </c>
      <c r="R115" s="38">
        <v>43225</v>
      </c>
      <c r="S115" s="38">
        <v>43255</v>
      </c>
      <c r="T115" s="38">
        <v>43257</v>
      </c>
      <c r="U115" s="36">
        <v>212471396</v>
      </c>
      <c r="V115" s="36">
        <v>11769</v>
      </c>
      <c r="W115" s="36">
        <v>0</v>
      </c>
      <c r="X115" s="36">
        <v>6176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23</v>
      </c>
      <c r="AE115" s="36"/>
      <c r="AF115" s="36">
        <v>22</v>
      </c>
      <c r="AG115" s="36">
        <v>22</v>
      </c>
      <c r="AH115" s="36">
        <v>84473</v>
      </c>
      <c r="AI115" s="36">
        <v>797</v>
      </c>
      <c r="AJ115" s="36">
        <v>0</v>
      </c>
      <c r="AK115" s="36">
        <v>816333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6">
        <v>0</v>
      </c>
      <c r="AR115" s="36">
        <v>0</v>
      </c>
      <c r="AS115" s="36">
        <v>0</v>
      </c>
      <c r="AT115" s="36">
        <v>109296</v>
      </c>
      <c r="AU115" s="36">
        <v>0</v>
      </c>
      <c r="AV115" s="36">
        <v>0</v>
      </c>
      <c r="AW115" s="36">
        <v>7297</v>
      </c>
      <c r="AX115" s="36">
        <v>0</v>
      </c>
      <c r="AY115" s="36">
        <v>27100</v>
      </c>
      <c r="AZ115" s="36">
        <v>125916</v>
      </c>
      <c r="BA115" s="36">
        <v>38774</v>
      </c>
      <c r="BB115" s="36">
        <v>0</v>
      </c>
      <c r="BC115" s="36">
        <v>0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>
        <v>0</v>
      </c>
      <c r="BO115" s="36">
        <v>0</v>
      </c>
      <c r="BP115" s="36">
        <v>0</v>
      </c>
      <c r="BQ115" s="36">
        <v>0</v>
      </c>
      <c r="BR115" s="36">
        <v>0</v>
      </c>
      <c r="BS115" s="36">
        <v>0</v>
      </c>
      <c r="BT115" s="36">
        <v>0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1016795</v>
      </c>
      <c r="CE115" s="36">
        <v>1209986</v>
      </c>
      <c r="CF115" s="36">
        <v>0</v>
      </c>
      <c r="CG115" s="36">
        <v>193191</v>
      </c>
      <c r="CH115" s="36">
        <v>0</v>
      </c>
      <c r="CI115" s="36">
        <v>0</v>
      </c>
      <c r="CJ115" s="36">
        <v>0</v>
      </c>
      <c r="CK115" s="36">
        <v>0</v>
      </c>
      <c r="CL115" s="36">
        <v>193191</v>
      </c>
      <c r="CM115" s="36">
        <v>-1209986</v>
      </c>
      <c r="CN115" s="36">
        <v>0</v>
      </c>
      <c r="CO115" s="36">
        <v>0</v>
      </c>
      <c r="CP115" s="36">
        <v>0</v>
      </c>
      <c r="CQ115" s="36">
        <v>0</v>
      </c>
      <c r="CR115" s="36">
        <v>0</v>
      </c>
      <c r="CS115" s="36">
        <v>0</v>
      </c>
      <c r="CT115" s="36">
        <v>0</v>
      </c>
      <c r="CU115" s="36">
        <v>0</v>
      </c>
      <c r="CV115" s="36">
        <v>0</v>
      </c>
      <c r="CW115" s="36">
        <v>0</v>
      </c>
      <c r="CX115" s="36">
        <v>0</v>
      </c>
      <c r="CY115" s="36">
        <v>0</v>
      </c>
      <c r="CZ115" s="36">
        <v>0</v>
      </c>
      <c r="DA115" s="36">
        <v>0</v>
      </c>
      <c r="DB115" s="36">
        <v>0</v>
      </c>
      <c r="DC115" s="36">
        <v>0</v>
      </c>
      <c r="DD115" s="36">
        <v>0</v>
      </c>
      <c r="DE115" s="36">
        <v>-1209986</v>
      </c>
      <c r="DF115" s="36">
        <v>0</v>
      </c>
      <c r="DG115" s="36">
        <v>0</v>
      </c>
      <c r="DH115" s="36">
        <v>0</v>
      </c>
      <c r="DI115" s="36">
        <v>0</v>
      </c>
      <c r="DJ115" s="36">
        <v>0</v>
      </c>
      <c r="DK115" s="36">
        <v>0</v>
      </c>
      <c r="DL115" s="36">
        <v>0</v>
      </c>
      <c r="DM115" s="36">
        <v>0</v>
      </c>
      <c r="DN115" s="36">
        <v>0</v>
      </c>
      <c r="DO115" s="36">
        <v>0</v>
      </c>
      <c r="DP115" s="36">
        <v>0</v>
      </c>
      <c r="DQ115" s="36">
        <v>0</v>
      </c>
      <c r="DR115" s="36">
        <v>0</v>
      </c>
      <c r="DS115" s="36">
        <v>0</v>
      </c>
      <c r="DT115" s="36">
        <v>0</v>
      </c>
      <c r="DU115" s="36">
        <v>0</v>
      </c>
      <c r="DV115" s="36">
        <v>0</v>
      </c>
      <c r="DW115" s="36">
        <v>0</v>
      </c>
      <c r="DX115" s="36">
        <v>0</v>
      </c>
      <c r="DY115" s="36">
        <v>0</v>
      </c>
      <c r="DZ115" s="36">
        <v>0</v>
      </c>
      <c r="EA115" s="36">
        <v>0</v>
      </c>
      <c r="EB115" s="36">
        <v>0</v>
      </c>
      <c r="EC115" s="36">
        <v>0</v>
      </c>
      <c r="ED115" s="36">
        <v>0</v>
      </c>
      <c r="EE115" s="36">
        <v>0</v>
      </c>
      <c r="EF115" s="36">
        <v>0</v>
      </c>
      <c r="EG115" s="36">
        <v>0</v>
      </c>
      <c r="EH115" s="36">
        <v>0</v>
      </c>
      <c r="EI115" s="36">
        <v>0</v>
      </c>
      <c r="EJ115" s="36">
        <v>0</v>
      </c>
      <c r="EK115" s="36">
        <v>0</v>
      </c>
      <c r="EL115" s="36">
        <v>0</v>
      </c>
      <c r="EM115" s="36">
        <v>0</v>
      </c>
      <c r="EN115" s="36">
        <v>0</v>
      </c>
      <c r="EO115" s="36">
        <v>0</v>
      </c>
      <c r="EP115" s="36">
        <v>0</v>
      </c>
      <c r="EQ115" s="36">
        <v>0</v>
      </c>
      <c r="ER115" s="36">
        <v>0</v>
      </c>
      <c r="ES115" s="36">
        <v>0</v>
      </c>
      <c r="ET115" s="36">
        <v>0</v>
      </c>
      <c r="EU115" s="36">
        <v>0</v>
      </c>
      <c r="EV115" s="36">
        <v>0</v>
      </c>
      <c r="EW115" s="36">
        <v>0</v>
      </c>
      <c r="EX115" s="36">
        <v>0</v>
      </c>
      <c r="EY115" s="36">
        <v>0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0</v>
      </c>
      <c r="FF115" s="36">
        <v>0</v>
      </c>
      <c r="FG115" s="36">
        <v>0</v>
      </c>
      <c r="FH115" s="36">
        <v>0</v>
      </c>
      <c r="FI115" s="36">
        <v>0</v>
      </c>
      <c r="FJ115" s="36">
        <v>0</v>
      </c>
      <c r="FK115" s="36">
        <v>0</v>
      </c>
      <c r="FL115" s="36">
        <v>0</v>
      </c>
      <c r="FM115" s="36">
        <v>0</v>
      </c>
      <c r="FN115" s="36">
        <v>0</v>
      </c>
      <c r="FO115" s="36">
        <v>0</v>
      </c>
      <c r="FP115" s="36">
        <v>0</v>
      </c>
      <c r="FQ115" s="36">
        <v>193191</v>
      </c>
      <c r="FR115" s="36">
        <v>0</v>
      </c>
      <c r="FS115" s="37" t="s">
        <v>241</v>
      </c>
      <c r="FT115" s="39">
        <f t="shared" ref="FT115:FX127" si="91">ROUND(AH115/1.19,0)</f>
        <v>70986</v>
      </c>
      <c r="FU115" s="39">
        <f t="shared" si="91"/>
        <v>670</v>
      </c>
      <c r="FV115" s="39">
        <f t="shared" si="91"/>
        <v>0</v>
      </c>
      <c r="FW115" s="39">
        <f t="shared" si="91"/>
        <v>685994</v>
      </c>
      <c r="FX115" s="39">
        <f t="shared" si="91"/>
        <v>0</v>
      </c>
      <c r="FY115" s="39">
        <f t="shared" ref="FY115:FY127" si="92">ROUND(AT115/1.19,0)</f>
        <v>91845</v>
      </c>
      <c r="FZ115" s="39">
        <f t="shared" ref="FZ115:FZ127" si="93">ROUND(AN115/1.19,0)</f>
        <v>0</v>
      </c>
      <c r="GA115" s="39">
        <f t="shared" ref="GA115:GC127" si="94">ROUND(AY115/1.19,0)</f>
        <v>22773</v>
      </c>
      <c r="GB115" s="39">
        <f t="shared" si="94"/>
        <v>105812</v>
      </c>
      <c r="GC115" s="39">
        <f t="shared" si="94"/>
        <v>32583</v>
      </c>
      <c r="GD115" s="39">
        <f t="shared" ref="GD115:GE127" si="95">ROUND(BN115/1.19,0)</f>
        <v>0</v>
      </c>
      <c r="GE115" s="39">
        <f t="shared" si="95"/>
        <v>0</v>
      </c>
      <c r="GF115" s="39"/>
      <c r="GG115" s="39"/>
      <c r="GH115" s="39">
        <f t="shared" ref="GH115:GH127" si="96">AW115/1.19</f>
        <v>6131.9327731092444</v>
      </c>
      <c r="GI115" s="39">
        <f t="shared" ref="GI115:GI127" si="97">EZ115</f>
        <v>0</v>
      </c>
      <c r="GJ115" s="39">
        <f t="shared" ref="GJ115:GJ127" si="98">SUM(FT115:GE115)+GH115</f>
        <v>1016794.9327731093</v>
      </c>
      <c r="GK115" s="39"/>
      <c r="GL115" s="39">
        <f t="shared" ref="GL115:GL127" si="99">BP115</f>
        <v>0</v>
      </c>
      <c r="GM115" s="39"/>
      <c r="GN115" s="39">
        <f t="shared" si="57"/>
        <v>0</v>
      </c>
      <c r="GO115" s="40">
        <f t="shared" ref="GO115:GO127" si="100">ROUND(GJ115*0.19,0)</f>
        <v>193191</v>
      </c>
      <c r="GP115" s="40">
        <f t="shared" si="58"/>
        <v>1209985.9327731093</v>
      </c>
      <c r="GQ115" s="40">
        <f t="shared" si="59"/>
        <v>1209985.9327731093</v>
      </c>
      <c r="GR115" s="39" t="str">
        <f>IFERROR(VLOOKUP(CONCATENATE(C115,R115,S115),'Clientes Afectados'!$L$4:$M$249,2,0),"NO")</f>
        <v>NO</v>
      </c>
      <c r="GS115" s="64">
        <f t="shared" si="60"/>
        <v>30</v>
      </c>
      <c r="GT115" s="39" t="e">
        <f>+IF(GS115&gt;#REF!,"SI","NO")</f>
        <v>#REF!</v>
      </c>
    </row>
    <row r="116" spans="1:202" x14ac:dyDescent="0.25">
      <c r="A116" s="35">
        <v>43252</v>
      </c>
      <c r="B116" s="36">
        <v>1594986</v>
      </c>
      <c r="C116" s="36">
        <v>533097</v>
      </c>
      <c r="D116" s="36">
        <v>533097</v>
      </c>
      <c r="E116" s="37" t="s">
        <v>247</v>
      </c>
      <c r="F116" s="37" t="s">
        <v>229</v>
      </c>
      <c r="G116" s="37" t="s">
        <v>248</v>
      </c>
      <c r="H116" s="85" t="s">
        <v>231</v>
      </c>
      <c r="I116" s="37" t="s">
        <v>232</v>
      </c>
      <c r="J116" s="37" t="s">
        <v>233</v>
      </c>
      <c r="K116" s="37" t="s">
        <v>234</v>
      </c>
      <c r="L116" s="37" t="s">
        <v>235</v>
      </c>
      <c r="M116" s="37" t="s">
        <v>249</v>
      </c>
      <c r="N116" s="37" t="s">
        <v>245</v>
      </c>
      <c r="O116" s="37" t="s">
        <v>245</v>
      </c>
      <c r="P116" s="37" t="s">
        <v>239</v>
      </c>
      <c r="Q116" s="37" t="s">
        <v>240</v>
      </c>
      <c r="R116" s="38">
        <v>43225</v>
      </c>
      <c r="S116" s="38">
        <v>43255</v>
      </c>
      <c r="T116" s="38">
        <v>43257</v>
      </c>
      <c r="U116" s="36">
        <v>212471396</v>
      </c>
      <c r="V116" s="36">
        <v>23867</v>
      </c>
      <c r="W116" s="36">
        <v>0</v>
      </c>
      <c r="X116" s="36">
        <v>4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69</v>
      </c>
      <c r="AE116" s="36">
        <v>124</v>
      </c>
      <c r="AF116" s="36">
        <v>68</v>
      </c>
      <c r="AG116" s="36">
        <v>68</v>
      </c>
      <c r="AH116" s="36">
        <v>204016</v>
      </c>
      <c r="AI116" s="36">
        <v>797</v>
      </c>
      <c r="AJ116" s="36">
        <v>0</v>
      </c>
      <c r="AK116" s="36">
        <v>1655485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221646</v>
      </c>
      <c r="AU116" s="36">
        <v>0</v>
      </c>
      <c r="AV116" s="36">
        <v>0</v>
      </c>
      <c r="AW116" s="36">
        <v>14798</v>
      </c>
      <c r="AX116" s="36">
        <v>0</v>
      </c>
      <c r="AY116" s="36">
        <v>142994</v>
      </c>
      <c r="AZ116" s="36">
        <v>389195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2209186</v>
      </c>
      <c r="CE116" s="36">
        <v>2628931</v>
      </c>
      <c r="CF116" s="36">
        <v>0</v>
      </c>
      <c r="CG116" s="36">
        <v>419745</v>
      </c>
      <c r="CH116" s="36">
        <v>0</v>
      </c>
      <c r="CI116" s="36">
        <v>0</v>
      </c>
      <c r="CJ116" s="36">
        <v>0</v>
      </c>
      <c r="CK116" s="36">
        <v>0</v>
      </c>
      <c r="CL116" s="36">
        <v>419745</v>
      </c>
      <c r="CM116" s="36">
        <v>-2628931</v>
      </c>
      <c r="CN116" s="36">
        <v>0</v>
      </c>
      <c r="CO116" s="36">
        <v>0</v>
      </c>
      <c r="CP116" s="36">
        <v>0</v>
      </c>
      <c r="CQ116" s="36">
        <v>0</v>
      </c>
      <c r="CR116" s="36">
        <v>0</v>
      </c>
      <c r="CS116" s="36">
        <v>0</v>
      </c>
      <c r="CT116" s="36">
        <v>0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6">
        <v>0</v>
      </c>
      <c r="DC116" s="36">
        <v>0</v>
      </c>
      <c r="DD116" s="36">
        <v>0</v>
      </c>
      <c r="DE116" s="36">
        <v>-2628931</v>
      </c>
      <c r="DF116" s="36">
        <v>0</v>
      </c>
      <c r="DG116" s="36">
        <v>0</v>
      </c>
      <c r="DH116" s="36">
        <v>0</v>
      </c>
      <c r="DI116" s="36">
        <v>0</v>
      </c>
      <c r="DJ116" s="36">
        <v>0</v>
      </c>
      <c r="DK116" s="36">
        <v>0</v>
      </c>
      <c r="DL116" s="36">
        <v>0</v>
      </c>
      <c r="DM116" s="36">
        <v>0</v>
      </c>
      <c r="DN116" s="36">
        <v>0</v>
      </c>
      <c r="DO116" s="36">
        <v>0</v>
      </c>
      <c r="DP116" s="36">
        <v>0</v>
      </c>
      <c r="DQ116" s="36">
        <v>0</v>
      </c>
      <c r="DR116" s="36">
        <v>0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0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0</v>
      </c>
      <c r="FK116" s="36">
        <v>0</v>
      </c>
      <c r="FL116" s="36">
        <v>0</v>
      </c>
      <c r="FM116" s="36">
        <v>0</v>
      </c>
      <c r="FN116" s="36">
        <v>0</v>
      </c>
      <c r="FO116" s="36">
        <v>0</v>
      </c>
      <c r="FP116" s="36">
        <v>0</v>
      </c>
      <c r="FQ116" s="36">
        <v>419745</v>
      </c>
      <c r="FR116" s="36">
        <v>0</v>
      </c>
      <c r="FS116" s="37" t="s">
        <v>241</v>
      </c>
      <c r="FT116" s="39">
        <f t="shared" si="91"/>
        <v>171442</v>
      </c>
      <c r="FU116" s="39">
        <f t="shared" si="91"/>
        <v>670</v>
      </c>
      <c r="FV116" s="39">
        <f t="shared" si="91"/>
        <v>0</v>
      </c>
      <c r="FW116" s="39">
        <f t="shared" si="91"/>
        <v>1391164</v>
      </c>
      <c r="FX116" s="39">
        <f t="shared" si="91"/>
        <v>0</v>
      </c>
      <c r="FY116" s="39">
        <f t="shared" si="92"/>
        <v>186257</v>
      </c>
      <c r="FZ116" s="39">
        <f t="shared" si="93"/>
        <v>0</v>
      </c>
      <c r="GA116" s="39">
        <f t="shared" si="94"/>
        <v>120163</v>
      </c>
      <c r="GB116" s="39">
        <f t="shared" si="94"/>
        <v>327055</v>
      </c>
      <c r="GC116" s="39">
        <f t="shared" si="94"/>
        <v>0</v>
      </c>
      <c r="GD116" s="39">
        <f t="shared" si="95"/>
        <v>0</v>
      </c>
      <c r="GE116" s="39">
        <f t="shared" si="95"/>
        <v>0</v>
      </c>
      <c r="GF116" s="39"/>
      <c r="GG116" s="39"/>
      <c r="GH116" s="39">
        <f t="shared" si="96"/>
        <v>12435.294117647059</v>
      </c>
      <c r="GI116" s="39">
        <f t="shared" si="97"/>
        <v>0</v>
      </c>
      <c r="GJ116" s="39">
        <f t="shared" si="98"/>
        <v>2209186.2941176472</v>
      </c>
      <c r="GK116" s="39"/>
      <c r="GL116" s="39">
        <f t="shared" si="99"/>
        <v>0</v>
      </c>
      <c r="GM116" s="39"/>
      <c r="GN116" s="39">
        <f t="shared" si="57"/>
        <v>0</v>
      </c>
      <c r="GO116" s="40">
        <f t="shared" si="100"/>
        <v>419745</v>
      </c>
      <c r="GP116" s="40">
        <f t="shared" si="58"/>
        <v>2628931.2941176472</v>
      </c>
      <c r="GQ116" s="40">
        <f t="shared" si="59"/>
        <v>2628931.2941176472</v>
      </c>
      <c r="GR116" s="39" t="str">
        <f>IFERROR(VLOOKUP(CONCATENATE(C116,R116,S116),'Clientes Afectados'!$L$4:$M$249,2,0),"NO")</f>
        <v>NO</v>
      </c>
      <c r="GS116" s="64">
        <f t="shared" si="60"/>
        <v>30</v>
      </c>
      <c r="GT116" s="39" t="e">
        <f>+IF(GS116&gt;#REF!,"SI","NO")</f>
        <v>#REF!</v>
      </c>
    </row>
    <row r="117" spans="1:202" x14ac:dyDescent="0.25">
      <c r="A117" s="35">
        <v>43252</v>
      </c>
      <c r="B117" s="36">
        <v>1594986</v>
      </c>
      <c r="C117" s="36">
        <v>533104</v>
      </c>
      <c r="D117" s="36">
        <v>533104</v>
      </c>
      <c r="E117" s="37" t="s">
        <v>250</v>
      </c>
      <c r="F117" s="37" t="s">
        <v>229</v>
      </c>
      <c r="G117" s="37" t="s">
        <v>251</v>
      </c>
      <c r="H117" s="85" t="s">
        <v>231</v>
      </c>
      <c r="I117" s="37" t="s">
        <v>232</v>
      </c>
      <c r="J117" s="37" t="s">
        <v>233</v>
      </c>
      <c r="K117" s="37" t="s">
        <v>234</v>
      </c>
      <c r="L117" s="37" t="s">
        <v>235</v>
      </c>
      <c r="M117" s="37" t="s">
        <v>252</v>
      </c>
      <c r="N117" s="37" t="s">
        <v>237</v>
      </c>
      <c r="O117" s="37" t="s">
        <v>253</v>
      </c>
      <c r="P117" s="37" t="s">
        <v>239</v>
      </c>
      <c r="Q117" s="37" t="s">
        <v>240</v>
      </c>
      <c r="R117" s="38">
        <v>43137</v>
      </c>
      <c r="S117" s="38">
        <v>43255</v>
      </c>
      <c r="T117" s="38">
        <v>43257</v>
      </c>
      <c r="U117" s="36">
        <v>212471396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1637</v>
      </c>
      <c r="AD117" s="36">
        <v>0</v>
      </c>
      <c r="AE117" s="36">
        <v>0</v>
      </c>
      <c r="AF117" s="36">
        <v>0</v>
      </c>
      <c r="AG117" s="36">
        <v>53</v>
      </c>
      <c r="AH117" s="36">
        <v>149424</v>
      </c>
      <c r="AI117" s="36">
        <v>797</v>
      </c>
      <c r="AJ117" s="36">
        <v>0</v>
      </c>
      <c r="AK117" s="36">
        <v>113547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72573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282640</v>
      </c>
      <c r="CE117" s="36">
        <v>336342</v>
      </c>
      <c r="CF117" s="36">
        <v>0</v>
      </c>
      <c r="CG117" s="36">
        <v>53702</v>
      </c>
      <c r="CH117" s="36">
        <v>0</v>
      </c>
      <c r="CI117" s="36">
        <v>0</v>
      </c>
      <c r="CJ117" s="36">
        <v>0</v>
      </c>
      <c r="CK117" s="36">
        <v>0</v>
      </c>
      <c r="CL117" s="36">
        <v>53702</v>
      </c>
      <c r="CM117" s="36">
        <v>-336342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-336342</v>
      </c>
      <c r="DF117" s="36">
        <v>0</v>
      </c>
      <c r="DG117" s="36">
        <v>0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6">
        <v>0</v>
      </c>
      <c r="FM117" s="36">
        <v>0</v>
      </c>
      <c r="FN117" s="36">
        <v>0</v>
      </c>
      <c r="FO117" s="36">
        <v>0</v>
      </c>
      <c r="FP117" s="36">
        <v>0</v>
      </c>
      <c r="FQ117" s="36">
        <v>53702</v>
      </c>
      <c r="FR117" s="36">
        <v>0</v>
      </c>
      <c r="FS117" s="37" t="s">
        <v>241</v>
      </c>
      <c r="FT117" s="39">
        <f t="shared" si="91"/>
        <v>125566</v>
      </c>
      <c r="FU117" s="39">
        <f t="shared" si="91"/>
        <v>670</v>
      </c>
      <c r="FV117" s="39">
        <f t="shared" si="91"/>
        <v>0</v>
      </c>
      <c r="FW117" s="39">
        <f t="shared" si="91"/>
        <v>95418</v>
      </c>
      <c r="FX117" s="39">
        <f t="shared" si="91"/>
        <v>0</v>
      </c>
      <c r="FY117" s="39">
        <f t="shared" si="92"/>
        <v>0</v>
      </c>
      <c r="FZ117" s="39">
        <f t="shared" si="93"/>
        <v>0</v>
      </c>
      <c r="GA117" s="39">
        <f t="shared" si="94"/>
        <v>60986</v>
      </c>
      <c r="GB117" s="39">
        <f t="shared" si="94"/>
        <v>0</v>
      </c>
      <c r="GC117" s="39">
        <f t="shared" si="94"/>
        <v>0</v>
      </c>
      <c r="GD117" s="39">
        <f t="shared" si="95"/>
        <v>0</v>
      </c>
      <c r="GE117" s="39">
        <f t="shared" si="95"/>
        <v>0</v>
      </c>
      <c r="GF117" s="39"/>
      <c r="GG117" s="39"/>
      <c r="GH117" s="39">
        <f t="shared" si="96"/>
        <v>0</v>
      </c>
      <c r="GI117" s="39">
        <f t="shared" si="97"/>
        <v>0</v>
      </c>
      <c r="GJ117" s="39">
        <f t="shared" si="98"/>
        <v>282640</v>
      </c>
      <c r="GK117" s="39"/>
      <c r="GL117" s="39">
        <f t="shared" si="99"/>
        <v>0</v>
      </c>
      <c r="GM117" s="39"/>
      <c r="GN117" s="39">
        <f t="shared" si="57"/>
        <v>0</v>
      </c>
      <c r="GO117" s="40">
        <f t="shared" si="100"/>
        <v>53702</v>
      </c>
      <c r="GP117" s="40">
        <f t="shared" si="58"/>
        <v>336342</v>
      </c>
      <c r="GQ117" s="40">
        <f t="shared" si="59"/>
        <v>336342</v>
      </c>
      <c r="GR117" s="39" t="str">
        <f>IFERROR(VLOOKUP(CONCATENATE(C117,R117,S117),'Clientes Afectados'!$L$4:$M$249,2,0),"NO")</f>
        <v>NO</v>
      </c>
      <c r="GS117" s="64">
        <f t="shared" si="60"/>
        <v>118</v>
      </c>
      <c r="GT117" s="39" t="e">
        <f>+IF(GS117&gt;#REF!,"SI","NO")</f>
        <v>#REF!</v>
      </c>
    </row>
    <row r="118" spans="1:202" x14ac:dyDescent="0.25">
      <c r="A118" s="35">
        <v>43252</v>
      </c>
      <c r="B118" s="36">
        <v>1594986</v>
      </c>
      <c r="C118" s="36">
        <v>533110</v>
      </c>
      <c r="D118" s="36">
        <v>533110</v>
      </c>
      <c r="E118" s="37" t="s">
        <v>254</v>
      </c>
      <c r="F118" s="37" t="s">
        <v>229</v>
      </c>
      <c r="G118" s="37" t="s">
        <v>255</v>
      </c>
      <c r="H118" s="85" t="s">
        <v>231</v>
      </c>
      <c r="I118" s="37" t="s">
        <v>232</v>
      </c>
      <c r="J118" s="37" t="s">
        <v>233</v>
      </c>
      <c r="K118" s="37" t="s">
        <v>234</v>
      </c>
      <c r="L118" s="37" t="s">
        <v>235</v>
      </c>
      <c r="M118" s="37" t="s">
        <v>252</v>
      </c>
      <c r="N118" s="37" t="s">
        <v>256</v>
      </c>
      <c r="O118" s="37" t="s">
        <v>253</v>
      </c>
      <c r="P118" s="37" t="s">
        <v>239</v>
      </c>
      <c r="Q118" s="37" t="s">
        <v>240</v>
      </c>
      <c r="R118" s="38">
        <v>43105</v>
      </c>
      <c r="S118" s="38">
        <v>43255</v>
      </c>
      <c r="T118" s="38">
        <v>43257</v>
      </c>
      <c r="U118" s="36">
        <v>212471396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389</v>
      </c>
      <c r="AD118" s="36">
        <v>0</v>
      </c>
      <c r="AE118" s="36">
        <v>0</v>
      </c>
      <c r="AF118" s="36">
        <v>0</v>
      </c>
      <c r="AG118" s="36"/>
      <c r="AH118" s="36">
        <v>149424</v>
      </c>
      <c r="AI118" s="36">
        <v>797</v>
      </c>
      <c r="AJ118" s="36">
        <v>0</v>
      </c>
      <c r="AK118" s="36">
        <v>26982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20764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166359</v>
      </c>
      <c r="CE118" s="36">
        <v>197967</v>
      </c>
      <c r="CF118" s="36">
        <v>0</v>
      </c>
      <c r="CG118" s="36">
        <v>31608</v>
      </c>
      <c r="CH118" s="36">
        <v>0</v>
      </c>
      <c r="CI118" s="36">
        <v>0</v>
      </c>
      <c r="CJ118" s="36">
        <v>0</v>
      </c>
      <c r="CK118" s="36">
        <v>0</v>
      </c>
      <c r="CL118" s="36">
        <v>31608</v>
      </c>
      <c r="CM118" s="36">
        <v>-197967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-197967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31608</v>
      </c>
      <c r="FR118" s="36">
        <v>0</v>
      </c>
      <c r="FS118" s="37" t="s">
        <v>241</v>
      </c>
      <c r="FT118" s="39">
        <f t="shared" si="91"/>
        <v>125566</v>
      </c>
      <c r="FU118" s="39">
        <f t="shared" si="91"/>
        <v>670</v>
      </c>
      <c r="FV118" s="39">
        <f t="shared" si="91"/>
        <v>0</v>
      </c>
      <c r="FW118" s="39">
        <f t="shared" si="91"/>
        <v>22674</v>
      </c>
      <c r="FX118" s="39">
        <f t="shared" si="91"/>
        <v>0</v>
      </c>
      <c r="FY118" s="39">
        <f t="shared" si="92"/>
        <v>0</v>
      </c>
      <c r="FZ118" s="39">
        <f t="shared" si="93"/>
        <v>0</v>
      </c>
      <c r="GA118" s="39">
        <f t="shared" si="94"/>
        <v>17449</v>
      </c>
      <c r="GB118" s="39">
        <f t="shared" si="94"/>
        <v>0</v>
      </c>
      <c r="GC118" s="39">
        <f t="shared" si="94"/>
        <v>0</v>
      </c>
      <c r="GD118" s="39">
        <f t="shared" si="95"/>
        <v>0</v>
      </c>
      <c r="GE118" s="39">
        <f t="shared" si="95"/>
        <v>0</v>
      </c>
      <c r="GF118" s="39"/>
      <c r="GG118" s="39"/>
      <c r="GH118" s="39">
        <f t="shared" si="96"/>
        <v>0</v>
      </c>
      <c r="GI118" s="39">
        <f t="shared" si="97"/>
        <v>0</v>
      </c>
      <c r="GJ118" s="39">
        <f t="shared" si="98"/>
        <v>166359</v>
      </c>
      <c r="GK118" s="39"/>
      <c r="GL118" s="39">
        <f t="shared" si="99"/>
        <v>0</v>
      </c>
      <c r="GM118" s="39"/>
      <c r="GN118" s="39">
        <f t="shared" si="57"/>
        <v>0</v>
      </c>
      <c r="GO118" s="40">
        <f t="shared" si="100"/>
        <v>31608</v>
      </c>
      <c r="GP118" s="40">
        <f t="shared" si="58"/>
        <v>197967</v>
      </c>
      <c r="GQ118" s="40">
        <f t="shared" si="59"/>
        <v>197967</v>
      </c>
      <c r="GR118" s="39" t="str">
        <f>IFERROR(VLOOKUP(CONCATENATE(C118,R118,S118),'Clientes Afectados'!$L$4:$M$249,2,0),"NO")</f>
        <v>NO</v>
      </c>
      <c r="GS118" s="64">
        <f t="shared" si="60"/>
        <v>150</v>
      </c>
      <c r="GT118" s="39" t="e">
        <f>+IF(GS118&gt;#REF!,"SI","NO")</f>
        <v>#REF!</v>
      </c>
    </row>
    <row r="119" spans="1:202" x14ac:dyDescent="0.25">
      <c r="A119" s="35">
        <v>43252</v>
      </c>
      <c r="B119" s="36">
        <v>1594986</v>
      </c>
      <c r="C119" s="36">
        <v>533111</v>
      </c>
      <c r="D119" s="36">
        <v>533111</v>
      </c>
      <c r="E119" s="37" t="s">
        <v>257</v>
      </c>
      <c r="F119" s="37" t="s">
        <v>258</v>
      </c>
      <c r="G119" s="37" t="s">
        <v>259</v>
      </c>
      <c r="H119" s="85" t="s">
        <v>231</v>
      </c>
      <c r="I119" s="37" t="s">
        <v>244</v>
      </c>
      <c r="J119" s="37" t="s">
        <v>233</v>
      </c>
      <c r="K119" s="37" t="s">
        <v>234</v>
      </c>
      <c r="L119" s="37" t="s">
        <v>235</v>
      </c>
      <c r="M119" s="37" t="s">
        <v>252</v>
      </c>
      <c r="N119" s="37" t="s">
        <v>253</v>
      </c>
      <c r="O119" s="37" t="s">
        <v>253</v>
      </c>
      <c r="P119" s="37" t="s">
        <v>239</v>
      </c>
      <c r="Q119" s="37" t="s">
        <v>240</v>
      </c>
      <c r="R119" s="38">
        <v>43225</v>
      </c>
      <c r="S119" s="38">
        <v>43255</v>
      </c>
      <c r="T119" s="38">
        <v>43257</v>
      </c>
      <c r="U119" s="36">
        <v>212471396</v>
      </c>
      <c r="V119" s="36">
        <v>53710</v>
      </c>
      <c r="W119" s="36">
        <v>0</v>
      </c>
      <c r="X119" s="36">
        <v>13499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133</v>
      </c>
      <c r="AE119" s="36">
        <v>133</v>
      </c>
      <c r="AF119" s="36">
        <v>133</v>
      </c>
      <c r="AG119" s="36">
        <v>133</v>
      </c>
      <c r="AH119" s="36">
        <v>123411</v>
      </c>
      <c r="AI119" s="36">
        <v>797</v>
      </c>
      <c r="AJ119" s="36">
        <v>0</v>
      </c>
      <c r="AK119" s="36">
        <v>3725484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498791</v>
      </c>
      <c r="AU119" s="36">
        <v>0</v>
      </c>
      <c r="AV119" s="36">
        <v>0</v>
      </c>
      <c r="AW119" s="36">
        <v>33300</v>
      </c>
      <c r="AX119" s="36">
        <v>0</v>
      </c>
      <c r="AY119" s="36">
        <v>153372</v>
      </c>
      <c r="AZ119" s="36">
        <v>761219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4450735</v>
      </c>
      <c r="CE119" s="36">
        <v>5296375</v>
      </c>
      <c r="CF119" s="36">
        <v>0</v>
      </c>
      <c r="CG119" s="36">
        <v>845640</v>
      </c>
      <c r="CH119" s="36">
        <v>0</v>
      </c>
      <c r="CI119" s="36">
        <v>0</v>
      </c>
      <c r="CJ119" s="36">
        <v>0</v>
      </c>
      <c r="CK119" s="36">
        <v>0</v>
      </c>
      <c r="CL119" s="36">
        <v>845640</v>
      </c>
      <c r="CM119" s="36">
        <v>-5296375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0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-5296375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845640</v>
      </c>
      <c r="FR119" s="36">
        <v>0</v>
      </c>
      <c r="FS119" s="37" t="s">
        <v>241</v>
      </c>
      <c r="FT119" s="39">
        <f t="shared" si="91"/>
        <v>103707</v>
      </c>
      <c r="FU119" s="39">
        <f t="shared" si="91"/>
        <v>670</v>
      </c>
      <c r="FV119" s="39">
        <f t="shared" si="91"/>
        <v>0</v>
      </c>
      <c r="FW119" s="39">
        <f t="shared" si="91"/>
        <v>3130659</v>
      </c>
      <c r="FX119" s="39">
        <f t="shared" si="91"/>
        <v>0</v>
      </c>
      <c r="FY119" s="39">
        <f t="shared" si="92"/>
        <v>419152</v>
      </c>
      <c r="FZ119" s="39">
        <f t="shared" si="93"/>
        <v>0</v>
      </c>
      <c r="GA119" s="39">
        <f t="shared" si="94"/>
        <v>128884</v>
      </c>
      <c r="GB119" s="39">
        <f t="shared" si="94"/>
        <v>639680</v>
      </c>
      <c r="GC119" s="39">
        <f t="shared" si="94"/>
        <v>0</v>
      </c>
      <c r="GD119" s="39">
        <f t="shared" si="95"/>
        <v>0</v>
      </c>
      <c r="GE119" s="39">
        <f t="shared" si="95"/>
        <v>0</v>
      </c>
      <c r="GF119" s="39"/>
      <c r="GG119" s="39"/>
      <c r="GH119" s="39">
        <f t="shared" si="96"/>
        <v>27983.193277310926</v>
      </c>
      <c r="GI119" s="39">
        <f t="shared" si="97"/>
        <v>0</v>
      </c>
      <c r="GJ119" s="39">
        <f t="shared" si="98"/>
        <v>4450735.1932773106</v>
      </c>
      <c r="GK119" s="39"/>
      <c r="GL119" s="39">
        <f t="shared" si="99"/>
        <v>0</v>
      </c>
      <c r="GM119" s="39"/>
      <c r="GN119" s="39">
        <f t="shared" si="57"/>
        <v>0</v>
      </c>
      <c r="GO119" s="40">
        <f t="shared" si="100"/>
        <v>845640</v>
      </c>
      <c r="GP119" s="40">
        <f t="shared" si="58"/>
        <v>5296375.1932773106</v>
      </c>
      <c r="GQ119" s="40">
        <f t="shared" si="59"/>
        <v>5296375.1932773106</v>
      </c>
      <c r="GR119" s="39" t="str">
        <f>IFERROR(VLOOKUP(CONCATENATE(C119,R119,S119),'Clientes Afectados'!$L$4:$M$249,2,0),"NO")</f>
        <v>NO</v>
      </c>
      <c r="GS119" s="64">
        <f t="shared" si="60"/>
        <v>30</v>
      </c>
      <c r="GT119" s="39" t="e">
        <f>+IF(GS119&gt;#REF!,"SI","NO")</f>
        <v>#REF!</v>
      </c>
    </row>
    <row r="120" spans="1:202" x14ac:dyDescent="0.25">
      <c r="A120" s="35">
        <v>43252</v>
      </c>
      <c r="B120" s="36">
        <v>1594986</v>
      </c>
      <c r="C120" s="36">
        <v>916308</v>
      </c>
      <c r="D120" s="36">
        <v>916308</v>
      </c>
      <c r="E120" s="37" t="s">
        <v>260</v>
      </c>
      <c r="F120" s="37" t="s">
        <v>229</v>
      </c>
      <c r="G120" s="37" t="s">
        <v>261</v>
      </c>
      <c r="H120" s="85" t="s">
        <v>231</v>
      </c>
      <c r="I120" s="37" t="s">
        <v>244</v>
      </c>
      <c r="J120" s="37" t="s">
        <v>263</v>
      </c>
      <c r="K120" s="37" t="s">
        <v>234</v>
      </c>
      <c r="L120" s="37" t="s">
        <v>235</v>
      </c>
      <c r="M120" s="37" t="s">
        <v>264</v>
      </c>
      <c r="N120" s="37" t="s">
        <v>236</v>
      </c>
      <c r="O120" s="37" t="s">
        <v>236</v>
      </c>
      <c r="P120" s="37" t="s">
        <v>239</v>
      </c>
      <c r="Q120" s="37" t="s">
        <v>240</v>
      </c>
      <c r="R120" s="38">
        <v>43105</v>
      </c>
      <c r="S120" s="38">
        <v>43255</v>
      </c>
      <c r="T120" s="38">
        <v>43257</v>
      </c>
      <c r="U120" s="36">
        <v>212471396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29189</v>
      </c>
      <c r="AD120" s="36">
        <v>0</v>
      </c>
      <c r="AE120" s="36">
        <v>0</v>
      </c>
      <c r="AF120" s="36">
        <v>0</v>
      </c>
      <c r="AG120" s="36"/>
      <c r="AH120" s="36">
        <v>84473</v>
      </c>
      <c r="AI120" s="36">
        <v>797</v>
      </c>
      <c r="AJ120" s="36">
        <v>0</v>
      </c>
      <c r="AK120" s="36">
        <v>1904057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77865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1737137</v>
      </c>
      <c r="CE120" s="36">
        <v>2067193</v>
      </c>
      <c r="CF120" s="36">
        <v>0</v>
      </c>
      <c r="CG120" s="36">
        <v>330056</v>
      </c>
      <c r="CH120" s="36">
        <v>0</v>
      </c>
      <c r="CI120" s="36">
        <v>0</v>
      </c>
      <c r="CJ120" s="36">
        <v>0</v>
      </c>
      <c r="CK120" s="36">
        <v>0</v>
      </c>
      <c r="CL120" s="36">
        <v>330056</v>
      </c>
      <c r="CM120" s="36">
        <v>-2067193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-2067193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330056</v>
      </c>
      <c r="FR120" s="36">
        <v>0</v>
      </c>
      <c r="FS120" s="37" t="s">
        <v>241</v>
      </c>
      <c r="FT120" s="39">
        <f t="shared" si="91"/>
        <v>70986</v>
      </c>
      <c r="FU120" s="39">
        <f t="shared" si="91"/>
        <v>670</v>
      </c>
      <c r="FV120" s="39">
        <f t="shared" si="91"/>
        <v>0</v>
      </c>
      <c r="FW120" s="39">
        <f t="shared" si="91"/>
        <v>1600048</v>
      </c>
      <c r="FX120" s="39">
        <f t="shared" si="91"/>
        <v>0</v>
      </c>
      <c r="FY120" s="39">
        <f t="shared" si="92"/>
        <v>0</v>
      </c>
      <c r="FZ120" s="39">
        <f t="shared" si="93"/>
        <v>0</v>
      </c>
      <c r="GA120" s="39">
        <f t="shared" si="94"/>
        <v>65433</v>
      </c>
      <c r="GB120" s="39">
        <f t="shared" si="94"/>
        <v>0</v>
      </c>
      <c r="GC120" s="39">
        <f t="shared" si="94"/>
        <v>0</v>
      </c>
      <c r="GD120" s="39">
        <f t="shared" si="95"/>
        <v>0</v>
      </c>
      <c r="GE120" s="39">
        <f t="shared" si="95"/>
        <v>0</v>
      </c>
      <c r="GF120" s="39"/>
      <c r="GG120" s="39"/>
      <c r="GH120" s="39">
        <f t="shared" si="96"/>
        <v>0</v>
      </c>
      <c r="GI120" s="39">
        <f t="shared" si="97"/>
        <v>0</v>
      </c>
      <c r="GJ120" s="39">
        <f t="shared" si="98"/>
        <v>1737137</v>
      </c>
      <c r="GK120" s="39"/>
      <c r="GL120" s="39">
        <f t="shared" si="99"/>
        <v>0</v>
      </c>
      <c r="GM120" s="39"/>
      <c r="GN120" s="39">
        <f t="shared" si="57"/>
        <v>0</v>
      </c>
      <c r="GO120" s="40">
        <f t="shared" si="100"/>
        <v>330056</v>
      </c>
      <c r="GP120" s="40">
        <f t="shared" si="58"/>
        <v>2067193</v>
      </c>
      <c r="GQ120" s="40">
        <f t="shared" si="59"/>
        <v>2067193</v>
      </c>
      <c r="GR120" s="39" t="str">
        <f>IFERROR(VLOOKUP(CONCATENATE(C120,R120,S120),'Clientes Afectados'!$L$4:$M$249,2,0),"NO")</f>
        <v>NO</v>
      </c>
      <c r="GS120" s="64">
        <f t="shared" si="60"/>
        <v>150</v>
      </c>
      <c r="GT120" s="39" t="e">
        <f>+IF(GS120&gt;#REF!,"SI","NO")</f>
        <v>#REF!</v>
      </c>
    </row>
    <row r="121" spans="1:202" x14ac:dyDescent="0.25">
      <c r="A121" s="35">
        <v>43252</v>
      </c>
      <c r="B121" s="36">
        <v>1594986</v>
      </c>
      <c r="C121" s="36">
        <v>973766</v>
      </c>
      <c r="D121" s="36">
        <v>973766</v>
      </c>
      <c r="E121" s="37" t="s">
        <v>265</v>
      </c>
      <c r="F121" s="37" t="s">
        <v>229</v>
      </c>
      <c r="G121" s="37" t="s">
        <v>266</v>
      </c>
      <c r="H121" s="85" t="s">
        <v>231</v>
      </c>
      <c r="I121" s="37" t="s">
        <v>244</v>
      </c>
      <c r="J121" s="37" t="s">
        <v>263</v>
      </c>
      <c r="K121" s="37" t="s">
        <v>234</v>
      </c>
      <c r="L121" s="37" t="s">
        <v>235</v>
      </c>
      <c r="M121" s="37" t="s">
        <v>264</v>
      </c>
      <c r="N121" s="37" t="s">
        <v>236</v>
      </c>
      <c r="O121" s="37" t="s">
        <v>236</v>
      </c>
      <c r="P121" s="37" t="s">
        <v>239</v>
      </c>
      <c r="Q121" s="37" t="s">
        <v>240</v>
      </c>
      <c r="R121" s="38">
        <v>43195</v>
      </c>
      <c r="S121" s="38">
        <v>43255</v>
      </c>
      <c r="T121" s="38">
        <v>43257</v>
      </c>
      <c r="U121" s="36">
        <v>212471396</v>
      </c>
      <c r="V121" s="36">
        <v>82270</v>
      </c>
      <c r="W121" s="36">
        <v>0</v>
      </c>
      <c r="X121" s="36">
        <v>12405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76</v>
      </c>
      <c r="AE121" s="36">
        <v>80</v>
      </c>
      <c r="AF121" s="36">
        <v>76</v>
      </c>
      <c r="AG121" s="36">
        <v>76</v>
      </c>
      <c r="AH121" s="36">
        <v>0</v>
      </c>
      <c r="AI121" s="36">
        <v>797</v>
      </c>
      <c r="AJ121" s="36">
        <v>0</v>
      </c>
      <c r="AK121" s="36">
        <v>5366636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764020</v>
      </c>
      <c r="AU121" s="36">
        <v>0</v>
      </c>
      <c r="AV121" s="36">
        <v>0</v>
      </c>
      <c r="AW121" s="36">
        <v>51007</v>
      </c>
      <c r="AX121" s="36">
        <v>0</v>
      </c>
      <c r="AY121" s="36">
        <v>184060</v>
      </c>
      <c r="AZ121" s="36">
        <v>869880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-2462728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4011490</v>
      </c>
      <c r="CE121" s="36">
        <v>4773673</v>
      </c>
      <c r="CF121" s="36">
        <v>0</v>
      </c>
      <c r="CG121" s="36">
        <v>762183</v>
      </c>
      <c r="CH121" s="36">
        <v>0</v>
      </c>
      <c r="CI121" s="36">
        <v>0</v>
      </c>
      <c r="CJ121" s="36">
        <v>0</v>
      </c>
      <c r="CK121" s="36">
        <v>0</v>
      </c>
      <c r="CL121" s="36">
        <v>762183</v>
      </c>
      <c r="CM121" s="36">
        <v>-4773673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-4773673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762183</v>
      </c>
      <c r="FR121" s="36">
        <v>0</v>
      </c>
      <c r="FS121" s="37" t="s">
        <v>241</v>
      </c>
      <c r="FT121" s="39">
        <f t="shared" si="91"/>
        <v>0</v>
      </c>
      <c r="FU121" s="39">
        <f t="shared" si="91"/>
        <v>670</v>
      </c>
      <c r="FV121" s="39">
        <f t="shared" si="91"/>
        <v>0</v>
      </c>
      <c r="FW121" s="39">
        <f t="shared" si="91"/>
        <v>4509778</v>
      </c>
      <c r="FX121" s="39">
        <f t="shared" si="91"/>
        <v>0</v>
      </c>
      <c r="FY121" s="39">
        <f t="shared" si="92"/>
        <v>642034</v>
      </c>
      <c r="FZ121" s="39">
        <f t="shared" si="93"/>
        <v>0</v>
      </c>
      <c r="GA121" s="39">
        <f t="shared" si="94"/>
        <v>154672</v>
      </c>
      <c r="GB121" s="39">
        <f t="shared" si="94"/>
        <v>730992</v>
      </c>
      <c r="GC121" s="39">
        <f t="shared" si="94"/>
        <v>0</v>
      </c>
      <c r="GD121" s="39">
        <f t="shared" si="95"/>
        <v>0</v>
      </c>
      <c r="GE121" s="39">
        <f t="shared" si="95"/>
        <v>0</v>
      </c>
      <c r="GF121" s="39"/>
      <c r="GG121" s="39"/>
      <c r="GH121" s="39">
        <f t="shared" si="96"/>
        <v>42863.025210084037</v>
      </c>
      <c r="GI121" s="39">
        <f t="shared" si="97"/>
        <v>0</v>
      </c>
      <c r="GJ121" s="39">
        <f t="shared" si="98"/>
        <v>6081009.0252100844</v>
      </c>
      <c r="GK121" s="39"/>
      <c r="GL121" s="39">
        <f t="shared" si="99"/>
        <v>-2462728</v>
      </c>
      <c r="GM121" s="39"/>
      <c r="GN121" s="39">
        <f t="shared" si="57"/>
        <v>0</v>
      </c>
      <c r="GO121" s="40">
        <f t="shared" si="100"/>
        <v>1155392</v>
      </c>
      <c r="GP121" s="40">
        <f t="shared" si="58"/>
        <v>7236401.0252100844</v>
      </c>
      <c r="GQ121" s="40">
        <f t="shared" si="59"/>
        <v>4773673.0252100844</v>
      </c>
      <c r="GR121" s="39" t="str">
        <f>IFERROR(VLOOKUP(CONCATENATE(C121,R121,S121),'Clientes Afectados'!$L$4:$M$249,2,0),"NO")</f>
        <v>NO</v>
      </c>
      <c r="GS121" s="64">
        <f t="shared" si="60"/>
        <v>60</v>
      </c>
      <c r="GT121" s="39" t="e">
        <f>+IF(GS121&gt;#REF!,"SI","NO")</f>
        <v>#REF!</v>
      </c>
    </row>
    <row r="122" spans="1:202" x14ac:dyDescent="0.25">
      <c r="A122" s="35">
        <v>43252</v>
      </c>
      <c r="B122" s="36">
        <v>1594986</v>
      </c>
      <c r="C122" s="36">
        <v>1263130</v>
      </c>
      <c r="D122" s="36">
        <v>1263130</v>
      </c>
      <c r="E122" s="37" t="s">
        <v>267</v>
      </c>
      <c r="F122" s="37" t="s">
        <v>229</v>
      </c>
      <c r="G122" s="37" t="s">
        <v>268</v>
      </c>
      <c r="H122" s="85" t="s">
        <v>231</v>
      </c>
      <c r="I122" s="37" t="s">
        <v>262</v>
      </c>
      <c r="J122" s="37" t="s">
        <v>233</v>
      </c>
      <c r="K122" s="37" t="s">
        <v>234</v>
      </c>
      <c r="L122" s="37" t="s">
        <v>235</v>
      </c>
      <c r="M122" s="37" t="s">
        <v>269</v>
      </c>
      <c r="N122" s="37" t="s">
        <v>270</v>
      </c>
      <c r="O122" s="37" t="s">
        <v>270</v>
      </c>
      <c r="P122" s="37" t="s">
        <v>239</v>
      </c>
      <c r="Q122" s="37" t="s">
        <v>240</v>
      </c>
      <c r="R122" s="38">
        <v>43225</v>
      </c>
      <c r="S122" s="38">
        <v>43255</v>
      </c>
      <c r="T122" s="38">
        <v>43257</v>
      </c>
      <c r="U122" s="36">
        <v>212471396</v>
      </c>
      <c r="V122" s="36">
        <v>30251</v>
      </c>
      <c r="W122" s="36">
        <v>0</v>
      </c>
      <c r="X122" s="36">
        <v>6897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52</v>
      </c>
      <c r="AE122" s="36">
        <v>54</v>
      </c>
      <c r="AF122" s="36">
        <v>50</v>
      </c>
      <c r="AG122" s="36">
        <v>50</v>
      </c>
      <c r="AH122" s="36">
        <v>0</v>
      </c>
      <c r="AI122" s="36">
        <v>797</v>
      </c>
      <c r="AJ122" s="36">
        <v>0</v>
      </c>
      <c r="AK122" s="36">
        <v>2098298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280934</v>
      </c>
      <c r="AU122" s="36">
        <v>0</v>
      </c>
      <c r="AV122" s="36">
        <v>0</v>
      </c>
      <c r="AW122" s="36">
        <v>18756</v>
      </c>
      <c r="AX122" s="36">
        <v>0</v>
      </c>
      <c r="AY122" s="36">
        <v>62272</v>
      </c>
      <c r="AZ122" s="36">
        <v>286172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2308596</v>
      </c>
      <c r="CE122" s="36">
        <v>2747229</v>
      </c>
      <c r="CF122" s="36">
        <v>0</v>
      </c>
      <c r="CG122" s="36">
        <v>438633</v>
      </c>
      <c r="CH122" s="36">
        <v>0</v>
      </c>
      <c r="CI122" s="36">
        <v>0</v>
      </c>
      <c r="CJ122" s="36">
        <v>0</v>
      </c>
      <c r="CK122" s="36">
        <v>0</v>
      </c>
      <c r="CL122" s="36">
        <v>438633</v>
      </c>
      <c r="CM122" s="36">
        <v>-2747229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-2747229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438633</v>
      </c>
      <c r="FR122" s="36">
        <v>0</v>
      </c>
      <c r="FS122" s="37" t="s">
        <v>241</v>
      </c>
      <c r="FT122" s="39">
        <f t="shared" si="91"/>
        <v>0</v>
      </c>
      <c r="FU122" s="39">
        <f t="shared" si="91"/>
        <v>670</v>
      </c>
      <c r="FV122" s="39">
        <f t="shared" si="91"/>
        <v>0</v>
      </c>
      <c r="FW122" s="39">
        <f t="shared" si="91"/>
        <v>1763276</v>
      </c>
      <c r="FX122" s="39">
        <f t="shared" si="91"/>
        <v>0</v>
      </c>
      <c r="FY122" s="39">
        <f t="shared" si="92"/>
        <v>236079</v>
      </c>
      <c r="FZ122" s="39">
        <f t="shared" si="93"/>
        <v>0</v>
      </c>
      <c r="GA122" s="39">
        <f t="shared" si="94"/>
        <v>52329</v>
      </c>
      <c r="GB122" s="39">
        <f t="shared" si="94"/>
        <v>240481</v>
      </c>
      <c r="GC122" s="39">
        <f t="shared" si="94"/>
        <v>0</v>
      </c>
      <c r="GD122" s="39">
        <f t="shared" si="95"/>
        <v>0</v>
      </c>
      <c r="GE122" s="39">
        <f t="shared" si="95"/>
        <v>0</v>
      </c>
      <c r="GF122" s="39"/>
      <c r="GG122" s="39"/>
      <c r="GH122" s="39">
        <f t="shared" si="96"/>
        <v>15761.344537815126</v>
      </c>
      <c r="GI122" s="39">
        <f t="shared" si="97"/>
        <v>0</v>
      </c>
      <c r="GJ122" s="39">
        <f t="shared" si="98"/>
        <v>2308596.3445378151</v>
      </c>
      <c r="GK122" s="39"/>
      <c r="GL122" s="39">
        <f t="shared" si="99"/>
        <v>0</v>
      </c>
      <c r="GM122" s="39"/>
      <c r="GN122" s="39">
        <f t="shared" si="57"/>
        <v>0</v>
      </c>
      <c r="GO122" s="40">
        <f t="shared" si="100"/>
        <v>438633</v>
      </c>
      <c r="GP122" s="40">
        <f t="shared" si="58"/>
        <v>2747229.3445378151</v>
      </c>
      <c r="GQ122" s="40">
        <f t="shared" si="59"/>
        <v>2747229.3445378151</v>
      </c>
      <c r="GR122" s="39" t="str">
        <f>IFERROR(VLOOKUP(CONCATENATE(C122,R122,S122),'Clientes Afectados'!$L$4:$M$249,2,0),"NO")</f>
        <v>NO</v>
      </c>
      <c r="GS122" s="64">
        <f t="shared" si="60"/>
        <v>30</v>
      </c>
      <c r="GT122" s="39" t="e">
        <f>+IF(GS122&gt;#REF!,"SI","NO")</f>
        <v>#REF!</v>
      </c>
    </row>
    <row r="123" spans="1:202" x14ac:dyDescent="0.25">
      <c r="A123" s="35">
        <v>43252</v>
      </c>
      <c r="B123" s="36">
        <v>1594986</v>
      </c>
      <c r="C123" s="36">
        <v>1314153</v>
      </c>
      <c r="D123" s="36">
        <v>1314153</v>
      </c>
      <c r="E123" s="37" t="s">
        <v>271</v>
      </c>
      <c r="F123" s="37" t="s">
        <v>229</v>
      </c>
      <c r="G123" s="37" t="s">
        <v>272</v>
      </c>
      <c r="H123" s="85" t="s">
        <v>231</v>
      </c>
      <c r="I123" s="37" t="s">
        <v>262</v>
      </c>
      <c r="J123" s="37" t="s">
        <v>233</v>
      </c>
      <c r="K123" s="37" t="s">
        <v>234</v>
      </c>
      <c r="L123" s="37" t="s">
        <v>235</v>
      </c>
      <c r="M123" s="37" t="s">
        <v>245</v>
      </c>
      <c r="N123" s="37" t="s">
        <v>246</v>
      </c>
      <c r="O123" s="37" t="s">
        <v>246</v>
      </c>
      <c r="P123" s="37" t="s">
        <v>239</v>
      </c>
      <c r="Q123" s="37" t="s">
        <v>240</v>
      </c>
      <c r="R123" s="38">
        <v>43195</v>
      </c>
      <c r="S123" s="38">
        <v>43255</v>
      </c>
      <c r="T123" s="38">
        <v>43257</v>
      </c>
      <c r="U123" s="36">
        <v>212471396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41471</v>
      </c>
      <c r="AD123" s="36">
        <v>0</v>
      </c>
      <c r="AE123" s="36">
        <v>0</v>
      </c>
      <c r="AF123" s="36">
        <v>0</v>
      </c>
      <c r="AG123" s="36">
        <v>102</v>
      </c>
      <c r="AH123" s="36">
        <v>0</v>
      </c>
      <c r="AI123" s="36">
        <v>797</v>
      </c>
      <c r="AJ123" s="36">
        <v>0</v>
      </c>
      <c r="AK123" s="36">
        <v>2876551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126541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2524277</v>
      </c>
      <c r="CE123" s="36">
        <v>3003890</v>
      </c>
      <c r="CF123" s="36">
        <v>0</v>
      </c>
      <c r="CG123" s="36">
        <v>479613</v>
      </c>
      <c r="CH123" s="36">
        <v>0</v>
      </c>
      <c r="CI123" s="36">
        <v>0</v>
      </c>
      <c r="CJ123" s="36">
        <v>0</v>
      </c>
      <c r="CK123" s="36">
        <v>0</v>
      </c>
      <c r="CL123" s="36">
        <v>479613</v>
      </c>
      <c r="CM123" s="36">
        <v>-3003890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-3003890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6">
        <v>0</v>
      </c>
      <c r="FM123" s="36">
        <v>0</v>
      </c>
      <c r="FN123" s="36">
        <v>0</v>
      </c>
      <c r="FO123" s="36">
        <v>0</v>
      </c>
      <c r="FP123" s="36">
        <v>0</v>
      </c>
      <c r="FQ123" s="36">
        <v>479613</v>
      </c>
      <c r="FR123" s="36">
        <v>0</v>
      </c>
      <c r="FS123" s="37" t="s">
        <v>241</v>
      </c>
      <c r="FT123" s="39">
        <f t="shared" si="91"/>
        <v>0</v>
      </c>
      <c r="FU123" s="39">
        <f t="shared" si="91"/>
        <v>670</v>
      </c>
      <c r="FV123" s="39">
        <f t="shared" si="91"/>
        <v>0</v>
      </c>
      <c r="FW123" s="39">
        <f t="shared" si="91"/>
        <v>2417270</v>
      </c>
      <c r="FX123" s="39">
        <f t="shared" si="91"/>
        <v>0</v>
      </c>
      <c r="FY123" s="39">
        <f t="shared" si="92"/>
        <v>0</v>
      </c>
      <c r="FZ123" s="39">
        <f t="shared" si="93"/>
        <v>0</v>
      </c>
      <c r="GA123" s="39">
        <f t="shared" si="94"/>
        <v>106337</v>
      </c>
      <c r="GB123" s="39">
        <f t="shared" si="94"/>
        <v>0</v>
      </c>
      <c r="GC123" s="39">
        <f t="shared" si="94"/>
        <v>0</v>
      </c>
      <c r="GD123" s="39">
        <f t="shared" si="95"/>
        <v>0</v>
      </c>
      <c r="GE123" s="39">
        <f t="shared" si="95"/>
        <v>0</v>
      </c>
      <c r="GF123" s="39"/>
      <c r="GG123" s="39"/>
      <c r="GH123" s="39">
        <f t="shared" si="96"/>
        <v>0</v>
      </c>
      <c r="GI123" s="39">
        <f t="shared" si="97"/>
        <v>0</v>
      </c>
      <c r="GJ123" s="39">
        <f t="shared" si="98"/>
        <v>2524277</v>
      </c>
      <c r="GK123" s="39"/>
      <c r="GL123" s="39">
        <f t="shared" si="99"/>
        <v>0</v>
      </c>
      <c r="GM123" s="39"/>
      <c r="GN123" s="39">
        <f t="shared" si="57"/>
        <v>0</v>
      </c>
      <c r="GO123" s="40">
        <f t="shared" si="100"/>
        <v>479613</v>
      </c>
      <c r="GP123" s="40">
        <f t="shared" si="58"/>
        <v>3003890</v>
      </c>
      <c r="GQ123" s="40">
        <f t="shared" si="59"/>
        <v>3003890</v>
      </c>
      <c r="GR123" s="39" t="str">
        <f>IFERROR(VLOOKUP(CONCATENATE(C123,R123,S123),'Clientes Afectados'!$L$4:$M$249,2,0),"NO")</f>
        <v>NO</v>
      </c>
      <c r="GS123" s="64">
        <f t="shared" si="60"/>
        <v>60</v>
      </c>
      <c r="GT123" s="39" t="e">
        <f>+IF(GS123&gt;#REF!,"SI","NO")</f>
        <v>#REF!</v>
      </c>
    </row>
    <row r="124" spans="1:202" x14ac:dyDescent="0.25">
      <c r="A124" s="35">
        <v>43252</v>
      </c>
      <c r="B124" s="36">
        <v>1594986</v>
      </c>
      <c r="C124" s="36">
        <v>1314156</v>
      </c>
      <c r="D124" s="36">
        <v>1314156</v>
      </c>
      <c r="E124" s="37" t="s">
        <v>273</v>
      </c>
      <c r="F124" s="37" t="s">
        <v>229</v>
      </c>
      <c r="G124" s="37" t="s">
        <v>274</v>
      </c>
      <c r="H124" s="85" t="s">
        <v>231</v>
      </c>
      <c r="I124" s="37" t="s">
        <v>262</v>
      </c>
      <c r="J124" s="37" t="s">
        <v>233</v>
      </c>
      <c r="K124" s="37" t="s">
        <v>234</v>
      </c>
      <c r="L124" s="37" t="s">
        <v>235</v>
      </c>
      <c r="M124" s="37" t="s">
        <v>245</v>
      </c>
      <c r="N124" s="37" t="s">
        <v>245</v>
      </c>
      <c r="O124" s="37" t="s">
        <v>245</v>
      </c>
      <c r="P124" s="37" t="s">
        <v>239</v>
      </c>
      <c r="Q124" s="37" t="s">
        <v>240</v>
      </c>
      <c r="R124" s="38">
        <v>43225</v>
      </c>
      <c r="S124" s="38">
        <v>43255</v>
      </c>
      <c r="T124" s="38">
        <v>43257</v>
      </c>
      <c r="U124" s="36">
        <v>212471396</v>
      </c>
      <c r="V124" s="36">
        <v>29792</v>
      </c>
      <c r="W124" s="36">
        <v>0</v>
      </c>
      <c r="X124" s="36">
        <v>10280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58</v>
      </c>
      <c r="AE124" s="36">
        <v>58</v>
      </c>
      <c r="AF124" s="36">
        <v>58</v>
      </c>
      <c r="AG124" s="36">
        <v>58</v>
      </c>
      <c r="AH124" s="36">
        <v>123411</v>
      </c>
      <c r="AI124" s="36">
        <v>797</v>
      </c>
      <c r="AJ124" s="36">
        <v>0</v>
      </c>
      <c r="AK124" s="36">
        <v>2066461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276670</v>
      </c>
      <c r="AU124" s="36">
        <v>0</v>
      </c>
      <c r="AV124" s="36">
        <v>0</v>
      </c>
      <c r="AW124" s="36">
        <v>18471</v>
      </c>
      <c r="AX124" s="36">
        <v>0</v>
      </c>
      <c r="AY124" s="36">
        <v>66884</v>
      </c>
      <c r="AZ124" s="36">
        <v>331960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2424080</v>
      </c>
      <c r="CE124" s="36">
        <v>2884655</v>
      </c>
      <c r="CF124" s="36">
        <v>0</v>
      </c>
      <c r="CG124" s="36">
        <v>460575</v>
      </c>
      <c r="CH124" s="36">
        <v>0</v>
      </c>
      <c r="CI124" s="36">
        <v>0</v>
      </c>
      <c r="CJ124" s="36">
        <v>0</v>
      </c>
      <c r="CK124" s="36">
        <v>0</v>
      </c>
      <c r="CL124" s="36">
        <v>460575</v>
      </c>
      <c r="CM124" s="36">
        <v>-2884655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-2884655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</v>
      </c>
      <c r="DS124" s="36">
        <v>0</v>
      </c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0</v>
      </c>
      <c r="FK124" s="36">
        <v>0</v>
      </c>
      <c r="FL124" s="36">
        <v>0</v>
      </c>
      <c r="FM124" s="36">
        <v>0</v>
      </c>
      <c r="FN124" s="36">
        <v>0</v>
      </c>
      <c r="FO124" s="36">
        <v>0</v>
      </c>
      <c r="FP124" s="36">
        <v>0</v>
      </c>
      <c r="FQ124" s="36">
        <v>460575</v>
      </c>
      <c r="FR124" s="36">
        <v>0</v>
      </c>
      <c r="FS124" s="37" t="s">
        <v>241</v>
      </c>
      <c r="FT124" s="39">
        <f t="shared" si="91"/>
        <v>103707</v>
      </c>
      <c r="FU124" s="39">
        <f t="shared" si="91"/>
        <v>670</v>
      </c>
      <c r="FV124" s="39">
        <f t="shared" si="91"/>
        <v>0</v>
      </c>
      <c r="FW124" s="39">
        <f t="shared" si="91"/>
        <v>1736522</v>
      </c>
      <c r="FX124" s="39">
        <f t="shared" si="91"/>
        <v>0</v>
      </c>
      <c r="FY124" s="39">
        <f t="shared" si="92"/>
        <v>232496</v>
      </c>
      <c r="FZ124" s="39">
        <f t="shared" si="93"/>
        <v>0</v>
      </c>
      <c r="GA124" s="39">
        <f t="shared" si="94"/>
        <v>56205</v>
      </c>
      <c r="GB124" s="39">
        <f t="shared" si="94"/>
        <v>278958</v>
      </c>
      <c r="GC124" s="39">
        <f t="shared" si="94"/>
        <v>0</v>
      </c>
      <c r="GD124" s="39">
        <f t="shared" si="95"/>
        <v>0</v>
      </c>
      <c r="GE124" s="39">
        <f t="shared" si="95"/>
        <v>0</v>
      </c>
      <c r="GF124" s="39"/>
      <c r="GG124" s="39"/>
      <c r="GH124" s="39">
        <f t="shared" si="96"/>
        <v>15521.848739495799</v>
      </c>
      <c r="GI124" s="39">
        <f t="shared" si="97"/>
        <v>0</v>
      </c>
      <c r="GJ124" s="39">
        <f t="shared" si="98"/>
        <v>2424079.848739496</v>
      </c>
      <c r="GK124" s="39"/>
      <c r="GL124" s="39">
        <f t="shared" si="99"/>
        <v>0</v>
      </c>
      <c r="GM124" s="39"/>
      <c r="GN124" s="39">
        <f t="shared" si="57"/>
        <v>0</v>
      </c>
      <c r="GO124" s="40">
        <f t="shared" si="100"/>
        <v>460575</v>
      </c>
      <c r="GP124" s="40">
        <f t="shared" si="58"/>
        <v>2884654.848739496</v>
      </c>
      <c r="GQ124" s="40">
        <f t="shared" si="59"/>
        <v>2884654.848739496</v>
      </c>
      <c r="GR124" s="39" t="str">
        <f>IFERROR(VLOOKUP(CONCATENATE(C124,R124,S124),'Clientes Afectados'!$L$4:$M$249,2,0),"NO")</f>
        <v>NO</v>
      </c>
      <c r="GS124" s="64">
        <f t="shared" si="60"/>
        <v>30</v>
      </c>
      <c r="GT124" s="39" t="e">
        <f>+IF(GS124&gt;#REF!,"SI","NO")</f>
        <v>#REF!</v>
      </c>
    </row>
    <row r="125" spans="1:202" x14ac:dyDescent="0.25">
      <c r="A125" s="35">
        <v>43252</v>
      </c>
      <c r="B125" s="36">
        <v>1594986</v>
      </c>
      <c r="C125" s="36">
        <v>1459358</v>
      </c>
      <c r="D125" s="36">
        <v>1459358</v>
      </c>
      <c r="E125" s="37" t="s">
        <v>275</v>
      </c>
      <c r="F125" s="37" t="s">
        <v>229</v>
      </c>
      <c r="G125" s="37" t="s">
        <v>276</v>
      </c>
      <c r="H125" s="85" t="s">
        <v>231</v>
      </c>
      <c r="I125" s="37" t="s">
        <v>262</v>
      </c>
      <c r="J125" s="37" t="s">
        <v>233</v>
      </c>
      <c r="K125" s="37" t="s">
        <v>234</v>
      </c>
      <c r="L125" s="37" t="s">
        <v>235</v>
      </c>
      <c r="M125" s="37" t="s">
        <v>252</v>
      </c>
      <c r="N125" s="37" t="s">
        <v>253</v>
      </c>
      <c r="O125" s="37" t="s">
        <v>253</v>
      </c>
      <c r="P125" s="37" t="s">
        <v>239</v>
      </c>
      <c r="Q125" s="37" t="s">
        <v>240</v>
      </c>
      <c r="R125" s="38">
        <v>43195</v>
      </c>
      <c r="S125" s="38">
        <v>43255</v>
      </c>
      <c r="T125" s="38">
        <v>43257</v>
      </c>
      <c r="U125" s="36">
        <v>212471396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42401</v>
      </c>
      <c r="AD125" s="36">
        <v>0</v>
      </c>
      <c r="AE125" s="36">
        <v>0</v>
      </c>
      <c r="AF125" s="36">
        <v>0</v>
      </c>
      <c r="AG125" s="36">
        <v>95</v>
      </c>
      <c r="AH125" s="36">
        <v>0</v>
      </c>
      <c r="AI125" s="36">
        <v>797</v>
      </c>
      <c r="AJ125" s="36">
        <v>0</v>
      </c>
      <c r="AK125" s="36">
        <v>2941059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111586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2565918</v>
      </c>
      <c r="CE125" s="36">
        <v>3053442</v>
      </c>
      <c r="CF125" s="36">
        <v>0</v>
      </c>
      <c r="CG125" s="36">
        <v>487524</v>
      </c>
      <c r="CH125" s="36">
        <v>0</v>
      </c>
      <c r="CI125" s="36">
        <v>0</v>
      </c>
      <c r="CJ125" s="36">
        <v>0</v>
      </c>
      <c r="CK125" s="36">
        <v>0</v>
      </c>
      <c r="CL125" s="36">
        <v>487524</v>
      </c>
      <c r="CM125" s="36">
        <v>-3053442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6">
        <v>0</v>
      </c>
      <c r="DC125" s="36">
        <v>0</v>
      </c>
      <c r="DD125" s="36">
        <v>0</v>
      </c>
      <c r="DE125" s="36">
        <v>-3053442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0</v>
      </c>
      <c r="EQ125" s="36">
        <v>0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487524</v>
      </c>
      <c r="FR125" s="36">
        <v>0</v>
      </c>
      <c r="FS125" s="37" t="s">
        <v>241</v>
      </c>
      <c r="FT125" s="39">
        <f t="shared" si="91"/>
        <v>0</v>
      </c>
      <c r="FU125" s="39">
        <f t="shared" si="91"/>
        <v>670</v>
      </c>
      <c r="FV125" s="39">
        <f t="shared" si="91"/>
        <v>0</v>
      </c>
      <c r="FW125" s="39">
        <f t="shared" si="91"/>
        <v>2471478</v>
      </c>
      <c r="FX125" s="39">
        <f t="shared" si="91"/>
        <v>0</v>
      </c>
      <c r="FY125" s="39">
        <f t="shared" si="92"/>
        <v>0</v>
      </c>
      <c r="FZ125" s="39">
        <f t="shared" si="93"/>
        <v>0</v>
      </c>
      <c r="GA125" s="39">
        <f t="shared" si="94"/>
        <v>93770</v>
      </c>
      <c r="GB125" s="39">
        <f t="shared" si="94"/>
        <v>0</v>
      </c>
      <c r="GC125" s="39">
        <f t="shared" si="94"/>
        <v>0</v>
      </c>
      <c r="GD125" s="39">
        <f t="shared" si="95"/>
        <v>0</v>
      </c>
      <c r="GE125" s="39">
        <f t="shared" si="95"/>
        <v>0</v>
      </c>
      <c r="GF125" s="39"/>
      <c r="GG125" s="39"/>
      <c r="GH125" s="39">
        <f t="shared" si="96"/>
        <v>0</v>
      </c>
      <c r="GI125" s="39">
        <f t="shared" si="97"/>
        <v>0</v>
      </c>
      <c r="GJ125" s="39">
        <f t="shared" si="98"/>
        <v>2565918</v>
      </c>
      <c r="GK125" s="39"/>
      <c r="GL125" s="39">
        <f t="shared" si="99"/>
        <v>0</v>
      </c>
      <c r="GM125" s="39"/>
      <c r="GN125" s="39">
        <f t="shared" si="57"/>
        <v>0</v>
      </c>
      <c r="GO125" s="40">
        <f t="shared" si="100"/>
        <v>487524</v>
      </c>
      <c r="GP125" s="40">
        <f t="shared" si="58"/>
        <v>3053442</v>
      </c>
      <c r="GQ125" s="40">
        <f t="shared" si="59"/>
        <v>3053442</v>
      </c>
      <c r="GR125" s="39" t="str">
        <f>IFERROR(VLOOKUP(CONCATENATE(C125,R125,S125),'Clientes Afectados'!$L$4:$M$249,2,0),"NO")</f>
        <v>NO</v>
      </c>
      <c r="GS125" s="64">
        <f t="shared" si="60"/>
        <v>60</v>
      </c>
      <c r="GT125" s="39" t="e">
        <f>+IF(GS125&gt;#REF!,"SI","NO")</f>
        <v>#REF!</v>
      </c>
    </row>
    <row r="126" spans="1:202" x14ac:dyDescent="0.25">
      <c r="A126" s="35">
        <v>43252</v>
      </c>
      <c r="B126" s="36">
        <v>1594986</v>
      </c>
      <c r="C126" s="36">
        <v>1493531</v>
      </c>
      <c r="D126" s="36">
        <v>1493531</v>
      </c>
      <c r="E126" s="37" t="s">
        <v>277</v>
      </c>
      <c r="F126" s="37" t="s">
        <v>258</v>
      </c>
      <c r="G126" s="37" t="s">
        <v>278</v>
      </c>
      <c r="H126" s="85" t="s">
        <v>231</v>
      </c>
      <c r="I126" s="37" t="s">
        <v>262</v>
      </c>
      <c r="J126" s="37" t="s">
        <v>233</v>
      </c>
      <c r="K126" s="37" t="s">
        <v>234</v>
      </c>
      <c r="L126" s="37" t="s">
        <v>235</v>
      </c>
      <c r="M126" s="37" t="s">
        <v>279</v>
      </c>
      <c r="N126" s="37" t="s">
        <v>280</v>
      </c>
      <c r="O126" s="37" t="s">
        <v>241</v>
      </c>
      <c r="P126" s="37" t="s">
        <v>281</v>
      </c>
      <c r="Q126" s="37" t="s">
        <v>240</v>
      </c>
      <c r="R126" s="38">
        <v>43225</v>
      </c>
      <c r="S126" s="38">
        <v>43255</v>
      </c>
      <c r="T126" s="38">
        <v>43257</v>
      </c>
      <c r="U126" s="36">
        <v>212471396</v>
      </c>
      <c r="V126" s="36">
        <v>24361</v>
      </c>
      <c r="W126" s="36">
        <v>0</v>
      </c>
      <c r="X126" s="36">
        <v>3190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94</v>
      </c>
      <c r="AE126" s="36">
        <v>95</v>
      </c>
      <c r="AF126" s="36">
        <v>63</v>
      </c>
      <c r="AG126" s="36">
        <v>63</v>
      </c>
      <c r="AH126" s="36">
        <v>84473</v>
      </c>
      <c r="AI126" s="36">
        <v>797</v>
      </c>
      <c r="AJ126" s="36">
        <v>0</v>
      </c>
      <c r="AK126" s="36">
        <v>1689751</v>
      </c>
      <c r="AL126" s="36">
        <v>0</v>
      </c>
      <c r="AM126" s="36">
        <v>0</v>
      </c>
      <c r="AN126" s="36">
        <v>0</v>
      </c>
      <c r="AO126" s="36">
        <v>0</v>
      </c>
      <c r="AP126" s="36">
        <v>0</v>
      </c>
      <c r="AQ126" s="36">
        <v>0</v>
      </c>
      <c r="AR126" s="36">
        <v>0</v>
      </c>
      <c r="AS126" s="36">
        <v>0</v>
      </c>
      <c r="AT126" s="36">
        <v>226234</v>
      </c>
      <c r="AU126" s="36">
        <v>0</v>
      </c>
      <c r="AV126" s="36">
        <v>0</v>
      </c>
      <c r="AW126" s="36">
        <v>15103</v>
      </c>
      <c r="AX126" s="36">
        <v>0</v>
      </c>
      <c r="AY126" s="36">
        <v>109551</v>
      </c>
      <c r="AZ126" s="36">
        <v>360577</v>
      </c>
      <c r="BA126" s="36">
        <v>0</v>
      </c>
      <c r="BB126" s="36">
        <v>0</v>
      </c>
      <c r="BC126" s="36">
        <v>0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0</v>
      </c>
      <c r="BN126" s="36">
        <v>0</v>
      </c>
      <c r="BO126" s="36">
        <v>0</v>
      </c>
      <c r="BP126" s="36">
        <v>0</v>
      </c>
      <c r="BQ126" s="36">
        <v>0</v>
      </c>
      <c r="BR126" s="36">
        <v>0</v>
      </c>
      <c r="BS126" s="36">
        <v>0</v>
      </c>
      <c r="BT126" s="36">
        <v>0</v>
      </c>
      <c r="BU126" s="36">
        <v>0</v>
      </c>
      <c r="BV126" s="36">
        <v>0</v>
      </c>
      <c r="BW126" s="36">
        <v>0</v>
      </c>
      <c r="BX126" s="3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2089486</v>
      </c>
      <c r="CE126" s="36">
        <v>2486488</v>
      </c>
      <c r="CF126" s="36">
        <v>0</v>
      </c>
      <c r="CG126" s="36">
        <v>397002</v>
      </c>
      <c r="CH126" s="36">
        <v>0</v>
      </c>
      <c r="CI126" s="36">
        <v>0</v>
      </c>
      <c r="CJ126" s="36">
        <v>0</v>
      </c>
      <c r="CK126" s="36">
        <v>0</v>
      </c>
      <c r="CL126" s="36">
        <v>397002</v>
      </c>
      <c r="CM126" s="36">
        <v>-2486488</v>
      </c>
      <c r="CN126" s="36">
        <v>0</v>
      </c>
      <c r="CO126" s="36">
        <v>0</v>
      </c>
      <c r="CP126" s="36">
        <v>0</v>
      </c>
      <c r="CQ126" s="36">
        <v>0</v>
      </c>
      <c r="CR126" s="36">
        <v>0</v>
      </c>
      <c r="CS126" s="36">
        <v>0</v>
      </c>
      <c r="CT126" s="36">
        <v>0</v>
      </c>
      <c r="CU126" s="36">
        <v>0</v>
      </c>
      <c r="CV126" s="36">
        <v>0</v>
      </c>
      <c r="CW126" s="36">
        <v>0</v>
      </c>
      <c r="CX126" s="36">
        <v>0</v>
      </c>
      <c r="CY126" s="36">
        <v>0</v>
      </c>
      <c r="CZ126" s="36">
        <v>0</v>
      </c>
      <c r="DA126" s="36">
        <v>0</v>
      </c>
      <c r="DB126" s="36">
        <v>0</v>
      </c>
      <c r="DC126" s="36">
        <v>0</v>
      </c>
      <c r="DD126" s="36">
        <v>0</v>
      </c>
      <c r="DE126" s="36">
        <v>-2486488</v>
      </c>
      <c r="DF126" s="36">
        <v>0</v>
      </c>
      <c r="DG126" s="36">
        <v>0</v>
      </c>
      <c r="DH126" s="36">
        <v>0</v>
      </c>
      <c r="DI126" s="36">
        <v>0</v>
      </c>
      <c r="DJ126" s="36">
        <v>0</v>
      </c>
      <c r="DK126" s="36">
        <v>0</v>
      </c>
      <c r="DL126" s="36">
        <v>0</v>
      </c>
      <c r="DM126" s="36">
        <v>0</v>
      </c>
      <c r="DN126" s="36">
        <v>0</v>
      </c>
      <c r="DO126" s="36">
        <v>0</v>
      </c>
      <c r="DP126" s="36">
        <v>0</v>
      </c>
      <c r="DQ126" s="36">
        <v>0</v>
      </c>
      <c r="DR126" s="36">
        <v>0</v>
      </c>
      <c r="DS126" s="36">
        <v>0</v>
      </c>
      <c r="DT126" s="36">
        <v>0</v>
      </c>
      <c r="DU126" s="36">
        <v>0</v>
      </c>
      <c r="DV126" s="36">
        <v>0</v>
      </c>
      <c r="DW126" s="36">
        <v>0</v>
      </c>
      <c r="DX126" s="36">
        <v>0</v>
      </c>
      <c r="DY126" s="36">
        <v>0</v>
      </c>
      <c r="DZ126" s="36">
        <v>0</v>
      </c>
      <c r="EA126" s="36">
        <v>0</v>
      </c>
      <c r="EB126" s="36">
        <v>0</v>
      </c>
      <c r="EC126" s="36">
        <v>0</v>
      </c>
      <c r="ED126" s="36">
        <v>0</v>
      </c>
      <c r="EE126" s="36">
        <v>0</v>
      </c>
      <c r="EF126" s="36">
        <v>0</v>
      </c>
      <c r="EG126" s="36">
        <v>0</v>
      </c>
      <c r="EH126" s="36">
        <v>0</v>
      </c>
      <c r="EI126" s="36">
        <v>0</v>
      </c>
      <c r="EJ126" s="36">
        <v>0</v>
      </c>
      <c r="EK126" s="36">
        <v>0</v>
      </c>
      <c r="EL126" s="36">
        <v>0</v>
      </c>
      <c r="EM126" s="36">
        <v>0</v>
      </c>
      <c r="EN126" s="36">
        <v>0</v>
      </c>
      <c r="EO126" s="36">
        <v>0</v>
      </c>
      <c r="EP126" s="36">
        <v>0</v>
      </c>
      <c r="EQ126" s="36">
        <v>0</v>
      </c>
      <c r="ER126" s="36">
        <v>0</v>
      </c>
      <c r="ES126" s="36">
        <v>0</v>
      </c>
      <c r="ET126" s="36">
        <v>0</v>
      </c>
      <c r="EU126" s="36">
        <v>0</v>
      </c>
      <c r="EV126" s="36">
        <v>0</v>
      </c>
      <c r="EW126" s="36">
        <v>0</v>
      </c>
      <c r="EX126" s="36">
        <v>0</v>
      </c>
      <c r="EY126" s="36">
        <v>0</v>
      </c>
      <c r="EZ126" s="36">
        <v>0</v>
      </c>
      <c r="FA126" s="36">
        <v>0</v>
      </c>
      <c r="FB126" s="36">
        <v>0</v>
      </c>
      <c r="FC126" s="36">
        <v>0</v>
      </c>
      <c r="FD126" s="36">
        <v>0</v>
      </c>
      <c r="FE126" s="36">
        <v>0</v>
      </c>
      <c r="FF126" s="36">
        <v>0</v>
      </c>
      <c r="FG126" s="36">
        <v>0</v>
      </c>
      <c r="FH126" s="36">
        <v>0</v>
      </c>
      <c r="FI126" s="36">
        <v>0</v>
      </c>
      <c r="FJ126" s="36">
        <v>0</v>
      </c>
      <c r="FK126" s="36">
        <v>0</v>
      </c>
      <c r="FL126" s="36">
        <v>0</v>
      </c>
      <c r="FM126" s="36">
        <v>0</v>
      </c>
      <c r="FN126" s="36">
        <v>0</v>
      </c>
      <c r="FO126" s="36">
        <v>0</v>
      </c>
      <c r="FP126" s="36">
        <v>0</v>
      </c>
      <c r="FQ126" s="36">
        <v>397002</v>
      </c>
      <c r="FR126" s="36">
        <v>0</v>
      </c>
      <c r="FS126" s="37" t="s">
        <v>241</v>
      </c>
      <c r="FT126" s="39">
        <f t="shared" si="91"/>
        <v>70986</v>
      </c>
      <c r="FU126" s="39">
        <f t="shared" si="91"/>
        <v>670</v>
      </c>
      <c r="FV126" s="39">
        <f t="shared" si="91"/>
        <v>0</v>
      </c>
      <c r="FW126" s="39">
        <f t="shared" si="91"/>
        <v>1419959</v>
      </c>
      <c r="FX126" s="39">
        <f t="shared" si="91"/>
        <v>0</v>
      </c>
      <c r="FY126" s="39">
        <f t="shared" si="92"/>
        <v>190113</v>
      </c>
      <c r="FZ126" s="39">
        <f t="shared" si="93"/>
        <v>0</v>
      </c>
      <c r="GA126" s="39">
        <f t="shared" si="94"/>
        <v>92060</v>
      </c>
      <c r="GB126" s="39">
        <f t="shared" si="94"/>
        <v>303006</v>
      </c>
      <c r="GC126" s="39">
        <f t="shared" si="94"/>
        <v>0</v>
      </c>
      <c r="GD126" s="39">
        <f t="shared" si="95"/>
        <v>0</v>
      </c>
      <c r="GE126" s="39">
        <f t="shared" si="95"/>
        <v>0</v>
      </c>
      <c r="GF126" s="39"/>
      <c r="GG126" s="39"/>
      <c r="GH126" s="39">
        <f t="shared" si="96"/>
        <v>12691.596638655463</v>
      </c>
      <c r="GI126" s="39">
        <f t="shared" si="97"/>
        <v>0</v>
      </c>
      <c r="GJ126" s="39">
        <f t="shared" si="98"/>
        <v>2089485.5966386555</v>
      </c>
      <c r="GK126" s="39"/>
      <c r="GL126" s="39">
        <f t="shared" si="99"/>
        <v>0</v>
      </c>
      <c r="GM126" s="39"/>
      <c r="GN126" s="39">
        <f t="shared" si="57"/>
        <v>0</v>
      </c>
      <c r="GO126" s="40">
        <f t="shared" si="100"/>
        <v>397002</v>
      </c>
      <c r="GP126" s="40">
        <f t="shared" si="58"/>
        <v>2486487.5966386553</v>
      </c>
      <c r="GQ126" s="40">
        <f t="shared" si="59"/>
        <v>2486487.5966386553</v>
      </c>
      <c r="GR126" s="39" t="str">
        <f>IFERROR(VLOOKUP(CONCATENATE(C126,R126,S126),'Clientes Afectados'!$L$4:$M$249,2,0),"NO")</f>
        <v>NO</v>
      </c>
      <c r="GS126" s="64">
        <f t="shared" si="60"/>
        <v>30</v>
      </c>
      <c r="GT126" s="39" t="e">
        <f>+IF(GS126&gt;#REF!,"SI","NO")</f>
        <v>#REF!</v>
      </c>
    </row>
    <row r="127" spans="1:202" x14ac:dyDescent="0.25">
      <c r="A127" s="35">
        <v>43252</v>
      </c>
      <c r="B127" s="36">
        <v>1594986</v>
      </c>
      <c r="C127" s="36">
        <v>2797207</v>
      </c>
      <c r="D127" s="36">
        <v>2797207</v>
      </c>
      <c r="E127" s="37" t="s">
        <v>282</v>
      </c>
      <c r="F127" s="37" t="s">
        <v>305</v>
      </c>
      <c r="G127" s="37" t="s">
        <v>284</v>
      </c>
      <c r="H127" s="85" t="s">
        <v>285</v>
      </c>
      <c r="I127" s="37" t="s">
        <v>286</v>
      </c>
      <c r="J127" s="37" t="s">
        <v>233</v>
      </c>
      <c r="K127" s="37" t="s">
        <v>234</v>
      </c>
      <c r="L127" s="37" t="s">
        <v>235</v>
      </c>
      <c r="M127" s="37" t="s">
        <v>245</v>
      </c>
      <c r="N127" s="37" t="s">
        <v>246</v>
      </c>
      <c r="O127" s="37" t="s">
        <v>246</v>
      </c>
      <c r="P127" s="37" t="s">
        <v>281</v>
      </c>
      <c r="Q127" s="37" t="s">
        <v>240</v>
      </c>
      <c r="R127" s="38">
        <v>43225</v>
      </c>
      <c r="S127" s="38">
        <v>43255</v>
      </c>
      <c r="T127" s="38">
        <v>43257</v>
      </c>
      <c r="U127" s="36">
        <v>212471396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17498</v>
      </c>
      <c r="AD127" s="36">
        <v>0</v>
      </c>
      <c r="AE127" s="36">
        <v>0</v>
      </c>
      <c r="AF127" s="36">
        <v>0</v>
      </c>
      <c r="AG127" s="36">
        <v>45</v>
      </c>
      <c r="AH127" s="36">
        <v>0</v>
      </c>
      <c r="AI127" s="36">
        <v>797</v>
      </c>
      <c r="AJ127" s="36">
        <v>0</v>
      </c>
      <c r="AK127" s="36">
        <v>1280835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124403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>
        <v>0</v>
      </c>
      <c r="BN127" s="36">
        <v>0</v>
      </c>
      <c r="BO127" s="36">
        <v>0</v>
      </c>
      <c r="BP127" s="36">
        <v>0</v>
      </c>
      <c r="BQ127" s="36">
        <v>0</v>
      </c>
      <c r="BR127" s="36">
        <v>0</v>
      </c>
      <c r="BS127" s="36">
        <v>0</v>
      </c>
      <c r="BT127" s="36">
        <v>0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1181542</v>
      </c>
      <c r="CE127" s="36">
        <v>1406035</v>
      </c>
      <c r="CF127" s="36">
        <v>0</v>
      </c>
      <c r="CG127" s="36">
        <v>224493</v>
      </c>
      <c r="CH127" s="36">
        <v>0</v>
      </c>
      <c r="CI127" s="36">
        <v>0</v>
      </c>
      <c r="CJ127" s="36">
        <v>0</v>
      </c>
      <c r="CK127" s="36">
        <v>0</v>
      </c>
      <c r="CL127" s="36">
        <v>224493</v>
      </c>
      <c r="CM127" s="36">
        <v>-1406035</v>
      </c>
      <c r="CN127" s="36">
        <v>0</v>
      </c>
      <c r="CO127" s="36">
        <v>0</v>
      </c>
      <c r="CP127" s="36">
        <v>0</v>
      </c>
      <c r="CQ127" s="36">
        <v>0</v>
      </c>
      <c r="CR127" s="36">
        <v>0</v>
      </c>
      <c r="CS127" s="36">
        <v>0</v>
      </c>
      <c r="CT127" s="36">
        <v>0</v>
      </c>
      <c r="CU127" s="36">
        <v>0</v>
      </c>
      <c r="CV127" s="36">
        <v>0</v>
      </c>
      <c r="CW127" s="36">
        <v>0</v>
      </c>
      <c r="CX127" s="36">
        <v>0</v>
      </c>
      <c r="CY127" s="36">
        <v>0</v>
      </c>
      <c r="CZ127" s="36">
        <v>0</v>
      </c>
      <c r="DA127" s="36">
        <v>0</v>
      </c>
      <c r="DB127" s="36">
        <v>0</v>
      </c>
      <c r="DC127" s="36">
        <v>0</v>
      </c>
      <c r="DD127" s="36">
        <v>0</v>
      </c>
      <c r="DE127" s="36">
        <v>-1406035</v>
      </c>
      <c r="DF127" s="36">
        <v>0</v>
      </c>
      <c r="DG127" s="36">
        <v>0</v>
      </c>
      <c r="DH127" s="36">
        <v>0</v>
      </c>
      <c r="DI127" s="36">
        <v>0</v>
      </c>
      <c r="DJ127" s="36">
        <v>0</v>
      </c>
      <c r="DK127" s="36">
        <v>0</v>
      </c>
      <c r="DL127" s="36">
        <v>0</v>
      </c>
      <c r="DM127" s="36">
        <v>0</v>
      </c>
      <c r="DN127" s="36">
        <v>0</v>
      </c>
      <c r="DO127" s="36">
        <v>0</v>
      </c>
      <c r="DP127" s="36">
        <v>0</v>
      </c>
      <c r="DQ127" s="36">
        <v>0</v>
      </c>
      <c r="DR127" s="36">
        <v>0</v>
      </c>
      <c r="DS127" s="36">
        <v>0</v>
      </c>
      <c r="DT127" s="36">
        <v>0</v>
      </c>
      <c r="DU127" s="36">
        <v>0</v>
      </c>
      <c r="DV127" s="36">
        <v>0</v>
      </c>
      <c r="DW127" s="36">
        <v>0</v>
      </c>
      <c r="DX127" s="36">
        <v>0</v>
      </c>
      <c r="DY127" s="36">
        <v>0</v>
      </c>
      <c r="DZ127" s="36">
        <v>0</v>
      </c>
      <c r="EA127" s="36">
        <v>0</v>
      </c>
      <c r="EB127" s="36">
        <v>0</v>
      </c>
      <c r="EC127" s="36">
        <v>0</v>
      </c>
      <c r="ED127" s="36">
        <v>0</v>
      </c>
      <c r="EE127" s="36">
        <v>0</v>
      </c>
      <c r="EF127" s="36">
        <v>0</v>
      </c>
      <c r="EG127" s="36">
        <v>0</v>
      </c>
      <c r="EH127" s="36">
        <v>0</v>
      </c>
      <c r="EI127" s="36">
        <v>0</v>
      </c>
      <c r="EJ127" s="36">
        <v>0</v>
      </c>
      <c r="EK127" s="36">
        <v>0</v>
      </c>
      <c r="EL127" s="36">
        <v>0</v>
      </c>
      <c r="EM127" s="36">
        <v>0</v>
      </c>
      <c r="EN127" s="36">
        <v>0</v>
      </c>
      <c r="EO127" s="36">
        <v>0</v>
      </c>
      <c r="EP127" s="36">
        <v>0</v>
      </c>
      <c r="EQ127" s="36">
        <v>0</v>
      </c>
      <c r="ER127" s="36">
        <v>0</v>
      </c>
      <c r="ES127" s="36">
        <v>0</v>
      </c>
      <c r="ET127" s="36">
        <v>0</v>
      </c>
      <c r="EU127" s="36">
        <v>0</v>
      </c>
      <c r="EV127" s="36">
        <v>0</v>
      </c>
      <c r="EW127" s="36">
        <v>0</v>
      </c>
      <c r="EX127" s="36">
        <v>0</v>
      </c>
      <c r="EY127" s="36">
        <v>0</v>
      </c>
      <c r="EZ127" s="36">
        <v>0</v>
      </c>
      <c r="FA127" s="36">
        <v>0</v>
      </c>
      <c r="FB127" s="36">
        <v>0</v>
      </c>
      <c r="FC127" s="36">
        <v>0</v>
      </c>
      <c r="FD127" s="36">
        <v>0</v>
      </c>
      <c r="FE127" s="36">
        <v>0</v>
      </c>
      <c r="FF127" s="36">
        <v>0</v>
      </c>
      <c r="FG127" s="36">
        <v>0</v>
      </c>
      <c r="FH127" s="36">
        <v>0</v>
      </c>
      <c r="FI127" s="36">
        <v>0</v>
      </c>
      <c r="FJ127" s="36">
        <v>0</v>
      </c>
      <c r="FK127" s="36">
        <v>0</v>
      </c>
      <c r="FL127" s="36">
        <v>0</v>
      </c>
      <c r="FM127" s="36">
        <v>0</v>
      </c>
      <c r="FN127" s="36">
        <v>0</v>
      </c>
      <c r="FO127" s="36">
        <v>0</v>
      </c>
      <c r="FP127" s="36">
        <v>0</v>
      </c>
      <c r="FQ127" s="36">
        <v>224493</v>
      </c>
      <c r="FR127" s="36">
        <v>0</v>
      </c>
      <c r="FS127" s="37" t="s">
        <v>241</v>
      </c>
      <c r="FT127" s="39">
        <f t="shared" si="91"/>
        <v>0</v>
      </c>
      <c r="FU127" s="39">
        <f t="shared" si="91"/>
        <v>670</v>
      </c>
      <c r="FV127" s="39">
        <f t="shared" si="91"/>
        <v>0</v>
      </c>
      <c r="FW127" s="39">
        <f t="shared" si="91"/>
        <v>1076332</v>
      </c>
      <c r="FX127" s="39">
        <f t="shared" si="91"/>
        <v>0</v>
      </c>
      <c r="FY127" s="39">
        <f t="shared" si="92"/>
        <v>0</v>
      </c>
      <c r="FZ127" s="39">
        <f t="shared" si="93"/>
        <v>0</v>
      </c>
      <c r="GA127" s="39">
        <f t="shared" si="94"/>
        <v>104540</v>
      </c>
      <c r="GB127" s="39">
        <f t="shared" si="94"/>
        <v>0</v>
      </c>
      <c r="GC127" s="39">
        <f t="shared" si="94"/>
        <v>0</v>
      </c>
      <c r="GD127" s="39">
        <f t="shared" si="95"/>
        <v>0</v>
      </c>
      <c r="GE127" s="39">
        <f t="shared" si="95"/>
        <v>0</v>
      </c>
      <c r="GF127" s="39"/>
      <c r="GG127" s="39"/>
      <c r="GH127" s="39">
        <f t="shared" si="96"/>
        <v>0</v>
      </c>
      <c r="GI127" s="39">
        <f t="shared" si="97"/>
        <v>0</v>
      </c>
      <c r="GJ127" s="39">
        <f t="shared" si="98"/>
        <v>1181542</v>
      </c>
      <c r="GK127" s="39"/>
      <c r="GL127" s="39">
        <f t="shared" si="99"/>
        <v>0</v>
      </c>
      <c r="GM127" s="39"/>
      <c r="GN127" s="39">
        <f t="shared" si="57"/>
        <v>0</v>
      </c>
      <c r="GO127" s="40">
        <f t="shared" si="100"/>
        <v>224493</v>
      </c>
      <c r="GP127" s="40">
        <f t="shared" si="58"/>
        <v>1406035</v>
      </c>
      <c r="GQ127" s="40">
        <f t="shared" si="59"/>
        <v>1406035</v>
      </c>
      <c r="GR127" s="39" t="str">
        <f>IFERROR(VLOOKUP(CONCATENATE(C127,R127,S127),'Clientes Afectados'!$L$4:$M$249,2,0),"NO")</f>
        <v>NO</v>
      </c>
      <c r="GS127" s="64">
        <f t="shared" si="60"/>
        <v>30</v>
      </c>
      <c r="GT127" s="39" t="e">
        <f>+IF(GS127&gt;#REF!,"SI","NO")</f>
        <v>#REF!</v>
      </c>
    </row>
    <row r="128" spans="1:202" s="2" customFormat="1" x14ac:dyDescent="0.25">
      <c r="A128" s="35">
        <v>43221</v>
      </c>
      <c r="B128" s="36">
        <v>1594986</v>
      </c>
      <c r="C128" s="36">
        <v>532998</v>
      </c>
      <c r="D128" s="36">
        <v>532998</v>
      </c>
      <c r="E128" s="37" t="s">
        <v>228</v>
      </c>
      <c r="F128" s="37" t="s">
        <v>229</v>
      </c>
      <c r="G128" s="37" t="s">
        <v>230</v>
      </c>
      <c r="H128" s="85" t="s">
        <v>231</v>
      </c>
      <c r="I128" s="37" t="s">
        <v>232</v>
      </c>
      <c r="J128" s="37" t="s">
        <v>233</v>
      </c>
      <c r="K128" s="37" t="s">
        <v>234</v>
      </c>
      <c r="L128" s="37" t="s">
        <v>235</v>
      </c>
      <c r="M128" s="37" t="s">
        <v>236</v>
      </c>
      <c r="N128" s="37" t="s">
        <v>237</v>
      </c>
      <c r="O128" s="37" t="s">
        <v>306</v>
      </c>
      <c r="P128" s="37" t="s">
        <v>239</v>
      </c>
      <c r="Q128" s="37" t="s">
        <v>240</v>
      </c>
      <c r="R128" s="38">
        <v>43195</v>
      </c>
      <c r="S128" s="38">
        <v>43225</v>
      </c>
      <c r="T128" s="38">
        <v>43228</v>
      </c>
      <c r="U128" s="36">
        <v>212471396</v>
      </c>
      <c r="V128" s="36">
        <v>11953</v>
      </c>
      <c r="W128" s="36">
        <v>0</v>
      </c>
      <c r="X128" s="36">
        <v>3966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196</v>
      </c>
      <c r="AE128" s="36"/>
      <c r="AF128" s="36">
        <v>195</v>
      </c>
      <c r="AG128" s="36">
        <v>195</v>
      </c>
      <c r="AH128" s="36">
        <v>153228</v>
      </c>
      <c r="AI128" s="36">
        <v>796</v>
      </c>
      <c r="AJ128" s="36">
        <v>0</v>
      </c>
      <c r="AK128" s="36">
        <v>829096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111006</v>
      </c>
      <c r="AU128" s="36">
        <v>0</v>
      </c>
      <c r="AV128" s="36">
        <v>0</v>
      </c>
      <c r="AW128" s="36">
        <v>7411</v>
      </c>
      <c r="AX128" s="36">
        <v>0</v>
      </c>
      <c r="AY128" s="36">
        <v>225499</v>
      </c>
      <c r="AZ128" s="36">
        <v>1115856</v>
      </c>
      <c r="BA128" s="36">
        <v>0</v>
      </c>
      <c r="BB128" s="36">
        <v>0</v>
      </c>
      <c r="BC128" s="36">
        <v>0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>
        <v>0</v>
      </c>
      <c r="BO128" s="36">
        <v>0</v>
      </c>
      <c r="BP128" s="36">
        <v>0</v>
      </c>
      <c r="BQ128" s="36">
        <v>0</v>
      </c>
      <c r="BR128" s="36">
        <v>0</v>
      </c>
      <c r="BS128" s="36">
        <v>0</v>
      </c>
      <c r="BT128" s="36">
        <v>0</v>
      </c>
      <c r="BU128" s="36">
        <v>0</v>
      </c>
      <c r="BV128" s="36">
        <v>0</v>
      </c>
      <c r="BW128" s="36">
        <v>0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2052850</v>
      </c>
      <c r="CE128" s="36">
        <v>2442892</v>
      </c>
      <c r="CF128" s="36">
        <v>0</v>
      </c>
      <c r="CG128" s="36">
        <v>390042</v>
      </c>
      <c r="CH128" s="36">
        <v>0</v>
      </c>
      <c r="CI128" s="36">
        <v>0</v>
      </c>
      <c r="CJ128" s="36">
        <v>0</v>
      </c>
      <c r="CK128" s="36">
        <v>0</v>
      </c>
      <c r="CL128" s="36">
        <v>390042</v>
      </c>
      <c r="CM128" s="36">
        <v>-2442892</v>
      </c>
      <c r="CN128" s="36">
        <v>0</v>
      </c>
      <c r="CO128" s="36">
        <v>0</v>
      </c>
      <c r="CP128" s="36">
        <v>0</v>
      </c>
      <c r="CQ128" s="36">
        <v>0</v>
      </c>
      <c r="CR128" s="36">
        <v>0</v>
      </c>
      <c r="CS128" s="36">
        <v>0</v>
      </c>
      <c r="CT128" s="36">
        <v>0</v>
      </c>
      <c r="CU128" s="36">
        <v>0</v>
      </c>
      <c r="CV128" s="36">
        <v>0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6">
        <v>0</v>
      </c>
      <c r="DC128" s="36">
        <v>0</v>
      </c>
      <c r="DD128" s="36">
        <v>0</v>
      </c>
      <c r="DE128" s="36">
        <v>-2442892</v>
      </c>
      <c r="DF128" s="36">
        <v>0</v>
      </c>
      <c r="DG128" s="36">
        <v>0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0</v>
      </c>
      <c r="DP128" s="36">
        <v>0</v>
      </c>
      <c r="DQ128" s="36">
        <v>0</v>
      </c>
      <c r="DR128" s="36">
        <v>0</v>
      </c>
      <c r="DS128" s="36">
        <v>0</v>
      </c>
      <c r="DT128" s="36">
        <v>0</v>
      </c>
      <c r="DU128" s="36">
        <v>0</v>
      </c>
      <c r="DV128" s="36">
        <v>0</v>
      </c>
      <c r="DW128" s="36">
        <v>0</v>
      </c>
      <c r="DX128" s="36">
        <v>0</v>
      </c>
      <c r="DY128" s="36">
        <v>0</v>
      </c>
      <c r="DZ128" s="36">
        <v>0</v>
      </c>
      <c r="EA128" s="36">
        <v>0</v>
      </c>
      <c r="EB128" s="36">
        <v>0</v>
      </c>
      <c r="EC128" s="36">
        <v>0</v>
      </c>
      <c r="ED128" s="36">
        <v>0</v>
      </c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0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0</v>
      </c>
      <c r="EZ128" s="36">
        <v>0</v>
      </c>
      <c r="FA128" s="36">
        <v>0</v>
      </c>
      <c r="FB128" s="36">
        <v>0</v>
      </c>
      <c r="FC128" s="36">
        <v>0</v>
      </c>
      <c r="FD128" s="36">
        <v>0</v>
      </c>
      <c r="FE128" s="36">
        <v>0</v>
      </c>
      <c r="FF128" s="36">
        <v>0</v>
      </c>
      <c r="FG128" s="36">
        <v>0</v>
      </c>
      <c r="FH128" s="36">
        <v>0</v>
      </c>
      <c r="FI128" s="36">
        <v>0</v>
      </c>
      <c r="FJ128" s="36">
        <v>0</v>
      </c>
      <c r="FK128" s="36">
        <v>0</v>
      </c>
      <c r="FL128" s="36">
        <v>0</v>
      </c>
      <c r="FM128" s="36">
        <v>0</v>
      </c>
      <c r="FN128" s="36">
        <v>0</v>
      </c>
      <c r="FO128" s="36">
        <v>0</v>
      </c>
      <c r="FP128" s="36">
        <v>0</v>
      </c>
      <c r="FQ128" s="36">
        <v>390042</v>
      </c>
      <c r="FR128" s="36">
        <v>0</v>
      </c>
      <c r="FS128" s="37"/>
      <c r="FT128" s="39">
        <f t="shared" ref="FT128:FT141" si="101">ROUND(AH128/1.19,0)</f>
        <v>128763</v>
      </c>
      <c r="FU128" s="39">
        <f t="shared" ref="FU128:FU141" si="102">ROUND(AI128/1.19,0)</f>
        <v>669</v>
      </c>
      <c r="FV128" s="39">
        <f t="shared" ref="FV128:FV141" si="103">ROUND(AJ128/1.19,0)</f>
        <v>0</v>
      </c>
      <c r="FW128" s="39">
        <f t="shared" ref="FW128:FW141" si="104">ROUND(AK128/1.19,0)</f>
        <v>696719</v>
      </c>
      <c r="FX128" s="39">
        <f t="shared" ref="FX128:FX141" si="105">ROUND(AL128/1.19,0)</f>
        <v>0</v>
      </c>
      <c r="FY128" s="39">
        <f t="shared" ref="FY128:FY141" si="106">ROUND(AT128/1.19,0)</f>
        <v>93282</v>
      </c>
      <c r="FZ128" s="39">
        <f t="shared" ref="FZ128:FZ141" si="107">ROUND(AN128/1.19,0)</f>
        <v>0</v>
      </c>
      <c r="GA128" s="39">
        <f t="shared" ref="GA128:GA141" si="108">ROUND(AY128/1.19,0)</f>
        <v>189495</v>
      </c>
      <c r="GB128" s="39">
        <f t="shared" ref="GB128:GB141" si="109">ROUND(AZ128/1.19,0)</f>
        <v>937694</v>
      </c>
      <c r="GC128" s="39">
        <f t="shared" ref="GC128:GC141" si="110">ROUND(BA128/1.19,0)</f>
        <v>0</v>
      </c>
      <c r="GD128" s="39">
        <f t="shared" ref="GD128:GD141" si="111">ROUND(BN128/1.19,0)</f>
        <v>0</v>
      </c>
      <c r="GE128" s="39">
        <f t="shared" ref="GE128:GE141" si="112">ROUND(BO128/1.19,0)</f>
        <v>0</v>
      </c>
      <c r="GF128" s="39"/>
      <c r="GG128" s="39"/>
      <c r="GH128" s="39">
        <f t="shared" ref="GH128:GH141" si="113">AW128/1.19</f>
        <v>6227.7310924369749</v>
      </c>
      <c r="GI128" s="39">
        <f t="shared" ref="GI128:GI141" si="114">EZ128</f>
        <v>0</v>
      </c>
      <c r="GJ128" s="39">
        <f t="shared" ref="GJ128:GJ141" si="115">SUM(FT128:GE128)+GH128</f>
        <v>2052849.7310924369</v>
      </c>
      <c r="GK128" s="39"/>
      <c r="GL128" s="39">
        <f t="shared" ref="GL128:GL141" si="116">BP128</f>
        <v>0</v>
      </c>
      <c r="GM128" s="39"/>
      <c r="GN128" s="39">
        <f t="shared" si="57"/>
        <v>0</v>
      </c>
      <c r="GO128" s="40">
        <f t="shared" ref="GO128:GO141" si="117">ROUND(GJ128*0.19,0)</f>
        <v>390041</v>
      </c>
      <c r="GP128" s="40">
        <f t="shared" si="58"/>
        <v>2442890.7310924372</v>
      </c>
      <c r="GQ128" s="40">
        <f t="shared" si="59"/>
        <v>2442890.7310924372</v>
      </c>
      <c r="GR128" s="39" t="str">
        <f>IFERROR(VLOOKUP(CONCATENATE(C128,R128,S128),'Clientes Afectados'!$L$4:$M$249,2,0),"NO")</f>
        <v>NO</v>
      </c>
      <c r="GS128" s="64">
        <f t="shared" si="60"/>
        <v>30</v>
      </c>
      <c r="GT128" s="39" t="e">
        <f>+IF(GS128&gt;#REF!,"SI","NO")</f>
        <v>#REF!</v>
      </c>
    </row>
    <row r="129" spans="1:202" x14ac:dyDescent="0.25">
      <c r="A129" s="35">
        <v>43221</v>
      </c>
      <c r="B129" s="36">
        <v>1594986</v>
      </c>
      <c r="C129" s="36">
        <v>532999</v>
      </c>
      <c r="D129" s="36">
        <v>532999</v>
      </c>
      <c r="E129" s="37" t="s">
        <v>242</v>
      </c>
      <c r="F129" s="37" t="s">
        <v>229</v>
      </c>
      <c r="G129" s="37" t="s">
        <v>243</v>
      </c>
      <c r="H129" s="85" t="s">
        <v>231</v>
      </c>
      <c r="I129" s="37" t="s">
        <v>232</v>
      </c>
      <c r="J129" s="37" t="s">
        <v>233</v>
      </c>
      <c r="K129" s="37" t="s">
        <v>234</v>
      </c>
      <c r="L129" s="37" t="s">
        <v>235</v>
      </c>
      <c r="M129" s="37" t="s">
        <v>245</v>
      </c>
      <c r="N129" s="37" t="s">
        <v>246</v>
      </c>
      <c r="O129" s="37" t="s">
        <v>246</v>
      </c>
      <c r="P129" s="37" t="s">
        <v>239</v>
      </c>
      <c r="Q129" s="37" t="s">
        <v>240</v>
      </c>
      <c r="R129" s="38">
        <v>43195</v>
      </c>
      <c r="S129" s="38">
        <v>43225</v>
      </c>
      <c r="T129" s="38">
        <v>43228</v>
      </c>
      <c r="U129" s="36">
        <v>212471396</v>
      </c>
      <c r="V129" s="36">
        <v>12661</v>
      </c>
      <c r="W129" s="36">
        <v>0</v>
      </c>
      <c r="X129" s="36">
        <v>6570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23</v>
      </c>
      <c r="AE129" s="36">
        <v>24</v>
      </c>
      <c r="AF129" s="36">
        <v>22</v>
      </c>
      <c r="AG129" s="36">
        <v>22</v>
      </c>
      <c r="AH129" s="36">
        <v>84240</v>
      </c>
      <c r="AI129" s="36">
        <v>796</v>
      </c>
      <c r="AJ129" s="36">
        <v>0</v>
      </c>
      <c r="AK129" s="36">
        <v>878205</v>
      </c>
      <c r="AL129" s="36">
        <v>0</v>
      </c>
      <c r="AM129" s="36">
        <v>0</v>
      </c>
      <c r="AN129" s="36">
        <v>0</v>
      </c>
      <c r="AO129" s="36">
        <v>0</v>
      </c>
      <c r="AP129" s="36">
        <v>0</v>
      </c>
      <c r="AQ129" s="36">
        <v>0</v>
      </c>
      <c r="AR129" s="36">
        <v>0</v>
      </c>
      <c r="AS129" s="36">
        <v>0</v>
      </c>
      <c r="AT129" s="36">
        <v>117580</v>
      </c>
      <c r="AU129" s="36">
        <v>0</v>
      </c>
      <c r="AV129" s="36">
        <v>0</v>
      </c>
      <c r="AW129" s="36">
        <v>7849</v>
      </c>
      <c r="AX129" s="36">
        <v>0</v>
      </c>
      <c r="AY129" s="36">
        <v>27541</v>
      </c>
      <c r="AZ129" s="36">
        <v>125891</v>
      </c>
      <c r="BA129" s="36">
        <v>41266</v>
      </c>
      <c r="BB129" s="36">
        <v>0</v>
      </c>
      <c r="BC129" s="36">
        <v>0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36">
        <v>0</v>
      </c>
      <c r="BN129" s="36">
        <v>0</v>
      </c>
      <c r="BO129" s="36">
        <v>0</v>
      </c>
      <c r="BP129" s="36">
        <v>0</v>
      </c>
      <c r="BQ129" s="36">
        <v>0</v>
      </c>
      <c r="BR129" s="36">
        <v>0</v>
      </c>
      <c r="BS129" s="36">
        <v>0</v>
      </c>
      <c r="BT129" s="36">
        <v>0</v>
      </c>
      <c r="BU129" s="36">
        <v>0</v>
      </c>
      <c r="BV129" s="36">
        <v>0</v>
      </c>
      <c r="BW129" s="36">
        <v>0</v>
      </c>
      <c r="BX129" s="3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1078461</v>
      </c>
      <c r="CE129" s="36">
        <v>1283369</v>
      </c>
      <c r="CF129" s="36">
        <v>0</v>
      </c>
      <c r="CG129" s="36">
        <v>204908</v>
      </c>
      <c r="CH129" s="36">
        <v>0</v>
      </c>
      <c r="CI129" s="36">
        <v>0</v>
      </c>
      <c r="CJ129" s="36">
        <v>0</v>
      </c>
      <c r="CK129" s="36">
        <v>0</v>
      </c>
      <c r="CL129" s="36">
        <v>204908</v>
      </c>
      <c r="CM129" s="36">
        <v>-1283369</v>
      </c>
      <c r="CN129" s="36">
        <v>0</v>
      </c>
      <c r="CO129" s="36">
        <v>0</v>
      </c>
      <c r="CP129" s="36">
        <v>0</v>
      </c>
      <c r="CQ129" s="36">
        <v>0</v>
      </c>
      <c r="CR129" s="36">
        <v>0</v>
      </c>
      <c r="CS129" s="36">
        <v>0</v>
      </c>
      <c r="CT129" s="36">
        <v>0</v>
      </c>
      <c r="CU129" s="36">
        <v>0</v>
      </c>
      <c r="CV129" s="36">
        <v>0</v>
      </c>
      <c r="CW129" s="36">
        <v>0</v>
      </c>
      <c r="CX129" s="36">
        <v>0</v>
      </c>
      <c r="CY129" s="36">
        <v>0</v>
      </c>
      <c r="CZ129" s="36">
        <v>0</v>
      </c>
      <c r="DA129" s="36">
        <v>0</v>
      </c>
      <c r="DB129" s="36">
        <v>0</v>
      </c>
      <c r="DC129" s="36">
        <v>0</v>
      </c>
      <c r="DD129" s="36">
        <v>0</v>
      </c>
      <c r="DE129" s="36">
        <v>-1283369</v>
      </c>
      <c r="DF129" s="36">
        <v>0</v>
      </c>
      <c r="DG129" s="36">
        <v>0</v>
      </c>
      <c r="DH129" s="36">
        <v>0</v>
      </c>
      <c r="DI129" s="36">
        <v>0</v>
      </c>
      <c r="DJ129" s="36">
        <v>0</v>
      </c>
      <c r="DK129" s="36">
        <v>0</v>
      </c>
      <c r="DL129" s="36">
        <v>0</v>
      </c>
      <c r="DM129" s="36">
        <v>0</v>
      </c>
      <c r="DN129" s="36">
        <v>0</v>
      </c>
      <c r="DO129" s="36">
        <v>0</v>
      </c>
      <c r="DP129" s="36">
        <v>0</v>
      </c>
      <c r="DQ129" s="36">
        <v>0</v>
      </c>
      <c r="DR129" s="36">
        <v>0</v>
      </c>
      <c r="DS129" s="36">
        <v>0</v>
      </c>
      <c r="DT129" s="36">
        <v>0</v>
      </c>
      <c r="DU129" s="36">
        <v>0</v>
      </c>
      <c r="DV129" s="36">
        <v>0</v>
      </c>
      <c r="DW129" s="36">
        <v>0</v>
      </c>
      <c r="DX129" s="36">
        <v>0</v>
      </c>
      <c r="DY129" s="36">
        <v>0</v>
      </c>
      <c r="DZ129" s="36">
        <v>0</v>
      </c>
      <c r="EA129" s="36">
        <v>0</v>
      </c>
      <c r="EB129" s="36">
        <v>0</v>
      </c>
      <c r="EC129" s="36">
        <v>0</v>
      </c>
      <c r="ED129" s="36">
        <v>0</v>
      </c>
      <c r="EE129" s="36">
        <v>0</v>
      </c>
      <c r="EF129" s="36">
        <v>0</v>
      </c>
      <c r="EG129" s="36">
        <v>0</v>
      </c>
      <c r="EH129" s="36">
        <v>0</v>
      </c>
      <c r="EI129" s="36">
        <v>0</v>
      </c>
      <c r="EJ129" s="36">
        <v>0</v>
      </c>
      <c r="EK129" s="36">
        <v>0</v>
      </c>
      <c r="EL129" s="36">
        <v>0</v>
      </c>
      <c r="EM129" s="36">
        <v>0</v>
      </c>
      <c r="EN129" s="36">
        <v>0</v>
      </c>
      <c r="EO129" s="36">
        <v>0</v>
      </c>
      <c r="EP129" s="36">
        <v>0</v>
      </c>
      <c r="EQ129" s="36">
        <v>0</v>
      </c>
      <c r="ER129" s="36">
        <v>0</v>
      </c>
      <c r="ES129" s="36">
        <v>0</v>
      </c>
      <c r="ET129" s="36">
        <v>0</v>
      </c>
      <c r="EU129" s="36">
        <v>0</v>
      </c>
      <c r="EV129" s="36">
        <v>0</v>
      </c>
      <c r="EW129" s="36">
        <v>0</v>
      </c>
      <c r="EX129" s="36">
        <v>0</v>
      </c>
      <c r="EY129" s="36">
        <v>0</v>
      </c>
      <c r="EZ129" s="36">
        <v>0</v>
      </c>
      <c r="FA129" s="36">
        <v>0</v>
      </c>
      <c r="FB129" s="36">
        <v>0</v>
      </c>
      <c r="FC129" s="36">
        <v>0</v>
      </c>
      <c r="FD129" s="36">
        <v>0</v>
      </c>
      <c r="FE129" s="36">
        <v>0</v>
      </c>
      <c r="FF129" s="36">
        <v>0</v>
      </c>
      <c r="FG129" s="36">
        <v>0</v>
      </c>
      <c r="FH129" s="36">
        <v>0</v>
      </c>
      <c r="FI129" s="36">
        <v>0</v>
      </c>
      <c r="FJ129" s="36">
        <v>0</v>
      </c>
      <c r="FK129" s="36">
        <v>0</v>
      </c>
      <c r="FL129" s="36">
        <v>0</v>
      </c>
      <c r="FM129" s="36">
        <v>0</v>
      </c>
      <c r="FN129" s="36">
        <v>0</v>
      </c>
      <c r="FO129" s="36">
        <v>0</v>
      </c>
      <c r="FP129" s="36">
        <v>0</v>
      </c>
      <c r="FQ129" s="36">
        <v>204908</v>
      </c>
      <c r="FR129" s="36">
        <v>0</v>
      </c>
      <c r="FS129" s="37"/>
      <c r="FT129" s="39">
        <f t="shared" si="101"/>
        <v>70790</v>
      </c>
      <c r="FU129" s="39">
        <f t="shared" si="102"/>
        <v>669</v>
      </c>
      <c r="FV129" s="39">
        <f t="shared" si="103"/>
        <v>0</v>
      </c>
      <c r="FW129" s="39">
        <f t="shared" si="104"/>
        <v>737987</v>
      </c>
      <c r="FX129" s="39">
        <f t="shared" si="105"/>
        <v>0</v>
      </c>
      <c r="FY129" s="39">
        <f t="shared" si="106"/>
        <v>98807</v>
      </c>
      <c r="FZ129" s="39">
        <f t="shared" si="107"/>
        <v>0</v>
      </c>
      <c r="GA129" s="39">
        <f t="shared" si="108"/>
        <v>23144</v>
      </c>
      <c r="GB129" s="39">
        <f t="shared" si="109"/>
        <v>105791</v>
      </c>
      <c r="GC129" s="39">
        <f t="shared" si="110"/>
        <v>34677</v>
      </c>
      <c r="GD129" s="39">
        <f t="shared" si="111"/>
        <v>0</v>
      </c>
      <c r="GE129" s="39">
        <f t="shared" si="112"/>
        <v>0</v>
      </c>
      <c r="GF129" s="39"/>
      <c r="GG129" s="39"/>
      <c r="GH129" s="39">
        <f t="shared" si="113"/>
        <v>6595.7983193277314</v>
      </c>
      <c r="GI129" s="39">
        <f t="shared" si="114"/>
        <v>0</v>
      </c>
      <c r="GJ129" s="39">
        <f t="shared" si="115"/>
        <v>1078460.7983193276</v>
      </c>
      <c r="GK129" s="39"/>
      <c r="GL129" s="39">
        <f t="shared" si="116"/>
        <v>0</v>
      </c>
      <c r="GM129" s="39"/>
      <c r="GN129" s="39">
        <f t="shared" si="57"/>
        <v>0</v>
      </c>
      <c r="GO129" s="40">
        <f t="shared" si="117"/>
        <v>204908</v>
      </c>
      <c r="GP129" s="40">
        <f t="shared" si="58"/>
        <v>1283368.7983193276</v>
      </c>
      <c r="GQ129" s="40">
        <f t="shared" si="59"/>
        <v>1283368.7983193276</v>
      </c>
      <c r="GR129" s="39" t="str">
        <f>IFERROR(VLOOKUP(CONCATENATE(C129,R129,S129),'Clientes Afectados'!$L$4:$M$249,2,0),"NO")</f>
        <v>NO</v>
      </c>
      <c r="GS129" s="64">
        <f t="shared" si="60"/>
        <v>30</v>
      </c>
      <c r="GT129" s="39" t="e">
        <f>+IF(GS129&gt;#REF!,"SI","NO")</f>
        <v>#REF!</v>
      </c>
    </row>
    <row r="130" spans="1:202" x14ac:dyDescent="0.25">
      <c r="A130" s="35">
        <v>43221</v>
      </c>
      <c r="B130" s="36">
        <v>1594986</v>
      </c>
      <c r="C130" s="36">
        <v>533097</v>
      </c>
      <c r="D130" s="36">
        <v>533097</v>
      </c>
      <c r="E130" s="37" t="s">
        <v>247</v>
      </c>
      <c r="F130" s="37" t="s">
        <v>229</v>
      </c>
      <c r="G130" s="37" t="s">
        <v>248</v>
      </c>
      <c r="H130" s="85" t="s">
        <v>231</v>
      </c>
      <c r="I130" s="37" t="s">
        <v>232</v>
      </c>
      <c r="J130" s="37" t="s">
        <v>233</v>
      </c>
      <c r="K130" s="37" t="s">
        <v>234</v>
      </c>
      <c r="L130" s="37" t="s">
        <v>235</v>
      </c>
      <c r="M130" s="37" t="s">
        <v>249</v>
      </c>
      <c r="N130" s="37" t="s">
        <v>245</v>
      </c>
      <c r="O130" s="37" t="s">
        <v>245</v>
      </c>
      <c r="P130" s="37" t="s">
        <v>239</v>
      </c>
      <c r="Q130" s="37" t="s">
        <v>240</v>
      </c>
      <c r="R130" s="38">
        <v>43195</v>
      </c>
      <c r="S130" s="38">
        <v>43225</v>
      </c>
      <c r="T130" s="38">
        <v>43228</v>
      </c>
      <c r="U130" s="36">
        <v>212471396</v>
      </c>
      <c r="V130" s="36">
        <v>25548</v>
      </c>
      <c r="W130" s="36">
        <v>0</v>
      </c>
      <c r="X130" s="36">
        <v>5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69</v>
      </c>
      <c r="AE130" s="36">
        <v>124</v>
      </c>
      <c r="AF130" s="36">
        <v>68</v>
      </c>
      <c r="AG130" s="36">
        <v>68</v>
      </c>
      <c r="AH130" s="36">
        <v>203473</v>
      </c>
      <c r="AI130" s="36">
        <v>796</v>
      </c>
      <c r="AJ130" s="36">
        <v>0</v>
      </c>
      <c r="AK130" s="36">
        <v>1772085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</v>
      </c>
      <c r="AR130" s="36">
        <v>0</v>
      </c>
      <c r="AS130" s="36">
        <v>0</v>
      </c>
      <c r="AT130" s="36">
        <v>237259</v>
      </c>
      <c r="AU130" s="36">
        <v>0</v>
      </c>
      <c r="AV130" s="36">
        <v>0</v>
      </c>
      <c r="AW130" s="36">
        <v>15840</v>
      </c>
      <c r="AX130" s="36">
        <v>0</v>
      </c>
      <c r="AY130" s="36">
        <v>142299</v>
      </c>
      <c r="AZ130" s="36">
        <v>389119</v>
      </c>
      <c r="BA130" s="36">
        <v>0</v>
      </c>
      <c r="BB130" s="36">
        <v>0</v>
      </c>
      <c r="BC130" s="36">
        <v>0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36">
        <v>0</v>
      </c>
      <c r="BN130" s="36">
        <v>0</v>
      </c>
      <c r="BO130" s="36">
        <v>0</v>
      </c>
      <c r="BP130" s="36">
        <v>0</v>
      </c>
      <c r="BQ130" s="36">
        <v>0</v>
      </c>
      <c r="BR130" s="36">
        <v>0</v>
      </c>
      <c r="BS130" s="36">
        <v>0</v>
      </c>
      <c r="BT130" s="36">
        <v>0</v>
      </c>
      <c r="BU130" s="36">
        <v>0</v>
      </c>
      <c r="BV130" s="36">
        <v>0</v>
      </c>
      <c r="BW130" s="36">
        <v>0</v>
      </c>
      <c r="BX130" s="3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2320060</v>
      </c>
      <c r="CE130" s="36">
        <v>2760871</v>
      </c>
      <c r="CF130" s="36">
        <v>0</v>
      </c>
      <c r="CG130" s="36">
        <v>440811</v>
      </c>
      <c r="CH130" s="36">
        <v>0</v>
      </c>
      <c r="CI130" s="36">
        <v>0</v>
      </c>
      <c r="CJ130" s="36">
        <v>0</v>
      </c>
      <c r="CK130" s="36">
        <v>0</v>
      </c>
      <c r="CL130" s="36">
        <v>440811</v>
      </c>
      <c r="CM130" s="36">
        <v>-2760871</v>
      </c>
      <c r="CN130" s="36">
        <v>0</v>
      </c>
      <c r="CO130" s="36">
        <v>0</v>
      </c>
      <c r="CP130" s="36">
        <v>0</v>
      </c>
      <c r="CQ130" s="36">
        <v>0</v>
      </c>
      <c r="CR130" s="36">
        <v>0</v>
      </c>
      <c r="CS130" s="36">
        <v>0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6">
        <v>0</v>
      </c>
      <c r="DC130" s="36">
        <v>0</v>
      </c>
      <c r="DD130" s="36">
        <v>0</v>
      </c>
      <c r="DE130" s="36">
        <v>-2760871</v>
      </c>
      <c r="DF130" s="36">
        <v>0</v>
      </c>
      <c r="DG130" s="36">
        <v>0</v>
      </c>
      <c r="DH130" s="36">
        <v>0</v>
      </c>
      <c r="DI130" s="36">
        <v>0</v>
      </c>
      <c r="DJ130" s="36">
        <v>0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  <c r="DQ130" s="36">
        <v>0</v>
      </c>
      <c r="DR130" s="36">
        <v>0</v>
      </c>
      <c r="DS130" s="36">
        <v>0</v>
      </c>
      <c r="DT130" s="36">
        <v>0</v>
      </c>
      <c r="DU130" s="36">
        <v>0</v>
      </c>
      <c r="DV130" s="36">
        <v>0</v>
      </c>
      <c r="DW130" s="36">
        <v>0</v>
      </c>
      <c r="DX130" s="36">
        <v>0</v>
      </c>
      <c r="DY130" s="36">
        <v>0</v>
      </c>
      <c r="DZ130" s="36">
        <v>0</v>
      </c>
      <c r="EA130" s="36">
        <v>0</v>
      </c>
      <c r="EB130" s="36">
        <v>0</v>
      </c>
      <c r="EC130" s="36">
        <v>0</v>
      </c>
      <c r="ED130" s="36">
        <v>0</v>
      </c>
      <c r="EE130" s="36">
        <v>0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0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0</v>
      </c>
      <c r="FF130" s="36">
        <v>0</v>
      </c>
      <c r="FG130" s="36">
        <v>0</v>
      </c>
      <c r="FH130" s="36">
        <v>0</v>
      </c>
      <c r="FI130" s="36">
        <v>0</v>
      </c>
      <c r="FJ130" s="36">
        <v>0</v>
      </c>
      <c r="FK130" s="36">
        <v>0</v>
      </c>
      <c r="FL130" s="36">
        <v>0</v>
      </c>
      <c r="FM130" s="36">
        <v>0</v>
      </c>
      <c r="FN130" s="36">
        <v>0</v>
      </c>
      <c r="FO130" s="36">
        <v>0</v>
      </c>
      <c r="FP130" s="36">
        <v>0</v>
      </c>
      <c r="FQ130" s="36">
        <v>440811</v>
      </c>
      <c r="FR130" s="36">
        <v>0</v>
      </c>
      <c r="FS130" s="37"/>
      <c r="FT130" s="39">
        <f t="shared" si="101"/>
        <v>170986</v>
      </c>
      <c r="FU130" s="39">
        <f t="shared" si="102"/>
        <v>669</v>
      </c>
      <c r="FV130" s="39">
        <f t="shared" si="103"/>
        <v>0</v>
      </c>
      <c r="FW130" s="39">
        <f t="shared" si="104"/>
        <v>1489147</v>
      </c>
      <c r="FX130" s="39">
        <f t="shared" si="105"/>
        <v>0</v>
      </c>
      <c r="FY130" s="39">
        <f t="shared" si="106"/>
        <v>199377</v>
      </c>
      <c r="FZ130" s="39">
        <f t="shared" si="107"/>
        <v>0</v>
      </c>
      <c r="GA130" s="39">
        <f t="shared" si="108"/>
        <v>119579</v>
      </c>
      <c r="GB130" s="39">
        <f t="shared" si="109"/>
        <v>326991</v>
      </c>
      <c r="GC130" s="39">
        <f t="shared" si="110"/>
        <v>0</v>
      </c>
      <c r="GD130" s="39">
        <f t="shared" si="111"/>
        <v>0</v>
      </c>
      <c r="GE130" s="39">
        <f t="shared" si="112"/>
        <v>0</v>
      </c>
      <c r="GF130" s="39"/>
      <c r="GG130" s="39"/>
      <c r="GH130" s="39">
        <f t="shared" si="113"/>
        <v>13310.9243697479</v>
      </c>
      <c r="GI130" s="39">
        <f t="shared" si="114"/>
        <v>0</v>
      </c>
      <c r="GJ130" s="39">
        <f t="shared" si="115"/>
        <v>2320059.9243697478</v>
      </c>
      <c r="GK130" s="39"/>
      <c r="GL130" s="39">
        <f t="shared" si="116"/>
        <v>0</v>
      </c>
      <c r="GM130" s="39"/>
      <c r="GN130" s="39">
        <f t="shared" ref="GN130:GN193" si="118">BT130++EZ130+FA130+DK130</f>
        <v>0</v>
      </c>
      <c r="GO130" s="40">
        <f t="shared" si="117"/>
        <v>440811</v>
      </c>
      <c r="GP130" s="40">
        <f t="shared" si="58"/>
        <v>2760870.9243697478</v>
      </c>
      <c r="GQ130" s="40">
        <f t="shared" si="59"/>
        <v>2760870.9243697478</v>
      </c>
      <c r="GR130" s="39" t="str">
        <f>IFERROR(VLOOKUP(CONCATENATE(C130,R130,S130),'Clientes Afectados'!$L$4:$M$249,2,0),"NO")</f>
        <v>NO</v>
      </c>
      <c r="GS130" s="64">
        <f t="shared" si="60"/>
        <v>30</v>
      </c>
      <c r="GT130" s="39" t="e">
        <f>+IF(GS130&gt;#REF!,"SI","NO")</f>
        <v>#REF!</v>
      </c>
    </row>
    <row r="131" spans="1:202" x14ac:dyDescent="0.25">
      <c r="A131" s="35">
        <v>43221</v>
      </c>
      <c r="B131" s="36">
        <v>1594986</v>
      </c>
      <c r="C131" s="36">
        <v>533104</v>
      </c>
      <c r="D131" s="36">
        <v>533104</v>
      </c>
      <c r="E131" s="37" t="s">
        <v>250</v>
      </c>
      <c r="F131" s="37" t="s">
        <v>229</v>
      </c>
      <c r="G131" s="37" t="s">
        <v>251</v>
      </c>
      <c r="H131" s="85" t="s">
        <v>231</v>
      </c>
      <c r="I131" s="37" t="s">
        <v>232</v>
      </c>
      <c r="J131" s="37" t="s">
        <v>233</v>
      </c>
      <c r="K131" s="37" t="s">
        <v>234</v>
      </c>
      <c r="L131" s="37" t="s">
        <v>235</v>
      </c>
      <c r="M131" s="37" t="s">
        <v>252</v>
      </c>
      <c r="N131" s="37" t="s">
        <v>237</v>
      </c>
      <c r="O131" s="37" t="s">
        <v>253</v>
      </c>
      <c r="P131" s="37" t="s">
        <v>239</v>
      </c>
      <c r="Q131" s="37" t="s">
        <v>240</v>
      </c>
      <c r="R131" s="38">
        <v>43137</v>
      </c>
      <c r="S131" s="38">
        <v>43225</v>
      </c>
      <c r="T131" s="38">
        <v>43228</v>
      </c>
      <c r="U131" s="36">
        <v>212471396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1637</v>
      </c>
      <c r="AD131" s="36">
        <v>0</v>
      </c>
      <c r="AE131" s="36">
        <v>0</v>
      </c>
      <c r="AF131" s="36">
        <v>0</v>
      </c>
      <c r="AG131" s="36">
        <v>53</v>
      </c>
      <c r="AH131" s="36">
        <v>149048</v>
      </c>
      <c r="AI131" s="36">
        <v>796</v>
      </c>
      <c r="AJ131" s="36">
        <v>0</v>
      </c>
      <c r="AK131" s="36">
        <v>113547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72547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282301</v>
      </c>
      <c r="CE131" s="36">
        <v>335938</v>
      </c>
      <c r="CF131" s="36">
        <v>0</v>
      </c>
      <c r="CG131" s="36">
        <v>53637</v>
      </c>
      <c r="CH131" s="36">
        <v>0</v>
      </c>
      <c r="CI131" s="36">
        <v>0</v>
      </c>
      <c r="CJ131" s="36">
        <v>0</v>
      </c>
      <c r="CK131" s="36">
        <v>0</v>
      </c>
      <c r="CL131" s="36">
        <v>53637</v>
      </c>
      <c r="CM131" s="36">
        <v>-335938</v>
      </c>
      <c r="CN131" s="36">
        <v>0</v>
      </c>
      <c r="CO131" s="36">
        <v>0</v>
      </c>
      <c r="CP131" s="36">
        <v>0</v>
      </c>
      <c r="CQ131" s="36">
        <v>0</v>
      </c>
      <c r="CR131" s="36">
        <v>0</v>
      </c>
      <c r="CS131" s="36">
        <v>0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6">
        <v>0</v>
      </c>
      <c r="DC131" s="36">
        <v>0</v>
      </c>
      <c r="DD131" s="36">
        <v>0</v>
      </c>
      <c r="DE131" s="36">
        <v>-335938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0</v>
      </c>
      <c r="DT131" s="36">
        <v>0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6">
        <v>0</v>
      </c>
      <c r="FM131" s="36">
        <v>0</v>
      </c>
      <c r="FN131" s="36">
        <v>0</v>
      </c>
      <c r="FO131" s="36">
        <v>0</v>
      </c>
      <c r="FP131" s="36">
        <v>0</v>
      </c>
      <c r="FQ131" s="36">
        <v>53637</v>
      </c>
      <c r="FR131" s="36">
        <v>0</v>
      </c>
      <c r="FS131" s="37"/>
      <c r="FT131" s="39">
        <f t="shared" si="101"/>
        <v>125250</v>
      </c>
      <c r="FU131" s="39">
        <f t="shared" si="102"/>
        <v>669</v>
      </c>
      <c r="FV131" s="39">
        <f t="shared" si="103"/>
        <v>0</v>
      </c>
      <c r="FW131" s="39">
        <f t="shared" si="104"/>
        <v>95418</v>
      </c>
      <c r="FX131" s="39">
        <f t="shared" si="105"/>
        <v>0</v>
      </c>
      <c r="FY131" s="39">
        <f t="shared" si="106"/>
        <v>0</v>
      </c>
      <c r="FZ131" s="39">
        <f t="shared" si="107"/>
        <v>0</v>
      </c>
      <c r="GA131" s="39">
        <f t="shared" si="108"/>
        <v>60964</v>
      </c>
      <c r="GB131" s="39">
        <f t="shared" si="109"/>
        <v>0</v>
      </c>
      <c r="GC131" s="39">
        <f t="shared" si="110"/>
        <v>0</v>
      </c>
      <c r="GD131" s="39">
        <f t="shared" si="111"/>
        <v>0</v>
      </c>
      <c r="GE131" s="39">
        <f t="shared" si="112"/>
        <v>0</v>
      </c>
      <c r="GF131" s="39"/>
      <c r="GG131" s="39"/>
      <c r="GH131" s="39">
        <f t="shared" si="113"/>
        <v>0</v>
      </c>
      <c r="GI131" s="39">
        <f t="shared" si="114"/>
        <v>0</v>
      </c>
      <c r="GJ131" s="39">
        <f t="shared" si="115"/>
        <v>282301</v>
      </c>
      <c r="GK131" s="39"/>
      <c r="GL131" s="39">
        <f t="shared" si="116"/>
        <v>0</v>
      </c>
      <c r="GM131" s="39"/>
      <c r="GN131" s="39">
        <f t="shared" si="118"/>
        <v>0</v>
      </c>
      <c r="GO131" s="40">
        <f t="shared" si="117"/>
        <v>53637</v>
      </c>
      <c r="GP131" s="40">
        <f t="shared" ref="GP131:GP194" si="119">+GJ131+GO131</f>
        <v>335938</v>
      </c>
      <c r="GQ131" s="40">
        <f t="shared" ref="GQ131:GQ194" si="120">+GP131+GK131+GL131+GM131+GN131</f>
        <v>335938</v>
      </c>
      <c r="GR131" s="39" t="str">
        <f>IFERROR(VLOOKUP(CONCATENATE(C131,R131,S131),'Clientes Afectados'!$L$4:$M$249,2,0),"NO")</f>
        <v>NO</v>
      </c>
      <c r="GS131" s="64">
        <f t="shared" ref="GS131:GS194" si="121">+S131-R131</f>
        <v>88</v>
      </c>
      <c r="GT131" s="39" t="e">
        <f>+IF(GS131&gt;#REF!,"SI","NO")</f>
        <v>#REF!</v>
      </c>
    </row>
    <row r="132" spans="1:202" x14ac:dyDescent="0.25">
      <c r="A132" s="35">
        <v>43221</v>
      </c>
      <c r="B132" s="36">
        <v>1594986</v>
      </c>
      <c r="C132" s="36">
        <v>533110</v>
      </c>
      <c r="D132" s="36">
        <v>533110</v>
      </c>
      <c r="E132" s="37" t="s">
        <v>254</v>
      </c>
      <c r="F132" s="37" t="s">
        <v>229</v>
      </c>
      <c r="G132" s="37" t="s">
        <v>255</v>
      </c>
      <c r="H132" s="85" t="s">
        <v>231</v>
      </c>
      <c r="I132" s="37" t="s">
        <v>232</v>
      </c>
      <c r="J132" s="37" t="s">
        <v>233</v>
      </c>
      <c r="K132" s="37" t="s">
        <v>234</v>
      </c>
      <c r="L132" s="37" t="s">
        <v>235</v>
      </c>
      <c r="M132" s="37" t="s">
        <v>252</v>
      </c>
      <c r="N132" s="37" t="s">
        <v>256</v>
      </c>
      <c r="O132" s="37" t="s">
        <v>253</v>
      </c>
      <c r="P132" s="37" t="s">
        <v>239</v>
      </c>
      <c r="Q132" s="37" t="s">
        <v>240</v>
      </c>
      <c r="R132" s="38">
        <v>43105</v>
      </c>
      <c r="S132" s="38">
        <v>43225</v>
      </c>
      <c r="T132" s="38">
        <v>43228</v>
      </c>
      <c r="U132" s="36">
        <v>212471396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389</v>
      </c>
      <c r="AD132" s="36">
        <v>0</v>
      </c>
      <c r="AE132" s="36">
        <v>0</v>
      </c>
      <c r="AF132" s="36">
        <v>0</v>
      </c>
      <c r="AG132" s="36"/>
      <c r="AH132" s="36">
        <v>149048</v>
      </c>
      <c r="AI132" s="36">
        <v>796</v>
      </c>
      <c r="AJ132" s="36">
        <v>0</v>
      </c>
      <c r="AK132" s="36">
        <v>26982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20766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0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6">
        <v>0</v>
      </c>
      <c r="BX132" s="3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166043</v>
      </c>
      <c r="CE132" s="36">
        <v>197591</v>
      </c>
      <c r="CF132" s="36">
        <v>0</v>
      </c>
      <c r="CG132" s="36">
        <v>31548</v>
      </c>
      <c r="CH132" s="36">
        <v>0</v>
      </c>
      <c r="CI132" s="36">
        <v>0</v>
      </c>
      <c r="CJ132" s="36">
        <v>0</v>
      </c>
      <c r="CK132" s="36">
        <v>0</v>
      </c>
      <c r="CL132" s="36">
        <v>31548</v>
      </c>
      <c r="CM132" s="36">
        <v>-197591</v>
      </c>
      <c r="CN132" s="36">
        <v>0</v>
      </c>
      <c r="CO132" s="36">
        <v>0</v>
      </c>
      <c r="CP132" s="36">
        <v>0</v>
      </c>
      <c r="CQ132" s="36">
        <v>0</v>
      </c>
      <c r="CR132" s="36">
        <v>0</v>
      </c>
      <c r="CS132" s="36">
        <v>0</v>
      </c>
      <c r="CT132" s="36">
        <v>0</v>
      </c>
      <c r="CU132" s="36">
        <v>0</v>
      </c>
      <c r="CV132" s="36">
        <v>0</v>
      </c>
      <c r="CW132" s="36">
        <v>0</v>
      </c>
      <c r="CX132" s="36">
        <v>0</v>
      </c>
      <c r="CY132" s="36">
        <v>0</v>
      </c>
      <c r="CZ132" s="36">
        <v>0</v>
      </c>
      <c r="DA132" s="36">
        <v>0</v>
      </c>
      <c r="DB132" s="36">
        <v>0</v>
      </c>
      <c r="DC132" s="36">
        <v>0</v>
      </c>
      <c r="DD132" s="36">
        <v>0</v>
      </c>
      <c r="DE132" s="36">
        <v>-197591</v>
      </c>
      <c r="DF132" s="36">
        <v>0</v>
      </c>
      <c r="DG132" s="36">
        <v>0</v>
      </c>
      <c r="DH132" s="36">
        <v>0</v>
      </c>
      <c r="DI132" s="36">
        <v>0</v>
      </c>
      <c r="DJ132" s="36">
        <v>0</v>
      </c>
      <c r="DK132" s="36">
        <v>0</v>
      </c>
      <c r="DL132" s="36">
        <v>0</v>
      </c>
      <c r="DM132" s="36">
        <v>0</v>
      </c>
      <c r="DN132" s="36">
        <v>0</v>
      </c>
      <c r="DO132" s="36">
        <v>0</v>
      </c>
      <c r="DP132" s="36">
        <v>0</v>
      </c>
      <c r="DQ132" s="36">
        <v>0</v>
      </c>
      <c r="DR132" s="36">
        <v>0</v>
      </c>
      <c r="DS132" s="36">
        <v>0</v>
      </c>
      <c r="DT132" s="36">
        <v>0</v>
      </c>
      <c r="DU132" s="36">
        <v>0</v>
      </c>
      <c r="DV132" s="36">
        <v>0</v>
      </c>
      <c r="DW132" s="36">
        <v>0</v>
      </c>
      <c r="DX132" s="36">
        <v>0</v>
      </c>
      <c r="DY132" s="36">
        <v>0</v>
      </c>
      <c r="DZ132" s="36">
        <v>0</v>
      </c>
      <c r="EA132" s="36">
        <v>0</v>
      </c>
      <c r="EB132" s="36">
        <v>0</v>
      </c>
      <c r="EC132" s="36">
        <v>0</v>
      </c>
      <c r="ED132" s="36">
        <v>0</v>
      </c>
      <c r="EE132" s="36">
        <v>0</v>
      </c>
      <c r="EF132" s="36">
        <v>0</v>
      </c>
      <c r="EG132" s="36">
        <v>0</v>
      </c>
      <c r="EH132" s="36">
        <v>0</v>
      </c>
      <c r="EI132" s="36">
        <v>0</v>
      </c>
      <c r="EJ132" s="36">
        <v>0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0</v>
      </c>
      <c r="EQ132" s="36">
        <v>0</v>
      </c>
      <c r="ER132" s="36">
        <v>0</v>
      </c>
      <c r="ES132" s="36">
        <v>0</v>
      </c>
      <c r="ET132" s="36">
        <v>0</v>
      </c>
      <c r="EU132" s="36">
        <v>0</v>
      </c>
      <c r="EV132" s="36">
        <v>0</v>
      </c>
      <c r="EW132" s="36">
        <v>0</v>
      </c>
      <c r="EX132" s="36">
        <v>0</v>
      </c>
      <c r="EY132" s="36">
        <v>0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0</v>
      </c>
      <c r="FF132" s="36">
        <v>0</v>
      </c>
      <c r="FG132" s="36">
        <v>0</v>
      </c>
      <c r="FH132" s="36">
        <v>0</v>
      </c>
      <c r="FI132" s="36">
        <v>0</v>
      </c>
      <c r="FJ132" s="36">
        <v>0</v>
      </c>
      <c r="FK132" s="36">
        <v>0</v>
      </c>
      <c r="FL132" s="36">
        <v>0</v>
      </c>
      <c r="FM132" s="36">
        <v>0</v>
      </c>
      <c r="FN132" s="36">
        <v>0</v>
      </c>
      <c r="FO132" s="36">
        <v>0</v>
      </c>
      <c r="FP132" s="36">
        <v>0</v>
      </c>
      <c r="FQ132" s="36">
        <v>31548</v>
      </c>
      <c r="FR132" s="36">
        <v>0</v>
      </c>
      <c r="FS132" s="37"/>
      <c r="FT132" s="39">
        <f t="shared" si="101"/>
        <v>125250</v>
      </c>
      <c r="FU132" s="39">
        <f t="shared" si="102"/>
        <v>669</v>
      </c>
      <c r="FV132" s="39">
        <f t="shared" si="103"/>
        <v>0</v>
      </c>
      <c r="FW132" s="39">
        <f t="shared" si="104"/>
        <v>22674</v>
      </c>
      <c r="FX132" s="39">
        <f t="shared" si="105"/>
        <v>0</v>
      </c>
      <c r="FY132" s="39">
        <f t="shared" si="106"/>
        <v>0</v>
      </c>
      <c r="FZ132" s="39">
        <f t="shared" si="107"/>
        <v>0</v>
      </c>
      <c r="GA132" s="39">
        <f t="shared" si="108"/>
        <v>17450</v>
      </c>
      <c r="GB132" s="39">
        <f t="shared" si="109"/>
        <v>0</v>
      </c>
      <c r="GC132" s="39">
        <f t="shared" si="110"/>
        <v>0</v>
      </c>
      <c r="GD132" s="39">
        <f t="shared" si="111"/>
        <v>0</v>
      </c>
      <c r="GE132" s="39">
        <f t="shared" si="112"/>
        <v>0</v>
      </c>
      <c r="GF132" s="39"/>
      <c r="GG132" s="39"/>
      <c r="GH132" s="39">
        <f t="shared" si="113"/>
        <v>0</v>
      </c>
      <c r="GI132" s="39">
        <f t="shared" si="114"/>
        <v>0</v>
      </c>
      <c r="GJ132" s="39">
        <f t="shared" si="115"/>
        <v>166043</v>
      </c>
      <c r="GK132" s="39"/>
      <c r="GL132" s="39">
        <f t="shared" si="116"/>
        <v>0</v>
      </c>
      <c r="GM132" s="39"/>
      <c r="GN132" s="39">
        <f t="shared" si="118"/>
        <v>0</v>
      </c>
      <c r="GO132" s="40">
        <f t="shared" si="117"/>
        <v>31548</v>
      </c>
      <c r="GP132" s="40">
        <f t="shared" si="119"/>
        <v>197591</v>
      </c>
      <c r="GQ132" s="40">
        <f t="shared" si="120"/>
        <v>197591</v>
      </c>
      <c r="GR132" s="39" t="str">
        <f>IFERROR(VLOOKUP(CONCATENATE(C132,R132,S132),'Clientes Afectados'!$L$4:$M$249,2,0),"NO")</f>
        <v>NO</v>
      </c>
      <c r="GS132" s="64">
        <f t="shared" si="121"/>
        <v>120</v>
      </c>
      <c r="GT132" s="39" t="e">
        <f>+IF(GS132&gt;#REF!,"SI","NO")</f>
        <v>#REF!</v>
      </c>
    </row>
    <row r="133" spans="1:202" x14ac:dyDescent="0.25">
      <c r="A133" s="35">
        <v>43221</v>
      </c>
      <c r="B133" s="36">
        <v>1594986</v>
      </c>
      <c r="C133" s="36">
        <v>533111</v>
      </c>
      <c r="D133" s="36">
        <v>533111</v>
      </c>
      <c r="E133" s="37" t="s">
        <v>257</v>
      </c>
      <c r="F133" s="37" t="s">
        <v>258</v>
      </c>
      <c r="G133" s="37" t="s">
        <v>259</v>
      </c>
      <c r="H133" s="85" t="s">
        <v>231</v>
      </c>
      <c r="I133" s="37" t="s">
        <v>244</v>
      </c>
      <c r="J133" s="37" t="s">
        <v>233</v>
      </c>
      <c r="K133" s="37" t="s">
        <v>234</v>
      </c>
      <c r="L133" s="37" t="s">
        <v>235</v>
      </c>
      <c r="M133" s="37" t="s">
        <v>252</v>
      </c>
      <c r="N133" s="37" t="s">
        <v>253</v>
      </c>
      <c r="O133" s="37" t="s">
        <v>253</v>
      </c>
      <c r="P133" s="37" t="s">
        <v>239</v>
      </c>
      <c r="Q133" s="37" t="s">
        <v>240</v>
      </c>
      <c r="R133" s="38">
        <v>43195</v>
      </c>
      <c r="S133" s="38">
        <v>43225</v>
      </c>
      <c r="T133" s="38">
        <v>43228</v>
      </c>
      <c r="U133" s="36">
        <v>212471396</v>
      </c>
      <c r="V133" s="36">
        <v>56035</v>
      </c>
      <c r="W133" s="36">
        <v>0</v>
      </c>
      <c r="X133" s="36">
        <v>14678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133</v>
      </c>
      <c r="AE133" s="36">
        <v>133</v>
      </c>
      <c r="AF133" s="36">
        <v>133</v>
      </c>
      <c r="AG133" s="36">
        <v>133</v>
      </c>
      <c r="AH133" s="36">
        <v>123092</v>
      </c>
      <c r="AI133" s="36">
        <v>796</v>
      </c>
      <c r="AJ133" s="36">
        <v>0</v>
      </c>
      <c r="AK133" s="36">
        <v>3886753</v>
      </c>
      <c r="AL133" s="36">
        <v>0</v>
      </c>
      <c r="AM133" s="36">
        <v>0</v>
      </c>
      <c r="AN133" s="36">
        <v>0</v>
      </c>
      <c r="AO133" s="36">
        <v>0</v>
      </c>
      <c r="AP133" s="36">
        <v>0</v>
      </c>
      <c r="AQ133" s="36">
        <v>0</v>
      </c>
      <c r="AR133" s="36">
        <v>0</v>
      </c>
      <c r="AS133" s="36">
        <v>0</v>
      </c>
      <c r="AT133" s="36">
        <v>520383</v>
      </c>
      <c r="AU133" s="36">
        <v>0</v>
      </c>
      <c r="AV133" s="36">
        <v>0</v>
      </c>
      <c r="AW133" s="36">
        <v>34741</v>
      </c>
      <c r="AX133" s="36">
        <v>0</v>
      </c>
      <c r="AY133" s="36">
        <v>152627</v>
      </c>
      <c r="AZ133" s="36">
        <v>761070</v>
      </c>
      <c r="BA133" s="36">
        <v>0</v>
      </c>
      <c r="BB133" s="36">
        <v>0</v>
      </c>
      <c r="BC133" s="36">
        <v>0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36">
        <v>0</v>
      </c>
      <c r="BM133" s="36">
        <v>0</v>
      </c>
      <c r="BN133" s="36">
        <v>0</v>
      </c>
      <c r="BO133" s="36">
        <v>0</v>
      </c>
      <c r="BP133" s="36">
        <v>0</v>
      </c>
      <c r="BQ133" s="36">
        <v>0</v>
      </c>
      <c r="BR133" s="36">
        <v>0</v>
      </c>
      <c r="BS133" s="36">
        <v>0</v>
      </c>
      <c r="BT133" s="36">
        <v>0</v>
      </c>
      <c r="BU133" s="36">
        <v>0</v>
      </c>
      <c r="BV133" s="36">
        <v>0</v>
      </c>
      <c r="BW133" s="36">
        <v>0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4604591</v>
      </c>
      <c r="CE133" s="36">
        <v>5479463</v>
      </c>
      <c r="CF133" s="36">
        <v>0</v>
      </c>
      <c r="CG133" s="36">
        <v>874872</v>
      </c>
      <c r="CH133" s="36">
        <v>0</v>
      </c>
      <c r="CI133" s="36">
        <v>0</v>
      </c>
      <c r="CJ133" s="36">
        <v>0</v>
      </c>
      <c r="CK133" s="36">
        <v>0</v>
      </c>
      <c r="CL133" s="36">
        <v>874872</v>
      </c>
      <c r="CM133" s="36">
        <v>-5479463</v>
      </c>
      <c r="CN133" s="36">
        <v>0</v>
      </c>
      <c r="CO133" s="36">
        <v>0</v>
      </c>
      <c r="CP133" s="36">
        <v>0</v>
      </c>
      <c r="CQ133" s="36">
        <v>0</v>
      </c>
      <c r="CR133" s="36">
        <v>0</v>
      </c>
      <c r="CS133" s="36">
        <v>0</v>
      </c>
      <c r="CT133" s="36">
        <v>0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6">
        <v>0</v>
      </c>
      <c r="DC133" s="36">
        <v>0</v>
      </c>
      <c r="DD133" s="36">
        <v>0</v>
      </c>
      <c r="DE133" s="36">
        <v>-5479463</v>
      </c>
      <c r="DF133" s="36">
        <v>0</v>
      </c>
      <c r="DG133" s="36">
        <v>0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0</v>
      </c>
      <c r="DN133" s="36">
        <v>0</v>
      </c>
      <c r="DO133" s="36">
        <v>0</v>
      </c>
      <c r="DP133" s="36">
        <v>0</v>
      </c>
      <c r="DQ133" s="36">
        <v>0</v>
      </c>
      <c r="DR133" s="36">
        <v>0</v>
      </c>
      <c r="DS133" s="36">
        <v>0</v>
      </c>
      <c r="DT133" s="36">
        <v>0</v>
      </c>
      <c r="DU133" s="36">
        <v>0</v>
      </c>
      <c r="DV133" s="36">
        <v>0</v>
      </c>
      <c r="DW133" s="36">
        <v>0</v>
      </c>
      <c r="DX133" s="36">
        <v>0</v>
      </c>
      <c r="DY133" s="36">
        <v>0</v>
      </c>
      <c r="DZ133" s="36">
        <v>0</v>
      </c>
      <c r="EA133" s="36">
        <v>0</v>
      </c>
      <c r="EB133" s="36">
        <v>0</v>
      </c>
      <c r="EC133" s="36">
        <v>0</v>
      </c>
      <c r="ED133" s="36">
        <v>0</v>
      </c>
      <c r="EE133" s="36">
        <v>0</v>
      </c>
      <c r="EF133" s="36">
        <v>0</v>
      </c>
      <c r="EG133" s="36">
        <v>0</v>
      </c>
      <c r="EH133" s="36">
        <v>0</v>
      </c>
      <c r="EI133" s="36">
        <v>0</v>
      </c>
      <c r="EJ133" s="36">
        <v>0</v>
      </c>
      <c r="EK133" s="36">
        <v>0</v>
      </c>
      <c r="EL133" s="36">
        <v>0</v>
      </c>
      <c r="EM133" s="36">
        <v>0</v>
      </c>
      <c r="EN133" s="36">
        <v>0</v>
      </c>
      <c r="EO133" s="36">
        <v>0</v>
      </c>
      <c r="EP133" s="36">
        <v>0</v>
      </c>
      <c r="EQ133" s="36">
        <v>0</v>
      </c>
      <c r="ER133" s="36">
        <v>0</v>
      </c>
      <c r="ES133" s="36">
        <v>0</v>
      </c>
      <c r="ET133" s="36">
        <v>0</v>
      </c>
      <c r="EU133" s="36">
        <v>0</v>
      </c>
      <c r="EV133" s="36">
        <v>0</v>
      </c>
      <c r="EW133" s="36">
        <v>0</v>
      </c>
      <c r="EX133" s="36">
        <v>0</v>
      </c>
      <c r="EY133" s="36">
        <v>0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0</v>
      </c>
      <c r="FF133" s="36">
        <v>0</v>
      </c>
      <c r="FG133" s="36">
        <v>0</v>
      </c>
      <c r="FH133" s="36">
        <v>0</v>
      </c>
      <c r="FI133" s="36">
        <v>0</v>
      </c>
      <c r="FJ133" s="36">
        <v>0</v>
      </c>
      <c r="FK133" s="36">
        <v>0</v>
      </c>
      <c r="FL133" s="36">
        <v>0</v>
      </c>
      <c r="FM133" s="36">
        <v>0</v>
      </c>
      <c r="FN133" s="36">
        <v>0</v>
      </c>
      <c r="FO133" s="36">
        <v>0</v>
      </c>
      <c r="FP133" s="36">
        <v>0</v>
      </c>
      <c r="FQ133" s="36">
        <v>874872</v>
      </c>
      <c r="FR133" s="36">
        <v>0</v>
      </c>
      <c r="FS133" s="37"/>
      <c r="FT133" s="39">
        <f t="shared" si="101"/>
        <v>103439</v>
      </c>
      <c r="FU133" s="39">
        <f t="shared" si="102"/>
        <v>669</v>
      </c>
      <c r="FV133" s="39">
        <f t="shared" si="103"/>
        <v>0</v>
      </c>
      <c r="FW133" s="39">
        <f t="shared" si="104"/>
        <v>3266179</v>
      </c>
      <c r="FX133" s="39">
        <f t="shared" si="105"/>
        <v>0</v>
      </c>
      <c r="FY133" s="39">
        <f t="shared" si="106"/>
        <v>437297</v>
      </c>
      <c r="FZ133" s="39">
        <f t="shared" si="107"/>
        <v>0</v>
      </c>
      <c r="GA133" s="39">
        <f t="shared" si="108"/>
        <v>128258</v>
      </c>
      <c r="GB133" s="39">
        <f t="shared" si="109"/>
        <v>639555</v>
      </c>
      <c r="GC133" s="39">
        <f t="shared" si="110"/>
        <v>0</v>
      </c>
      <c r="GD133" s="39">
        <f t="shared" si="111"/>
        <v>0</v>
      </c>
      <c r="GE133" s="39">
        <f t="shared" si="112"/>
        <v>0</v>
      </c>
      <c r="GF133" s="39"/>
      <c r="GG133" s="39"/>
      <c r="GH133" s="39">
        <f t="shared" si="113"/>
        <v>29194.117647058825</v>
      </c>
      <c r="GI133" s="39">
        <f t="shared" si="114"/>
        <v>0</v>
      </c>
      <c r="GJ133" s="39">
        <f t="shared" si="115"/>
        <v>4604591.1176470593</v>
      </c>
      <c r="GK133" s="39"/>
      <c r="GL133" s="39">
        <f t="shared" si="116"/>
        <v>0</v>
      </c>
      <c r="GM133" s="39"/>
      <c r="GN133" s="39">
        <f t="shared" si="118"/>
        <v>0</v>
      </c>
      <c r="GO133" s="40">
        <f t="shared" si="117"/>
        <v>874872</v>
      </c>
      <c r="GP133" s="40">
        <f t="shared" si="119"/>
        <v>5479463.1176470593</v>
      </c>
      <c r="GQ133" s="40">
        <f t="shared" si="120"/>
        <v>5479463.1176470593</v>
      </c>
      <c r="GR133" s="39" t="str">
        <f>IFERROR(VLOOKUP(CONCATENATE(C133,R133,S133),'Clientes Afectados'!$L$4:$M$249,2,0),"NO")</f>
        <v>NO</v>
      </c>
      <c r="GS133" s="64">
        <f t="shared" si="121"/>
        <v>30</v>
      </c>
      <c r="GT133" s="39" t="e">
        <f>+IF(GS133&gt;#REF!,"SI","NO")</f>
        <v>#REF!</v>
      </c>
    </row>
    <row r="134" spans="1:202" x14ac:dyDescent="0.25">
      <c r="A134" s="35">
        <v>43221</v>
      </c>
      <c r="B134" s="36">
        <v>1594986</v>
      </c>
      <c r="C134" s="36">
        <v>916308</v>
      </c>
      <c r="D134" s="36">
        <v>916308</v>
      </c>
      <c r="E134" s="37" t="s">
        <v>260</v>
      </c>
      <c r="F134" s="37" t="s">
        <v>229</v>
      </c>
      <c r="G134" s="37" t="s">
        <v>261</v>
      </c>
      <c r="H134" s="85" t="s">
        <v>231</v>
      </c>
      <c r="I134" s="37" t="s">
        <v>244</v>
      </c>
      <c r="J134" s="37" t="s">
        <v>263</v>
      </c>
      <c r="K134" s="37" t="s">
        <v>234</v>
      </c>
      <c r="L134" s="37" t="s">
        <v>235</v>
      </c>
      <c r="M134" s="37" t="s">
        <v>264</v>
      </c>
      <c r="N134" s="37" t="s">
        <v>236</v>
      </c>
      <c r="O134" s="37" t="s">
        <v>236</v>
      </c>
      <c r="P134" s="37" t="s">
        <v>239</v>
      </c>
      <c r="Q134" s="37" t="s">
        <v>240</v>
      </c>
      <c r="R134" s="38">
        <v>43105</v>
      </c>
      <c r="S134" s="38">
        <v>43225</v>
      </c>
      <c r="T134" s="38">
        <v>43228</v>
      </c>
      <c r="U134" s="36">
        <v>212471396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29189</v>
      </c>
      <c r="AD134" s="36">
        <v>0</v>
      </c>
      <c r="AE134" s="36">
        <v>0</v>
      </c>
      <c r="AF134" s="36">
        <v>0</v>
      </c>
      <c r="AG134" s="36"/>
      <c r="AH134" s="36">
        <v>84240</v>
      </c>
      <c r="AI134" s="36">
        <v>796</v>
      </c>
      <c r="AJ134" s="36">
        <v>0</v>
      </c>
      <c r="AK134" s="36">
        <v>1904057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78448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1737430</v>
      </c>
      <c r="CE134" s="36">
        <v>2067542</v>
      </c>
      <c r="CF134" s="36">
        <v>0</v>
      </c>
      <c r="CG134" s="36">
        <v>330112</v>
      </c>
      <c r="CH134" s="36">
        <v>0</v>
      </c>
      <c r="CI134" s="36">
        <v>0</v>
      </c>
      <c r="CJ134" s="36">
        <v>0</v>
      </c>
      <c r="CK134" s="36">
        <v>0</v>
      </c>
      <c r="CL134" s="36">
        <v>330112</v>
      </c>
      <c r="CM134" s="36">
        <v>-2067542</v>
      </c>
      <c r="CN134" s="36">
        <v>0</v>
      </c>
      <c r="CO134" s="36">
        <v>0</v>
      </c>
      <c r="CP134" s="36">
        <v>0</v>
      </c>
      <c r="CQ134" s="36">
        <v>0</v>
      </c>
      <c r="CR134" s="36">
        <v>0</v>
      </c>
      <c r="CS134" s="36">
        <v>0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6">
        <v>0</v>
      </c>
      <c r="DC134" s="36">
        <v>0</v>
      </c>
      <c r="DD134" s="36">
        <v>0</v>
      </c>
      <c r="DE134" s="36">
        <v>-2067542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330112</v>
      </c>
      <c r="FR134" s="36">
        <v>0</v>
      </c>
      <c r="FS134" s="37"/>
      <c r="FT134" s="39">
        <f t="shared" si="101"/>
        <v>70790</v>
      </c>
      <c r="FU134" s="39">
        <f t="shared" si="102"/>
        <v>669</v>
      </c>
      <c r="FV134" s="39">
        <f t="shared" si="103"/>
        <v>0</v>
      </c>
      <c r="FW134" s="39">
        <f t="shared" si="104"/>
        <v>1600048</v>
      </c>
      <c r="FX134" s="39">
        <f t="shared" si="105"/>
        <v>0</v>
      </c>
      <c r="FY134" s="39">
        <f t="shared" si="106"/>
        <v>0</v>
      </c>
      <c r="FZ134" s="39">
        <f t="shared" si="107"/>
        <v>0</v>
      </c>
      <c r="GA134" s="39">
        <f t="shared" si="108"/>
        <v>65923</v>
      </c>
      <c r="GB134" s="39">
        <f t="shared" si="109"/>
        <v>0</v>
      </c>
      <c r="GC134" s="39">
        <f t="shared" si="110"/>
        <v>0</v>
      </c>
      <c r="GD134" s="39">
        <f t="shared" si="111"/>
        <v>0</v>
      </c>
      <c r="GE134" s="39">
        <f t="shared" si="112"/>
        <v>0</v>
      </c>
      <c r="GF134" s="39"/>
      <c r="GG134" s="39"/>
      <c r="GH134" s="39">
        <f t="shared" si="113"/>
        <v>0</v>
      </c>
      <c r="GI134" s="39">
        <f t="shared" si="114"/>
        <v>0</v>
      </c>
      <c r="GJ134" s="39">
        <f t="shared" si="115"/>
        <v>1737430</v>
      </c>
      <c r="GK134" s="39"/>
      <c r="GL134" s="39">
        <f t="shared" si="116"/>
        <v>0</v>
      </c>
      <c r="GM134" s="39"/>
      <c r="GN134" s="39">
        <f t="shared" si="118"/>
        <v>0</v>
      </c>
      <c r="GO134" s="40">
        <f t="shared" si="117"/>
        <v>330112</v>
      </c>
      <c r="GP134" s="40">
        <f t="shared" si="119"/>
        <v>2067542</v>
      </c>
      <c r="GQ134" s="40">
        <f t="shared" si="120"/>
        <v>2067542</v>
      </c>
      <c r="GR134" s="39" t="str">
        <f>IFERROR(VLOOKUP(CONCATENATE(C134,R134,S134),'Clientes Afectados'!$L$4:$M$249,2,0),"NO")</f>
        <v>NO</v>
      </c>
      <c r="GS134" s="64">
        <f t="shared" si="121"/>
        <v>120</v>
      </c>
      <c r="GT134" s="39" t="e">
        <f>+IF(GS134&gt;#REF!,"SI","NO")</f>
        <v>#REF!</v>
      </c>
    </row>
    <row r="135" spans="1:202" x14ac:dyDescent="0.25">
      <c r="A135" s="35">
        <v>43221</v>
      </c>
      <c r="B135" s="36">
        <v>1594986</v>
      </c>
      <c r="C135" s="36">
        <v>973766</v>
      </c>
      <c r="D135" s="36">
        <v>973766</v>
      </c>
      <c r="E135" s="37" t="s">
        <v>265</v>
      </c>
      <c r="F135" s="37" t="s">
        <v>229</v>
      </c>
      <c r="G135" s="37" t="s">
        <v>266</v>
      </c>
      <c r="H135" s="85" t="s">
        <v>231</v>
      </c>
      <c r="I135" s="37" t="s">
        <v>244</v>
      </c>
      <c r="J135" s="37" t="s">
        <v>263</v>
      </c>
      <c r="K135" s="37" t="s">
        <v>234</v>
      </c>
      <c r="L135" s="37" t="s">
        <v>235</v>
      </c>
      <c r="M135" s="37" t="s">
        <v>264</v>
      </c>
      <c r="N135" s="37" t="s">
        <v>236</v>
      </c>
      <c r="O135" s="37" t="s">
        <v>236</v>
      </c>
      <c r="P135" s="37" t="s">
        <v>239</v>
      </c>
      <c r="Q135" s="37" t="s">
        <v>240</v>
      </c>
      <c r="R135" s="38">
        <v>43195</v>
      </c>
      <c r="S135" s="38">
        <v>43225</v>
      </c>
      <c r="T135" s="38">
        <v>43228</v>
      </c>
      <c r="U135" s="36">
        <v>212471396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36346</v>
      </c>
      <c r="AD135" s="36">
        <v>0</v>
      </c>
      <c r="AE135" s="36">
        <v>0</v>
      </c>
      <c r="AF135" s="36">
        <v>0</v>
      </c>
      <c r="AG135" s="36">
        <v>80</v>
      </c>
      <c r="AH135" s="36">
        <v>0</v>
      </c>
      <c r="AI135" s="36">
        <v>796</v>
      </c>
      <c r="AJ135" s="36">
        <v>0</v>
      </c>
      <c r="AK135" s="36">
        <v>2370921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91806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2070188</v>
      </c>
      <c r="CE135" s="36">
        <v>2463524</v>
      </c>
      <c r="CF135" s="36">
        <v>0</v>
      </c>
      <c r="CG135" s="36">
        <v>393336</v>
      </c>
      <c r="CH135" s="36">
        <v>0</v>
      </c>
      <c r="CI135" s="36">
        <v>0</v>
      </c>
      <c r="CJ135" s="36">
        <v>0</v>
      </c>
      <c r="CK135" s="36">
        <v>0</v>
      </c>
      <c r="CL135" s="36">
        <v>393336</v>
      </c>
      <c r="CM135" s="36">
        <v>-2463524</v>
      </c>
      <c r="CN135" s="36">
        <v>0</v>
      </c>
      <c r="CO135" s="36">
        <v>0</v>
      </c>
      <c r="CP135" s="36">
        <v>0</v>
      </c>
      <c r="CQ135" s="36">
        <v>0</v>
      </c>
      <c r="CR135" s="36">
        <v>0</v>
      </c>
      <c r="CS135" s="36">
        <v>0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6">
        <v>0</v>
      </c>
      <c r="DC135" s="36">
        <v>0</v>
      </c>
      <c r="DD135" s="36">
        <v>0</v>
      </c>
      <c r="DE135" s="36">
        <v>-2463524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393336</v>
      </c>
      <c r="FR135" s="36">
        <v>0</v>
      </c>
      <c r="FS135" s="37"/>
      <c r="FT135" s="39">
        <f t="shared" si="101"/>
        <v>0</v>
      </c>
      <c r="FU135" s="39">
        <f t="shared" si="102"/>
        <v>669</v>
      </c>
      <c r="FV135" s="39">
        <f t="shared" si="103"/>
        <v>0</v>
      </c>
      <c r="FW135" s="39">
        <f t="shared" si="104"/>
        <v>1992371</v>
      </c>
      <c r="FX135" s="39">
        <f t="shared" si="105"/>
        <v>0</v>
      </c>
      <c r="FY135" s="39">
        <f t="shared" si="106"/>
        <v>0</v>
      </c>
      <c r="FZ135" s="39">
        <f t="shared" si="107"/>
        <v>0</v>
      </c>
      <c r="GA135" s="39">
        <f t="shared" si="108"/>
        <v>77148</v>
      </c>
      <c r="GB135" s="39">
        <f t="shared" si="109"/>
        <v>0</v>
      </c>
      <c r="GC135" s="39">
        <f t="shared" si="110"/>
        <v>0</v>
      </c>
      <c r="GD135" s="39">
        <f t="shared" si="111"/>
        <v>0</v>
      </c>
      <c r="GE135" s="39">
        <f t="shared" si="112"/>
        <v>0</v>
      </c>
      <c r="GF135" s="39"/>
      <c r="GG135" s="39"/>
      <c r="GH135" s="39">
        <f t="shared" si="113"/>
        <v>0</v>
      </c>
      <c r="GI135" s="39">
        <f t="shared" si="114"/>
        <v>0</v>
      </c>
      <c r="GJ135" s="39">
        <f t="shared" si="115"/>
        <v>2070188</v>
      </c>
      <c r="GK135" s="39"/>
      <c r="GL135" s="39">
        <f t="shared" si="116"/>
        <v>0</v>
      </c>
      <c r="GM135" s="39"/>
      <c r="GN135" s="39">
        <f t="shared" si="118"/>
        <v>0</v>
      </c>
      <c r="GO135" s="40">
        <f t="shared" si="117"/>
        <v>393336</v>
      </c>
      <c r="GP135" s="40">
        <f t="shared" si="119"/>
        <v>2463524</v>
      </c>
      <c r="GQ135" s="40">
        <f t="shared" si="120"/>
        <v>2463524</v>
      </c>
      <c r="GR135" s="39" t="str">
        <f>IFERROR(VLOOKUP(CONCATENATE(C135,R135,S135),'Clientes Afectados'!$L$4:$M$249,2,0),"NO")</f>
        <v>NO</v>
      </c>
      <c r="GS135" s="64">
        <f t="shared" si="121"/>
        <v>30</v>
      </c>
      <c r="GT135" s="39" t="e">
        <f>+IF(GS135&gt;#REF!,"SI","NO")</f>
        <v>#REF!</v>
      </c>
    </row>
    <row r="136" spans="1:202" x14ac:dyDescent="0.25">
      <c r="A136" s="35">
        <v>43221</v>
      </c>
      <c r="B136" s="36">
        <v>1594986</v>
      </c>
      <c r="C136" s="36">
        <v>1263130</v>
      </c>
      <c r="D136" s="36">
        <v>1263130</v>
      </c>
      <c r="E136" s="37" t="s">
        <v>267</v>
      </c>
      <c r="F136" s="37" t="s">
        <v>229</v>
      </c>
      <c r="G136" s="37" t="s">
        <v>268</v>
      </c>
      <c r="H136" s="85" t="s">
        <v>231</v>
      </c>
      <c r="I136" s="37" t="s">
        <v>262</v>
      </c>
      <c r="J136" s="37" t="s">
        <v>233</v>
      </c>
      <c r="K136" s="37" t="s">
        <v>234</v>
      </c>
      <c r="L136" s="37" t="s">
        <v>235</v>
      </c>
      <c r="M136" s="37" t="s">
        <v>269</v>
      </c>
      <c r="N136" s="37" t="s">
        <v>270</v>
      </c>
      <c r="O136" s="37" t="s">
        <v>270</v>
      </c>
      <c r="P136" s="37" t="s">
        <v>239</v>
      </c>
      <c r="Q136" s="37" t="s">
        <v>240</v>
      </c>
      <c r="R136" s="38">
        <v>43195</v>
      </c>
      <c r="S136" s="38">
        <v>43225</v>
      </c>
      <c r="T136" s="38">
        <v>43228</v>
      </c>
      <c r="U136" s="36">
        <v>212471396</v>
      </c>
      <c r="V136" s="36">
        <v>30767</v>
      </c>
      <c r="W136" s="36">
        <v>0</v>
      </c>
      <c r="X136" s="36">
        <v>7171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54</v>
      </c>
      <c r="AE136" s="36">
        <v>54</v>
      </c>
      <c r="AF136" s="36">
        <v>50</v>
      </c>
      <c r="AG136" s="36">
        <v>50</v>
      </c>
      <c r="AH136" s="36">
        <v>0</v>
      </c>
      <c r="AI136" s="36">
        <v>796</v>
      </c>
      <c r="AJ136" s="36">
        <v>0</v>
      </c>
      <c r="AK136" s="36">
        <v>2134090</v>
      </c>
      <c r="AL136" s="36">
        <v>0</v>
      </c>
      <c r="AM136" s="36">
        <v>0</v>
      </c>
      <c r="AN136" s="36">
        <v>0</v>
      </c>
      <c r="AO136" s="36">
        <v>0</v>
      </c>
      <c r="AP136" s="36">
        <v>0</v>
      </c>
      <c r="AQ136" s="36">
        <v>0</v>
      </c>
      <c r="AR136" s="36">
        <v>0</v>
      </c>
      <c r="AS136" s="36">
        <v>0</v>
      </c>
      <c r="AT136" s="36">
        <v>285725</v>
      </c>
      <c r="AU136" s="36">
        <v>0</v>
      </c>
      <c r="AV136" s="36">
        <v>0</v>
      </c>
      <c r="AW136" s="36">
        <v>19076</v>
      </c>
      <c r="AX136" s="36">
        <v>0</v>
      </c>
      <c r="AY136" s="36">
        <v>61969</v>
      </c>
      <c r="AZ136" s="36">
        <v>286116</v>
      </c>
      <c r="BA136" s="36">
        <v>0</v>
      </c>
      <c r="BB136" s="36">
        <v>0</v>
      </c>
      <c r="BC136" s="36">
        <v>0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>
        <v>0</v>
      </c>
      <c r="BO136" s="36">
        <v>0</v>
      </c>
      <c r="BP136" s="36">
        <v>0</v>
      </c>
      <c r="BQ136" s="36">
        <v>0</v>
      </c>
      <c r="BR136" s="36">
        <v>0</v>
      </c>
      <c r="BS136" s="36">
        <v>0</v>
      </c>
      <c r="BT136" s="36">
        <v>0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2342666</v>
      </c>
      <c r="CE136" s="36">
        <v>2787773</v>
      </c>
      <c r="CF136" s="36">
        <v>0</v>
      </c>
      <c r="CG136" s="36">
        <v>445107</v>
      </c>
      <c r="CH136" s="36">
        <v>0</v>
      </c>
      <c r="CI136" s="36">
        <v>0</v>
      </c>
      <c r="CJ136" s="36">
        <v>0</v>
      </c>
      <c r="CK136" s="36">
        <v>0</v>
      </c>
      <c r="CL136" s="36">
        <v>445107</v>
      </c>
      <c r="CM136" s="36">
        <v>-2787773</v>
      </c>
      <c r="CN136" s="36">
        <v>0</v>
      </c>
      <c r="CO136" s="36">
        <v>0</v>
      </c>
      <c r="CP136" s="36">
        <v>0</v>
      </c>
      <c r="CQ136" s="36">
        <v>0</v>
      </c>
      <c r="CR136" s="36">
        <v>0</v>
      </c>
      <c r="CS136" s="36">
        <v>0</v>
      </c>
      <c r="CT136" s="36">
        <v>0</v>
      </c>
      <c r="CU136" s="36">
        <v>0</v>
      </c>
      <c r="CV136" s="36">
        <v>0</v>
      </c>
      <c r="CW136" s="36">
        <v>0</v>
      </c>
      <c r="CX136" s="36">
        <v>0</v>
      </c>
      <c r="CY136" s="36">
        <v>0</v>
      </c>
      <c r="CZ136" s="36">
        <v>0</v>
      </c>
      <c r="DA136" s="36">
        <v>0</v>
      </c>
      <c r="DB136" s="36">
        <v>0</v>
      </c>
      <c r="DC136" s="36">
        <v>0</v>
      </c>
      <c r="DD136" s="36">
        <v>0</v>
      </c>
      <c r="DE136" s="36">
        <v>-2787773</v>
      </c>
      <c r="DF136" s="36">
        <v>0</v>
      </c>
      <c r="DG136" s="36">
        <v>0</v>
      </c>
      <c r="DH136" s="36">
        <v>0</v>
      </c>
      <c r="DI136" s="36">
        <v>0</v>
      </c>
      <c r="DJ136" s="36">
        <v>0</v>
      </c>
      <c r="DK136" s="36">
        <v>0</v>
      </c>
      <c r="DL136" s="36">
        <v>0</v>
      </c>
      <c r="DM136" s="36">
        <v>0</v>
      </c>
      <c r="DN136" s="36">
        <v>0</v>
      </c>
      <c r="DO136" s="36">
        <v>0</v>
      </c>
      <c r="DP136" s="36">
        <v>0</v>
      </c>
      <c r="DQ136" s="36">
        <v>0</v>
      </c>
      <c r="DR136" s="36">
        <v>0</v>
      </c>
      <c r="DS136" s="36">
        <v>0</v>
      </c>
      <c r="DT136" s="36">
        <v>0</v>
      </c>
      <c r="DU136" s="36">
        <v>0</v>
      </c>
      <c r="DV136" s="36">
        <v>0</v>
      </c>
      <c r="DW136" s="36">
        <v>0</v>
      </c>
      <c r="DX136" s="36">
        <v>0</v>
      </c>
      <c r="DY136" s="36">
        <v>0</v>
      </c>
      <c r="DZ136" s="36">
        <v>0</v>
      </c>
      <c r="EA136" s="36">
        <v>0</v>
      </c>
      <c r="EB136" s="36">
        <v>0</v>
      </c>
      <c r="EC136" s="36">
        <v>0</v>
      </c>
      <c r="ED136" s="36">
        <v>0</v>
      </c>
      <c r="EE136" s="36">
        <v>0</v>
      </c>
      <c r="EF136" s="36">
        <v>0</v>
      </c>
      <c r="EG136" s="36">
        <v>0</v>
      </c>
      <c r="EH136" s="36">
        <v>0</v>
      </c>
      <c r="EI136" s="36">
        <v>0</v>
      </c>
      <c r="EJ136" s="36">
        <v>0</v>
      </c>
      <c r="EK136" s="36">
        <v>0</v>
      </c>
      <c r="EL136" s="36">
        <v>0</v>
      </c>
      <c r="EM136" s="36">
        <v>0</v>
      </c>
      <c r="EN136" s="36">
        <v>0</v>
      </c>
      <c r="EO136" s="36">
        <v>0</v>
      </c>
      <c r="EP136" s="36">
        <v>0</v>
      </c>
      <c r="EQ136" s="36">
        <v>0</v>
      </c>
      <c r="ER136" s="36">
        <v>0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0</v>
      </c>
      <c r="FF136" s="36">
        <v>0</v>
      </c>
      <c r="FG136" s="36">
        <v>0</v>
      </c>
      <c r="FH136" s="36">
        <v>0</v>
      </c>
      <c r="FI136" s="36">
        <v>0</v>
      </c>
      <c r="FJ136" s="36">
        <v>0</v>
      </c>
      <c r="FK136" s="36">
        <v>0</v>
      </c>
      <c r="FL136" s="36">
        <v>0</v>
      </c>
      <c r="FM136" s="36">
        <v>0</v>
      </c>
      <c r="FN136" s="36">
        <v>0</v>
      </c>
      <c r="FO136" s="36">
        <v>0</v>
      </c>
      <c r="FP136" s="36">
        <v>0</v>
      </c>
      <c r="FQ136" s="36">
        <v>445107</v>
      </c>
      <c r="FR136" s="36">
        <v>0</v>
      </c>
      <c r="FS136" s="37"/>
      <c r="FT136" s="39">
        <f t="shared" si="101"/>
        <v>0</v>
      </c>
      <c r="FU136" s="39">
        <f t="shared" si="102"/>
        <v>669</v>
      </c>
      <c r="FV136" s="39">
        <f t="shared" si="103"/>
        <v>0</v>
      </c>
      <c r="FW136" s="39">
        <f t="shared" si="104"/>
        <v>1793353</v>
      </c>
      <c r="FX136" s="39">
        <f t="shared" si="105"/>
        <v>0</v>
      </c>
      <c r="FY136" s="39">
        <f t="shared" si="106"/>
        <v>240105</v>
      </c>
      <c r="FZ136" s="39">
        <f t="shared" si="107"/>
        <v>0</v>
      </c>
      <c r="GA136" s="39">
        <f t="shared" si="108"/>
        <v>52075</v>
      </c>
      <c r="GB136" s="39">
        <f t="shared" si="109"/>
        <v>240434</v>
      </c>
      <c r="GC136" s="39">
        <f t="shared" si="110"/>
        <v>0</v>
      </c>
      <c r="GD136" s="39">
        <f t="shared" si="111"/>
        <v>0</v>
      </c>
      <c r="GE136" s="39">
        <f t="shared" si="112"/>
        <v>0</v>
      </c>
      <c r="GF136" s="39"/>
      <c r="GG136" s="39"/>
      <c r="GH136" s="39">
        <f t="shared" si="113"/>
        <v>16030.252100840336</v>
      </c>
      <c r="GI136" s="39">
        <f t="shared" si="114"/>
        <v>0</v>
      </c>
      <c r="GJ136" s="39">
        <f t="shared" si="115"/>
        <v>2342666.2521008402</v>
      </c>
      <c r="GK136" s="39"/>
      <c r="GL136" s="39">
        <f t="shared" si="116"/>
        <v>0</v>
      </c>
      <c r="GM136" s="39"/>
      <c r="GN136" s="39">
        <f t="shared" si="118"/>
        <v>0</v>
      </c>
      <c r="GO136" s="40">
        <f t="shared" si="117"/>
        <v>445107</v>
      </c>
      <c r="GP136" s="40">
        <f t="shared" si="119"/>
        <v>2787773.2521008402</v>
      </c>
      <c r="GQ136" s="40">
        <f t="shared" si="120"/>
        <v>2787773.2521008402</v>
      </c>
      <c r="GR136" s="39" t="str">
        <f>IFERROR(VLOOKUP(CONCATENATE(C136,R136,S136),'Clientes Afectados'!$L$4:$M$249,2,0),"NO")</f>
        <v>NO</v>
      </c>
      <c r="GS136" s="64">
        <f t="shared" si="121"/>
        <v>30</v>
      </c>
      <c r="GT136" s="39" t="e">
        <f>+IF(GS136&gt;#REF!,"SI","NO")</f>
        <v>#REF!</v>
      </c>
    </row>
    <row r="137" spans="1:202" x14ac:dyDescent="0.25">
      <c r="A137" s="35">
        <v>43221</v>
      </c>
      <c r="B137" s="36">
        <v>1594986</v>
      </c>
      <c r="C137" s="36">
        <v>1314153</v>
      </c>
      <c r="D137" s="36">
        <v>1314153</v>
      </c>
      <c r="E137" s="37" t="s">
        <v>271</v>
      </c>
      <c r="F137" s="37" t="s">
        <v>229</v>
      </c>
      <c r="G137" s="37" t="s">
        <v>272</v>
      </c>
      <c r="H137" s="85" t="s">
        <v>231</v>
      </c>
      <c r="I137" s="37" t="s">
        <v>262</v>
      </c>
      <c r="J137" s="37" t="s">
        <v>233</v>
      </c>
      <c r="K137" s="37" t="s">
        <v>234</v>
      </c>
      <c r="L137" s="37" t="s">
        <v>235</v>
      </c>
      <c r="M137" s="37" t="s">
        <v>245</v>
      </c>
      <c r="N137" s="37" t="s">
        <v>246</v>
      </c>
      <c r="O137" s="37" t="s">
        <v>246</v>
      </c>
      <c r="P137" s="37" t="s">
        <v>239</v>
      </c>
      <c r="Q137" s="37" t="s">
        <v>240</v>
      </c>
      <c r="R137" s="38">
        <v>43195</v>
      </c>
      <c r="S137" s="38">
        <v>43225</v>
      </c>
      <c r="T137" s="38">
        <v>43228</v>
      </c>
      <c r="U137" s="36">
        <v>212471396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41471</v>
      </c>
      <c r="AD137" s="36">
        <v>0</v>
      </c>
      <c r="AE137" s="36">
        <v>0</v>
      </c>
      <c r="AF137" s="36">
        <v>0</v>
      </c>
      <c r="AG137" s="36">
        <v>102</v>
      </c>
      <c r="AH137" s="36">
        <v>0</v>
      </c>
      <c r="AI137" s="36">
        <v>796</v>
      </c>
      <c r="AJ137" s="36">
        <v>0</v>
      </c>
      <c r="AK137" s="36">
        <v>2876551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126233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>
        <v>0</v>
      </c>
      <c r="BO137" s="36">
        <v>0</v>
      </c>
      <c r="BP137" s="36">
        <v>0</v>
      </c>
      <c r="BQ137" s="36">
        <v>0</v>
      </c>
      <c r="BR137" s="36">
        <v>0</v>
      </c>
      <c r="BS137" s="36">
        <v>0</v>
      </c>
      <c r="BT137" s="36">
        <v>0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2524017</v>
      </c>
      <c r="CE137" s="36">
        <v>3003580</v>
      </c>
      <c r="CF137" s="36">
        <v>0</v>
      </c>
      <c r="CG137" s="36">
        <v>479563</v>
      </c>
      <c r="CH137" s="36">
        <v>0</v>
      </c>
      <c r="CI137" s="36">
        <v>0</v>
      </c>
      <c r="CJ137" s="36">
        <v>0</v>
      </c>
      <c r="CK137" s="36">
        <v>0</v>
      </c>
      <c r="CL137" s="36">
        <v>479563</v>
      </c>
      <c r="CM137" s="36">
        <v>-3003580</v>
      </c>
      <c r="CN137" s="36">
        <v>0</v>
      </c>
      <c r="CO137" s="36">
        <v>0</v>
      </c>
      <c r="CP137" s="36">
        <v>0</v>
      </c>
      <c r="CQ137" s="36">
        <v>0</v>
      </c>
      <c r="CR137" s="36">
        <v>0</v>
      </c>
      <c r="CS137" s="36">
        <v>0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6">
        <v>0</v>
      </c>
      <c r="DC137" s="36">
        <v>0</v>
      </c>
      <c r="DD137" s="36">
        <v>0</v>
      </c>
      <c r="DE137" s="36">
        <v>-3003580</v>
      </c>
      <c r="DF137" s="36">
        <v>0</v>
      </c>
      <c r="DG137" s="36">
        <v>0</v>
      </c>
      <c r="DH137" s="36">
        <v>0</v>
      </c>
      <c r="DI137" s="36">
        <v>0</v>
      </c>
      <c r="DJ137" s="36">
        <v>0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0</v>
      </c>
      <c r="DQ137" s="36">
        <v>0</v>
      </c>
      <c r="DR137" s="36">
        <v>0</v>
      </c>
      <c r="DS137" s="36">
        <v>0</v>
      </c>
      <c r="DT137" s="36">
        <v>0</v>
      </c>
      <c r="DU137" s="36">
        <v>0</v>
      </c>
      <c r="DV137" s="36">
        <v>0</v>
      </c>
      <c r="DW137" s="36">
        <v>0</v>
      </c>
      <c r="DX137" s="36">
        <v>0</v>
      </c>
      <c r="DY137" s="36">
        <v>0</v>
      </c>
      <c r="DZ137" s="36">
        <v>0</v>
      </c>
      <c r="EA137" s="36">
        <v>0</v>
      </c>
      <c r="EB137" s="36">
        <v>0</v>
      </c>
      <c r="EC137" s="36">
        <v>0</v>
      </c>
      <c r="ED137" s="36">
        <v>0</v>
      </c>
      <c r="EE137" s="36">
        <v>0</v>
      </c>
      <c r="EF137" s="36">
        <v>0</v>
      </c>
      <c r="EG137" s="36">
        <v>0</v>
      </c>
      <c r="EH137" s="36">
        <v>0</v>
      </c>
      <c r="EI137" s="36">
        <v>0</v>
      </c>
      <c r="EJ137" s="36">
        <v>0</v>
      </c>
      <c r="EK137" s="36">
        <v>0</v>
      </c>
      <c r="EL137" s="36">
        <v>0</v>
      </c>
      <c r="EM137" s="36">
        <v>0</v>
      </c>
      <c r="EN137" s="36">
        <v>0</v>
      </c>
      <c r="EO137" s="36">
        <v>0</v>
      </c>
      <c r="EP137" s="36">
        <v>0</v>
      </c>
      <c r="EQ137" s="36">
        <v>0</v>
      </c>
      <c r="ER137" s="36">
        <v>0</v>
      </c>
      <c r="ES137" s="36">
        <v>0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0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0</v>
      </c>
      <c r="FF137" s="36">
        <v>0</v>
      </c>
      <c r="FG137" s="36">
        <v>0</v>
      </c>
      <c r="FH137" s="36">
        <v>0</v>
      </c>
      <c r="FI137" s="36">
        <v>0</v>
      </c>
      <c r="FJ137" s="36">
        <v>0</v>
      </c>
      <c r="FK137" s="36">
        <v>0</v>
      </c>
      <c r="FL137" s="36">
        <v>0</v>
      </c>
      <c r="FM137" s="36">
        <v>0</v>
      </c>
      <c r="FN137" s="36">
        <v>0</v>
      </c>
      <c r="FO137" s="36">
        <v>0</v>
      </c>
      <c r="FP137" s="36">
        <v>0</v>
      </c>
      <c r="FQ137" s="36">
        <v>479563</v>
      </c>
      <c r="FR137" s="36">
        <v>0</v>
      </c>
      <c r="FS137" s="37"/>
      <c r="FT137" s="39">
        <f t="shared" si="101"/>
        <v>0</v>
      </c>
      <c r="FU137" s="39">
        <f t="shared" si="102"/>
        <v>669</v>
      </c>
      <c r="FV137" s="39">
        <f t="shared" si="103"/>
        <v>0</v>
      </c>
      <c r="FW137" s="39">
        <f t="shared" si="104"/>
        <v>2417270</v>
      </c>
      <c r="FX137" s="39">
        <f t="shared" si="105"/>
        <v>0</v>
      </c>
      <c r="FY137" s="39">
        <f t="shared" si="106"/>
        <v>0</v>
      </c>
      <c r="FZ137" s="39">
        <f t="shared" si="107"/>
        <v>0</v>
      </c>
      <c r="GA137" s="39">
        <f t="shared" si="108"/>
        <v>106078</v>
      </c>
      <c r="GB137" s="39">
        <f t="shared" si="109"/>
        <v>0</v>
      </c>
      <c r="GC137" s="39">
        <f t="shared" si="110"/>
        <v>0</v>
      </c>
      <c r="GD137" s="39">
        <f t="shared" si="111"/>
        <v>0</v>
      </c>
      <c r="GE137" s="39">
        <f t="shared" si="112"/>
        <v>0</v>
      </c>
      <c r="GF137" s="39"/>
      <c r="GG137" s="39"/>
      <c r="GH137" s="39">
        <f t="shared" si="113"/>
        <v>0</v>
      </c>
      <c r="GI137" s="39">
        <f t="shared" si="114"/>
        <v>0</v>
      </c>
      <c r="GJ137" s="39">
        <f t="shared" si="115"/>
        <v>2524017</v>
      </c>
      <c r="GK137" s="39"/>
      <c r="GL137" s="39">
        <f t="shared" si="116"/>
        <v>0</v>
      </c>
      <c r="GM137" s="39"/>
      <c r="GN137" s="39">
        <f t="shared" si="118"/>
        <v>0</v>
      </c>
      <c r="GO137" s="40">
        <f t="shared" si="117"/>
        <v>479563</v>
      </c>
      <c r="GP137" s="40">
        <f t="shared" si="119"/>
        <v>3003580</v>
      </c>
      <c r="GQ137" s="40">
        <f t="shared" si="120"/>
        <v>3003580</v>
      </c>
      <c r="GR137" s="39" t="str">
        <f>IFERROR(VLOOKUP(CONCATENATE(C137,R137,S137),'Clientes Afectados'!$L$4:$M$249,2,0),"NO")</f>
        <v>NO</v>
      </c>
      <c r="GS137" s="64">
        <f t="shared" si="121"/>
        <v>30</v>
      </c>
      <c r="GT137" s="39" t="e">
        <f>+IF(GS137&gt;#REF!,"SI","NO")</f>
        <v>#REF!</v>
      </c>
    </row>
    <row r="138" spans="1:202" x14ac:dyDescent="0.25">
      <c r="A138" s="35">
        <v>43221</v>
      </c>
      <c r="B138" s="36">
        <v>1594986</v>
      </c>
      <c r="C138" s="36">
        <v>1314156</v>
      </c>
      <c r="D138" s="36">
        <v>1314156</v>
      </c>
      <c r="E138" s="37" t="s">
        <v>273</v>
      </c>
      <c r="F138" s="37" t="s">
        <v>229</v>
      </c>
      <c r="G138" s="37" t="s">
        <v>274</v>
      </c>
      <c r="H138" s="85" t="s">
        <v>231</v>
      </c>
      <c r="I138" s="37" t="s">
        <v>262</v>
      </c>
      <c r="J138" s="37" t="s">
        <v>233</v>
      </c>
      <c r="K138" s="37" t="s">
        <v>234</v>
      </c>
      <c r="L138" s="37" t="s">
        <v>235</v>
      </c>
      <c r="M138" s="37" t="s">
        <v>245</v>
      </c>
      <c r="N138" s="37" t="s">
        <v>245</v>
      </c>
      <c r="O138" s="37" t="s">
        <v>245</v>
      </c>
      <c r="P138" s="37" t="s">
        <v>239</v>
      </c>
      <c r="Q138" s="37" t="s">
        <v>240</v>
      </c>
      <c r="R138" s="38">
        <v>43195</v>
      </c>
      <c r="S138" s="38">
        <v>43225</v>
      </c>
      <c r="T138" s="38">
        <v>43228</v>
      </c>
      <c r="U138" s="36">
        <v>212471396</v>
      </c>
      <c r="V138" s="36">
        <v>33657</v>
      </c>
      <c r="W138" s="36">
        <v>0</v>
      </c>
      <c r="X138" s="36">
        <v>11624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58</v>
      </c>
      <c r="AE138" s="36">
        <v>58</v>
      </c>
      <c r="AF138" s="36">
        <v>58</v>
      </c>
      <c r="AG138" s="36">
        <v>58</v>
      </c>
      <c r="AH138" s="36">
        <v>123092</v>
      </c>
      <c r="AI138" s="36">
        <v>796</v>
      </c>
      <c r="AJ138" s="36">
        <v>0</v>
      </c>
      <c r="AK138" s="36">
        <v>2334549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312564</v>
      </c>
      <c r="AU138" s="36">
        <v>0</v>
      </c>
      <c r="AV138" s="36">
        <v>0</v>
      </c>
      <c r="AW138" s="36">
        <v>20867</v>
      </c>
      <c r="AX138" s="36">
        <v>0</v>
      </c>
      <c r="AY138" s="36">
        <v>66559</v>
      </c>
      <c r="AZ138" s="36">
        <v>331896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2680944</v>
      </c>
      <c r="CE138" s="36">
        <v>3190323</v>
      </c>
      <c r="CF138" s="36">
        <v>0</v>
      </c>
      <c r="CG138" s="36">
        <v>509379</v>
      </c>
      <c r="CH138" s="36">
        <v>0</v>
      </c>
      <c r="CI138" s="36">
        <v>0</v>
      </c>
      <c r="CJ138" s="36">
        <v>0</v>
      </c>
      <c r="CK138" s="36">
        <v>0</v>
      </c>
      <c r="CL138" s="36">
        <v>509379</v>
      </c>
      <c r="CM138" s="36">
        <v>-3190323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-3190323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6">
        <v>0</v>
      </c>
      <c r="FM138" s="36">
        <v>0</v>
      </c>
      <c r="FN138" s="36">
        <v>0</v>
      </c>
      <c r="FO138" s="36">
        <v>0</v>
      </c>
      <c r="FP138" s="36">
        <v>0</v>
      </c>
      <c r="FQ138" s="36">
        <v>509379</v>
      </c>
      <c r="FR138" s="36">
        <v>0</v>
      </c>
      <c r="FS138" s="37"/>
      <c r="FT138" s="39">
        <f t="shared" si="101"/>
        <v>103439</v>
      </c>
      <c r="FU138" s="39">
        <f t="shared" si="102"/>
        <v>669</v>
      </c>
      <c r="FV138" s="39">
        <f t="shared" si="103"/>
        <v>0</v>
      </c>
      <c r="FW138" s="39">
        <f t="shared" si="104"/>
        <v>1961806</v>
      </c>
      <c r="FX138" s="39">
        <f t="shared" si="105"/>
        <v>0</v>
      </c>
      <c r="FY138" s="39">
        <f t="shared" si="106"/>
        <v>262659</v>
      </c>
      <c r="FZ138" s="39">
        <f t="shared" si="107"/>
        <v>0</v>
      </c>
      <c r="GA138" s="39">
        <f t="shared" si="108"/>
        <v>55932</v>
      </c>
      <c r="GB138" s="39">
        <f t="shared" si="109"/>
        <v>278904</v>
      </c>
      <c r="GC138" s="39">
        <f t="shared" si="110"/>
        <v>0</v>
      </c>
      <c r="GD138" s="39">
        <f t="shared" si="111"/>
        <v>0</v>
      </c>
      <c r="GE138" s="39">
        <f t="shared" si="112"/>
        <v>0</v>
      </c>
      <c r="GF138" s="39"/>
      <c r="GG138" s="39"/>
      <c r="GH138" s="39">
        <f t="shared" si="113"/>
        <v>17535.294117647059</v>
      </c>
      <c r="GI138" s="39">
        <f t="shared" si="114"/>
        <v>0</v>
      </c>
      <c r="GJ138" s="39">
        <f t="shared" si="115"/>
        <v>2680944.2941176472</v>
      </c>
      <c r="GK138" s="39"/>
      <c r="GL138" s="39">
        <f t="shared" si="116"/>
        <v>0</v>
      </c>
      <c r="GM138" s="39"/>
      <c r="GN138" s="39">
        <f t="shared" si="118"/>
        <v>0</v>
      </c>
      <c r="GO138" s="40">
        <f t="shared" si="117"/>
        <v>509379</v>
      </c>
      <c r="GP138" s="40">
        <f t="shared" si="119"/>
        <v>3190323.2941176472</v>
      </c>
      <c r="GQ138" s="40">
        <f t="shared" si="120"/>
        <v>3190323.2941176472</v>
      </c>
      <c r="GR138" s="39" t="str">
        <f>IFERROR(VLOOKUP(CONCATENATE(C138,R138,S138),'Clientes Afectados'!$L$4:$M$249,2,0),"NO")</f>
        <v>NO</v>
      </c>
      <c r="GS138" s="64">
        <f t="shared" si="121"/>
        <v>30</v>
      </c>
      <c r="GT138" s="39" t="e">
        <f>+IF(GS138&gt;#REF!,"SI","NO")</f>
        <v>#REF!</v>
      </c>
    </row>
    <row r="139" spans="1:202" x14ac:dyDescent="0.25">
      <c r="A139" s="35">
        <v>43221</v>
      </c>
      <c r="B139" s="36">
        <v>1594986</v>
      </c>
      <c r="C139" s="36">
        <v>1459358</v>
      </c>
      <c r="D139" s="36">
        <v>1459358</v>
      </c>
      <c r="E139" s="37" t="s">
        <v>275</v>
      </c>
      <c r="F139" s="37" t="s">
        <v>229</v>
      </c>
      <c r="G139" s="37" t="s">
        <v>276</v>
      </c>
      <c r="H139" s="85" t="s">
        <v>231</v>
      </c>
      <c r="I139" s="37" t="s">
        <v>262</v>
      </c>
      <c r="J139" s="37" t="s">
        <v>233</v>
      </c>
      <c r="K139" s="37" t="s">
        <v>234</v>
      </c>
      <c r="L139" s="37" t="s">
        <v>235</v>
      </c>
      <c r="M139" s="37" t="s">
        <v>252</v>
      </c>
      <c r="N139" s="37" t="s">
        <v>253</v>
      </c>
      <c r="O139" s="37" t="s">
        <v>253</v>
      </c>
      <c r="P139" s="37" t="s">
        <v>239</v>
      </c>
      <c r="Q139" s="37" t="s">
        <v>240</v>
      </c>
      <c r="R139" s="38">
        <v>43195</v>
      </c>
      <c r="S139" s="38">
        <v>43225</v>
      </c>
      <c r="T139" s="38">
        <v>43228</v>
      </c>
      <c r="U139" s="36">
        <v>212471396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42401</v>
      </c>
      <c r="AD139" s="36">
        <v>0</v>
      </c>
      <c r="AE139" s="36">
        <v>0</v>
      </c>
      <c r="AF139" s="36">
        <v>0</v>
      </c>
      <c r="AG139" s="36">
        <v>95</v>
      </c>
      <c r="AH139" s="36">
        <v>0</v>
      </c>
      <c r="AI139" s="36">
        <v>796</v>
      </c>
      <c r="AJ139" s="36">
        <v>0</v>
      </c>
      <c r="AK139" s="36">
        <v>2941059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111315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2565689</v>
      </c>
      <c r="CE139" s="36">
        <v>3053170</v>
      </c>
      <c r="CF139" s="36">
        <v>0</v>
      </c>
      <c r="CG139" s="36">
        <v>487481</v>
      </c>
      <c r="CH139" s="36">
        <v>0</v>
      </c>
      <c r="CI139" s="36">
        <v>0</v>
      </c>
      <c r="CJ139" s="36">
        <v>0</v>
      </c>
      <c r="CK139" s="36">
        <v>0</v>
      </c>
      <c r="CL139" s="36">
        <v>487481</v>
      </c>
      <c r="CM139" s="36">
        <v>-3053170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6">
        <v>0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6">
        <v>0</v>
      </c>
      <c r="DC139" s="36">
        <v>0</v>
      </c>
      <c r="DD139" s="36">
        <v>0</v>
      </c>
      <c r="DE139" s="36">
        <v>-3053170</v>
      </c>
      <c r="DF139" s="36">
        <v>0</v>
      </c>
      <c r="DG139" s="36">
        <v>0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6">
        <v>0</v>
      </c>
      <c r="EG139" s="36">
        <v>0</v>
      </c>
      <c r="EH139" s="36">
        <v>0</v>
      </c>
      <c r="EI139" s="36">
        <v>0</v>
      </c>
      <c r="EJ139" s="36">
        <v>0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0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487481</v>
      </c>
      <c r="FR139" s="36">
        <v>0</v>
      </c>
      <c r="FS139" s="37"/>
      <c r="FT139" s="39">
        <f t="shared" si="101"/>
        <v>0</v>
      </c>
      <c r="FU139" s="39">
        <f t="shared" si="102"/>
        <v>669</v>
      </c>
      <c r="FV139" s="39">
        <f t="shared" si="103"/>
        <v>0</v>
      </c>
      <c r="FW139" s="39">
        <f t="shared" si="104"/>
        <v>2471478</v>
      </c>
      <c r="FX139" s="39">
        <f t="shared" si="105"/>
        <v>0</v>
      </c>
      <c r="FY139" s="39">
        <f t="shared" si="106"/>
        <v>0</v>
      </c>
      <c r="FZ139" s="39">
        <f t="shared" si="107"/>
        <v>0</v>
      </c>
      <c r="GA139" s="39">
        <f t="shared" si="108"/>
        <v>93542</v>
      </c>
      <c r="GB139" s="39">
        <f t="shared" si="109"/>
        <v>0</v>
      </c>
      <c r="GC139" s="39">
        <f t="shared" si="110"/>
        <v>0</v>
      </c>
      <c r="GD139" s="39">
        <f t="shared" si="111"/>
        <v>0</v>
      </c>
      <c r="GE139" s="39">
        <f t="shared" si="112"/>
        <v>0</v>
      </c>
      <c r="GF139" s="39"/>
      <c r="GG139" s="39"/>
      <c r="GH139" s="39">
        <f t="shared" si="113"/>
        <v>0</v>
      </c>
      <c r="GI139" s="39">
        <f t="shared" si="114"/>
        <v>0</v>
      </c>
      <c r="GJ139" s="39">
        <f t="shared" si="115"/>
        <v>2565689</v>
      </c>
      <c r="GK139" s="39"/>
      <c r="GL139" s="39">
        <f t="shared" si="116"/>
        <v>0</v>
      </c>
      <c r="GM139" s="39"/>
      <c r="GN139" s="39">
        <f t="shared" si="118"/>
        <v>0</v>
      </c>
      <c r="GO139" s="40">
        <f t="shared" si="117"/>
        <v>487481</v>
      </c>
      <c r="GP139" s="40">
        <f t="shared" si="119"/>
        <v>3053170</v>
      </c>
      <c r="GQ139" s="40">
        <f t="shared" si="120"/>
        <v>3053170</v>
      </c>
      <c r="GR139" s="39" t="str">
        <f>IFERROR(VLOOKUP(CONCATENATE(C139,R139,S139),'Clientes Afectados'!$L$4:$M$249,2,0),"NO")</f>
        <v>NO</v>
      </c>
      <c r="GS139" s="64">
        <f t="shared" si="121"/>
        <v>30</v>
      </c>
      <c r="GT139" s="39" t="e">
        <f>+IF(GS139&gt;#REF!,"SI","NO")</f>
        <v>#REF!</v>
      </c>
    </row>
    <row r="140" spans="1:202" x14ac:dyDescent="0.25">
      <c r="A140" s="35">
        <v>43221</v>
      </c>
      <c r="B140" s="36">
        <v>1594986</v>
      </c>
      <c r="C140" s="36">
        <v>1493531</v>
      </c>
      <c r="D140" s="36">
        <v>1493531</v>
      </c>
      <c r="E140" s="37" t="s">
        <v>277</v>
      </c>
      <c r="F140" s="37" t="s">
        <v>258</v>
      </c>
      <c r="G140" s="37" t="s">
        <v>278</v>
      </c>
      <c r="H140" s="85" t="s">
        <v>231</v>
      </c>
      <c r="I140" s="37" t="s">
        <v>262</v>
      </c>
      <c r="J140" s="37" t="s">
        <v>233</v>
      </c>
      <c r="K140" s="37" t="s">
        <v>234</v>
      </c>
      <c r="L140" s="37" t="s">
        <v>235</v>
      </c>
      <c r="M140" s="37" t="s">
        <v>279</v>
      </c>
      <c r="N140" s="37" t="s">
        <v>280</v>
      </c>
      <c r="O140" s="37" t="s">
        <v>241</v>
      </c>
      <c r="P140" s="37" t="s">
        <v>281</v>
      </c>
      <c r="Q140" s="37" t="s">
        <v>240</v>
      </c>
      <c r="R140" s="38">
        <v>43195</v>
      </c>
      <c r="S140" s="38">
        <v>43225</v>
      </c>
      <c r="T140" s="38">
        <v>43228</v>
      </c>
      <c r="U140" s="36">
        <v>212471396</v>
      </c>
      <c r="V140" s="36">
        <v>28213</v>
      </c>
      <c r="W140" s="36">
        <v>0</v>
      </c>
      <c r="X140" s="36">
        <v>5067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64</v>
      </c>
      <c r="AE140" s="36">
        <v>95</v>
      </c>
      <c r="AF140" s="36">
        <v>64</v>
      </c>
      <c r="AG140" s="36">
        <v>64</v>
      </c>
      <c r="AH140" s="36">
        <v>84240</v>
      </c>
      <c r="AI140" s="36">
        <v>796</v>
      </c>
      <c r="AJ140" s="36">
        <v>0</v>
      </c>
      <c r="AK140" s="36">
        <v>1956937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262007</v>
      </c>
      <c r="AU140" s="36">
        <v>0</v>
      </c>
      <c r="AV140" s="36">
        <v>0</v>
      </c>
      <c r="AW140" s="36">
        <v>17492</v>
      </c>
      <c r="AX140" s="36">
        <v>0</v>
      </c>
      <c r="AY140" s="36">
        <v>109019</v>
      </c>
      <c r="AZ140" s="36">
        <v>366230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2350186</v>
      </c>
      <c r="CE140" s="36">
        <v>2796721</v>
      </c>
      <c r="CF140" s="36">
        <v>0</v>
      </c>
      <c r="CG140" s="36">
        <v>446535</v>
      </c>
      <c r="CH140" s="36">
        <v>0</v>
      </c>
      <c r="CI140" s="36">
        <v>0</v>
      </c>
      <c r="CJ140" s="36">
        <v>0</v>
      </c>
      <c r="CK140" s="36">
        <v>0</v>
      </c>
      <c r="CL140" s="36">
        <v>446535</v>
      </c>
      <c r="CM140" s="36">
        <v>-2796721</v>
      </c>
      <c r="CN140" s="36">
        <v>0</v>
      </c>
      <c r="CO140" s="36">
        <v>0</v>
      </c>
      <c r="CP140" s="36">
        <v>0</v>
      </c>
      <c r="CQ140" s="36">
        <v>0</v>
      </c>
      <c r="CR140" s="36">
        <v>0</v>
      </c>
      <c r="CS140" s="36">
        <v>0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6">
        <v>0</v>
      </c>
      <c r="DC140" s="36">
        <v>0</v>
      </c>
      <c r="DD140" s="36">
        <v>0</v>
      </c>
      <c r="DE140" s="36">
        <v>-2796721</v>
      </c>
      <c r="DF140" s="36">
        <v>0</v>
      </c>
      <c r="DG140" s="36">
        <v>0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6">
        <v>0</v>
      </c>
      <c r="FM140" s="36">
        <v>0</v>
      </c>
      <c r="FN140" s="36">
        <v>0</v>
      </c>
      <c r="FO140" s="36">
        <v>0</v>
      </c>
      <c r="FP140" s="36">
        <v>0</v>
      </c>
      <c r="FQ140" s="36">
        <v>446535</v>
      </c>
      <c r="FR140" s="36">
        <v>0</v>
      </c>
      <c r="FS140" s="37"/>
      <c r="FT140" s="39">
        <f t="shared" si="101"/>
        <v>70790</v>
      </c>
      <c r="FU140" s="39">
        <f t="shared" si="102"/>
        <v>669</v>
      </c>
      <c r="FV140" s="39">
        <f t="shared" si="103"/>
        <v>0</v>
      </c>
      <c r="FW140" s="39">
        <f t="shared" si="104"/>
        <v>1644485</v>
      </c>
      <c r="FX140" s="39">
        <f t="shared" si="105"/>
        <v>0</v>
      </c>
      <c r="FY140" s="39">
        <f t="shared" si="106"/>
        <v>220174</v>
      </c>
      <c r="FZ140" s="39">
        <f t="shared" si="107"/>
        <v>0</v>
      </c>
      <c r="GA140" s="39">
        <f t="shared" si="108"/>
        <v>91613</v>
      </c>
      <c r="GB140" s="39">
        <f t="shared" si="109"/>
        <v>307756</v>
      </c>
      <c r="GC140" s="39">
        <f t="shared" si="110"/>
        <v>0</v>
      </c>
      <c r="GD140" s="39">
        <f t="shared" si="111"/>
        <v>0</v>
      </c>
      <c r="GE140" s="39">
        <f t="shared" si="112"/>
        <v>0</v>
      </c>
      <c r="GF140" s="39"/>
      <c r="GG140" s="39"/>
      <c r="GH140" s="39">
        <f t="shared" si="113"/>
        <v>14699.159663865546</v>
      </c>
      <c r="GI140" s="39">
        <f t="shared" si="114"/>
        <v>0</v>
      </c>
      <c r="GJ140" s="39">
        <f t="shared" si="115"/>
        <v>2350186.1596638653</v>
      </c>
      <c r="GK140" s="39"/>
      <c r="GL140" s="39">
        <f t="shared" si="116"/>
        <v>0</v>
      </c>
      <c r="GM140" s="39"/>
      <c r="GN140" s="39">
        <f t="shared" si="118"/>
        <v>0</v>
      </c>
      <c r="GO140" s="40">
        <f t="shared" si="117"/>
        <v>446535</v>
      </c>
      <c r="GP140" s="40">
        <f t="shared" si="119"/>
        <v>2796721.1596638653</v>
      </c>
      <c r="GQ140" s="40">
        <f t="shared" si="120"/>
        <v>2796721.1596638653</v>
      </c>
      <c r="GR140" s="39" t="str">
        <f>IFERROR(VLOOKUP(CONCATENATE(C140,R140,S140),'Clientes Afectados'!$L$4:$M$249,2,0),"NO")</f>
        <v>NO</v>
      </c>
      <c r="GS140" s="64">
        <f t="shared" si="121"/>
        <v>30</v>
      </c>
      <c r="GT140" s="39" t="e">
        <f>+IF(GS140&gt;#REF!,"SI","NO")</f>
        <v>#REF!</v>
      </c>
    </row>
    <row r="141" spans="1:202" x14ac:dyDescent="0.25">
      <c r="A141" s="35">
        <v>43221</v>
      </c>
      <c r="B141" s="36">
        <v>1594986</v>
      </c>
      <c r="C141" s="36">
        <v>2797207</v>
      </c>
      <c r="D141" s="36">
        <v>2797207</v>
      </c>
      <c r="E141" s="37" t="s">
        <v>282</v>
      </c>
      <c r="F141" s="37" t="s">
        <v>305</v>
      </c>
      <c r="G141" s="37" t="s">
        <v>284</v>
      </c>
      <c r="H141" s="85" t="s">
        <v>285</v>
      </c>
      <c r="I141" s="37" t="s">
        <v>286</v>
      </c>
      <c r="J141" s="37" t="s">
        <v>233</v>
      </c>
      <c r="K141" s="37" t="s">
        <v>234</v>
      </c>
      <c r="L141" s="37" t="s">
        <v>235</v>
      </c>
      <c r="M141" s="37" t="s">
        <v>245</v>
      </c>
      <c r="N141" s="37" t="s">
        <v>246</v>
      </c>
      <c r="O141" s="37" t="s">
        <v>246</v>
      </c>
      <c r="P141" s="37" t="s">
        <v>281</v>
      </c>
      <c r="Q141" s="37" t="s">
        <v>240</v>
      </c>
      <c r="R141" s="38">
        <v>43195</v>
      </c>
      <c r="S141" s="38">
        <v>43225</v>
      </c>
      <c r="T141" s="38">
        <v>43228</v>
      </c>
      <c r="U141" s="36">
        <v>212471396</v>
      </c>
      <c r="V141" s="36">
        <v>19287</v>
      </c>
      <c r="W141" s="36">
        <v>0</v>
      </c>
      <c r="X141" s="36">
        <v>6489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40</v>
      </c>
      <c r="AE141" s="36"/>
      <c r="AF141" s="36">
        <v>39</v>
      </c>
      <c r="AG141" s="36">
        <v>39</v>
      </c>
      <c r="AH141" s="36">
        <v>0</v>
      </c>
      <c r="AI141" s="36">
        <v>796</v>
      </c>
      <c r="AJ141" s="36">
        <v>0</v>
      </c>
      <c r="AK141" s="36">
        <v>1411787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179115</v>
      </c>
      <c r="AU141" s="36">
        <v>0</v>
      </c>
      <c r="AV141" s="36">
        <v>0</v>
      </c>
      <c r="AW141" s="36">
        <v>11958</v>
      </c>
      <c r="AX141" s="36">
        <v>0</v>
      </c>
      <c r="AY141" s="36">
        <v>132288</v>
      </c>
      <c r="AZ141" s="36">
        <v>343518</v>
      </c>
      <c r="BA141" s="36">
        <v>0</v>
      </c>
      <c r="BB141" s="36">
        <v>0</v>
      </c>
      <c r="BC141" s="36">
        <v>0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>
        <v>0</v>
      </c>
      <c r="BO141" s="36">
        <v>0</v>
      </c>
      <c r="BP141" s="36">
        <v>0</v>
      </c>
      <c r="BQ141" s="36">
        <v>0</v>
      </c>
      <c r="BR141" s="36">
        <v>0</v>
      </c>
      <c r="BS141" s="36">
        <v>0</v>
      </c>
      <c r="BT141" s="36">
        <v>0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1747448</v>
      </c>
      <c r="CE141" s="36">
        <v>2079463</v>
      </c>
      <c r="CF141" s="36">
        <v>0</v>
      </c>
      <c r="CG141" s="36">
        <v>332015</v>
      </c>
      <c r="CH141" s="36">
        <v>0</v>
      </c>
      <c r="CI141" s="36">
        <v>0</v>
      </c>
      <c r="CJ141" s="36">
        <v>0</v>
      </c>
      <c r="CK141" s="36">
        <v>0</v>
      </c>
      <c r="CL141" s="36">
        <v>332015</v>
      </c>
      <c r="CM141" s="36">
        <v>-2079463</v>
      </c>
      <c r="CN141" s="36">
        <v>0</v>
      </c>
      <c r="CO141" s="36">
        <v>0</v>
      </c>
      <c r="CP141" s="36">
        <v>0</v>
      </c>
      <c r="CQ141" s="36">
        <v>0</v>
      </c>
      <c r="CR141" s="36">
        <v>0</v>
      </c>
      <c r="CS141" s="36">
        <v>0</v>
      </c>
      <c r="CT141" s="36">
        <v>0</v>
      </c>
      <c r="CU141" s="36">
        <v>0</v>
      </c>
      <c r="CV141" s="36">
        <v>0</v>
      </c>
      <c r="CW141" s="36">
        <v>0</v>
      </c>
      <c r="CX141" s="36">
        <v>0</v>
      </c>
      <c r="CY141" s="36">
        <v>0</v>
      </c>
      <c r="CZ141" s="36">
        <v>0</v>
      </c>
      <c r="DA141" s="36">
        <v>0</v>
      </c>
      <c r="DB141" s="36">
        <v>0</v>
      </c>
      <c r="DC141" s="36">
        <v>0</v>
      </c>
      <c r="DD141" s="36">
        <v>0</v>
      </c>
      <c r="DE141" s="36">
        <v>-2079463</v>
      </c>
      <c r="DF141" s="36">
        <v>0</v>
      </c>
      <c r="DG141" s="36">
        <v>0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0</v>
      </c>
      <c r="DN141" s="36">
        <v>0</v>
      </c>
      <c r="DO141" s="36">
        <v>0</v>
      </c>
      <c r="DP141" s="36">
        <v>0</v>
      </c>
      <c r="DQ141" s="36">
        <v>0</v>
      </c>
      <c r="DR141" s="36">
        <v>0</v>
      </c>
      <c r="DS141" s="36">
        <v>0</v>
      </c>
      <c r="DT141" s="36">
        <v>0</v>
      </c>
      <c r="DU141" s="36">
        <v>0</v>
      </c>
      <c r="DV141" s="36">
        <v>0</v>
      </c>
      <c r="DW141" s="36">
        <v>0</v>
      </c>
      <c r="DX141" s="36">
        <v>0</v>
      </c>
      <c r="DY141" s="36">
        <v>0</v>
      </c>
      <c r="DZ141" s="36">
        <v>0</v>
      </c>
      <c r="EA141" s="36">
        <v>0</v>
      </c>
      <c r="EB141" s="36">
        <v>0</v>
      </c>
      <c r="EC141" s="36">
        <v>0</v>
      </c>
      <c r="ED141" s="36">
        <v>0</v>
      </c>
      <c r="EE141" s="36">
        <v>0</v>
      </c>
      <c r="EF141" s="36">
        <v>0</v>
      </c>
      <c r="EG141" s="36">
        <v>0</v>
      </c>
      <c r="EH141" s="36">
        <v>0</v>
      </c>
      <c r="EI141" s="36">
        <v>0</v>
      </c>
      <c r="EJ141" s="36">
        <v>0</v>
      </c>
      <c r="EK141" s="36">
        <v>0</v>
      </c>
      <c r="EL141" s="36">
        <v>0</v>
      </c>
      <c r="EM141" s="36">
        <v>0</v>
      </c>
      <c r="EN141" s="36">
        <v>0</v>
      </c>
      <c r="EO141" s="36">
        <v>0</v>
      </c>
      <c r="EP141" s="36">
        <v>0</v>
      </c>
      <c r="EQ141" s="36">
        <v>0</v>
      </c>
      <c r="ER141" s="36">
        <v>0</v>
      </c>
      <c r="ES141" s="36">
        <v>0</v>
      </c>
      <c r="ET141" s="36">
        <v>0</v>
      </c>
      <c r="EU141" s="36">
        <v>0</v>
      </c>
      <c r="EV141" s="36">
        <v>0</v>
      </c>
      <c r="EW141" s="36">
        <v>0</v>
      </c>
      <c r="EX141" s="36">
        <v>0</v>
      </c>
      <c r="EY141" s="36">
        <v>0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0</v>
      </c>
      <c r="FF141" s="36">
        <v>0</v>
      </c>
      <c r="FG141" s="36">
        <v>0</v>
      </c>
      <c r="FH141" s="36">
        <v>0</v>
      </c>
      <c r="FI141" s="36">
        <v>0</v>
      </c>
      <c r="FJ141" s="36">
        <v>0</v>
      </c>
      <c r="FK141" s="36">
        <v>0</v>
      </c>
      <c r="FL141" s="36">
        <v>0</v>
      </c>
      <c r="FM141" s="36">
        <v>0</v>
      </c>
      <c r="FN141" s="36">
        <v>0</v>
      </c>
      <c r="FO141" s="36">
        <v>0</v>
      </c>
      <c r="FP141" s="36">
        <v>0</v>
      </c>
      <c r="FQ141" s="36">
        <v>332015</v>
      </c>
      <c r="FR141" s="36">
        <v>0</v>
      </c>
      <c r="FS141" s="37"/>
      <c r="FT141" s="39">
        <f t="shared" si="101"/>
        <v>0</v>
      </c>
      <c r="FU141" s="39">
        <f t="shared" si="102"/>
        <v>669</v>
      </c>
      <c r="FV141" s="39">
        <f t="shared" si="103"/>
        <v>0</v>
      </c>
      <c r="FW141" s="39">
        <f t="shared" si="104"/>
        <v>1186376</v>
      </c>
      <c r="FX141" s="39">
        <f t="shared" si="105"/>
        <v>0</v>
      </c>
      <c r="FY141" s="39">
        <f t="shared" si="106"/>
        <v>150517</v>
      </c>
      <c r="FZ141" s="39">
        <f t="shared" si="107"/>
        <v>0</v>
      </c>
      <c r="GA141" s="39">
        <f t="shared" si="108"/>
        <v>111166</v>
      </c>
      <c r="GB141" s="39">
        <f t="shared" si="109"/>
        <v>288671</v>
      </c>
      <c r="GC141" s="39">
        <f t="shared" si="110"/>
        <v>0</v>
      </c>
      <c r="GD141" s="39">
        <f t="shared" si="111"/>
        <v>0</v>
      </c>
      <c r="GE141" s="39">
        <f t="shared" si="112"/>
        <v>0</v>
      </c>
      <c r="GF141" s="39"/>
      <c r="GG141" s="39"/>
      <c r="GH141" s="39">
        <f t="shared" si="113"/>
        <v>10048.73949579832</v>
      </c>
      <c r="GI141" s="39">
        <f t="shared" si="114"/>
        <v>0</v>
      </c>
      <c r="GJ141" s="39">
        <f t="shared" si="115"/>
        <v>1747447.7394957982</v>
      </c>
      <c r="GK141" s="39"/>
      <c r="GL141" s="39">
        <f t="shared" si="116"/>
        <v>0</v>
      </c>
      <c r="GM141" s="39"/>
      <c r="GN141" s="39">
        <f t="shared" si="118"/>
        <v>0</v>
      </c>
      <c r="GO141" s="40">
        <f t="shared" si="117"/>
        <v>332015</v>
      </c>
      <c r="GP141" s="40">
        <f t="shared" si="119"/>
        <v>2079462.7394957982</v>
      </c>
      <c r="GQ141" s="40">
        <f t="shared" si="120"/>
        <v>2079462.7394957982</v>
      </c>
      <c r="GR141" s="39" t="str">
        <f>IFERROR(VLOOKUP(CONCATENATE(C141,R141,S141),'Clientes Afectados'!$L$4:$M$249,2,0),"NO")</f>
        <v>NO</v>
      </c>
      <c r="GS141" s="64">
        <f t="shared" si="121"/>
        <v>30</v>
      </c>
      <c r="GT141" s="39" t="e">
        <f>+IF(GS141&gt;#REF!,"SI","NO")</f>
        <v>#REF!</v>
      </c>
    </row>
    <row r="142" spans="1:202" x14ac:dyDescent="0.25">
      <c r="A142" s="35">
        <v>43191</v>
      </c>
      <c r="B142" s="36">
        <v>1594986</v>
      </c>
      <c r="C142" s="36">
        <v>532954</v>
      </c>
      <c r="D142" s="36">
        <v>532954</v>
      </c>
      <c r="E142" s="37" t="s">
        <v>308</v>
      </c>
      <c r="F142" s="37" t="s">
        <v>229</v>
      </c>
      <c r="G142" s="37" t="s">
        <v>309</v>
      </c>
      <c r="H142" s="85" t="s">
        <v>231</v>
      </c>
      <c r="I142" s="37" t="s">
        <v>310</v>
      </c>
      <c r="J142" s="37" t="s">
        <v>233</v>
      </c>
      <c r="K142" s="37" t="s">
        <v>234</v>
      </c>
      <c r="L142" s="37" t="s">
        <v>235</v>
      </c>
      <c r="M142" s="37" t="s">
        <v>311</v>
      </c>
      <c r="N142" s="37" t="s">
        <v>236</v>
      </c>
      <c r="O142" s="37" t="s">
        <v>236</v>
      </c>
      <c r="P142" s="37" t="s">
        <v>239</v>
      </c>
      <c r="Q142" s="37" t="s">
        <v>240</v>
      </c>
      <c r="R142" s="38">
        <v>43074</v>
      </c>
      <c r="S142" s="38">
        <v>43190</v>
      </c>
      <c r="T142" s="38">
        <v>43197</v>
      </c>
      <c r="U142" s="36">
        <v>212471396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53815</v>
      </c>
      <c r="AD142" s="36">
        <v>0</v>
      </c>
      <c r="AE142" s="36">
        <v>0</v>
      </c>
      <c r="AF142" s="36">
        <v>0</v>
      </c>
      <c r="AG142" s="36">
        <v>0</v>
      </c>
      <c r="AH142" s="36">
        <v>122762</v>
      </c>
      <c r="AI142" s="36">
        <v>663</v>
      </c>
      <c r="AJ142" s="36">
        <v>0</v>
      </c>
      <c r="AK142" s="36">
        <v>3808239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159291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>
        <v>0</v>
      </c>
      <c r="BO142" s="36">
        <v>0</v>
      </c>
      <c r="BP142" s="36">
        <v>0</v>
      </c>
      <c r="BQ142" s="36">
        <v>0</v>
      </c>
      <c r="BR142" s="36">
        <v>0</v>
      </c>
      <c r="BS142" s="36">
        <v>0</v>
      </c>
      <c r="BT142" s="36">
        <v>0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3437777</v>
      </c>
      <c r="CE142" s="36">
        <v>4090955</v>
      </c>
      <c r="CF142" s="36">
        <v>0</v>
      </c>
      <c r="CG142" s="36">
        <v>653178</v>
      </c>
      <c r="CH142" s="36">
        <v>0</v>
      </c>
      <c r="CI142" s="36">
        <v>0</v>
      </c>
      <c r="CJ142" s="36">
        <v>0</v>
      </c>
      <c r="CK142" s="36">
        <v>0</v>
      </c>
      <c r="CL142" s="36">
        <v>653178</v>
      </c>
      <c r="CM142" s="36">
        <v>-4090955</v>
      </c>
      <c r="CN142" s="36">
        <v>0</v>
      </c>
      <c r="CO142" s="36">
        <v>0</v>
      </c>
      <c r="CP142" s="36">
        <v>0</v>
      </c>
      <c r="CQ142" s="36">
        <v>0</v>
      </c>
      <c r="CR142" s="36">
        <v>0</v>
      </c>
      <c r="CS142" s="36">
        <v>0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6">
        <v>0</v>
      </c>
      <c r="DC142" s="36">
        <v>0</v>
      </c>
      <c r="DD142" s="36">
        <v>0</v>
      </c>
      <c r="DE142" s="36">
        <v>-4090955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0</v>
      </c>
      <c r="DP142" s="36">
        <v>0</v>
      </c>
      <c r="DQ142" s="36">
        <v>0</v>
      </c>
      <c r="DR142" s="36">
        <v>0</v>
      </c>
      <c r="DS142" s="36">
        <v>0</v>
      </c>
      <c r="DT142" s="36">
        <v>0</v>
      </c>
      <c r="DU142" s="36">
        <v>0</v>
      </c>
      <c r="DV142" s="36">
        <v>0</v>
      </c>
      <c r="DW142" s="36">
        <v>0</v>
      </c>
      <c r="DX142" s="36">
        <v>0</v>
      </c>
      <c r="DY142" s="36">
        <v>0</v>
      </c>
      <c r="DZ142" s="36">
        <v>0</v>
      </c>
      <c r="EA142" s="36">
        <v>0</v>
      </c>
      <c r="EB142" s="36">
        <v>0</v>
      </c>
      <c r="EC142" s="36">
        <v>0</v>
      </c>
      <c r="ED142" s="36">
        <v>0</v>
      </c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6"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0</v>
      </c>
      <c r="FN142" s="36">
        <v>0</v>
      </c>
      <c r="FO142" s="36">
        <v>0</v>
      </c>
      <c r="FP142" s="36">
        <v>0</v>
      </c>
      <c r="FQ142" s="36">
        <v>653178</v>
      </c>
      <c r="FR142" s="36">
        <v>0</v>
      </c>
      <c r="FS142" s="37"/>
      <c r="FT142" s="39">
        <f t="shared" ref="FT142:FT167" si="122">ROUND(AH142/1.19,0)</f>
        <v>103161</v>
      </c>
      <c r="FU142" s="39">
        <f t="shared" ref="FU142:FU167" si="123">ROUND(AI142/1.19,0)</f>
        <v>557</v>
      </c>
      <c r="FV142" s="39">
        <f t="shared" ref="FV142:FV167" si="124">ROUND(AJ142/1.19,0)</f>
        <v>0</v>
      </c>
      <c r="FW142" s="39">
        <f t="shared" ref="FW142:FW167" si="125">ROUND(AK142/1.19,0)</f>
        <v>3200201</v>
      </c>
      <c r="FX142" s="39">
        <f t="shared" ref="FX142:FX167" si="126">ROUND(AL142/1.19,0)</f>
        <v>0</v>
      </c>
      <c r="FY142" s="39">
        <f t="shared" ref="FY142:FY167" si="127">ROUND(AT142/1.19,0)</f>
        <v>0</v>
      </c>
      <c r="FZ142" s="39">
        <f t="shared" ref="FZ142:FZ167" si="128">ROUND(AN142/1.19,0)</f>
        <v>0</v>
      </c>
      <c r="GA142" s="39">
        <f t="shared" ref="GA142:GA167" si="129">ROUND(AY142/1.19,0)</f>
        <v>133858</v>
      </c>
      <c r="GB142" s="39">
        <f t="shared" ref="GB142:GB167" si="130">ROUND(AZ142/1.19,0)</f>
        <v>0</v>
      </c>
      <c r="GC142" s="39">
        <f t="shared" ref="GC142:GC167" si="131">ROUND(BA142/1.19,0)</f>
        <v>0</v>
      </c>
      <c r="GD142" s="39">
        <f t="shared" ref="GD142:GD167" si="132">ROUND(BN142/1.19,0)</f>
        <v>0</v>
      </c>
      <c r="GE142" s="39">
        <f t="shared" ref="GE142:GE167" si="133">ROUND(BO142/1.19,0)</f>
        <v>0</v>
      </c>
      <c r="GF142" s="39"/>
      <c r="GG142" s="39"/>
      <c r="GH142" s="39">
        <f t="shared" ref="GH142:GH167" si="134">AW142/1.19</f>
        <v>0</v>
      </c>
      <c r="GI142" s="39">
        <f t="shared" ref="GI142:GI167" si="135">EZ142</f>
        <v>0</v>
      </c>
      <c r="GJ142" s="39">
        <f t="shared" ref="GJ142:GJ167" si="136">SUM(FT142:GE142)+GH142</f>
        <v>3437777</v>
      </c>
      <c r="GK142" s="39"/>
      <c r="GL142" s="39">
        <f t="shared" ref="GL142:GL167" si="137">BP142</f>
        <v>0</v>
      </c>
      <c r="GM142" s="39"/>
      <c r="GN142" s="39">
        <f t="shared" si="118"/>
        <v>0</v>
      </c>
      <c r="GO142" s="40">
        <f t="shared" ref="GO142:GO167" si="138">ROUND(GJ142*0.19,0)</f>
        <v>653178</v>
      </c>
      <c r="GP142" s="40">
        <f t="shared" si="119"/>
        <v>4090955</v>
      </c>
      <c r="GQ142" s="40">
        <f t="shared" si="120"/>
        <v>4090955</v>
      </c>
      <c r="GR142" s="39" t="str">
        <f>IFERROR(VLOOKUP(CONCATENATE(C142,R142,S142),'Clientes Afectados'!$L$4:$M$249,2,0),"NO")</f>
        <v>NO</v>
      </c>
      <c r="GS142" s="64">
        <f t="shared" si="121"/>
        <v>116</v>
      </c>
      <c r="GT142" s="39" t="e">
        <f>+IF(GS142&gt;#REF!,"SI","NO")</f>
        <v>#REF!</v>
      </c>
    </row>
    <row r="143" spans="1:202" x14ac:dyDescent="0.25">
      <c r="A143" s="35">
        <v>43191</v>
      </c>
      <c r="B143" s="36">
        <v>1594986</v>
      </c>
      <c r="C143" s="36">
        <v>532986</v>
      </c>
      <c r="D143" s="36">
        <v>532986</v>
      </c>
      <c r="E143" s="37" t="s">
        <v>312</v>
      </c>
      <c r="F143" s="37" t="s">
        <v>258</v>
      </c>
      <c r="G143" s="37" t="s">
        <v>313</v>
      </c>
      <c r="H143" s="85" t="s">
        <v>231</v>
      </c>
      <c r="I143" s="37" t="s">
        <v>262</v>
      </c>
      <c r="J143" s="37" t="s">
        <v>233</v>
      </c>
      <c r="K143" s="37" t="s">
        <v>234</v>
      </c>
      <c r="L143" s="37" t="s">
        <v>235</v>
      </c>
      <c r="M143" s="37" t="s">
        <v>245</v>
      </c>
      <c r="N143" s="37" t="s">
        <v>246</v>
      </c>
      <c r="O143" s="37" t="s">
        <v>246</v>
      </c>
      <c r="P143" s="37" t="s">
        <v>239</v>
      </c>
      <c r="Q143" s="37" t="s">
        <v>240</v>
      </c>
      <c r="R143" s="38">
        <v>43165</v>
      </c>
      <c r="S143" s="38">
        <v>43190</v>
      </c>
      <c r="T143" s="38">
        <v>43197</v>
      </c>
      <c r="U143" s="36">
        <v>212471396</v>
      </c>
      <c r="V143" s="36">
        <v>124510</v>
      </c>
      <c r="W143" s="36">
        <v>0</v>
      </c>
      <c r="X143" s="36">
        <v>45476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331</v>
      </c>
      <c r="AE143" s="36">
        <v>342</v>
      </c>
      <c r="AF143" s="36">
        <v>269</v>
      </c>
      <c r="AG143" s="36">
        <v>212</v>
      </c>
      <c r="AH143" s="36">
        <v>65925</v>
      </c>
      <c r="AI143" s="36">
        <v>663</v>
      </c>
      <c r="AJ143" s="36">
        <v>0</v>
      </c>
      <c r="AK143" s="36">
        <v>8636382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1156294</v>
      </c>
      <c r="AU143" s="36">
        <v>0</v>
      </c>
      <c r="AV143" s="36">
        <v>0</v>
      </c>
      <c r="AW143" s="36">
        <v>77195</v>
      </c>
      <c r="AX143" s="36">
        <v>0</v>
      </c>
      <c r="AY143" s="36">
        <v>327456</v>
      </c>
      <c r="AZ143" s="36">
        <v>1218441</v>
      </c>
      <c r="BA143" s="36">
        <v>0</v>
      </c>
      <c r="BB143" s="36">
        <v>0</v>
      </c>
      <c r="BC143" s="36">
        <v>0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6">
        <v>0</v>
      </c>
      <c r="BP143" s="36">
        <v>0</v>
      </c>
      <c r="BQ143" s="36">
        <v>0</v>
      </c>
      <c r="BR143" s="36">
        <v>0</v>
      </c>
      <c r="BS143" s="36">
        <v>0</v>
      </c>
      <c r="BT143" s="36">
        <v>0</v>
      </c>
      <c r="BU143" s="36">
        <v>0</v>
      </c>
      <c r="BV143" s="36">
        <v>0</v>
      </c>
      <c r="BW143" s="36">
        <v>0</v>
      </c>
      <c r="BX143" s="3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9649039</v>
      </c>
      <c r="CE143" s="36">
        <v>11482356</v>
      </c>
      <c r="CF143" s="36">
        <v>0</v>
      </c>
      <c r="CG143" s="36">
        <v>1833317</v>
      </c>
      <c r="CH143" s="36">
        <v>0</v>
      </c>
      <c r="CI143" s="36">
        <v>0</v>
      </c>
      <c r="CJ143" s="36">
        <v>0</v>
      </c>
      <c r="CK143" s="36">
        <v>0</v>
      </c>
      <c r="CL143" s="36">
        <v>1833317</v>
      </c>
      <c r="CM143" s="36">
        <v>-11482356</v>
      </c>
      <c r="CN143" s="36">
        <v>0</v>
      </c>
      <c r="CO143" s="36">
        <v>0</v>
      </c>
      <c r="CP143" s="36">
        <v>0</v>
      </c>
      <c r="CQ143" s="36">
        <v>0</v>
      </c>
      <c r="CR143" s="36">
        <v>0</v>
      </c>
      <c r="CS143" s="36">
        <v>0</v>
      </c>
      <c r="CT143" s="36">
        <v>0</v>
      </c>
      <c r="CU143" s="36">
        <v>0</v>
      </c>
      <c r="CV143" s="36">
        <v>0</v>
      </c>
      <c r="CW143" s="36">
        <v>0</v>
      </c>
      <c r="CX143" s="36">
        <v>0</v>
      </c>
      <c r="CY143" s="36">
        <v>0</v>
      </c>
      <c r="CZ143" s="36">
        <v>0</v>
      </c>
      <c r="DA143" s="36">
        <v>0</v>
      </c>
      <c r="DB143" s="36">
        <v>0</v>
      </c>
      <c r="DC143" s="36">
        <v>0</v>
      </c>
      <c r="DD143" s="36">
        <v>0</v>
      </c>
      <c r="DE143" s="36">
        <v>-11482356</v>
      </c>
      <c r="DF143" s="36">
        <v>0</v>
      </c>
      <c r="DG143" s="36">
        <v>0</v>
      </c>
      <c r="DH143" s="36">
        <v>0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  <c r="DQ143" s="36">
        <v>0</v>
      </c>
      <c r="DR143" s="36">
        <v>0</v>
      </c>
      <c r="DS143" s="36">
        <v>0</v>
      </c>
      <c r="DT143" s="36">
        <v>0</v>
      </c>
      <c r="DU143" s="36">
        <v>0</v>
      </c>
      <c r="DV143" s="36">
        <v>0</v>
      </c>
      <c r="DW143" s="36">
        <v>0</v>
      </c>
      <c r="DX143" s="36">
        <v>0</v>
      </c>
      <c r="DY143" s="36">
        <v>0</v>
      </c>
      <c r="DZ143" s="36">
        <v>0</v>
      </c>
      <c r="EA143" s="36">
        <v>0</v>
      </c>
      <c r="EB143" s="36">
        <v>0</v>
      </c>
      <c r="EC143" s="36">
        <v>0</v>
      </c>
      <c r="ED143" s="36">
        <v>0</v>
      </c>
      <c r="EE143" s="36">
        <v>0</v>
      </c>
      <c r="EF143" s="36">
        <v>0</v>
      </c>
      <c r="EG143" s="36">
        <v>0</v>
      </c>
      <c r="EH143" s="36">
        <v>0</v>
      </c>
      <c r="EI143" s="36">
        <v>0</v>
      </c>
      <c r="EJ143" s="36">
        <v>0</v>
      </c>
      <c r="EK143" s="36">
        <v>0</v>
      </c>
      <c r="EL143" s="36">
        <v>0</v>
      </c>
      <c r="EM143" s="36">
        <v>0</v>
      </c>
      <c r="EN143" s="36">
        <v>0</v>
      </c>
      <c r="EO143" s="36">
        <v>0</v>
      </c>
      <c r="EP143" s="36">
        <v>0</v>
      </c>
      <c r="EQ143" s="36">
        <v>0</v>
      </c>
      <c r="ER143" s="36">
        <v>0</v>
      </c>
      <c r="ES143" s="36">
        <v>0</v>
      </c>
      <c r="ET143" s="36">
        <v>0</v>
      </c>
      <c r="EU143" s="36">
        <v>0</v>
      </c>
      <c r="EV143" s="36">
        <v>0</v>
      </c>
      <c r="EW143" s="36">
        <v>0</v>
      </c>
      <c r="EX143" s="36">
        <v>0</v>
      </c>
      <c r="EY143" s="36">
        <v>0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0</v>
      </c>
      <c r="FF143" s="36">
        <v>0</v>
      </c>
      <c r="FG143" s="36">
        <v>0</v>
      </c>
      <c r="FH143" s="36">
        <v>0</v>
      </c>
      <c r="FI143" s="36">
        <v>0</v>
      </c>
      <c r="FJ143" s="36">
        <v>0</v>
      </c>
      <c r="FK143" s="36">
        <v>0</v>
      </c>
      <c r="FL143" s="36">
        <v>0</v>
      </c>
      <c r="FM143" s="36">
        <v>0</v>
      </c>
      <c r="FN143" s="36">
        <v>0</v>
      </c>
      <c r="FO143" s="36">
        <v>0</v>
      </c>
      <c r="FP143" s="36">
        <v>0</v>
      </c>
      <c r="FQ143" s="36">
        <v>1833317</v>
      </c>
      <c r="FR143" s="36">
        <v>0</v>
      </c>
      <c r="FS143" s="37"/>
      <c r="FT143" s="39">
        <f t="shared" si="122"/>
        <v>55399</v>
      </c>
      <c r="FU143" s="39">
        <f t="shared" si="123"/>
        <v>557</v>
      </c>
      <c r="FV143" s="39">
        <f t="shared" si="124"/>
        <v>0</v>
      </c>
      <c r="FW143" s="39">
        <f t="shared" si="125"/>
        <v>7257464</v>
      </c>
      <c r="FX143" s="39">
        <f t="shared" si="126"/>
        <v>0</v>
      </c>
      <c r="FY143" s="39">
        <f t="shared" si="127"/>
        <v>971676</v>
      </c>
      <c r="FZ143" s="39">
        <f t="shared" si="128"/>
        <v>0</v>
      </c>
      <c r="GA143" s="39">
        <f t="shared" si="129"/>
        <v>275173</v>
      </c>
      <c r="GB143" s="39">
        <f t="shared" si="130"/>
        <v>1023900</v>
      </c>
      <c r="GC143" s="39">
        <f t="shared" si="131"/>
        <v>0</v>
      </c>
      <c r="GD143" s="39">
        <f t="shared" si="132"/>
        <v>0</v>
      </c>
      <c r="GE143" s="39">
        <f t="shared" si="133"/>
        <v>0</v>
      </c>
      <c r="GF143" s="39"/>
      <c r="GG143" s="39"/>
      <c r="GH143" s="39">
        <f t="shared" si="134"/>
        <v>64869.747899159665</v>
      </c>
      <c r="GI143" s="39">
        <f t="shared" si="135"/>
        <v>0</v>
      </c>
      <c r="GJ143" s="39">
        <f t="shared" si="136"/>
        <v>9649038.7478991598</v>
      </c>
      <c r="GK143" s="39"/>
      <c r="GL143" s="39">
        <f t="shared" si="137"/>
        <v>0</v>
      </c>
      <c r="GM143" s="39"/>
      <c r="GN143" s="39">
        <f t="shared" si="118"/>
        <v>0</v>
      </c>
      <c r="GO143" s="40">
        <f t="shared" si="138"/>
        <v>1833317</v>
      </c>
      <c r="GP143" s="40">
        <f t="shared" si="119"/>
        <v>11482355.74789916</v>
      </c>
      <c r="GQ143" s="40">
        <f t="shared" si="120"/>
        <v>11482355.74789916</v>
      </c>
      <c r="GR143" s="39" t="str">
        <f>IFERROR(VLOOKUP(CONCATENATE(C143,R143,S143),'Clientes Afectados'!$L$4:$M$249,2,0),"NO")</f>
        <v>NO</v>
      </c>
      <c r="GS143" s="64">
        <f t="shared" si="121"/>
        <v>25</v>
      </c>
      <c r="GT143" s="39" t="e">
        <f>+IF(GS143&gt;#REF!,"SI","NO")</f>
        <v>#REF!</v>
      </c>
    </row>
    <row r="144" spans="1:202" x14ac:dyDescent="0.25">
      <c r="A144" s="35">
        <v>43191</v>
      </c>
      <c r="B144" s="36">
        <v>1594986</v>
      </c>
      <c r="C144" s="36">
        <v>532990</v>
      </c>
      <c r="D144" s="36">
        <v>532990</v>
      </c>
      <c r="E144" s="37" t="s">
        <v>314</v>
      </c>
      <c r="F144" s="37" t="s">
        <v>229</v>
      </c>
      <c r="G144" s="37" t="s">
        <v>315</v>
      </c>
      <c r="H144" s="85" t="s">
        <v>231</v>
      </c>
      <c r="I144" s="37" t="s">
        <v>232</v>
      </c>
      <c r="J144" s="37" t="s">
        <v>233</v>
      </c>
      <c r="K144" s="37" t="s">
        <v>234</v>
      </c>
      <c r="L144" s="37" t="s">
        <v>235</v>
      </c>
      <c r="M144" s="37" t="s">
        <v>236</v>
      </c>
      <c r="N144" s="37" t="s">
        <v>316</v>
      </c>
      <c r="O144" s="37" t="s">
        <v>316</v>
      </c>
      <c r="P144" s="37" t="s">
        <v>239</v>
      </c>
      <c r="Q144" s="37" t="s">
        <v>240</v>
      </c>
      <c r="R144" s="38">
        <v>43165</v>
      </c>
      <c r="S144" s="38">
        <v>43190</v>
      </c>
      <c r="T144" s="38">
        <v>43197</v>
      </c>
      <c r="U144" s="36">
        <v>212471396</v>
      </c>
      <c r="V144" s="36">
        <v>126325</v>
      </c>
      <c r="W144" s="36">
        <v>0</v>
      </c>
      <c r="X144" s="36">
        <v>9934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437</v>
      </c>
      <c r="AE144" s="36">
        <v>449</v>
      </c>
      <c r="AF144" s="36">
        <v>426</v>
      </c>
      <c r="AG144" s="36">
        <v>321</v>
      </c>
      <c r="AH144" s="36">
        <v>122901</v>
      </c>
      <c r="AI144" s="36">
        <v>663</v>
      </c>
      <c r="AJ144" s="36">
        <v>0</v>
      </c>
      <c r="AK144" s="36">
        <v>8762276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1173151</v>
      </c>
      <c r="AU144" s="36">
        <v>0</v>
      </c>
      <c r="AV144" s="36">
        <v>0</v>
      </c>
      <c r="AW144" s="36">
        <v>78320</v>
      </c>
      <c r="AX144" s="36">
        <v>0</v>
      </c>
      <c r="AY144" s="36">
        <v>429907</v>
      </c>
      <c r="AZ144" s="36">
        <v>1838392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10424881</v>
      </c>
      <c r="CE144" s="36">
        <v>12405608</v>
      </c>
      <c r="CF144" s="36">
        <v>0</v>
      </c>
      <c r="CG144" s="36">
        <v>1980727</v>
      </c>
      <c r="CH144" s="36">
        <v>0</v>
      </c>
      <c r="CI144" s="36">
        <v>0</v>
      </c>
      <c r="CJ144" s="36">
        <v>0</v>
      </c>
      <c r="CK144" s="36">
        <v>0</v>
      </c>
      <c r="CL144" s="36">
        <v>1980727</v>
      </c>
      <c r="CM144" s="36">
        <v>-12405608</v>
      </c>
      <c r="CN144" s="36">
        <v>0</v>
      </c>
      <c r="CO144" s="36">
        <v>0</v>
      </c>
      <c r="CP144" s="36">
        <v>0</v>
      </c>
      <c r="CQ144" s="36">
        <v>0</v>
      </c>
      <c r="CR144" s="36">
        <v>0</v>
      </c>
      <c r="CS144" s="36">
        <v>0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6">
        <v>0</v>
      </c>
      <c r="DC144" s="36">
        <v>0</v>
      </c>
      <c r="DD144" s="36">
        <v>0</v>
      </c>
      <c r="DE144" s="36">
        <v>-12405608</v>
      </c>
      <c r="DF144" s="36">
        <v>0</v>
      </c>
      <c r="DG144" s="36">
        <v>0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0</v>
      </c>
      <c r="DQ144" s="36">
        <v>0</v>
      </c>
      <c r="DR144" s="36">
        <v>0</v>
      </c>
      <c r="DS144" s="36">
        <v>0</v>
      </c>
      <c r="DT144" s="36">
        <v>0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0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0</v>
      </c>
      <c r="FF144" s="36">
        <v>0</v>
      </c>
      <c r="FG144" s="36">
        <v>0</v>
      </c>
      <c r="FH144" s="36">
        <v>0</v>
      </c>
      <c r="FI144" s="36">
        <v>0</v>
      </c>
      <c r="FJ144" s="36">
        <v>0</v>
      </c>
      <c r="FK144" s="36">
        <v>0</v>
      </c>
      <c r="FL144" s="36">
        <v>0</v>
      </c>
      <c r="FM144" s="36">
        <v>0</v>
      </c>
      <c r="FN144" s="36">
        <v>0</v>
      </c>
      <c r="FO144" s="36">
        <v>0</v>
      </c>
      <c r="FP144" s="36">
        <v>0</v>
      </c>
      <c r="FQ144" s="36">
        <v>1980727</v>
      </c>
      <c r="FR144" s="36">
        <v>0</v>
      </c>
      <c r="FS144" s="37"/>
      <c r="FT144" s="39">
        <f t="shared" si="122"/>
        <v>103278</v>
      </c>
      <c r="FU144" s="39">
        <f t="shared" si="123"/>
        <v>557</v>
      </c>
      <c r="FV144" s="39">
        <f t="shared" si="124"/>
        <v>0</v>
      </c>
      <c r="FW144" s="39">
        <f t="shared" si="125"/>
        <v>7363257</v>
      </c>
      <c r="FX144" s="39">
        <f t="shared" si="126"/>
        <v>0</v>
      </c>
      <c r="FY144" s="39">
        <f t="shared" si="127"/>
        <v>985841</v>
      </c>
      <c r="FZ144" s="39">
        <f t="shared" si="128"/>
        <v>0</v>
      </c>
      <c r="GA144" s="39">
        <f t="shared" si="129"/>
        <v>361266</v>
      </c>
      <c r="GB144" s="39">
        <f t="shared" si="130"/>
        <v>1544867</v>
      </c>
      <c r="GC144" s="39">
        <f t="shared" si="131"/>
        <v>0</v>
      </c>
      <c r="GD144" s="39">
        <f t="shared" si="132"/>
        <v>0</v>
      </c>
      <c r="GE144" s="39">
        <f t="shared" si="133"/>
        <v>0</v>
      </c>
      <c r="GF144" s="39"/>
      <c r="GG144" s="39"/>
      <c r="GH144" s="39">
        <f t="shared" si="134"/>
        <v>65815.126050420178</v>
      </c>
      <c r="GI144" s="39">
        <f t="shared" si="135"/>
        <v>0</v>
      </c>
      <c r="GJ144" s="39">
        <f t="shared" si="136"/>
        <v>10424881.12605042</v>
      </c>
      <c r="GK144" s="39"/>
      <c r="GL144" s="39">
        <f t="shared" si="137"/>
        <v>0</v>
      </c>
      <c r="GM144" s="39"/>
      <c r="GN144" s="39">
        <f t="shared" si="118"/>
        <v>0</v>
      </c>
      <c r="GO144" s="40">
        <f t="shared" si="138"/>
        <v>1980727</v>
      </c>
      <c r="GP144" s="40">
        <f t="shared" si="119"/>
        <v>12405608.12605042</v>
      </c>
      <c r="GQ144" s="40">
        <f t="shared" si="120"/>
        <v>12405608.12605042</v>
      </c>
      <c r="GR144" s="39" t="str">
        <f>IFERROR(VLOOKUP(CONCATENATE(C144,R144,S144),'Clientes Afectados'!$L$4:$M$249,2,0),"NO")</f>
        <v>NO</v>
      </c>
      <c r="GS144" s="64">
        <f t="shared" si="121"/>
        <v>25</v>
      </c>
      <c r="GT144" s="39" t="e">
        <f>+IF(GS144&gt;#REF!,"SI","NO")</f>
        <v>#REF!</v>
      </c>
    </row>
    <row r="145" spans="1:202" x14ac:dyDescent="0.25">
      <c r="A145" s="35">
        <v>43191</v>
      </c>
      <c r="B145" s="36">
        <v>1594986</v>
      </c>
      <c r="C145" s="36">
        <v>532998</v>
      </c>
      <c r="D145" s="36">
        <v>532998</v>
      </c>
      <c r="E145" s="37" t="s">
        <v>228</v>
      </c>
      <c r="F145" s="37" t="s">
        <v>229</v>
      </c>
      <c r="G145" s="37" t="s">
        <v>230</v>
      </c>
      <c r="H145" s="85" t="s">
        <v>231</v>
      </c>
      <c r="I145" s="37" t="s">
        <v>232</v>
      </c>
      <c r="J145" s="37" t="s">
        <v>233</v>
      </c>
      <c r="K145" s="37" t="s">
        <v>234</v>
      </c>
      <c r="L145" s="37" t="s">
        <v>235</v>
      </c>
      <c r="M145" s="37" t="s">
        <v>236</v>
      </c>
      <c r="N145" s="37" t="s">
        <v>237</v>
      </c>
      <c r="O145" s="37" t="s">
        <v>306</v>
      </c>
      <c r="P145" s="37" t="s">
        <v>239</v>
      </c>
      <c r="Q145" s="37" t="s">
        <v>240</v>
      </c>
      <c r="R145" s="38">
        <v>43165</v>
      </c>
      <c r="S145" s="38">
        <v>43195</v>
      </c>
      <c r="T145" s="38">
        <v>43197</v>
      </c>
      <c r="U145" s="36">
        <v>212471396</v>
      </c>
      <c r="V145" s="36">
        <v>45606</v>
      </c>
      <c r="W145" s="36">
        <v>0</v>
      </c>
      <c r="X145" s="36">
        <v>15828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196</v>
      </c>
      <c r="AE145" s="36">
        <v>196</v>
      </c>
      <c r="AF145" s="36">
        <v>194</v>
      </c>
      <c r="AG145" s="36">
        <v>173</v>
      </c>
      <c r="AH145" s="36">
        <v>148838</v>
      </c>
      <c r="AI145" s="36">
        <v>795</v>
      </c>
      <c r="AJ145" s="36">
        <v>0</v>
      </c>
      <c r="AK145" s="36">
        <v>3163367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423532</v>
      </c>
      <c r="AU145" s="36">
        <v>0</v>
      </c>
      <c r="AV145" s="36">
        <v>0</v>
      </c>
      <c r="AW145" s="36">
        <v>28276</v>
      </c>
      <c r="AX145" s="36">
        <v>0</v>
      </c>
      <c r="AY145" s="36">
        <v>225692</v>
      </c>
      <c r="AZ145" s="36">
        <v>993337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  <c r="BP145" s="36">
        <v>0</v>
      </c>
      <c r="BQ145" s="36">
        <v>0</v>
      </c>
      <c r="BR145" s="36">
        <v>0</v>
      </c>
      <c r="BS145" s="36">
        <v>0</v>
      </c>
      <c r="BT145" s="36">
        <v>0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4188098</v>
      </c>
      <c r="CE145" s="36">
        <v>4983837</v>
      </c>
      <c r="CF145" s="36">
        <v>0</v>
      </c>
      <c r="CG145" s="36">
        <v>795739</v>
      </c>
      <c r="CH145" s="36">
        <v>0</v>
      </c>
      <c r="CI145" s="36">
        <v>0</v>
      </c>
      <c r="CJ145" s="36">
        <v>0</v>
      </c>
      <c r="CK145" s="36">
        <v>0</v>
      </c>
      <c r="CL145" s="36">
        <v>795739</v>
      </c>
      <c r="CM145" s="36">
        <v>-4983837</v>
      </c>
      <c r="CN145" s="36">
        <v>0</v>
      </c>
      <c r="CO145" s="36">
        <v>0</v>
      </c>
      <c r="CP145" s="36">
        <v>0</v>
      </c>
      <c r="CQ145" s="36">
        <v>0</v>
      </c>
      <c r="CR145" s="36">
        <v>0</v>
      </c>
      <c r="CS145" s="36">
        <v>0</v>
      </c>
      <c r="CT145" s="36">
        <v>0</v>
      </c>
      <c r="CU145" s="36">
        <v>0</v>
      </c>
      <c r="CV145" s="36">
        <v>0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6">
        <v>0</v>
      </c>
      <c r="DC145" s="36">
        <v>0</v>
      </c>
      <c r="DD145" s="36">
        <v>0</v>
      </c>
      <c r="DE145" s="36">
        <v>-4983837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  <c r="DQ145" s="36">
        <v>0</v>
      </c>
      <c r="DR145" s="36">
        <v>0</v>
      </c>
      <c r="DS145" s="36">
        <v>0</v>
      </c>
      <c r="DT145" s="36">
        <v>0</v>
      </c>
      <c r="DU145" s="36">
        <v>0</v>
      </c>
      <c r="DV145" s="36">
        <v>0</v>
      </c>
      <c r="DW145" s="36">
        <v>0</v>
      </c>
      <c r="DX145" s="36">
        <v>0</v>
      </c>
      <c r="DY145" s="36">
        <v>0</v>
      </c>
      <c r="DZ145" s="36">
        <v>0</v>
      </c>
      <c r="EA145" s="36">
        <v>0</v>
      </c>
      <c r="EB145" s="36">
        <v>0</v>
      </c>
      <c r="EC145" s="36">
        <v>0</v>
      </c>
      <c r="ED145" s="36">
        <v>0</v>
      </c>
      <c r="EE145" s="36">
        <v>0</v>
      </c>
      <c r="EF145" s="36">
        <v>0</v>
      </c>
      <c r="EG145" s="36">
        <v>0</v>
      </c>
      <c r="EH145" s="36">
        <v>0</v>
      </c>
      <c r="EI145" s="36">
        <v>0</v>
      </c>
      <c r="EJ145" s="36">
        <v>0</v>
      </c>
      <c r="EK145" s="36">
        <v>0</v>
      </c>
      <c r="EL145" s="36">
        <v>0</v>
      </c>
      <c r="EM145" s="36">
        <v>0</v>
      </c>
      <c r="EN145" s="36">
        <v>0</v>
      </c>
      <c r="EO145" s="36">
        <v>0</v>
      </c>
      <c r="EP145" s="36">
        <v>0</v>
      </c>
      <c r="EQ145" s="36">
        <v>0</v>
      </c>
      <c r="ER145" s="36">
        <v>0</v>
      </c>
      <c r="ES145" s="36">
        <v>0</v>
      </c>
      <c r="ET145" s="36">
        <v>0</v>
      </c>
      <c r="EU145" s="36">
        <v>0</v>
      </c>
      <c r="EV145" s="36">
        <v>0</v>
      </c>
      <c r="EW145" s="36">
        <v>0</v>
      </c>
      <c r="EX145" s="36">
        <v>0</v>
      </c>
      <c r="EY145" s="36">
        <v>0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0</v>
      </c>
      <c r="FF145" s="36">
        <v>0</v>
      </c>
      <c r="FG145" s="36">
        <v>0</v>
      </c>
      <c r="FH145" s="36">
        <v>0</v>
      </c>
      <c r="FI145" s="36">
        <v>0</v>
      </c>
      <c r="FJ145" s="36">
        <v>0</v>
      </c>
      <c r="FK145" s="36">
        <v>0</v>
      </c>
      <c r="FL145" s="36">
        <v>0</v>
      </c>
      <c r="FM145" s="36">
        <v>0</v>
      </c>
      <c r="FN145" s="36">
        <v>0</v>
      </c>
      <c r="FO145" s="36">
        <v>0</v>
      </c>
      <c r="FP145" s="36">
        <v>0</v>
      </c>
      <c r="FQ145" s="36">
        <v>795739</v>
      </c>
      <c r="FR145" s="36">
        <v>0</v>
      </c>
      <c r="FS145" s="37"/>
      <c r="FT145" s="39">
        <f t="shared" si="122"/>
        <v>125074</v>
      </c>
      <c r="FU145" s="39">
        <f t="shared" si="123"/>
        <v>668</v>
      </c>
      <c r="FV145" s="39">
        <f t="shared" si="124"/>
        <v>0</v>
      </c>
      <c r="FW145" s="39">
        <f t="shared" si="125"/>
        <v>2658292</v>
      </c>
      <c r="FX145" s="39">
        <f t="shared" si="126"/>
        <v>0</v>
      </c>
      <c r="FY145" s="39">
        <f t="shared" si="127"/>
        <v>355909</v>
      </c>
      <c r="FZ145" s="39">
        <f t="shared" si="128"/>
        <v>0</v>
      </c>
      <c r="GA145" s="39">
        <f t="shared" si="129"/>
        <v>189657</v>
      </c>
      <c r="GB145" s="39">
        <f t="shared" si="130"/>
        <v>834737</v>
      </c>
      <c r="GC145" s="39">
        <f t="shared" si="131"/>
        <v>0</v>
      </c>
      <c r="GD145" s="39">
        <f t="shared" si="132"/>
        <v>0</v>
      </c>
      <c r="GE145" s="39">
        <f t="shared" si="133"/>
        <v>0</v>
      </c>
      <c r="GF145" s="39"/>
      <c r="GG145" s="39"/>
      <c r="GH145" s="39">
        <f t="shared" si="134"/>
        <v>23761.344537815126</v>
      </c>
      <c r="GI145" s="39">
        <f t="shared" si="135"/>
        <v>0</v>
      </c>
      <c r="GJ145" s="39">
        <f t="shared" si="136"/>
        <v>4188098.3445378151</v>
      </c>
      <c r="GK145" s="39"/>
      <c r="GL145" s="39">
        <f t="shared" si="137"/>
        <v>0</v>
      </c>
      <c r="GM145" s="39"/>
      <c r="GN145" s="39">
        <f t="shared" si="118"/>
        <v>0</v>
      </c>
      <c r="GO145" s="40">
        <f t="shared" si="138"/>
        <v>795739</v>
      </c>
      <c r="GP145" s="40">
        <f t="shared" si="119"/>
        <v>4983837.3445378151</v>
      </c>
      <c r="GQ145" s="40">
        <f t="shared" si="120"/>
        <v>4983837.3445378151</v>
      </c>
      <c r="GR145" s="39" t="str">
        <f>IFERROR(VLOOKUP(CONCATENATE(C145,R145,S145),'Clientes Afectados'!$L$4:$M$249,2,0),"NO")</f>
        <v>NO</v>
      </c>
      <c r="GS145" s="64">
        <f t="shared" si="121"/>
        <v>30</v>
      </c>
      <c r="GT145" s="39" t="e">
        <f>+IF(GS145&gt;#REF!,"SI","NO")</f>
        <v>#REF!</v>
      </c>
    </row>
    <row r="146" spans="1:202" x14ac:dyDescent="0.25">
      <c r="A146" s="35">
        <v>43191</v>
      </c>
      <c r="B146" s="36">
        <v>1594986</v>
      </c>
      <c r="C146" s="36">
        <v>532999</v>
      </c>
      <c r="D146" s="36">
        <v>532999</v>
      </c>
      <c r="E146" s="37" t="s">
        <v>242</v>
      </c>
      <c r="F146" s="37" t="s">
        <v>229</v>
      </c>
      <c r="G146" s="37" t="s">
        <v>243</v>
      </c>
      <c r="H146" s="85" t="s">
        <v>231</v>
      </c>
      <c r="I146" s="37" t="s">
        <v>232</v>
      </c>
      <c r="J146" s="37" t="s">
        <v>233</v>
      </c>
      <c r="K146" s="37" t="s">
        <v>234</v>
      </c>
      <c r="L146" s="37" t="s">
        <v>235</v>
      </c>
      <c r="M146" s="37" t="s">
        <v>245</v>
      </c>
      <c r="N146" s="37" t="s">
        <v>246</v>
      </c>
      <c r="O146" s="37" t="s">
        <v>246</v>
      </c>
      <c r="P146" s="37" t="s">
        <v>239</v>
      </c>
      <c r="Q146" s="37" t="s">
        <v>240</v>
      </c>
      <c r="R146" s="38">
        <v>43165</v>
      </c>
      <c r="S146" s="38">
        <v>43195</v>
      </c>
      <c r="T146" s="38">
        <v>43197</v>
      </c>
      <c r="U146" s="36">
        <v>212471396</v>
      </c>
      <c r="V146" s="36">
        <v>13710</v>
      </c>
      <c r="W146" s="36">
        <v>0</v>
      </c>
      <c r="X146" s="36">
        <v>7392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22</v>
      </c>
      <c r="AE146" s="36">
        <v>24</v>
      </c>
      <c r="AF146" s="36">
        <v>22</v>
      </c>
      <c r="AG146" s="36">
        <v>23</v>
      </c>
      <c r="AH146" s="36">
        <v>84077</v>
      </c>
      <c r="AI146" s="36">
        <v>795</v>
      </c>
      <c r="AJ146" s="36">
        <v>0</v>
      </c>
      <c r="AK146" s="36">
        <v>950966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127320</v>
      </c>
      <c r="AU146" s="36">
        <v>0</v>
      </c>
      <c r="AV146" s="36">
        <v>0</v>
      </c>
      <c r="AW146" s="36">
        <v>8500</v>
      </c>
      <c r="AX146" s="36">
        <v>0</v>
      </c>
      <c r="AY146" s="36">
        <v>27565</v>
      </c>
      <c r="AZ146" s="36">
        <v>135434</v>
      </c>
      <c r="BA146" s="36">
        <v>55698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1168366</v>
      </c>
      <c r="CE146" s="36">
        <v>1390356</v>
      </c>
      <c r="CF146" s="36">
        <v>0</v>
      </c>
      <c r="CG146" s="36">
        <v>221990</v>
      </c>
      <c r="CH146" s="36">
        <v>0</v>
      </c>
      <c r="CI146" s="36">
        <v>0</v>
      </c>
      <c r="CJ146" s="36">
        <v>0</v>
      </c>
      <c r="CK146" s="36">
        <v>0</v>
      </c>
      <c r="CL146" s="36">
        <v>221990</v>
      </c>
      <c r="CM146" s="36">
        <v>-1390356</v>
      </c>
      <c r="CN146" s="36">
        <v>0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-1390356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  <c r="DQ146" s="36">
        <v>0</v>
      </c>
      <c r="DR146" s="36">
        <v>0</v>
      </c>
      <c r="DS146" s="36">
        <v>0</v>
      </c>
      <c r="DT146" s="36">
        <v>0</v>
      </c>
      <c r="DU146" s="36">
        <v>0</v>
      </c>
      <c r="DV146" s="36">
        <v>0</v>
      </c>
      <c r="DW146" s="36">
        <v>0</v>
      </c>
      <c r="DX146" s="36">
        <v>0</v>
      </c>
      <c r="DY146" s="36">
        <v>0</v>
      </c>
      <c r="DZ146" s="36">
        <v>0</v>
      </c>
      <c r="EA146" s="36">
        <v>0</v>
      </c>
      <c r="EB146" s="36">
        <v>0</v>
      </c>
      <c r="EC146" s="36">
        <v>0</v>
      </c>
      <c r="ED146" s="36">
        <v>0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0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0</v>
      </c>
      <c r="FF146" s="36">
        <v>0</v>
      </c>
      <c r="FG146" s="36">
        <v>0</v>
      </c>
      <c r="FH146" s="36">
        <v>0</v>
      </c>
      <c r="FI146" s="36">
        <v>0</v>
      </c>
      <c r="FJ146" s="36">
        <v>0</v>
      </c>
      <c r="FK146" s="36">
        <v>0</v>
      </c>
      <c r="FL146" s="36">
        <v>0</v>
      </c>
      <c r="FM146" s="36">
        <v>0</v>
      </c>
      <c r="FN146" s="36">
        <v>0</v>
      </c>
      <c r="FO146" s="36">
        <v>0</v>
      </c>
      <c r="FP146" s="36">
        <v>0</v>
      </c>
      <c r="FQ146" s="36">
        <v>221990</v>
      </c>
      <c r="FR146" s="36">
        <v>0</v>
      </c>
      <c r="FS146" s="37"/>
      <c r="FT146" s="39">
        <f t="shared" si="122"/>
        <v>70653</v>
      </c>
      <c r="FU146" s="39">
        <f t="shared" si="123"/>
        <v>668</v>
      </c>
      <c r="FV146" s="39">
        <f t="shared" si="124"/>
        <v>0</v>
      </c>
      <c r="FW146" s="39">
        <f t="shared" si="125"/>
        <v>799131</v>
      </c>
      <c r="FX146" s="39">
        <f t="shared" si="126"/>
        <v>0</v>
      </c>
      <c r="FY146" s="39">
        <f t="shared" si="127"/>
        <v>106992</v>
      </c>
      <c r="FZ146" s="39">
        <f t="shared" si="128"/>
        <v>0</v>
      </c>
      <c r="GA146" s="39">
        <f t="shared" si="129"/>
        <v>23164</v>
      </c>
      <c r="GB146" s="39">
        <f t="shared" si="130"/>
        <v>113810</v>
      </c>
      <c r="GC146" s="39">
        <f t="shared" si="131"/>
        <v>46805</v>
      </c>
      <c r="GD146" s="39">
        <f t="shared" si="132"/>
        <v>0</v>
      </c>
      <c r="GE146" s="39">
        <f t="shared" si="133"/>
        <v>0</v>
      </c>
      <c r="GF146" s="39"/>
      <c r="GG146" s="39"/>
      <c r="GH146" s="39">
        <f t="shared" si="134"/>
        <v>7142.8571428571431</v>
      </c>
      <c r="GI146" s="39">
        <f t="shared" si="135"/>
        <v>0</v>
      </c>
      <c r="GJ146" s="39">
        <f t="shared" si="136"/>
        <v>1168365.857142857</v>
      </c>
      <c r="GK146" s="39"/>
      <c r="GL146" s="39">
        <f t="shared" si="137"/>
        <v>0</v>
      </c>
      <c r="GM146" s="39"/>
      <c r="GN146" s="39">
        <f t="shared" si="118"/>
        <v>0</v>
      </c>
      <c r="GO146" s="40">
        <f t="shared" si="138"/>
        <v>221990</v>
      </c>
      <c r="GP146" s="40">
        <f t="shared" si="119"/>
        <v>1390355.857142857</v>
      </c>
      <c r="GQ146" s="40">
        <f t="shared" si="120"/>
        <v>1390355.857142857</v>
      </c>
      <c r="GR146" s="39" t="str">
        <f>IFERROR(VLOOKUP(CONCATENATE(C146,R146,S146),'Clientes Afectados'!$L$4:$M$249,2,0),"NO")</f>
        <v>NO</v>
      </c>
      <c r="GS146" s="64">
        <f t="shared" si="121"/>
        <v>30</v>
      </c>
      <c r="GT146" s="39" t="e">
        <f>+IF(GS146&gt;#REF!,"SI","NO")</f>
        <v>#REF!</v>
      </c>
    </row>
    <row r="147" spans="1:202" x14ac:dyDescent="0.25">
      <c r="A147" s="35">
        <v>43191</v>
      </c>
      <c r="B147" s="36">
        <v>1594986</v>
      </c>
      <c r="C147" s="36">
        <v>533094</v>
      </c>
      <c r="D147" s="36">
        <v>533094</v>
      </c>
      <c r="E147" s="37" t="s">
        <v>317</v>
      </c>
      <c r="F147" s="37" t="s">
        <v>229</v>
      </c>
      <c r="G147" s="37" t="s">
        <v>318</v>
      </c>
      <c r="H147" s="85" t="s">
        <v>231</v>
      </c>
      <c r="I147" s="37" t="s">
        <v>244</v>
      </c>
      <c r="J147" s="37" t="s">
        <v>233</v>
      </c>
      <c r="K147" s="37" t="s">
        <v>234</v>
      </c>
      <c r="L147" s="37" t="s">
        <v>235</v>
      </c>
      <c r="M147" s="37" t="s">
        <v>249</v>
      </c>
      <c r="N147" s="37" t="s">
        <v>245</v>
      </c>
      <c r="O147" s="37" t="s">
        <v>245</v>
      </c>
      <c r="P147" s="37" t="s">
        <v>239</v>
      </c>
      <c r="Q147" s="37" t="s">
        <v>240</v>
      </c>
      <c r="R147" s="38">
        <v>43165</v>
      </c>
      <c r="S147" s="38">
        <v>43190</v>
      </c>
      <c r="T147" s="38">
        <v>43197</v>
      </c>
      <c r="U147" s="36">
        <v>212471396</v>
      </c>
      <c r="V147" s="36">
        <v>290740</v>
      </c>
      <c r="W147" s="36">
        <v>0</v>
      </c>
      <c r="X147" s="36">
        <v>61980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658</v>
      </c>
      <c r="AE147" s="36">
        <v>662</v>
      </c>
      <c r="AF147" s="36">
        <v>605</v>
      </c>
      <c r="AG147" s="36">
        <v>541</v>
      </c>
      <c r="AH147" s="36">
        <v>84077</v>
      </c>
      <c r="AI147" s="36">
        <v>663</v>
      </c>
      <c r="AJ147" s="36">
        <v>0</v>
      </c>
      <c r="AK147" s="36">
        <v>20166586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2700033</v>
      </c>
      <c r="AU147" s="36">
        <v>0</v>
      </c>
      <c r="AV147" s="36">
        <v>0</v>
      </c>
      <c r="AW147" s="36">
        <v>180256</v>
      </c>
      <c r="AX147" s="36">
        <v>0</v>
      </c>
      <c r="AY147" s="36">
        <v>634327</v>
      </c>
      <c r="AZ147" s="36">
        <v>3097368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22574210</v>
      </c>
      <c r="CE147" s="36">
        <v>26863310</v>
      </c>
      <c r="CF147" s="36">
        <v>0</v>
      </c>
      <c r="CG147" s="36">
        <v>4289100</v>
      </c>
      <c r="CH147" s="36">
        <v>0</v>
      </c>
      <c r="CI147" s="36">
        <v>0</v>
      </c>
      <c r="CJ147" s="36">
        <v>0</v>
      </c>
      <c r="CK147" s="36">
        <v>0</v>
      </c>
      <c r="CL147" s="36">
        <v>4289100</v>
      </c>
      <c r="CM147" s="36">
        <v>-26863310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0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6">
        <v>0</v>
      </c>
      <c r="DC147" s="36">
        <v>0</v>
      </c>
      <c r="DD147" s="36">
        <v>0</v>
      </c>
      <c r="DE147" s="36">
        <v>-26863310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0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4289100</v>
      </c>
      <c r="FR147" s="36">
        <v>0</v>
      </c>
      <c r="FS147" s="37"/>
      <c r="FT147" s="39">
        <f t="shared" si="122"/>
        <v>70653</v>
      </c>
      <c r="FU147" s="39">
        <f t="shared" si="123"/>
        <v>557</v>
      </c>
      <c r="FV147" s="39">
        <f t="shared" si="124"/>
        <v>0</v>
      </c>
      <c r="FW147" s="39">
        <f t="shared" si="125"/>
        <v>16946711</v>
      </c>
      <c r="FX147" s="39">
        <f t="shared" si="126"/>
        <v>0</v>
      </c>
      <c r="FY147" s="39">
        <f t="shared" si="127"/>
        <v>2268935</v>
      </c>
      <c r="FZ147" s="39">
        <f t="shared" si="128"/>
        <v>0</v>
      </c>
      <c r="GA147" s="39">
        <f t="shared" si="129"/>
        <v>533048</v>
      </c>
      <c r="GB147" s="39">
        <f t="shared" si="130"/>
        <v>2602830</v>
      </c>
      <c r="GC147" s="39">
        <f t="shared" si="131"/>
        <v>0</v>
      </c>
      <c r="GD147" s="39">
        <f t="shared" si="132"/>
        <v>0</v>
      </c>
      <c r="GE147" s="39">
        <f t="shared" si="133"/>
        <v>0</v>
      </c>
      <c r="GF147" s="39"/>
      <c r="GG147" s="39"/>
      <c r="GH147" s="39">
        <f t="shared" si="134"/>
        <v>151475.63025210085</v>
      </c>
      <c r="GI147" s="39">
        <f t="shared" si="135"/>
        <v>0</v>
      </c>
      <c r="GJ147" s="39">
        <f t="shared" si="136"/>
        <v>22574209.630252101</v>
      </c>
      <c r="GK147" s="39"/>
      <c r="GL147" s="39">
        <f t="shared" si="137"/>
        <v>0</v>
      </c>
      <c r="GM147" s="39"/>
      <c r="GN147" s="39">
        <f t="shared" si="118"/>
        <v>0</v>
      </c>
      <c r="GO147" s="40">
        <f t="shared" si="138"/>
        <v>4289100</v>
      </c>
      <c r="GP147" s="40">
        <f t="shared" si="119"/>
        <v>26863309.630252101</v>
      </c>
      <c r="GQ147" s="40">
        <f t="shared" si="120"/>
        <v>26863309.630252101</v>
      </c>
      <c r="GR147" s="39" t="str">
        <f>IFERROR(VLOOKUP(CONCATENATE(C147,R147,S147),'Clientes Afectados'!$L$4:$M$249,2,0),"NO")</f>
        <v>NO</v>
      </c>
      <c r="GS147" s="64">
        <f t="shared" si="121"/>
        <v>25</v>
      </c>
      <c r="GT147" s="39" t="e">
        <f>+IF(GS147&gt;#REF!,"SI","NO")</f>
        <v>#REF!</v>
      </c>
    </row>
    <row r="148" spans="1:202" x14ac:dyDescent="0.25">
      <c r="A148" s="35">
        <v>43191</v>
      </c>
      <c r="B148" s="36">
        <v>1594986</v>
      </c>
      <c r="C148" s="36">
        <v>533096</v>
      </c>
      <c r="D148" s="36">
        <v>533096</v>
      </c>
      <c r="E148" s="37" t="s">
        <v>319</v>
      </c>
      <c r="F148" s="37" t="s">
        <v>229</v>
      </c>
      <c r="G148" s="37" t="s">
        <v>320</v>
      </c>
      <c r="H148" s="85" t="s">
        <v>231</v>
      </c>
      <c r="I148" s="37" t="s">
        <v>244</v>
      </c>
      <c r="J148" s="37" t="s">
        <v>233</v>
      </c>
      <c r="K148" s="37" t="s">
        <v>234</v>
      </c>
      <c r="L148" s="37" t="s">
        <v>235</v>
      </c>
      <c r="M148" s="37" t="s">
        <v>249</v>
      </c>
      <c r="N148" s="37" t="s">
        <v>256</v>
      </c>
      <c r="O148" s="37" t="s">
        <v>245</v>
      </c>
      <c r="P148" s="37" t="s">
        <v>239</v>
      </c>
      <c r="Q148" s="37" t="s">
        <v>240</v>
      </c>
      <c r="R148" s="38">
        <v>43165</v>
      </c>
      <c r="S148" s="38">
        <v>43190</v>
      </c>
      <c r="T148" s="38">
        <v>43197</v>
      </c>
      <c r="U148" s="36">
        <v>212471396</v>
      </c>
      <c r="V148" s="36">
        <v>18503</v>
      </c>
      <c r="W148" s="36">
        <v>0</v>
      </c>
      <c r="X148" s="36">
        <v>5174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93</v>
      </c>
      <c r="AE148" s="36">
        <v>110</v>
      </c>
      <c r="AF148" s="36">
        <v>93</v>
      </c>
      <c r="AG148" s="36">
        <v>82</v>
      </c>
      <c r="AH148" s="36">
        <v>122762</v>
      </c>
      <c r="AI148" s="36">
        <v>663</v>
      </c>
      <c r="AJ148" s="36">
        <v>0</v>
      </c>
      <c r="AK148" s="36">
        <v>1283423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171834</v>
      </c>
      <c r="AU148" s="36">
        <v>0</v>
      </c>
      <c r="AV148" s="36">
        <v>0</v>
      </c>
      <c r="AW148" s="36">
        <v>11472</v>
      </c>
      <c r="AX148" s="36">
        <v>0</v>
      </c>
      <c r="AY148" s="36">
        <v>105801</v>
      </c>
      <c r="AZ148" s="36">
        <v>469731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  <c r="BP148" s="36">
        <v>0</v>
      </c>
      <c r="BQ148" s="36">
        <v>0</v>
      </c>
      <c r="BR148" s="36">
        <v>0</v>
      </c>
      <c r="BS148" s="36">
        <v>0</v>
      </c>
      <c r="BT148" s="36">
        <v>0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1819903</v>
      </c>
      <c r="CE148" s="36">
        <v>2165685</v>
      </c>
      <c r="CF148" s="36">
        <v>0</v>
      </c>
      <c r="CG148" s="36">
        <v>345782</v>
      </c>
      <c r="CH148" s="36">
        <v>0</v>
      </c>
      <c r="CI148" s="36">
        <v>0</v>
      </c>
      <c r="CJ148" s="36">
        <v>0</v>
      </c>
      <c r="CK148" s="36">
        <v>0</v>
      </c>
      <c r="CL148" s="36">
        <v>345782</v>
      </c>
      <c r="CM148" s="36">
        <v>-2165685</v>
      </c>
      <c r="CN148" s="36">
        <v>0</v>
      </c>
      <c r="CO148" s="36">
        <v>0</v>
      </c>
      <c r="CP148" s="36">
        <v>0</v>
      </c>
      <c r="CQ148" s="36">
        <v>0</v>
      </c>
      <c r="CR148" s="36">
        <v>0</v>
      </c>
      <c r="CS148" s="36">
        <v>0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6">
        <v>0</v>
      </c>
      <c r="DC148" s="36">
        <v>0</v>
      </c>
      <c r="DD148" s="36">
        <v>0</v>
      </c>
      <c r="DE148" s="36">
        <v>-2165685</v>
      </c>
      <c r="DF148" s="36">
        <v>0</v>
      </c>
      <c r="DG148" s="36">
        <v>0</v>
      </c>
      <c r="DH148" s="36">
        <v>0</v>
      </c>
      <c r="DI148" s="36">
        <v>0</v>
      </c>
      <c r="DJ148" s="36">
        <v>0</v>
      </c>
      <c r="DK148" s="36">
        <v>0</v>
      </c>
      <c r="DL148" s="36">
        <v>0</v>
      </c>
      <c r="DM148" s="36">
        <v>0</v>
      </c>
      <c r="DN148" s="36">
        <v>0</v>
      </c>
      <c r="DO148" s="36">
        <v>0</v>
      </c>
      <c r="DP148" s="36">
        <v>0</v>
      </c>
      <c r="DQ148" s="36">
        <v>0</v>
      </c>
      <c r="DR148" s="36">
        <v>0</v>
      </c>
      <c r="DS148" s="36">
        <v>0</v>
      </c>
      <c r="DT148" s="36">
        <v>0</v>
      </c>
      <c r="DU148" s="36">
        <v>0</v>
      </c>
      <c r="DV148" s="36">
        <v>0</v>
      </c>
      <c r="DW148" s="36">
        <v>0</v>
      </c>
      <c r="DX148" s="36">
        <v>0</v>
      </c>
      <c r="DY148" s="36">
        <v>0</v>
      </c>
      <c r="DZ148" s="36">
        <v>0</v>
      </c>
      <c r="EA148" s="36">
        <v>0</v>
      </c>
      <c r="EB148" s="36">
        <v>0</v>
      </c>
      <c r="EC148" s="36">
        <v>0</v>
      </c>
      <c r="ED148" s="36">
        <v>0</v>
      </c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0</v>
      </c>
      <c r="FF148" s="36">
        <v>0</v>
      </c>
      <c r="FG148" s="36">
        <v>0</v>
      </c>
      <c r="FH148" s="36">
        <v>0</v>
      </c>
      <c r="FI148" s="36">
        <v>0</v>
      </c>
      <c r="FJ148" s="36">
        <v>0</v>
      </c>
      <c r="FK148" s="36">
        <v>0</v>
      </c>
      <c r="FL148" s="36">
        <v>0</v>
      </c>
      <c r="FM148" s="36">
        <v>0</v>
      </c>
      <c r="FN148" s="36">
        <v>0</v>
      </c>
      <c r="FO148" s="36">
        <v>0</v>
      </c>
      <c r="FP148" s="36">
        <v>0</v>
      </c>
      <c r="FQ148" s="36">
        <v>345782</v>
      </c>
      <c r="FR148" s="36">
        <v>0</v>
      </c>
      <c r="FS148" s="37"/>
      <c r="FT148" s="39">
        <f t="shared" si="122"/>
        <v>103161</v>
      </c>
      <c r="FU148" s="39">
        <f t="shared" si="123"/>
        <v>557</v>
      </c>
      <c r="FV148" s="39">
        <f t="shared" si="124"/>
        <v>0</v>
      </c>
      <c r="FW148" s="39">
        <f t="shared" si="125"/>
        <v>1078507</v>
      </c>
      <c r="FX148" s="39">
        <f t="shared" si="126"/>
        <v>0</v>
      </c>
      <c r="FY148" s="39">
        <f t="shared" si="127"/>
        <v>144398</v>
      </c>
      <c r="FZ148" s="39">
        <f t="shared" si="128"/>
        <v>0</v>
      </c>
      <c r="GA148" s="39">
        <f t="shared" si="129"/>
        <v>88908</v>
      </c>
      <c r="GB148" s="39">
        <f t="shared" si="130"/>
        <v>394732</v>
      </c>
      <c r="GC148" s="39">
        <f t="shared" si="131"/>
        <v>0</v>
      </c>
      <c r="GD148" s="39">
        <f t="shared" si="132"/>
        <v>0</v>
      </c>
      <c r="GE148" s="39">
        <f t="shared" si="133"/>
        <v>0</v>
      </c>
      <c r="GF148" s="39"/>
      <c r="GG148" s="39"/>
      <c r="GH148" s="39">
        <f t="shared" si="134"/>
        <v>9640.3361344537825</v>
      </c>
      <c r="GI148" s="39">
        <f t="shared" si="135"/>
        <v>0</v>
      </c>
      <c r="GJ148" s="39">
        <f t="shared" si="136"/>
        <v>1819903.3361344538</v>
      </c>
      <c r="GK148" s="39"/>
      <c r="GL148" s="39">
        <f t="shared" si="137"/>
        <v>0</v>
      </c>
      <c r="GM148" s="39"/>
      <c r="GN148" s="39">
        <f t="shared" si="118"/>
        <v>0</v>
      </c>
      <c r="GO148" s="40">
        <f t="shared" si="138"/>
        <v>345782</v>
      </c>
      <c r="GP148" s="40">
        <f t="shared" si="119"/>
        <v>2165685.3361344538</v>
      </c>
      <c r="GQ148" s="40">
        <f t="shared" si="120"/>
        <v>2165685.3361344538</v>
      </c>
      <c r="GR148" s="39" t="str">
        <f>IFERROR(VLOOKUP(CONCATENATE(C148,R148,S148),'Clientes Afectados'!$L$4:$M$249,2,0),"NO")</f>
        <v>NO</v>
      </c>
      <c r="GS148" s="64">
        <f t="shared" si="121"/>
        <v>25</v>
      </c>
      <c r="GT148" s="39" t="e">
        <f>+IF(GS148&gt;#REF!,"SI","NO")</f>
        <v>#REF!</v>
      </c>
    </row>
    <row r="149" spans="1:202" x14ac:dyDescent="0.25">
      <c r="A149" s="35">
        <v>43191</v>
      </c>
      <c r="B149" s="36">
        <v>1594986</v>
      </c>
      <c r="C149" s="36">
        <v>533097</v>
      </c>
      <c r="D149" s="36">
        <v>533097</v>
      </c>
      <c r="E149" s="37" t="s">
        <v>247</v>
      </c>
      <c r="F149" s="37" t="s">
        <v>229</v>
      </c>
      <c r="G149" s="37" t="s">
        <v>248</v>
      </c>
      <c r="H149" s="85" t="s">
        <v>231</v>
      </c>
      <c r="I149" s="37" t="s">
        <v>244</v>
      </c>
      <c r="J149" s="37" t="s">
        <v>233</v>
      </c>
      <c r="K149" s="37" t="s">
        <v>234</v>
      </c>
      <c r="L149" s="37" t="s">
        <v>235</v>
      </c>
      <c r="M149" s="37" t="s">
        <v>249</v>
      </c>
      <c r="N149" s="37" t="s">
        <v>245</v>
      </c>
      <c r="O149" s="37" t="s">
        <v>245</v>
      </c>
      <c r="P149" s="37" t="s">
        <v>239</v>
      </c>
      <c r="Q149" s="37" t="s">
        <v>240</v>
      </c>
      <c r="R149" s="38">
        <v>43165</v>
      </c>
      <c r="S149" s="38">
        <v>43195</v>
      </c>
      <c r="T149" s="38">
        <v>43197</v>
      </c>
      <c r="U149" s="36">
        <v>212471396</v>
      </c>
      <c r="V149" s="36">
        <v>32288</v>
      </c>
      <c r="W149" s="36">
        <v>0</v>
      </c>
      <c r="X149" s="36">
        <v>6066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153</v>
      </c>
      <c r="AE149" s="36">
        <v>124</v>
      </c>
      <c r="AF149" s="36">
        <v>67</v>
      </c>
      <c r="AG149" s="36">
        <v>88</v>
      </c>
      <c r="AH149" s="36">
        <v>203128</v>
      </c>
      <c r="AI149" s="36">
        <v>795</v>
      </c>
      <c r="AJ149" s="36">
        <v>0</v>
      </c>
      <c r="AK149" s="36">
        <v>2239591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299851</v>
      </c>
      <c r="AU149" s="36">
        <v>0</v>
      </c>
      <c r="AV149" s="36">
        <v>0</v>
      </c>
      <c r="AW149" s="36">
        <v>20018</v>
      </c>
      <c r="AX149" s="36">
        <v>0</v>
      </c>
      <c r="AY149" s="36">
        <v>142422</v>
      </c>
      <c r="AZ149" s="36">
        <v>505013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2866234</v>
      </c>
      <c r="CE149" s="36">
        <v>3410818</v>
      </c>
      <c r="CF149" s="36">
        <v>0</v>
      </c>
      <c r="CG149" s="36">
        <v>544584</v>
      </c>
      <c r="CH149" s="36">
        <v>0</v>
      </c>
      <c r="CI149" s="36">
        <v>0</v>
      </c>
      <c r="CJ149" s="36">
        <v>0</v>
      </c>
      <c r="CK149" s="36">
        <v>0</v>
      </c>
      <c r="CL149" s="36">
        <v>544584</v>
      </c>
      <c r="CM149" s="36">
        <v>-3410818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-3410818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6">
        <v>0</v>
      </c>
      <c r="FM149" s="36">
        <v>0</v>
      </c>
      <c r="FN149" s="36">
        <v>0</v>
      </c>
      <c r="FO149" s="36">
        <v>0</v>
      </c>
      <c r="FP149" s="36">
        <v>0</v>
      </c>
      <c r="FQ149" s="36">
        <v>544584</v>
      </c>
      <c r="FR149" s="36">
        <v>0</v>
      </c>
      <c r="FS149" s="37"/>
      <c r="FT149" s="39">
        <f t="shared" si="122"/>
        <v>170696</v>
      </c>
      <c r="FU149" s="39">
        <f t="shared" si="123"/>
        <v>668</v>
      </c>
      <c r="FV149" s="39">
        <f t="shared" si="124"/>
        <v>0</v>
      </c>
      <c r="FW149" s="39">
        <f t="shared" si="125"/>
        <v>1882009</v>
      </c>
      <c r="FX149" s="39">
        <f t="shared" si="126"/>
        <v>0</v>
      </c>
      <c r="FY149" s="39">
        <f t="shared" si="127"/>
        <v>251976</v>
      </c>
      <c r="FZ149" s="39">
        <f t="shared" si="128"/>
        <v>0</v>
      </c>
      <c r="GA149" s="39">
        <f t="shared" si="129"/>
        <v>119682</v>
      </c>
      <c r="GB149" s="39">
        <f t="shared" si="130"/>
        <v>424381</v>
      </c>
      <c r="GC149" s="39">
        <f t="shared" si="131"/>
        <v>0</v>
      </c>
      <c r="GD149" s="39">
        <f t="shared" si="132"/>
        <v>0</v>
      </c>
      <c r="GE149" s="39">
        <f t="shared" si="133"/>
        <v>0</v>
      </c>
      <c r="GF149" s="39"/>
      <c r="GG149" s="39"/>
      <c r="GH149" s="39">
        <f t="shared" si="134"/>
        <v>16821.848739495799</v>
      </c>
      <c r="GI149" s="39">
        <f t="shared" si="135"/>
        <v>0</v>
      </c>
      <c r="GJ149" s="39">
        <f t="shared" si="136"/>
        <v>2866233.848739496</v>
      </c>
      <c r="GK149" s="39"/>
      <c r="GL149" s="39">
        <f t="shared" si="137"/>
        <v>0</v>
      </c>
      <c r="GM149" s="39"/>
      <c r="GN149" s="39">
        <f t="shared" si="118"/>
        <v>0</v>
      </c>
      <c r="GO149" s="40">
        <f t="shared" si="138"/>
        <v>544584</v>
      </c>
      <c r="GP149" s="40">
        <f t="shared" si="119"/>
        <v>3410817.848739496</v>
      </c>
      <c r="GQ149" s="40">
        <f t="shared" si="120"/>
        <v>3410817.848739496</v>
      </c>
      <c r="GR149" s="39" t="str">
        <f>IFERROR(VLOOKUP(CONCATENATE(C149,R149,S149),'Clientes Afectados'!$L$4:$M$249,2,0),"NO")</f>
        <v>NO</v>
      </c>
      <c r="GS149" s="64">
        <f t="shared" si="121"/>
        <v>30</v>
      </c>
      <c r="GT149" s="39" t="e">
        <f>+IF(GS149&gt;#REF!,"SI","NO")</f>
        <v>#REF!</v>
      </c>
    </row>
    <row r="150" spans="1:202" x14ac:dyDescent="0.25">
      <c r="A150" s="35">
        <v>43191</v>
      </c>
      <c r="B150" s="36">
        <v>1594986</v>
      </c>
      <c r="C150" s="36">
        <v>533104</v>
      </c>
      <c r="D150" s="36">
        <v>533104</v>
      </c>
      <c r="E150" s="37" t="s">
        <v>250</v>
      </c>
      <c r="F150" s="37" t="s">
        <v>229</v>
      </c>
      <c r="G150" s="37" t="s">
        <v>251</v>
      </c>
      <c r="H150" s="85" t="s">
        <v>231</v>
      </c>
      <c r="I150" s="37" t="s">
        <v>244</v>
      </c>
      <c r="J150" s="37" t="s">
        <v>233</v>
      </c>
      <c r="K150" s="37" t="s">
        <v>234</v>
      </c>
      <c r="L150" s="37" t="s">
        <v>235</v>
      </c>
      <c r="M150" s="37" t="s">
        <v>252</v>
      </c>
      <c r="N150" s="37" t="s">
        <v>237</v>
      </c>
      <c r="O150" s="37" t="s">
        <v>253</v>
      </c>
      <c r="P150" s="37" t="s">
        <v>239</v>
      </c>
      <c r="Q150" s="37" t="s">
        <v>240</v>
      </c>
      <c r="R150" s="38">
        <v>43137</v>
      </c>
      <c r="S150" s="38">
        <v>43195</v>
      </c>
      <c r="T150" s="38">
        <v>43197</v>
      </c>
      <c r="U150" s="36">
        <v>212471396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1637</v>
      </c>
      <c r="AD150" s="36">
        <v>0</v>
      </c>
      <c r="AE150" s="36">
        <v>0</v>
      </c>
      <c r="AF150" s="36">
        <v>0</v>
      </c>
      <c r="AG150" s="36">
        <v>53</v>
      </c>
      <c r="AH150" s="36">
        <v>148838</v>
      </c>
      <c r="AI150" s="36">
        <v>795</v>
      </c>
      <c r="AJ150" s="36">
        <v>0</v>
      </c>
      <c r="AK150" s="36">
        <v>113547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72694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>
        <v>0</v>
      </c>
      <c r="BO150" s="36">
        <v>0</v>
      </c>
      <c r="BP150" s="36">
        <v>0</v>
      </c>
      <c r="BQ150" s="36">
        <v>0</v>
      </c>
      <c r="BR150" s="36">
        <v>0</v>
      </c>
      <c r="BS150" s="36">
        <v>0</v>
      </c>
      <c r="BT150" s="36">
        <v>0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282247</v>
      </c>
      <c r="CE150" s="36">
        <v>335874</v>
      </c>
      <c r="CF150" s="36">
        <v>0</v>
      </c>
      <c r="CG150" s="36">
        <v>53627</v>
      </c>
      <c r="CH150" s="36">
        <v>0</v>
      </c>
      <c r="CI150" s="36">
        <v>0</v>
      </c>
      <c r="CJ150" s="36">
        <v>0</v>
      </c>
      <c r="CK150" s="36">
        <v>0</v>
      </c>
      <c r="CL150" s="36">
        <v>53627</v>
      </c>
      <c r="CM150" s="36">
        <v>-335874</v>
      </c>
      <c r="CN150" s="36">
        <v>0</v>
      </c>
      <c r="CO150" s="36">
        <v>0</v>
      </c>
      <c r="CP150" s="36">
        <v>0</v>
      </c>
      <c r="CQ150" s="36">
        <v>0</v>
      </c>
      <c r="CR150" s="36">
        <v>0</v>
      </c>
      <c r="CS150" s="36">
        <v>0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6">
        <v>0</v>
      </c>
      <c r="DC150" s="36">
        <v>0</v>
      </c>
      <c r="DD150" s="36">
        <v>0</v>
      </c>
      <c r="DE150" s="36">
        <v>-335874</v>
      </c>
      <c r="DF150" s="36">
        <v>0</v>
      </c>
      <c r="DG150" s="36">
        <v>0</v>
      </c>
      <c r="DH150" s="36">
        <v>0</v>
      </c>
      <c r="DI150" s="36">
        <v>0</v>
      </c>
      <c r="DJ150" s="36">
        <v>0</v>
      </c>
      <c r="DK150" s="36">
        <v>0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  <c r="DQ150" s="36">
        <v>0</v>
      </c>
      <c r="DR150" s="36">
        <v>0</v>
      </c>
      <c r="DS150" s="36">
        <v>0</v>
      </c>
      <c r="DT150" s="36">
        <v>0</v>
      </c>
      <c r="DU150" s="36">
        <v>0</v>
      </c>
      <c r="DV150" s="36">
        <v>0</v>
      </c>
      <c r="DW150" s="36">
        <v>0</v>
      </c>
      <c r="DX150" s="36">
        <v>0</v>
      </c>
      <c r="DY150" s="36">
        <v>0</v>
      </c>
      <c r="DZ150" s="36">
        <v>0</v>
      </c>
      <c r="EA150" s="36">
        <v>0</v>
      </c>
      <c r="EB150" s="36">
        <v>0</v>
      </c>
      <c r="EC150" s="36">
        <v>0</v>
      </c>
      <c r="ED150" s="36">
        <v>0</v>
      </c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  <c r="FF150" s="36">
        <v>0</v>
      </c>
      <c r="FG150" s="36">
        <v>0</v>
      </c>
      <c r="FH150" s="36">
        <v>0</v>
      </c>
      <c r="FI150" s="36">
        <v>0</v>
      </c>
      <c r="FJ150" s="36">
        <v>0</v>
      </c>
      <c r="FK150" s="36">
        <v>0</v>
      </c>
      <c r="FL150" s="36">
        <v>0</v>
      </c>
      <c r="FM150" s="36">
        <v>0</v>
      </c>
      <c r="FN150" s="36">
        <v>0</v>
      </c>
      <c r="FO150" s="36">
        <v>0</v>
      </c>
      <c r="FP150" s="36">
        <v>0</v>
      </c>
      <c r="FQ150" s="36">
        <v>53627</v>
      </c>
      <c r="FR150" s="36">
        <v>0</v>
      </c>
      <c r="FS150" s="37"/>
      <c r="FT150" s="39">
        <f t="shared" si="122"/>
        <v>125074</v>
      </c>
      <c r="FU150" s="39">
        <f t="shared" si="123"/>
        <v>668</v>
      </c>
      <c r="FV150" s="39">
        <f t="shared" si="124"/>
        <v>0</v>
      </c>
      <c r="FW150" s="39">
        <f t="shared" si="125"/>
        <v>95418</v>
      </c>
      <c r="FX150" s="39">
        <f t="shared" si="126"/>
        <v>0</v>
      </c>
      <c r="FY150" s="39">
        <f t="shared" si="127"/>
        <v>0</v>
      </c>
      <c r="FZ150" s="39">
        <f t="shared" si="128"/>
        <v>0</v>
      </c>
      <c r="GA150" s="39">
        <f t="shared" si="129"/>
        <v>61087</v>
      </c>
      <c r="GB150" s="39">
        <f t="shared" si="130"/>
        <v>0</v>
      </c>
      <c r="GC150" s="39">
        <f t="shared" si="131"/>
        <v>0</v>
      </c>
      <c r="GD150" s="39">
        <f t="shared" si="132"/>
        <v>0</v>
      </c>
      <c r="GE150" s="39">
        <f t="shared" si="133"/>
        <v>0</v>
      </c>
      <c r="GF150" s="39"/>
      <c r="GG150" s="39"/>
      <c r="GH150" s="39">
        <f t="shared" si="134"/>
        <v>0</v>
      </c>
      <c r="GI150" s="39">
        <f t="shared" si="135"/>
        <v>0</v>
      </c>
      <c r="GJ150" s="39">
        <f t="shared" si="136"/>
        <v>282247</v>
      </c>
      <c r="GK150" s="39"/>
      <c r="GL150" s="39">
        <f t="shared" si="137"/>
        <v>0</v>
      </c>
      <c r="GM150" s="39"/>
      <c r="GN150" s="39">
        <f t="shared" si="118"/>
        <v>0</v>
      </c>
      <c r="GO150" s="40">
        <f t="shared" si="138"/>
        <v>53627</v>
      </c>
      <c r="GP150" s="40">
        <f t="shared" si="119"/>
        <v>335874</v>
      </c>
      <c r="GQ150" s="40">
        <f t="shared" si="120"/>
        <v>335874</v>
      </c>
      <c r="GR150" s="39" t="str">
        <f>IFERROR(VLOOKUP(CONCATENATE(C150,R150,S150),'Clientes Afectados'!$L$4:$M$249,2,0),"NO")</f>
        <v>NO</v>
      </c>
      <c r="GS150" s="64">
        <f t="shared" si="121"/>
        <v>58</v>
      </c>
      <c r="GT150" s="39" t="e">
        <f>+IF(GS150&gt;#REF!,"SI","NO")</f>
        <v>#REF!</v>
      </c>
    </row>
    <row r="151" spans="1:202" x14ac:dyDescent="0.25">
      <c r="A151" s="35">
        <v>43191</v>
      </c>
      <c r="B151" s="36">
        <v>1594986</v>
      </c>
      <c r="C151" s="36">
        <v>533110</v>
      </c>
      <c r="D151" s="36">
        <v>533110</v>
      </c>
      <c r="E151" s="37" t="s">
        <v>254</v>
      </c>
      <c r="F151" s="37" t="s">
        <v>229</v>
      </c>
      <c r="G151" s="37" t="s">
        <v>255</v>
      </c>
      <c r="H151" s="85" t="s">
        <v>231</v>
      </c>
      <c r="I151" s="37" t="s">
        <v>244</v>
      </c>
      <c r="J151" s="37" t="s">
        <v>233</v>
      </c>
      <c r="K151" s="37" t="s">
        <v>234</v>
      </c>
      <c r="L151" s="37" t="s">
        <v>235</v>
      </c>
      <c r="M151" s="37" t="s">
        <v>252</v>
      </c>
      <c r="N151" s="37" t="s">
        <v>256</v>
      </c>
      <c r="O151" s="37" t="s">
        <v>253</v>
      </c>
      <c r="P151" s="37" t="s">
        <v>239</v>
      </c>
      <c r="Q151" s="37" t="s">
        <v>240</v>
      </c>
      <c r="R151" s="38">
        <v>43105</v>
      </c>
      <c r="S151" s="38">
        <v>43195</v>
      </c>
      <c r="T151" s="38">
        <v>43197</v>
      </c>
      <c r="U151" s="36">
        <v>212471396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389</v>
      </c>
      <c r="AD151" s="36">
        <v>0</v>
      </c>
      <c r="AE151" s="36">
        <v>0</v>
      </c>
      <c r="AF151" s="36">
        <v>0</v>
      </c>
      <c r="AG151" s="36">
        <v>17</v>
      </c>
      <c r="AH151" s="36">
        <v>148838</v>
      </c>
      <c r="AI151" s="36">
        <v>795</v>
      </c>
      <c r="AJ151" s="36">
        <v>0</v>
      </c>
      <c r="AK151" s="36">
        <v>26982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39871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181921</v>
      </c>
      <c r="CE151" s="36">
        <v>216486</v>
      </c>
      <c r="CF151" s="36">
        <v>0</v>
      </c>
      <c r="CG151" s="36">
        <v>34565</v>
      </c>
      <c r="CH151" s="36">
        <v>0</v>
      </c>
      <c r="CI151" s="36">
        <v>0</v>
      </c>
      <c r="CJ151" s="36">
        <v>0</v>
      </c>
      <c r="CK151" s="36">
        <v>0</v>
      </c>
      <c r="CL151" s="36">
        <v>34565</v>
      </c>
      <c r="CM151" s="36">
        <v>-216486</v>
      </c>
      <c r="CN151" s="36">
        <v>0</v>
      </c>
      <c r="CO151" s="36">
        <v>0</v>
      </c>
      <c r="CP151" s="36">
        <v>0</v>
      </c>
      <c r="CQ151" s="36">
        <v>0</v>
      </c>
      <c r="CR151" s="36">
        <v>0</v>
      </c>
      <c r="CS151" s="36">
        <v>0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6">
        <v>0</v>
      </c>
      <c r="DC151" s="36">
        <v>0</v>
      </c>
      <c r="DD151" s="36">
        <v>0</v>
      </c>
      <c r="DE151" s="36">
        <v>-216486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6">
        <v>0</v>
      </c>
      <c r="FM151" s="36">
        <v>0</v>
      </c>
      <c r="FN151" s="36">
        <v>0</v>
      </c>
      <c r="FO151" s="36">
        <v>0</v>
      </c>
      <c r="FP151" s="36">
        <v>0</v>
      </c>
      <c r="FQ151" s="36">
        <v>34565</v>
      </c>
      <c r="FR151" s="36">
        <v>0</v>
      </c>
      <c r="FS151" s="37"/>
      <c r="FT151" s="39">
        <f t="shared" si="122"/>
        <v>125074</v>
      </c>
      <c r="FU151" s="39">
        <f t="shared" si="123"/>
        <v>668</v>
      </c>
      <c r="FV151" s="39">
        <f t="shared" si="124"/>
        <v>0</v>
      </c>
      <c r="FW151" s="39">
        <f t="shared" si="125"/>
        <v>22674</v>
      </c>
      <c r="FX151" s="39">
        <f t="shared" si="126"/>
        <v>0</v>
      </c>
      <c r="FY151" s="39">
        <f t="shared" si="127"/>
        <v>0</v>
      </c>
      <c r="FZ151" s="39">
        <f t="shared" si="128"/>
        <v>0</v>
      </c>
      <c r="GA151" s="39">
        <f t="shared" si="129"/>
        <v>33505</v>
      </c>
      <c r="GB151" s="39">
        <f t="shared" si="130"/>
        <v>0</v>
      </c>
      <c r="GC151" s="39">
        <f t="shared" si="131"/>
        <v>0</v>
      </c>
      <c r="GD151" s="39">
        <f t="shared" si="132"/>
        <v>0</v>
      </c>
      <c r="GE151" s="39">
        <f t="shared" si="133"/>
        <v>0</v>
      </c>
      <c r="GF151" s="39"/>
      <c r="GG151" s="39"/>
      <c r="GH151" s="39">
        <f t="shared" si="134"/>
        <v>0</v>
      </c>
      <c r="GI151" s="39">
        <f t="shared" si="135"/>
        <v>0</v>
      </c>
      <c r="GJ151" s="39">
        <f t="shared" si="136"/>
        <v>181921</v>
      </c>
      <c r="GK151" s="39"/>
      <c r="GL151" s="39">
        <f t="shared" si="137"/>
        <v>0</v>
      </c>
      <c r="GM151" s="39"/>
      <c r="GN151" s="39">
        <f t="shared" si="118"/>
        <v>0</v>
      </c>
      <c r="GO151" s="40">
        <f t="shared" si="138"/>
        <v>34565</v>
      </c>
      <c r="GP151" s="40">
        <f t="shared" si="119"/>
        <v>216486</v>
      </c>
      <c r="GQ151" s="40">
        <f t="shared" si="120"/>
        <v>216486</v>
      </c>
      <c r="GR151" s="39" t="str">
        <f>IFERROR(VLOOKUP(CONCATENATE(C151,R151,S151),'Clientes Afectados'!$L$4:$M$249,2,0),"NO")</f>
        <v>NO</v>
      </c>
      <c r="GS151" s="64">
        <f t="shared" si="121"/>
        <v>90</v>
      </c>
      <c r="GT151" s="39" t="e">
        <f>+IF(GS151&gt;#REF!,"SI","NO")</f>
        <v>#REF!</v>
      </c>
    </row>
    <row r="152" spans="1:202" x14ac:dyDescent="0.25">
      <c r="A152" s="35">
        <v>43191</v>
      </c>
      <c r="B152" s="36">
        <v>1594986</v>
      </c>
      <c r="C152" s="36">
        <v>533111</v>
      </c>
      <c r="D152" s="36">
        <v>533111</v>
      </c>
      <c r="E152" s="37" t="s">
        <v>257</v>
      </c>
      <c r="F152" s="37" t="s">
        <v>258</v>
      </c>
      <c r="G152" s="37" t="s">
        <v>259</v>
      </c>
      <c r="H152" s="85" t="s">
        <v>231</v>
      </c>
      <c r="I152" s="37" t="s">
        <v>244</v>
      </c>
      <c r="J152" s="37" t="s">
        <v>233</v>
      </c>
      <c r="K152" s="37" t="s">
        <v>234</v>
      </c>
      <c r="L152" s="37" t="s">
        <v>235</v>
      </c>
      <c r="M152" s="37" t="s">
        <v>252</v>
      </c>
      <c r="N152" s="37" t="s">
        <v>253</v>
      </c>
      <c r="O152" s="37" t="s">
        <v>253</v>
      </c>
      <c r="P152" s="37" t="s">
        <v>239</v>
      </c>
      <c r="Q152" s="37" t="s">
        <v>240</v>
      </c>
      <c r="R152" s="38">
        <v>43165</v>
      </c>
      <c r="S152" s="38">
        <v>43195</v>
      </c>
      <c r="T152" s="38">
        <v>43197</v>
      </c>
      <c r="U152" s="36">
        <v>212471396</v>
      </c>
      <c r="V152" s="36">
        <v>53658</v>
      </c>
      <c r="W152" s="36">
        <v>0</v>
      </c>
      <c r="X152" s="36">
        <v>13621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133</v>
      </c>
      <c r="AE152" s="36">
        <v>132</v>
      </c>
      <c r="AF152" s="36">
        <v>132</v>
      </c>
      <c r="AG152" s="36">
        <v>121</v>
      </c>
      <c r="AH152" s="36">
        <v>122902</v>
      </c>
      <c r="AI152" s="36">
        <v>795</v>
      </c>
      <c r="AJ152" s="36">
        <v>0</v>
      </c>
      <c r="AK152" s="36">
        <v>3721877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498310</v>
      </c>
      <c r="AU152" s="36">
        <v>0</v>
      </c>
      <c r="AV152" s="36">
        <v>0</v>
      </c>
      <c r="AW152" s="36">
        <v>33268</v>
      </c>
      <c r="AX152" s="36">
        <v>0</v>
      </c>
      <c r="AY152" s="36">
        <v>151610</v>
      </c>
      <c r="AZ152" s="36">
        <v>693381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0</v>
      </c>
      <c r="BT152" s="36">
        <v>0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4388355</v>
      </c>
      <c r="CE152" s="36">
        <v>5222142</v>
      </c>
      <c r="CF152" s="36">
        <v>0</v>
      </c>
      <c r="CG152" s="36">
        <v>833787</v>
      </c>
      <c r="CH152" s="36">
        <v>0</v>
      </c>
      <c r="CI152" s="36">
        <v>0</v>
      </c>
      <c r="CJ152" s="36">
        <v>0</v>
      </c>
      <c r="CK152" s="36">
        <v>0</v>
      </c>
      <c r="CL152" s="36">
        <v>833787</v>
      </c>
      <c r="CM152" s="36">
        <v>-5222142</v>
      </c>
      <c r="CN152" s="36">
        <v>0</v>
      </c>
      <c r="CO152" s="36">
        <v>0</v>
      </c>
      <c r="CP152" s="36">
        <v>0</v>
      </c>
      <c r="CQ152" s="36">
        <v>0</v>
      </c>
      <c r="CR152" s="36">
        <v>0</v>
      </c>
      <c r="CS152" s="36">
        <v>0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6">
        <v>0</v>
      </c>
      <c r="DC152" s="36">
        <v>0</v>
      </c>
      <c r="DD152" s="36">
        <v>0</v>
      </c>
      <c r="DE152" s="36">
        <v>-5222142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6">
        <v>0</v>
      </c>
      <c r="FQ152" s="36">
        <v>833787</v>
      </c>
      <c r="FR152" s="36">
        <v>0</v>
      </c>
      <c r="FS152" s="37"/>
      <c r="FT152" s="39">
        <f t="shared" si="122"/>
        <v>103279</v>
      </c>
      <c r="FU152" s="39">
        <f t="shared" si="123"/>
        <v>668</v>
      </c>
      <c r="FV152" s="39">
        <f t="shared" si="124"/>
        <v>0</v>
      </c>
      <c r="FW152" s="39">
        <f t="shared" si="125"/>
        <v>3127628</v>
      </c>
      <c r="FX152" s="39">
        <f t="shared" si="126"/>
        <v>0</v>
      </c>
      <c r="FY152" s="39">
        <f t="shared" si="127"/>
        <v>418748</v>
      </c>
      <c r="FZ152" s="39">
        <f t="shared" si="128"/>
        <v>0</v>
      </c>
      <c r="GA152" s="39">
        <f t="shared" si="129"/>
        <v>127403</v>
      </c>
      <c r="GB152" s="39">
        <f t="shared" si="130"/>
        <v>582673</v>
      </c>
      <c r="GC152" s="39">
        <f t="shared" si="131"/>
        <v>0</v>
      </c>
      <c r="GD152" s="39">
        <f t="shared" si="132"/>
        <v>0</v>
      </c>
      <c r="GE152" s="39">
        <f t="shared" si="133"/>
        <v>0</v>
      </c>
      <c r="GF152" s="39"/>
      <c r="GG152" s="39"/>
      <c r="GH152" s="39">
        <f t="shared" si="134"/>
        <v>27956.302521008405</v>
      </c>
      <c r="GI152" s="39">
        <f t="shared" si="135"/>
        <v>0</v>
      </c>
      <c r="GJ152" s="39">
        <f t="shared" si="136"/>
        <v>4388355.3025210081</v>
      </c>
      <c r="GK152" s="39"/>
      <c r="GL152" s="39">
        <f t="shared" si="137"/>
        <v>0</v>
      </c>
      <c r="GM152" s="39"/>
      <c r="GN152" s="39">
        <f t="shared" si="118"/>
        <v>0</v>
      </c>
      <c r="GO152" s="40">
        <f t="shared" si="138"/>
        <v>833788</v>
      </c>
      <c r="GP152" s="40">
        <f t="shared" si="119"/>
        <v>5222143.3025210081</v>
      </c>
      <c r="GQ152" s="40">
        <f t="shared" si="120"/>
        <v>5222143.3025210081</v>
      </c>
      <c r="GR152" s="39" t="str">
        <f>IFERROR(VLOOKUP(CONCATENATE(C152,R152,S152),'Clientes Afectados'!$L$4:$M$249,2,0),"NO")</f>
        <v>NO</v>
      </c>
      <c r="GS152" s="64">
        <f t="shared" si="121"/>
        <v>30</v>
      </c>
      <c r="GT152" s="39" t="e">
        <f>+IF(GS152&gt;#REF!,"SI","NO")</f>
        <v>#REF!</v>
      </c>
    </row>
    <row r="153" spans="1:202" x14ac:dyDescent="0.25">
      <c r="A153" s="35">
        <v>43191</v>
      </c>
      <c r="B153" s="36">
        <v>1594986</v>
      </c>
      <c r="C153" s="36">
        <v>574634</v>
      </c>
      <c r="D153" s="36">
        <v>574634</v>
      </c>
      <c r="E153" s="37" t="s">
        <v>321</v>
      </c>
      <c r="F153" s="37" t="s">
        <v>229</v>
      </c>
      <c r="G153" s="37" t="s">
        <v>322</v>
      </c>
      <c r="H153" s="85" t="s">
        <v>231</v>
      </c>
      <c r="I153" s="37" t="s">
        <v>310</v>
      </c>
      <c r="J153" s="37" t="s">
        <v>233</v>
      </c>
      <c r="K153" s="37" t="s">
        <v>234</v>
      </c>
      <c r="L153" s="37" t="s">
        <v>235</v>
      </c>
      <c r="M153" s="37" t="s">
        <v>323</v>
      </c>
      <c r="N153" s="37" t="s">
        <v>324</v>
      </c>
      <c r="O153" s="37" t="s">
        <v>324</v>
      </c>
      <c r="P153" s="37" t="s">
        <v>239</v>
      </c>
      <c r="Q153" s="37" t="s">
        <v>240</v>
      </c>
      <c r="R153" s="38">
        <v>43165</v>
      </c>
      <c r="S153" s="38">
        <v>43190</v>
      </c>
      <c r="T153" s="38">
        <v>43197</v>
      </c>
      <c r="U153" s="36">
        <v>212471396</v>
      </c>
      <c r="V153" s="36">
        <v>65352</v>
      </c>
      <c r="W153" s="36">
        <v>0</v>
      </c>
      <c r="X153" s="36">
        <v>24116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119</v>
      </c>
      <c r="AE153" s="36">
        <v>157</v>
      </c>
      <c r="AF153" s="36">
        <v>118</v>
      </c>
      <c r="AG153" s="36">
        <v>102</v>
      </c>
      <c r="AH153" s="36">
        <v>122762</v>
      </c>
      <c r="AI153" s="36">
        <v>663</v>
      </c>
      <c r="AJ153" s="36">
        <v>0</v>
      </c>
      <c r="AK153" s="36">
        <v>4533008</v>
      </c>
      <c r="AL153" s="36">
        <v>0</v>
      </c>
      <c r="AM153" s="36">
        <v>0</v>
      </c>
      <c r="AN153" s="36">
        <v>0</v>
      </c>
      <c r="AO153" s="36">
        <v>0</v>
      </c>
      <c r="AP153" s="36">
        <v>0</v>
      </c>
      <c r="AQ153" s="36">
        <v>0</v>
      </c>
      <c r="AR153" s="36">
        <v>0</v>
      </c>
      <c r="AS153" s="36">
        <v>0</v>
      </c>
      <c r="AT153" s="36">
        <v>606908</v>
      </c>
      <c r="AU153" s="36">
        <v>0</v>
      </c>
      <c r="AV153" s="36">
        <v>0</v>
      </c>
      <c r="AW153" s="36">
        <v>40517</v>
      </c>
      <c r="AX153" s="36">
        <v>0</v>
      </c>
      <c r="AY153" s="36">
        <v>150323</v>
      </c>
      <c r="AZ153" s="36">
        <v>584184</v>
      </c>
      <c r="BA153" s="36">
        <v>0</v>
      </c>
      <c r="BB153" s="36">
        <v>0</v>
      </c>
      <c r="BC153" s="36">
        <v>0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>
        <v>0</v>
      </c>
      <c r="BO153" s="36">
        <v>0</v>
      </c>
      <c r="BP153" s="36">
        <v>0</v>
      </c>
      <c r="BQ153" s="36">
        <v>0</v>
      </c>
      <c r="BR153" s="36">
        <v>0</v>
      </c>
      <c r="BS153" s="36">
        <v>0</v>
      </c>
      <c r="BT153" s="36">
        <v>0</v>
      </c>
      <c r="BU153" s="36">
        <v>0</v>
      </c>
      <c r="BV153" s="36">
        <v>0</v>
      </c>
      <c r="BW153" s="36">
        <v>0</v>
      </c>
      <c r="BX153" s="3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5074256</v>
      </c>
      <c r="CE153" s="36">
        <v>6038365</v>
      </c>
      <c r="CF153" s="36">
        <v>0</v>
      </c>
      <c r="CG153" s="36">
        <v>964109</v>
      </c>
      <c r="CH153" s="36">
        <v>0</v>
      </c>
      <c r="CI153" s="36">
        <v>0</v>
      </c>
      <c r="CJ153" s="36">
        <v>0</v>
      </c>
      <c r="CK153" s="36">
        <v>0</v>
      </c>
      <c r="CL153" s="36">
        <v>964109</v>
      </c>
      <c r="CM153" s="36">
        <v>-6038365</v>
      </c>
      <c r="CN153" s="36">
        <v>0</v>
      </c>
      <c r="CO153" s="36">
        <v>0</v>
      </c>
      <c r="CP153" s="36">
        <v>0</v>
      </c>
      <c r="CQ153" s="36">
        <v>0</v>
      </c>
      <c r="CR153" s="36">
        <v>0</v>
      </c>
      <c r="CS153" s="36">
        <v>0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6">
        <v>0</v>
      </c>
      <c r="DC153" s="36">
        <v>0</v>
      </c>
      <c r="DD153" s="36">
        <v>0</v>
      </c>
      <c r="DE153" s="36">
        <v>-6038365</v>
      </c>
      <c r="DF153" s="36">
        <v>0</v>
      </c>
      <c r="DG153" s="36">
        <v>0</v>
      </c>
      <c r="DH153" s="36">
        <v>0</v>
      </c>
      <c r="DI153" s="36">
        <v>0</v>
      </c>
      <c r="DJ153" s="36">
        <v>0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  <c r="DQ153" s="36">
        <v>0</v>
      </c>
      <c r="DR153" s="36">
        <v>0</v>
      </c>
      <c r="DS153" s="36">
        <v>0</v>
      </c>
      <c r="DT153" s="36">
        <v>0</v>
      </c>
      <c r="DU153" s="36">
        <v>0</v>
      </c>
      <c r="DV153" s="36">
        <v>0</v>
      </c>
      <c r="DW153" s="36">
        <v>0</v>
      </c>
      <c r="DX153" s="36">
        <v>0</v>
      </c>
      <c r="DY153" s="36">
        <v>0</v>
      </c>
      <c r="DZ153" s="36">
        <v>0</v>
      </c>
      <c r="EA153" s="36">
        <v>0</v>
      </c>
      <c r="EB153" s="36">
        <v>0</v>
      </c>
      <c r="EC153" s="36">
        <v>0</v>
      </c>
      <c r="ED153" s="36">
        <v>0</v>
      </c>
      <c r="EE153" s="36">
        <v>0</v>
      </c>
      <c r="EF153" s="36">
        <v>0</v>
      </c>
      <c r="EG153" s="36">
        <v>0</v>
      </c>
      <c r="EH153" s="36">
        <v>0</v>
      </c>
      <c r="EI153" s="36">
        <v>0</v>
      </c>
      <c r="EJ153" s="36">
        <v>0</v>
      </c>
      <c r="EK153" s="36">
        <v>0</v>
      </c>
      <c r="EL153" s="36">
        <v>0</v>
      </c>
      <c r="EM153" s="36">
        <v>0</v>
      </c>
      <c r="EN153" s="36">
        <v>0</v>
      </c>
      <c r="EO153" s="36">
        <v>0</v>
      </c>
      <c r="EP153" s="36">
        <v>0</v>
      </c>
      <c r="EQ153" s="36">
        <v>0</v>
      </c>
      <c r="ER153" s="36">
        <v>0</v>
      </c>
      <c r="ES153" s="36">
        <v>0</v>
      </c>
      <c r="ET153" s="36">
        <v>0</v>
      </c>
      <c r="EU153" s="36">
        <v>0</v>
      </c>
      <c r="EV153" s="36">
        <v>0</v>
      </c>
      <c r="EW153" s="36">
        <v>0</v>
      </c>
      <c r="EX153" s="36">
        <v>0</v>
      </c>
      <c r="EY153" s="36">
        <v>0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0</v>
      </c>
      <c r="FF153" s="36">
        <v>0</v>
      </c>
      <c r="FG153" s="36">
        <v>0</v>
      </c>
      <c r="FH153" s="36">
        <v>0</v>
      </c>
      <c r="FI153" s="36">
        <v>0</v>
      </c>
      <c r="FJ153" s="36">
        <v>0</v>
      </c>
      <c r="FK153" s="36">
        <v>0</v>
      </c>
      <c r="FL153" s="36">
        <v>0</v>
      </c>
      <c r="FM153" s="36">
        <v>0</v>
      </c>
      <c r="FN153" s="36">
        <v>0</v>
      </c>
      <c r="FO153" s="36">
        <v>0</v>
      </c>
      <c r="FP153" s="36">
        <v>0</v>
      </c>
      <c r="FQ153" s="36">
        <v>964109</v>
      </c>
      <c r="FR153" s="36">
        <v>0</v>
      </c>
      <c r="FS153" s="37"/>
      <c r="FT153" s="39">
        <f t="shared" si="122"/>
        <v>103161</v>
      </c>
      <c r="FU153" s="39">
        <f t="shared" si="123"/>
        <v>557</v>
      </c>
      <c r="FV153" s="39">
        <f t="shared" si="124"/>
        <v>0</v>
      </c>
      <c r="FW153" s="39">
        <f t="shared" si="125"/>
        <v>3809250</v>
      </c>
      <c r="FX153" s="39">
        <f t="shared" si="126"/>
        <v>0</v>
      </c>
      <c r="FY153" s="39">
        <f t="shared" si="127"/>
        <v>510007</v>
      </c>
      <c r="FZ153" s="39">
        <f t="shared" si="128"/>
        <v>0</v>
      </c>
      <c r="GA153" s="39">
        <f t="shared" si="129"/>
        <v>126322</v>
      </c>
      <c r="GB153" s="39">
        <f t="shared" si="130"/>
        <v>490911</v>
      </c>
      <c r="GC153" s="39">
        <f t="shared" si="131"/>
        <v>0</v>
      </c>
      <c r="GD153" s="39">
        <f t="shared" si="132"/>
        <v>0</v>
      </c>
      <c r="GE153" s="39">
        <f t="shared" si="133"/>
        <v>0</v>
      </c>
      <c r="GF153" s="39"/>
      <c r="GG153" s="39"/>
      <c r="GH153" s="39">
        <f t="shared" si="134"/>
        <v>34047.899159663866</v>
      </c>
      <c r="GI153" s="39">
        <f t="shared" si="135"/>
        <v>0</v>
      </c>
      <c r="GJ153" s="39">
        <f t="shared" si="136"/>
        <v>5074255.8991596643</v>
      </c>
      <c r="GK153" s="39"/>
      <c r="GL153" s="39">
        <f t="shared" si="137"/>
        <v>0</v>
      </c>
      <c r="GM153" s="39"/>
      <c r="GN153" s="39">
        <f t="shared" si="118"/>
        <v>0</v>
      </c>
      <c r="GO153" s="40">
        <f t="shared" si="138"/>
        <v>964109</v>
      </c>
      <c r="GP153" s="40">
        <f t="shared" si="119"/>
        <v>6038364.8991596643</v>
      </c>
      <c r="GQ153" s="40">
        <f t="shared" si="120"/>
        <v>6038364.8991596643</v>
      </c>
      <c r="GR153" s="39" t="str">
        <f>IFERROR(VLOOKUP(CONCATENATE(C153,R153,S153),'Clientes Afectados'!$L$4:$M$249,2,0),"NO")</f>
        <v>NO</v>
      </c>
      <c r="GS153" s="64">
        <f t="shared" si="121"/>
        <v>25</v>
      </c>
      <c r="GT153" s="39" t="e">
        <f>+IF(GS153&gt;#REF!,"SI","NO")</f>
        <v>#REF!</v>
      </c>
    </row>
    <row r="154" spans="1:202" x14ac:dyDescent="0.25">
      <c r="A154" s="35">
        <v>43191</v>
      </c>
      <c r="B154" s="36">
        <v>1594986</v>
      </c>
      <c r="C154" s="36">
        <v>916308</v>
      </c>
      <c r="D154" s="36">
        <v>916308</v>
      </c>
      <c r="E154" s="37" t="s">
        <v>260</v>
      </c>
      <c r="F154" s="37" t="s">
        <v>229</v>
      </c>
      <c r="G154" s="37" t="s">
        <v>261</v>
      </c>
      <c r="H154" s="85" t="s">
        <v>231</v>
      </c>
      <c r="I154" s="37" t="s">
        <v>310</v>
      </c>
      <c r="J154" s="37" t="s">
        <v>263</v>
      </c>
      <c r="K154" s="37" t="s">
        <v>234</v>
      </c>
      <c r="L154" s="37" t="s">
        <v>235</v>
      </c>
      <c r="M154" s="37" t="s">
        <v>264</v>
      </c>
      <c r="N154" s="37" t="s">
        <v>236</v>
      </c>
      <c r="O154" s="37" t="s">
        <v>236</v>
      </c>
      <c r="P154" s="37" t="s">
        <v>239</v>
      </c>
      <c r="Q154" s="37" t="s">
        <v>240</v>
      </c>
      <c r="R154" s="38">
        <v>43105</v>
      </c>
      <c r="S154" s="38">
        <v>43195</v>
      </c>
      <c r="T154" s="38">
        <v>43197</v>
      </c>
      <c r="U154" s="36">
        <v>212471396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29189</v>
      </c>
      <c r="AD154" s="36">
        <v>0</v>
      </c>
      <c r="AE154" s="36">
        <v>0</v>
      </c>
      <c r="AF154" s="36">
        <v>0</v>
      </c>
      <c r="AG154" s="36">
        <v>67</v>
      </c>
      <c r="AH154" s="36">
        <v>84077</v>
      </c>
      <c r="AI154" s="36">
        <v>795</v>
      </c>
      <c r="AJ154" s="36">
        <v>0</v>
      </c>
      <c r="AK154" s="36">
        <v>1904057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78586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>
        <v>0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1737408</v>
      </c>
      <c r="CE154" s="36">
        <v>2067516</v>
      </c>
      <c r="CF154" s="36">
        <v>0</v>
      </c>
      <c r="CG154" s="36">
        <v>330108</v>
      </c>
      <c r="CH154" s="36">
        <v>0</v>
      </c>
      <c r="CI154" s="36">
        <v>0</v>
      </c>
      <c r="CJ154" s="36">
        <v>0</v>
      </c>
      <c r="CK154" s="36">
        <v>0</v>
      </c>
      <c r="CL154" s="36">
        <v>330108</v>
      </c>
      <c r="CM154" s="36">
        <v>-2067516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-2067516</v>
      </c>
      <c r="DF154" s="36">
        <v>0</v>
      </c>
      <c r="DG154" s="36">
        <v>0</v>
      </c>
      <c r="DH154" s="36">
        <v>0</v>
      </c>
      <c r="DI154" s="36">
        <v>0</v>
      </c>
      <c r="DJ154" s="36">
        <v>0</v>
      </c>
      <c r="DK154" s="36">
        <v>0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  <c r="DQ154" s="36">
        <v>0</v>
      </c>
      <c r="DR154" s="36">
        <v>0</v>
      </c>
      <c r="DS154" s="36">
        <v>0</v>
      </c>
      <c r="DT154" s="36">
        <v>0</v>
      </c>
      <c r="DU154" s="36">
        <v>0</v>
      </c>
      <c r="DV154" s="36">
        <v>0</v>
      </c>
      <c r="DW154" s="36">
        <v>0</v>
      </c>
      <c r="DX154" s="36">
        <v>0</v>
      </c>
      <c r="DY154" s="36">
        <v>0</v>
      </c>
      <c r="DZ154" s="36">
        <v>0</v>
      </c>
      <c r="EA154" s="36">
        <v>0</v>
      </c>
      <c r="EB154" s="36">
        <v>0</v>
      </c>
      <c r="EC154" s="36">
        <v>0</v>
      </c>
      <c r="ED154" s="36">
        <v>0</v>
      </c>
      <c r="EE154" s="36">
        <v>0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0</v>
      </c>
      <c r="FF154" s="36">
        <v>0</v>
      </c>
      <c r="FG154" s="36">
        <v>0</v>
      </c>
      <c r="FH154" s="36">
        <v>0</v>
      </c>
      <c r="FI154" s="36">
        <v>0</v>
      </c>
      <c r="FJ154" s="36">
        <v>0</v>
      </c>
      <c r="FK154" s="36">
        <v>0</v>
      </c>
      <c r="FL154" s="36">
        <v>0</v>
      </c>
      <c r="FM154" s="36">
        <v>0</v>
      </c>
      <c r="FN154" s="36">
        <v>0</v>
      </c>
      <c r="FO154" s="36">
        <v>0</v>
      </c>
      <c r="FP154" s="36">
        <v>0</v>
      </c>
      <c r="FQ154" s="36">
        <v>330108</v>
      </c>
      <c r="FR154" s="36">
        <v>0</v>
      </c>
      <c r="FS154" s="37"/>
      <c r="FT154" s="39">
        <f t="shared" si="122"/>
        <v>70653</v>
      </c>
      <c r="FU154" s="39">
        <f t="shared" si="123"/>
        <v>668</v>
      </c>
      <c r="FV154" s="39">
        <f t="shared" si="124"/>
        <v>0</v>
      </c>
      <c r="FW154" s="39">
        <f t="shared" si="125"/>
        <v>1600048</v>
      </c>
      <c r="FX154" s="39">
        <f t="shared" si="126"/>
        <v>0</v>
      </c>
      <c r="FY154" s="39">
        <f t="shared" si="127"/>
        <v>0</v>
      </c>
      <c r="FZ154" s="39">
        <f t="shared" si="128"/>
        <v>0</v>
      </c>
      <c r="GA154" s="39">
        <f t="shared" si="129"/>
        <v>66039</v>
      </c>
      <c r="GB154" s="39">
        <f t="shared" si="130"/>
        <v>0</v>
      </c>
      <c r="GC154" s="39">
        <f t="shared" si="131"/>
        <v>0</v>
      </c>
      <c r="GD154" s="39">
        <f t="shared" si="132"/>
        <v>0</v>
      </c>
      <c r="GE154" s="39">
        <f t="shared" si="133"/>
        <v>0</v>
      </c>
      <c r="GF154" s="39"/>
      <c r="GG154" s="39"/>
      <c r="GH154" s="39">
        <f t="shared" si="134"/>
        <v>0</v>
      </c>
      <c r="GI154" s="39">
        <f t="shared" si="135"/>
        <v>0</v>
      </c>
      <c r="GJ154" s="39">
        <f t="shared" si="136"/>
        <v>1737408</v>
      </c>
      <c r="GK154" s="39"/>
      <c r="GL154" s="39">
        <f t="shared" si="137"/>
        <v>0</v>
      </c>
      <c r="GM154" s="39"/>
      <c r="GN154" s="39">
        <f t="shared" si="118"/>
        <v>0</v>
      </c>
      <c r="GO154" s="40">
        <f t="shared" si="138"/>
        <v>330108</v>
      </c>
      <c r="GP154" s="40">
        <f t="shared" si="119"/>
        <v>2067516</v>
      </c>
      <c r="GQ154" s="40">
        <f t="shared" si="120"/>
        <v>2067516</v>
      </c>
      <c r="GR154" s="39" t="str">
        <f>IFERROR(VLOOKUP(CONCATENATE(C154,R154,S154),'Clientes Afectados'!$L$4:$M$249,2,0),"NO")</f>
        <v>NO</v>
      </c>
      <c r="GS154" s="64">
        <f t="shared" si="121"/>
        <v>90</v>
      </c>
      <c r="GT154" s="39" t="e">
        <f>+IF(GS154&gt;#REF!,"SI","NO")</f>
        <v>#REF!</v>
      </c>
    </row>
    <row r="155" spans="1:202" x14ac:dyDescent="0.25">
      <c r="A155" s="35">
        <v>43191</v>
      </c>
      <c r="B155" s="36">
        <v>1594986</v>
      </c>
      <c r="C155" s="36">
        <v>973766</v>
      </c>
      <c r="D155" s="36">
        <v>973766</v>
      </c>
      <c r="E155" s="37" t="s">
        <v>265</v>
      </c>
      <c r="F155" s="37" t="s">
        <v>229</v>
      </c>
      <c r="G155" s="37" t="s">
        <v>266</v>
      </c>
      <c r="H155" s="85" t="s">
        <v>231</v>
      </c>
      <c r="I155" s="37" t="s">
        <v>310</v>
      </c>
      <c r="J155" s="37" t="s">
        <v>263</v>
      </c>
      <c r="K155" s="37" t="s">
        <v>234</v>
      </c>
      <c r="L155" s="37" t="s">
        <v>235</v>
      </c>
      <c r="M155" s="37" t="s">
        <v>264</v>
      </c>
      <c r="N155" s="37" t="s">
        <v>236</v>
      </c>
      <c r="O155" s="37" t="s">
        <v>236</v>
      </c>
      <c r="P155" s="37" t="s">
        <v>239</v>
      </c>
      <c r="Q155" s="37" t="s">
        <v>240</v>
      </c>
      <c r="R155" s="38">
        <v>43165</v>
      </c>
      <c r="S155" s="38">
        <v>43195</v>
      </c>
      <c r="T155" s="38">
        <v>43197</v>
      </c>
      <c r="U155" s="36">
        <v>212471396</v>
      </c>
      <c r="V155" s="36">
        <v>43687</v>
      </c>
      <c r="W155" s="36">
        <v>0</v>
      </c>
      <c r="X155" s="36">
        <v>6238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77</v>
      </c>
      <c r="AE155" s="36">
        <v>80</v>
      </c>
      <c r="AF155" s="36">
        <v>75</v>
      </c>
      <c r="AG155" s="36">
        <v>79</v>
      </c>
      <c r="AH155" s="36">
        <v>0</v>
      </c>
      <c r="AI155" s="36">
        <v>795</v>
      </c>
      <c r="AJ155" s="36">
        <v>0</v>
      </c>
      <c r="AK155" s="36">
        <v>2849791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405711</v>
      </c>
      <c r="AU155" s="36">
        <v>0</v>
      </c>
      <c r="AV155" s="36">
        <v>0</v>
      </c>
      <c r="AW155" s="36">
        <v>27086</v>
      </c>
      <c r="AX155" s="36">
        <v>0</v>
      </c>
      <c r="AY155" s="36">
        <v>91885</v>
      </c>
      <c r="AZ155" s="36">
        <v>453034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3217060</v>
      </c>
      <c r="CE155" s="36">
        <v>3828301</v>
      </c>
      <c r="CF155" s="36">
        <v>0</v>
      </c>
      <c r="CG155" s="36">
        <v>611241</v>
      </c>
      <c r="CH155" s="36">
        <v>0</v>
      </c>
      <c r="CI155" s="36">
        <v>0</v>
      </c>
      <c r="CJ155" s="36">
        <v>0</v>
      </c>
      <c r="CK155" s="36">
        <v>0</v>
      </c>
      <c r="CL155" s="36">
        <v>611241</v>
      </c>
      <c r="CM155" s="36">
        <v>-3828301</v>
      </c>
      <c r="CN155" s="36">
        <v>0</v>
      </c>
      <c r="CO155" s="36">
        <v>0</v>
      </c>
      <c r="CP155" s="36">
        <v>0</v>
      </c>
      <c r="CQ155" s="36">
        <v>0</v>
      </c>
      <c r="CR155" s="36">
        <v>0</v>
      </c>
      <c r="CS155" s="36">
        <v>0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6">
        <v>0</v>
      </c>
      <c r="DC155" s="36">
        <v>0</v>
      </c>
      <c r="DD155" s="36">
        <v>0</v>
      </c>
      <c r="DE155" s="36">
        <v>-3828301</v>
      </c>
      <c r="DF155" s="36">
        <v>0</v>
      </c>
      <c r="DG155" s="36">
        <v>0</v>
      </c>
      <c r="DH155" s="36">
        <v>0</v>
      </c>
      <c r="DI155" s="36">
        <v>0</v>
      </c>
      <c r="DJ155" s="36">
        <v>0</v>
      </c>
      <c r="DK155" s="36">
        <v>0</v>
      </c>
      <c r="DL155" s="36">
        <v>0</v>
      </c>
      <c r="DM155" s="36">
        <v>0</v>
      </c>
      <c r="DN155" s="36">
        <v>0</v>
      </c>
      <c r="DO155" s="36">
        <v>0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0</v>
      </c>
      <c r="ES155" s="36">
        <v>0</v>
      </c>
      <c r="ET155" s="36">
        <v>0</v>
      </c>
      <c r="EU155" s="36">
        <v>0</v>
      </c>
      <c r="EV155" s="36">
        <v>0</v>
      </c>
      <c r="EW155" s="36">
        <v>0</v>
      </c>
      <c r="EX155" s="36">
        <v>0</v>
      </c>
      <c r="EY155" s="36">
        <v>0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6">
        <v>0</v>
      </c>
      <c r="FM155" s="36">
        <v>0</v>
      </c>
      <c r="FN155" s="36">
        <v>0</v>
      </c>
      <c r="FO155" s="36">
        <v>0</v>
      </c>
      <c r="FP155" s="36">
        <v>0</v>
      </c>
      <c r="FQ155" s="36">
        <v>611241</v>
      </c>
      <c r="FR155" s="36">
        <v>0</v>
      </c>
      <c r="FS155" s="37"/>
      <c r="FT155" s="39">
        <f t="shared" si="122"/>
        <v>0</v>
      </c>
      <c r="FU155" s="39">
        <f t="shared" si="123"/>
        <v>668</v>
      </c>
      <c r="FV155" s="39">
        <f t="shared" si="124"/>
        <v>0</v>
      </c>
      <c r="FW155" s="39">
        <f t="shared" si="125"/>
        <v>2394782</v>
      </c>
      <c r="FX155" s="39">
        <f t="shared" si="126"/>
        <v>0</v>
      </c>
      <c r="FY155" s="39">
        <f t="shared" si="127"/>
        <v>340934</v>
      </c>
      <c r="FZ155" s="39">
        <f t="shared" si="128"/>
        <v>0</v>
      </c>
      <c r="GA155" s="39">
        <f t="shared" si="129"/>
        <v>77214</v>
      </c>
      <c r="GB155" s="39">
        <f t="shared" si="130"/>
        <v>380701</v>
      </c>
      <c r="GC155" s="39">
        <f t="shared" si="131"/>
        <v>0</v>
      </c>
      <c r="GD155" s="39">
        <f t="shared" si="132"/>
        <v>0</v>
      </c>
      <c r="GE155" s="39">
        <f t="shared" si="133"/>
        <v>0</v>
      </c>
      <c r="GF155" s="39"/>
      <c r="GG155" s="39"/>
      <c r="GH155" s="39">
        <f t="shared" si="134"/>
        <v>22761.344537815126</v>
      </c>
      <c r="GI155" s="39">
        <f t="shared" si="135"/>
        <v>0</v>
      </c>
      <c r="GJ155" s="39">
        <f t="shared" si="136"/>
        <v>3217060.3445378151</v>
      </c>
      <c r="GK155" s="39"/>
      <c r="GL155" s="39">
        <f t="shared" si="137"/>
        <v>0</v>
      </c>
      <c r="GM155" s="39"/>
      <c r="GN155" s="39">
        <f t="shared" si="118"/>
        <v>0</v>
      </c>
      <c r="GO155" s="40">
        <f t="shared" si="138"/>
        <v>611241</v>
      </c>
      <c r="GP155" s="40">
        <f t="shared" si="119"/>
        <v>3828301.3445378151</v>
      </c>
      <c r="GQ155" s="40">
        <f t="shared" si="120"/>
        <v>3828301.3445378151</v>
      </c>
      <c r="GR155" s="39" t="str">
        <f>IFERROR(VLOOKUP(CONCATENATE(C155,R155,S155),'Clientes Afectados'!$L$4:$M$249,2,0),"NO")</f>
        <v>NO</v>
      </c>
      <c r="GS155" s="64">
        <f t="shared" si="121"/>
        <v>30</v>
      </c>
      <c r="GT155" s="39" t="e">
        <f>+IF(GS155&gt;#REF!,"SI","NO")</f>
        <v>#REF!</v>
      </c>
    </row>
    <row r="156" spans="1:202" x14ac:dyDescent="0.25">
      <c r="A156" s="35">
        <v>43191</v>
      </c>
      <c r="B156" s="36">
        <v>1594986</v>
      </c>
      <c r="C156" s="36">
        <v>984572</v>
      </c>
      <c r="D156" s="36">
        <v>984572</v>
      </c>
      <c r="E156" s="37" t="s">
        <v>325</v>
      </c>
      <c r="F156" s="37" t="s">
        <v>229</v>
      </c>
      <c r="G156" s="37" t="s">
        <v>326</v>
      </c>
      <c r="H156" s="85" t="s">
        <v>231</v>
      </c>
      <c r="I156" s="37" t="s">
        <v>232</v>
      </c>
      <c r="J156" s="37" t="s">
        <v>233</v>
      </c>
      <c r="K156" s="37" t="s">
        <v>234</v>
      </c>
      <c r="L156" s="37" t="s">
        <v>235</v>
      </c>
      <c r="M156" s="37" t="s">
        <v>280</v>
      </c>
      <c r="N156" s="37" t="s">
        <v>327</v>
      </c>
      <c r="O156" s="37" t="s">
        <v>327</v>
      </c>
      <c r="P156" s="37" t="s">
        <v>239</v>
      </c>
      <c r="Q156" s="37" t="s">
        <v>240</v>
      </c>
      <c r="R156" s="38">
        <v>43165</v>
      </c>
      <c r="S156" s="38">
        <v>43190</v>
      </c>
      <c r="T156" s="38">
        <v>43197</v>
      </c>
      <c r="U156" s="36">
        <v>212471396</v>
      </c>
      <c r="V156" s="36">
        <v>307013</v>
      </c>
      <c r="W156" s="36">
        <v>0</v>
      </c>
      <c r="X156" s="36">
        <v>129856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646</v>
      </c>
      <c r="AE156" s="36">
        <v>720</v>
      </c>
      <c r="AF156" s="36">
        <v>583</v>
      </c>
      <c r="AG156" s="36">
        <v>532</v>
      </c>
      <c r="AH156" s="36">
        <v>84077</v>
      </c>
      <c r="AI156" s="36">
        <v>663</v>
      </c>
      <c r="AJ156" s="36">
        <v>0</v>
      </c>
      <c r="AK156" s="36">
        <v>21295330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2851156</v>
      </c>
      <c r="AU156" s="36">
        <v>0</v>
      </c>
      <c r="AV156" s="36">
        <v>0</v>
      </c>
      <c r="AW156" s="36">
        <v>190345</v>
      </c>
      <c r="AX156" s="36">
        <v>0</v>
      </c>
      <c r="AY156" s="36">
        <v>689861</v>
      </c>
      <c r="AZ156" s="36">
        <v>3049680</v>
      </c>
      <c r="BA156" s="36">
        <v>250349</v>
      </c>
      <c r="BB156" s="36">
        <v>0</v>
      </c>
      <c r="BC156" s="36">
        <v>0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36">
        <v>0</v>
      </c>
      <c r="BN156" s="36">
        <v>0</v>
      </c>
      <c r="BO156" s="36">
        <v>0</v>
      </c>
      <c r="BP156" s="36">
        <v>0</v>
      </c>
      <c r="BQ156" s="36">
        <v>0</v>
      </c>
      <c r="BR156" s="36">
        <v>0</v>
      </c>
      <c r="BS156" s="36">
        <v>0</v>
      </c>
      <c r="BT156" s="36">
        <v>0</v>
      </c>
      <c r="BU156" s="36">
        <v>0</v>
      </c>
      <c r="BV156" s="36">
        <v>0</v>
      </c>
      <c r="BW156" s="36">
        <v>0</v>
      </c>
      <c r="BX156" s="3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23875176</v>
      </c>
      <c r="CE156" s="36">
        <v>28411459</v>
      </c>
      <c r="CF156" s="36">
        <v>0</v>
      </c>
      <c r="CG156" s="36">
        <v>4536283</v>
      </c>
      <c r="CH156" s="36">
        <v>0</v>
      </c>
      <c r="CI156" s="36">
        <v>0</v>
      </c>
      <c r="CJ156" s="36">
        <v>0</v>
      </c>
      <c r="CK156" s="36">
        <v>0</v>
      </c>
      <c r="CL156" s="36">
        <v>4536283</v>
      </c>
      <c r="CM156" s="36">
        <v>-28411459</v>
      </c>
      <c r="CN156" s="36">
        <v>0</v>
      </c>
      <c r="CO156" s="36">
        <v>0</v>
      </c>
      <c r="CP156" s="36">
        <v>0</v>
      </c>
      <c r="CQ156" s="36">
        <v>0</v>
      </c>
      <c r="CR156" s="36">
        <v>0</v>
      </c>
      <c r="CS156" s="36">
        <v>0</v>
      </c>
      <c r="CT156" s="36">
        <v>0</v>
      </c>
      <c r="CU156" s="36">
        <v>0</v>
      </c>
      <c r="CV156" s="36">
        <v>0</v>
      </c>
      <c r="CW156" s="36">
        <v>0</v>
      </c>
      <c r="CX156" s="36">
        <v>0</v>
      </c>
      <c r="CY156" s="36">
        <v>0</v>
      </c>
      <c r="CZ156" s="36">
        <v>0</v>
      </c>
      <c r="DA156" s="36">
        <v>0</v>
      </c>
      <c r="DB156" s="36">
        <v>0</v>
      </c>
      <c r="DC156" s="36">
        <v>0</v>
      </c>
      <c r="DD156" s="36">
        <v>0</v>
      </c>
      <c r="DE156" s="36">
        <v>-28411459</v>
      </c>
      <c r="DF156" s="36">
        <v>0</v>
      </c>
      <c r="DG156" s="36">
        <v>0</v>
      </c>
      <c r="DH156" s="36">
        <v>0</v>
      </c>
      <c r="DI156" s="36">
        <v>0</v>
      </c>
      <c r="DJ156" s="36">
        <v>0</v>
      </c>
      <c r="DK156" s="36">
        <v>0</v>
      </c>
      <c r="DL156" s="36">
        <v>0</v>
      </c>
      <c r="DM156" s="36">
        <v>0</v>
      </c>
      <c r="DN156" s="36">
        <v>0</v>
      </c>
      <c r="DO156" s="36">
        <v>0</v>
      </c>
      <c r="DP156" s="36">
        <v>0</v>
      </c>
      <c r="DQ156" s="36">
        <v>0</v>
      </c>
      <c r="DR156" s="36">
        <v>0</v>
      </c>
      <c r="DS156" s="36">
        <v>0</v>
      </c>
      <c r="DT156" s="36">
        <v>0</v>
      </c>
      <c r="DU156" s="36">
        <v>0</v>
      </c>
      <c r="DV156" s="36">
        <v>0</v>
      </c>
      <c r="DW156" s="36">
        <v>0</v>
      </c>
      <c r="DX156" s="36">
        <v>0</v>
      </c>
      <c r="DY156" s="36">
        <v>0</v>
      </c>
      <c r="DZ156" s="36">
        <v>0</v>
      </c>
      <c r="EA156" s="36">
        <v>0</v>
      </c>
      <c r="EB156" s="36">
        <v>0</v>
      </c>
      <c r="EC156" s="36">
        <v>0</v>
      </c>
      <c r="ED156" s="36">
        <v>0</v>
      </c>
      <c r="EE156" s="36">
        <v>0</v>
      </c>
      <c r="EF156" s="36">
        <v>0</v>
      </c>
      <c r="EG156" s="36">
        <v>0</v>
      </c>
      <c r="EH156" s="36">
        <v>0</v>
      </c>
      <c r="EI156" s="36">
        <v>0</v>
      </c>
      <c r="EJ156" s="36">
        <v>0</v>
      </c>
      <c r="EK156" s="36">
        <v>0</v>
      </c>
      <c r="EL156" s="36">
        <v>0</v>
      </c>
      <c r="EM156" s="36">
        <v>0</v>
      </c>
      <c r="EN156" s="36">
        <v>0</v>
      </c>
      <c r="EO156" s="36">
        <v>0</v>
      </c>
      <c r="EP156" s="36">
        <v>0</v>
      </c>
      <c r="EQ156" s="36">
        <v>0</v>
      </c>
      <c r="ER156" s="36">
        <v>0</v>
      </c>
      <c r="ES156" s="36">
        <v>0</v>
      </c>
      <c r="ET156" s="36">
        <v>0</v>
      </c>
      <c r="EU156" s="36">
        <v>0</v>
      </c>
      <c r="EV156" s="36">
        <v>0</v>
      </c>
      <c r="EW156" s="36">
        <v>0</v>
      </c>
      <c r="EX156" s="36">
        <v>0</v>
      </c>
      <c r="EY156" s="36">
        <v>0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0</v>
      </c>
      <c r="FF156" s="36">
        <v>0</v>
      </c>
      <c r="FG156" s="36">
        <v>0</v>
      </c>
      <c r="FH156" s="36">
        <v>0</v>
      </c>
      <c r="FI156" s="36">
        <v>0</v>
      </c>
      <c r="FJ156" s="36">
        <v>0</v>
      </c>
      <c r="FK156" s="36">
        <v>0</v>
      </c>
      <c r="FL156" s="36">
        <v>0</v>
      </c>
      <c r="FM156" s="36">
        <v>0</v>
      </c>
      <c r="FN156" s="36">
        <v>0</v>
      </c>
      <c r="FO156" s="36">
        <v>0</v>
      </c>
      <c r="FP156" s="36">
        <v>0</v>
      </c>
      <c r="FQ156" s="36">
        <v>4536283</v>
      </c>
      <c r="FR156" s="36">
        <v>0</v>
      </c>
      <c r="FS156" s="37"/>
      <c r="FT156" s="39">
        <f t="shared" si="122"/>
        <v>70653</v>
      </c>
      <c r="FU156" s="39">
        <f t="shared" si="123"/>
        <v>557</v>
      </c>
      <c r="FV156" s="39">
        <f t="shared" si="124"/>
        <v>0</v>
      </c>
      <c r="FW156" s="39">
        <f t="shared" si="125"/>
        <v>17895235</v>
      </c>
      <c r="FX156" s="39">
        <f t="shared" si="126"/>
        <v>0</v>
      </c>
      <c r="FY156" s="39">
        <f t="shared" si="127"/>
        <v>2395929</v>
      </c>
      <c r="FZ156" s="39">
        <f t="shared" si="128"/>
        <v>0</v>
      </c>
      <c r="GA156" s="39">
        <f t="shared" si="129"/>
        <v>579715</v>
      </c>
      <c r="GB156" s="39">
        <f t="shared" si="130"/>
        <v>2562756</v>
      </c>
      <c r="GC156" s="39">
        <f t="shared" si="131"/>
        <v>210377</v>
      </c>
      <c r="GD156" s="39">
        <f t="shared" si="132"/>
        <v>0</v>
      </c>
      <c r="GE156" s="39">
        <f t="shared" si="133"/>
        <v>0</v>
      </c>
      <c r="GF156" s="39"/>
      <c r="GG156" s="39"/>
      <c r="GH156" s="39">
        <f t="shared" si="134"/>
        <v>159953.78151260506</v>
      </c>
      <c r="GI156" s="39">
        <f t="shared" si="135"/>
        <v>0</v>
      </c>
      <c r="GJ156" s="39">
        <f t="shared" si="136"/>
        <v>23875175.781512607</v>
      </c>
      <c r="GK156" s="39"/>
      <c r="GL156" s="39">
        <f t="shared" si="137"/>
        <v>0</v>
      </c>
      <c r="GM156" s="39"/>
      <c r="GN156" s="39">
        <f t="shared" si="118"/>
        <v>0</v>
      </c>
      <c r="GO156" s="40">
        <f t="shared" si="138"/>
        <v>4536283</v>
      </c>
      <c r="GP156" s="40">
        <f t="shared" si="119"/>
        <v>28411458.781512607</v>
      </c>
      <c r="GQ156" s="40">
        <f t="shared" si="120"/>
        <v>28411458.781512607</v>
      </c>
      <c r="GR156" s="39" t="str">
        <f>IFERROR(VLOOKUP(CONCATENATE(C156,R156,S156),'Clientes Afectados'!$L$4:$M$249,2,0),"NO")</f>
        <v>NO</v>
      </c>
      <c r="GS156" s="64">
        <f t="shared" si="121"/>
        <v>25</v>
      </c>
      <c r="GT156" s="39" t="e">
        <f>+IF(GS156&gt;#REF!,"SI","NO")</f>
        <v>#REF!</v>
      </c>
    </row>
    <row r="157" spans="1:202" x14ac:dyDescent="0.25">
      <c r="A157" s="35">
        <v>43191</v>
      </c>
      <c r="B157" s="36">
        <v>1594986</v>
      </c>
      <c r="C157" s="36">
        <v>985980</v>
      </c>
      <c r="D157" s="36">
        <v>985980</v>
      </c>
      <c r="E157" s="37" t="s">
        <v>328</v>
      </c>
      <c r="F157" s="37" t="s">
        <v>229</v>
      </c>
      <c r="G157" s="37" t="s">
        <v>329</v>
      </c>
      <c r="H157" s="85" t="s">
        <v>231</v>
      </c>
      <c r="I157" s="37" t="s">
        <v>232</v>
      </c>
      <c r="J157" s="37" t="s">
        <v>233</v>
      </c>
      <c r="K157" s="37" t="s">
        <v>234</v>
      </c>
      <c r="L157" s="37" t="s">
        <v>235</v>
      </c>
      <c r="M157" s="37" t="s">
        <v>279</v>
      </c>
      <c r="N157" s="37" t="s">
        <v>330</v>
      </c>
      <c r="O157" s="37" t="s">
        <v>330</v>
      </c>
      <c r="P157" s="37" t="s">
        <v>239</v>
      </c>
      <c r="Q157" s="37" t="s">
        <v>240</v>
      </c>
      <c r="R157" s="38">
        <v>43165</v>
      </c>
      <c r="S157" s="38">
        <v>43190</v>
      </c>
      <c r="T157" s="38">
        <v>43197</v>
      </c>
      <c r="U157" s="36">
        <v>212471396</v>
      </c>
      <c r="V157" s="36">
        <v>85865</v>
      </c>
      <c r="W157" s="36">
        <v>0</v>
      </c>
      <c r="X157" s="36">
        <v>15602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275</v>
      </c>
      <c r="AE157" s="36">
        <v>280</v>
      </c>
      <c r="AF157" s="36">
        <v>147</v>
      </c>
      <c r="AG157" s="36">
        <v>172</v>
      </c>
      <c r="AH157" s="36">
        <v>84077</v>
      </c>
      <c r="AI157" s="36">
        <v>663</v>
      </c>
      <c r="AJ157" s="36">
        <v>0</v>
      </c>
      <c r="AK157" s="36">
        <v>5955850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0</v>
      </c>
      <c r="AR157" s="36">
        <v>0</v>
      </c>
      <c r="AS157" s="36">
        <v>0</v>
      </c>
      <c r="AT157" s="36">
        <v>797407</v>
      </c>
      <c r="AU157" s="36">
        <v>0</v>
      </c>
      <c r="AV157" s="36">
        <v>0</v>
      </c>
      <c r="AW157" s="36">
        <v>53236</v>
      </c>
      <c r="AX157" s="36">
        <v>0</v>
      </c>
      <c r="AY157" s="36">
        <v>268093</v>
      </c>
      <c r="AZ157" s="36">
        <v>989536</v>
      </c>
      <c r="BA157" s="36">
        <v>0</v>
      </c>
      <c r="BB157" s="36">
        <v>0</v>
      </c>
      <c r="BC157" s="36">
        <v>0</v>
      </c>
      <c r="BD157" s="36">
        <v>0</v>
      </c>
      <c r="BE157" s="36">
        <v>0</v>
      </c>
      <c r="BF157" s="36">
        <v>0</v>
      </c>
      <c r="BG157" s="36">
        <v>0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36">
        <v>0</v>
      </c>
      <c r="BN157" s="36">
        <v>0</v>
      </c>
      <c r="BO157" s="36">
        <v>0</v>
      </c>
      <c r="BP157" s="36">
        <v>0</v>
      </c>
      <c r="BQ157" s="36">
        <v>0</v>
      </c>
      <c r="BR157" s="36">
        <v>0</v>
      </c>
      <c r="BS157" s="36">
        <v>0</v>
      </c>
      <c r="BT157" s="36">
        <v>0</v>
      </c>
      <c r="BU157" s="36">
        <v>0</v>
      </c>
      <c r="BV157" s="36">
        <v>0</v>
      </c>
      <c r="BW157" s="36">
        <v>0</v>
      </c>
      <c r="BX157" s="3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6847783</v>
      </c>
      <c r="CE157" s="36">
        <v>8148862</v>
      </c>
      <c r="CF157" s="36">
        <v>0</v>
      </c>
      <c r="CG157" s="36">
        <v>1301079</v>
      </c>
      <c r="CH157" s="36">
        <v>0</v>
      </c>
      <c r="CI157" s="36">
        <v>0</v>
      </c>
      <c r="CJ157" s="36">
        <v>0</v>
      </c>
      <c r="CK157" s="36">
        <v>0</v>
      </c>
      <c r="CL157" s="36">
        <v>1301079</v>
      </c>
      <c r="CM157" s="36">
        <v>-8148862</v>
      </c>
      <c r="CN157" s="36">
        <v>0</v>
      </c>
      <c r="CO157" s="36">
        <v>0</v>
      </c>
      <c r="CP157" s="36">
        <v>0</v>
      </c>
      <c r="CQ157" s="36">
        <v>0</v>
      </c>
      <c r="CR157" s="36">
        <v>0</v>
      </c>
      <c r="CS157" s="36">
        <v>0</v>
      </c>
      <c r="CT157" s="36">
        <v>0</v>
      </c>
      <c r="CU157" s="36">
        <v>0</v>
      </c>
      <c r="CV157" s="36">
        <v>0</v>
      </c>
      <c r="CW157" s="36">
        <v>0</v>
      </c>
      <c r="CX157" s="36">
        <v>0</v>
      </c>
      <c r="CY157" s="36">
        <v>0</v>
      </c>
      <c r="CZ157" s="36">
        <v>0</v>
      </c>
      <c r="DA157" s="36">
        <v>0</v>
      </c>
      <c r="DB157" s="36">
        <v>0</v>
      </c>
      <c r="DC157" s="36">
        <v>0</v>
      </c>
      <c r="DD157" s="36">
        <v>0</v>
      </c>
      <c r="DE157" s="36">
        <v>-8148862</v>
      </c>
      <c r="DF157" s="36">
        <v>0</v>
      </c>
      <c r="DG157" s="36">
        <v>0</v>
      </c>
      <c r="DH157" s="36">
        <v>0</v>
      </c>
      <c r="DI157" s="36">
        <v>0</v>
      </c>
      <c r="DJ157" s="36">
        <v>0</v>
      </c>
      <c r="DK157" s="36">
        <v>0</v>
      </c>
      <c r="DL157" s="36">
        <v>0</v>
      </c>
      <c r="DM157" s="36">
        <v>0</v>
      </c>
      <c r="DN157" s="36">
        <v>0</v>
      </c>
      <c r="DO157" s="36">
        <v>0</v>
      </c>
      <c r="DP157" s="36">
        <v>0</v>
      </c>
      <c r="DQ157" s="36">
        <v>0</v>
      </c>
      <c r="DR157" s="36">
        <v>0</v>
      </c>
      <c r="DS157" s="36">
        <v>0</v>
      </c>
      <c r="DT157" s="36">
        <v>0</v>
      </c>
      <c r="DU157" s="36">
        <v>0</v>
      </c>
      <c r="DV157" s="36">
        <v>0</v>
      </c>
      <c r="DW157" s="36">
        <v>0</v>
      </c>
      <c r="DX157" s="36">
        <v>0</v>
      </c>
      <c r="DY157" s="36">
        <v>0</v>
      </c>
      <c r="DZ157" s="36">
        <v>0</v>
      </c>
      <c r="EA157" s="36">
        <v>0</v>
      </c>
      <c r="EB157" s="36">
        <v>0</v>
      </c>
      <c r="EC157" s="36">
        <v>0</v>
      </c>
      <c r="ED157" s="36">
        <v>0</v>
      </c>
      <c r="EE157" s="36">
        <v>0</v>
      </c>
      <c r="EF157" s="36">
        <v>0</v>
      </c>
      <c r="EG157" s="36">
        <v>0</v>
      </c>
      <c r="EH157" s="36">
        <v>0</v>
      </c>
      <c r="EI157" s="36">
        <v>0</v>
      </c>
      <c r="EJ157" s="36">
        <v>0</v>
      </c>
      <c r="EK157" s="36">
        <v>0</v>
      </c>
      <c r="EL157" s="36">
        <v>0</v>
      </c>
      <c r="EM157" s="36">
        <v>0</v>
      </c>
      <c r="EN157" s="36">
        <v>0</v>
      </c>
      <c r="EO157" s="36">
        <v>0</v>
      </c>
      <c r="EP157" s="36">
        <v>0</v>
      </c>
      <c r="EQ157" s="36">
        <v>0</v>
      </c>
      <c r="ER157" s="36">
        <v>0</v>
      </c>
      <c r="ES157" s="36">
        <v>0</v>
      </c>
      <c r="ET157" s="36">
        <v>0</v>
      </c>
      <c r="EU157" s="36">
        <v>0</v>
      </c>
      <c r="EV157" s="36">
        <v>0</v>
      </c>
      <c r="EW157" s="36">
        <v>0</v>
      </c>
      <c r="EX157" s="36">
        <v>0</v>
      </c>
      <c r="EY157" s="36">
        <v>0</v>
      </c>
      <c r="EZ157" s="36">
        <v>0</v>
      </c>
      <c r="FA157" s="36">
        <v>0</v>
      </c>
      <c r="FB157" s="36">
        <v>0</v>
      </c>
      <c r="FC157" s="36">
        <v>0</v>
      </c>
      <c r="FD157" s="36">
        <v>0</v>
      </c>
      <c r="FE157" s="36">
        <v>0</v>
      </c>
      <c r="FF157" s="36">
        <v>0</v>
      </c>
      <c r="FG157" s="36">
        <v>0</v>
      </c>
      <c r="FH157" s="36">
        <v>0</v>
      </c>
      <c r="FI157" s="36">
        <v>0</v>
      </c>
      <c r="FJ157" s="36">
        <v>0</v>
      </c>
      <c r="FK157" s="36">
        <v>0</v>
      </c>
      <c r="FL157" s="36">
        <v>0</v>
      </c>
      <c r="FM157" s="36">
        <v>0</v>
      </c>
      <c r="FN157" s="36">
        <v>0</v>
      </c>
      <c r="FO157" s="36">
        <v>0</v>
      </c>
      <c r="FP157" s="36">
        <v>0</v>
      </c>
      <c r="FQ157" s="36">
        <v>1301079</v>
      </c>
      <c r="FR157" s="36">
        <v>0</v>
      </c>
      <c r="FS157" s="37"/>
      <c r="FT157" s="39">
        <f t="shared" si="122"/>
        <v>70653</v>
      </c>
      <c r="FU157" s="39">
        <f t="shared" si="123"/>
        <v>557</v>
      </c>
      <c r="FV157" s="39">
        <f t="shared" si="124"/>
        <v>0</v>
      </c>
      <c r="FW157" s="39">
        <f t="shared" si="125"/>
        <v>5004916</v>
      </c>
      <c r="FX157" s="39">
        <f t="shared" si="126"/>
        <v>0</v>
      </c>
      <c r="FY157" s="39">
        <f t="shared" si="127"/>
        <v>670090</v>
      </c>
      <c r="FZ157" s="39">
        <f t="shared" si="128"/>
        <v>0</v>
      </c>
      <c r="GA157" s="39">
        <f t="shared" si="129"/>
        <v>225288</v>
      </c>
      <c r="GB157" s="39">
        <f t="shared" si="130"/>
        <v>831543</v>
      </c>
      <c r="GC157" s="39">
        <f t="shared" si="131"/>
        <v>0</v>
      </c>
      <c r="GD157" s="39">
        <f t="shared" si="132"/>
        <v>0</v>
      </c>
      <c r="GE157" s="39">
        <f t="shared" si="133"/>
        <v>0</v>
      </c>
      <c r="GF157" s="39"/>
      <c r="GG157" s="39"/>
      <c r="GH157" s="39">
        <f t="shared" si="134"/>
        <v>44736.134453781517</v>
      </c>
      <c r="GI157" s="39">
        <f t="shared" si="135"/>
        <v>0</v>
      </c>
      <c r="GJ157" s="39">
        <f t="shared" si="136"/>
        <v>6847783.1344537819</v>
      </c>
      <c r="GK157" s="39"/>
      <c r="GL157" s="39">
        <f t="shared" si="137"/>
        <v>0</v>
      </c>
      <c r="GM157" s="39"/>
      <c r="GN157" s="39">
        <f t="shared" si="118"/>
        <v>0</v>
      </c>
      <c r="GO157" s="40">
        <f t="shared" si="138"/>
        <v>1301079</v>
      </c>
      <c r="GP157" s="40">
        <f t="shared" si="119"/>
        <v>8148862.1344537819</v>
      </c>
      <c r="GQ157" s="40">
        <f t="shared" si="120"/>
        <v>8148862.1344537819</v>
      </c>
      <c r="GR157" s="39" t="str">
        <f>IFERROR(VLOOKUP(CONCATENATE(C157,R157,S157),'Clientes Afectados'!$L$4:$M$249,2,0),"NO")</f>
        <v>NO</v>
      </c>
      <c r="GS157" s="64">
        <f t="shared" si="121"/>
        <v>25</v>
      </c>
      <c r="GT157" s="39" t="e">
        <f>+IF(GS157&gt;#REF!,"SI","NO")</f>
        <v>#REF!</v>
      </c>
    </row>
    <row r="158" spans="1:202" x14ac:dyDescent="0.25">
      <c r="A158" s="35">
        <v>43191</v>
      </c>
      <c r="B158" s="36">
        <v>1594986</v>
      </c>
      <c r="C158" s="36">
        <v>1027882</v>
      </c>
      <c r="D158" s="36">
        <v>1027882</v>
      </c>
      <c r="E158" s="37" t="s">
        <v>331</v>
      </c>
      <c r="F158" s="37" t="s">
        <v>229</v>
      </c>
      <c r="G158" s="37" t="s">
        <v>332</v>
      </c>
      <c r="H158" s="85" t="s">
        <v>231</v>
      </c>
      <c r="I158" s="37" t="s">
        <v>244</v>
      </c>
      <c r="J158" s="37" t="s">
        <v>233</v>
      </c>
      <c r="K158" s="37" t="s">
        <v>234</v>
      </c>
      <c r="L158" s="37" t="s">
        <v>235</v>
      </c>
      <c r="M158" s="37" t="s">
        <v>279</v>
      </c>
      <c r="N158" s="37" t="s">
        <v>280</v>
      </c>
      <c r="O158" s="37" t="s">
        <v>280</v>
      </c>
      <c r="P158" s="37" t="s">
        <v>239</v>
      </c>
      <c r="Q158" s="37" t="s">
        <v>240</v>
      </c>
      <c r="R158" s="38">
        <v>43137</v>
      </c>
      <c r="S158" s="38">
        <v>43190</v>
      </c>
      <c r="T158" s="38">
        <v>43197</v>
      </c>
      <c r="U158" s="36">
        <v>212471396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299684</v>
      </c>
      <c r="AD158" s="36">
        <v>0</v>
      </c>
      <c r="AE158" s="36">
        <v>0</v>
      </c>
      <c r="AF158" s="36">
        <v>0</v>
      </c>
      <c r="AG158" s="36">
        <v>0</v>
      </c>
      <c r="AH158" s="36">
        <v>84077</v>
      </c>
      <c r="AI158" s="36">
        <v>609</v>
      </c>
      <c r="AJ158" s="36">
        <v>0</v>
      </c>
      <c r="AK158" s="36">
        <v>20786969</v>
      </c>
      <c r="AL158" s="36">
        <v>0</v>
      </c>
      <c r="AM158" s="36">
        <v>0</v>
      </c>
      <c r="AN158" s="36">
        <v>0</v>
      </c>
      <c r="AO158" s="36">
        <v>0</v>
      </c>
      <c r="AP158" s="36">
        <v>0</v>
      </c>
      <c r="AQ158" s="36">
        <v>0</v>
      </c>
      <c r="AR158" s="36">
        <v>0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0</v>
      </c>
      <c r="AY158" s="36">
        <v>578745</v>
      </c>
      <c r="AZ158" s="36">
        <v>0</v>
      </c>
      <c r="BA158" s="36">
        <v>0</v>
      </c>
      <c r="BB158" s="36">
        <v>0</v>
      </c>
      <c r="BC158" s="36">
        <v>0</v>
      </c>
      <c r="BD158" s="36">
        <v>0</v>
      </c>
      <c r="BE158" s="36">
        <v>0</v>
      </c>
      <c r="BF158" s="36">
        <v>0</v>
      </c>
      <c r="BG158" s="36">
        <v>0</v>
      </c>
      <c r="BH158" s="36">
        <v>0</v>
      </c>
      <c r="BI158" s="36">
        <v>0</v>
      </c>
      <c r="BJ158" s="36">
        <v>0</v>
      </c>
      <c r="BK158" s="36">
        <v>0</v>
      </c>
      <c r="BL158" s="36">
        <v>0</v>
      </c>
      <c r="BM158" s="36">
        <v>0</v>
      </c>
      <c r="BN158" s="36">
        <v>0</v>
      </c>
      <c r="BO158" s="36">
        <v>0</v>
      </c>
      <c r="BP158" s="36">
        <v>0</v>
      </c>
      <c r="BQ158" s="36">
        <v>0</v>
      </c>
      <c r="BR158" s="36">
        <v>0</v>
      </c>
      <c r="BS158" s="36">
        <v>0</v>
      </c>
      <c r="BT158" s="36">
        <v>0</v>
      </c>
      <c r="BU158" s="36">
        <v>0</v>
      </c>
      <c r="BV158" s="36">
        <v>0</v>
      </c>
      <c r="BW158" s="36">
        <v>0</v>
      </c>
      <c r="BX158" s="3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18025546</v>
      </c>
      <c r="CE158" s="36">
        <v>21450400</v>
      </c>
      <c r="CF158" s="36">
        <v>0</v>
      </c>
      <c r="CG158" s="36">
        <v>3424854</v>
      </c>
      <c r="CH158" s="36">
        <v>0</v>
      </c>
      <c r="CI158" s="36">
        <v>0</v>
      </c>
      <c r="CJ158" s="36">
        <v>0</v>
      </c>
      <c r="CK158" s="36">
        <v>0</v>
      </c>
      <c r="CL158" s="36">
        <v>3424854</v>
      </c>
      <c r="CM158" s="36">
        <v>-21450400</v>
      </c>
      <c r="CN158" s="36">
        <v>0</v>
      </c>
      <c r="CO158" s="36">
        <v>0</v>
      </c>
      <c r="CP158" s="36">
        <v>0</v>
      </c>
      <c r="CQ158" s="36">
        <v>0</v>
      </c>
      <c r="CR158" s="36">
        <v>0</v>
      </c>
      <c r="CS158" s="36">
        <v>0</v>
      </c>
      <c r="CT158" s="36">
        <v>0</v>
      </c>
      <c r="CU158" s="36">
        <v>0</v>
      </c>
      <c r="CV158" s="36">
        <v>0</v>
      </c>
      <c r="CW158" s="36">
        <v>0</v>
      </c>
      <c r="CX158" s="36">
        <v>0</v>
      </c>
      <c r="CY158" s="36">
        <v>0</v>
      </c>
      <c r="CZ158" s="36">
        <v>0</v>
      </c>
      <c r="DA158" s="36">
        <v>0</v>
      </c>
      <c r="DB158" s="36">
        <v>0</v>
      </c>
      <c r="DC158" s="36">
        <v>0</v>
      </c>
      <c r="DD158" s="36">
        <v>0</v>
      </c>
      <c r="DE158" s="36">
        <v>-21450400</v>
      </c>
      <c r="DF158" s="36">
        <v>0</v>
      </c>
      <c r="DG158" s="36">
        <v>0</v>
      </c>
      <c r="DH158" s="36">
        <v>0</v>
      </c>
      <c r="DI158" s="36">
        <v>0</v>
      </c>
      <c r="DJ158" s="36">
        <v>0</v>
      </c>
      <c r="DK158" s="36">
        <v>0</v>
      </c>
      <c r="DL158" s="36">
        <v>0</v>
      </c>
      <c r="DM158" s="36">
        <v>0</v>
      </c>
      <c r="DN158" s="36">
        <v>0</v>
      </c>
      <c r="DO158" s="36">
        <v>0</v>
      </c>
      <c r="DP158" s="36">
        <v>0</v>
      </c>
      <c r="DQ158" s="36">
        <v>0</v>
      </c>
      <c r="DR158" s="36">
        <v>0</v>
      </c>
      <c r="DS158" s="36">
        <v>0</v>
      </c>
      <c r="DT158" s="36">
        <v>0</v>
      </c>
      <c r="DU158" s="36">
        <v>0</v>
      </c>
      <c r="DV158" s="36">
        <v>0</v>
      </c>
      <c r="DW158" s="36">
        <v>0</v>
      </c>
      <c r="DX158" s="36">
        <v>0</v>
      </c>
      <c r="DY158" s="36">
        <v>0</v>
      </c>
      <c r="DZ158" s="36">
        <v>0</v>
      </c>
      <c r="EA158" s="36">
        <v>0</v>
      </c>
      <c r="EB158" s="36">
        <v>0</v>
      </c>
      <c r="EC158" s="36">
        <v>0</v>
      </c>
      <c r="ED158" s="36">
        <v>0</v>
      </c>
      <c r="EE158" s="36">
        <v>0</v>
      </c>
      <c r="EF158" s="36">
        <v>0</v>
      </c>
      <c r="EG158" s="36">
        <v>0</v>
      </c>
      <c r="EH158" s="36">
        <v>0</v>
      </c>
      <c r="EI158" s="36">
        <v>0</v>
      </c>
      <c r="EJ158" s="36">
        <v>0</v>
      </c>
      <c r="EK158" s="36">
        <v>0</v>
      </c>
      <c r="EL158" s="36">
        <v>0</v>
      </c>
      <c r="EM158" s="36">
        <v>0</v>
      </c>
      <c r="EN158" s="36">
        <v>0</v>
      </c>
      <c r="EO158" s="36">
        <v>0</v>
      </c>
      <c r="EP158" s="36">
        <v>0</v>
      </c>
      <c r="EQ158" s="36">
        <v>0</v>
      </c>
      <c r="ER158" s="36">
        <v>0</v>
      </c>
      <c r="ES158" s="36">
        <v>0</v>
      </c>
      <c r="ET158" s="36">
        <v>0</v>
      </c>
      <c r="EU158" s="36">
        <v>0</v>
      </c>
      <c r="EV158" s="36">
        <v>0</v>
      </c>
      <c r="EW158" s="36">
        <v>0</v>
      </c>
      <c r="EX158" s="36">
        <v>0</v>
      </c>
      <c r="EY158" s="36">
        <v>0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0</v>
      </c>
      <c r="FF158" s="36">
        <v>0</v>
      </c>
      <c r="FG158" s="36">
        <v>0</v>
      </c>
      <c r="FH158" s="36">
        <v>0</v>
      </c>
      <c r="FI158" s="36">
        <v>0</v>
      </c>
      <c r="FJ158" s="36">
        <v>0</v>
      </c>
      <c r="FK158" s="36">
        <v>0</v>
      </c>
      <c r="FL158" s="36">
        <v>0</v>
      </c>
      <c r="FM158" s="36">
        <v>0</v>
      </c>
      <c r="FN158" s="36">
        <v>0</v>
      </c>
      <c r="FO158" s="36">
        <v>0</v>
      </c>
      <c r="FP158" s="36">
        <v>0</v>
      </c>
      <c r="FQ158" s="36">
        <v>3424854</v>
      </c>
      <c r="FR158" s="36">
        <v>0</v>
      </c>
      <c r="FS158" s="37"/>
      <c r="FT158" s="39">
        <f t="shared" si="122"/>
        <v>70653</v>
      </c>
      <c r="FU158" s="39">
        <f t="shared" si="123"/>
        <v>512</v>
      </c>
      <c r="FV158" s="39">
        <f t="shared" si="124"/>
        <v>0</v>
      </c>
      <c r="FW158" s="39">
        <f t="shared" si="125"/>
        <v>17468041</v>
      </c>
      <c r="FX158" s="39">
        <f t="shared" si="126"/>
        <v>0</v>
      </c>
      <c r="FY158" s="39">
        <f t="shared" si="127"/>
        <v>0</v>
      </c>
      <c r="FZ158" s="39">
        <f t="shared" si="128"/>
        <v>0</v>
      </c>
      <c r="GA158" s="39">
        <f t="shared" si="129"/>
        <v>486340</v>
      </c>
      <c r="GB158" s="39">
        <f t="shared" si="130"/>
        <v>0</v>
      </c>
      <c r="GC158" s="39">
        <f t="shared" si="131"/>
        <v>0</v>
      </c>
      <c r="GD158" s="39">
        <f t="shared" si="132"/>
        <v>0</v>
      </c>
      <c r="GE158" s="39">
        <f t="shared" si="133"/>
        <v>0</v>
      </c>
      <c r="GF158" s="39"/>
      <c r="GG158" s="39"/>
      <c r="GH158" s="39">
        <f t="shared" si="134"/>
        <v>0</v>
      </c>
      <c r="GI158" s="39">
        <f t="shared" si="135"/>
        <v>0</v>
      </c>
      <c r="GJ158" s="39">
        <f t="shared" si="136"/>
        <v>18025546</v>
      </c>
      <c r="GK158" s="39"/>
      <c r="GL158" s="39">
        <f t="shared" si="137"/>
        <v>0</v>
      </c>
      <c r="GM158" s="39"/>
      <c r="GN158" s="39">
        <f t="shared" si="118"/>
        <v>0</v>
      </c>
      <c r="GO158" s="40">
        <f t="shared" si="138"/>
        <v>3424854</v>
      </c>
      <c r="GP158" s="40">
        <f t="shared" si="119"/>
        <v>21450400</v>
      </c>
      <c r="GQ158" s="40">
        <f t="shared" si="120"/>
        <v>21450400</v>
      </c>
      <c r="GR158" s="39" t="str">
        <f>IFERROR(VLOOKUP(CONCATENATE(C158,R158,S158),'Clientes Afectados'!$L$4:$M$249,2,0),"NO")</f>
        <v>NO</v>
      </c>
      <c r="GS158" s="64">
        <f t="shared" si="121"/>
        <v>53</v>
      </c>
      <c r="GT158" s="39" t="e">
        <f>+IF(GS158&gt;#REF!,"SI","NO")</f>
        <v>#REF!</v>
      </c>
    </row>
    <row r="159" spans="1:202" x14ac:dyDescent="0.25">
      <c r="A159" s="35">
        <v>43191</v>
      </c>
      <c r="B159" s="36">
        <v>1594986</v>
      </c>
      <c r="C159" s="36">
        <v>1263130</v>
      </c>
      <c r="D159" s="36">
        <v>1263130</v>
      </c>
      <c r="E159" s="37" t="s">
        <v>267</v>
      </c>
      <c r="F159" s="37" t="s">
        <v>229</v>
      </c>
      <c r="G159" s="37" t="s">
        <v>268</v>
      </c>
      <c r="H159" s="85" t="s">
        <v>231</v>
      </c>
      <c r="I159" s="37" t="s">
        <v>262</v>
      </c>
      <c r="J159" s="37" t="s">
        <v>233</v>
      </c>
      <c r="K159" s="37" t="s">
        <v>234</v>
      </c>
      <c r="L159" s="37" t="s">
        <v>235</v>
      </c>
      <c r="M159" s="37" t="s">
        <v>269</v>
      </c>
      <c r="N159" s="37" t="s">
        <v>270</v>
      </c>
      <c r="O159" s="37" t="s">
        <v>270</v>
      </c>
      <c r="P159" s="37" t="s">
        <v>239</v>
      </c>
      <c r="Q159" s="37" t="s">
        <v>240</v>
      </c>
      <c r="R159" s="38">
        <v>43165</v>
      </c>
      <c r="S159" s="38">
        <v>43195</v>
      </c>
      <c r="T159" s="38">
        <v>43197</v>
      </c>
      <c r="U159" s="36">
        <v>212471396</v>
      </c>
      <c r="V159" s="36">
        <v>31885</v>
      </c>
      <c r="W159" s="36">
        <v>0</v>
      </c>
      <c r="X159" s="36">
        <v>7415</v>
      </c>
      <c r="Y159" s="36">
        <v>0</v>
      </c>
      <c r="Z159" s="36">
        <v>0</v>
      </c>
      <c r="AA159" s="36">
        <v>0</v>
      </c>
      <c r="AB159" s="36">
        <v>0</v>
      </c>
      <c r="AC159" s="36">
        <v>0</v>
      </c>
      <c r="AD159" s="36">
        <v>51</v>
      </c>
      <c r="AE159" s="36">
        <v>53</v>
      </c>
      <c r="AF159" s="36">
        <v>47</v>
      </c>
      <c r="AG159" s="36">
        <v>49</v>
      </c>
      <c r="AH159" s="36">
        <v>0</v>
      </c>
      <c r="AI159" s="36">
        <v>795</v>
      </c>
      <c r="AJ159" s="36">
        <v>0</v>
      </c>
      <c r="AK159" s="36">
        <v>2211638</v>
      </c>
      <c r="AL159" s="36">
        <v>0</v>
      </c>
      <c r="AM159" s="36">
        <v>0</v>
      </c>
      <c r="AN159" s="36">
        <v>0</v>
      </c>
      <c r="AO159" s="36">
        <v>0</v>
      </c>
      <c r="AP159" s="36">
        <v>0</v>
      </c>
      <c r="AQ159" s="36">
        <v>0</v>
      </c>
      <c r="AR159" s="36">
        <v>0</v>
      </c>
      <c r="AS159" s="36">
        <v>0</v>
      </c>
      <c r="AT159" s="36">
        <v>296109</v>
      </c>
      <c r="AU159" s="36">
        <v>0</v>
      </c>
      <c r="AV159" s="36">
        <v>0</v>
      </c>
      <c r="AW159" s="36">
        <v>19768</v>
      </c>
      <c r="AX159" s="36">
        <v>0</v>
      </c>
      <c r="AY159" s="36">
        <v>60873</v>
      </c>
      <c r="AZ159" s="36">
        <v>285650</v>
      </c>
      <c r="BA159" s="36">
        <v>0</v>
      </c>
      <c r="BB159" s="36">
        <v>0</v>
      </c>
      <c r="BC159" s="36">
        <v>0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>
        <v>0</v>
      </c>
      <c r="BN159" s="36">
        <v>0</v>
      </c>
      <c r="BO159" s="36">
        <v>0</v>
      </c>
      <c r="BP159" s="36">
        <v>0</v>
      </c>
      <c r="BQ159" s="36">
        <v>0</v>
      </c>
      <c r="BR159" s="36">
        <v>0</v>
      </c>
      <c r="BS159" s="36">
        <v>0</v>
      </c>
      <c r="BT159" s="36">
        <v>0</v>
      </c>
      <c r="BU159" s="36">
        <v>0</v>
      </c>
      <c r="BV159" s="36">
        <v>0</v>
      </c>
      <c r="BW159" s="36">
        <v>0</v>
      </c>
      <c r="BX159" s="3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2415826</v>
      </c>
      <c r="CE159" s="36">
        <v>2874833</v>
      </c>
      <c r="CF159" s="36">
        <v>0</v>
      </c>
      <c r="CG159" s="36">
        <v>459007</v>
      </c>
      <c r="CH159" s="36">
        <v>0</v>
      </c>
      <c r="CI159" s="36">
        <v>0</v>
      </c>
      <c r="CJ159" s="36">
        <v>0</v>
      </c>
      <c r="CK159" s="36">
        <v>0</v>
      </c>
      <c r="CL159" s="36">
        <v>459007</v>
      </c>
      <c r="CM159" s="36">
        <v>-2874833</v>
      </c>
      <c r="CN159" s="36">
        <v>0</v>
      </c>
      <c r="CO159" s="36">
        <v>0</v>
      </c>
      <c r="CP159" s="36">
        <v>0</v>
      </c>
      <c r="CQ159" s="36">
        <v>0</v>
      </c>
      <c r="CR159" s="36">
        <v>0</v>
      </c>
      <c r="CS159" s="36">
        <v>0</v>
      </c>
      <c r="CT159" s="36">
        <v>0</v>
      </c>
      <c r="CU159" s="36">
        <v>0</v>
      </c>
      <c r="CV159" s="36">
        <v>0</v>
      </c>
      <c r="CW159" s="36">
        <v>0</v>
      </c>
      <c r="CX159" s="36">
        <v>0</v>
      </c>
      <c r="CY159" s="36">
        <v>0</v>
      </c>
      <c r="CZ159" s="36">
        <v>0</v>
      </c>
      <c r="DA159" s="36">
        <v>0</v>
      </c>
      <c r="DB159" s="36">
        <v>0</v>
      </c>
      <c r="DC159" s="36">
        <v>0</v>
      </c>
      <c r="DD159" s="36">
        <v>0</v>
      </c>
      <c r="DE159" s="36">
        <v>-2874833</v>
      </c>
      <c r="DF159" s="36">
        <v>0</v>
      </c>
      <c r="DG159" s="36">
        <v>0</v>
      </c>
      <c r="DH159" s="36">
        <v>0</v>
      </c>
      <c r="DI159" s="36">
        <v>0</v>
      </c>
      <c r="DJ159" s="36">
        <v>0</v>
      </c>
      <c r="DK159" s="36">
        <v>0</v>
      </c>
      <c r="DL159" s="36">
        <v>0</v>
      </c>
      <c r="DM159" s="36">
        <v>0</v>
      </c>
      <c r="DN159" s="36">
        <v>0</v>
      </c>
      <c r="DO159" s="36">
        <v>0</v>
      </c>
      <c r="DP159" s="36">
        <v>0</v>
      </c>
      <c r="DQ159" s="36">
        <v>0</v>
      </c>
      <c r="DR159" s="36">
        <v>0</v>
      </c>
      <c r="DS159" s="36">
        <v>0</v>
      </c>
      <c r="DT159" s="36">
        <v>0</v>
      </c>
      <c r="DU159" s="36">
        <v>0</v>
      </c>
      <c r="DV159" s="36">
        <v>0</v>
      </c>
      <c r="DW159" s="36">
        <v>0</v>
      </c>
      <c r="DX159" s="36">
        <v>0</v>
      </c>
      <c r="DY159" s="36">
        <v>0</v>
      </c>
      <c r="DZ159" s="36">
        <v>0</v>
      </c>
      <c r="EA159" s="36">
        <v>0</v>
      </c>
      <c r="EB159" s="36">
        <v>0</v>
      </c>
      <c r="EC159" s="36">
        <v>0</v>
      </c>
      <c r="ED159" s="36">
        <v>0</v>
      </c>
      <c r="EE159" s="36">
        <v>0</v>
      </c>
      <c r="EF159" s="36">
        <v>0</v>
      </c>
      <c r="EG159" s="36">
        <v>0</v>
      </c>
      <c r="EH159" s="36">
        <v>0</v>
      </c>
      <c r="EI159" s="36">
        <v>0</v>
      </c>
      <c r="EJ159" s="36">
        <v>0</v>
      </c>
      <c r="EK159" s="36">
        <v>0</v>
      </c>
      <c r="EL159" s="36">
        <v>0</v>
      </c>
      <c r="EM159" s="36">
        <v>0</v>
      </c>
      <c r="EN159" s="36">
        <v>0</v>
      </c>
      <c r="EO159" s="36">
        <v>0</v>
      </c>
      <c r="EP159" s="36">
        <v>0</v>
      </c>
      <c r="EQ159" s="36">
        <v>0</v>
      </c>
      <c r="ER159" s="36">
        <v>0</v>
      </c>
      <c r="ES159" s="36">
        <v>0</v>
      </c>
      <c r="ET159" s="36">
        <v>0</v>
      </c>
      <c r="EU159" s="36">
        <v>0</v>
      </c>
      <c r="EV159" s="36">
        <v>0</v>
      </c>
      <c r="EW159" s="36">
        <v>0</v>
      </c>
      <c r="EX159" s="36">
        <v>0</v>
      </c>
      <c r="EY159" s="36">
        <v>0</v>
      </c>
      <c r="EZ159" s="36">
        <v>0</v>
      </c>
      <c r="FA159" s="36">
        <v>0</v>
      </c>
      <c r="FB159" s="36">
        <v>0</v>
      </c>
      <c r="FC159" s="36">
        <v>0</v>
      </c>
      <c r="FD159" s="36">
        <v>0</v>
      </c>
      <c r="FE159" s="36">
        <v>0</v>
      </c>
      <c r="FF159" s="36">
        <v>0</v>
      </c>
      <c r="FG159" s="36">
        <v>0</v>
      </c>
      <c r="FH159" s="36">
        <v>0</v>
      </c>
      <c r="FI159" s="36">
        <v>0</v>
      </c>
      <c r="FJ159" s="36">
        <v>0</v>
      </c>
      <c r="FK159" s="36">
        <v>0</v>
      </c>
      <c r="FL159" s="36">
        <v>0</v>
      </c>
      <c r="FM159" s="36">
        <v>0</v>
      </c>
      <c r="FN159" s="36">
        <v>0</v>
      </c>
      <c r="FO159" s="36">
        <v>0</v>
      </c>
      <c r="FP159" s="36">
        <v>0</v>
      </c>
      <c r="FQ159" s="36">
        <v>459007</v>
      </c>
      <c r="FR159" s="36">
        <v>0</v>
      </c>
      <c r="FS159" s="37"/>
      <c r="FT159" s="39">
        <f t="shared" si="122"/>
        <v>0</v>
      </c>
      <c r="FU159" s="39">
        <f t="shared" si="123"/>
        <v>668</v>
      </c>
      <c r="FV159" s="39">
        <f t="shared" si="124"/>
        <v>0</v>
      </c>
      <c r="FW159" s="39">
        <f t="shared" si="125"/>
        <v>1858519</v>
      </c>
      <c r="FX159" s="39">
        <f t="shared" si="126"/>
        <v>0</v>
      </c>
      <c r="FY159" s="39">
        <f t="shared" si="127"/>
        <v>248831</v>
      </c>
      <c r="FZ159" s="39">
        <f t="shared" si="128"/>
        <v>0</v>
      </c>
      <c r="GA159" s="39">
        <f t="shared" si="129"/>
        <v>51154</v>
      </c>
      <c r="GB159" s="39">
        <f t="shared" si="130"/>
        <v>240042</v>
      </c>
      <c r="GC159" s="39">
        <f t="shared" si="131"/>
        <v>0</v>
      </c>
      <c r="GD159" s="39">
        <f t="shared" si="132"/>
        <v>0</v>
      </c>
      <c r="GE159" s="39">
        <f t="shared" si="133"/>
        <v>0</v>
      </c>
      <c r="GF159" s="39"/>
      <c r="GG159" s="39"/>
      <c r="GH159" s="39">
        <f t="shared" si="134"/>
        <v>16611.764705882353</v>
      </c>
      <c r="GI159" s="39">
        <f t="shared" si="135"/>
        <v>0</v>
      </c>
      <c r="GJ159" s="39">
        <f t="shared" si="136"/>
        <v>2415825.7647058824</v>
      </c>
      <c r="GK159" s="39"/>
      <c r="GL159" s="39">
        <f t="shared" si="137"/>
        <v>0</v>
      </c>
      <c r="GM159" s="39"/>
      <c r="GN159" s="39">
        <f t="shared" si="118"/>
        <v>0</v>
      </c>
      <c r="GO159" s="40">
        <f t="shared" si="138"/>
        <v>459007</v>
      </c>
      <c r="GP159" s="40">
        <f t="shared" si="119"/>
        <v>2874832.7647058824</v>
      </c>
      <c r="GQ159" s="40">
        <f t="shared" si="120"/>
        <v>2874832.7647058824</v>
      </c>
      <c r="GR159" s="39" t="str">
        <f>IFERROR(VLOOKUP(CONCATENATE(C159,R159,S159),'Clientes Afectados'!$L$4:$M$249,2,0),"NO")</f>
        <v>NO</v>
      </c>
      <c r="GS159" s="64">
        <f t="shared" si="121"/>
        <v>30</v>
      </c>
      <c r="GT159" s="39" t="e">
        <f>+IF(GS159&gt;#REF!,"SI","NO")</f>
        <v>#REF!</v>
      </c>
    </row>
    <row r="160" spans="1:202" x14ac:dyDescent="0.25">
      <c r="A160" s="35">
        <v>43191</v>
      </c>
      <c r="B160" s="36">
        <v>1594986</v>
      </c>
      <c r="C160" s="36">
        <v>1314153</v>
      </c>
      <c r="D160" s="36">
        <v>1314153</v>
      </c>
      <c r="E160" s="37" t="s">
        <v>271</v>
      </c>
      <c r="F160" s="37" t="s">
        <v>229</v>
      </c>
      <c r="G160" s="37" t="s">
        <v>272</v>
      </c>
      <c r="H160" s="85" t="s">
        <v>231</v>
      </c>
      <c r="I160" s="37" t="s">
        <v>262</v>
      </c>
      <c r="J160" s="37" t="s">
        <v>233</v>
      </c>
      <c r="K160" s="37" t="s">
        <v>234</v>
      </c>
      <c r="L160" s="37" t="s">
        <v>235</v>
      </c>
      <c r="M160" s="37" t="s">
        <v>245</v>
      </c>
      <c r="N160" s="37" t="s">
        <v>246</v>
      </c>
      <c r="O160" s="37" t="s">
        <v>246</v>
      </c>
      <c r="P160" s="37" t="s">
        <v>239</v>
      </c>
      <c r="Q160" s="37" t="s">
        <v>240</v>
      </c>
      <c r="R160" s="38">
        <v>43137</v>
      </c>
      <c r="S160" s="38">
        <v>43195</v>
      </c>
      <c r="T160" s="38">
        <v>43197</v>
      </c>
      <c r="U160" s="36">
        <v>212471396</v>
      </c>
      <c r="V160" s="36">
        <v>85064</v>
      </c>
      <c r="W160" s="36">
        <v>0</v>
      </c>
      <c r="X160" s="36">
        <v>397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100</v>
      </c>
      <c r="AE160" s="36">
        <v>110</v>
      </c>
      <c r="AF160" s="36">
        <v>99</v>
      </c>
      <c r="AG160" s="36">
        <v>203</v>
      </c>
      <c r="AH160" s="36">
        <v>0</v>
      </c>
      <c r="AI160" s="36">
        <v>795</v>
      </c>
      <c r="AJ160" s="36">
        <v>0</v>
      </c>
      <c r="AK160" s="36">
        <v>5900290</v>
      </c>
      <c r="AL160" s="36">
        <v>0</v>
      </c>
      <c r="AM160" s="36">
        <v>0</v>
      </c>
      <c r="AN160" s="36">
        <v>0</v>
      </c>
      <c r="AO160" s="36">
        <v>0</v>
      </c>
      <c r="AP160" s="36">
        <v>0</v>
      </c>
      <c r="AQ160" s="36">
        <v>0</v>
      </c>
      <c r="AR160" s="36">
        <v>0</v>
      </c>
      <c r="AS160" s="36">
        <v>0</v>
      </c>
      <c r="AT160" s="36">
        <v>789970</v>
      </c>
      <c r="AU160" s="36">
        <v>0</v>
      </c>
      <c r="AV160" s="36">
        <v>0</v>
      </c>
      <c r="AW160" s="36">
        <v>52738</v>
      </c>
      <c r="AX160" s="36">
        <v>0</v>
      </c>
      <c r="AY160" s="36">
        <v>253850</v>
      </c>
      <c r="AZ160" s="36">
        <v>1164751</v>
      </c>
      <c r="BA160" s="36">
        <v>0</v>
      </c>
      <c r="BB160" s="36">
        <v>0</v>
      </c>
      <c r="BC160" s="36">
        <v>0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>
        <v>0</v>
      </c>
      <c r="BN160" s="36">
        <v>0</v>
      </c>
      <c r="BO160" s="36">
        <v>0</v>
      </c>
      <c r="BP160" s="36">
        <v>-3115660</v>
      </c>
      <c r="BQ160" s="36">
        <v>0</v>
      </c>
      <c r="BR160" s="36">
        <v>0</v>
      </c>
      <c r="BS160" s="36">
        <v>0</v>
      </c>
      <c r="BT160" s="36">
        <v>0</v>
      </c>
      <c r="BU160" s="36">
        <v>0</v>
      </c>
      <c r="BV160" s="36">
        <v>0</v>
      </c>
      <c r="BW160" s="36">
        <v>0</v>
      </c>
      <c r="BX160" s="3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4240952</v>
      </c>
      <c r="CE160" s="36">
        <v>5046733</v>
      </c>
      <c r="CF160" s="36">
        <v>0</v>
      </c>
      <c r="CG160" s="36">
        <v>805781</v>
      </c>
      <c r="CH160" s="36">
        <v>0</v>
      </c>
      <c r="CI160" s="36">
        <v>0</v>
      </c>
      <c r="CJ160" s="36">
        <v>0</v>
      </c>
      <c r="CK160" s="36">
        <v>0</v>
      </c>
      <c r="CL160" s="36">
        <v>805781</v>
      </c>
      <c r="CM160" s="36">
        <v>-5046733</v>
      </c>
      <c r="CN160" s="36">
        <v>0</v>
      </c>
      <c r="CO160" s="36">
        <v>0</v>
      </c>
      <c r="CP160" s="36">
        <v>0</v>
      </c>
      <c r="CQ160" s="36">
        <v>0</v>
      </c>
      <c r="CR160" s="36">
        <v>0</v>
      </c>
      <c r="CS160" s="36">
        <v>0</v>
      </c>
      <c r="CT160" s="36">
        <v>0</v>
      </c>
      <c r="CU160" s="36">
        <v>0</v>
      </c>
      <c r="CV160" s="36">
        <v>0</v>
      </c>
      <c r="CW160" s="36">
        <v>0</v>
      </c>
      <c r="CX160" s="36">
        <v>0</v>
      </c>
      <c r="CY160" s="36">
        <v>0</v>
      </c>
      <c r="CZ160" s="36">
        <v>0</v>
      </c>
      <c r="DA160" s="36">
        <v>0</v>
      </c>
      <c r="DB160" s="36">
        <v>0</v>
      </c>
      <c r="DC160" s="36">
        <v>0</v>
      </c>
      <c r="DD160" s="36">
        <v>0</v>
      </c>
      <c r="DE160" s="36">
        <v>-5046733</v>
      </c>
      <c r="DF160" s="36">
        <v>0</v>
      </c>
      <c r="DG160" s="36">
        <v>0</v>
      </c>
      <c r="DH160" s="36">
        <v>0</v>
      </c>
      <c r="DI160" s="36">
        <v>0</v>
      </c>
      <c r="DJ160" s="36">
        <v>0</v>
      </c>
      <c r="DK160" s="36">
        <v>0</v>
      </c>
      <c r="DL160" s="36">
        <v>0</v>
      </c>
      <c r="DM160" s="36">
        <v>0</v>
      </c>
      <c r="DN160" s="36">
        <v>0</v>
      </c>
      <c r="DO160" s="36">
        <v>0</v>
      </c>
      <c r="DP160" s="36">
        <v>0</v>
      </c>
      <c r="DQ160" s="36">
        <v>0</v>
      </c>
      <c r="DR160" s="36">
        <v>0</v>
      </c>
      <c r="DS160" s="36">
        <v>0</v>
      </c>
      <c r="DT160" s="36">
        <v>0</v>
      </c>
      <c r="DU160" s="36">
        <v>0</v>
      </c>
      <c r="DV160" s="36">
        <v>0</v>
      </c>
      <c r="DW160" s="36">
        <v>0</v>
      </c>
      <c r="DX160" s="36">
        <v>0</v>
      </c>
      <c r="DY160" s="36">
        <v>0</v>
      </c>
      <c r="DZ160" s="36">
        <v>0</v>
      </c>
      <c r="EA160" s="36">
        <v>0</v>
      </c>
      <c r="EB160" s="36">
        <v>0</v>
      </c>
      <c r="EC160" s="36">
        <v>0</v>
      </c>
      <c r="ED160" s="36">
        <v>0</v>
      </c>
      <c r="EE160" s="36">
        <v>0</v>
      </c>
      <c r="EF160" s="36">
        <v>0</v>
      </c>
      <c r="EG160" s="36">
        <v>0</v>
      </c>
      <c r="EH160" s="36">
        <v>0</v>
      </c>
      <c r="EI160" s="36">
        <v>0</v>
      </c>
      <c r="EJ160" s="36">
        <v>0</v>
      </c>
      <c r="EK160" s="36">
        <v>0</v>
      </c>
      <c r="EL160" s="36">
        <v>0</v>
      </c>
      <c r="EM160" s="36">
        <v>0</v>
      </c>
      <c r="EN160" s="36">
        <v>0</v>
      </c>
      <c r="EO160" s="36">
        <v>0</v>
      </c>
      <c r="EP160" s="36">
        <v>0</v>
      </c>
      <c r="EQ160" s="36">
        <v>0</v>
      </c>
      <c r="ER160" s="36">
        <v>0</v>
      </c>
      <c r="ES160" s="36">
        <v>0</v>
      </c>
      <c r="ET160" s="36">
        <v>0</v>
      </c>
      <c r="EU160" s="36">
        <v>0</v>
      </c>
      <c r="EV160" s="36">
        <v>0</v>
      </c>
      <c r="EW160" s="36">
        <v>0</v>
      </c>
      <c r="EX160" s="36">
        <v>0</v>
      </c>
      <c r="EY160" s="36">
        <v>0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0</v>
      </c>
      <c r="FF160" s="36">
        <v>0</v>
      </c>
      <c r="FG160" s="36">
        <v>0</v>
      </c>
      <c r="FH160" s="36">
        <v>0</v>
      </c>
      <c r="FI160" s="36">
        <v>0</v>
      </c>
      <c r="FJ160" s="36">
        <v>0</v>
      </c>
      <c r="FK160" s="36">
        <v>0</v>
      </c>
      <c r="FL160" s="36">
        <v>0</v>
      </c>
      <c r="FM160" s="36">
        <v>0</v>
      </c>
      <c r="FN160" s="36">
        <v>0</v>
      </c>
      <c r="FO160" s="36">
        <v>0</v>
      </c>
      <c r="FP160" s="36">
        <v>0</v>
      </c>
      <c r="FQ160" s="36">
        <v>805781</v>
      </c>
      <c r="FR160" s="36">
        <v>0</v>
      </c>
      <c r="FS160" s="37"/>
      <c r="FT160" s="39">
        <f t="shared" si="122"/>
        <v>0</v>
      </c>
      <c r="FU160" s="39">
        <f t="shared" si="123"/>
        <v>668</v>
      </c>
      <c r="FV160" s="39">
        <f t="shared" si="124"/>
        <v>0</v>
      </c>
      <c r="FW160" s="39">
        <f t="shared" si="125"/>
        <v>4958227</v>
      </c>
      <c r="FX160" s="39">
        <f t="shared" si="126"/>
        <v>0</v>
      </c>
      <c r="FY160" s="39">
        <f t="shared" si="127"/>
        <v>663840</v>
      </c>
      <c r="FZ160" s="39">
        <f t="shared" si="128"/>
        <v>0</v>
      </c>
      <c r="GA160" s="39">
        <f t="shared" si="129"/>
        <v>213319</v>
      </c>
      <c r="GB160" s="39">
        <f t="shared" si="130"/>
        <v>978782</v>
      </c>
      <c r="GC160" s="39">
        <f t="shared" si="131"/>
        <v>0</v>
      </c>
      <c r="GD160" s="39">
        <f t="shared" si="132"/>
        <v>0</v>
      </c>
      <c r="GE160" s="39">
        <f t="shared" si="133"/>
        <v>0</v>
      </c>
      <c r="GF160" s="39"/>
      <c r="GG160" s="39"/>
      <c r="GH160" s="39">
        <f t="shared" si="134"/>
        <v>44317.647058823532</v>
      </c>
      <c r="GI160" s="39">
        <f t="shared" si="135"/>
        <v>0</v>
      </c>
      <c r="GJ160" s="39">
        <f t="shared" si="136"/>
        <v>6859153.6470588231</v>
      </c>
      <c r="GK160" s="39"/>
      <c r="GL160" s="39">
        <f t="shared" si="137"/>
        <v>-3115660</v>
      </c>
      <c r="GM160" s="39"/>
      <c r="GN160" s="39">
        <f t="shared" si="118"/>
        <v>0</v>
      </c>
      <c r="GO160" s="40">
        <f t="shared" si="138"/>
        <v>1303239</v>
      </c>
      <c r="GP160" s="40">
        <f t="shared" si="119"/>
        <v>8162392.6470588231</v>
      </c>
      <c r="GQ160" s="40">
        <f t="shared" si="120"/>
        <v>5046732.6470588231</v>
      </c>
      <c r="GR160" s="39" t="str">
        <f>IFERROR(VLOOKUP(CONCATENATE(C160,R160,S160),'Clientes Afectados'!$L$4:$M$249,2,0),"NO")</f>
        <v>NO</v>
      </c>
      <c r="GS160" s="64">
        <f t="shared" si="121"/>
        <v>58</v>
      </c>
      <c r="GT160" s="39" t="e">
        <f>+IF(GS160&gt;#REF!,"SI","NO")</f>
        <v>#REF!</v>
      </c>
    </row>
    <row r="161" spans="1:202" x14ac:dyDescent="0.25">
      <c r="A161" s="35">
        <v>43191</v>
      </c>
      <c r="B161" s="36">
        <v>1594986</v>
      </c>
      <c r="C161" s="36">
        <v>1314156</v>
      </c>
      <c r="D161" s="36">
        <v>1314156</v>
      </c>
      <c r="E161" s="37" t="s">
        <v>273</v>
      </c>
      <c r="F161" s="37" t="s">
        <v>229</v>
      </c>
      <c r="G161" s="37" t="s">
        <v>274</v>
      </c>
      <c r="H161" s="85" t="s">
        <v>231</v>
      </c>
      <c r="I161" s="37" t="s">
        <v>262</v>
      </c>
      <c r="J161" s="37" t="s">
        <v>233</v>
      </c>
      <c r="K161" s="37" t="s">
        <v>234</v>
      </c>
      <c r="L161" s="37" t="s">
        <v>235</v>
      </c>
      <c r="M161" s="37" t="s">
        <v>245</v>
      </c>
      <c r="N161" s="37" t="s">
        <v>245</v>
      </c>
      <c r="O161" s="37" t="s">
        <v>245</v>
      </c>
      <c r="P161" s="37" t="s">
        <v>239</v>
      </c>
      <c r="Q161" s="37" t="s">
        <v>240</v>
      </c>
      <c r="R161" s="38">
        <v>43165</v>
      </c>
      <c r="S161" s="38">
        <v>43195</v>
      </c>
      <c r="T161" s="38">
        <v>43197</v>
      </c>
      <c r="U161" s="36">
        <v>212471396</v>
      </c>
      <c r="V161" s="36">
        <v>37365</v>
      </c>
      <c r="W161" s="36">
        <v>0</v>
      </c>
      <c r="X161" s="36">
        <v>12820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58</v>
      </c>
      <c r="AE161" s="36">
        <v>58</v>
      </c>
      <c r="AF161" s="36">
        <v>58</v>
      </c>
      <c r="AG161" s="36">
        <v>57</v>
      </c>
      <c r="AH161" s="36">
        <v>122902</v>
      </c>
      <c r="AI161" s="36">
        <v>795</v>
      </c>
      <c r="AJ161" s="36">
        <v>0</v>
      </c>
      <c r="AK161" s="36">
        <v>2591747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346999</v>
      </c>
      <c r="AU161" s="36">
        <v>0</v>
      </c>
      <c r="AV161" s="36">
        <v>0</v>
      </c>
      <c r="AW161" s="36">
        <v>23166</v>
      </c>
      <c r="AX161" s="36">
        <v>0</v>
      </c>
      <c r="AY161" s="36">
        <v>66616</v>
      </c>
      <c r="AZ161" s="36">
        <v>327138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2923835</v>
      </c>
      <c r="CE161" s="36">
        <v>3479364</v>
      </c>
      <c r="CF161" s="36">
        <v>0</v>
      </c>
      <c r="CG161" s="36">
        <v>555529</v>
      </c>
      <c r="CH161" s="36">
        <v>0</v>
      </c>
      <c r="CI161" s="36">
        <v>0</v>
      </c>
      <c r="CJ161" s="36">
        <v>0</v>
      </c>
      <c r="CK161" s="36">
        <v>0</v>
      </c>
      <c r="CL161" s="36">
        <v>555529</v>
      </c>
      <c r="CM161" s="36">
        <v>-3479364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6">
        <v>0</v>
      </c>
      <c r="DC161" s="36">
        <v>0</v>
      </c>
      <c r="DD161" s="36">
        <v>0</v>
      </c>
      <c r="DE161" s="36">
        <v>-3479364</v>
      </c>
      <c r="DF161" s="36">
        <v>0</v>
      </c>
      <c r="DG161" s="36">
        <v>0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0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0</v>
      </c>
      <c r="EK161" s="36">
        <v>0</v>
      </c>
      <c r="EL161" s="36">
        <v>0</v>
      </c>
      <c r="EM161" s="36">
        <v>0</v>
      </c>
      <c r="EN161" s="36">
        <v>0</v>
      </c>
      <c r="EO161" s="36">
        <v>0</v>
      </c>
      <c r="EP161" s="36">
        <v>0</v>
      </c>
      <c r="EQ161" s="36">
        <v>0</v>
      </c>
      <c r="ER161" s="36">
        <v>0</v>
      </c>
      <c r="ES161" s="36">
        <v>0</v>
      </c>
      <c r="ET161" s="36">
        <v>0</v>
      </c>
      <c r="EU161" s="36">
        <v>0</v>
      </c>
      <c r="EV161" s="36">
        <v>0</v>
      </c>
      <c r="EW161" s="36">
        <v>0</v>
      </c>
      <c r="EX161" s="36">
        <v>0</v>
      </c>
      <c r="EY161" s="36">
        <v>0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0</v>
      </c>
      <c r="FK161" s="36">
        <v>0</v>
      </c>
      <c r="FL161" s="36">
        <v>0</v>
      </c>
      <c r="FM161" s="36">
        <v>0</v>
      </c>
      <c r="FN161" s="36">
        <v>0</v>
      </c>
      <c r="FO161" s="36">
        <v>0</v>
      </c>
      <c r="FP161" s="36">
        <v>0</v>
      </c>
      <c r="FQ161" s="36">
        <v>555529</v>
      </c>
      <c r="FR161" s="36">
        <v>0</v>
      </c>
      <c r="FS161" s="37"/>
      <c r="FT161" s="39">
        <f t="shared" si="122"/>
        <v>103279</v>
      </c>
      <c r="FU161" s="39">
        <f t="shared" si="123"/>
        <v>668</v>
      </c>
      <c r="FV161" s="39">
        <f t="shared" si="124"/>
        <v>0</v>
      </c>
      <c r="FW161" s="39">
        <f t="shared" si="125"/>
        <v>2177939</v>
      </c>
      <c r="FX161" s="39">
        <f t="shared" si="126"/>
        <v>0</v>
      </c>
      <c r="FY161" s="39">
        <f t="shared" si="127"/>
        <v>291596</v>
      </c>
      <c r="FZ161" s="39">
        <f t="shared" si="128"/>
        <v>0</v>
      </c>
      <c r="GA161" s="39">
        <f t="shared" si="129"/>
        <v>55980</v>
      </c>
      <c r="GB161" s="39">
        <f t="shared" si="130"/>
        <v>274906</v>
      </c>
      <c r="GC161" s="39">
        <f t="shared" si="131"/>
        <v>0</v>
      </c>
      <c r="GD161" s="39">
        <f t="shared" si="132"/>
        <v>0</v>
      </c>
      <c r="GE161" s="39">
        <f t="shared" si="133"/>
        <v>0</v>
      </c>
      <c r="GF161" s="39"/>
      <c r="GG161" s="39"/>
      <c r="GH161" s="39">
        <f t="shared" si="134"/>
        <v>19467.226890756305</v>
      </c>
      <c r="GI161" s="39">
        <f t="shared" si="135"/>
        <v>0</v>
      </c>
      <c r="GJ161" s="39">
        <f t="shared" si="136"/>
        <v>2923835.2268907563</v>
      </c>
      <c r="GK161" s="39"/>
      <c r="GL161" s="39">
        <f t="shared" si="137"/>
        <v>0</v>
      </c>
      <c r="GM161" s="39"/>
      <c r="GN161" s="39">
        <f t="shared" si="118"/>
        <v>0</v>
      </c>
      <c r="GO161" s="40">
        <f t="shared" si="138"/>
        <v>555529</v>
      </c>
      <c r="GP161" s="40">
        <f t="shared" si="119"/>
        <v>3479364.2268907563</v>
      </c>
      <c r="GQ161" s="40">
        <f t="shared" si="120"/>
        <v>3479364.2268907563</v>
      </c>
      <c r="GR161" s="39" t="str">
        <f>IFERROR(VLOOKUP(CONCATENATE(C161,R161,S161),'Clientes Afectados'!$L$4:$M$249,2,0),"NO")</f>
        <v>NO</v>
      </c>
      <c r="GS161" s="64">
        <f t="shared" si="121"/>
        <v>30</v>
      </c>
      <c r="GT161" s="39" t="e">
        <f>+IF(GS161&gt;#REF!,"SI","NO")</f>
        <v>#REF!</v>
      </c>
    </row>
    <row r="162" spans="1:202" x14ac:dyDescent="0.25">
      <c r="A162" s="35">
        <v>43191</v>
      </c>
      <c r="B162" s="36">
        <v>1594986</v>
      </c>
      <c r="C162" s="36">
        <v>1386062</v>
      </c>
      <c r="D162" s="36">
        <v>1386062</v>
      </c>
      <c r="E162" s="37" t="s">
        <v>333</v>
      </c>
      <c r="F162" s="37" t="s">
        <v>229</v>
      </c>
      <c r="G162" s="37" t="s">
        <v>334</v>
      </c>
      <c r="H162" s="85" t="s">
        <v>231</v>
      </c>
      <c r="I162" s="37" t="s">
        <v>262</v>
      </c>
      <c r="J162" s="37" t="s">
        <v>233</v>
      </c>
      <c r="K162" s="37" t="s">
        <v>234</v>
      </c>
      <c r="L162" s="37" t="s">
        <v>235</v>
      </c>
      <c r="M162" s="37" t="s">
        <v>245</v>
      </c>
      <c r="N162" s="37" t="s">
        <v>246</v>
      </c>
      <c r="O162" s="37" t="s">
        <v>246</v>
      </c>
      <c r="P162" s="37" t="s">
        <v>239</v>
      </c>
      <c r="Q162" s="37" t="s">
        <v>240</v>
      </c>
      <c r="R162" s="38">
        <v>43165</v>
      </c>
      <c r="S162" s="38">
        <v>43190</v>
      </c>
      <c r="T162" s="38">
        <v>43197</v>
      </c>
      <c r="U162" s="36">
        <v>212471396</v>
      </c>
      <c r="V162" s="36">
        <v>97729</v>
      </c>
      <c r="W162" s="36">
        <v>0</v>
      </c>
      <c r="X162" s="36">
        <v>30743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180</v>
      </c>
      <c r="AE162" s="36">
        <v>280</v>
      </c>
      <c r="AF162" s="36">
        <v>180</v>
      </c>
      <c r="AG162" s="36">
        <v>123</v>
      </c>
      <c r="AH162" s="36">
        <v>0</v>
      </c>
      <c r="AI162" s="36">
        <v>663</v>
      </c>
      <c r="AJ162" s="36">
        <v>0</v>
      </c>
      <c r="AK162" s="36">
        <v>6778772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907587</v>
      </c>
      <c r="AU162" s="36">
        <v>0</v>
      </c>
      <c r="AV162" s="36">
        <v>0</v>
      </c>
      <c r="AW162" s="36">
        <v>60591</v>
      </c>
      <c r="AX162" s="36">
        <v>0</v>
      </c>
      <c r="AY162" s="36">
        <v>268572</v>
      </c>
      <c r="AZ162" s="36">
        <v>708174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7331394</v>
      </c>
      <c r="CE162" s="36">
        <v>8724359</v>
      </c>
      <c r="CF162" s="36">
        <v>0</v>
      </c>
      <c r="CG162" s="36">
        <v>1392965</v>
      </c>
      <c r="CH162" s="36">
        <v>0</v>
      </c>
      <c r="CI162" s="36">
        <v>0</v>
      </c>
      <c r="CJ162" s="36">
        <v>0</v>
      </c>
      <c r="CK162" s="36">
        <v>0</v>
      </c>
      <c r="CL162" s="36">
        <v>1392965</v>
      </c>
      <c r="CM162" s="36">
        <v>-8724359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-8724359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6">
        <v>0</v>
      </c>
      <c r="FM162" s="36">
        <v>0</v>
      </c>
      <c r="FN162" s="36">
        <v>0</v>
      </c>
      <c r="FO162" s="36">
        <v>0</v>
      </c>
      <c r="FP162" s="36">
        <v>0</v>
      </c>
      <c r="FQ162" s="36">
        <v>1392965</v>
      </c>
      <c r="FR162" s="36">
        <v>0</v>
      </c>
      <c r="FS162" s="37"/>
      <c r="FT162" s="39">
        <f t="shared" si="122"/>
        <v>0</v>
      </c>
      <c r="FU162" s="39">
        <f t="shared" si="123"/>
        <v>557</v>
      </c>
      <c r="FV162" s="39">
        <f t="shared" si="124"/>
        <v>0</v>
      </c>
      <c r="FW162" s="39">
        <f t="shared" si="125"/>
        <v>5696447</v>
      </c>
      <c r="FX162" s="39">
        <f t="shared" si="126"/>
        <v>0</v>
      </c>
      <c r="FY162" s="39">
        <f t="shared" si="127"/>
        <v>762678</v>
      </c>
      <c r="FZ162" s="39">
        <f t="shared" si="128"/>
        <v>0</v>
      </c>
      <c r="GA162" s="39">
        <f t="shared" si="129"/>
        <v>225691</v>
      </c>
      <c r="GB162" s="39">
        <f t="shared" si="130"/>
        <v>595104</v>
      </c>
      <c r="GC162" s="39">
        <f t="shared" si="131"/>
        <v>0</v>
      </c>
      <c r="GD162" s="39">
        <f t="shared" si="132"/>
        <v>0</v>
      </c>
      <c r="GE162" s="39">
        <f t="shared" si="133"/>
        <v>0</v>
      </c>
      <c r="GF162" s="39"/>
      <c r="GG162" s="39"/>
      <c r="GH162" s="39">
        <f t="shared" si="134"/>
        <v>50916.806722689078</v>
      </c>
      <c r="GI162" s="39">
        <f t="shared" si="135"/>
        <v>0</v>
      </c>
      <c r="GJ162" s="39">
        <f t="shared" si="136"/>
        <v>7331393.8067226894</v>
      </c>
      <c r="GK162" s="39"/>
      <c r="GL162" s="39">
        <f t="shared" si="137"/>
        <v>0</v>
      </c>
      <c r="GM162" s="39"/>
      <c r="GN162" s="39">
        <f t="shared" si="118"/>
        <v>0</v>
      </c>
      <c r="GO162" s="40">
        <f t="shared" si="138"/>
        <v>1392965</v>
      </c>
      <c r="GP162" s="40">
        <f t="shared" si="119"/>
        <v>8724358.8067226894</v>
      </c>
      <c r="GQ162" s="40">
        <f t="shared" si="120"/>
        <v>8724358.8067226894</v>
      </c>
      <c r="GR162" s="39" t="str">
        <f>IFERROR(VLOOKUP(CONCATENATE(C162,R162,S162),'Clientes Afectados'!$L$4:$M$249,2,0),"NO")</f>
        <v>NO</v>
      </c>
      <c r="GS162" s="64">
        <f t="shared" si="121"/>
        <v>25</v>
      </c>
      <c r="GT162" s="39" t="e">
        <f>+IF(GS162&gt;#REF!,"SI","NO")</f>
        <v>#REF!</v>
      </c>
    </row>
    <row r="163" spans="1:202" x14ac:dyDescent="0.25">
      <c r="A163" s="35">
        <v>43191</v>
      </c>
      <c r="B163" s="36">
        <v>1594986</v>
      </c>
      <c r="C163" s="36">
        <v>1459358</v>
      </c>
      <c r="D163" s="36">
        <v>1459358</v>
      </c>
      <c r="E163" s="37" t="s">
        <v>275</v>
      </c>
      <c r="F163" s="37" t="s">
        <v>229</v>
      </c>
      <c r="G163" s="37" t="s">
        <v>276</v>
      </c>
      <c r="H163" s="85" t="s">
        <v>231</v>
      </c>
      <c r="I163" s="37" t="s">
        <v>262</v>
      </c>
      <c r="J163" s="37" t="s">
        <v>233</v>
      </c>
      <c r="K163" s="37" t="s">
        <v>234</v>
      </c>
      <c r="L163" s="37" t="s">
        <v>235</v>
      </c>
      <c r="M163" s="37" t="s">
        <v>252</v>
      </c>
      <c r="N163" s="37" t="s">
        <v>253</v>
      </c>
      <c r="O163" s="37" t="s">
        <v>253</v>
      </c>
      <c r="P163" s="37" t="s">
        <v>239</v>
      </c>
      <c r="Q163" s="37" t="s">
        <v>240</v>
      </c>
      <c r="R163" s="38">
        <v>43165</v>
      </c>
      <c r="S163" s="38">
        <v>43195</v>
      </c>
      <c r="T163" s="38">
        <v>43197</v>
      </c>
      <c r="U163" s="36">
        <v>212471396</v>
      </c>
      <c r="V163" s="36">
        <v>43859</v>
      </c>
      <c r="W163" s="36">
        <v>0</v>
      </c>
      <c r="X163" s="36">
        <v>15270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100</v>
      </c>
      <c r="AE163" s="36">
        <v>105</v>
      </c>
      <c r="AF163" s="36">
        <v>96</v>
      </c>
      <c r="AG163" s="36">
        <v>95</v>
      </c>
      <c r="AH163" s="36">
        <v>0</v>
      </c>
      <c r="AI163" s="36">
        <v>795</v>
      </c>
      <c r="AJ163" s="36">
        <v>0</v>
      </c>
      <c r="AK163" s="36">
        <v>3042190</v>
      </c>
      <c r="AL163" s="36">
        <v>0</v>
      </c>
      <c r="AM163" s="36">
        <v>0</v>
      </c>
      <c r="AN163" s="36">
        <v>0</v>
      </c>
      <c r="AO163" s="36">
        <v>0</v>
      </c>
      <c r="AP163" s="36">
        <v>0</v>
      </c>
      <c r="AQ163" s="36">
        <v>0</v>
      </c>
      <c r="AR163" s="36">
        <v>0</v>
      </c>
      <c r="AS163" s="36">
        <v>0</v>
      </c>
      <c r="AT163" s="36">
        <v>407307</v>
      </c>
      <c r="AU163" s="36">
        <v>0</v>
      </c>
      <c r="AV163" s="36">
        <v>0</v>
      </c>
      <c r="AW163" s="36">
        <v>27193</v>
      </c>
      <c r="AX163" s="36">
        <v>0</v>
      </c>
      <c r="AY163" s="36">
        <v>120598</v>
      </c>
      <c r="AZ163" s="36">
        <v>544595</v>
      </c>
      <c r="BA163" s="36">
        <v>0</v>
      </c>
      <c r="BB163" s="36">
        <v>0</v>
      </c>
      <c r="BC163" s="36">
        <v>0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>
        <v>0</v>
      </c>
      <c r="BO163" s="36">
        <v>0</v>
      </c>
      <c r="BP163" s="36">
        <v>0</v>
      </c>
      <c r="BQ163" s="36">
        <v>0</v>
      </c>
      <c r="BR163" s="36">
        <v>0</v>
      </c>
      <c r="BS163" s="36">
        <v>0</v>
      </c>
      <c r="BT163" s="36">
        <v>0</v>
      </c>
      <c r="BU163" s="36">
        <v>0</v>
      </c>
      <c r="BV163" s="36">
        <v>0</v>
      </c>
      <c r="BW163" s="36">
        <v>0</v>
      </c>
      <c r="BX163" s="36">
        <v>0</v>
      </c>
      <c r="BY163" s="36">
        <v>0</v>
      </c>
      <c r="BZ163" s="36">
        <v>0</v>
      </c>
      <c r="CA163" s="36">
        <v>0</v>
      </c>
      <c r="CB163" s="36">
        <v>0</v>
      </c>
      <c r="CC163" s="36">
        <v>0</v>
      </c>
      <c r="CD163" s="36">
        <v>3481242</v>
      </c>
      <c r="CE163" s="36">
        <v>4142678</v>
      </c>
      <c r="CF163" s="36">
        <v>0</v>
      </c>
      <c r="CG163" s="36">
        <v>661436</v>
      </c>
      <c r="CH163" s="36">
        <v>0</v>
      </c>
      <c r="CI163" s="36">
        <v>0</v>
      </c>
      <c r="CJ163" s="36">
        <v>0</v>
      </c>
      <c r="CK163" s="36">
        <v>0</v>
      </c>
      <c r="CL163" s="36">
        <v>661436</v>
      </c>
      <c r="CM163" s="36">
        <v>-4142678</v>
      </c>
      <c r="CN163" s="36">
        <v>0</v>
      </c>
      <c r="CO163" s="36">
        <v>0</v>
      </c>
      <c r="CP163" s="36">
        <v>0</v>
      </c>
      <c r="CQ163" s="36">
        <v>0</v>
      </c>
      <c r="CR163" s="36">
        <v>0</v>
      </c>
      <c r="CS163" s="36">
        <v>0</v>
      </c>
      <c r="CT163" s="36">
        <v>0</v>
      </c>
      <c r="CU163" s="36">
        <v>0</v>
      </c>
      <c r="CV163" s="36">
        <v>0</v>
      </c>
      <c r="CW163" s="36">
        <v>0</v>
      </c>
      <c r="CX163" s="36">
        <v>0</v>
      </c>
      <c r="CY163" s="36">
        <v>0</v>
      </c>
      <c r="CZ163" s="36">
        <v>0</v>
      </c>
      <c r="DA163" s="36">
        <v>0</v>
      </c>
      <c r="DB163" s="36">
        <v>0</v>
      </c>
      <c r="DC163" s="36">
        <v>0</v>
      </c>
      <c r="DD163" s="36">
        <v>0</v>
      </c>
      <c r="DE163" s="36">
        <v>-4142678</v>
      </c>
      <c r="DF163" s="36">
        <v>0</v>
      </c>
      <c r="DG163" s="36">
        <v>0</v>
      </c>
      <c r="DH163" s="36">
        <v>0</v>
      </c>
      <c r="DI163" s="36">
        <v>0</v>
      </c>
      <c r="DJ163" s="36">
        <v>0</v>
      </c>
      <c r="DK163" s="36">
        <v>0</v>
      </c>
      <c r="DL163" s="36">
        <v>0</v>
      </c>
      <c r="DM163" s="36">
        <v>0</v>
      </c>
      <c r="DN163" s="36">
        <v>0</v>
      </c>
      <c r="DO163" s="36">
        <v>0</v>
      </c>
      <c r="DP163" s="36">
        <v>0</v>
      </c>
      <c r="DQ163" s="36">
        <v>0</v>
      </c>
      <c r="DR163" s="36">
        <v>0</v>
      </c>
      <c r="DS163" s="36">
        <v>0</v>
      </c>
      <c r="DT163" s="36">
        <v>0</v>
      </c>
      <c r="DU163" s="36">
        <v>0</v>
      </c>
      <c r="DV163" s="36">
        <v>0</v>
      </c>
      <c r="DW163" s="36">
        <v>0</v>
      </c>
      <c r="DX163" s="36">
        <v>0</v>
      </c>
      <c r="DY163" s="36">
        <v>0</v>
      </c>
      <c r="DZ163" s="36">
        <v>0</v>
      </c>
      <c r="EA163" s="36">
        <v>0</v>
      </c>
      <c r="EB163" s="36">
        <v>0</v>
      </c>
      <c r="EC163" s="36">
        <v>0</v>
      </c>
      <c r="ED163" s="36">
        <v>0</v>
      </c>
      <c r="EE163" s="36">
        <v>0</v>
      </c>
      <c r="EF163" s="36">
        <v>0</v>
      </c>
      <c r="EG163" s="36">
        <v>0</v>
      </c>
      <c r="EH163" s="36">
        <v>0</v>
      </c>
      <c r="EI163" s="36">
        <v>0</v>
      </c>
      <c r="EJ163" s="36">
        <v>0</v>
      </c>
      <c r="EK163" s="36">
        <v>0</v>
      </c>
      <c r="EL163" s="36">
        <v>0</v>
      </c>
      <c r="EM163" s="36">
        <v>0</v>
      </c>
      <c r="EN163" s="36">
        <v>0</v>
      </c>
      <c r="EO163" s="36">
        <v>0</v>
      </c>
      <c r="EP163" s="36">
        <v>0</v>
      </c>
      <c r="EQ163" s="36">
        <v>0</v>
      </c>
      <c r="ER163" s="36">
        <v>0</v>
      </c>
      <c r="ES163" s="36">
        <v>0</v>
      </c>
      <c r="ET163" s="36">
        <v>0</v>
      </c>
      <c r="EU163" s="36">
        <v>0</v>
      </c>
      <c r="EV163" s="36">
        <v>0</v>
      </c>
      <c r="EW163" s="36">
        <v>0</v>
      </c>
      <c r="EX163" s="36">
        <v>0</v>
      </c>
      <c r="EY163" s="36">
        <v>0</v>
      </c>
      <c r="EZ163" s="36">
        <v>0</v>
      </c>
      <c r="FA163" s="36">
        <v>0</v>
      </c>
      <c r="FB163" s="36">
        <v>0</v>
      </c>
      <c r="FC163" s="36">
        <v>0</v>
      </c>
      <c r="FD163" s="36">
        <v>0</v>
      </c>
      <c r="FE163" s="36">
        <v>0</v>
      </c>
      <c r="FF163" s="36">
        <v>0</v>
      </c>
      <c r="FG163" s="36">
        <v>0</v>
      </c>
      <c r="FH163" s="36">
        <v>0</v>
      </c>
      <c r="FI163" s="36">
        <v>0</v>
      </c>
      <c r="FJ163" s="36">
        <v>0</v>
      </c>
      <c r="FK163" s="36">
        <v>0</v>
      </c>
      <c r="FL163" s="36">
        <v>0</v>
      </c>
      <c r="FM163" s="36">
        <v>0</v>
      </c>
      <c r="FN163" s="36">
        <v>0</v>
      </c>
      <c r="FO163" s="36">
        <v>0</v>
      </c>
      <c r="FP163" s="36">
        <v>0</v>
      </c>
      <c r="FQ163" s="36">
        <v>661436</v>
      </c>
      <c r="FR163" s="36">
        <v>0</v>
      </c>
      <c r="FS163" s="37"/>
      <c r="FT163" s="39">
        <f t="shared" si="122"/>
        <v>0</v>
      </c>
      <c r="FU163" s="39">
        <f t="shared" si="123"/>
        <v>668</v>
      </c>
      <c r="FV163" s="39">
        <f t="shared" si="124"/>
        <v>0</v>
      </c>
      <c r="FW163" s="39">
        <f t="shared" si="125"/>
        <v>2556462</v>
      </c>
      <c r="FX163" s="39">
        <f t="shared" si="126"/>
        <v>0</v>
      </c>
      <c r="FY163" s="39">
        <f t="shared" si="127"/>
        <v>342275</v>
      </c>
      <c r="FZ163" s="39">
        <f t="shared" si="128"/>
        <v>0</v>
      </c>
      <c r="GA163" s="39">
        <f t="shared" si="129"/>
        <v>101343</v>
      </c>
      <c r="GB163" s="39">
        <f t="shared" si="130"/>
        <v>457643</v>
      </c>
      <c r="GC163" s="39">
        <f t="shared" si="131"/>
        <v>0</v>
      </c>
      <c r="GD163" s="39">
        <f t="shared" si="132"/>
        <v>0</v>
      </c>
      <c r="GE163" s="39">
        <f t="shared" si="133"/>
        <v>0</v>
      </c>
      <c r="GF163" s="39"/>
      <c r="GG163" s="39"/>
      <c r="GH163" s="39">
        <f t="shared" si="134"/>
        <v>22851.26050420168</v>
      </c>
      <c r="GI163" s="39">
        <f t="shared" si="135"/>
        <v>0</v>
      </c>
      <c r="GJ163" s="39">
        <f t="shared" si="136"/>
        <v>3481242.2605042015</v>
      </c>
      <c r="GK163" s="39"/>
      <c r="GL163" s="39">
        <f t="shared" si="137"/>
        <v>0</v>
      </c>
      <c r="GM163" s="39"/>
      <c r="GN163" s="39">
        <f t="shared" si="118"/>
        <v>0</v>
      </c>
      <c r="GO163" s="40">
        <f t="shared" si="138"/>
        <v>661436</v>
      </c>
      <c r="GP163" s="40">
        <f t="shared" si="119"/>
        <v>4142678.2605042015</v>
      </c>
      <c r="GQ163" s="40">
        <f t="shared" si="120"/>
        <v>4142678.2605042015</v>
      </c>
      <c r="GR163" s="39" t="str">
        <f>IFERROR(VLOOKUP(CONCATENATE(C163,R163,S163),'Clientes Afectados'!$L$4:$M$249,2,0),"NO")</f>
        <v>NO</v>
      </c>
      <c r="GS163" s="64">
        <f t="shared" si="121"/>
        <v>30</v>
      </c>
      <c r="GT163" s="39" t="e">
        <f>+IF(GS163&gt;#REF!,"SI","NO")</f>
        <v>#REF!</v>
      </c>
    </row>
    <row r="164" spans="1:202" x14ac:dyDescent="0.25">
      <c r="A164" s="35">
        <v>43191</v>
      </c>
      <c r="B164" s="36">
        <v>1594986</v>
      </c>
      <c r="C164" s="36">
        <v>1486848</v>
      </c>
      <c r="D164" s="36">
        <v>1486848</v>
      </c>
      <c r="E164" s="37" t="s">
        <v>335</v>
      </c>
      <c r="F164" s="37" t="s">
        <v>229</v>
      </c>
      <c r="G164" s="37" t="s">
        <v>336</v>
      </c>
      <c r="H164" s="85" t="s">
        <v>231</v>
      </c>
      <c r="I164" s="37" t="s">
        <v>262</v>
      </c>
      <c r="J164" s="37" t="s">
        <v>337</v>
      </c>
      <c r="K164" s="37" t="s">
        <v>234</v>
      </c>
      <c r="L164" s="37" t="s">
        <v>235</v>
      </c>
      <c r="M164" s="37" t="s">
        <v>338</v>
      </c>
      <c r="N164" s="37" t="s">
        <v>339</v>
      </c>
      <c r="O164" s="37" t="s">
        <v>339</v>
      </c>
      <c r="P164" s="37" t="s">
        <v>239</v>
      </c>
      <c r="Q164" s="37" t="s">
        <v>240</v>
      </c>
      <c r="R164" s="38">
        <v>43165</v>
      </c>
      <c r="S164" s="38">
        <v>43190</v>
      </c>
      <c r="T164" s="38">
        <v>43197</v>
      </c>
      <c r="U164" s="36">
        <v>212471396</v>
      </c>
      <c r="V164" s="36">
        <v>83540</v>
      </c>
      <c r="W164" s="36">
        <v>0</v>
      </c>
      <c r="X164" s="36">
        <v>64730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257</v>
      </c>
      <c r="AE164" s="36">
        <v>553</v>
      </c>
      <c r="AF164" s="36">
        <v>253</v>
      </c>
      <c r="AG164" s="36">
        <v>269</v>
      </c>
      <c r="AH164" s="36">
        <v>221426</v>
      </c>
      <c r="AI164" s="36">
        <v>663</v>
      </c>
      <c r="AJ164" s="36">
        <v>0</v>
      </c>
      <c r="AK164" s="36">
        <v>5794581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0</v>
      </c>
      <c r="AR164" s="36">
        <v>0</v>
      </c>
      <c r="AS164" s="36">
        <v>0</v>
      </c>
      <c r="AT164" s="36">
        <v>775817</v>
      </c>
      <c r="AU164" s="36">
        <v>0</v>
      </c>
      <c r="AV164" s="36">
        <v>0</v>
      </c>
      <c r="AW164" s="36">
        <v>51794</v>
      </c>
      <c r="AX164" s="36">
        <v>0</v>
      </c>
      <c r="AY164" s="36">
        <v>883907</v>
      </c>
      <c r="AZ164" s="36">
        <v>1581648</v>
      </c>
      <c r="BA164" s="36">
        <v>1156419</v>
      </c>
      <c r="BB164" s="36">
        <v>0</v>
      </c>
      <c r="BC164" s="36">
        <v>0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>
        <v>0</v>
      </c>
      <c r="BO164" s="36">
        <v>0</v>
      </c>
      <c r="BP164" s="36">
        <v>0</v>
      </c>
      <c r="BQ164" s="36">
        <v>0</v>
      </c>
      <c r="BR164" s="36">
        <v>0</v>
      </c>
      <c r="BS164" s="36">
        <v>0</v>
      </c>
      <c r="BT164" s="36">
        <v>0</v>
      </c>
      <c r="BU164" s="36">
        <v>0</v>
      </c>
      <c r="BV164" s="36">
        <v>0</v>
      </c>
      <c r="BW164" s="36">
        <v>0</v>
      </c>
      <c r="BX164" s="3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8795172</v>
      </c>
      <c r="CE164" s="36">
        <v>10466255</v>
      </c>
      <c r="CF164" s="36">
        <v>0</v>
      </c>
      <c r="CG164" s="36">
        <v>1671083</v>
      </c>
      <c r="CH164" s="36">
        <v>0</v>
      </c>
      <c r="CI164" s="36">
        <v>0</v>
      </c>
      <c r="CJ164" s="36">
        <v>0</v>
      </c>
      <c r="CK164" s="36">
        <v>0</v>
      </c>
      <c r="CL164" s="36">
        <v>1671083</v>
      </c>
      <c r="CM164" s="36">
        <v>-10466255</v>
      </c>
      <c r="CN164" s="36">
        <v>0</v>
      </c>
      <c r="CO164" s="36">
        <v>0</v>
      </c>
      <c r="CP164" s="36">
        <v>0</v>
      </c>
      <c r="CQ164" s="36">
        <v>0</v>
      </c>
      <c r="CR164" s="36">
        <v>0</v>
      </c>
      <c r="CS164" s="36">
        <v>0</v>
      </c>
      <c r="CT164" s="36">
        <v>0</v>
      </c>
      <c r="CU164" s="36">
        <v>0</v>
      </c>
      <c r="CV164" s="36">
        <v>0</v>
      </c>
      <c r="CW164" s="36">
        <v>0</v>
      </c>
      <c r="CX164" s="36">
        <v>0</v>
      </c>
      <c r="CY164" s="36">
        <v>0</v>
      </c>
      <c r="CZ164" s="36">
        <v>0</v>
      </c>
      <c r="DA164" s="36">
        <v>0</v>
      </c>
      <c r="DB164" s="36">
        <v>0</v>
      </c>
      <c r="DC164" s="36">
        <v>0</v>
      </c>
      <c r="DD164" s="36">
        <v>0</v>
      </c>
      <c r="DE164" s="36">
        <v>-10466255</v>
      </c>
      <c r="DF164" s="36">
        <v>0</v>
      </c>
      <c r="DG164" s="36">
        <v>0</v>
      </c>
      <c r="DH164" s="36">
        <v>0</v>
      </c>
      <c r="DI164" s="36">
        <v>0</v>
      </c>
      <c r="DJ164" s="36">
        <v>0</v>
      </c>
      <c r="DK164" s="36">
        <v>0</v>
      </c>
      <c r="DL164" s="36">
        <v>0</v>
      </c>
      <c r="DM164" s="36">
        <v>0</v>
      </c>
      <c r="DN164" s="36">
        <v>0</v>
      </c>
      <c r="DO164" s="36">
        <v>0</v>
      </c>
      <c r="DP164" s="36">
        <v>0</v>
      </c>
      <c r="DQ164" s="36">
        <v>0</v>
      </c>
      <c r="DR164" s="36">
        <v>0</v>
      </c>
      <c r="DS164" s="36">
        <v>0</v>
      </c>
      <c r="DT164" s="36">
        <v>0</v>
      </c>
      <c r="DU164" s="36">
        <v>0</v>
      </c>
      <c r="DV164" s="36">
        <v>0</v>
      </c>
      <c r="DW164" s="36">
        <v>0</v>
      </c>
      <c r="DX164" s="36">
        <v>0</v>
      </c>
      <c r="DY164" s="36">
        <v>0</v>
      </c>
      <c r="DZ164" s="36">
        <v>0</v>
      </c>
      <c r="EA164" s="36">
        <v>0</v>
      </c>
      <c r="EB164" s="36">
        <v>0</v>
      </c>
      <c r="EC164" s="36">
        <v>0</v>
      </c>
      <c r="ED164" s="36">
        <v>0</v>
      </c>
      <c r="EE164" s="36">
        <v>0</v>
      </c>
      <c r="EF164" s="36">
        <v>0</v>
      </c>
      <c r="EG164" s="36">
        <v>0</v>
      </c>
      <c r="EH164" s="36">
        <v>0</v>
      </c>
      <c r="EI164" s="36">
        <v>0</v>
      </c>
      <c r="EJ164" s="36">
        <v>0</v>
      </c>
      <c r="EK164" s="36">
        <v>0</v>
      </c>
      <c r="EL164" s="36">
        <v>0</v>
      </c>
      <c r="EM164" s="36">
        <v>0</v>
      </c>
      <c r="EN164" s="36">
        <v>0</v>
      </c>
      <c r="EO164" s="36">
        <v>0</v>
      </c>
      <c r="EP164" s="36">
        <v>0</v>
      </c>
      <c r="EQ164" s="36">
        <v>0</v>
      </c>
      <c r="ER164" s="36">
        <v>0</v>
      </c>
      <c r="ES164" s="36">
        <v>0</v>
      </c>
      <c r="ET164" s="36">
        <v>0</v>
      </c>
      <c r="EU164" s="36">
        <v>0</v>
      </c>
      <c r="EV164" s="36">
        <v>0</v>
      </c>
      <c r="EW164" s="36">
        <v>0</v>
      </c>
      <c r="EX164" s="36">
        <v>0</v>
      </c>
      <c r="EY164" s="36">
        <v>0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0</v>
      </c>
      <c r="FF164" s="36">
        <v>0</v>
      </c>
      <c r="FG164" s="36">
        <v>0</v>
      </c>
      <c r="FH164" s="36">
        <v>0</v>
      </c>
      <c r="FI164" s="36">
        <v>0</v>
      </c>
      <c r="FJ164" s="36">
        <v>0</v>
      </c>
      <c r="FK164" s="36">
        <v>0</v>
      </c>
      <c r="FL164" s="36">
        <v>0</v>
      </c>
      <c r="FM164" s="36">
        <v>0</v>
      </c>
      <c r="FN164" s="36">
        <v>0</v>
      </c>
      <c r="FO164" s="36">
        <v>0</v>
      </c>
      <c r="FP164" s="36">
        <v>0</v>
      </c>
      <c r="FQ164" s="36">
        <v>1671083</v>
      </c>
      <c r="FR164" s="36">
        <v>0</v>
      </c>
      <c r="FS164" s="37"/>
      <c r="FT164" s="39">
        <f t="shared" si="122"/>
        <v>186072</v>
      </c>
      <c r="FU164" s="39">
        <f t="shared" si="123"/>
        <v>557</v>
      </c>
      <c r="FV164" s="39">
        <f t="shared" si="124"/>
        <v>0</v>
      </c>
      <c r="FW164" s="39">
        <f t="shared" si="125"/>
        <v>4869396</v>
      </c>
      <c r="FX164" s="39">
        <f t="shared" si="126"/>
        <v>0</v>
      </c>
      <c r="FY164" s="39">
        <f t="shared" si="127"/>
        <v>651947</v>
      </c>
      <c r="FZ164" s="39">
        <f t="shared" si="128"/>
        <v>0</v>
      </c>
      <c r="GA164" s="39">
        <f t="shared" si="129"/>
        <v>742779</v>
      </c>
      <c r="GB164" s="39">
        <f t="shared" si="130"/>
        <v>1329116</v>
      </c>
      <c r="GC164" s="39">
        <f t="shared" si="131"/>
        <v>971781</v>
      </c>
      <c r="GD164" s="39">
        <f t="shared" si="132"/>
        <v>0</v>
      </c>
      <c r="GE164" s="39">
        <f t="shared" si="133"/>
        <v>0</v>
      </c>
      <c r="GF164" s="39"/>
      <c r="GG164" s="39"/>
      <c r="GH164" s="39">
        <f t="shared" si="134"/>
        <v>43524.36974789916</v>
      </c>
      <c r="GI164" s="39">
        <f t="shared" si="135"/>
        <v>0</v>
      </c>
      <c r="GJ164" s="39">
        <f t="shared" si="136"/>
        <v>8795172.3697478995</v>
      </c>
      <c r="GK164" s="39"/>
      <c r="GL164" s="39">
        <f t="shared" si="137"/>
        <v>0</v>
      </c>
      <c r="GM164" s="39"/>
      <c r="GN164" s="39">
        <f t="shared" si="118"/>
        <v>0</v>
      </c>
      <c r="GO164" s="40">
        <f t="shared" si="138"/>
        <v>1671083</v>
      </c>
      <c r="GP164" s="40">
        <f t="shared" si="119"/>
        <v>10466255.369747899</v>
      </c>
      <c r="GQ164" s="40">
        <f t="shared" si="120"/>
        <v>10466255.369747899</v>
      </c>
      <c r="GR164" s="39" t="str">
        <f>IFERROR(VLOOKUP(CONCATENATE(C164,R164,S164),'Clientes Afectados'!$L$4:$M$249,2,0),"NO")</f>
        <v>NO</v>
      </c>
      <c r="GS164" s="64">
        <f t="shared" si="121"/>
        <v>25</v>
      </c>
      <c r="GT164" s="39" t="e">
        <f>+IF(GS164&gt;#REF!,"SI","NO")</f>
        <v>#REF!</v>
      </c>
    </row>
    <row r="165" spans="1:202" x14ac:dyDescent="0.25">
      <c r="A165" s="35">
        <v>43191</v>
      </c>
      <c r="B165" s="36">
        <v>1594986</v>
      </c>
      <c r="C165" s="36">
        <v>1493531</v>
      </c>
      <c r="D165" s="36">
        <v>1493531</v>
      </c>
      <c r="E165" s="37" t="s">
        <v>277</v>
      </c>
      <c r="F165" s="37" t="s">
        <v>258</v>
      </c>
      <c r="G165" s="37" t="s">
        <v>278</v>
      </c>
      <c r="H165" s="85" t="s">
        <v>231</v>
      </c>
      <c r="I165" s="37" t="s">
        <v>262</v>
      </c>
      <c r="J165" s="37" t="s">
        <v>233</v>
      </c>
      <c r="K165" s="37" t="s">
        <v>234</v>
      </c>
      <c r="L165" s="37" t="s">
        <v>235</v>
      </c>
      <c r="M165" s="37" t="s">
        <v>279</v>
      </c>
      <c r="N165" s="37" t="s">
        <v>280</v>
      </c>
      <c r="O165" s="37" t="s">
        <v>241</v>
      </c>
      <c r="P165" s="37" t="s">
        <v>281</v>
      </c>
      <c r="Q165" s="37" t="s">
        <v>240</v>
      </c>
      <c r="R165" s="38">
        <v>43165</v>
      </c>
      <c r="S165" s="38">
        <v>43195</v>
      </c>
      <c r="T165" s="38">
        <v>43197</v>
      </c>
      <c r="U165" s="36">
        <v>212471396</v>
      </c>
      <c r="V165" s="36">
        <v>34844</v>
      </c>
      <c r="W165" s="36">
        <v>0</v>
      </c>
      <c r="X165" s="36">
        <v>7090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94</v>
      </c>
      <c r="AE165" s="36">
        <v>95</v>
      </c>
      <c r="AF165" s="36">
        <v>63</v>
      </c>
      <c r="AG165" s="36">
        <v>62</v>
      </c>
      <c r="AH165" s="36">
        <v>84077</v>
      </c>
      <c r="AI165" s="36">
        <v>795</v>
      </c>
      <c r="AJ165" s="36">
        <v>0</v>
      </c>
      <c r="AK165" s="36">
        <v>2416883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323588</v>
      </c>
      <c r="AU165" s="36">
        <v>0</v>
      </c>
      <c r="AV165" s="36">
        <v>0</v>
      </c>
      <c r="AW165" s="36">
        <v>21603</v>
      </c>
      <c r="AX165" s="36">
        <v>0</v>
      </c>
      <c r="AY165" s="36">
        <v>109113</v>
      </c>
      <c r="AZ165" s="36">
        <v>358135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2785038</v>
      </c>
      <c r="CE165" s="36">
        <v>3314195</v>
      </c>
      <c r="CF165" s="36">
        <v>0</v>
      </c>
      <c r="CG165" s="36">
        <v>529157</v>
      </c>
      <c r="CH165" s="36">
        <v>0</v>
      </c>
      <c r="CI165" s="36">
        <v>0</v>
      </c>
      <c r="CJ165" s="36">
        <v>0</v>
      </c>
      <c r="CK165" s="36">
        <v>0</v>
      </c>
      <c r="CL165" s="36">
        <v>529157</v>
      </c>
      <c r="CM165" s="36">
        <v>-3314195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-3314195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6">
        <v>0</v>
      </c>
      <c r="FM165" s="36">
        <v>0</v>
      </c>
      <c r="FN165" s="36">
        <v>0</v>
      </c>
      <c r="FO165" s="36">
        <v>0</v>
      </c>
      <c r="FP165" s="36">
        <v>0</v>
      </c>
      <c r="FQ165" s="36">
        <v>529157</v>
      </c>
      <c r="FR165" s="36">
        <v>0</v>
      </c>
      <c r="FS165" s="37"/>
      <c r="FT165" s="39">
        <f t="shared" si="122"/>
        <v>70653</v>
      </c>
      <c r="FU165" s="39">
        <f t="shared" si="123"/>
        <v>668</v>
      </c>
      <c r="FV165" s="39">
        <f t="shared" si="124"/>
        <v>0</v>
      </c>
      <c r="FW165" s="39">
        <f t="shared" si="125"/>
        <v>2030994</v>
      </c>
      <c r="FX165" s="39">
        <f t="shared" si="126"/>
        <v>0</v>
      </c>
      <c r="FY165" s="39">
        <f t="shared" si="127"/>
        <v>271923</v>
      </c>
      <c r="FZ165" s="39">
        <f t="shared" si="128"/>
        <v>0</v>
      </c>
      <c r="GA165" s="39">
        <f t="shared" si="129"/>
        <v>91692</v>
      </c>
      <c r="GB165" s="39">
        <f t="shared" si="130"/>
        <v>300954</v>
      </c>
      <c r="GC165" s="39">
        <f t="shared" si="131"/>
        <v>0</v>
      </c>
      <c r="GD165" s="39">
        <f t="shared" si="132"/>
        <v>0</v>
      </c>
      <c r="GE165" s="39">
        <f t="shared" si="133"/>
        <v>0</v>
      </c>
      <c r="GF165" s="39"/>
      <c r="GG165" s="39"/>
      <c r="GH165" s="39">
        <f t="shared" si="134"/>
        <v>18153.781512605045</v>
      </c>
      <c r="GI165" s="39">
        <f t="shared" si="135"/>
        <v>0</v>
      </c>
      <c r="GJ165" s="39">
        <f t="shared" si="136"/>
        <v>2785037.781512605</v>
      </c>
      <c r="GK165" s="39"/>
      <c r="GL165" s="39">
        <f t="shared" si="137"/>
        <v>0</v>
      </c>
      <c r="GM165" s="39"/>
      <c r="GN165" s="39">
        <f t="shared" si="118"/>
        <v>0</v>
      </c>
      <c r="GO165" s="40">
        <f t="shared" si="138"/>
        <v>529157</v>
      </c>
      <c r="GP165" s="40">
        <f t="shared" si="119"/>
        <v>3314194.781512605</v>
      </c>
      <c r="GQ165" s="40">
        <f t="shared" si="120"/>
        <v>3314194.781512605</v>
      </c>
      <c r="GR165" s="39" t="str">
        <f>IFERROR(VLOOKUP(CONCATENATE(C165,R165,S165),'Clientes Afectados'!$L$4:$M$249,2,0),"NO")</f>
        <v>NO</v>
      </c>
      <c r="GS165" s="64">
        <f t="shared" si="121"/>
        <v>30</v>
      </c>
      <c r="GT165" s="39" t="e">
        <f>+IF(GS165&gt;#REF!,"SI","NO")</f>
        <v>#REF!</v>
      </c>
    </row>
    <row r="166" spans="1:202" x14ac:dyDescent="0.25">
      <c r="A166" s="35">
        <v>43191</v>
      </c>
      <c r="B166" s="36">
        <v>1594986</v>
      </c>
      <c r="C166" s="36">
        <v>2510800</v>
      </c>
      <c r="D166" s="36">
        <v>2510800</v>
      </c>
      <c r="E166" s="37" t="s">
        <v>340</v>
      </c>
      <c r="F166" s="37" t="s">
        <v>305</v>
      </c>
      <c r="G166" s="37" t="s">
        <v>341</v>
      </c>
      <c r="H166" s="85" t="s">
        <v>231</v>
      </c>
      <c r="I166" s="37" t="s">
        <v>232</v>
      </c>
      <c r="J166" s="37" t="s">
        <v>233</v>
      </c>
      <c r="K166" s="37" t="s">
        <v>234</v>
      </c>
      <c r="L166" s="37" t="s">
        <v>235</v>
      </c>
      <c r="M166" s="37" t="s">
        <v>279</v>
      </c>
      <c r="N166" s="37" t="s">
        <v>330</v>
      </c>
      <c r="O166" s="37" t="s">
        <v>330</v>
      </c>
      <c r="P166" s="37" t="s">
        <v>239</v>
      </c>
      <c r="Q166" s="37" t="s">
        <v>240</v>
      </c>
      <c r="R166" s="38">
        <v>43165</v>
      </c>
      <c r="S166" s="38">
        <v>43190</v>
      </c>
      <c r="T166" s="38">
        <v>43197</v>
      </c>
      <c r="U166" s="36">
        <v>212471396</v>
      </c>
      <c r="V166" s="36">
        <v>82867</v>
      </c>
      <c r="W166" s="36">
        <v>0</v>
      </c>
      <c r="X166" s="36">
        <v>10888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200</v>
      </c>
      <c r="AE166" s="36">
        <v>199</v>
      </c>
      <c r="AF166" s="36">
        <v>198</v>
      </c>
      <c r="AG166" s="36">
        <v>117</v>
      </c>
      <c r="AH166" s="36">
        <v>0</v>
      </c>
      <c r="AI166" s="36">
        <v>663</v>
      </c>
      <c r="AJ166" s="36">
        <v>0</v>
      </c>
      <c r="AK166" s="36">
        <v>5747900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0</v>
      </c>
      <c r="AR166" s="36">
        <v>0</v>
      </c>
      <c r="AS166" s="36">
        <v>0</v>
      </c>
      <c r="AT166" s="36">
        <v>769565</v>
      </c>
      <c r="AU166" s="36">
        <v>0</v>
      </c>
      <c r="AV166" s="36">
        <v>0</v>
      </c>
      <c r="AW166" s="36">
        <v>51377</v>
      </c>
      <c r="AX166" s="36">
        <v>0</v>
      </c>
      <c r="AY166" s="36">
        <v>191016</v>
      </c>
      <c r="AZ166" s="36">
        <v>674792</v>
      </c>
      <c r="BA166" s="36">
        <v>0</v>
      </c>
      <c r="BB166" s="36">
        <v>0</v>
      </c>
      <c r="BC166" s="36">
        <v>0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0</v>
      </c>
      <c r="BN166" s="36">
        <v>0</v>
      </c>
      <c r="BO166" s="36">
        <v>0</v>
      </c>
      <c r="BP166" s="36">
        <v>0</v>
      </c>
      <c r="BQ166" s="36">
        <v>0</v>
      </c>
      <c r="BR166" s="36">
        <v>0</v>
      </c>
      <c r="BS166" s="36">
        <v>0</v>
      </c>
      <c r="BT166" s="36">
        <v>0</v>
      </c>
      <c r="BU166" s="36">
        <v>0</v>
      </c>
      <c r="BV166" s="36">
        <v>0</v>
      </c>
      <c r="BW166" s="36">
        <v>0</v>
      </c>
      <c r="BX166" s="3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6248162</v>
      </c>
      <c r="CE166" s="36">
        <v>7435313</v>
      </c>
      <c r="CF166" s="36">
        <v>0</v>
      </c>
      <c r="CG166" s="36">
        <v>1187151</v>
      </c>
      <c r="CH166" s="36">
        <v>0</v>
      </c>
      <c r="CI166" s="36">
        <v>0</v>
      </c>
      <c r="CJ166" s="36">
        <v>0</v>
      </c>
      <c r="CK166" s="36">
        <v>0</v>
      </c>
      <c r="CL166" s="36">
        <v>1187151</v>
      </c>
      <c r="CM166" s="36">
        <v>-7435313</v>
      </c>
      <c r="CN166" s="36">
        <v>0</v>
      </c>
      <c r="CO166" s="36">
        <v>0</v>
      </c>
      <c r="CP166" s="36">
        <v>0</v>
      </c>
      <c r="CQ166" s="36">
        <v>0</v>
      </c>
      <c r="CR166" s="36">
        <v>0</v>
      </c>
      <c r="CS166" s="36">
        <v>0</v>
      </c>
      <c r="CT166" s="36">
        <v>0</v>
      </c>
      <c r="CU166" s="36">
        <v>0</v>
      </c>
      <c r="CV166" s="36">
        <v>0</v>
      </c>
      <c r="CW166" s="36">
        <v>0</v>
      </c>
      <c r="CX166" s="36">
        <v>0</v>
      </c>
      <c r="CY166" s="36">
        <v>0</v>
      </c>
      <c r="CZ166" s="36">
        <v>0</v>
      </c>
      <c r="DA166" s="36">
        <v>0</v>
      </c>
      <c r="DB166" s="36">
        <v>0</v>
      </c>
      <c r="DC166" s="36">
        <v>0</v>
      </c>
      <c r="DD166" s="36">
        <v>0</v>
      </c>
      <c r="DE166" s="36">
        <v>-7435313</v>
      </c>
      <c r="DF166" s="36">
        <v>0</v>
      </c>
      <c r="DG166" s="36">
        <v>0</v>
      </c>
      <c r="DH166" s="36">
        <v>0</v>
      </c>
      <c r="DI166" s="36">
        <v>0</v>
      </c>
      <c r="DJ166" s="36">
        <v>0</v>
      </c>
      <c r="DK166" s="36">
        <v>0</v>
      </c>
      <c r="DL166" s="36">
        <v>0</v>
      </c>
      <c r="DM166" s="36">
        <v>0</v>
      </c>
      <c r="DN166" s="36">
        <v>0</v>
      </c>
      <c r="DO166" s="36">
        <v>0</v>
      </c>
      <c r="DP166" s="36">
        <v>0</v>
      </c>
      <c r="DQ166" s="36">
        <v>0</v>
      </c>
      <c r="DR166" s="36">
        <v>0</v>
      </c>
      <c r="DS166" s="36">
        <v>0</v>
      </c>
      <c r="DT166" s="36">
        <v>0</v>
      </c>
      <c r="DU166" s="36">
        <v>0</v>
      </c>
      <c r="DV166" s="36">
        <v>0</v>
      </c>
      <c r="DW166" s="36">
        <v>0</v>
      </c>
      <c r="DX166" s="36">
        <v>0</v>
      </c>
      <c r="DY166" s="36">
        <v>0</v>
      </c>
      <c r="DZ166" s="36">
        <v>0</v>
      </c>
      <c r="EA166" s="36">
        <v>0</v>
      </c>
      <c r="EB166" s="36">
        <v>0</v>
      </c>
      <c r="EC166" s="36">
        <v>0</v>
      </c>
      <c r="ED166" s="36">
        <v>0</v>
      </c>
      <c r="EE166" s="36">
        <v>0</v>
      </c>
      <c r="EF166" s="36">
        <v>0</v>
      </c>
      <c r="EG166" s="36">
        <v>0</v>
      </c>
      <c r="EH166" s="36">
        <v>0</v>
      </c>
      <c r="EI166" s="36">
        <v>0</v>
      </c>
      <c r="EJ166" s="36">
        <v>0</v>
      </c>
      <c r="EK166" s="36">
        <v>0</v>
      </c>
      <c r="EL166" s="36">
        <v>0</v>
      </c>
      <c r="EM166" s="36">
        <v>0</v>
      </c>
      <c r="EN166" s="36">
        <v>0</v>
      </c>
      <c r="EO166" s="36">
        <v>0</v>
      </c>
      <c r="EP166" s="36">
        <v>0</v>
      </c>
      <c r="EQ166" s="36">
        <v>0</v>
      </c>
      <c r="ER166" s="36">
        <v>0</v>
      </c>
      <c r="ES166" s="36">
        <v>0</v>
      </c>
      <c r="ET166" s="36">
        <v>0</v>
      </c>
      <c r="EU166" s="36">
        <v>0</v>
      </c>
      <c r="EV166" s="36">
        <v>0</v>
      </c>
      <c r="EW166" s="36">
        <v>0</v>
      </c>
      <c r="EX166" s="36">
        <v>0</v>
      </c>
      <c r="EY166" s="36">
        <v>0</v>
      </c>
      <c r="EZ166" s="36">
        <v>0</v>
      </c>
      <c r="FA166" s="36">
        <v>0</v>
      </c>
      <c r="FB166" s="36">
        <v>0</v>
      </c>
      <c r="FC166" s="36">
        <v>0</v>
      </c>
      <c r="FD166" s="36">
        <v>0</v>
      </c>
      <c r="FE166" s="36">
        <v>0</v>
      </c>
      <c r="FF166" s="36">
        <v>0</v>
      </c>
      <c r="FG166" s="36">
        <v>0</v>
      </c>
      <c r="FH166" s="36">
        <v>0</v>
      </c>
      <c r="FI166" s="36">
        <v>0</v>
      </c>
      <c r="FJ166" s="36">
        <v>0</v>
      </c>
      <c r="FK166" s="36">
        <v>0</v>
      </c>
      <c r="FL166" s="36">
        <v>0</v>
      </c>
      <c r="FM166" s="36">
        <v>0</v>
      </c>
      <c r="FN166" s="36">
        <v>0</v>
      </c>
      <c r="FO166" s="36">
        <v>0</v>
      </c>
      <c r="FP166" s="36">
        <v>0</v>
      </c>
      <c r="FQ166" s="36">
        <v>1187151</v>
      </c>
      <c r="FR166" s="36">
        <v>0</v>
      </c>
      <c r="FS166" s="37"/>
      <c r="FT166" s="39">
        <f t="shared" si="122"/>
        <v>0</v>
      </c>
      <c r="FU166" s="39">
        <f t="shared" si="123"/>
        <v>557</v>
      </c>
      <c r="FV166" s="39">
        <f t="shared" si="124"/>
        <v>0</v>
      </c>
      <c r="FW166" s="39">
        <f t="shared" si="125"/>
        <v>4830168</v>
      </c>
      <c r="FX166" s="39">
        <f t="shared" si="126"/>
        <v>0</v>
      </c>
      <c r="FY166" s="39">
        <f t="shared" si="127"/>
        <v>646693</v>
      </c>
      <c r="FZ166" s="39">
        <f t="shared" si="128"/>
        <v>0</v>
      </c>
      <c r="GA166" s="39">
        <f t="shared" si="129"/>
        <v>160518</v>
      </c>
      <c r="GB166" s="39">
        <f t="shared" si="130"/>
        <v>567052</v>
      </c>
      <c r="GC166" s="39">
        <f t="shared" si="131"/>
        <v>0</v>
      </c>
      <c r="GD166" s="39">
        <f t="shared" si="132"/>
        <v>0</v>
      </c>
      <c r="GE166" s="39">
        <f t="shared" si="133"/>
        <v>0</v>
      </c>
      <c r="GF166" s="39"/>
      <c r="GG166" s="39"/>
      <c r="GH166" s="39">
        <f t="shared" si="134"/>
        <v>43173.949579831933</v>
      </c>
      <c r="GI166" s="39">
        <f t="shared" si="135"/>
        <v>0</v>
      </c>
      <c r="GJ166" s="39">
        <f t="shared" si="136"/>
        <v>6248161.9495798321</v>
      </c>
      <c r="GK166" s="39"/>
      <c r="GL166" s="39">
        <f t="shared" si="137"/>
        <v>0</v>
      </c>
      <c r="GM166" s="39"/>
      <c r="GN166" s="39">
        <f t="shared" si="118"/>
        <v>0</v>
      </c>
      <c r="GO166" s="40">
        <f t="shared" si="138"/>
        <v>1187151</v>
      </c>
      <c r="GP166" s="40">
        <f t="shared" si="119"/>
        <v>7435312.9495798321</v>
      </c>
      <c r="GQ166" s="40">
        <f t="shared" si="120"/>
        <v>7435312.9495798321</v>
      </c>
      <c r="GR166" s="39" t="str">
        <f>IFERROR(VLOOKUP(CONCATENATE(C166,R166,S166),'Clientes Afectados'!$L$4:$M$249,2,0),"NO")</f>
        <v>NO</v>
      </c>
      <c r="GS166" s="64">
        <f t="shared" si="121"/>
        <v>25</v>
      </c>
      <c r="GT166" s="39" t="e">
        <f>+IF(GS166&gt;#REF!,"SI","NO")</f>
        <v>#REF!</v>
      </c>
    </row>
    <row r="167" spans="1:202" x14ac:dyDescent="0.25">
      <c r="A167" s="35">
        <v>43191</v>
      </c>
      <c r="B167" s="36">
        <v>1594986</v>
      </c>
      <c r="C167" s="36">
        <v>2797207</v>
      </c>
      <c r="D167" s="36">
        <v>2797207</v>
      </c>
      <c r="E167" s="37" t="s">
        <v>282</v>
      </c>
      <c r="F167" s="37" t="s">
        <v>305</v>
      </c>
      <c r="G167" s="37" t="s">
        <v>284</v>
      </c>
      <c r="H167" s="85" t="s">
        <v>285</v>
      </c>
      <c r="I167" s="37" t="s">
        <v>286</v>
      </c>
      <c r="J167" s="37" t="s">
        <v>233</v>
      </c>
      <c r="K167" s="37" t="s">
        <v>234</v>
      </c>
      <c r="L167" s="37" t="s">
        <v>235</v>
      </c>
      <c r="M167" s="37" t="s">
        <v>245</v>
      </c>
      <c r="N167" s="37" t="s">
        <v>246</v>
      </c>
      <c r="O167" s="37" t="s">
        <v>246</v>
      </c>
      <c r="P167" s="37" t="s">
        <v>281</v>
      </c>
      <c r="Q167" s="37" t="s">
        <v>240</v>
      </c>
      <c r="R167" s="38">
        <v>43165</v>
      </c>
      <c r="S167" s="38">
        <v>43195</v>
      </c>
      <c r="T167" s="38">
        <v>43197</v>
      </c>
      <c r="U167" s="36">
        <v>212471396</v>
      </c>
      <c r="V167" s="36">
        <v>24756</v>
      </c>
      <c r="W167" s="36">
        <v>0</v>
      </c>
      <c r="X167" s="36">
        <v>8292</v>
      </c>
      <c r="Y167" s="36">
        <v>0</v>
      </c>
      <c r="Z167" s="36">
        <v>0</v>
      </c>
      <c r="AA167" s="36">
        <v>0</v>
      </c>
      <c r="AB167" s="36">
        <v>0</v>
      </c>
      <c r="AC167" s="36">
        <v>0</v>
      </c>
      <c r="AD167" s="36">
        <v>41</v>
      </c>
      <c r="AE167" s="36">
        <v>46</v>
      </c>
      <c r="AF167" s="36">
        <v>39</v>
      </c>
      <c r="AG167" s="36">
        <v>44</v>
      </c>
      <c r="AH167" s="36">
        <v>0</v>
      </c>
      <c r="AI167" s="36">
        <v>795</v>
      </c>
      <c r="AJ167" s="36">
        <v>0</v>
      </c>
      <c r="AK167" s="36">
        <v>1812113</v>
      </c>
      <c r="AL167" s="36">
        <v>0</v>
      </c>
      <c r="AM167" s="36">
        <v>0</v>
      </c>
      <c r="AN167" s="36">
        <v>0</v>
      </c>
      <c r="AO167" s="36">
        <v>0</v>
      </c>
      <c r="AP167" s="36">
        <v>0</v>
      </c>
      <c r="AQ167" s="36">
        <v>0</v>
      </c>
      <c r="AR167" s="36">
        <v>0</v>
      </c>
      <c r="AS167" s="36">
        <v>0</v>
      </c>
      <c r="AT167" s="36">
        <v>229902</v>
      </c>
      <c r="AU167" s="36">
        <v>0</v>
      </c>
      <c r="AV167" s="36">
        <v>0</v>
      </c>
      <c r="AW167" s="36">
        <v>15349</v>
      </c>
      <c r="AX167" s="36">
        <v>0</v>
      </c>
      <c r="AY167" s="36">
        <v>132416</v>
      </c>
      <c r="AZ167" s="36">
        <v>387677</v>
      </c>
      <c r="BA167" s="36">
        <v>0</v>
      </c>
      <c r="BB167" s="36">
        <v>0</v>
      </c>
      <c r="BC167" s="36">
        <v>0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>
        <v>0</v>
      </c>
      <c r="BO167" s="36">
        <v>0</v>
      </c>
      <c r="BP167" s="36">
        <v>0</v>
      </c>
      <c r="BQ167" s="36">
        <v>0</v>
      </c>
      <c r="BR167" s="36">
        <v>0</v>
      </c>
      <c r="BS167" s="36">
        <v>0</v>
      </c>
      <c r="BT167" s="36">
        <v>0</v>
      </c>
      <c r="BU167" s="36">
        <v>0</v>
      </c>
      <c r="BV167" s="36">
        <v>0</v>
      </c>
      <c r="BW167" s="36">
        <v>0</v>
      </c>
      <c r="BX167" s="3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2166598</v>
      </c>
      <c r="CE167" s="36">
        <v>2578252</v>
      </c>
      <c r="CF167" s="36">
        <v>0</v>
      </c>
      <c r="CG167" s="36">
        <v>411654</v>
      </c>
      <c r="CH167" s="36">
        <v>0</v>
      </c>
      <c r="CI167" s="36">
        <v>0</v>
      </c>
      <c r="CJ167" s="36">
        <v>0</v>
      </c>
      <c r="CK167" s="36">
        <v>0</v>
      </c>
      <c r="CL167" s="36">
        <v>411654</v>
      </c>
      <c r="CM167" s="36">
        <v>-2578252</v>
      </c>
      <c r="CN167" s="36">
        <v>0</v>
      </c>
      <c r="CO167" s="36">
        <v>0</v>
      </c>
      <c r="CP167" s="36">
        <v>0</v>
      </c>
      <c r="CQ167" s="36">
        <v>0</v>
      </c>
      <c r="CR167" s="36">
        <v>0</v>
      </c>
      <c r="CS167" s="36">
        <v>0</v>
      </c>
      <c r="CT167" s="36">
        <v>0</v>
      </c>
      <c r="CU167" s="36">
        <v>0</v>
      </c>
      <c r="CV167" s="36">
        <v>0</v>
      </c>
      <c r="CW167" s="36">
        <v>0</v>
      </c>
      <c r="CX167" s="36">
        <v>0</v>
      </c>
      <c r="CY167" s="36">
        <v>0</v>
      </c>
      <c r="CZ167" s="36">
        <v>0</v>
      </c>
      <c r="DA167" s="36">
        <v>0</v>
      </c>
      <c r="DB167" s="36">
        <v>0</v>
      </c>
      <c r="DC167" s="36">
        <v>0</v>
      </c>
      <c r="DD167" s="36">
        <v>0</v>
      </c>
      <c r="DE167" s="36">
        <v>-2578252</v>
      </c>
      <c r="DF167" s="36">
        <v>0</v>
      </c>
      <c r="DG167" s="36">
        <v>0</v>
      </c>
      <c r="DH167" s="36">
        <v>0</v>
      </c>
      <c r="DI167" s="36">
        <v>0</v>
      </c>
      <c r="DJ167" s="36">
        <v>0</v>
      </c>
      <c r="DK167" s="36">
        <v>0</v>
      </c>
      <c r="DL167" s="36">
        <v>0</v>
      </c>
      <c r="DM167" s="36">
        <v>0</v>
      </c>
      <c r="DN167" s="36">
        <v>0</v>
      </c>
      <c r="DO167" s="36">
        <v>0</v>
      </c>
      <c r="DP167" s="36">
        <v>0</v>
      </c>
      <c r="DQ167" s="36">
        <v>0</v>
      </c>
      <c r="DR167" s="36">
        <v>0</v>
      </c>
      <c r="DS167" s="36">
        <v>0</v>
      </c>
      <c r="DT167" s="36">
        <v>0</v>
      </c>
      <c r="DU167" s="36">
        <v>0</v>
      </c>
      <c r="DV167" s="36">
        <v>0</v>
      </c>
      <c r="DW167" s="36">
        <v>0</v>
      </c>
      <c r="DX167" s="36">
        <v>0</v>
      </c>
      <c r="DY167" s="36">
        <v>0</v>
      </c>
      <c r="DZ167" s="36">
        <v>0</v>
      </c>
      <c r="EA167" s="36">
        <v>0</v>
      </c>
      <c r="EB167" s="36">
        <v>0</v>
      </c>
      <c r="EC167" s="36">
        <v>0</v>
      </c>
      <c r="ED167" s="36">
        <v>0</v>
      </c>
      <c r="EE167" s="36">
        <v>0</v>
      </c>
      <c r="EF167" s="36">
        <v>0</v>
      </c>
      <c r="EG167" s="36">
        <v>0</v>
      </c>
      <c r="EH167" s="36">
        <v>0</v>
      </c>
      <c r="EI167" s="36">
        <v>0</v>
      </c>
      <c r="EJ167" s="36">
        <v>0</v>
      </c>
      <c r="EK167" s="36">
        <v>0</v>
      </c>
      <c r="EL167" s="36">
        <v>0</v>
      </c>
      <c r="EM167" s="36">
        <v>0</v>
      </c>
      <c r="EN167" s="36">
        <v>0</v>
      </c>
      <c r="EO167" s="36">
        <v>0</v>
      </c>
      <c r="EP167" s="36">
        <v>0</v>
      </c>
      <c r="EQ167" s="36">
        <v>0</v>
      </c>
      <c r="ER167" s="36">
        <v>0</v>
      </c>
      <c r="ES167" s="36">
        <v>0</v>
      </c>
      <c r="ET167" s="36">
        <v>0</v>
      </c>
      <c r="EU167" s="36">
        <v>0</v>
      </c>
      <c r="EV167" s="36">
        <v>0</v>
      </c>
      <c r="EW167" s="36">
        <v>0</v>
      </c>
      <c r="EX167" s="36">
        <v>0</v>
      </c>
      <c r="EY167" s="36">
        <v>0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0</v>
      </c>
      <c r="FF167" s="36">
        <v>0</v>
      </c>
      <c r="FG167" s="36">
        <v>0</v>
      </c>
      <c r="FH167" s="36">
        <v>0</v>
      </c>
      <c r="FI167" s="36">
        <v>0</v>
      </c>
      <c r="FJ167" s="36">
        <v>0</v>
      </c>
      <c r="FK167" s="36">
        <v>0</v>
      </c>
      <c r="FL167" s="36">
        <v>0</v>
      </c>
      <c r="FM167" s="36">
        <v>0</v>
      </c>
      <c r="FN167" s="36">
        <v>0</v>
      </c>
      <c r="FO167" s="36">
        <v>0</v>
      </c>
      <c r="FP167" s="36">
        <v>0</v>
      </c>
      <c r="FQ167" s="36">
        <v>411654</v>
      </c>
      <c r="FR167" s="36">
        <v>0</v>
      </c>
      <c r="FS167" s="37"/>
      <c r="FT167" s="39">
        <f t="shared" si="122"/>
        <v>0</v>
      </c>
      <c r="FU167" s="39">
        <f t="shared" si="123"/>
        <v>668</v>
      </c>
      <c r="FV167" s="39">
        <f t="shared" si="124"/>
        <v>0</v>
      </c>
      <c r="FW167" s="39">
        <f t="shared" si="125"/>
        <v>1522784</v>
      </c>
      <c r="FX167" s="39">
        <f t="shared" si="126"/>
        <v>0</v>
      </c>
      <c r="FY167" s="39">
        <f t="shared" si="127"/>
        <v>193195</v>
      </c>
      <c r="FZ167" s="39">
        <f t="shared" si="128"/>
        <v>0</v>
      </c>
      <c r="GA167" s="39">
        <f t="shared" si="129"/>
        <v>111274</v>
      </c>
      <c r="GB167" s="39">
        <f t="shared" si="130"/>
        <v>325779</v>
      </c>
      <c r="GC167" s="39">
        <f t="shared" si="131"/>
        <v>0</v>
      </c>
      <c r="GD167" s="39">
        <f t="shared" si="132"/>
        <v>0</v>
      </c>
      <c r="GE167" s="39">
        <f t="shared" si="133"/>
        <v>0</v>
      </c>
      <c r="GF167" s="39"/>
      <c r="GG167" s="39"/>
      <c r="GH167" s="39">
        <f t="shared" si="134"/>
        <v>12898.319327731093</v>
      </c>
      <c r="GI167" s="39">
        <f t="shared" si="135"/>
        <v>0</v>
      </c>
      <c r="GJ167" s="39">
        <f t="shared" si="136"/>
        <v>2166598.3193277312</v>
      </c>
      <c r="GK167" s="39"/>
      <c r="GL167" s="39">
        <f t="shared" si="137"/>
        <v>0</v>
      </c>
      <c r="GM167" s="39"/>
      <c r="GN167" s="39">
        <f t="shared" si="118"/>
        <v>0</v>
      </c>
      <c r="GO167" s="40">
        <f t="shared" si="138"/>
        <v>411654</v>
      </c>
      <c r="GP167" s="40">
        <f t="shared" si="119"/>
        <v>2578252.3193277312</v>
      </c>
      <c r="GQ167" s="40">
        <f t="shared" si="120"/>
        <v>2578252.3193277312</v>
      </c>
      <c r="GR167" s="39" t="str">
        <f>IFERROR(VLOOKUP(CONCATENATE(C167,R167,S167),'Clientes Afectados'!$L$4:$M$249,2,0),"NO")</f>
        <v>NO</v>
      </c>
      <c r="GS167" s="64">
        <f t="shared" si="121"/>
        <v>30</v>
      </c>
      <c r="GT167" s="39" t="e">
        <f>+IF(GS167&gt;#REF!,"SI","NO")</f>
        <v>#REF!</v>
      </c>
    </row>
    <row r="168" spans="1:202" x14ac:dyDescent="0.25">
      <c r="A168" s="35">
        <v>43160</v>
      </c>
      <c r="B168" s="36">
        <v>1594986</v>
      </c>
      <c r="C168" s="36">
        <v>532954</v>
      </c>
      <c r="D168" s="36">
        <v>532954</v>
      </c>
      <c r="E168" s="37" t="s">
        <v>342</v>
      </c>
      <c r="F168" s="37" t="s">
        <v>229</v>
      </c>
      <c r="G168" s="37" t="s">
        <v>309</v>
      </c>
      <c r="H168" s="85" t="s">
        <v>231</v>
      </c>
      <c r="I168" s="37" t="s">
        <v>310</v>
      </c>
      <c r="J168" s="37" t="s">
        <v>233</v>
      </c>
      <c r="K168" s="37" t="s">
        <v>234</v>
      </c>
      <c r="L168" s="37" t="s">
        <v>235</v>
      </c>
      <c r="M168" s="37" t="s">
        <v>311</v>
      </c>
      <c r="N168" s="37" t="s">
        <v>236</v>
      </c>
      <c r="O168" s="37" t="s">
        <v>236</v>
      </c>
      <c r="P168" s="37" t="s">
        <v>239</v>
      </c>
      <c r="Q168" s="37" t="s">
        <v>240</v>
      </c>
      <c r="R168" s="38">
        <v>43074</v>
      </c>
      <c r="S168" s="38">
        <v>43165</v>
      </c>
      <c r="T168" s="38">
        <v>43166</v>
      </c>
      <c r="U168" s="36">
        <v>211956713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53815</v>
      </c>
      <c r="AD168" s="36">
        <v>0</v>
      </c>
      <c r="AE168" s="36">
        <v>0</v>
      </c>
      <c r="AF168" s="36">
        <v>0</v>
      </c>
      <c r="AG168" s="36">
        <v>0</v>
      </c>
      <c r="AH168" s="36">
        <v>122732</v>
      </c>
      <c r="AI168" s="36">
        <v>793</v>
      </c>
      <c r="AJ168" s="36">
        <v>0</v>
      </c>
      <c r="AK168" s="36">
        <v>4071177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194133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  <c r="BP168" s="36">
        <v>0</v>
      </c>
      <c r="BQ168" s="36">
        <v>0</v>
      </c>
      <c r="BR168" s="36">
        <v>0</v>
      </c>
      <c r="BS168" s="36">
        <v>0</v>
      </c>
      <c r="BT168" s="36">
        <v>0</v>
      </c>
      <c r="BU168" s="36">
        <v>0</v>
      </c>
      <c r="BV168" s="36">
        <v>0</v>
      </c>
      <c r="BW168" s="36">
        <v>0</v>
      </c>
      <c r="BX168" s="3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3688096</v>
      </c>
      <c r="CE168" s="36">
        <v>4388834</v>
      </c>
      <c r="CF168" s="36">
        <v>0</v>
      </c>
      <c r="CG168" s="36">
        <v>700738</v>
      </c>
      <c r="CH168" s="36">
        <v>0</v>
      </c>
      <c r="CI168" s="36">
        <v>0</v>
      </c>
      <c r="CJ168" s="36">
        <v>0</v>
      </c>
      <c r="CK168" s="36">
        <v>0</v>
      </c>
      <c r="CL168" s="36">
        <v>700738</v>
      </c>
      <c r="CM168" s="36">
        <v>-4388834</v>
      </c>
      <c r="CN168" s="36">
        <v>0</v>
      </c>
      <c r="CO168" s="36">
        <v>0</v>
      </c>
      <c r="CP168" s="36">
        <v>0</v>
      </c>
      <c r="CQ168" s="36">
        <v>0</v>
      </c>
      <c r="CR168" s="36">
        <v>0</v>
      </c>
      <c r="CS168" s="36">
        <v>0</v>
      </c>
      <c r="CT168" s="36">
        <v>0</v>
      </c>
      <c r="CU168" s="36">
        <v>0</v>
      </c>
      <c r="CV168" s="36">
        <v>0</v>
      </c>
      <c r="CW168" s="36">
        <v>0</v>
      </c>
      <c r="CX168" s="36">
        <v>0</v>
      </c>
      <c r="CY168" s="36">
        <v>0</v>
      </c>
      <c r="CZ168" s="36">
        <v>0</v>
      </c>
      <c r="DA168" s="36">
        <v>0</v>
      </c>
      <c r="DB168" s="36">
        <v>0</v>
      </c>
      <c r="DC168" s="36">
        <v>0</v>
      </c>
      <c r="DD168" s="36">
        <v>0</v>
      </c>
      <c r="DE168" s="36">
        <v>-4388834</v>
      </c>
      <c r="DF168" s="36">
        <v>0</v>
      </c>
      <c r="DG168" s="36">
        <v>0</v>
      </c>
      <c r="DH168" s="36">
        <v>0</v>
      </c>
      <c r="DI168" s="36">
        <v>0</v>
      </c>
      <c r="DJ168" s="36">
        <v>0</v>
      </c>
      <c r="DK168" s="36">
        <v>0</v>
      </c>
      <c r="DL168" s="36">
        <v>0</v>
      </c>
      <c r="DM168" s="36">
        <v>0</v>
      </c>
      <c r="DN168" s="36">
        <v>0</v>
      </c>
      <c r="DO168" s="36">
        <v>0</v>
      </c>
      <c r="DP168" s="36">
        <v>0</v>
      </c>
      <c r="DQ168" s="36">
        <v>0</v>
      </c>
      <c r="DR168" s="36">
        <v>0</v>
      </c>
      <c r="DS168" s="36">
        <v>0</v>
      </c>
      <c r="DT168" s="36">
        <v>0</v>
      </c>
      <c r="DU168" s="36">
        <v>0</v>
      </c>
      <c r="DV168" s="36">
        <v>0</v>
      </c>
      <c r="DW168" s="36">
        <v>0</v>
      </c>
      <c r="DX168" s="36">
        <v>0</v>
      </c>
      <c r="DY168" s="36">
        <v>0</v>
      </c>
      <c r="DZ168" s="36">
        <v>0</v>
      </c>
      <c r="EA168" s="36">
        <v>0</v>
      </c>
      <c r="EB168" s="36">
        <v>0</v>
      </c>
      <c r="EC168" s="36">
        <v>0</v>
      </c>
      <c r="ED168" s="36">
        <v>0</v>
      </c>
      <c r="EE168" s="36">
        <v>0</v>
      </c>
      <c r="EF168" s="36">
        <v>0</v>
      </c>
      <c r="EG168" s="36">
        <v>0</v>
      </c>
      <c r="EH168" s="36">
        <v>0</v>
      </c>
      <c r="EI168" s="36">
        <v>0</v>
      </c>
      <c r="EJ168" s="36">
        <v>0</v>
      </c>
      <c r="EK168" s="36">
        <v>0</v>
      </c>
      <c r="EL168" s="36">
        <v>0</v>
      </c>
      <c r="EM168" s="36">
        <v>0</v>
      </c>
      <c r="EN168" s="36">
        <v>0</v>
      </c>
      <c r="EO168" s="36">
        <v>0</v>
      </c>
      <c r="EP168" s="36">
        <v>0</v>
      </c>
      <c r="EQ168" s="36">
        <v>0</v>
      </c>
      <c r="ER168" s="36">
        <v>0</v>
      </c>
      <c r="ES168" s="36">
        <v>0</v>
      </c>
      <c r="ET168" s="36">
        <v>0</v>
      </c>
      <c r="EU168" s="36">
        <v>0</v>
      </c>
      <c r="EV168" s="36">
        <v>0</v>
      </c>
      <c r="EW168" s="36">
        <v>0</v>
      </c>
      <c r="EX168" s="36">
        <v>0</v>
      </c>
      <c r="EY168" s="36">
        <v>0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0</v>
      </c>
      <c r="FF168" s="36">
        <v>0</v>
      </c>
      <c r="FG168" s="36">
        <v>0</v>
      </c>
      <c r="FH168" s="36">
        <v>0</v>
      </c>
      <c r="FI168" s="36">
        <v>0</v>
      </c>
      <c r="FJ168" s="36">
        <v>0</v>
      </c>
      <c r="FK168" s="36">
        <v>0</v>
      </c>
      <c r="FL168" s="36">
        <v>0</v>
      </c>
      <c r="FM168" s="36">
        <v>0</v>
      </c>
      <c r="FN168" s="36">
        <v>0</v>
      </c>
      <c r="FO168" s="36">
        <v>0</v>
      </c>
      <c r="FP168" s="36">
        <v>0</v>
      </c>
      <c r="FQ168" s="36">
        <v>700738</v>
      </c>
      <c r="FR168" s="36">
        <v>0</v>
      </c>
      <c r="FS168" s="37"/>
      <c r="FT168" s="39">
        <f t="shared" ref="FT168:FT193" si="139">ROUND(AH168/1.19,0)</f>
        <v>103136</v>
      </c>
      <c r="FU168" s="39">
        <f t="shared" ref="FU168:FU193" si="140">ROUND(AI168/1.19,0)</f>
        <v>666</v>
      </c>
      <c r="FV168" s="39">
        <f t="shared" ref="FV168:FV193" si="141">ROUND(AJ168/1.19,0)</f>
        <v>0</v>
      </c>
      <c r="FW168" s="39">
        <f t="shared" ref="FW168:FW193" si="142">ROUND(AK168/1.19,0)</f>
        <v>3421157</v>
      </c>
      <c r="FX168" s="39">
        <f t="shared" ref="FX168:FX193" si="143">ROUND(AL168/1.19,0)</f>
        <v>0</v>
      </c>
      <c r="FY168" s="39">
        <f t="shared" ref="FY168:FY193" si="144">ROUND(AT168/1.19,0)</f>
        <v>0</v>
      </c>
      <c r="FZ168" s="39">
        <f t="shared" ref="FZ168:FZ193" si="145">ROUND(AN168/1.19,0)</f>
        <v>0</v>
      </c>
      <c r="GA168" s="39">
        <f t="shared" ref="GA168:GA193" si="146">ROUND(AY168/1.19,0)</f>
        <v>163137</v>
      </c>
      <c r="GB168" s="39">
        <f t="shared" ref="GB168:GB193" si="147">ROUND(AZ168/1.19,0)</f>
        <v>0</v>
      </c>
      <c r="GC168" s="39">
        <f t="shared" ref="GC168:GC193" si="148">ROUND(BA168/1.19,0)</f>
        <v>0</v>
      </c>
      <c r="GD168" s="39">
        <f t="shared" ref="GD168:GD193" si="149">ROUND(BN168/1.19,0)</f>
        <v>0</v>
      </c>
      <c r="GE168" s="39">
        <f t="shared" ref="GE168:GE193" si="150">ROUND(BO168/1.19,0)</f>
        <v>0</v>
      </c>
      <c r="GF168" s="39"/>
      <c r="GG168" s="39"/>
      <c r="GH168" s="39">
        <f t="shared" ref="GH168:GH193" si="151">AW168/1.19</f>
        <v>0</v>
      </c>
      <c r="GI168" s="39">
        <f t="shared" ref="GI168:GI193" si="152">EZ168</f>
        <v>0</v>
      </c>
      <c r="GJ168" s="39">
        <f t="shared" ref="GJ168:GJ193" si="153">SUM(FT168:GE168)+GH168</f>
        <v>3688096</v>
      </c>
      <c r="GK168" s="39"/>
      <c r="GL168" s="39">
        <f t="shared" ref="GL168:GL193" si="154">BP168</f>
        <v>0</v>
      </c>
      <c r="GM168" s="39"/>
      <c r="GN168" s="39">
        <f t="shared" si="118"/>
        <v>0</v>
      </c>
      <c r="GO168" s="40">
        <f t="shared" ref="GO168:GO193" si="155">ROUND(GJ168*0.19,0)</f>
        <v>700738</v>
      </c>
      <c r="GP168" s="40">
        <f t="shared" si="119"/>
        <v>4388834</v>
      </c>
      <c r="GQ168" s="40">
        <f t="shared" si="120"/>
        <v>4388834</v>
      </c>
      <c r="GR168" s="39" t="str">
        <f>IFERROR(VLOOKUP(CONCATENATE(C168,R168,S168),'Clientes Afectados'!$L$4:$M$249,2,0),"NO")</f>
        <v>NO</v>
      </c>
      <c r="GS168" s="64">
        <f t="shared" si="121"/>
        <v>91</v>
      </c>
      <c r="GT168" s="39" t="e">
        <f>+IF(GS168&gt;#REF!,"SI","NO")</f>
        <v>#REF!</v>
      </c>
    </row>
    <row r="169" spans="1:202" x14ac:dyDescent="0.25">
      <c r="A169" s="35">
        <v>43160</v>
      </c>
      <c r="B169" s="36">
        <v>1594986</v>
      </c>
      <c r="C169" s="36">
        <v>532986</v>
      </c>
      <c r="D169" s="36">
        <v>532986</v>
      </c>
      <c r="E169" s="37" t="s">
        <v>343</v>
      </c>
      <c r="F169" s="37" t="s">
        <v>258</v>
      </c>
      <c r="G169" s="37" t="s">
        <v>313</v>
      </c>
      <c r="H169" s="85" t="s">
        <v>231</v>
      </c>
      <c r="I169" s="37" t="s">
        <v>262</v>
      </c>
      <c r="J169" s="37" t="s">
        <v>233</v>
      </c>
      <c r="K169" s="37" t="s">
        <v>234</v>
      </c>
      <c r="L169" s="37" t="s">
        <v>235</v>
      </c>
      <c r="M169" s="37" t="s">
        <v>245</v>
      </c>
      <c r="N169" s="37" t="s">
        <v>246</v>
      </c>
      <c r="O169" s="37" t="s">
        <v>246</v>
      </c>
      <c r="P169" s="37" t="s">
        <v>239</v>
      </c>
      <c r="Q169" s="37" t="s">
        <v>240</v>
      </c>
      <c r="R169" s="38">
        <v>43137</v>
      </c>
      <c r="S169" s="38">
        <v>43165</v>
      </c>
      <c r="T169" s="38">
        <v>43166</v>
      </c>
      <c r="U169" s="36">
        <v>211956713</v>
      </c>
      <c r="V169" s="36">
        <v>121665</v>
      </c>
      <c r="W169" s="36">
        <v>0</v>
      </c>
      <c r="X169" s="36">
        <v>48026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340</v>
      </c>
      <c r="AE169" s="36">
        <v>342</v>
      </c>
      <c r="AF169" s="36">
        <v>270</v>
      </c>
      <c r="AG169" s="36">
        <v>255</v>
      </c>
      <c r="AH169" s="36">
        <v>65925</v>
      </c>
      <c r="AI169" s="36">
        <v>793</v>
      </c>
      <c r="AJ169" s="36">
        <v>0</v>
      </c>
      <c r="AK169" s="36">
        <v>9205647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0</v>
      </c>
      <c r="AT169" s="36">
        <v>306357</v>
      </c>
      <c r="AU169" s="36">
        <v>0</v>
      </c>
      <c r="AV169" s="36">
        <v>0</v>
      </c>
      <c r="AW169" s="36">
        <v>75431</v>
      </c>
      <c r="AX169" s="36">
        <v>0</v>
      </c>
      <c r="AY169" s="36">
        <v>402075</v>
      </c>
      <c r="AZ169" s="36">
        <v>1528644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  <c r="BP169" s="36">
        <v>0</v>
      </c>
      <c r="BQ169" s="36">
        <v>0</v>
      </c>
      <c r="BR169" s="36">
        <v>0</v>
      </c>
      <c r="BS169" s="36">
        <v>0</v>
      </c>
      <c r="BT169" s="36">
        <v>0</v>
      </c>
      <c r="BU169" s="36">
        <v>0</v>
      </c>
      <c r="BV169" s="36">
        <v>0</v>
      </c>
      <c r="BW169" s="36">
        <v>0</v>
      </c>
      <c r="BX169" s="3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9735186</v>
      </c>
      <c r="CE169" s="36">
        <v>11584871</v>
      </c>
      <c r="CF169" s="36">
        <v>0</v>
      </c>
      <c r="CG169" s="36">
        <v>1849685</v>
      </c>
      <c r="CH169" s="36">
        <v>0</v>
      </c>
      <c r="CI169" s="36">
        <v>0</v>
      </c>
      <c r="CJ169" s="36">
        <v>0</v>
      </c>
      <c r="CK169" s="36">
        <v>0</v>
      </c>
      <c r="CL169" s="36">
        <v>1849685</v>
      </c>
      <c r="CM169" s="36">
        <v>-11584871</v>
      </c>
      <c r="CN169" s="36">
        <v>0</v>
      </c>
      <c r="CO169" s="36">
        <v>0</v>
      </c>
      <c r="CP169" s="36">
        <v>0</v>
      </c>
      <c r="CQ169" s="36">
        <v>0</v>
      </c>
      <c r="CR169" s="36">
        <v>0</v>
      </c>
      <c r="CS169" s="36">
        <v>0</v>
      </c>
      <c r="CT169" s="36">
        <v>0</v>
      </c>
      <c r="CU169" s="36">
        <v>0</v>
      </c>
      <c r="CV169" s="36">
        <v>0</v>
      </c>
      <c r="CW169" s="36">
        <v>0</v>
      </c>
      <c r="CX169" s="36">
        <v>0</v>
      </c>
      <c r="CY169" s="36">
        <v>0</v>
      </c>
      <c r="CZ169" s="36">
        <v>0</v>
      </c>
      <c r="DA169" s="36">
        <v>0</v>
      </c>
      <c r="DB169" s="36">
        <v>0</v>
      </c>
      <c r="DC169" s="36">
        <v>0</v>
      </c>
      <c r="DD169" s="36">
        <v>0</v>
      </c>
      <c r="DE169" s="36">
        <v>-11584871</v>
      </c>
      <c r="DF169" s="36">
        <v>0</v>
      </c>
      <c r="DG169" s="36">
        <v>0</v>
      </c>
      <c r="DH169" s="36">
        <v>0</v>
      </c>
      <c r="DI169" s="36">
        <v>0</v>
      </c>
      <c r="DJ169" s="36">
        <v>0</v>
      </c>
      <c r="DK169" s="36">
        <v>0</v>
      </c>
      <c r="DL169" s="36">
        <v>0</v>
      </c>
      <c r="DM169" s="36">
        <v>0</v>
      </c>
      <c r="DN169" s="36">
        <v>0</v>
      </c>
      <c r="DO169" s="36">
        <v>0</v>
      </c>
      <c r="DP169" s="36">
        <v>0</v>
      </c>
      <c r="DQ169" s="36">
        <v>0</v>
      </c>
      <c r="DR169" s="36">
        <v>0</v>
      </c>
      <c r="DS169" s="36">
        <v>0</v>
      </c>
      <c r="DT169" s="36">
        <v>0</v>
      </c>
      <c r="DU169" s="36">
        <v>0</v>
      </c>
      <c r="DV169" s="36">
        <v>0</v>
      </c>
      <c r="DW169" s="36">
        <v>0</v>
      </c>
      <c r="DX169" s="36">
        <v>0</v>
      </c>
      <c r="DY169" s="36">
        <v>0</v>
      </c>
      <c r="DZ169" s="36">
        <v>0</v>
      </c>
      <c r="EA169" s="36">
        <v>0</v>
      </c>
      <c r="EB169" s="36">
        <v>0</v>
      </c>
      <c r="EC169" s="36">
        <v>0</v>
      </c>
      <c r="ED169" s="36">
        <v>0</v>
      </c>
      <c r="EE169" s="36">
        <v>0</v>
      </c>
      <c r="EF169" s="36">
        <v>0</v>
      </c>
      <c r="EG169" s="36">
        <v>0</v>
      </c>
      <c r="EH169" s="36">
        <v>0</v>
      </c>
      <c r="EI169" s="36">
        <v>0</v>
      </c>
      <c r="EJ169" s="36">
        <v>0</v>
      </c>
      <c r="EK169" s="36">
        <v>0</v>
      </c>
      <c r="EL169" s="36">
        <v>0</v>
      </c>
      <c r="EM169" s="36">
        <v>0</v>
      </c>
      <c r="EN169" s="36">
        <v>0</v>
      </c>
      <c r="EO169" s="36">
        <v>0</v>
      </c>
      <c r="EP169" s="36">
        <v>0</v>
      </c>
      <c r="EQ169" s="36">
        <v>0</v>
      </c>
      <c r="ER169" s="36">
        <v>0</v>
      </c>
      <c r="ES169" s="36">
        <v>0</v>
      </c>
      <c r="ET169" s="36">
        <v>0</v>
      </c>
      <c r="EU169" s="36">
        <v>0</v>
      </c>
      <c r="EV169" s="36">
        <v>0</v>
      </c>
      <c r="EW169" s="36">
        <v>0</v>
      </c>
      <c r="EX169" s="36">
        <v>0</v>
      </c>
      <c r="EY169" s="36">
        <v>0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0</v>
      </c>
      <c r="FF169" s="36">
        <v>0</v>
      </c>
      <c r="FG169" s="36">
        <v>0</v>
      </c>
      <c r="FH169" s="36">
        <v>0</v>
      </c>
      <c r="FI169" s="36">
        <v>0</v>
      </c>
      <c r="FJ169" s="36">
        <v>0</v>
      </c>
      <c r="FK169" s="36">
        <v>0</v>
      </c>
      <c r="FL169" s="36">
        <v>0</v>
      </c>
      <c r="FM169" s="36">
        <v>0</v>
      </c>
      <c r="FN169" s="36">
        <v>0</v>
      </c>
      <c r="FO169" s="36">
        <v>0</v>
      </c>
      <c r="FP169" s="36">
        <v>0</v>
      </c>
      <c r="FQ169" s="36">
        <v>1849685</v>
      </c>
      <c r="FR169" s="36">
        <v>0</v>
      </c>
      <c r="FS169" s="37"/>
      <c r="FT169" s="39">
        <f t="shared" si="139"/>
        <v>55399</v>
      </c>
      <c r="FU169" s="39">
        <f t="shared" si="140"/>
        <v>666</v>
      </c>
      <c r="FV169" s="39">
        <f t="shared" si="141"/>
        <v>0</v>
      </c>
      <c r="FW169" s="39">
        <f t="shared" si="142"/>
        <v>7735838</v>
      </c>
      <c r="FX169" s="39">
        <f t="shared" si="143"/>
        <v>0</v>
      </c>
      <c r="FY169" s="39">
        <f t="shared" si="144"/>
        <v>257443</v>
      </c>
      <c r="FZ169" s="39">
        <f t="shared" si="145"/>
        <v>0</v>
      </c>
      <c r="GA169" s="39">
        <f t="shared" si="146"/>
        <v>337878</v>
      </c>
      <c r="GB169" s="39">
        <f t="shared" si="147"/>
        <v>1284575</v>
      </c>
      <c r="GC169" s="39">
        <f t="shared" si="148"/>
        <v>0</v>
      </c>
      <c r="GD169" s="39">
        <f t="shared" si="149"/>
        <v>0</v>
      </c>
      <c r="GE169" s="39">
        <f t="shared" si="150"/>
        <v>0</v>
      </c>
      <c r="GF169" s="39"/>
      <c r="GG169" s="39"/>
      <c r="GH169" s="39">
        <f t="shared" si="151"/>
        <v>63387.394957983197</v>
      </c>
      <c r="GI169" s="39">
        <f t="shared" si="152"/>
        <v>0</v>
      </c>
      <c r="GJ169" s="39">
        <f t="shared" si="153"/>
        <v>9735186.3949579839</v>
      </c>
      <c r="GK169" s="39"/>
      <c r="GL169" s="39">
        <f t="shared" si="154"/>
        <v>0</v>
      </c>
      <c r="GM169" s="39"/>
      <c r="GN169" s="39">
        <f t="shared" si="118"/>
        <v>0</v>
      </c>
      <c r="GO169" s="40">
        <f t="shared" si="155"/>
        <v>1849685</v>
      </c>
      <c r="GP169" s="40">
        <f t="shared" si="119"/>
        <v>11584871.394957984</v>
      </c>
      <c r="GQ169" s="40">
        <f t="shared" si="120"/>
        <v>11584871.394957984</v>
      </c>
      <c r="GR169" s="39" t="str">
        <f>IFERROR(VLOOKUP(CONCATENATE(C169,R169,S169),'Clientes Afectados'!$L$4:$M$249,2,0),"NO")</f>
        <v>NO</v>
      </c>
      <c r="GS169" s="64">
        <f t="shared" si="121"/>
        <v>28</v>
      </c>
      <c r="GT169" s="39" t="e">
        <f>+IF(GS169&gt;#REF!,"SI","NO")</f>
        <v>#REF!</v>
      </c>
    </row>
    <row r="170" spans="1:202" x14ac:dyDescent="0.25">
      <c r="A170" s="35">
        <v>43160</v>
      </c>
      <c r="B170" s="36">
        <v>1594986</v>
      </c>
      <c r="C170" s="36">
        <v>532990</v>
      </c>
      <c r="D170" s="36">
        <v>532990</v>
      </c>
      <c r="E170" s="37" t="s">
        <v>344</v>
      </c>
      <c r="F170" s="37" t="s">
        <v>229</v>
      </c>
      <c r="G170" s="37" t="s">
        <v>315</v>
      </c>
      <c r="H170" s="85" t="s">
        <v>231</v>
      </c>
      <c r="I170" s="37" t="s">
        <v>232</v>
      </c>
      <c r="J170" s="37" t="s">
        <v>233</v>
      </c>
      <c r="K170" s="37" t="s">
        <v>234</v>
      </c>
      <c r="L170" s="37" t="s">
        <v>235</v>
      </c>
      <c r="M170" s="37" t="s">
        <v>236</v>
      </c>
      <c r="N170" s="37" t="s">
        <v>316</v>
      </c>
      <c r="O170" s="37" t="s">
        <v>316</v>
      </c>
      <c r="P170" s="37" t="s">
        <v>239</v>
      </c>
      <c r="Q170" s="37" t="s">
        <v>240</v>
      </c>
      <c r="R170" s="38">
        <v>43137</v>
      </c>
      <c r="S170" s="38">
        <v>43165</v>
      </c>
      <c r="T170" s="38">
        <v>43166</v>
      </c>
      <c r="U170" s="36">
        <v>211956713</v>
      </c>
      <c r="V170" s="36">
        <v>105797</v>
      </c>
      <c r="W170" s="36">
        <v>0</v>
      </c>
      <c r="X170" s="36">
        <v>9072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440</v>
      </c>
      <c r="AE170" s="36">
        <v>450</v>
      </c>
      <c r="AF170" s="36">
        <v>438</v>
      </c>
      <c r="AG170" s="36">
        <v>385</v>
      </c>
      <c r="AH170" s="36">
        <v>122732</v>
      </c>
      <c r="AI170" s="36">
        <v>793</v>
      </c>
      <c r="AJ170" s="36">
        <v>0</v>
      </c>
      <c r="AK170" s="36">
        <v>8005012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266402</v>
      </c>
      <c r="AU170" s="36">
        <v>0</v>
      </c>
      <c r="AV170" s="36">
        <v>0</v>
      </c>
      <c r="AW170" s="36">
        <v>65593</v>
      </c>
      <c r="AX170" s="36">
        <v>0</v>
      </c>
      <c r="AY170" s="36">
        <v>529045</v>
      </c>
      <c r="AZ170" s="36">
        <v>2306428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  <c r="BP170" s="36">
        <v>0</v>
      </c>
      <c r="BQ170" s="36">
        <v>0</v>
      </c>
      <c r="BR170" s="36">
        <v>0</v>
      </c>
      <c r="BS170" s="36">
        <v>0</v>
      </c>
      <c r="BT170" s="36">
        <v>0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9492441</v>
      </c>
      <c r="CE170" s="36">
        <v>11296005</v>
      </c>
      <c r="CF170" s="36">
        <v>0</v>
      </c>
      <c r="CG170" s="36">
        <v>1803564</v>
      </c>
      <c r="CH170" s="36">
        <v>0</v>
      </c>
      <c r="CI170" s="36">
        <v>0</v>
      </c>
      <c r="CJ170" s="36">
        <v>0</v>
      </c>
      <c r="CK170" s="36">
        <v>0</v>
      </c>
      <c r="CL170" s="36">
        <v>1803564</v>
      </c>
      <c r="CM170" s="36">
        <v>-11296005</v>
      </c>
      <c r="CN170" s="36">
        <v>0</v>
      </c>
      <c r="CO170" s="36">
        <v>0</v>
      </c>
      <c r="CP170" s="36">
        <v>0</v>
      </c>
      <c r="CQ170" s="36">
        <v>0</v>
      </c>
      <c r="CR170" s="36">
        <v>0</v>
      </c>
      <c r="CS170" s="36">
        <v>0</v>
      </c>
      <c r="CT170" s="36">
        <v>0</v>
      </c>
      <c r="CU170" s="36">
        <v>0</v>
      </c>
      <c r="CV170" s="36">
        <v>0</v>
      </c>
      <c r="CW170" s="36">
        <v>0</v>
      </c>
      <c r="CX170" s="36">
        <v>0</v>
      </c>
      <c r="CY170" s="36">
        <v>0</v>
      </c>
      <c r="CZ170" s="36">
        <v>0</v>
      </c>
      <c r="DA170" s="36">
        <v>0</v>
      </c>
      <c r="DB170" s="36">
        <v>0</v>
      </c>
      <c r="DC170" s="36">
        <v>0</v>
      </c>
      <c r="DD170" s="36">
        <v>0</v>
      </c>
      <c r="DE170" s="36">
        <v>-11296005</v>
      </c>
      <c r="DF170" s="36">
        <v>0</v>
      </c>
      <c r="DG170" s="36">
        <v>0</v>
      </c>
      <c r="DH170" s="36">
        <v>0</v>
      </c>
      <c r="DI170" s="36">
        <v>0</v>
      </c>
      <c r="DJ170" s="36">
        <v>0</v>
      </c>
      <c r="DK170" s="36">
        <v>0</v>
      </c>
      <c r="DL170" s="36">
        <v>0</v>
      </c>
      <c r="DM170" s="36">
        <v>0</v>
      </c>
      <c r="DN170" s="36">
        <v>0</v>
      </c>
      <c r="DO170" s="36">
        <v>0</v>
      </c>
      <c r="DP170" s="36">
        <v>0</v>
      </c>
      <c r="DQ170" s="36">
        <v>0</v>
      </c>
      <c r="DR170" s="36">
        <v>0</v>
      </c>
      <c r="DS170" s="36">
        <v>0</v>
      </c>
      <c r="DT170" s="36">
        <v>0</v>
      </c>
      <c r="DU170" s="36">
        <v>0</v>
      </c>
      <c r="DV170" s="36">
        <v>0</v>
      </c>
      <c r="DW170" s="36">
        <v>0</v>
      </c>
      <c r="DX170" s="36">
        <v>0</v>
      </c>
      <c r="DY170" s="36">
        <v>0</v>
      </c>
      <c r="DZ170" s="36">
        <v>0</v>
      </c>
      <c r="EA170" s="36">
        <v>0</v>
      </c>
      <c r="EB170" s="36">
        <v>0</v>
      </c>
      <c r="EC170" s="36">
        <v>0</v>
      </c>
      <c r="ED170" s="36">
        <v>0</v>
      </c>
      <c r="EE170" s="36">
        <v>0</v>
      </c>
      <c r="EF170" s="36">
        <v>0</v>
      </c>
      <c r="EG170" s="36">
        <v>0</v>
      </c>
      <c r="EH170" s="36">
        <v>0</v>
      </c>
      <c r="EI170" s="36">
        <v>0</v>
      </c>
      <c r="EJ170" s="36">
        <v>0</v>
      </c>
      <c r="EK170" s="36">
        <v>0</v>
      </c>
      <c r="EL170" s="36">
        <v>0</v>
      </c>
      <c r="EM170" s="36">
        <v>0</v>
      </c>
      <c r="EN170" s="36">
        <v>0</v>
      </c>
      <c r="EO170" s="36">
        <v>0</v>
      </c>
      <c r="EP170" s="36">
        <v>0</v>
      </c>
      <c r="EQ170" s="36">
        <v>0</v>
      </c>
      <c r="ER170" s="36">
        <v>0</v>
      </c>
      <c r="ES170" s="36">
        <v>0</v>
      </c>
      <c r="ET170" s="36">
        <v>0</v>
      </c>
      <c r="EU170" s="36">
        <v>0</v>
      </c>
      <c r="EV170" s="36">
        <v>0</v>
      </c>
      <c r="EW170" s="36">
        <v>0</v>
      </c>
      <c r="EX170" s="36">
        <v>0</v>
      </c>
      <c r="EY170" s="36">
        <v>0</v>
      </c>
      <c r="EZ170" s="36">
        <v>0</v>
      </c>
      <c r="FA170" s="36">
        <v>0</v>
      </c>
      <c r="FB170" s="36">
        <v>0</v>
      </c>
      <c r="FC170" s="36">
        <v>0</v>
      </c>
      <c r="FD170" s="36">
        <v>0</v>
      </c>
      <c r="FE170" s="36">
        <v>0</v>
      </c>
      <c r="FF170" s="36">
        <v>0</v>
      </c>
      <c r="FG170" s="36">
        <v>0</v>
      </c>
      <c r="FH170" s="36">
        <v>0</v>
      </c>
      <c r="FI170" s="36">
        <v>0</v>
      </c>
      <c r="FJ170" s="36">
        <v>0</v>
      </c>
      <c r="FK170" s="36">
        <v>0</v>
      </c>
      <c r="FL170" s="36">
        <v>0</v>
      </c>
      <c r="FM170" s="36">
        <v>0</v>
      </c>
      <c r="FN170" s="36">
        <v>0</v>
      </c>
      <c r="FO170" s="36">
        <v>0</v>
      </c>
      <c r="FP170" s="36">
        <v>0</v>
      </c>
      <c r="FQ170" s="36">
        <v>1803564</v>
      </c>
      <c r="FR170" s="36">
        <v>0</v>
      </c>
      <c r="FS170" s="37"/>
      <c r="FT170" s="39">
        <f t="shared" si="139"/>
        <v>103136</v>
      </c>
      <c r="FU170" s="39">
        <f t="shared" si="140"/>
        <v>666</v>
      </c>
      <c r="FV170" s="39">
        <f t="shared" si="141"/>
        <v>0</v>
      </c>
      <c r="FW170" s="39">
        <f t="shared" si="142"/>
        <v>6726901</v>
      </c>
      <c r="FX170" s="39">
        <f t="shared" si="143"/>
        <v>0</v>
      </c>
      <c r="FY170" s="39">
        <f t="shared" si="144"/>
        <v>223867</v>
      </c>
      <c r="FZ170" s="39">
        <f t="shared" si="145"/>
        <v>0</v>
      </c>
      <c r="GA170" s="39">
        <f t="shared" si="146"/>
        <v>444576</v>
      </c>
      <c r="GB170" s="39">
        <f t="shared" si="147"/>
        <v>1938175</v>
      </c>
      <c r="GC170" s="39">
        <f t="shared" si="148"/>
        <v>0</v>
      </c>
      <c r="GD170" s="39">
        <f t="shared" si="149"/>
        <v>0</v>
      </c>
      <c r="GE170" s="39">
        <f t="shared" si="150"/>
        <v>0</v>
      </c>
      <c r="GF170" s="39"/>
      <c r="GG170" s="39"/>
      <c r="GH170" s="39">
        <f t="shared" si="151"/>
        <v>55120.168067226892</v>
      </c>
      <c r="GI170" s="39">
        <f t="shared" si="152"/>
        <v>0</v>
      </c>
      <c r="GJ170" s="39">
        <f t="shared" si="153"/>
        <v>9492441.1680672262</v>
      </c>
      <c r="GK170" s="39"/>
      <c r="GL170" s="39">
        <f t="shared" si="154"/>
        <v>0</v>
      </c>
      <c r="GM170" s="39"/>
      <c r="GN170" s="39">
        <f t="shared" si="118"/>
        <v>0</v>
      </c>
      <c r="GO170" s="40">
        <f t="shared" si="155"/>
        <v>1803564</v>
      </c>
      <c r="GP170" s="40">
        <f t="shared" si="119"/>
        <v>11296005.168067226</v>
      </c>
      <c r="GQ170" s="40">
        <f t="shared" si="120"/>
        <v>11296005.168067226</v>
      </c>
      <c r="GR170" s="39" t="str">
        <f>IFERROR(VLOOKUP(CONCATENATE(C170,R170,S170),'Clientes Afectados'!$L$4:$M$249,2,0),"NO")</f>
        <v>NO</v>
      </c>
      <c r="GS170" s="64">
        <f t="shared" si="121"/>
        <v>28</v>
      </c>
      <c r="GT170" s="39" t="e">
        <f>+IF(GS170&gt;#REF!,"SI","NO")</f>
        <v>#REF!</v>
      </c>
    </row>
    <row r="171" spans="1:202" x14ac:dyDescent="0.25">
      <c r="A171" s="35">
        <v>43160</v>
      </c>
      <c r="B171" s="36">
        <v>1594986</v>
      </c>
      <c r="C171" s="36">
        <v>532998</v>
      </c>
      <c r="D171" s="36">
        <v>532998</v>
      </c>
      <c r="E171" s="37" t="s">
        <v>228</v>
      </c>
      <c r="F171" s="37" t="s">
        <v>229</v>
      </c>
      <c r="G171" s="37" t="s">
        <v>230</v>
      </c>
      <c r="H171" s="85" t="s">
        <v>231</v>
      </c>
      <c r="I171" s="37" t="s">
        <v>232</v>
      </c>
      <c r="J171" s="37" t="s">
        <v>233</v>
      </c>
      <c r="K171" s="37" t="s">
        <v>234</v>
      </c>
      <c r="L171" s="37" t="s">
        <v>235</v>
      </c>
      <c r="M171" s="37" t="s">
        <v>236</v>
      </c>
      <c r="N171" s="37" t="s">
        <v>237</v>
      </c>
      <c r="O171" s="37" t="s">
        <v>306</v>
      </c>
      <c r="P171" s="37" t="s">
        <v>239</v>
      </c>
      <c r="Q171" s="37" t="s">
        <v>240</v>
      </c>
      <c r="R171" s="38">
        <v>43137</v>
      </c>
      <c r="S171" s="38">
        <v>43165</v>
      </c>
      <c r="T171" s="38">
        <v>43166</v>
      </c>
      <c r="U171" s="36">
        <v>211956713</v>
      </c>
      <c r="V171" s="36">
        <v>42366</v>
      </c>
      <c r="W171" s="36">
        <v>0</v>
      </c>
      <c r="X171" s="36">
        <v>14705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197</v>
      </c>
      <c r="AE171" s="36">
        <v>196</v>
      </c>
      <c r="AF171" s="36">
        <v>197</v>
      </c>
      <c r="AG171" s="36">
        <v>169</v>
      </c>
      <c r="AH171" s="36">
        <v>148575</v>
      </c>
      <c r="AI171" s="36">
        <v>793</v>
      </c>
      <c r="AJ171" s="36">
        <v>0</v>
      </c>
      <c r="AK171" s="36">
        <v>3205577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106680</v>
      </c>
      <c r="AU171" s="36">
        <v>0</v>
      </c>
      <c r="AV171" s="36">
        <v>0</v>
      </c>
      <c r="AW171" s="36">
        <v>26267</v>
      </c>
      <c r="AX171" s="36">
        <v>0</v>
      </c>
      <c r="AY171" s="36">
        <v>231016</v>
      </c>
      <c r="AZ171" s="36">
        <v>1014111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  <c r="BP171" s="36">
        <v>0</v>
      </c>
      <c r="BQ171" s="36">
        <v>0</v>
      </c>
      <c r="BR171" s="36">
        <v>0</v>
      </c>
      <c r="BS171" s="36">
        <v>0</v>
      </c>
      <c r="BT171" s="36">
        <v>0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3977326</v>
      </c>
      <c r="CE171" s="36">
        <v>4733018</v>
      </c>
      <c r="CF171" s="36">
        <v>0</v>
      </c>
      <c r="CG171" s="36">
        <v>755692</v>
      </c>
      <c r="CH171" s="36">
        <v>0</v>
      </c>
      <c r="CI171" s="36">
        <v>0</v>
      </c>
      <c r="CJ171" s="36">
        <v>0</v>
      </c>
      <c r="CK171" s="36">
        <v>0</v>
      </c>
      <c r="CL171" s="36">
        <v>755692</v>
      </c>
      <c r="CM171" s="36">
        <v>-4733018</v>
      </c>
      <c r="CN171" s="36">
        <v>0</v>
      </c>
      <c r="CO171" s="36">
        <v>0</v>
      </c>
      <c r="CP171" s="36">
        <v>0</v>
      </c>
      <c r="CQ171" s="36">
        <v>0</v>
      </c>
      <c r="CR171" s="36">
        <v>0</v>
      </c>
      <c r="CS171" s="36">
        <v>0</v>
      </c>
      <c r="CT171" s="36">
        <v>0</v>
      </c>
      <c r="CU171" s="36">
        <v>0</v>
      </c>
      <c r="CV171" s="36">
        <v>0</v>
      </c>
      <c r="CW171" s="36">
        <v>0</v>
      </c>
      <c r="CX171" s="36">
        <v>0</v>
      </c>
      <c r="CY171" s="36">
        <v>0</v>
      </c>
      <c r="CZ171" s="36">
        <v>0</v>
      </c>
      <c r="DA171" s="36">
        <v>0</v>
      </c>
      <c r="DB171" s="36">
        <v>0</v>
      </c>
      <c r="DC171" s="36">
        <v>0</v>
      </c>
      <c r="DD171" s="36">
        <v>0</v>
      </c>
      <c r="DE171" s="36">
        <v>-4733018</v>
      </c>
      <c r="DF171" s="36">
        <v>0</v>
      </c>
      <c r="DG171" s="36">
        <v>0</v>
      </c>
      <c r="DH171" s="36">
        <v>0</v>
      </c>
      <c r="DI171" s="36">
        <v>0</v>
      </c>
      <c r="DJ171" s="36">
        <v>0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0</v>
      </c>
      <c r="DQ171" s="36">
        <v>0</v>
      </c>
      <c r="DR171" s="36">
        <v>0</v>
      </c>
      <c r="DS171" s="36">
        <v>0</v>
      </c>
      <c r="DT171" s="36">
        <v>0</v>
      </c>
      <c r="DU171" s="36">
        <v>0</v>
      </c>
      <c r="DV171" s="36">
        <v>0</v>
      </c>
      <c r="DW171" s="36">
        <v>0</v>
      </c>
      <c r="DX171" s="36">
        <v>0</v>
      </c>
      <c r="DY171" s="36">
        <v>0</v>
      </c>
      <c r="DZ171" s="36">
        <v>0</v>
      </c>
      <c r="EA171" s="36">
        <v>0</v>
      </c>
      <c r="EB171" s="36">
        <v>0</v>
      </c>
      <c r="EC171" s="36">
        <v>0</v>
      </c>
      <c r="ED171" s="36">
        <v>0</v>
      </c>
      <c r="EE171" s="36">
        <v>0</v>
      </c>
      <c r="EF171" s="36">
        <v>0</v>
      </c>
      <c r="EG171" s="36">
        <v>0</v>
      </c>
      <c r="EH171" s="36">
        <v>0</v>
      </c>
      <c r="EI171" s="36">
        <v>0</v>
      </c>
      <c r="EJ171" s="36">
        <v>0</v>
      </c>
      <c r="EK171" s="36">
        <v>0</v>
      </c>
      <c r="EL171" s="36">
        <v>0</v>
      </c>
      <c r="EM171" s="36">
        <v>0</v>
      </c>
      <c r="EN171" s="36">
        <v>0</v>
      </c>
      <c r="EO171" s="36">
        <v>0</v>
      </c>
      <c r="EP171" s="36">
        <v>0</v>
      </c>
      <c r="EQ171" s="36">
        <v>0</v>
      </c>
      <c r="ER171" s="36">
        <v>0</v>
      </c>
      <c r="ES171" s="36">
        <v>0</v>
      </c>
      <c r="ET171" s="36">
        <v>0</v>
      </c>
      <c r="EU171" s="36">
        <v>0</v>
      </c>
      <c r="EV171" s="36">
        <v>0</v>
      </c>
      <c r="EW171" s="36">
        <v>0</v>
      </c>
      <c r="EX171" s="36">
        <v>0</v>
      </c>
      <c r="EY171" s="36">
        <v>0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0</v>
      </c>
      <c r="FF171" s="36">
        <v>0</v>
      </c>
      <c r="FG171" s="36">
        <v>0</v>
      </c>
      <c r="FH171" s="36">
        <v>0</v>
      </c>
      <c r="FI171" s="36">
        <v>0</v>
      </c>
      <c r="FJ171" s="36">
        <v>0</v>
      </c>
      <c r="FK171" s="36">
        <v>0</v>
      </c>
      <c r="FL171" s="36">
        <v>0</v>
      </c>
      <c r="FM171" s="36">
        <v>0</v>
      </c>
      <c r="FN171" s="36">
        <v>0</v>
      </c>
      <c r="FO171" s="36">
        <v>0</v>
      </c>
      <c r="FP171" s="36">
        <v>0</v>
      </c>
      <c r="FQ171" s="36">
        <v>755692</v>
      </c>
      <c r="FR171" s="36">
        <v>0</v>
      </c>
      <c r="FS171" s="37"/>
      <c r="FT171" s="39">
        <f t="shared" si="139"/>
        <v>124853</v>
      </c>
      <c r="FU171" s="39">
        <f t="shared" si="140"/>
        <v>666</v>
      </c>
      <c r="FV171" s="39">
        <f t="shared" si="141"/>
        <v>0</v>
      </c>
      <c r="FW171" s="39">
        <f t="shared" si="142"/>
        <v>2693762</v>
      </c>
      <c r="FX171" s="39">
        <f t="shared" si="143"/>
        <v>0</v>
      </c>
      <c r="FY171" s="39">
        <f t="shared" si="144"/>
        <v>89647</v>
      </c>
      <c r="FZ171" s="39">
        <f t="shared" si="145"/>
        <v>0</v>
      </c>
      <c r="GA171" s="39">
        <f t="shared" si="146"/>
        <v>194131</v>
      </c>
      <c r="GB171" s="39">
        <f t="shared" si="147"/>
        <v>852194</v>
      </c>
      <c r="GC171" s="39">
        <f t="shared" si="148"/>
        <v>0</v>
      </c>
      <c r="GD171" s="39">
        <f t="shared" si="149"/>
        <v>0</v>
      </c>
      <c r="GE171" s="39">
        <f t="shared" si="150"/>
        <v>0</v>
      </c>
      <c r="GF171" s="39"/>
      <c r="GG171" s="39"/>
      <c r="GH171" s="39">
        <f t="shared" si="151"/>
        <v>22073.10924369748</v>
      </c>
      <c r="GI171" s="39">
        <f t="shared" si="152"/>
        <v>0</v>
      </c>
      <c r="GJ171" s="39">
        <f t="shared" si="153"/>
        <v>3977326.1092436975</v>
      </c>
      <c r="GK171" s="39"/>
      <c r="GL171" s="39">
        <f t="shared" si="154"/>
        <v>0</v>
      </c>
      <c r="GM171" s="39"/>
      <c r="GN171" s="39">
        <f t="shared" si="118"/>
        <v>0</v>
      </c>
      <c r="GO171" s="40">
        <f t="shared" si="155"/>
        <v>755692</v>
      </c>
      <c r="GP171" s="40">
        <f t="shared" si="119"/>
        <v>4733018.1092436975</v>
      </c>
      <c r="GQ171" s="40">
        <f t="shared" si="120"/>
        <v>4733018.1092436975</v>
      </c>
      <c r="GR171" s="39" t="str">
        <f>IFERROR(VLOOKUP(CONCATENATE(C171,R171,S171),'Clientes Afectados'!$L$4:$M$249,2,0),"NO")</f>
        <v>NO</v>
      </c>
      <c r="GS171" s="64">
        <f t="shared" si="121"/>
        <v>28</v>
      </c>
      <c r="GT171" s="39" t="e">
        <f>+IF(GS171&gt;#REF!,"SI","NO")</f>
        <v>#REF!</v>
      </c>
    </row>
    <row r="172" spans="1:202" x14ac:dyDescent="0.25">
      <c r="A172" s="35">
        <v>43160</v>
      </c>
      <c r="B172" s="36">
        <v>1594986</v>
      </c>
      <c r="C172" s="36">
        <v>532999</v>
      </c>
      <c r="D172" s="36">
        <v>532999</v>
      </c>
      <c r="E172" s="37" t="s">
        <v>242</v>
      </c>
      <c r="F172" s="37" t="s">
        <v>229</v>
      </c>
      <c r="G172" s="37" t="s">
        <v>243</v>
      </c>
      <c r="H172" s="85" t="s">
        <v>231</v>
      </c>
      <c r="I172" s="37" t="s">
        <v>232</v>
      </c>
      <c r="J172" s="37" t="s">
        <v>233</v>
      </c>
      <c r="K172" s="37" t="s">
        <v>234</v>
      </c>
      <c r="L172" s="37" t="s">
        <v>235</v>
      </c>
      <c r="M172" s="37" t="s">
        <v>245</v>
      </c>
      <c r="N172" s="37" t="s">
        <v>246</v>
      </c>
      <c r="O172" s="37" t="s">
        <v>246</v>
      </c>
      <c r="P172" s="37" t="s">
        <v>239</v>
      </c>
      <c r="Q172" s="37" t="s">
        <v>240</v>
      </c>
      <c r="R172" s="38">
        <v>43137</v>
      </c>
      <c r="S172" s="38">
        <v>43165</v>
      </c>
      <c r="T172" s="38">
        <v>43166</v>
      </c>
      <c r="U172" s="36">
        <v>211956713</v>
      </c>
      <c r="V172" s="36">
        <v>13522</v>
      </c>
      <c r="W172" s="36">
        <v>0</v>
      </c>
      <c r="X172" s="36">
        <v>5842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23</v>
      </c>
      <c r="AE172" s="36">
        <v>24</v>
      </c>
      <c r="AF172" s="36">
        <v>22</v>
      </c>
      <c r="AG172" s="36">
        <v>24</v>
      </c>
      <c r="AH172" s="36">
        <v>84047</v>
      </c>
      <c r="AI172" s="36">
        <v>793</v>
      </c>
      <c r="AJ172" s="36">
        <v>0</v>
      </c>
      <c r="AK172" s="36">
        <v>1023127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0</v>
      </c>
      <c r="AR172" s="36">
        <v>0</v>
      </c>
      <c r="AS172" s="36">
        <v>0</v>
      </c>
      <c r="AT172" s="36">
        <v>34048</v>
      </c>
      <c r="AU172" s="36">
        <v>0</v>
      </c>
      <c r="AV172" s="36">
        <v>0</v>
      </c>
      <c r="AW172" s="36">
        <v>8384</v>
      </c>
      <c r="AX172" s="36">
        <v>0</v>
      </c>
      <c r="AY172" s="36">
        <v>28216</v>
      </c>
      <c r="AZ172" s="36">
        <v>143591</v>
      </c>
      <c r="BA172" s="36">
        <v>11949</v>
      </c>
      <c r="BB172" s="36">
        <v>0</v>
      </c>
      <c r="BC172" s="36">
        <v>0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>
        <v>0</v>
      </c>
      <c r="BO172" s="36">
        <v>0</v>
      </c>
      <c r="BP172" s="36">
        <v>0</v>
      </c>
      <c r="BQ172" s="36">
        <v>0</v>
      </c>
      <c r="BR172" s="36">
        <v>0</v>
      </c>
      <c r="BS172" s="36">
        <v>0</v>
      </c>
      <c r="BT172" s="36">
        <v>0</v>
      </c>
      <c r="BU172" s="36">
        <v>0</v>
      </c>
      <c r="BV172" s="36">
        <v>0</v>
      </c>
      <c r="BW172" s="36">
        <v>0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1121139</v>
      </c>
      <c r="CE172" s="36">
        <v>1334155</v>
      </c>
      <c r="CF172" s="36">
        <v>0</v>
      </c>
      <c r="CG172" s="36">
        <v>213016</v>
      </c>
      <c r="CH172" s="36">
        <v>0</v>
      </c>
      <c r="CI172" s="36">
        <v>0</v>
      </c>
      <c r="CJ172" s="36">
        <v>0</v>
      </c>
      <c r="CK172" s="36">
        <v>0</v>
      </c>
      <c r="CL172" s="36">
        <v>213016</v>
      </c>
      <c r="CM172" s="36">
        <v>-1334155</v>
      </c>
      <c r="CN172" s="36">
        <v>0</v>
      </c>
      <c r="CO172" s="36">
        <v>0</v>
      </c>
      <c r="CP172" s="36">
        <v>0</v>
      </c>
      <c r="CQ172" s="36">
        <v>0</v>
      </c>
      <c r="CR172" s="36">
        <v>0</v>
      </c>
      <c r="CS172" s="36">
        <v>0</v>
      </c>
      <c r="CT172" s="36">
        <v>0</v>
      </c>
      <c r="CU172" s="36">
        <v>0</v>
      </c>
      <c r="CV172" s="36">
        <v>0</v>
      </c>
      <c r="CW172" s="36">
        <v>0</v>
      </c>
      <c r="CX172" s="36">
        <v>0</v>
      </c>
      <c r="CY172" s="36">
        <v>0</v>
      </c>
      <c r="CZ172" s="36">
        <v>0</v>
      </c>
      <c r="DA172" s="36">
        <v>0</v>
      </c>
      <c r="DB172" s="36">
        <v>0</v>
      </c>
      <c r="DC172" s="36">
        <v>0</v>
      </c>
      <c r="DD172" s="36">
        <v>0</v>
      </c>
      <c r="DE172" s="36">
        <v>-1334155</v>
      </c>
      <c r="DF172" s="36">
        <v>0</v>
      </c>
      <c r="DG172" s="36">
        <v>0</v>
      </c>
      <c r="DH172" s="36">
        <v>0</v>
      </c>
      <c r="DI172" s="36">
        <v>0</v>
      </c>
      <c r="DJ172" s="36">
        <v>0</v>
      </c>
      <c r="DK172" s="36">
        <v>0</v>
      </c>
      <c r="DL172" s="36">
        <v>0</v>
      </c>
      <c r="DM172" s="36">
        <v>0</v>
      </c>
      <c r="DN172" s="36">
        <v>0</v>
      </c>
      <c r="DO172" s="36">
        <v>0</v>
      </c>
      <c r="DP172" s="36">
        <v>0</v>
      </c>
      <c r="DQ172" s="36">
        <v>0</v>
      </c>
      <c r="DR172" s="36">
        <v>0</v>
      </c>
      <c r="DS172" s="36">
        <v>0</v>
      </c>
      <c r="DT172" s="36">
        <v>0</v>
      </c>
      <c r="DU172" s="36">
        <v>0</v>
      </c>
      <c r="DV172" s="36">
        <v>0</v>
      </c>
      <c r="DW172" s="36">
        <v>0</v>
      </c>
      <c r="DX172" s="36">
        <v>0</v>
      </c>
      <c r="DY172" s="36">
        <v>0</v>
      </c>
      <c r="DZ172" s="36">
        <v>0</v>
      </c>
      <c r="EA172" s="36">
        <v>0</v>
      </c>
      <c r="EB172" s="36">
        <v>0</v>
      </c>
      <c r="EC172" s="36">
        <v>0</v>
      </c>
      <c r="ED172" s="36">
        <v>0</v>
      </c>
      <c r="EE172" s="36">
        <v>0</v>
      </c>
      <c r="EF172" s="36">
        <v>0</v>
      </c>
      <c r="EG172" s="36">
        <v>0</v>
      </c>
      <c r="EH172" s="36">
        <v>0</v>
      </c>
      <c r="EI172" s="36">
        <v>0</v>
      </c>
      <c r="EJ172" s="36">
        <v>0</v>
      </c>
      <c r="EK172" s="36">
        <v>0</v>
      </c>
      <c r="EL172" s="36">
        <v>0</v>
      </c>
      <c r="EM172" s="36">
        <v>0</v>
      </c>
      <c r="EN172" s="36">
        <v>0</v>
      </c>
      <c r="EO172" s="36">
        <v>0</v>
      </c>
      <c r="EP172" s="36">
        <v>0</v>
      </c>
      <c r="EQ172" s="36">
        <v>0</v>
      </c>
      <c r="ER172" s="36">
        <v>0</v>
      </c>
      <c r="ES172" s="36">
        <v>0</v>
      </c>
      <c r="ET172" s="36">
        <v>0</v>
      </c>
      <c r="EU172" s="36">
        <v>0</v>
      </c>
      <c r="EV172" s="36">
        <v>0</v>
      </c>
      <c r="EW172" s="36">
        <v>0</v>
      </c>
      <c r="EX172" s="36">
        <v>0</v>
      </c>
      <c r="EY172" s="36">
        <v>0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0</v>
      </c>
      <c r="FF172" s="36">
        <v>0</v>
      </c>
      <c r="FG172" s="36">
        <v>0</v>
      </c>
      <c r="FH172" s="36">
        <v>0</v>
      </c>
      <c r="FI172" s="36">
        <v>0</v>
      </c>
      <c r="FJ172" s="36">
        <v>0</v>
      </c>
      <c r="FK172" s="36">
        <v>0</v>
      </c>
      <c r="FL172" s="36">
        <v>0</v>
      </c>
      <c r="FM172" s="36">
        <v>0</v>
      </c>
      <c r="FN172" s="36">
        <v>0</v>
      </c>
      <c r="FO172" s="36">
        <v>0</v>
      </c>
      <c r="FP172" s="36">
        <v>0</v>
      </c>
      <c r="FQ172" s="36">
        <v>213016</v>
      </c>
      <c r="FR172" s="36">
        <v>0</v>
      </c>
      <c r="FS172" s="37"/>
      <c r="FT172" s="39">
        <f t="shared" si="139"/>
        <v>70628</v>
      </c>
      <c r="FU172" s="39">
        <f t="shared" si="140"/>
        <v>666</v>
      </c>
      <c r="FV172" s="39">
        <f t="shared" si="141"/>
        <v>0</v>
      </c>
      <c r="FW172" s="39">
        <f t="shared" si="142"/>
        <v>859771</v>
      </c>
      <c r="FX172" s="39">
        <f t="shared" si="143"/>
        <v>0</v>
      </c>
      <c r="FY172" s="39">
        <f t="shared" si="144"/>
        <v>28612</v>
      </c>
      <c r="FZ172" s="39">
        <f t="shared" si="145"/>
        <v>0</v>
      </c>
      <c r="GA172" s="39">
        <f t="shared" si="146"/>
        <v>23711</v>
      </c>
      <c r="GB172" s="39">
        <f t="shared" si="147"/>
        <v>120665</v>
      </c>
      <c r="GC172" s="39">
        <f t="shared" si="148"/>
        <v>10041</v>
      </c>
      <c r="GD172" s="39">
        <f t="shared" si="149"/>
        <v>0</v>
      </c>
      <c r="GE172" s="39">
        <f t="shared" si="150"/>
        <v>0</v>
      </c>
      <c r="GF172" s="39"/>
      <c r="GG172" s="39"/>
      <c r="GH172" s="39">
        <f t="shared" si="151"/>
        <v>7045.3781512605046</v>
      </c>
      <c r="GI172" s="39">
        <f t="shared" si="152"/>
        <v>0</v>
      </c>
      <c r="GJ172" s="39">
        <f t="shared" si="153"/>
        <v>1121139.3781512605</v>
      </c>
      <c r="GK172" s="39"/>
      <c r="GL172" s="39">
        <f t="shared" si="154"/>
        <v>0</v>
      </c>
      <c r="GM172" s="39"/>
      <c r="GN172" s="39">
        <f t="shared" si="118"/>
        <v>0</v>
      </c>
      <c r="GO172" s="40">
        <f t="shared" si="155"/>
        <v>213016</v>
      </c>
      <c r="GP172" s="40">
        <f t="shared" si="119"/>
        <v>1334155.3781512605</v>
      </c>
      <c r="GQ172" s="40">
        <f t="shared" si="120"/>
        <v>1334155.3781512605</v>
      </c>
      <c r="GR172" s="39" t="str">
        <f>IFERROR(VLOOKUP(CONCATENATE(C172,R172,S172),'Clientes Afectados'!$L$4:$M$249,2,0),"NO")</f>
        <v>NO</v>
      </c>
      <c r="GS172" s="64">
        <f t="shared" si="121"/>
        <v>28</v>
      </c>
      <c r="GT172" s="39" t="e">
        <f>+IF(GS172&gt;#REF!,"SI","NO")</f>
        <v>#REF!</v>
      </c>
    </row>
    <row r="173" spans="1:202" x14ac:dyDescent="0.25">
      <c r="A173" s="35">
        <v>43160</v>
      </c>
      <c r="B173" s="36">
        <v>1594986</v>
      </c>
      <c r="C173" s="36">
        <v>533094</v>
      </c>
      <c r="D173" s="36">
        <v>533094</v>
      </c>
      <c r="E173" s="37" t="s">
        <v>345</v>
      </c>
      <c r="F173" s="37" t="s">
        <v>229</v>
      </c>
      <c r="G173" s="37" t="s">
        <v>318</v>
      </c>
      <c r="H173" s="85" t="s">
        <v>231</v>
      </c>
      <c r="I173" s="37" t="s">
        <v>244</v>
      </c>
      <c r="J173" s="37" t="s">
        <v>233</v>
      </c>
      <c r="K173" s="37" t="s">
        <v>234</v>
      </c>
      <c r="L173" s="37" t="s">
        <v>235</v>
      </c>
      <c r="M173" s="37" t="s">
        <v>249</v>
      </c>
      <c r="N173" s="37" t="s">
        <v>245</v>
      </c>
      <c r="O173" s="37" t="s">
        <v>245</v>
      </c>
      <c r="P173" s="37" t="s">
        <v>239</v>
      </c>
      <c r="Q173" s="37" t="s">
        <v>240</v>
      </c>
      <c r="R173" s="38">
        <v>43137</v>
      </c>
      <c r="S173" s="38">
        <v>43165</v>
      </c>
      <c r="T173" s="38">
        <v>43166</v>
      </c>
      <c r="U173" s="36">
        <v>211956713</v>
      </c>
      <c r="V173" s="36">
        <v>284880</v>
      </c>
      <c r="W173" s="36">
        <v>0</v>
      </c>
      <c r="X173" s="36">
        <v>64410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645</v>
      </c>
      <c r="AE173" s="36">
        <v>660</v>
      </c>
      <c r="AF173" s="36">
        <v>643</v>
      </c>
      <c r="AG173" s="36">
        <v>649</v>
      </c>
      <c r="AH173" s="36">
        <v>84047</v>
      </c>
      <c r="AI173" s="36">
        <v>793</v>
      </c>
      <c r="AJ173" s="36">
        <v>0</v>
      </c>
      <c r="AK173" s="36">
        <v>21555129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0</v>
      </c>
      <c r="AR173" s="36">
        <v>0</v>
      </c>
      <c r="AS173" s="36">
        <v>0</v>
      </c>
      <c r="AT173" s="36">
        <v>717339</v>
      </c>
      <c r="AU173" s="36">
        <v>0</v>
      </c>
      <c r="AV173" s="36">
        <v>0</v>
      </c>
      <c r="AW173" s="36">
        <v>176622</v>
      </c>
      <c r="AX173" s="36">
        <v>0</v>
      </c>
      <c r="AY173" s="36">
        <v>776520</v>
      </c>
      <c r="AZ173" s="36">
        <v>3885927</v>
      </c>
      <c r="BA173" s="36">
        <v>0</v>
      </c>
      <c r="BB173" s="36">
        <v>0</v>
      </c>
      <c r="BC173" s="36">
        <v>0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>
        <v>0</v>
      </c>
      <c r="BO173" s="36">
        <v>0</v>
      </c>
      <c r="BP173" s="36">
        <v>0</v>
      </c>
      <c r="BQ173" s="36">
        <v>0</v>
      </c>
      <c r="BR173" s="36">
        <v>0</v>
      </c>
      <c r="BS173" s="36">
        <v>0</v>
      </c>
      <c r="BT173" s="36">
        <v>0</v>
      </c>
      <c r="BU173" s="36">
        <v>0</v>
      </c>
      <c r="BV173" s="36">
        <v>0</v>
      </c>
      <c r="BW173" s="36">
        <v>0</v>
      </c>
      <c r="BX173" s="3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22854099</v>
      </c>
      <c r="CE173" s="36">
        <v>27196378</v>
      </c>
      <c r="CF173" s="36">
        <v>0</v>
      </c>
      <c r="CG173" s="36">
        <v>4342279</v>
      </c>
      <c r="CH173" s="36">
        <v>0</v>
      </c>
      <c r="CI173" s="36">
        <v>0</v>
      </c>
      <c r="CJ173" s="36">
        <v>0</v>
      </c>
      <c r="CK173" s="36">
        <v>0</v>
      </c>
      <c r="CL173" s="36">
        <v>4342279</v>
      </c>
      <c r="CM173" s="36">
        <v>-27196378</v>
      </c>
      <c r="CN173" s="36">
        <v>0</v>
      </c>
      <c r="CO173" s="36">
        <v>0</v>
      </c>
      <c r="CP173" s="36">
        <v>0</v>
      </c>
      <c r="CQ173" s="36">
        <v>0</v>
      </c>
      <c r="CR173" s="36">
        <v>0</v>
      </c>
      <c r="CS173" s="36">
        <v>0</v>
      </c>
      <c r="CT173" s="36">
        <v>0</v>
      </c>
      <c r="CU173" s="36">
        <v>0</v>
      </c>
      <c r="CV173" s="36">
        <v>0</v>
      </c>
      <c r="CW173" s="36">
        <v>0</v>
      </c>
      <c r="CX173" s="36">
        <v>0</v>
      </c>
      <c r="CY173" s="36">
        <v>0</v>
      </c>
      <c r="CZ173" s="36">
        <v>0</v>
      </c>
      <c r="DA173" s="36">
        <v>0</v>
      </c>
      <c r="DB173" s="36">
        <v>0</v>
      </c>
      <c r="DC173" s="36">
        <v>0</v>
      </c>
      <c r="DD173" s="36">
        <v>0</v>
      </c>
      <c r="DE173" s="36">
        <v>-27196378</v>
      </c>
      <c r="DF173" s="36">
        <v>0</v>
      </c>
      <c r="DG173" s="36">
        <v>0</v>
      </c>
      <c r="DH173" s="36">
        <v>0</v>
      </c>
      <c r="DI173" s="36">
        <v>0</v>
      </c>
      <c r="DJ173" s="36">
        <v>0</v>
      </c>
      <c r="DK173" s="36">
        <v>0</v>
      </c>
      <c r="DL173" s="36">
        <v>0</v>
      </c>
      <c r="DM173" s="36">
        <v>0</v>
      </c>
      <c r="DN173" s="36">
        <v>0</v>
      </c>
      <c r="DO173" s="36">
        <v>0</v>
      </c>
      <c r="DP173" s="36">
        <v>0</v>
      </c>
      <c r="DQ173" s="36">
        <v>0</v>
      </c>
      <c r="DR173" s="36">
        <v>0</v>
      </c>
      <c r="DS173" s="36">
        <v>0</v>
      </c>
      <c r="DT173" s="36">
        <v>0</v>
      </c>
      <c r="DU173" s="36">
        <v>0</v>
      </c>
      <c r="DV173" s="36">
        <v>0</v>
      </c>
      <c r="DW173" s="36">
        <v>0</v>
      </c>
      <c r="DX173" s="36">
        <v>0</v>
      </c>
      <c r="DY173" s="36">
        <v>0</v>
      </c>
      <c r="DZ173" s="36">
        <v>0</v>
      </c>
      <c r="EA173" s="36">
        <v>0</v>
      </c>
      <c r="EB173" s="36">
        <v>0</v>
      </c>
      <c r="EC173" s="36">
        <v>0</v>
      </c>
      <c r="ED173" s="36">
        <v>0</v>
      </c>
      <c r="EE173" s="36">
        <v>0</v>
      </c>
      <c r="EF173" s="36">
        <v>0</v>
      </c>
      <c r="EG173" s="36">
        <v>0</v>
      </c>
      <c r="EH173" s="36">
        <v>0</v>
      </c>
      <c r="EI173" s="36">
        <v>0</v>
      </c>
      <c r="EJ173" s="36">
        <v>0</v>
      </c>
      <c r="EK173" s="36">
        <v>0</v>
      </c>
      <c r="EL173" s="36">
        <v>0</v>
      </c>
      <c r="EM173" s="36">
        <v>0</v>
      </c>
      <c r="EN173" s="36">
        <v>0</v>
      </c>
      <c r="EO173" s="36">
        <v>0</v>
      </c>
      <c r="EP173" s="36">
        <v>0</v>
      </c>
      <c r="EQ173" s="36">
        <v>0</v>
      </c>
      <c r="ER173" s="36">
        <v>0</v>
      </c>
      <c r="ES173" s="36">
        <v>0</v>
      </c>
      <c r="ET173" s="36">
        <v>0</v>
      </c>
      <c r="EU173" s="36">
        <v>0</v>
      </c>
      <c r="EV173" s="36">
        <v>0</v>
      </c>
      <c r="EW173" s="36">
        <v>0</v>
      </c>
      <c r="EX173" s="36">
        <v>0</v>
      </c>
      <c r="EY173" s="36">
        <v>0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0</v>
      </c>
      <c r="FF173" s="36">
        <v>0</v>
      </c>
      <c r="FG173" s="36">
        <v>0</v>
      </c>
      <c r="FH173" s="36">
        <v>0</v>
      </c>
      <c r="FI173" s="36">
        <v>0</v>
      </c>
      <c r="FJ173" s="36">
        <v>0</v>
      </c>
      <c r="FK173" s="36">
        <v>0</v>
      </c>
      <c r="FL173" s="36">
        <v>0</v>
      </c>
      <c r="FM173" s="36">
        <v>0</v>
      </c>
      <c r="FN173" s="36">
        <v>0</v>
      </c>
      <c r="FO173" s="36">
        <v>0</v>
      </c>
      <c r="FP173" s="36">
        <v>0</v>
      </c>
      <c r="FQ173" s="36">
        <v>4342279</v>
      </c>
      <c r="FR173" s="36">
        <v>0</v>
      </c>
      <c r="FS173" s="37"/>
      <c r="FT173" s="39">
        <f t="shared" si="139"/>
        <v>70628</v>
      </c>
      <c r="FU173" s="39">
        <f t="shared" si="140"/>
        <v>666</v>
      </c>
      <c r="FV173" s="39">
        <f t="shared" si="141"/>
        <v>0</v>
      </c>
      <c r="FW173" s="39">
        <f t="shared" si="142"/>
        <v>18113554</v>
      </c>
      <c r="FX173" s="39">
        <f t="shared" si="143"/>
        <v>0</v>
      </c>
      <c r="FY173" s="39">
        <f t="shared" si="144"/>
        <v>602806</v>
      </c>
      <c r="FZ173" s="39">
        <f t="shared" si="145"/>
        <v>0</v>
      </c>
      <c r="GA173" s="39">
        <f t="shared" si="146"/>
        <v>652538</v>
      </c>
      <c r="GB173" s="39">
        <f t="shared" si="147"/>
        <v>3265485</v>
      </c>
      <c r="GC173" s="39">
        <f t="shared" si="148"/>
        <v>0</v>
      </c>
      <c r="GD173" s="39">
        <f t="shared" si="149"/>
        <v>0</v>
      </c>
      <c r="GE173" s="39">
        <f t="shared" si="150"/>
        <v>0</v>
      </c>
      <c r="GF173" s="39"/>
      <c r="GG173" s="39"/>
      <c r="GH173" s="39">
        <f t="shared" si="151"/>
        <v>148421.84873949579</v>
      </c>
      <c r="GI173" s="39">
        <f t="shared" si="152"/>
        <v>0</v>
      </c>
      <c r="GJ173" s="39">
        <f t="shared" si="153"/>
        <v>22854098.848739497</v>
      </c>
      <c r="GK173" s="39"/>
      <c r="GL173" s="39">
        <f t="shared" si="154"/>
        <v>0</v>
      </c>
      <c r="GM173" s="39"/>
      <c r="GN173" s="39">
        <f t="shared" si="118"/>
        <v>0</v>
      </c>
      <c r="GO173" s="40">
        <f t="shared" si="155"/>
        <v>4342279</v>
      </c>
      <c r="GP173" s="40">
        <f t="shared" si="119"/>
        <v>27196377.848739497</v>
      </c>
      <c r="GQ173" s="40">
        <f t="shared" si="120"/>
        <v>27196377.848739497</v>
      </c>
      <c r="GR173" s="39" t="str">
        <f>IFERROR(VLOOKUP(CONCATENATE(C173,R173,S173),'Clientes Afectados'!$L$4:$M$249,2,0),"NO")</f>
        <v>NO</v>
      </c>
      <c r="GS173" s="64">
        <f t="shared" si="121"/>
        <v>28</v>
      </c>
      <c r="GT173" s="39" t="e">
        <f>+IF(GS173&gt;#REF!,"SI","NO")</f>
        <v>#REF!</v>
      </c>
    </row>
    <row r="174" spans="1:202" x14ac:dyDescent="0.25">
      <c r="A174" s="35">
        <v>43160</v>
      </c>
      <c r="B174" s="36">
        <v>1594986</v>
      </c>
      <c r="C174" s="36">
        <v>533096</v>
      </c>
      <c r="D174" s="36">
        <v>533096</v>
      </c>
      <c r="E174" s="37" t="s">
        <v>346</v>
      </c>
      <c r="F174" s="37" t="s">
        <v>229</v>
      </c>
      <c r="G174" s="37" t="s">
        <v>320</v>
      </c>
      <c r="H174" s="85" t="s">
        <v>231</v>
      </c>
      <c r="I174" s="37" t="s">
        <v>244</v>
      </c>
      <c r="J174" s="37" t="s">
        <v>233</v>
      </c>
      <c r="K174" s="37" t="s">
        <v>234</v>
      </c>
      <c r="L174" s="37" t="s">
        <v>235</v>
      </c>
      <c r="M174" s="37" t="s">
        <v>249</v>
      </c>
      <c r="N174" s="37" t="s">
        <v>256</v>
      </c>
      <c r="O174" s="37" t="s">
        <v>245</v>
      </c>
      <c r="P174" s="37" t="s">
        <v>239</v>
      </c>
      <c r="Q174" s="37" t="s">
        <v>240</v>
      </c>
      <c r="R174" s="38">
        <v>43137</v>
      </c>
      <c r="S174" s="38">
        <v>43165</v>
      </c>
      <c r="T174" s="38">
        <v>43166</v>
      </c>
      <c r="U174" s="36">
        <v>211956713</v>
      </c>
      <c r="V174" s="36">
        <v>19581</v>
      </c>
      <c r="W174" s="36">
        <v>0</v>
      </c>
      <c r="X174" s="36">
        <v>9028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112</v>
      </c>
      <c r="AE174" s="36">
        <v>110</v>
      </c>
      <c r="AF174" s="36">
        <v>93</v>
      </c>
      <c r="AG174" s="36">
        <v>98</v>
      </c>
      <c r="AH174" s="36">
        <v>122732</v>
      </c>
      <c r="AI174" s="36">
        <v>793</v>
      </c>
      <c r="AJ174" s="36">
        <v>0</v>
      </c>
      <c r="AK174" s="36">
        <v>1481575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0</v>
      </c>
      <c r="AR174" s="36">
        <v>0</v>
      </c>
      <c r="AS174" s="36">
        <v>0</v>
      </c>
      <c r="AT174" s="36">
        <v>49306</v>
      </c>
      <c r="AU174" s="36">
        <v>0</v>
      </c>
      <c r="AV174" s="36">
        <v>0</v>
      </c>
      <c r="AW174" s="36">
        <v>12140</v>
      </c>
      <c r="AX174" s="36">
        <v>0</v>
      </c>
      <c r="AY174" s="36">
        <v>129910</v>
      </c>
      <c r="AZ174" s="36">
        <v>589320</v>
      </c>
      <c r="BA174" s="36">
        <v>44016</v>
      </c>
      <c r="BB174" s="36">
        <v>0</v>
      </c>
      <c r="BC174" s="36">
        <v>0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>
        <v>0</v>
      </c>
      <c r="BO174" s="36">
        <v>0</v>
      </c>
      <c r="BP174" s="36">
        <v>0</v>
      </c>
      <c r="BQ174" s="36">
        <v>0</v>
      </c>
      <c r="BR174" s="36">
        <v>0</v>
      </c>
      <c r="BS174" s="36">
        <v>0</v>
      </c>
      <c r="BT174" s="36">
        <v>0</v>
      </c>
      <c r="BU174" s="36">
        <v>0</v>
      </c>
      <c r="BV174" s="36">
        <v>0</v>
      </c>
      <c r="BW174" s="36">
        <v>0</v>
      </c>
      <c r="BX174" s="3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2041842</v>
      </c>
      <c r="CE174" s="36">
        <v>2429792</v>
      </c>
      <c r="CF174" s="36">
        <v>0</v>
      </c>
      <c r="CG174" s="36">
        <v>387950</v>
      </c>
      <c r="CH174" s="36">
        <v>0</v>
      </c>
      <c r="CI174" s="36">
        <v>0</v>
      </c>
      <c r="CJ174" s="36">
        <v>0</v>
      </c>
      <c r="CK174" s="36">
        <v>0</v>
      </c>
      <c r="CL174" s="36">
        <v>387950</v>
      </c>
      <c r="CM174" s="36">
        <v>-2429792</v>
      </c>
      <c r="CN174" s="36">
        <v>0</v>
      </c>
      <c r="CO174" s="36">
        <v>0</v>
      </c>
      <c r="CP174" s="36">
        <v>0</v>
      </c>
      <c r="CQ174" s="36">
        <v>0</v>
      </c>
      <c r="CR174" s="36">
        <v>0</v>
      </c>
      <c r="CS174" s="36">
        <v>0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6">
        <v>0</v>
      </c>
      <c r="DC174" s="36">
        <v>0</v>
      </c>
      <c r="DD174" s="36">
        <v>0</v>
      </c>
      <c r="DE174" s="36">
        <v>-2429792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0</v>
      </c>
      <c r="DL174" s="36">
        <v>0</v>
      </c>
      <c r="DM174" s="36">
        <v>0</v>
      </c>
      <c r="DN174" s="36">
        <v>0</v>
      </c>
      <c r="DO174" s="36">
        <v>0</v>
      </c>
      <c r="DP174" s="36">
        <v>0</v>
      </c>
      <c r="DQ174" s="36">
        <v>0</v>
      </c>
      <c r="DR174" s="36">
        <v>0</v>
      </c>
      <c r="DS174" s="36">
        <v>0</v>
      </c>
      <c r="DT174" s="36">
        <v>0</v>
      </c>
      <c r="DU174" s="36">
        <v>0</v>
      </c>
      <c r="DV174" s="36">
        <v>0</v>
      </c>
      <c r="DW174" s="36">
        <v>0</v>
      </c>
      <c r="DX174" s="36">
        <v>0</v>
      </c>
      <c r="DY174" s="36">
        <v>0</v>
      </c>
      <c r="DZ174" s="36">
        <v>0</v>
      </c>
      <c r="EA174" s="36">
        <v>0</v>
      </c>
      <c r="EB174" s="36">
        <v>0</v>
      </c>
      <c r="EC174" s="36">
        <v>0</v>
      </c>
      <c r="ED174" s="36">
        <v>0</v>
      </c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0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0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0</v>
      </c>
      <c r="FF174" s="36">
        <v>0</v>
      </c>
      <c r="FG174" s="36">
        <v>0</v>
      </c>
      <c r="FH174" s="36">
        <v>0</v>
      </c>
      <c r="FI174" s="36">
        <v>0</v>
      </c>
      <c r="FJ174" s="36">
        <v>0</v>
      </c>
      <c r="FK174" s="36">
        <v>0</v>
      </c>
      <c r="FL174" s="36">
        <v>0</v>
      </c>
      <c r="FM174" s="36">
        <v>0</v>
      </c>
      <c r="FN174" s="36">
        <v>0</v>
      </c>
      <c r="FO174" s="36">
        <v>0</v>
      </c>
      <c r="FP174" s="36">
        <v>0</v>
      </c>
      <c r="FQ174" s="36">
        <v>387950</v>
      </c>
      <c r="FR174" s="36">
        <v>0</v>
      </c>
      <c r="FS174" s="37"/>
      <c r="FT174" s="39">
        <f t="shared" si="139"/>
        <v>103136</v>
      </c>
      <c r="FU174" s="39">
        <f t="shared" si="140"/>
        <v>666</v>
      </c>
      <c r="FV174" s="39">
        <f t="shared" si="141"/>
        <v>0</v>
      </c>
      <c r="FW174" s="39">
        <f t="shared" si="142"/>
        <v>1245021</v>
      </c>
      <c r="FX174" s="39">
        <f t="shared" si="143"/>
        <v>0</v>
      </c>
      <c r="FY174" s="39">
        <f t="shared" si="144"/>
        <v>41434</v>
      </c>
      <c r="FZ174" s="39">
        <f t="shared" si="145"/>
        <v>0</v>
      </c>
      <c r="GA174" s="39">
        <f t="shared" si="146"/>
        <v>109168</v>
      </c>
      <c r="GB174" s="39">
        <f t="shared" si="147"/>
        <v>495227</v>
      </c>
      <c r="GC174" s="39">
        <f t="shared" si="148"/>
        <v>36988</v>
      </c>
      <c r="GD174" s="39">
        <f t="shared" si="149"/>
        <v>0</v>
      </c>
      <c r="GE174" s="39">
        <f t="shared" si="150"/>
        <v>0</v>
      </c>
      <c r="GF174" s="39"/>
      <c r="GG174" s="39"/>
      <c r="GH174" s="39">
        <f t="shared" si="151"/>
        <v>10201.680672268909</v>
      </c>
      <c r="GI174" s="39">
        <f t="shared" si="152"/>
        <v>0</v>
      </c>
      <c r="GJ174" s="39">
        <f t="shared" si="153"/>
        <v>2041841.6806722688</v>
      </c>
      <c r="GK174" s="39"/>
      <c r="GL174" s="39">
        <f t="shared" si="154"/>
        <v>0</v>
      </c>
      <c r="GM174" s="39"/>
      <c r="GN174" s="39">
        <f t="shared" si="118"/>
        <v>0</v>
      </c>
      <c r="GO174" s="40">
        <f t="shared" si="155"/>
        <v>387950</v>
      </c>
      <c r="GP174" s="40">
        <f t="shared" si="119"/>
        <v>2429791.6806722688</v>
      </c>
      <c r="GQ174" s="40">
        <f t="shared" si="120"/>
        <v>2429791.6806722688</v>
      </c>
      <c r="GR174" s="39" t="str">
        <f>IFERROR(VLOOKUP(CONCATENATE(C174,R174,S174),'Clientes Afectados'!$L$4:$M$249,2,0),"NO")</f>
        <v>NO</v>
      </c>
      <c r="GS174" s="64">
        <f t="shared" si="121"/>
        <v>28</v>
      </c>
      <c r="GT174" s="39" t="e">
        <f>+IF(GS174&gt;#REF!,"SI","NO")</f>
        <v>#REF!</v>
      </c>
    </row>
    <row r="175" spans="1:202" x14ac:dyDescent="0.25">
      <c r="A175" s="35">
        <v>43160</v>
      </c>
      <c r="B175" s="36">
        <v>1594986</v>
      </c>
      <c r="C175" s="36">
        <v>533097</v>
      </c>
      <c r="D175" s="36">
        <v>533097</v>
      </c>
      <c r="E175" s="37" t="s">
        <v>247</v>
      </c>
      <c r="F175" s="37" t="s">
        <v>229</v>
      </c>
      <c r="G175" s="37" t="s">
        <v>248</v>
      </c>
      <c r="H175" s="85" t="s">
        <v>231</v>
      </c>
      <c r="I175" s="37" t="s">
        <v>244</v>
      </c>
      <c r="J175" s="37" t="s">
        <v>233</v>
      </c>
      <c r="K175" s="37" t="s">
        <v>234</v>
      </c>
      <c r="L175" s="37" t="s">
        <v>235</v>
      </c>
      <c r="M175" s="37" t="s">
        <v>249</v>
      </c>
      <c r="N175" s="37" t="s">
        <v>245</v>
      </c>
      <c r="O175" s="37" t="s">
        <v>245</v>
      </c>
      <c r="P175" s="37" t="s">
        <v>239</v>
      </c>
      <c r="Q175" s="37" t="s">
        <v>240</v>
      </c>
      <c r="R175" s="38">
        <v>43137</v>
      </c>
      <c r="S175" s="38">
        <v>43165</v>
      </c>
      <c r="T175" s="38">
        <v>43166</v>
      </c>
      <c r="U175" s="36">
        <v>211956713</v>
      </c>
      <c r="V175" s="36">
        <v>46383</v>
      </c>
      <c r="W175" s="36">
        <v>0</v>
      </c>
      <c r="X175" s="36">
        <v>11789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94</v>
      </c>
      <c r="AE175" s="36">
        <v>95</v>
      </c>
      <c r="AF175" s="36">
        <v>90</v>
      </c>
      <c r="AG175" s="36">
        <v>92</v>
      </c>
      <c r="AH175" s="36">
        <v>202930</v>
      </c>
      <c r="AI175" s="36">
        <v>793</v>
      </c>
      <c r="AJ175" s="36">
        <v>0</v>
      </c>
      <c r="AK175" s="36">
        <v>3509518</v>
      </c>
      <c r="AL175" s="36">
        <v>0</v>
      </c>
      <c r="AM175" s="36">
        <v>0</v>
      </c>
      <c r="AN175" s="36">
        <v>0</v>
      </c>
      <c r="AO175" s="36">
        <v>0</v>
      </c>
      <c r="AP175" s="36">
        <v>0</v>
      </c>
      <c r="AQ175" s="36">
        <v>0</v>
      </c>
      <c r="AR175" s="36">
        <v>0</v>
      </c>
      <c r="AS175" s="36">
        <v>0</v>
      </c>
      <c r="AT175" s="36">
        <v>116794</v>
      </c>
      <c r="AU175" s="36">
        <v>0</v>
      </c>
      <c r="AV175" s="36">
        <v>0</v>
      </c>
      <c r="AW175" s="36">
        <v>28758</v>
      </c>
      <c r="AX175" s="36">
        <v>0</v>
      </c>
      <c r="AY175" s="36">
        <v>111687</v>
      </c>
      <c r="AZ175" s="36">
        <v>553423</v>
      </c>
      <c r="BA175" s="36">
        <v>0</v>
      </c>
      <c r="BB175" s="36">
        <v>0</v>
      </c>
      <c r="BC175" s="36">
        <v>0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0</v>
      </c>
      <c r="BN175" s="36">
        <v>0</v>
      </c>
      <c r="BO175" s="36">
        <v>0</v>
      </c>
      <c r="BP175" s="36">
        <v>0</v>
      </c>
      <c r="BQ175" s="36">
        <v>0</v>
      </c>
      <c r="BR175" s="36">
        <v>0</v>
      </c>
      <c r="BS175" s="36">
        <v>0</v>
      </c>
      <c r="BT175" s="36">
        <v>0</v>
      </c>
      <c r="BU175" s="36">
        <v>0</v>
      </c>
      <c r="BV175" s="36">
        <v>0</v>
      </c>
      <c r="BW175" s="36">
        <v>0</v>
      </c>
      <c r="BX175" s="3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3801598</v>
      </c>
      <c r="CE175" s="36">
        <v>4523902</v>
      </c>
      <c r="CF175" s="36">
        <v>0</v>
      </c>
      <c r="CG175" s="36">
        <v>722304</v>
      </c>
      <c r="CH175" s="36">
        <v>0</v>
      </c>
      <c r="CI175" s="36">
        <v>0</v>
      </c>
      <c r="CJ175" s="36">
        <v>0</v>
      </c>
      <c r="CK175" s="36">
        <v>0</v>
      </c>
      <c r="CL175" s="36">
        <v>722304</v>
      </c>
      <c r="CM175" s="36">
        <v>-4523902</v>
      </c>
      <c r="CN175" s="36">
        <v>0</v>
      </c>
      <c r="CO175" s="36">
        <v>0</v>
      </c>
      <c r="CP175" s="36">
        <v>0</v>
      </c>
      <c r="CQ175" s="36">
        <v>0</v>
      </c>
      <c r="CR175" s="36">
        <v>0</v>
      </c>
      <c r="CS175" s="36">
        <v>0</v>
      </c>
      <c r="CT175" s="36">
        <v>0</v>
      </c>
      <c r="CU175" s="36">
        <v>0</v>
      </c>
      <c r="CV175" s="36">
        <v>0</v>
      </c>
      <c r="CW175" s="36">
        <v>0</v>
      </c>
      <c r="CX175" s="36">
        <v>0</v>
      </c>
      <c r="CY175" s="36">
        <v>0</v>
      </c>
      <c r="CZ175" s="36">
        <v>0</v>
      </c>
      <c r="DA175" s="36">
        <v>0</v>
      </c>
      <c r="DB175" s="36">
        <v>0</v>
      </c>
      <c r="DC175" s="36">
        <v>0</v>
      </c>
      <c r="DD175" s="36">
        <v>0</v>
      </c>
      <c r="DE175" s="36">
        <v>-4523902</v>
      </c>
      <c r="DF175" s="36">
        <v>0</v>
      </c>
      <c r="DG175" s="36">
        <v>0</v>
      </c>
      <c r="DH175" s="36">
        <v>0</v>
      </c>
      <c r="DI175" s="36">
        <v>0</v>
      </c>
      <c r="DJ175" s="36">
        <v>0</v>
      </c>
      <c r="DK175" s="36">
        <v>0</v>
      </c>
      <c r="DL175" s="36">
        <v>0</v>
      </c>
      <c r="DM175" s="36">
        <v>0</v>
      </c>
      <c r="DN175" s="36">
        <v>0</v>
      </c>
      <c r="DO175" s="36">
        <v>0</v>
      </c>
      <c r="DP175" s="36">
        <v>0</v>
      </c>
      <c r="DQ175" s="36">
        <v>0</v>
      </c>
      <c r="DR175" s="36">
        <v>0</v>
      </c>
      <c r="DS175" s="36">
        <v>0</v>
      </c>
      <c r="DT175" s="36">
        <v>0</v>
      </c>
      <c r="DU175" s="36">
        <v>0</v>
      </c>
      <c r="DV175" s="36">
        <v>0</v>
      </c>
      <c r="DW175" s="36">
        <v>0</v>
      </c>
      <c r="DX175" s="36">
        <v>0</v>
      </c>
      <c r="DY175" s="36">
        <v>0</v>
      </c>
      <c r="DZ175" s="36">
        <v>0</v>
      </c>
      <c r="EA175" s="36">
        <v>0</v>
      </c>
      <c r="EB175" s="36">
        <v>0</v>
      </c>
      <c r="EC175" s="36">
        <v>0</v>
      </c>
      <c r="ED175" s="36">
        <v>0</v>
      </c>
      <c r="EE175" s="36">
        <v>0</v>
      </c>
      <c r="EF175" s="36">
        <v>0</v>
      </c>
      <c r="EG175" s="36">
        <v>0</v>
      </c>
      <c r="EH175" s="36">
        <v>0</v>
      </c>
      <c r="EI175" s="36">
        <v>0</v>
      </c>
      <c r="EJ175" s="36">
        <v>0</v>
      </c>
      <c r="EK175" s="36">
        <v>0</v>
      </c>
      <c r="EL175" s="36">
        <v>0</v>
      </c>
      <c r="EM175" s="36">
        <v>0</v>
      </c>
      <c r="EN175" s="36">
        <v>0</v>
      </c>
      <c r="EO175" s="36">
        <v>0</v>
      </c>
      <c r="EP175" s="36">
        <v>0</v>
      </c>
      <c r="EQ175" s="36">
        <v>0</v>
      </c>
      <c r="ER175" s="36">
        <v>0</v>
      </c>
      <c r="ES175" s="36">
        <v>0</v>
      </c>
      <c r="ET175" s="36">
        <v>0</v>
      </c>
      <c r="EU175" s="36">
        <v>0</v>
      </c>
      <c r="EV175" s="36">
        <v>0</v>
      </c>
      <c r="EW175" s="36">
        <v>0</v>
      </c>
      <c r="EX175" s="36">
        <v>0</v>
      </c>
      <c r="EY175" s="36">
        <v>0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0</v>
      </c>
      <c r="FF175" s="36">
        <v>0</v>
      </c>
      <c r="FG175" s="36">
        <v>0</v>
      </c>
      <c r="FH175" s="36">
        <v>0</v>
      </c>
      <c r="FI175" s="36">
        <v>0</v>
      </c>
      <c r="FJ175" s="36">
        <v>0</v>
      </c>
      <c r="FK175" s="36">
        <v>0</v>
      </c>
      <c r="FL175" s="36">
        <v>0</v>
      </c>
      <c r="FM175" s="36">
        <v>0</v>
      </c>
      <c r="FN175" s="36">
        <v>0</v>
      </c>
      <c r="FO175" s="36">
        <v>0</v>
      </c>
      <c r="FP175" s="36">
        <v>0</v>
      </c>
      <c r="FQ175" s="36">
        <v>722304</v>
      </c>
      <c r="FR175" s="36">
        <v>0</v>
      </c>
      <c r="FS175" s="37"/>
      <c r="FT175" s="39">
        <f t="shared" si="139"/>
        <v>170529</v>
      </c>
      <c r="FU175" s="39">
        <f t="shared" si="140"/>
        <v>666</v>
      </c>
      <c r="FV175" s="39">
        <f t="shared" si="141"/>
        <v>0</v>
      </c>
      <c r="FW175" s="39">
        <f t="shared" si="142"/>
        <v>2949175</v>
      </c>
      <c r="FX175" s="39">
        <f t="shared" si="143"/>
        <v>0</v>
      </c>
      <c r="FY175" s="39">
        <f t="shared" si="144"/>
        <v>98146</v>
      </c>
      <c r="FZ175" s="39">
        <f t="shared" si="145"/>
        <v>0</v>
      </c>
      <c r="GA175" s="39">
        <f t="shared" si="146"/>
        <v>93855</v>
      </c>
      <c r="GB175" s="39">
        <f t="shared" si="147"/>
        <v>465061</v>
      </c>
      <c r="GC175" s="39">
        <f t="shared" si="148"/>
        <v>0</v>
      </c>
      <c r="GD175" s="39">
        <f t="shared" si="149"/>
        <v>0</v>
      </c>
      <c r="GE175" s="39">
        <f t="shared" si="150"/>
        <v>0</v>
      </c>
      <c r="GF175" s="39"/>
      <c r="GG175" s="39"/>
      <c r="GH175" s="39">
        <f t="shared" si="151"/>
        <v>24166.386554621851</v>
      </c>
      <c r="GI175" s="39">
        <f t="shared" si="152"/>
        <v>0</v>
      </c>
      <c r="GJ175" s="39">
        <f t="shared" si="153"/>
        <v>3801598.3865546216</v>
      </c>
      <c r="GK175" s="39"/>
      <c r="GL175" s="39">
        <f t="shared" si="154"/>
        <v>0</v>
      </c>
      <c r="GM175" s="39"/>
      <c r="GN175" s="39">
        <f t="shared" si="118"/>
        <v>0</v>
      </c>
      <c r="GO175" s="40">
        <f t="shared" si="155"/>
        <v>722304</v>
      </c>
      <c r="GP175" s="40">
        <f t="shared" si="119"/>
        <v>4523902.3865546212</v>
      </c>
      <c r="GQ175" s="40">
        <f t="shared" si="120"/>
        <v>4523902.3865546212</v>
      </c>
      <c r="GR175" s="39" t="str">
        <f>IFERROR(VLOOKUP(CONCATENATE(C175,R175,S175),'Clientes Afectados'!$L$4:$M$249,2,0),"NO")</f>
        <v>NO</v>
      </c>
      <c r="GS175" s="64">
        <f t="shared" si="121"/>
        <v>28</v>
      </c>
      <c r="GT175" s="39" t="e">
        <f>+IF(GS175&gt;#REF!,"SI","NO")</f>
        <v>#REF!</v>
      </c>
    </row>
    <row r="176" spans="1:202" x14ac:dyDescent="0.25">
      <c r="A176" s="35">
        <v>43160</v>
      </c>
      <c r="B176" s="36">
        <v>1594986</v>
      </c>
      <c r="C176" s="36">
        <v>533104</v>
      </c>
      <c r="D176" s="36">
        <v>533104</v>
      </c>
      <c r="E176" s="37" t="s">
        <v>250</v>
      </c>
      <c r="F176" s="37" t="s">
        <v>229</v>
      </c>
      <c r="G176" s="37" t="s">
        <v>251</v>
      </c>
      <c r="H176" s="85" t="s">
        <v>231</v>
      </c>
      <c r="I176" s="37" t="s">
        <v>244</v>
      </c>
      <c r="J176" s="37" t="s">
        <v>233</v>
      </c>
      <c r="K176" s="37" t="s">
        <v>234</v>
      </c>
      <c r="L176" s="37" t="s">
        <v>235</v>
      </c>
      <c r="M176" s="37" t="s">
        <v>252</v>
      </c>
      <c r="N176" s="37" t="s">
        <v>237</v>
      </c>
      <c r="O176" s="37" t="s">
        <v>253</v>
      </c>
      <c r="P176" s="37" t="s">
        <v>239</v>
      </c>
      <c r="Q176" s="37" t="s">
        <v>240</v>
      </c>
      <c r="R176" s="38">
        <v>43137</v>
      </c>
      <c r="S176" s="38">
        <v>43165</v>
      </c>
      <c r="T176" s="38">
        <v>43166</v>
      </c>
      <c r="U176" s="36">
        <v>211956713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1637</v>
      </c>
      <c r="AD176" s="36">
        <v>0</v>
      </c>
      <c r="AE176" s="36">
        <v>0</v>
      </c>
      <c r="AF176" s="36">
        <v>0</v>
      </c>
      <c r="AG176" s="36">
        <v>0</v>
      </c>
      <c r="AH176" s="36">
        <v>148575</v>
      </c>
      <c r="AI176" s="36">
        <v>793</v>
      </c>
      <c r="AJ176" s="36">
        <v>0</v>
      </c>
      <c r="AK176" s="36">
        <v>123862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0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74067</v>
      </c>
      <c r="AZ176" s="36">
        <v>0</v>
      </c>
      <c r="BA176" s="36">
        <v>0</v>
      </c>
      <c r="BB176" s="36">
        <v>0</v>
      </c>
      <c r="BC176" s="36">
        <v>0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>
        <v>0</v>
      </c>
      <c r="BO176" s="36">
        <v>0</v>
      </c>
      <c r="BP176" s="36">
        <v>0</v>
      </c>
      <c r="BQ176" s="36">
        <v>0</v>
      </c>
      <c r="BR176" s="36">
        <v>0</v>
      </c>
      <c r="BS176" s="36">
        <v>0</v>
      </c>
      <c r="BT176" s="36">
        <v>0</v>
      </c>
      <c r="BU176" s="36">
        <v>0</v>
      </c>
      <c r="BV176" s="36">
        <v>0</v>
      </c>
      <c r="BW176" s="36">
        <v>0</v>
      </c>
      <c r="BX176" s="3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291846</v>
      </c>
      <c r="CE176" s="36">
        <v>347297</v>
      </c>
      <c r="CF176" s="36">
        <v>0</v>
      </c>
      <c r="CG176" s="36">
        <v>55451</v>
      </c>
      <c r="CH176" s="36">
        <v>0</v>
      </c>
      <c r="CI176" s="36">
        <v>0</v>
      </c>
      <c r="CJ176" s="36">
        <v>0</v>
      </c>
      <c r="CK176" s="36">
        <v>0</v>
      </c>
      <c r="CL176" s="36">
        <v>55451</v>
      </c>
      <c r="CM176" s="36">
        <v>-347297</v>
      </c>
      <c r="CN176" s="36">
        <v>0</v>
      </c>
      <c r="CO176" s="36">
        <v>0</v>
      </c>
      <c r="CP176" s="36">
        <v>0</v>
      </c>
      <c r="CQ176" s="36">
        <v>0</v>
      </c>
      <c r="CR176" s="36">
        <v>0</v>
      </c>
      <c r="CS176" s="36">
        <v>0</v>
      </c>
      <c r="CT176" s="36">
        <v>0</v>
      </c>
      <c r="CU176" s="36">
        <v>0</v>
      </c>
      <c r="CV176" s="36">
        <v>0</v>
      </c>
      <c r="CW176" s="36">
        <v>0</v>
      </c>
      <c r="CX176" s="36">
        <v>0</v>
      </c>
      <c r="CY176" s="36">
        <v>0</v>
      </c>
      <c r="CZ176" s="36">
        <v>0</v>
      </c>
      <c r="DA176" s="36">
        <v>0</v>
      </c>
      <c r="DB176" s="36">
        <v>0</v>
      </c>
      <c r="DC176" s="36">
        <v>0</v>
      </c>
      <c r="DD176" s="36">
        <v>0</v>
      </c>
      <c r="DE176" s="36">
        <v>-347297</v>
      </c>
      <c r="DF176" s="36">
        <v>0</v>
      </c>
      <c r="DG176" s="36">
        <v>0</v>
      </c>
      <c r="DH176" s="36">
        <v>0</v>
      </c>
      <c r="DI176" s="36">
        <v>0</v>
      </c>
      <c r="DJ176" s="36">
        <v>0</v>
      </c>
      <c r="DK176" s="36">
        <v>0</v>
      </c>
      <c r="DL176" s="36">
        <v>0</v>
      </c>
      <c r="DM176" s="36">
        <v>0</v>
      </c>
      <c r="DN176" s="36">
        <v>0</v>
      </c>
      <c r="DO176" s="36">
        <v>0</v>
      </c>
      <c r="DP176" s="36">
        <v>0</v>
      </c>
      <c r="DQ176" s="36">
        <v>0</v>
      </c>
      <c r="DR176" s="36">
        <v>0</v>
      </c>
      <c r="DS176" s="36">
        <v>0</v>
      </c>
      <c r="DT176" s="36">
        <v>0</v>
      </c>
      <c r="DU176" s="36">
        <v>0</v>
      </c>
      <c r="DV176" s="36">
        <v>0</v>
      </c>
      <c r="DW176" s="36">
        <v>0</v>
      </c>
      <c r="DX176" s="36">
        <v>0</v>
      </c>
      <c r="DY176" s="36">
        <v>0</v>
      </c>
      <c r="DZ176" s="36">
        <v>0</v>
      </c>
      <c r="EA176" s="36">
        <v>0</v>
      </c>
      <c r="EB176" s="36">
        <v>0</v>
      </c>
      <c r="EC176" s="36">
        <v>0</v>
      </c>
      <c r="ED176" s="36">
        <v>0</v>
      </c>
      <c r="EE176" s="36">
        <v>0</v>
      </c>
      <c r="EF176" s="36">
        <v>0</v>
      </c>
      <c r="EG176" s="36">
        <v>0</v>
      </c>
      <c r="EH176" s="36">
        <v>0</v>
      </c>
      <c r="EI176" s="36">
        <v>0</v>
      </c>
      <c r="EJ176" s="36">
        <v>0</v>
      </c>
      <c r="EK176" s="36">
        <v>0</v>
      </c>
      <c r="EL176" s="36">
        <v>0</v>
      </c>
      <c r="EM176" s="36">
        <v>0</v>
      </c>
      <c r="EN176" s="36">
        <v>0</v>
      </c>
      <c r="EO176" s="36">
        <v>0</v>
      </c>
      <c r="EP176" s="36">
        <v>0</v>
      </c>
      <c r="EQ176" s="36">
        <v>0</v>
      </c>
      <c r="ER176" s="36">
        <v>0</v>
      </c>
      <c r="ES176" s="36">
        <v>0</v>
      </c>
      <c r="ET176" s="36">
        <v>0</v>
      </c>
      <c r="EU176" s="36">
        <v>0</v>
      </c>
      <c r="EV176" s="36">
        <v>0</v>
      </c>
      <c r="EW176" s="36">
        <v>0</v>
      </c>
      <c r="EX176" s="36">
        <v>0</v>
      </c>
      <c r="EY176" s="36">
        <v>0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0</v>
      </c>
      <c r="FF176" s="36">
        <v>0</v>
      </c>
      <c r="FG176" s="36">
        <v>0</v>
      </c>
      <c r="FH176" s="36">
        <v>0</v>
      </c>
      <c r="FI176" s="36">
        <v>0</v>
      </c>
      <c r="FJ176" s="36">
        <v>0</v>
      </c>
      <c r="FK176" s="36">
        <v>0</v>
      </c>
      <c r="FL176" s="36">
        <v>0</v>
      </c>
      <c r="FM176" s="36">
        <v>0</v>
      </c>
      <c r="FN176" s="36">
        <v>0</v>
      </c>
      <c r="FO176" s="36">
        <v>0</v>
      </c>
      <c r="FP176" s="36">
        <v>0</v>
      </c>
      <c r="FQ176" s="36">
        <v>55451</v>
      </c>
      <c r="FR176" s="36">
        <v>0</v>
      </c>
      <c r="FS176" s="37"/>
      <c r="FT176" s="39">
        <f t="shared" si="139"/>
        <v>124853</v>
      </c>
      <c r="FU176" s="39">
        <f t="shared" si="140"/>
        <v>666</v>
      </c>
      <c r="FV176" s="39">
        <f t="shared" si="141"/>
        <v>0</v>
      </c>
      <c r="FW176" s="39">
        <f t="shared" si="142"/>
        <v>104086</v>
      </c>
      <c r="FX176" s="39">
        <f t="shared" si="143"/>
        <v>0</v>
      </c>
      <c r="FY176" s="39">
        <f t="shared" si="144"/>
        <v>0</v>
      </c>
      <c r="FZ176" s="39">
        <f t="shared" si="145"/>
        <v>0</v>
      </c>
      <c r="GA176" s="39">
        <f t="shared" si="146"/>
        <v>62241</v>
      </c>
      <c r="GB176" s="39">
        <f t="shared" si="147"/>
        <v>0</v>
      </c>
      <c r="GC176" s="39">
        <f t="shared" si="148"/>
        <v>0</v>
      </c>
      <c r="GD176" s="39">
        <f t="shared" si="149"/>
        <v>0</v>
      </c>
      <c r="GE176" s="39">
        <f t="shared" si="150"/>
        <v>0</v>
      </c>
      <c r="GF176" s="39"/>
      <c r="GG176" s="39"/>
      <c r="GH176" s="39">
        <f t="shared" si="151"/>
        <v>0</v>
      </c>
      <c r="GI176" s="39">
        <f t="shared" si="152"/>
        <v>0</v>
      </c>
      <c r="GJ176" s="39">
        <f t="shared" si="153"/>
        <v>291846</v>
      </c>
      <c r="GK176" s="39"/>
      <c r="GL176" s="39">
        <f t="shared" si="154"/>
        <v>0</v>
      </c>
      <c r="GM176" s="39"/>
      <c r="GN176" s="39">
        <f t="shared" si="118"/>
        <v>0</v>
      </c>
      <c r="GO176" s="40">
        <f t="shared" si="155"/>
        <v>55451</v>
      </c>
      <c r="GP176" s="40">
        <f t="shared" si="119"/>
        <v>347297</v>
      </c>
      <c r="GQ176" s="40">
        <f t="shared" si="120"/>
        <v>347297</v>
      </c>
      <c r="GR176" s="39" t="str">
        <f>IFERROR(VLOOKUP(CONCATENATE(C176,R176,S176),'Clientes Afectados'!$L$4:$M$249,2,0),"NO")</f>
        <v>NO</v>
      </c>
      <c r="GS176" s="64">
        <f t="shared" si="121"/>
        <v>28</v>
      </c>
      <c r="GT176" s="39" t="e">
        <f>+IF(GS176&gt;#REF!,"SI","NO")</f>
        <v>#REF!</v>
      </c>
    </row>
    <row r="177" spans="1:202" x14ac:dyDescent="0.25">
      <c r="A177" s="35">
        <v>43160</v>
      </c>
      <c r="B177" s="36">
        <v>1594986</v>
      </c>
      <c r="C177" s="36">
        <v>533110</v>
      </c>
      <c r="D177" s="36">
        <v>533110</v>
      </c>
      <c r="E177" s="37" t="s">
        <v>254</v>
      </c>
      <c r="F177" s="37" t="s">
        <v>229</v>
      </c>
      <c r="G177" s="37" t="s">
        <v>255</v>
      </c>
      <c r="H177" s="85" t="s">
        <v>231</v>
      </c>
      <c r="I177" s="37" t="s">
        <v>244</v>
      </c>
      <c r="J177" s="37" t="s">
        <v>233</v>
      </c>
      <c r="K177" s="37" t="s">
        <v>234</v>
      </c>
      <c r="L177" s="37" t="s">
        <v>235</v>
      </c>
      <c r="M177" s="37" t="s">
        <v>252</v>
      </c>
      <c r="N177" s="37" t="s">
        <v>256</v>
      </c>
      <c r="O177" s="37" t="s">
        <v>253</v>
      </c>
      <c r="P177" s="37" t="s">
        <v>239</v>
      </c>
      <c r="Q177" s="37" t="s">
        <v>240</v>
      </c>
      <c r="R177" s="38">
        <v>43105</v>
      </c>
      <c r="S177" s="38">
        <v>43165</v>
      </c>
      <c r="T177" s="38">
        <v>43166</v>
      </c>
      <c r="U177" s="36">
        <v>211956713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389</v>
      </c>
      <c r="AD177" s="36">
        <v>0</v>
      </c>
      <c r="AE177" s="36">
        <v>0</v>
      </c>
      <c r="AF177" s="36">
        <v>0</v>
      </c>
      <c r="AG177" s="36">
        <v>0</v>
      </c>
      <c r="AH177" s="36">
        <v>148575</v>
      </c>
      <c r="AI177" s="36">
        <v>793</v>
      </c>
      <c r="AJ177" s="36">
        <v>0</v>
      </c>
      <c r="AK177" s="36">
        <v>29433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40562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  <c r="BP177" s="36">
        <v>0</v>
      </c>
      <c r="BQ177" s="36">
        <v>0</v>
      </c>
      <c r="BR177" s="36">
        <v>0</v>
      </c>
      <c r="BS177" s="36">
        <v>0</v>
      </c>
      <c r="BT177" s="36">
        <v>0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184339</v>
      </c>
      <c r="CE177" s="36">
        <v>219363</v>
      </c>
      <c r="CF177" s="36">
        <v>0</v>
      </c>
      <c r="CG177" s="36">
        <v>35024</v>
      </c>
      <c r="CH177" s="36">
        <v>0</v>
      </c>
      <c r="CI177" s="36">
        <v>0</v>
      </c>
      <c r="CJ177" s="36">
        <v>0</v>
      </c>
      <c r="CK177" s="36">
        <v>0</v>
      </c>
      <c r="CL177" s="36">
        <v>35024</v>
      </c>
      <c r="CM177" s="36">
        <v>-219363</v>
      </c>
      <c r="CN177" s="36">
        <v>0</v>
      </c>
      <c r="CO177" s="36">
        <v>0</v>
      </c>
      <c r="CP177" s="36">
        <v>0</v>
      </c>
      <c r="CQ177" s="36">
        <v>0</v>
      </c>
      <c r="CR177" s="36">
        <v>0</v>
      </c>
      <c r="CS177" s="36">
        <v>0</v>
      </c>
      <c r="CT177" s="36">
        <v>0</v>
      </c>
      <c r="CU177" s="36">
        <v>0</v>
      </c>
      <c r="CV177" s="36">
        <v>0</v>
      </c>
      <c r="CW177" s="36">
        <v>0</v>
      </c>
      <c r="CX177" s="36">
        <v>0</v>
      </c>
      <c r="CY177" s="36">
        <v>0</v>
      </c>
      <c r="CZ177" s="36">
        <v>0</v>
      </c>
      <c r="DA177" s="36">
        <v>0</v>
      </c>
      <c r="DB177" s="36">
        <v>0</v>
      </c>
      <c r="DC177" s="36">
        <v>0</v>
      </c>
      <c r="DD177" s="36">
        <v>0</v>
      </c>
      <c r="DE177" s="36">
        <v>-219363</v>
      </c>
      <c r="DF177" s="36">
        <v>0</v>
      </c>
      <c r="DG177" s="36">
        <v>0</v>
      </c>
      <c r="DH177" s="36">
        <v>0</v>
      </c>
      <c r="DI177" s="36">
        <v>0</v>
      </c>
      <c r="DJ177" s="36">
        <v>0</v>
      </c>
      <c r="DK177" s="36">
        <v>0</v>
      </c>
      <c r="DL177" s="36">
        <v>0</v>
      </c>
      <c r="DM177" s="36">
        <v>0</v>
      </c>
      <c r="DN177" s="36">
        <v>0</v>
      </c>
      <c r="DO177" s="36">
        <v>0</v>
      </c>
      <c r="DP177" s="36">
        <v>0</v>
      </c>
      <c r="DQ177" s="36">
        <v>0</v>
      </c>
      <c r="DR177" s="36">
        <v>0</v>
      </c>
      <c r="DS177" s="36">
        <v>0</v>
      </c>
      <c r="DT177" s="36">
        <v>0</v>
      </c>
      <c r="DU177" s="36">
        <v>0</v>
      </c>
      <c r="DV177" s="36">
        <v>0</v>
      </c>
      <c r="DW177" s="36">
        <v>0</v>
      </c>
      <c r="DX177" s="36">
        <v>0</v>
      </c>
      <c r="DY177" s="36">
        <v>0</v>
      </c>
      <c r="DZ177" s="36">
        <v>0</v>
      </c>
      <c r="EA177" s="36">
        <v>0</v>
      </c>
      <c r="EB177" s="36">
        <v>0</v>
      </c>
      <c r="EC177" s="36">
        <v>0</v>
      </c>
      <c r="ED177" s="36">
        <v>0</v>
      </c>
      <c r="EE177" s="36">
        <v>0</v>
      </c>
      <c r="EF177" s="36">
        <v>0</v>
      </c>
      <c r="EG177" s="36">
        <v>0</v>
      </c>
      <c r="EH177" s="36">
        <v>0</v>
      </c>
      <c r="EI177" s="36">
        <v>0</v>
      </c>
      <c r="EJ177" s="36">
        <v>0</v>
      </c>
      <c r="EK177" s="36">
        <v>0</v>
      </c>
      <c r="EL177" s="36">
        <v>0</v>
      </c>
      <c r="EM177" s="36">
        <v>0</v>
      </c>
      <c r="EN177" s="36">
        <v>0</v>
      </c>
      <c r="EO177" s="36">
        <v>0</v>
      </c>
      <c r="EP177" s="36">
        <v>0</v>
      </c>
      <c r="EQ177" s="36">
        <v>0</v>
      </c>
      <c r="ER177" s="36">
        <v>0</v>
      </c>
      <c r="ES177" s="36">
        <v>0</v>
      </c>
      <c r="ET177" s="36">
        <v>0</v>
      </c>
      <c r="EU177" s="36">
        <v>0</v>
      </c>
      <c r="EV177" s="36">
        <v>0</v>
      </c>
      <c r="EW177" s="36">
        <v>0</v>
      </c>
      <c r="EX177" s="36">
        <v>0</v>
      </c>
      <c r="EY177" s="36">
        <v>0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0</v>
      </c>
      <c r="FF177" s="36">
        <v>0</v>
      </c>
      <c r="FG177" s="36">
        <v>0</v>
      </c>
      <c r="FH177" s="36">
        <v>0</v>
      </c>
      <c r="FI177" s="36">
        <v>0</v>
      </c>
      <c r="FJ177" s="36">
        <v>0</v>
      </c>
      <c r="FK177" s="36">
        <v>0</v>
      </c>
      <c r="FL177" s="36">
        <v>0</v>
      </c>
      <c r="FM177" s="36">
        <v>0</v>
      </c>
      <c r="FN177" s="36">
        <v>0</v>
      </c>
      <c r="FO177" s="36">
        <v>0</v>
      </c>
      <c r="FP177" s="36">
        <v>0</v>
      </c>
      <c r="FQ177" s="36">
        <v>35024</v>
      </c>
      <c r="FR177" s="36">
        <v>0</v>
      </c>
      <c r="FS177" s="37"/>
      <c r="FT177" s="39">
        <f t="shared" si="139"/>
        <v>124853</v>
      </c>
      <c r="FU177" s="39">
        <f t="shared" si="140"/>
        <v>666</v>
      </c>
      <c r="FV177" s="39">
        <f t="shared" si="141"/>
        <v>0</v>
      </c>
      <c r="FW177" s="39">
        <f t="shared" si="142"/>
        <v>24734</v>
      </c>
      <c r="FX177" s="39">
        <f t="shared" si="143"/>
        <v>0</v>
      </c>
      <c r="FY177" s="39">
        <f t="shared" si="144"/>
        <v>0</v>
      </c>
      <c r="FZ177" s="39">
        <f t="shared" si="145"/>
        <v>0</v>
      </c>
      <c r="GA177" s="39">
        <f t="shared" si="146"/>
        <v>34086</v>
      </c>
      <c r="GB177" s="39">
        <f t="shared" si="147"/>
        <v>0</v>
      </c>
      <c r="GC177" s="39">
        <f t="shared" si="148"/>
        <v>0</v>
      </c>
      <c r="GD177" s="39">
        <f t="shared" si="149"/>
        <v>0</v>
      </c>
      <c r="GE177" s="39">
        <f t="shared" si="150"/>
        <v>0</v>
      </c>
      <c r="GF177" s="39"/>
      <c r="GG177" s="39"/>
      <c r="GH177" s="39">
        <f t="shared" si="151"/>
        <v>0</v>
      </c>
      <c r="GI177" s="39">
        <f t="shared" si="152"/>
        <v>0</v>
      </c>
      <c r="GJ177" s="39">
        <f t="shared" si="153"/>
        <v>184339</v>
      </c>
      <c r="GK177" s="39"/>
      <c r="GL177" s="39">
        <f t="shared" si="154"/>
        <v>0</v>
      </c>
      <c r="GM177" s="39"/>
      <c r="GN177" s="39">
        <f t="shared" si="118"/>
        <v>0</v>
      </c>
      <c r="GO177" s="40">
        <f t="shared" si="155"/>
        <v>35024</v>
      </c>
      <c r="GP177" s="40">
        <f t="shared" si="119"/>
        <v>219363</v>
      </c>
      <c r="GQ177" s="40">
        <f t="shared" si="120"/>
        <v>219363</v>
      </c>
      <c r="GR177" s="39" t="str">
        <f>IFERROR(VLOOKUP(CONCATENATE(C177,R177,S177),'Clientes Afectados'!$L$4:$M$249,2,0),"NO")</f>
        <v>NO</v>
      </c>
      <c r="GS177" s="64">
        <f t="shared" si="121"/>
        <v>60</v>
      </c>
      <c r="GT177" s="39" t="e">
        <f>+IF(GS177&gt;#REF!,"SI","NO")</f>
        <v>#REF!</v>
      </c>
    </row>
    <row r="178" spans="1:202" x14ac:dyDescent="0.25">
      <c r="A178" s="35">
        <v>43160</v>
      </c>
      <c r="B178" s="36">
        <v>1594986</v>
      </c>
      <c r="C178" s="36">
        <v>533111</v>
      </c>
      <c r="D178" s="36">
        <v>533111</v>
      </c>
      <c r="E178" s="37" t="s">
        <v>257</v>
      </c>
      <c r="F178" s="37" t="s">
        <v>258</v>
      </c>
      <c r="G178" s="37" t="s">
        <v>259</v>
      </c>
      <c r="H178" s="85" t="s">
        <v>231</v>
      </c>
      <c r="I178" s="37" t="s">
        <v>244</v>
      </c>
      <c r="J178" s="37" t="s">
        <v>233</v>
      </c>
      <c r="K178" s="37" t="s">
        <v>234</v>
      </c>
      <c r="L178" s="37" t="s">
        <v>235</v>
      </c>
      <c r="M178" s="37" t="s">
        <v>252</v>
      </c>
      <c r="N178" s="37" t="s">
        <v>253</v>
      </c>
      <c r="O178" s="37" t="s">
        <v>253</v>
      </c>
      <c r="P178" s="37" t="s">
        <v>239</v>
      </c>
      <c r="Q178" s="37" t="s">
        <v>240</v>
      </c>
      <c r="R178" s="38">
        <v>43137</v>
      </c>
      <c r="S178" s="38">
        <v>43165</v>
      </c>
      <c r="T178" s="38">
        <v>43166</v>
      </c>
      <c r="U178" s="36">
        <v>211956713</v>
      </c>
      <c r="V178" s="36">
        <v>47474</v>
      </c>
      <c r="W178" s="36">
        <v>0</v>
      </c>
      <c r="X178" s="36">
        <v>11058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131</v>
      </c>
      <c r="AE178" s="36">
        <v>131</v>
      </c>
      <c r="AF178" s="36">
        <v>130</v>
      </c>
      <c r="AG178" s="36">
        <v>119</v>
      </c>
      <c r="AH178" s="36">
        <v>122732</v>
      </c>
      <c r="AI178" s="36">
        <v>793</v>
      </c>
      <c r="AJ178" s="36">
        <v>0</v>
      </c>
      <c r="AK178" s="36">
        <v>3592067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0</v>
      </c>
      <c r="AS178" s="36">
        <v>0</v>
      </c>
      <c r="AT178" s="36">
        <v>119541</v>
      </c>
      <c r="AU178" s="36">
        <v>0</v>
      </c>
      <c r="AV178" s="36">
        <v>0</v>
      </c>
      <c r="AW178" s="36">
        <v>29433</v>
      </c>
      <c r="AX178" s="36">
        <v>0</v>
      </c>
      <c r="AY178" s="36">
        <v>154011</v>
      </c>
      <c r="AZ178" s="36">
        <v>711971</v>
      </c>
      <c r="BA178" s="36">
        <v>0</v>
      </c>
      <c r="BB178" s="36">
        <v>0</v>
      </c>
      <c r="BC178" s="36">
        <v>0</v>
      </c>
      <c r="BD178" s="36">
        <v>0</v>
      </c>
      <c r="BE178" s="36">
        <v>0</v>
      </c>
      <c r="BF178" s="36">
        <v>0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>
        <v>0</v>
      </c>
      <c r="BO178" s="36">
        <v>0</v>
      </c>
      <c r="BP178" s="36">
        <v>0</v>
      </c>
      <c r="BQ178" s="36">
        <v>0</v>
      </c>
      <c r="BR178" s="36">
        <v>0</v>
      </c>
      <c r="BS178" s="36">
        <v>0</v>
      </c>
      <c r="BT178" s="36">
        <v>0</v>
      </c>
      <c r="BU178" s="36">
        <v>0</v>
      </c>
      <c r="BV178" s="36">
        <v>0</v>
      </c>
      <c r="BW178" s="36">
        <v>0</v>
      </c>
      <c r="BX178" s="3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3975251</v>
      </c>
      <c r="CE178" s="36">
        <v>4730549</v>
      </c>
      <c r="CF178" s="36">
        <v>0</v>
      </c>
      <c r="CG178" s="36">
        <v>755298</v>
      </c>
      <c r="CH178" s="36">
        <v>0</v>
      </c>
      <c r="CI178" s="36">
        <v>0</v>
      </c>
      <c r="CJ178" s="36">
        <v>0</v>
      </c>
      <c r="CK178" s="36">
        <v>0</v>
      </c>
      <c r="CL178" s="36">
        <v>755298</v>
      </c>
      <c r="CM178" s="36">
        <v>-4730549</v>
      </c>
      <c r="CN178" s="36">
        <v>0</v>
      </c>
      <c r="CO178" s="36">
        <v>0</v>
      </c>
      <c r="CP178" s="36">
        <v>0</v>
      </c>
      <c r="CQ178" s="36">
        <v>0</v>
      </c>
      <c r="CR178" s="36">
        <v>0</v>
      </c>
      <c r="CS178" s="36">
        <v>0</v>
      </c>
      <c r="CT178" s="36">
        <v>0</v>
      </c>
      <c r="CU178" s="36">
        <v>0</v>
      </c>
      <c r="CV178" s="36">
        <v>0</v>
      </c>
      <c r="CW178" s="36">
        <v>0</v>
      </c>
      <c r="CX178" s="36">
        <v>0</v>
      </c>
      <c r="CY178" s="36">
        <v>0</v>
      </c>
      <c r="CZ178" s="36">
        <v>0</v>
      </c>
      <c r="DA178" s="36">
        <v>0</v>
      </c>
      <c r="DB178" s="36">
        <v>0</v>
      </c>
      <c r="DC178" s="36">
        <v>0</v>
      </c>
      <c r="DD178" s="36">
        <v>0</v>
      </c>
      <c r="DE178" s="36">
        <v>-4730549</v>
      </c>
      <c r="DF178" s="36">
        <v>0</v>
      </c>
      <c r="DG178" s="36">
        <v>0</v>
      </c>
      <c r="DH178" s="36">
        <v>0</v>
      </c>
      <c r="DI178" s="36">
        <v>0</v>
      </c>
      <c r="DJ178" s="36">
        <v>0</v>
      </c>
      <c r="DK178" s="36">
        <v>0</v>
      </c>
      <c r="DL178" s="36">
        <v>0</v>
      </c>
      <c r="DM178" s="36">
        <v>0</v>
      </c>
      <c r="DN178" s="36">
        <v>0</v>
      </c>
      <c r="DO178" s="36">
        <v>0</v>
      </c>
      <c r="DP178" s="36">
        <v>0</v>
      </c>
      <c r="DQ178" s="36">
        <v>0</v>
      </c>
      <c r="DR178" s="36">
        <v>0</v>
      </c>
      <c r="DS178" s="36">
        <v>0</v>
      </c>
      <c r="DT178" s="36">
        <v>0</v>
      </c>
      <c r="DU178" s="36">
        <v>0</v>
      </c>
      <c r="DV178" s="36">
        <v>0</v>
      </c>
      <c r="DW178" s="36">
        <v>0</v>
      </c>
      <c r="DX178" s="36">
        <v>0</v>
      </c>
      <c r="DY178" s="36">
        <v>0</v>
      </c>
      <c r="DZ178" s="36">
        <v>0</v>
      </c>
      <c r="EA178" s="36">
        <v>0</v>
      </c>
      <c r="EB178" s="36">
        <v>0</v>
      </c>
      <c r="EC178" s="36">
        <v>0</v>
      </c>
      <c r="ED178" s="36">
        <v>0</v>
      </c>
      <c r="EE178" s="36">
        <v>0</v>
      </c>
      <c r="EF178" s="36">
        <v>0</v>
      </c>
      <c r="EG178" s="36">
        <v>0</v>
      </c>
      <c r="EH178" s="36">
        <v>0</v>
      </c>
      <c r="EI178" s="36">
        <v>0</v>
      </c>
      <c r="EJ178" s="36">
        <v>0</v>
      </c>
      <c r="EK178" s="36">
        <v>0</v>
      </c>
      <c r="EL178" s="36">
        <v>0</v>
      </c>
      <c r="EM178" s="36">
        <v>0</v>
      </c>
      <c r="EN178" s="36">
        <v>0</v>
      </c>
      <c r="EO178" s="36">
        <v>0</v>
      </c>
      <c r="EP178" s="36">
        <v>0</v>
      </c>
      <c r="EQ178" s="36">
        <v>0</v>
      </c>
      <c r="ER178" s="36">
        <v>0</v>
      </c>
      <c r="ES178" s="36">
        <v>0</v>
      </c>
      <c r="ET178" s="36">
        <v>0</v>
      </c>
      <c r="EU178" s="36">
        <v>0</v>
      </c>
      <c r="EV178" s="36">
        <v>0</v>
      </c>
      <c r="EW178" s="36">
        <v>0</v>
      </c>
      <c r="EX178" s="36">
        <v>0</v>
      </c>
      <c r="EY178" s="36">
        <v>0</v>
      </c>
      <c r="EZ178" s="36">
        <v>0</v>
      </c>
      <c r="FA178" s="36">
        <v>0</v>
      </c>
      <c r="FB178" s="36">
        <v>0</v>
      </c>
      <c r="FC178" s="36">
        <v>0</v>
      </c>
      <c r="FD178" s="36">
        <v>0</v>
      </c>
      <c r="FE178" s="36">
        <v>0</v>
      </c>
      <c r="FF178" s="36">
        <v>0</v>
      </c>
      <c r="FG178" s="36">
        <v>0</v>
      </c>
      <c r="FH178" s="36">
        <v>0</v>
      </c>
      <c r="FI178" s="36">
        <v>0</v>
      </c>
      <c r="FJ178" s="36">
        <v>0</v>
      </c>
      <c r="FK178" s="36">
        <v>0</v>
      </c>
      <c r="FL178" s="36">
        <v>0</v>
      </c>
      <c r="FM178" s="36">
        <v>0</v>
      </c>
      <c r="FN178" s="36">
        <v>0</v>
      </c>
      <c r="FO178" s="36">
        <v>0</v>
      </c>
      <c r="FP178" s="36">
        <v>0</v>
      </c>
      <c r="FQ178" s="36">
        <v>755298</v>
      </c>
      <c r="FR178" s="36">
        <v>0</v>
      </c>
      <c r="FS178" s="37"/>
      <c r="FT178" s="39">
        <f t="shared" si="139"/>
        <v>103136</v>
      </c>
      <c r="FU178" s="39">
        <f t="shared" si="140"/>
        <v>666</v>
      </c>
      <c r="FV178" s="39">
        <f t="shared" si="141"/>
        <v>0</v>
      </c>
      <c r="FW178" s="39">
        <f t="shared" si="142"/>
        <v>3018544</v>
      </c>
      <c r="FX178" s="39">
        <f t="shared" si="143"/>
        <v>0</v>
      </c>
      <c r="FY178" s="39">
        <f t="shared" si="144"/>
        <v>100455</v>
      </c>
      <c r="FZ178" s="39">
        <f t="shared" si="145"/>
        <v>0</v>
      </c>
      <c r="GA178" s="39">
        <f t="shared" si="146"/>
        <v>129421</v>
      </c>
      <c r="GB178" s="39">
        <f t="shared" si="147"/>
        <v>598295</v>
      </c>
      <c r="GC178" s="39">
        <f t="shared" si="148"/>
        <v>0</v>
      </c>
      <c r="GD178" s="39">
        <f t="shared" si="149"/>
        <v>0</v>
      </c>
      <c r="GE178" s="39">
        <f t="shared" si="150"/>
        <v>0</v>
      </c>
      <c r="GF178" s="39"/>
      <c r="GG178" s="39"/>
      <c r="GH178" s="39">
        <f t="shared" si="151"/>
        <v>24733.613445378152</v>
      </c>
      <c r="GI178" s="39">
        <f t="shared" si="152"/>
        <v>0</v>
      </c>
      <c r="GJ178" s="39">
        <f t="shared" si="153"/>
        <v>3975250.6134453784</v>
      </c>
      <c r="GK178" s="39"/>
      <c r="GL178" s="39">
        <f t="shared" si="154"/>
        <v>0</v>
      </c>
      <c r="GM178" s="39"/>
      <c r="GN178" s="39">
        <f t="shared" si="118"/>
        <v>0</v>
      </c>
      <c r="GO178" s="40">
        <f t="shared" si="155"/>
        <v>755298</v>
      </c>
      <c r="GP178" s="40">
        <f t="shared" si="119"/>
        <v>4730548.6134453788</v>
      </c>
      <c r="GQ178" s="40">
        <f t="shared" si="120"/>
        <v>4730548.6134453788</v>
      </c>
      <c r="GR178" s="39" t="str">
        <f>IFERROR(VLOOKUP(CONCATENATE(C178,R178,S178),'Clientes Afectados'!$L$4:$M$249,2,0),"NO")</f>
        <v>NO</v>
      </c>
      <c r="GS178" s="64">
        <f t="shared" si="121"/>
        <v>28</v>
      </c>
      <c r="GT178" s="39" t="e">
        <f>+IF(GS178&gt;#REF!,"SI","NO")</f>
        <v>#REF!</v>
      </c>
    </row>
    <row r="179" spans="1:202" x14ac:dyDescent="0.25">
      <c r="A179" s="35">
        <v>43160</v>
      </c>
      <c r="B179" s="36">
        <v>1594986</v>
      </c>
      <c r="C179" s="36">
        <v>574634</v>
      </c>
      <c r="D179" s="36">
        <v>574634</v>
      </c>
      <c r="E179" s="37" t="s">
        <v>347</v>
      </c>
      <c r="F179" s="37" t="s">
        <v>229</v>
      </c>
      <c r="G179" s="37" t="s">
        <v>322</v>
      </c>
      <c r="H179" s="85" t="s">
        <v>231</v>
      </c>
      <c r="I179" s="37" t="s">
        <v>310</v>
      </c>
      <c r="J179" s="37" t="s">
        <v>233</v>
      </c>
      <c r="K179" s="37" t="s">
        <v>234</v>
      </c>
      <c r="L179" s="37" t="s">
        <v>235</v>
      </c>
      <c r="M179" s="37" t="s">
        <v>323</v>
      </c>
      <c r="N179" s="37" t="s">
        <v>324</v>
      </c>
      <c r="O179" s="37" t="s">
        <v>324</v>
      </c>
      <c r="P179" s="37" t="s">
        <v>239</v>
      </c>
      <c r="Q179" s="37" t="s">
        <v>240</v>
      </c>
      <c r="R179" s="38">
        <v>43137</v>
      </c>
      <c r="S179" s="38">
        <v>43165</v>
      </c>
      <c r="T179" s="38">
        <v>43166</v>
      </c>
      <c r="U179" s="36">
        <v>211956713</v>
      </c>
      <c r="V179" s="36">
        <v>63758</v>
      </c>
      <c r="W179" s="36">
        <v>0</v>
      </c>
      <c r="X179" s="36">
        <v>23147</v>
      </c>
      <c r="Y179" s="36">
        <v>0</v>
      </c>
      <c r="Z179" s="36">
        <v>0</v>
      </c>
      <c r="AA179" s="36">
        <v>0</v>
      </c>
      <c r="AB179" s="36">
        <v>0</v>
      </c>
      <c r="AC179" s="36">
        <v>0</v>
      </c>
      <c r="AD179" s="36">
        <v>189</v>
      </c>
      <c r="AE179" s="36">
        <v>157</v>
      </c>
      <c r="AF179" s="36">
        <v>119</v>
      </c>
      <c r="AG179" s="36">
        <v>122</v>
      </c>
      <c r="AH179" s="36">
        <v>122732</v>
      </c>
      <c r="AI179" s="36">
        <v>793</v>
      </c>
      <c r="AJ179" s="36">
        <v>0</v>
      </c>
      <c r="AK179" s="36">
        <v>4824178</v>
      </c>
      <c r="AL179" s="36">
        <v>0</v>
      </c>
      <c r="AM179" s="36">
        <v>0</v>
      </c>
      <c r="AN179" s="36">
        <v>0</v>
      </c>
      <c r="AO179" s="36">
        <v>0</v>
      </c>
      <c r="AP179" s="36">
        <v>0</v>
      </c>
      <c r="AQ179" s="36">
        <v>0</v>
      </c>
      <c r="AR179" s="36">
        <v>0</v>
      </c>
      <c r="AS179" s="36">
        <v>0</v>
      </c>
      <c r="AT179" s="36">
        <v>160544</v>
      </c>
      <c r="AU179" s="36">
        <v>0</v>
      </c>
      <c r="AV179" s="36">
        <v>0</v>
      </c>
      <c r="AW179" s="36">
        <v>39529</v>
      </c>
      <c r="AX179" s="36">
        <v>0</v>
      </c>
      <c r="AY179" s="36">
        <v>184579</v>
      </c>
      <c r="AZ179" s="36">
        <v>732911</v>
      </c>
      <c r="BA179" s="36">
        <v>0</v>
      </c>
      <c r="BB179" s="36">
        <v>0</v>
      </c>
      <c r="BC179" s="36">
        <v>0</v>
      </c>
      <c r="BD179" s="36">
        <v>0</v>
      </c>
      <c r="BE179" s="36">
        <v>0</v>
      </c>
      <c r="BF179" s="36">
        <v>0</v>
      </c>
      <c r="BG179" s="36">
        <v>0</v>
      </c>
      <c r="BH179" s="36">
        <v>0</v>
      </c>
      <c r="BI179" s="36">
        <v>0</v>
      </c>
      <c r="BJ179" s="36">
        <v>0</v>
      </c>
      <c r="BK179" s="36">
        <v>0</v>
      </c>
      <c r="BL179" s="36">
        <v>0</v>
      </c>
      <c r="BM179" s="36">
        <v>0</v>
      </c>
      <c r="BN179" s="36">
        <v>0</v>
      </c>
      <c r="BO179" s="36">
        <v>0</v>
      </c>
      <c r="BP179" s="36">
        <v>0</v>
      </c>
      <c r="BQ179" s="36">
        <v>0</v>
      </c>
      <c r="BR179" s="36">
        <v>0</v>
      </c>
      <c r="BS179" s="36">
        <v>0</v>
      </c>
      <c r="BT179" s="36">
        <v>0</v>
      </c>
      <c r="BU179" s="36">
        <v>0</v>
      </c>
      <c r="BV179" s="36">
        <v>0</v>
      </c>
      <c r="BW179" s="36">
        <v>0</v>
      </c>
      <c r="BX179" s="36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5096862</v>
      </c>
      <c r="CE179" s="36">
        <v>6065266</v>
      </c>
      <c r="CF179" s="36">
        <v>0</v>
      </c>
      <c r="CG179" s="36">
        <v>968404</v>
      </c>
      <c r="CH179" s="36">
        <v>0</v>
      </c>
      <c r="CI179" s="36">
        <v>0</v>
      </c>
      <c r="CJ179" s="36">
        <v>0</v>
      </c>
      <c r="CK179" s="36">
        <v>0</v>
      </c>
      <c r="CL179" s="36">
        <v>968404</v>
      </c>
      <c r="CM179" s="36">
        <v>-6065266</v>
      </c>
      <c r="CN179" s="36">
        <v>0</v>
      </c>
      <c r="CO179" s="36">
        <v>0</v>
      </c>
      <c r="CP179" s="36">
        <v>0</v>
      </c>
      <c r="CQ179" s="36">
        <v>0</v>
      </c>
      <c r="CR179" s="36">
        <v>0</v>
      </c>
      <c r="CS179" s="36">
        <v>0</v>
      </c>
      <c r="CT179" s="36">
        <v>0</v>
      </c>
      <c r="CU179" s="36">
        <v>0</v>
      </c>
      <c r="CV179" s="36">
        <v>0</v>
      </c>
      <c r="CW179" s="36">
        <v>0</v>
      </c>
      <c r="CX179" s="36">
        <v>0</v>
      </c>
      <c r="CY179" s="36">
        <v>0</v>
      </c>
      <c r="CZ179" s="36">
        <v>0</v>
      </c>
      <c r="DA179" s="36">
        <v>0</v>
      </c>
      <c r="DB179" s="36">
        <v>0</v>
      </c>
      <c r="DC179" s="36">
        <v>0</v>
      </c>
      <c r="DD179" s="36">
        <v>0</v>
      </c>
      <c r="DE179" s="36">
        <v>-6065266</v>
      </c>
      <c r="DF179" s="36">
        <v>0</v>
      </c>
      <c r="DG179" s="36">
        <v>0</v>
      </c>
      <c r="DH179" s="36">
        <v>0</v>
      </c>
      <c r="DI179" s="36">
        <v>0</v>
      </c>
      <c r="DJ179" s="36">
        <v>0</v>
      </c>
      <c r="DK179" s="36">
        <v>0</v>
      </c>
      <c r="DL179" s="36">
        <v>0</v>
      </c>
      <c r="DM179" s="36">
        <v>0</v>
      </c>
      <c r="DN179" s="36">
        <v>0</v>
      </c>
      <c r="DO179" s="36">
        <v>0</v>
      </c>
      <c r="DP179" s="36">
        <v>0</v>
      </c>
      <c r="DQ179" s="36">
        <v>0</v>
      </c>
      <c r="DR179" s="36">
        <v>0</v>
      </c>
      <c r="DS179" s="36">
        <v>0</v>
      </c>
      <c r="DT179" s="36">
        <v>0</v>
      </c>
      <c r="DU179" s="36">
        <v>0</v>
      </c>
      <c r="DV179" s="36">
        <v>0</v>
      </c>
      <c r="DW179" s="36">
        <v>0</v>
      </c>
      <c r="DX179" s="36">
        <v>0</v>
      </c>
      <c r="DY179" s="36">
        <v>0</v>
      </c>
      <c r="DZ179" s="36">
        <v>0</v>
      </c>
      <c r="EA179" s="36">
        <v>0</v>
      </c>
      <c r="EB179" s="36">
        <v>0</v>
      </c>
      <c r="EC179" s="36">
        <v>0</v>
      </c>
      <c r="ED179" s="36">
        <v>0</v>
      </c>
      <c r="EE179" s="36">
        <v>0</v>
      </c>
      <c r="EF179" s="36">
        <v>0</v>
      </c>
      <c r="EG179" s="36">
        <v>0</v>
      </c>
      <c r="EH179" s="36">
        <v>0</v>
      </c>
      <c r="EI179" s="36">
        <v>0</v>
      </c>
      <c r="EJ179" s="36">
        <v>0</v>
      </c>
      <c r="EK179" s="36">
        <v>0</v>
      </c>
      <c r="EL179" s="36">
        <v>0</v>
      </c>
      <c r="EM179" s="36">
        <v>0</v>
      </c>
      <c r="EN179" s="36">
        <v>0</v>
      </c>
      <c r="EO179" s="36">
        <v>0</v>
      </c>
      <c r="EP179" s="36">
        <v>0</v>
      </c>
      <c r="EQ179" s="36">
        <v>0</v>
      </c>
      <c r="ER179" s="36">
        <v>0</v>
      </c>
      <c r="ES179" s="36">
        <v>0</v>
      </c>
      <c r="ET179" s="36">
        <v>0</v>
      </c>
      <c r="EU179" s="36">
        <v>0</v>
      </c>
      <c r="EV179" s="36">
        <v>0</v>
      </c>
      <c r="EW179" s="36">
        <v>0</v>
      </c>
      <c r="EX179" s="36">
        <v>0</v>
      </c>
      <c r="EY179" s="36">
        <v>0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0</v>
      </c>
      <c r="FF179" s="36">
        <v>0</v>
      </c>
      <c r="FG179" s="36">
        <v>0</v>
      </c>
      <c r="FH179" s="36">
        <v>0</v>
      </c>
      <c r="FI179" s="36">
        <v>0</v>
      </c>
      <c r="FJ179" s="36">
        <v>0</v>
      </c>
      <c r="FK179" s="36">
        <v>0</v>
      </c>
      <c r="FL179" s="36">
        <v>0</v>
      </c>
      <c r="FM179" s="36">
        <v>0</v>
      </c>
      <c r="FN179" s="36">
        <v>0</v>
      </c>
      <c r="FO179" s="36">
        <v>0</v>
      </c>
      <c r="FP179" s="36">
        <v>0</v>
      </c>
      <c r="FQ179" s="36">
        <v>968404</v>
      </c>
      <c r="FR179" s="36">
        <v>0</v>
      </c>
      <c r="FS179" s="37"/>
      <c r="FT179" s="39">
        <f t="shared" si="139"/>
        <v>103136</v>
      </c>
      <c r="FU179" s="39">
        <f t="shared" si="140"/>
        <v>666</v>
      </c>
      <c r="FV179" s="39">
        <f t="shared" si="141"/>
        <v>0</v>
      </c>
      <c r="FW179" s="39">
        <f t="shared" si="142"/>
        <v>4053931</v>
      </c>
      <c r="FX179" s="39">
        <f t="shared" si="143"/>
        <v>0</v>
      </c>
      <c r="FY179" s="39">
        <f t="shared" si="144"/>
        <v>134911</v>
      </c>
      <c r="FZ179" s="39">
        <f t="shared" si="145"/>
        <v>0</v>
      </c>
      <c r="GA179" s="39">
        <f t="shared" si="146"/>
        <v>155108</v>
      </c>
      <c r="GB179" s="39">
        <f t="shared" si="147"/>
        <v>615892</v>
      </c>
      <c r="GC179" s="39">
        <f t="shared" si="148"/>
        <v>0</v>
      </c>
      <c r="GD179" s="39">
        <f t="shared" si="149"/>
        <v>0</v>
      </c>
      <c r="GE179" s="39">
        <f t="shared" si="150"/>
        <v>0</v>
      </c>
      <c r="GF179" s="39"/>
      <c r="GG179" s="39"/>
      <c r="GH179" s="39">
        <f t="shared" si="151"/>
        <v>33217.647058823532</v>
      </c>
      <c r="GI179" s="39">
        <f t="shared" si="152"/>
        <v>0</v>
      </c>
      <c r="GJ179" s="39">
        <f t="shared" si="153"/>
        <v>5096861.6470588231</v>
      </c>
      <c r="GK179" s="39"/>
      <c r="GL179" s="39">
        <f t="shared" si="154"/>
        <v>0</v>
      </c>
      <c r="GM179" s="39"/>
      <c r="GN179" s="39">
        <f t="shared" si="118"/>
        <v>0</v>
      </c>
      <c r="GO179" s="40">
        <f t="shared" si="155"/>
        <v>968404</v>
      </c>
      <c r="GP179" s="40">
        <f t="shared" si="119"/>
        <v>6065265.6470588231</v>
      </c>
      <c r="GQ179" s="40">
        <f t="shared" si="120"/>
        <v>6065265.6470588231</v>
      </c>
      <c r="GR179" s="39" t="str">
        <f>IFERROR(VLOOKUP(CONCATENATE(C179,R179,S179),'Clientes Afectados'!$L$4:$M$249,2,0),"NO")</f>
        <v>NO</v>
      </c>
      <c r="GS179" s="64">
        <f t="shared" si="121"/>
        <v>28</v>
      </c>
      <c r="GT179" s="39" t="e">
        <f>+IF(GS179&gt;#REF!,"SI","NO")</f>
        <v>#REF!</v>
      </c>
    </row>
    <row r="180" spans="1:202" x14ac:dyDescent="0.25">
      <c r="A180" s="35">
        <v>43160</v>
      </c>
      <c r="B180" s="36">
        <v>1594986</v>
      </c>
      <c r="C180" s="36">
        <v>916308</v>
      </c>
      <c r="D180" s="36">
        <v>916308</v>
      </c>
      <c r="E180" s="37" t="s">
        <v>260</v>
      </c>
      <c r="F180" s="37" t="s">
        <v>229</v>
      </c>
      <c r="G180" s="37" t="s">
        <v>261</v>
      </c>
      <c r="H180" s="85" t="s">
        <v>231</v>
      </c>
      <c r="I180" s="37" t="s">
        <v>310</v>
      </c>
      <c r="J180" s="37" t="s">
        <v>263</v>
      </c>
      <c r="K180" s="37" t="s">
        <v>234</v>
      </c>
      <c r="L180" s="37" t="s">
        <v>235</v>
      </c>
      <c r="M180" s="37" t="s">
        <v>264</v>
      </c>
      <c r="N180" s="37" t="s">
        <v>236</v>
      </c>
      <c r="O180" s="37" t="s">
        <v>236</v>
      </c>
      <c r="P180" s="37" t="s">
        <v>239</v>
      </c>
      <c r="Q180" s="37" t="s">
        <v>240</v>
      </c>
      <c r="R180" s="38">
        <v>43105</v>
      </c>
      <c r="S180" s="38">
        <v>43165</v>
      </c>
      <c r="T180" s="38">
        <v>43166</v>
      </c>
      <c r="U180" s="36">
        <v>211956713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29189</v>
      </c>
      <c r="AD180" s="36">
        <v>0</v>
      </c>
      <c r="AE180" s="36">
        <v>0</v>
      </c>
      <c r="AF180" s="36">
        <v>0</v>
      </c>
      <c r="AG180" s="36">
        <v>0</v>
      </c>
      <c r="AH180" s="36">
        <v>84047</v>
      </c>
      <c r="AI180" s="36">
        <v>793</v>
      </c>
      <c r="AJ180" s="36">
        <v>0</v>
      </c>
      <c r="AK180" s="36">
        <v>2079888</v>
      </c>
      <c r="AL180" s="36">
        <v>0</v>
      </c>
      <c r="AM180" s="36">
        <v>0</v>
      </c>
      <c r="AN180" s="36">
        <v>0</v>
      </c>
      <c r="AO180" s="36">
        <v>0</v>
      </c>
      <c r="AP180" s="36">
        <v>0</v>
      </c>
      <c r="AQ180" s="36">
        <v>0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79950</v>
      </c>
      <c r="AZ180" s="36">
        <v>0</v>
      </c>
      <c r="BA180" s="36">
        <v>0</v>
      </c>
      <c r="BB180" s="36">
        <v>0</v>
      </c>
      <c r="BC180" s="36">
        <v>0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>
        <v>0</v>
      </c>
      <c r="BO180" s="36">
        <v>0</v>
      </c>
      <c r="BP180" s="36">
        <v>0</v>
      </c>
      <c r="BQ180" s="36">
        <v>0</v>
      </c>
      <c r="BR180" s="36">
        <v>0</v>
      </c>
      <c r="BS180" s="36">
        <v>0</v>
      </c>
      <c r="BT180" s="36">
        <v>0</v>
      </c>
      <c r="BU180" s="36">
        <v>0</v>
      </c>
      <c r="BV180" s="36">
        <v>0</v>
      </c>
      <c r="BW180" s="36">
        <v>0</v>
      </c>
      <c r="BX180" s="36">
        <v>0</v>
      </c>
      <c r="BY180" s="36">
        <v>0</v>
      </c>
      <c r="BZ180" s="36">
        <v>0</v>
      </c>
      <c r="CA180" s="36">
        <v>0</v>
      </c>
      <c r="CB180" s="36">
        <v>0</v>
      </c>
      <c r="CC180" s="36">
        <v>0</v>
      </c>
      <c r="CD180" s="36">
        <v>1886284</v>
      </c>
      <c r="CE180" s="36">
        <v>2244678</v>
      </c>
      <c r="CF180" s="36">
        <v>0</v>
      </c>
      <c r="CG180" s="36">
        <v>358394</v>
      </c>
      <c r="CH180" s="36">
        <v>0</v>
      </c>
      <c r="CI180" s="36">
        <v>0</v>
      </c>
      <c r="CJ180" s="36">
        <v>0</v>
      </c>
      <c r="CK180" s="36">
        <v>0</v>
      </c>
      <c r="CL180" s="36">
        <v>358394</v>
      </c>
      <c r="CM180" s="36">
        <v>-2244678</v>
      </c>
      <c r="CN180" s="36">
        <v>0</v>
      </c>
      <c r="CO180" s="36">
        <v>0</v>
      </c>
      <c r="CP180" s="36">
        <v>0</v>
      </c>
      <c r="CQ180" s="36">
        <v>0</v>
      </c>
      <c r="CR180" s="36">
        <v>0</v>
      </c>
      <c r="CS180" s="36">
        <v>0</v>
      </c>
      <c r="CT180" s="36">
        <v>0</v>
      </c>
      <c r="CU180" s="36">
        <v>0</v>
      </c>
      <c r="CV180" s="36">
        <v>0</v>
      </c>
      <c r="CW180" s="36">
        <v>0</v>
      </c>
      <c r="CX180" s="36">
        <v>0</v>
      </c>
      <c r="CY180" s="36">
        <v>0</v>
      </c>
      <c r="CZ180" s="36">
        <v>0</v>
      </c>
      <c r="DA180" s="36">
        <v>0</v>
      </c>
      <c r="DB180" s="36">
        <v>0</v>
      </c>
      <c r="DC180" s="36">
        <v>0</v>
      </c>
      <c r="DD180" s="36">
        <v>0</v>
      </c>
      <c r="DE180" s="36">
        <v>-2244678</v>
      </c>
      <c r="DF180" s="36">
        <v>0</v>
      </c>
      <c r="DG180" s="36">
        <v>0</v>
      </c>
      <c r="DH180" s="36">
        <v>0</v>
      </c>
      <c r="DI180" s="36">
        <v>0</v>
      </c>
      <c r="DJ180" s="36">
        <v>0</v>
      </c>
      <c r="DK180" s="36">
        <v>0</v>
      </c>
      <c r="DL180" s="36">
        <v>0</v>
      </c>
      <c r="DM180" s="36">
        <v>0</v>
      </c>
      <c r="DN180" s="36">
        <v>0</v>
      </c>
      <c r="DO180" s="36">
        <v>0</v>
      </c>
      <c r="DP180" s="36">
        <v>0</v>
      </c>
      <c r="DQ180" s="36">
        <v>0</v>
      </c>
      <c r="DR180" s="36">
        <v>0</v>
      </c>
      <c r="DS180" s="36">
        <v>0</v>
      </c>
      <c r="DT180" s="36">
        <v>0</v>
      </c>
      <c r="DU180" s="36">
        <v>0</v>
      </c>
      <c r="DV180" s="36">
        <v>0</v>
      </c>
      <c r="DW180" s="36">
        <v>0</v>
      </c>
      <c r="DX180" s="36">
        <v>0</v>
      </c>
      <c r="DY180" s="36">
        <v>0</v>
      </c>
      <c r="DZ180" s="36">
        <v>0</v>
      </c>
      <c r="EA180" s="36">
        <v>0</v>
      </c>
      <c r="EB180" s="36">
        <v>0</v>
      </c>
      <c r="EC180" s="36">
        <v>0</v>
      </c>
      <c r="ED180" s="36">
        <v>0</v>
      </c>
      <c r="EE180" s="36">
        <v>0</v>
      </c>
      <c r="EF180" s="36">
        <v>0</v>
      </c>
      <c r="EG180" s="36">
        <v>0</v>
      </c>
      <c r="EH180" s="36">
        <v>0</v>
      </c>
      <c r="EI180" s="36">
        <v>0</v>
      </c>
      <c r="EJ180" s="36">
        <v>0</v>
      </c>
      <c r="EK180" s="36">
        <v>0</v>
      </c>
      <c r="EL180" s="36">
        <v>0</v>
      </c>
      <c r="EM180" s="36">
        <v>0</v>
      </c>
      <c r="EN180" s="36">
        <v>0</v>
      </c>
      <c r="EO180" s="36">
        <v>0</v>
      </c>
      <c r="EP180" s="36">
        <v>0</v>
      </c>
      <c r="EQ180" s="36">
        <v>0</v>
      </c>
      <c r="ER180" s="36">
        <v>0</v>
      </c>
      <c r="ES180" s="36">
        <v>0</v>
      </c>
      <c r="ET180" s="36">
        <v>0</v>
      </c>
      <c r="EU180" s="36">
        <v>0</v>
      </c>
      <c r="EV180" s="36">
        <v>0</v>
      </c>
      <c r="EW180" s="36">
        <v>0</v>
      </c>
      <c r="EX180" s="36">
        <v>0</v>
      </c>
      <c r="EY180" s="36">
        <v>0</v>
      </c>
      <c r="EZ180" s="36">
        <v>0</v>
      </c>
      <c r="FA180" s="36">
        <v>0</v>
      </c>
      <c r="FB180" s="36">
        <v>0</v>
      </c>
      <c r="FC180" s="36">
        <v>0</v>
      </c>
      <c r="FD180" s="36">
        <v>0</v>
      </c>
      <c r="FE180" s="36">
        <v>0</v>
      </c>
      <c r="FF180" s="36">
        <v>0</v>
      </c>
      <c r="FG180" s="36">
        <v>0</v>
      </c>
      <c r="FH180" s="36">
        <v>0</v>
      </c>
      <c r="FI180" s="36">
        <v>0</v>
      </c>
      <c r="FJ180" s="36">
        <v>0</v>
      </c>
      <c r="FK180" s="36">
        <v>0</v>
      </c>
      <c r="FL180" s="36">
        <v>0</v>
      </c>
      <c r="FM180" s="36">
        <v>0</v>
      </c>
      <c r="FN180" s="36">
        <v>0</v>
      </c>
      <c r="FO180" s="36">
        <v>0</v>
      </c>
      <c r="FP180" s="36">
        <v>0</v>
      </c>
      <c r="FQ180" s="36">
        <v>358394</v>
      </c>
      <c r="FR180" s="36">
        <v>0</v>
      </c>
      <c r="FS180" s="37"/>
      <c r="FT180" s="39">
        <f t="shared" si="139"/>
        <v>70628</v>
      </c>
      <c r="FU180" s="39">
        <f t="shared" si="140"/>
        <v>666</v>
      </c>
      <c r="FV180" s="39">
        <f t="shared" si="141"/>
        <v>0</v>
      </c>
      <c r="FW180" s="39">
        <f t="shared" si="142"/>
        <v>1747805</v>
      </c>
      <c r="FX180" s="39">
        <f t="shared" si="143"/>
        <v>0</v>
      </c>
      <c r="FY180" s="39">
        <f t="shared" si="144"/>
        <v>0</v>
      </c>
      <c r="FZ180" s="39">
        <f t="shared" si="145"/>
        <v>0</v>
      </c>
      <c r="GA180" s="39">
        <f t="shared" si="146"/>
        <v>67185</v>
      </c>
      <c r="GB180" s="39">
        <f t="shared" si="147"/>
        <v>0</v>
      </c>
      <c r="GC180" s="39">
        <f t="shared" si="148"/>
        <v>0</v>
      </c>
      <c r="GD180" s="39">
        <f t="shared" si="149"/>
        <v>0</v>
      </c>
      <c r="GE180" s="39">
        <f t="shared" si="150"/>
        <v>0</v>
      </c>
      <c r="GF180" s="39"/>
      <c r="GG180" s="39"/>
      <c r="GH180" s="39">
        <f t="shared" si="151"/>
        <v>0</v>
      </c>
      <c r="GI180" s="39">
        <f t="shared" si="152"/>
        <v>0</v>
      </c>
      <c r="GJ180" s="39">
        <f t="shared" si="153"/>
        <v>1886284</v>
      </c>
      <c r="GK180" s="39"/>
      <c r="GL180" s="39">
        <f t="shared" si="154"/>
        <v>0</v>
      </c>
      <c r="GM180" s="39"/>
      <c r="GN180" s="39">
        <f t="shared" si="118"/>
        <v>0</v>
      </c>
      <c r="GO180" s="40">
        <f t="shared" si="155"/>
        <v>358394</v>
      </c>
      <c r="GP180" s="40">
        <f t="shared" si="119"/>
        <v>2244678</v>
      </c>
      <c r="GQ180" s="40">
        <f t="shared" si="120"/>
        <v>2244678</v>
      </c>
      <c r="GR180" s="39" t="str">
        <f>IFERROR(VLOOKUP(CONCATENATE(C180,R180,S180),'Clientes Afectados'!$L$4:$M$249,2,0),"NO")</f>
        <v>NO</v>
      </c>
      <c r="GS180" s="64">
        <f t="shared" si="121"/>
        <v>60</v>
      </c>
      <c r="GT180" s="39" t="e">
        <f>+IF(GS180&gt;#REF!,"SI","NO")</f>
        <v>#REF!</v>
      </c>
    </row>
    <row r="181" spans="1:202" x14ac:dyDescent="0.25">
      <c r="A181" s="35">
        <v>43160</v>
      </c>
      <c r="B181" s="36">
        <v>1594986</v>
      </c>
      <c r="C181" s="36">
        <v>973766</v>
      </c>
      <c r="D181" s="36">
        <v>973766</v>
      </c>
      <c r="E181" s="37" t="s">
        <v>265</v>
      </c>
      <c r="F181" s="37" t="s">
        <v>229</v>
      </c>
      <c r="G181" s="37" t="s">
        <v>266</v>
      </c>
      <c r="H181" s="85" t="s">
        <v>231</v>
      </c>
      <c r="I181" s="37" t="s">
        <v>310</v>
      </c>
      <c r="J181" s="37" t="s">
        <v>263</v>
      </c>
      <c r="K181" s="37" t="s">
        <v>234</v>
      </c>
      <c r="L181" s="37" t="s">
        <v>235</v>
      </c>
      <c r="M181" s="37" t="s">
        <v>264</v>
      </c>
      <c r="N181" s="37" t="s">
        <v>236</v>
      </c>
      <c r="O181" s="37" t="s">
        <v>236</v>
      </c>
      <c r="P181" s="37" t="s">
        <v>239</v>
      </c>
      <c r="Q181" s="37" t="s">
        <v>240</v>
      </c>
      <c r="R181" s="38">
        <v>43045</v>
      </c>
      <c r="S181" s="38">
        <v>43165</v>
      </c>
      <c r="T181" s="38">
        <v>43166</v>
      </c>
      <c r="U181" s="36">
        <v>211956713</v>
      </c>
      <c r="V181" s="36">
        <v>146627</v>
      </c>
      <c r="W181" s="36">
        <v>0</v>
      </c>
      <c r="X181" s="36">
        <v>21224</v>
      </c>
      <c r="Y181" s="36">
        <v>0</v>
      </c>
      <c r="Z181" s="36">
        <v>0</v>
      </c>
      <c r="AA181" s="36">
        <v>0</v>
      </c>
      <c r="AB181" s="36">
        <v>0</v>
      </c>
      <c r="AC181" s="36">
        <v>0</v>
      </c>
      <c r="AD181" s="36">
        <v>76</v>
      </c>
      <c r="AE181" s="36">
        <v>80</v>
      </c>
      <c r="AF181" s="36">
        <v>76</v>
      </c>
      <c r="AG181" s="36">
        <v>320</v>
      </c>
      <c r="AH181" s="36">
        <v>0</v>
      </c>
      <c r="AI181" s="36">
        <v>793</v>
      </c>
      <c r="AJ181" s="36">
        <v>0</v>
      </c>
      <c r="AK181" s="36">
        <v>10445287</v>
      </c>
      <c r="AL181" s="36">
        <v>0</v>
      </c>
      <c r="AM181" s="36">
        <v>0</v>
      </c>
      <c r="AN181" s="36">
        <v>0</v>
      </c>
      <c r="AO181" s="36">
        <v>0</v>
      </c>
      <c r="AP181" s="36">
        <v>0</v>
      </c>
      <c r="AQ181" s="36">
        <v>0</v>
      </c>
      <c r="AR181" s="36">
        <v>0</v>
      </c>
      <c r="AS181" s="36">
        <v>0</v>
      </c>
      <c r="AT181" s="36">
        <v>299397</v>
      </c>
      <c r="AU181" s="36">
        <v>0</v>
      </c>
      <c r="AV181" s="36">
        <v>0</v>
      </c>
      <c r="AW181" s="36">
        <v>89581</v>
      </c>
      <c r="AX181" s="36">
        <v>0</v>
      </c>
      <c r="AY181" s="36">
        <v>383520</v>
      </c>
      <c r="AZ181" s="36">
        <v>1915267</v>
      </c>
      <c r="BA181" s="36">
        <v>0</v>
      </c>
      <c r="BB181" s="36">
        <v>0</v>
      </c>
      <c r="BC181" s="36">
        <v>0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0</v>
      </c>
      <c r="BM181" s="36">
        <v>0</v>
      </c>
      <c r="BN181" s="36">
        <v>0</v>
      </c>
      <c r="BO181" s="36">
        <v>0</v>
      </c>
      <c r="BP181" s="36">
        <v>-5060773</v>
      </c>
      <c r="BQ181" s="36">
        <v>0</v>
      </c>
      <c r="BR181" s="36">
        <v>0</v>
      </c>
      <c r="BS181" s="36">
        <v>0</v>
      </c>
      <c r="BT181" s="36">
        <v>0</v>
      </c>
      <c r="BU181" s="36">
        <v>0</v>
      </c>
      <c r="BV181" s="36">
        <v>0</v>
      </c>
      <c r="BW181" s="36">
        <v>0</v>
      </c>
      <c r="BX181" s="36">
        <v>0</v>
      </c>
      <c r="BY181" s="36">
        <v>0</v>
      </c>
      <c r="BZ181" s="36">
        <v>0</v>
      </c>
      <c r="CA181" s="36">
        <v>0</v>
      </c>
      <c r="CB181" s="36">
        <v>0</v>
      </c>
      <c r="CC181" s="36">
        <v>0</v>
      </c>
      <c r="CD181" s="36">
        <v>6784093</v>
      </c>
      <c r="CE181" s="36">
        <v>8073071</v>
      </c>
      <c r="CF181" s="36">
        <v>0</v>
      </c>
      <c r="CG181" s="36">
        <v>1288978</v>
      </c>
      <c r="CH181" s="36">
        <v>0</v>
      </c>
      <c r="CI181" s="36">
        <v>0</v>
      </c>
      <c r="CJ181" s="36">
        <v>0</v>
      </c>
      <c r="CK181" s="36">
        <v>0</v>
      </c>
      <c r="CL181" s="36">
        <v>1288978</v>
      </c>
      <c r="CM181" s="36">
        <v>-8073071</v>
      </c>
      <c r="CN181" s="36">
        <v>0</v>
      </c>
      <c r="CO181" s="36">
        <v>0</v>
      </c>
      <c r="CP181" s="36">
        <v>0</v>
      </c>
      <c r="CQ181" s="36">
        <v>0</v>
      </c>
      <c r="CR181" s="36">
        <v>0</v>
      </c>
      <c r="CS181" s="36">
        <v>0</v>
      </c>
      <c r="CT181" s="36">
        <v>0</v>
      </c>
      <c r="CU181" s="36">
        <v>0</v>
      </c>
      <c r="CV181" s="36">
        <v>0</v>
      </c>
      <c r="CW181" s="36">
        <v>0</v>
      </c>
      <c r="CX181" s="36">
        <v>0</v>
      </c>
      <c r="CY181" s="36">
        <v>0</v>
      </c>
      <c r="CZ181" s="36">
        <v>0</v>
      </c>
      <c r="DA181" s="36">
        <v>0</v>
      </c>
      <c r="DB181" s="36">
        <v>0</v>
      </c>
      <c r="DC181" s="36">
        <v>0</v>
      </c>
      <c r="DD181" s="36">
        <v>0</v>
      </c>
      <c r="DE181" s="36">
        <v>-8073071</v>
      </c>
      <c r="DF181" s="36">
        <v>0</v>
      </c>
      <c r="DG181" s="36">
        <v>0</v>
      </c>
      <c r="DH181" s="36">
        <v>0</v>
      </c>
      <c r="DI181" s="36">
        <v>0</v>
      </c>
      <c r="DJ181" s="36">
        <v>0</v>
      </c>
      <c r="DK181" s="36">
        <v>0</v>
      </c>
      <c r="DL181" s="36">
        <v>0</v>
      </c>
      <c r="DM181" s="36">
        <v>0</v>
      </c>
      <c r="DN181" s="36">
        <v>0</v>
      </c>
      <c r="DO181" s="36">
        <v>0</v>
      </c>
      <c r="DP181" s="36">
        <v>0</v>
      </c>
      <c r="DQ181" s="36">
        <v>0</v>
      </c>
      <c r="DR181" s="36">
        <v>0</v>
      </c>
      <c r="DS181" s="36">
        <v>0</v>
      </c>
      <c r="DT181" s="36">
        <v>0</v>
      </c>
      <c r="DU181" s="36">
        <v>0</v>
      </c>
      <c r="DV181" s="36">
        <v>0</v>
      </c>
      <c r="DW181" s="36">
        <v>0</v>
      </c>
      <c r="DX181" s="36">
        <v>0</v>
      </c>
      <c r="DY181" s="36">
        <v>0</v>
      </c>
      <c r="DZ181" s="36">
        <v>0</v>
      </c>
      <c r="EA181" s="36">
        <v>0</v>
      </c>
      <c r="EB181" s="36">
        <v>0</v>
      </c>
      <c r="EC181" s="36">
        <v>0</v>
      </c>
      <c r="ED181" s="36">
        <v>0</v>
      </c>
      <c r="EE181" s="36">
        <v>0</v>
      </c>
      <c r="EF181" s="36">
        <v>0</v>
      </c>
      <c r="EG181" s="36">
        <v>0</v>
      </c>
      <c r="EH181" s="36">
        <v>0</v>
      </c>
      <c r="EI181" s="36">
        <v>0</v>
      </c>
      <c r="EJ181" s="36">
        <v>0</v>
      </c>
      <c r="EK181" s="36">
        <v>0</v>
      </c>
      <c r="EL181" s="36">
        <v>0</v>
      </c>
      <c r="EM181" s="36">
        <v>0</v>
      </c>
      <c r="EN181" s="36">
        <v>0</v>
      </c>
      <c r="EO181" s="36">
        <v>0</v>
      </c>
      <c r="EP181" s="36">
        <v>0</v>
      </c>
      <c r="EQ181" s="36">
        <v>0</v>
      </c>
      <c r="ER181" s="36">
        <v>0</v>
      </c>
      <c r="ES181" s="36">
        <v>0</v>
      </c>
      <c r="ET181" s="36">
        <v>0</v>
      </c>
      <c r="EU181" s="36">
        <v>0</v>
      </c>
      <c r="EV181" s="36">
        <v>0</v>
      </c>
      <c r="EW181" s="36">
        <v>0</v>
      </c>
      <c r="EX181" s="36">
        <v>0</v>
      </c>
      <c r="EY181" s="36">
        <v>0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0</v>
      </c>
      <c r="FF181" s="36">
        <v>0</v>
      </c>
      <c r="FG181" s="36">
        <v>0</v>
      </c>
      <c r="FH181" s="36">
        <v>0</v>
      </c>
      <c r="FI181" s="36">
        <v>0</v>
      </c>
      <c r="FJ181" s="36">
        <v>0</v>
      </c>
      <c r="FK181" s="36">
        <v>0</v>
      </c>
      <c r="FL181" s="36">
        <v>0</v>
      </c>
      <c r="FM181" s="36">
        <v>0</v>
      </c>
      <c r="FN181" s="36">
        <v>0</v>
      </c>
      <c r="FO181" s="36">
        <v>0</v>
      </c>
      <c r="FP181" s="36">
        <v>0</v>
      </c>
      <c r="FQ181" s="36">
        <v>1288978</v>
      </c>
      <c r="FR181" s="36">
        <v>0</v>
      </c>
      <c r="FS181" s="37"/>
      <c r="FT181" s="39">
        <f t="shared" si="139"/>
        <v>0</v>
      </c>
      <c r="FU181" s="39">
        <f t="shared" si="140"/>
        <v>666</v>
      </c>
      <c r="FV181" s="39">
        <f t="shared" si="141"/>
        <v>0</v>
      </c>
      <c r="FW181" s="39">
        <f t="shared" si="142"/>
        <v>8777552</v>
      </c>
      <c r="FX181" s="39">
        <f t="shared" si="143"/>
        <v>0</v>
      </c>
      <c r="FY181" s="39">
        <f t="shared" si="144"/>
        <v>251594</v>
      </c>
      <c r="FZ181" s="39">
        <f t="shared" si="145"/>
        <v>0</v>
      </c>
      <c r="GA181" s="39">
        <f t="shared" si="146"/>
        <v>322286</v>
      </c>
      <c r="GB181" s="39">
        <f t="shared" si="147"/>
        <v>1609468</v>
      </c>
      <c r="GC181" s="39">
        <f t="shared" si="148"/>
        <v>0</v>
      </c>
      <c r="GD181" s="39">
        <f t="shared" si="149"/>
        <v>0</v>
      </c>
      <c r="GE181" s="39">
        <f t="shared" si="150"/>
        <v>0</v>
      </c>
      <c r="GF181" s="39"/>
      <c r="GG181" s="39"/>
      <c r="GH181" s="39">
        <f t="shared" si="151"/>
        <v>75278.151260504208</v>
      </c>
      <c r="GI181" s="39">
        <f t="shared" si="152"/>
        <v>0</v>
      </c>
      <c r="GJ181" s="39">
        <f t="shared" si="153"/>
        <v>11036844.151260504</v>
      </c>
      <c r="GK181" s="39"/>
      <c r="GL181" s="39">
        <f t="shared" si="154"/>
        <v>-5060773</v>
      </c>
      <c r="GM181" s="39"/>
      <c r="GN181" s="39">
        <f t="shared" si="118"/>
        <v>0</v>
      </c>
      <c r="GO181" s="40">
        <f t="shared" si="155"/>
        <v>2097000</v>
      </c>
      <c r="GP181" s="40">
        <f t="shared" si="119"/>
        <v>13133844.151260504</v>
      </c>
      <c r="GQ181" s="40">
        <f t="shared" si="120"/>
        <v>8073071.1512605045</v>
      </c>
      <c r="GR181" s="39" t="str">
        <f>IFERROR(VLOOKUP(CONCATENATE(C181,R181,S181),'Clientes Afectados'!$L$4:$M$249,2,0),"NO")</f>
        <v>SI</v>
      </c>
      <c r="GS181" s="64">
        <f t="shared" si="121"/>
        <v>120</v>
      </c>
      <c r="GT181" s="39" t="e">
        <f>+IF(GS181&gt;#REF!,"SI","NO")</f>
        <v>#REF!</v>
      </c>
    </row>
    <row r="182" spans="1:202" x14ac:dyDescent="0.25">
      <c r="A182" s="35">
        <v>43160</v>
      </c>
      <c r="B182" s="36">
        <v>1594986</v>
      </c>
      <c r="C182" s="36">
        <v>984572</v>
      </c>
      <c r="D182" s="36">
        <v>984572</v>
      </c>
      <c r="E182" s="37" t="s">
        <v>348</v>
      </c>
      <c r="F182" s="37" t="s">
        <v>229</v>
      </c>
      <c r="G182" s="37" t="s">
        <v>326</v>
      </c>
      <c r="H182" s="85" t="s">
        <v>231</v>
      </c>
      <c r="I182" s="37" t="s">
        <v>232</v>
      </c>
      <c r="J182" s="37" t="s">
        <v>233</v>
      </c>
      <c r="K182" s="37" t="s">
        <v>234</v>
      </c>
      <c r="L182" s="37" t="s">
        <v>235</v>
      </c>
      <c r="M182" s="37" t="s">
        <v>280</v>
      </c>
      <c r="N182" s="37" t="s">
        <v>327</v>
      </c>
      <c r="O182" s="37" t="s">
        <v>327</v>
      </c>
      <c r="P182" s="37" t="s">
        <v>239</v>
      </c>
      <c r="Q182" s="37" t="s">
        <v>240</v>
      </c>
      <c r="R182" s="38">
        <v>43137</v>
      </c>
      <c r="S182" s="38">
        <v>43165</v>
      </c>
      <c r="T182" s="38">
        <v>43166</v>
      </c>
      <c r="U182" s="36">
        <v>211956713</v>
      </c>
      <c r="V182" s="36">
        <v>251531</v>
      </c>
      <c r="W182" s="36">
        <v>0</v>
      </c>
      <c r="X182" s="36">
        <v>104523</v>
      </c>
      <c r="Y182" s="36">
        <v>0</v>
      </c>
      <c r="Z182" s="36">
        <v>0</v>
      </c>
      <c r="AA182" s="36">
        <v>0</v>
      </c>
      <c r="AB182" s="36">
        <v>0</v>
      </c>
      <c r="AC182" s="36">
        <v>0</v>
      </c>
      <c r="AD182" s="36">
        <v>638</v>
      </c>
      <c r="AE182" s="36">
        <v>721</v>
      </c>
      <c r="AF182" s="36">
        <v>635</v>
      </c>
      <c r="AG182" s="36">
        <v>639</v>
      </c>
      <c r="AH182" s="36">
        <v>84047</v>
      </c>
      <c r="AI182" s="36">
        <v>793</v>
      </c>
      <c r="AJ182" s="36">
        <v>0</v>
      </c>
      <c r="AK182" s="36">
        <v>19031814</v>
      </c>
      <c r="AL182" s="36">
        <v>0</v>
      </c>
      <c r="AM182" s="36">
        <v>0</v>
      </c>
      <c r="AN182" s="36">
        <v>0</v>
      </c>
      <c r="AO182" s="36">
        <v>0</v>
      </c>
      <c r="AP182" s="36">
        <v>0</v>
      </c>
      <c r="AQ182" s="36">
        <v>0</v>
      </c>
      <c r="AR182" s="36">
        <v>0</v>
      </c>
      <c r="AS182" s="36">
        <v>0</v>
      </c>
      <c r="AT182" s="36">
        <v>633364</v>
      </c>
      <c r="AU182" s="36">
        <v>0</v>
      </c>
      <c r="AV182" s="36">
        <v>0</v>
      </c>
      <c r="AW182" s="36">
        <v>155947</v>
      </c>
      <c r="AX182" s="36">
        <v>0</v>
      </c>
      <c r="AY182" s="36">
        <v>847648</v>
      </c>
      <c r="AZ182" s="36">
        <v>3826098</v>
      </c>
      <c r="BA182" s="36">
        <v>237055</v>
      </c>
      <c r="BB182" s="36">
        <v>0</v>
      </c>
      <c r="BC182" s="36">
        <v>0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>
        <v>0</v>
      </c>
      <c r="BO182" s="36">
        <v>0</v>
      </c>
      <c r="BP182" s="36">
        <v>0</v>
      </c>
      <c r="BQ182" s="36">
        <v>0</v>
      </c>
      <c r="BR182" s="36">
        <v>0</v>
      </c>
      <c r="BS182" s="36">
        <v>0</v>
      </c>
      <c r="BT182" s="36">
        <v>0</v>
      </c>
      <c r="BU182" s="36">
        <v>0</v>
      </c>
      <c r="BV182" s="36">
        <v>0</v>
      </c>
      <c r="BW182" s="36">
        <v>0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0</v>
      </c>
      <c r="CD182" s="36">
        <v>20854425</v>
      </c>
      <c r="CE182" s="36">
        <v>24816766</v>
      </c>
      <c r="CF182" s="36">
        <v>0</v>
      </c>
      <c r="CG182" s="36">
        <v>3962341</v>
      </c>
      <c r="CH182" s="36">
        <v>0</v>
      </c>
      <c r="CI182" s="36">
        <v>0</v>
      </c>
      <c r="CJ182" s="36">
        <v>0</v>
      </c>
      <c r="CK182" s="36">
        <v>0</v>
      </c>
      <c r="CL182" s="36">
        <v>3962341</v>
      </c>
      <c r="CM182" s="36">
        <v>-24816766</v>
      </c>
      <c r="CN182" s="36">
        <v>0</v>
      </c>
      <c r="CO182" s="36">
        <v>0</v>
      </c>
      <c r="CP182" s="36">
        <v>0</v>
      </c>
      <c r="CQ182" s="36">
        <v>0</v>
      </c>
      <c r="CR182" s="36">
        <v>0</v>
      </c>
      <c r="CS182" s="36">
        <v>0</v>
      </c>
      <c r="CT182" s="36">
        <v>0</v>
      </c>
      <c r="CU182" s="36">
        <v>0</v>
      </c>
      <c r="CV182" s="36">
        <v>0</v>
      </c>
      <c r="CW182" s="36">
        <v>0</v>
      </c>
      <c r="CX182" s="36">
        <v>0</v>
      </c>
      <c r="CY182" s="36">
        <v>0</v>
      </c>
      <c r="CZ182" s="36">
        <v>0</v>
      </c>
      <c r="DA182" s="36">
        <v>0</v>
      </c>
      <c r="DB182" s="36">
        <v>0</v>
      </c>
      <c r="DC182" s="36">
        <v>0</v>
      </c>
      <c r="DD182" s="36">
        <v>0</v>
      </c>
      <c r="DE182" s="36">
        <v>-24816766</v>
      </c>
      <c r="DF182" s="36">
        <v>0</v>
      </c>
      <c r="DG182" s="36">
        <v>0</v>
      </c>
      <c r="DH182" s="36">
        <v>0</v>
      </c>
      <c r="DI182" s="36">
        <v>0</v>
      </c>
      <c r="DJ182" s="36">
        <v>0</v>
      </c>
      <c r="DK182" s="36">
        <v>0</v>
      </c>
      <c r="DL182" s="36">
        <v>0</v>
      </c>
      <c r="DM182" s="36">
        <v>0</v>
      </c>
      <c r="DN182" s="36">
        <v>0</v>
      </c>
      <c r="DO182" s="36">
        <v>0</v>
      </c>
      <c r="DP182" s="36">
        <v>0</v>
      </c>
      <c r="DQ182" s="36">
        <v>0</v>
      </c>
      <c r="DR182" s="36">
        <v>0</v>
      </c>
      <c r="DS182" s="36">
        <v>0</v>
      </c>
      <c r="DT182" s="36">
        <v>0</v>
      </c>
      <c r="DU182" s="36">
        <v>0</v>
      </c>
      <c r="DV182" s="36">
        <v>0</v>
      </c>
      <c r="DW182" s="36">
        <v>0</v>
      </c>
      <c r="DX182" s="36">
        <v>0</v>
      </c>
      <c r="DY182" s="36">
        <v>0</v>
      </c>
      <c r="DZ182" s="36">
        <v>0</v>
      </c>
      <c r="EA182" s="36">
        <v>0</v>
      </c>
      <c r="EB182" s="36">
        <v>0</v>
      </c>
      <c r="EC182" s="36">
        <v>0</v>
      </c>
      <c r="ED182" s="36">
        <v>0</v>
      </c>
      <c r="EE182" s="36">
        <v>0</v>
      </c>
      <c r="EF182" s="36">
        <v>0</v>
      </c>
      <c r="EG182" s="36">
        <v>0</v>
      </c>
      <c r="EH182" s="36">
        <v>0</v>
      </c>
      <c r="EI182" s="36">
        <v>0</v>
      </c>
      <c r="EJ182" s="36">
        <v>0</v>
      </c>
      <c r="EK182" s="36">
        <v>0</v>
      </c>
      <c r="EL182" s="36">
        <v>0</v>
      </c>
      <c r="EM182" s="36">
        <v>0</v>
      </c>
      <c r="EN182" s="36">
        <v>0</v>
      </c>
      <c r="EO182" s="36">
        <v>0</v>
      </c>
      <c r="EP182" s="36">
        <v>0</v>
      </c>
      <c r="EQ182" s="36">
        <v>0</v>
      </c>
      <c r="ER182" s="36">
        <v>0</v>
      </c>
      <c r="ES182" s="36">
        <v>0</v>
      </c>
      <c r="ET182" s="36">
        <v>0</v>
      </c>
      <c r="EU182" s="36">
        <v>0</v>
      </c>
      <c r="EV182" s="36">
        <v>0</v>
      </c>
      <c r="EW182" s="36">
        <v>0</v>
      </c>
      <c r="EX182" s="36">
        <v>0</v>
      </c>
      <c r="EY182" s="36">
        <v>0</v>
      </c>
      <c r="EZ182" s="36">
        <v>0</v>
      </c>
      <c r="FA182" s="36">
        <v>0</v>
      </c>
      <c r="FB182" s="36">
        <v>0</v>
      </c>
      <c r="FC182" s="36">
        <v>0</v>
      </c>
      <c r="FD182" s="36">
        <v>0</v>
      </c>
      <c r="FE182" s="36">
        <v>0</v>
      </c>
      <c r="FF182" s="36">
        <v>0</v>
      </c>
      <c r="FG182" s="36">
        <v>0</v>
      </c>
      <c r="FH182" s="36">
        <v>0</v>
      </c>
      <c r="FI182" s="36">
        <v>0</v>
      </c>
      <c r="FJ182" s="36">
        <v>0</v>
      </c>
      <c r="FK182" s="36">
        <v>0</v>
      </c>
      <c r="FL182" s="36">
        <v>0</v>
      </c>
      <c r="FM182" s="36">
        <v>0</v>
      </c>
      <c r="FN182" s="36">
        <v>0</v>
      </c>
      <c r="FO182" s="36">
        <v>0</v>
      </c>
      <c r="FP182" s="36">
        <v>0</v>
      </c>
      <c r="FQ182" s="36">
        <v>3962341</v>
      </c>
      <c r="FR182" s="36">
        <v>0</v>
      </c>
      <c r="FS182" s="37"/>
      <c r="FT182" s="39">
        <f t="shared" si="139"/>
        <v>70628</v>
      </c>
      <c r="FU182" s="39">
        <f t="shared" si="140"/>
        <v>666</v>
      </c>
      <c r="FV182" s="39">
        <f t="shared" si="141"/>
        <v>0</v>
      </c>
      <c r="FW182" s="39">
        <f t="shared" si="142"/>
        <v>15993121</v>
      </c>
      <c r="FX182" s="39">
        <f t="shared" si="143"/>
        <v>0</v>
      </c>
      <c r="FY182" s="39">
        <f t="shared" si="144"/>
        <v>532239</v>
      </c>
      <c r="FZ182" s="39">
        <f t="shared" si="145"/>
        <v>0</v>
      </c>
      <c r="GA182" s="39">
        <f t="shared" si="146"/>
        <v>712309</v>
      </c>
      <c r="GB182" s="39">
        <f t="shared" si="147"/>
        <v>3215208</v>
      </c>
      <c r="GC182" s="39">
        <f t="shared" si="148"/>
        <v>199206</v>
      </c>
      <c r="GD182" s="39">
        <f t="shared" si="149"/>
        <v>0</v>
      </c>
      <c r="GE182" s="39">
        <f t="shared" si="150"/>
        <v>0</v>
      </c>
      <c r="GF182" s="39"/>
      <c r="GG182" s="39"/>
      <c r="GH182" s="39">
        <f t="shared" si="151"/>
        <v>131047.89915966387</v>
      </c>
      <c r="GI182" s="39">
        <f t="shared" si="152"/>
        <v>0</v>
      </c>
      <c r="GJ182" s="39">
        <f t="shared" si="153"/>
        <v>20854424.899159662</v>
      </c>
      <c r="GK182" s="39"/>
      <c r="GL182" s="39">
        <f t="shared" si="154"/>
        <v>0</v>
      </c>
      <c r="GM182" s="39"/>
      <c r="GN182" s="39">
        <f t="shared" si="118"/>
        <v>0</v>
      </c>
      <c r="GO182" s="40">
        <f t="shared" si="155"/>
        <v>3962341</v>
      </c>
      <c r="GP182" s="40">
        <f t="shared" si="119"/>
        <v>24816765.899159662</v>
      </c>
      <c r="GQ182" s="40">
        <f t="shared" si="120"/>
        <v>24816765.899159662</v>
      </c>
      <c r="GR182" s="39" t="str">
        <f>IFERROR(VLOOKUP(CONCATENATE(C182,R182,S182),'Clientes Afectados'!$L$4:$M$249,2,0),"NO")</f>
        <v>NO</v>
      </c>
      <c r="GS182" s="64">
        <f t="shared" si="121"/>
        <v>28</v>
      </c>
      <c r="GT182" s="39" t="e">
        <f>+IF(GS182&gt;#REF!,"SI","NO")</f>
        <v>#REF!</v>
      </c>
    </row>
    <row r="183" spans="1:202" x14ac:dyDescent="0.25">
      <c r="A183" s="35">
        <v>43160</v>
      </c>
      <c r="B183" s="36">
        <v>1594986</v>
      </c>
      <c r="C183" s="36">
        <v>985980</v>
      </c>
      <c r="D183" s="36">
        <v>985980</v>
      </c>
      <c r="E183" s="37" t="s">
        <v>349</v>
      </c>
      <c r="F183" s="37" t="s">
        <v>229</v>
      </c>
      <c r="G183" s="37" t="s">
        <v>329</v>
      </c>
      <c r="H183" s="85" t="s">
        <v>231</v>
      </c>
      <c r="I183" s="37" t="s">
        <v>232</v>
      </c>
      <c r="J183" s="37" t="s">
        <v>233</v>
      </c>
      <c r="K183" s="37" t="s">
        <v>234</v>
      </c>
      <c r="L183" s="37" t="s">
        <v>235</v>
      </c>
      <c r="M183" s="37" t="s">
        <v>279</v>
      </c>
      <c r="N183" s="37" t="s">
        <v>330</v>
      </c>
      <c r="O183" s="37" t="s">
        <v>330</v>
      </c>
      <c r="P183" s="37" t="s">
        <v>239</v>
      </c>
      <c r="Q183" s="37" t="s">
        <v>240</v>
      </c>
      <c r="R183" s="38">
        <v>43137</v>
      </c>
      <c r="S183" s="38">
        <v>43165</v>
      </c>
      <c r="T183" s="38">
        <v>43166</v>
      </c>
      <c r="U183" s="36">
        <v>211956713</v>
      </c>
      <c r="V183" s="36">
        <v>85452</v>
      </c>
      <c r="W183" s="36">
        <v>0</v>
      </c>
      <c r="X183" s="36">
        <v>16367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277</v>
      </c>
      <c r="AE183" s="36">
        <v>280</v>
      </c>
      <c r="AF183" s="36">
        <v>274</v>
      </c>
      <c r="AG183" s="36">
        <v>207</v>
      </c>
      <c r="AH183" s="36">
        <v>84047</v>
      </c>
      <c r="AI183" s="36">
        <v>793</v>
      </c>
      <c r="AJ183" s="36">
        <v>0</v>
      </c>
      <c r="AK183" s="36">
        <v>6465631</v>
      </c>
      <c r="AL183" s="36">
        <v>0</v>
      </c>
      <c r="AM183" s="36">
        <v>0</v>
      </c>
      <c r="AN183" s="36">
        <v>0</v>
      </c>
      <c r="AO183" s="36">
        <v>0</v>
      </c>
      <c r="AP183" s="36">
        <v>0</v>
      </c>
      <c r="AQ183" s="36">
        <v>0</v>
      </c>
      <c r="AR183" s="36">
        <v>0</v>
      </c>
      <c r="AS183" s="36">
        <v>0</v>
      </c>
      <c r="AT183" s="36">
        <v>215171</v>
      </c>
      <c r="AU183" s="36">
        <v>0</v>
      </c>
      <c r="AV183" s="36">
        <v>0</v>
      </c>
      <c r="AW183" s="36">
        <v>52979</v>
      </c>
      <c r="AX183" s="36">
        <v>0</v>
      </c>
      <c r="AY183" s="36">
        <v>329184</v>
      </c>
      <c r="AZ183" s="36">
        <v>1241463</v>
      </c>
      <c r="BA183" s="36">
        <v>0</v>
      </c>
      <c r="BB183" s="36">
        <v>0</v>
      </c>
      <c r="BC183" s="36">
        <v>0</v>
      </c>
      <c r="BD183" s="36">
        <v>0</v>
      </c>
      <c r="BE183" s="36">
        <v>0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>
        <v>0</v>
      </c>
      <c r="BN183" s="36">
        <v>0</v>
      </c>
      <c r="BO183" s="36">
        <v>0</v>
      </c>
      <c r="BP183" s="36">
        <v>0</v>
      </c>
      <c r="BQ183" s="36">
        <v>0</v>
      </c>
      <c r="BR183" s="36">
        <v>0</v>
      </c>
      <c r="BS183" s="36">
        <v>0</v>
      </c>
      <c r="BT183" s="36">
        <v>0</v>
      </c>
      <c r="BU183" s="36">
        <v>0</v>
      </c>
      <c r="BV183" s="36">
        <v>0</v>
      </c>
      <c r="BW183" s="36">
        <v>0</v>
      </c>
      <c r="BX183" s="36">
        <v>0</v>
      </c>
      <c r="BY183" s="36">
        <v>0</v>
      </c>
      <c r="BZ183" s="36">
        <v>0</v>
      </c>
      <c r="CA183" s="36">
        <v>0</v>
      </c>
      <c r="CB183" s="36">
        <v>0</v>
      </c>
      <c r="CC183" s="36">
        <v>0</v>
      </c>
      <c r="CD183" s="36">
        <v>7049804</v>
      </c>
      <c r="CE183" s="36">
        <v>8389267</v>
      </c>
      <c r="CF183" s="36">
        <v>0</v>
      </c>
      <c r="CG183" s="36">
        <v>1339463</v>
      </c>
      <c r="CH183" s="36">
        <v>0</v>
      </c>
      <c r="CI183" s="36">
        <v>0</v>
      </c>
      <c r="CJ183" s="36">
        <v>0</v>
      </c>
      <c r="CK183" s="36">
        <v>0</v>
      </c>
      <c r="CL183" s="36">
        <v>1339463</v>
      </c>
      <c r="CM183" s="36">
        <v>-8389267</v>
      </c>
      <c r="CN183" s="36">
        <v>0</v>
      </c>
      <c r="CO183" s="36">
        <v>0</v>
      </c>
      <c r="CP183" s="36">
        <v>0</v>
      </c>
      <c r="CQ183" s="36">
        <v>0</v>
      </c>
      <c r="CR183" s="36">
        <v>0</v>
      </c>
      <c r="CS183" s="36">
        <v>0</v>
      </c>
      <c r="CT183" s="36">
        <v>0</v>
      </c>
      <c r="CU183" s="36">
        <v>0</v>
      </c>
      <c r="CV183" s="36">
        <v>0</v>
      </c>
      <c r="CW183" s="36">
        <v>0</v>
      </c>
      <c r="CX183" s="36">
        <v>0</v>
      </c>
      <c r="CY183" s="36">
        <v>0</v>
      </c>
      <c r="CZ183" s="36">
        <v>0</v>
      </c>
      <c r="DA183" s="36">
        <v>0</v>
      </c>
      <c r="DB183" s="36">
        <v>0</v>
      </c>
      <c r="DC183" s="36">
        <v>0</v>
      </c>
      <c r="DD183" s="36">
        <v>0</v>
      </c>
      <c r="DE183" s="36">
        <v>-8389267</v>
      </c>
      <c r="DF183" s="36">
        <v>0</v>
      </c>
      <c r="DG183" s="36">
        <v>0</v>
      </c>
      <c r="DH183" s="36">
        <v>0</v>
      </c>
      <c r="DI183" s="36">
        <v>0</v>
      </c>
      <c r="DJ183" s="36">
        <v>0</v>
      </c>
      <c r="DK183" s="36">
        <v>0</v>
      </c>
      <c r="DL183" s="36">
        <v>0</v>
      </c>
      <c r="DM183" s="36">
        <v>0</v>
      </c>
      <c r="DN183" s="36">
        <v>0</v>
      </c>
      <c r="DO183" s="36">
        <v>0</v>
      </c>
      <c r="DP183" s="36">
        <v>0</v>
      </c>
      <c r="DQ183" s="36">
        <v>0</v>
      </c>
      <c r="DR183" s="36">
        <v>0</v>
      </c>
      <c r="DS183" s="36">
        <v>0</v>
      </c>
      <c r="DT183" s="36">
        <v>0</v>
      </c>
      <c r="DU183" s="36">
        <v>0</v>
      </c>
      <c r="DV183" s="36">
        <v>0</v>
      </c>
      <c r="DW183" s="36">
        <v>0</v>
      </c>
      <c r="DX183" s="36">
        <v>0</v>
      </c>
      <c r="DY183" s="36">
        <v>0</v>
      </c>
      <c r="DZ183" s="36">
        <v>0</v>
      </c>
      <c r="EA183" s="36">
        <v>0</v>
      </c>
      <c r="EB183" s="36">
        <v>0</v>
      </c>
      <c r="EC183" s="36">
        <v>0</v>
      </c>
      <c r="ED183" s="36">
        <v>0</v>
      </c>
      <c r="EE183" s="36">
        <v>0</v>
      </c>
      <c r="EF183" s="36">
        <v>0</v>
      </c>
      <c r="EG183" s="36">
        <v>0</v>
      </c>
      <c r="EH183" s="36">
        <v>0</v>
      </c>
      <c r="EI183" s="36">
        <v>0</v>
      </c>
      <c r="EJ183" s="36">
        <v>0</v>
      </c>
      <c r="EK183" s="36">
        <v>0</v>
      </c>
      <c r="EL183" s="36">
        <v>0</v>
      </c>
      <c r="EM183" s="36">
        <v>0</v>
      </c>
      <c r="EN183" s="36">
        <v>0</v>
      </c>
      <c r="EO183" s="36">
        <v>0</v>
      </c>
      <c r="EP183" s="36">
        <v>0</v>
      </c>
      <c r="EQ183" s="36">
        <v>0</v>
      </c>
      <c r="ER183" s="36">
        <v>0</v>
      </c>
      <c r="ES183" s="36">
        <v>0</v>
      </c>
      <c r="ET183" s="36">
        <v>0</v>
      </c>
      <c r="EU183" s="36">
        <v>0</v>
      </c>
      <c r="EV183" s="36">
        <v>0</v>
      </c>
      <c r="EW183" s="36">
        <v>0</v>
      </c>
      <c r="EX183" s="36">
        <v>0</v>
      </c>
      <c r="EY183" s="36">
        <v>0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0</v>
      </c>
      <c r="FF183" s="36">
        <v>0</v>
      </c>
      <c r="FG183" s="36">
        <v>0</v>
      </c>
      <c r="FH183" s="36">
        <v>0</v>
      </c>
      <c r="FI183" s="36">
        <v>0</v>
      </c>
      <c r="FJ183" s="36">
        <v>0</v>
      </c>
      <c r="FK183" s="36">
        <v>0</v>
      </c>
      <c r="FL183" s="36">
        <v>0</v>
      </c>
      <c r="FM183" s="36">
        <v>0</v>
      </c>
      <c r="FN183" s="36">
        <v>0</v>
      </c>
      <c r="FO183" s="36">
        <v>0</v>
      </c>
      <c r="FP183" s="36">
        <v>0</v>
      </c>
      <c r="FQ183" s="36">
        <v>1339463</v>
      </c>
      <c r="FR183" s="36">
        <v>0</v>
      </c>
      <c r="FS183" s="37"/>
      <c r="FT183" s="39">
        <f t="shared" si="139"/>
        <v>70628</v>
      </c>
      <c r="FU183" s="39">
        <f t="shared" si="140"/>
        <v>666</v>
      </c>
      <c r="FV183" s="39">
        <f t="shared" si="141"/>
        <v>0</v>
      </c>
      <c r="FW183" s="39">
        <f t="shared" si="142"/>
        <v>5433303</v>
      </c>
      <c r="FX183" s="39">
        <f t="shared" si="143"/>
        <v>0</v>
      </c>
      <c r="FY183" s="39">
        <f t="shared" si="144"/>
        <v>180816</v>
      </c>
      <c r="FZ183" s="39">
        <f t="shared" si="145"/>
        <v>0</v>
      </c>
      <c r="GA183" s="39">
        <f t="shared" si="146"/>
        <v>276625</v>
      </c>
      <c r="GB183" s="39">
        <f t="shared" si="147"/>
        <v>1043246</v>
      </c>
      <c r="GC183" s="39">
        <f t="shared" si="148"/>
        <v>0</v>
      </c>
      <c r="GD183" s="39">
        <f t="shared" si="149"/>
        <v>0</v>
      </c>
      <c r="GE183" s="39">
        <f t="shared" si="150"/>
        <v>0</v>
      </c>
      <c r="GF183" s="39"/>
      <c r="GG183" s="39"/>
      <c r="GH183" s="39">
        <f t="shared" si="151"/>
        <v>44520.168067226892</v>
      </c>
      <c r="GI183" s="39">
        <f t="shared" si="152"/>
        <v>0</v>
      </c>
      <c r="GJ183" s="39">
        <f t="shared" si="153"/>
        <v>7049804.1680672271</v>
      </c>
      <c r="GK183" s="39"/>
      <c r="GL183" s="39">
        <f t="shared" si="154"/>
        <v>0</v>
      </c>
      <c r="GM183" s="39"/>
      <c r="GN183" s="39">
        <f t="shared" si="118"/>
        <v>0</v>
      </c>
      <c r="GO183" s="40">
        <f t="shared" si="155"/>
        <v>1339463</v>
      </c>
      <c r="GP183" s="40">
        <f t="shared" si="119"/>
        <v>8389267.168067228</v>
      </c>
      <c r="GQ183" s="40">
        <f t="shared" si="120"/>
        <v>8389267.168067228</v>
      </c>
      <c r="GR183" s="39" t="str">
        <f>IFERROR(VLOOKUP(CONCATENATE(C183,R183,S183),'Clientes Afectados'!$L$4:$M$249,2,0),"NO")</f>
        <v>NO</v>
      </c>
      <c r="GS183" s="64">
        <f t="shared" si="121"/>
        <v>28</v>
      </c>
      <c r="GT183" s="39" t="e">
        <f>+IF(GS183&gt;#REF!,"SI","NO")</f>
        <v>#REF!</v>
      </c>
    </row>
    <row r="184" spans="1:202" x14ac:dyDescent="0.25">
      <c r="A184" s="35">
        <v>43160</v>
      </c>
      <c r="B184" s="36">
        <v>1594986</v>
      </c>
      <c r="C184" s="36">
        <v>1027882</v>
      </c>
      <c r="D184" s="36">
        <v>1027882</v>
      </c>
      <c r="E184" s="37" t="s">
        <v>350</v>
      </c>
      <c r="F184" s="37" t="s">
        <v>229</v>
      </c>
      <c r="G184" s="37" t="s">
        <v>332</v>
      </c>
      <c r="H184" s="85" t="s">
        <v>231</v>
      </c>
      <c r="I184" s="37" t="s">
        <v>244</v>
      </c>
      <c r="J184" s="37" t="s">
        <v>233</v>
      </c>
      <c r="K184" s="37" t="s">
        <v>234</v>
      </c>
      <c r="L184" s="37" t="s">
        <v>235</v>
      </c>
      <c r="M184" s="37" t="s">
        <v>279</v>
      </c>
      <c r="N184" s="37" t="s">
        <v>280</v>
      </c>
      <c r="O184" s="37" t="s">
        <v>280</v>
      </c>
      <c r="P184" s="37" t="s">
        <v>239</v>
      </c>
      <c r="Q184" s="37" t="s">
        <v>240</v>
      </c>
      <c r="R184" s="38">
        <v>43137</v>
      </c>
      <c r="S184" s="38">
        <v>43165</v>
      </c>
      <c r="T184" s="38">
        <v>43166</v>
      </c>
      <c r="U184" s="36">
        <v>211956713</v>
      </c>
      <c r="V184" s="36">
        <v>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36">
        <v>299684</v>
      </c>
      <c r="AD184" s="36">
        <v>0</v>
      </c>
      <c r="AE184" s="36">
        <v>0</v>
      </c>
      <c r="AF184" s="36">
        <v>0</v>
      </c>
      <c r="AG184" s="36">
        <v>0</v>
      </c>
      <c r="AH184" s="36">
        <v>84047</v>
      </c>
      <c r="AI184" s="36">
        <v>793</v>
      </c>
      <c r="AJ184" s="36">
        <v>0</v>
      </c>
      <c r="AK184" s="36">
        <v>22675257</v>
      </c>
      <c r="AL184" s="36">
        <v>0</v>
      </c>
      <c r="AM184" s="36">
        <v>0</v>
      </c>
      <c r="AN184" s="36">
        <v>0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768879</v>
      </c>
      <c r="AZ184" s="36">
        <v>0</v>
      </c>
      <c r="BA184" s="36">
        <v>0</v>
      </c>
      <c r="BB184" s="36">
        <v>0</v>
      </c>
      <c r="BC184" s="36">
        <v>0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>
        <v>0</v>
      </c>
      <c r="BO184" s="36">
        <v>0</v>
      </c>
      <c r="BP184" s="36">
        <v>0</v>
      </c>
      <c r="BQ184" s="36">
        <v>0</v>
      </c>
      <c r="BR184" s="36">
        <v>0</v>
      </c>
      <c r="BS184" s="36">
        <v>0</v>
      </c>
      <c r="BT184" s="36">
        <v>0</v>
      </c>
      <c r="BU184" s="36">
        <v>0</v>
      </c>
      <c r="BV184" s="36">
        <v>0</v>
      </c>
      <c r="BW184" s="36">
        <v>0</v>
      </c>
      <c r="BX184" s="3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19772249</v>
      </c>
      <c r="CE184" s="36">
        <v>23528976</v>
      </c>
      <c r="CF184" s="36">
        <v>0</v>
      </c>
      <c r="CG184" s="36">
        <v>3756727</v>
      </c>
      <c r="CH184" s="36">
        <v>0</v>
      </c>
      <c r="CI184" s="36">
        <v>0</v>
      </c>
      <c r="CJ184" s="36">
        <v>0</v>
      </c>
      <c r="CK184" s="36">
        <v>0</v>
      </c>
      <c r="CL184" s="36">
        <v>3756727</v>
      </c>
      <c r="CM184" s="36">
        <v>-23528976</v>
      </c>
      <c r="CN184" s="36">
        <v>0</v>
      </c>
      <c r="CO184" s="36">
        <v>0</v>
      </c>
      <c r="CP184" s="36">
        <v>0</v>
      </c>
      <c r="CQ184" s="36">
        <v>0</v>
      </c>
      <c r="CR184" s="36">
        <v>0</v>
      </c>
      <c r="CS184" s="36">
        <v>0</v>
      </c>
      <c r="CT184" s="36">
        <v>0</v>
      </c>
      <c r="CU184" s="36">
        <v>0</v>
      </c>
      <c r="CV184" s="36">
        <v>0</v>
      </c>
      <c r="CW184" s="36">
        <v>0</v>
      </c>
      <c r="CX184" s="36">
        <v>0</v>
      </c>
      <c r="CY184" s="36">
        <v>0</v>
      </c>
      <c r="CZ184" s="36">
        <v>0</v>
      </c>
      <c r="DA184" s="36">
        <v>0</v>
      </c>
      <c r="DB184" s="36">
        <v>0</v>
      </c>
      <c r="DC184" s="36">
        <v>0</v>
      </c>
      <c r="DD184" s="36">
        <v>0</v>
      </c>
      <c r="DE184" s="36">
        <v>-23528976</v>
      </c>
      <c r="DF184" s="36">
        <v>0</v>
      </c>
      <c r="DG184" s="36">
        <v>0</v>
      </c>
      <c r="DH184" s="36">
        <v>0</v>
      </c>
      <c r="DI184" s="36">
        <v>0</v>
      </c>
      <c r="DJ184" s="36">
        <v>0</v>
      </c>
      <c r="DK184" s="36">
        <v>0</v>
      </c>
      <c r="DL184" s="36">
        <v>0</v>
      </c>
      <c r="DM184" s="36">
        <v>0</v>
      </c>
      <c r="DN184" s="36">
        <v>0</v>
      </c>
      <c r="DO184" s="36">
        <v>0</v>
      </c>
      <c r="DP184" s="36">
        <v>0</v>
      </c>
      <c r="DQ184" s="36">
        <v>0</v>
      </c>
      <c r="DR184" s="36">
        <v>0</v>
      </c>
      <c r="DS184" s="36">
        <v>0</v>
      </c>
      <c r="DT184" s="36">
        <v>0</v>
      </c>
      <c r="DU184" s="36">
        <v>0</v>
      </c>
      <c r="DV184" s="36">
        <v>0</v>
      </c>
      <c r="DW184" s="36">
        <v>0</v>
      </c>
      <c r="DX184" s="36">
        <v>0</v>
      </c>
      <c r="DY184" s="36">
        <v>0</v>
      </c>
      <c r="DZ184" s="36">
        <v>0</v>
      </c>
      <c r="EA184" s="36">
        <v>0</v>
      </c>
      <c r="EB184" s="36">
        <v>0</v>
      </c>
      <c r="EC184" s="36">
        <v>0</v>
      </c>
      <c r="ED184" s="36">
        <v>0</v>
      </c>
      <c r="EE184" s="36">
        <v>0</v>
      </c>
      <c r="EF184" s="36">
        <v>0</v>
      </c>
      <c r="EG184" s="36">
        <v>0</v>
      </c>
      <c r="EH184" s="36">
        <v>0</v>
      </c>
      <c r="EI184" s="36">
        <v>0</v>
      </c>
      <c r="EJ184" s="36">
        <v>0</v>
      </c>
      <c r="EK184" s="36">
        <v>0</v>
      </c>
      <c r="EL184" s="36">
        <v>0</v>
      </c>
      <c r="EM184" s="36">
        <v>0</v>
      </c>
      <c r="EN184" s="36">
        <v>0</v>
      </c>
      <c r="EO184" s="36">
        <v>0</v>
      </c>
      <c r="EP184" s="36">
        <v>0</v>
      </c>
      <c r="EQ184" s="36">
        <v>0</v>
      </c>
      <c r="ER184" s="36">
        <v>0</v>
      </c>
      <c r="ES184" s="36">
        <v>0</v>
      </c>
      <c r="ET184" s="36">
        <v>0</v>
      </c>
      <c r="EU184" s="36">
        <v>0</v>
      </c>
      <c r="EV184" s="36">
        <v>0</v>
      </c>
      <c r="EW184" s="36">
        <v>0</v>
      </c>
      <c r="EX184" s="36">
        <v>0</v>
      </c>
      <c r="EY184" s="36">
        <v>0</v>
      </c>
      <c r="EZ184" s="36">
        <v>0</v>
      </c>
      <c r="FA184" s="36">
        <v>0</v>
      </c>
      <c r="FB184" s="36">
        <v>0</v>
      </c>
      <c r="FC184" s="36">
        <v>0</v>
      </c>
      <c r="FD184" s="36">
        <v>0</v>
      </c>
      <c r="FE184" s="36">
        <v>0</v>
      </c>
      <c r="FF184" s="36">
        <v>0</v>
      </c>
      <c r="FG184" s="36">
        <v>0</v>
      </c>
      <c r="FH184" s="36">
        <v>0</v>
      </c>
      <c r="FI184" s="36">
        <v>0</v>
      </c>
      <c r="FJ184" s="36">
        <v>0</v>
      </c>
      <c r="FK184" s="36">
        <v>0</v>
      </c>
      <c r="FL184" s="36">
        <v>0</v>
      </c>
      <c r="FM184" s="36">
        <v>0</v>
      </c>
      <c r="FN184" s="36">
        <v>0</v>
      </c>
      <c r="FO184" s="36">
        <v>0</v>
      </c>
      <c r="FP184" s="36">
        <v>0</v>
      </c>
      <c r="FQ184" s="36">
        <v>3756727</v>
      </c>
      <c r="FR184" s="36">
        <v>0</v>
      </c>
      <c r="FS184" s="37"/>
      <c r="FT184" s="39">
        <f t="shared" si="139"/>
        <v>70628</v>
      </c>
      <c r="FU184" s="39">
        <f t="shared" si="140"/>
        <v>666</v>
      </c>
      <c r="FV184" s="39">
        <f t="shared" si="141"/>
        <v>0</v>
      </c>
      <c r="FW184" s="39">
        <f t="shared" si="142"/>
        <v>19054838</v>
      </c>
      <c r="FX184" s="39">
        <f t="shared" si="143"/>
        <v>0</v>
      </c>
      <c r="FY184" s="39">
        <f t="shared" si="144"/>
        <v>0</v>
      </c>
      <c r="FZ184" s="39">
        <f t="shared" si="145"/>
        <v>0</v>
      </c>
      <c r="GA184" s="39">
        <f t="shared" si="146"/>
        <v>646117</v>
      </c>
      <c r="GB184" s="39">
        <f t="shared" si="147"/>
        <v>0</v>
      </c>
      <c r="GC184" s="39">
        <f t="shared" si="148"/>
        <v>0</v>
      </c>
      <c r="GD184" s="39">
        <f t="shared" si="149"/>
        <v>0</v>
      </c>
      <c r="GE184" s="39">
        <f t="shared" si="150"/>
        <v>0</v>
      </c>
      <c r="GF184" s="39"/>
      <c r="GG184" s="39"/>
      <c r="GH184" s="39">
        <f t="shared" si="151"/>
        <v>0</v>
      </c>
      <c r="GI184" s="39">
        <f t="shared" si="152"/>
        <v>0</v>
      </c>
      <c r="GJ184" s="39">
        <f t="shared" si="153"/>
        <v>19772249</v>
      </c>
      <c r="GK184" s="39"/>
      <c r="GL184" s="39">
        <f t="shared" si="154"/>
        <v>0</v>
      </c>
      <c r="GM184" s="39"/>
      <c r="GN184" s="39">
        <f t="shared" si="118"/>
        <v>0</v>
      </c>
      <c r="GO184" s="40">
        <f t="shared" si="155"/>
        <v>3756727</v>
      </c>
      <c r="GP184" s="40">
        <f t="shared" si="119"/>
        <v>23528976</v>
      </c>
      <c r="GQ184" s="40">
        <f t="shared" si="120"/>
        <v>23528976</v>
      </c>
      <c r="GR184" s="39" t="str">
        <f>IFERROR(VLOOKUP(CONCATENATE(C184,R184,S184),'Clientes Afectados'!$L$4:$M$249,2,0),"NO")</f>
        <v>NO</v>
      </c>
      <c r="GS184" s="64">
        <f t="shared" si="121"/>
        <v>28</v>
      </c>
      <c r="GT184" s="39" t="e">
        <f>+IF(GS184&gt;#REF!,"SI","NO")</f>
        <v>#REF!</v>
      </c>
    </row>
    <row r="185" spans="1:202" x14ac:dyDescent="0.25">
      <c r="A185" s="35">
        <v>43160</v>
      </c>
      <c r="B185" s="36">
        <v>1594986</v>
      </c>
      <c r="C185" s="36">
        <v>1263130</v>
      </c>
      <c r="D185" s="36">
        <v>1263130</v>
      </c>
      <c r="E185" s="37" t="s">
        <v>267</v>
      </c>
      <c r="F185" s="37" t="s">
        <v>229</v>
      </c>
      <c r="G185" s="37" t="s">
        <v>268</v>
      </c>
      <c r="H185" s="85" t="s">
        <v>231</v>
      </c>
      <c r="I185" s="37" t="s">
        <v>262</v>
      </c>
      <c r="J185" s="37" t="s">
        <v>233</v>
      </c>
      <c r="K185" s="37" t="s">
        <v>234</v>
      </c>
      <c r="L185" s="37" t="s">
        <v>235</v>
      </c>
      <c r="M185" s="37" t="s">
        <v>269</v>
      </c>
      <c r="N185" s="37" t="s">
        <v>270</v>
      </c>
      <c r="O185" s="37" t="s">
        <v>270</v>
      </c>
      <c r="P185" s="37" t="s">
        <v>239</v>
      </c>
      <c r="Q185" s="37" t="s">
        <v>240</v>
      </c>
      <c r="R185" s="38">
        <v>43137</v>
      </c>
      <c r="S185" s="38">
        <v>43165</v>
      </c>
      <c r="T185" s="38">
        <v>43166</v>
      </c>
      <c r="U185" s="36">
        <v>211956713</v>
      </c>
      <c r="V185" s="36">
        <v>28476</v>
      </c>
      <c r="W185" s="36">
        <v>0</v>
      </c>
      <c r="X185" s="36">
        <v>6332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50</v>
      </c>
      <c r="AE185" s="36">
        <v>53</v>
      </c>
      <c r="AF185" s="36">
        <v>48</v>
      </c>
      <c r="AG185" s="36">
        <v>50</v>
      </c>
      <c r="AH185" s="36">
        <v>0</v>
      </c>
      <c r="AI185" s="36">
        <v>793</v>
      </c>
      <c r="AJ185" s="36">
        <v>0</v>
      </c>
      <c r="AK185" s="36">
        <v>2154604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71703</v>
      </c>
      <c r="AU185" s="36">
        <v>0</v>
      </c>
      <c r="AV185" s="36">
        <v>0</v>
      </c>
      <c r="AW185" s="36">
        <v>17655</v>
      </c>
      <c r="AX185" s="36">
        <v>0</v>
      </c>
      <c r="AY185" s="36">
        <v>62310</v>
      </c>
      <c r="AZ185" s="36">
        <v>302139</v>
      </c>
      <c r="BA185" s="36">
        <v>0</v>
      </c>
      <c r="BB185" s="36">
        <v>0</v>
      </c>
      <c r="BC185" s="36">
        <v>0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>
        <v>0</v>
      </c>
      <c r="BO185" s="36">
        <v>0</v>
      </c>
      <c r="BP185" s="36">
        <v>0</v>
      </c>
      <c r="BQ185" s="36">
        <v>0</v>
      </c>
      <c r="BR185" s="36">
        <v>0</v>
      </c>
      <c r="BS185" s="36">
        <v>0</v>
      </c>
      <c r="BT185" s="36">
        <v>0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2192608</v>
      </c>
      <c r="CE185" s="36">
        <v>2609204</v>
      </c>
      <c r="CF185" s="36">
        <v>0</v>
      </c>
      <c r="CG185" s="36">
        <v>416596</v>
      </c>
      <c r="CH185" s="36">
        <v>0</v>
      </c>
      <c r="CI185" s="36">
        <v>0</v>
      </c>
      <c r="CJ185" s="36">
        <v>0</v>
      </c>
      <c r="CK185" s="36">
        <v>0</v>
      </c>
      <c r="CL185" s="36">
        <v>416596</v>
      </c>
      <c r="CM185" s="36">
        <v>-2609204</v>
      </c>
      <c r="CN185" s="36">
        <v>0</v>
      </c>
      <c r="CO185" s="36">
        <v>0</v>
      </c>
      <c r="CP185" s="36">
        <v>0</v>
      </c>
      <c r="CQ185" s="36">
        <v>0</v>
      </c>
      <c r="CR185" s="36">
        <v>0</v>
      </c>
      <c r="CS185" s="36">
        <v>0</v>
      </c>
      <c r="CT185" s="36">
        <v>0</v>
      </c>
      <c r="CU185" s="36">
        <v>0</v>
      </c>
      <c r="CV185" s="36">
        <v>0</v>
      </c>
      <c r="CW185" s="36">
        <v>0</v>
      </c>
      <c r="CX185" s="36">
        <v>0</v>
      </c>
      <c r="CY185" s="36">
        <v>0</v>
      </c>
      <c r="CZ185" s="36">
        <v>0</v>
      </c>
      <c r="DA185" s="36">
        <v>0</v>
      </c>
      <c r="DB185" s="36">
        <v>0</v>
      </c>
      <c r="DC185" s="36">
        <v>0</v>
      </c>
      <c r="DD185" s="36">
        <v>0</v>
      </c>
      <c r="DE185" s="36">
        <v>-2609204</v>
      </c>
      <c r="DF185" s="36">
        <v>0</v>
      </c>
      <c r="DG185" s="36">
        <v>0</v>
      </c>
      <c r="DH185" s="36">
        <v>0</v>
      </c>
      <c r="DI185" s="36">
        <v>0</v>
      </c>
      <c r="DJ185" s="36">
        <v>0</v>
      </c>
      <c r="DK185" s="36">
        <v>0</v>
      </c>
      <c r="DL185" s="36">
        <v>0</v>
      </c>
      <c r="DM185" s="36">
        <v>0</v>
      </c>
      <c r="DN185" s="36">
        <v>0</v>
      </c>
      <c r="DO185" s="36">
        <v>0</v>
      </c>
      <c r="DP185" s="36">
        <v>0</v>
      </c>
      <c r="DQ185" s="36">
        <v>0</v>
      </c>
      <c r="DR185" s="36">
        <v>0</v>
      </c>
      <c r="DS185" s="36">
        <v>0</v>
      </c>
      <c r="DT185" s="36">
        <v>0</v>
      </c>
      <c r="DU185" s="36">
        <v>0</v>
      </c>
      <c r="DV185" s="36">
        <v>0</v>
      </c>
      <c r="DW185" s="36">
        <v>0</v>
      </c>
      <c r="DX185" s="36">
        <v>0</v>
      </c>
      <c r="DY185" s="36">
        <v>0</v>
      </c>
      <c r="DZ185" s="36">
        <v>0</v>
      </c>
      <c r="EA185" s="36">
        <v>0</v>
      </c>
      <c r="EB185" s="36">
        <v>0</v>
      </c>
      <c r="EC185" s="36">
        <v>0</v>
      </c>
      <c r="ED185" s="36">
        <v>0</v>
      </c>
      <c r="EE185" s="36">
        <v>0</v>
      </c>
      <c r="EF185" s="36">
        <v>0</v>
      </c>
      <c r="EG185" s="36">
        <v>0</v>
      </c>
      <c r="EH185" s="36">
        <v>0</v>
      </c>
      <c r="EI185" s="36">
        <v>0</v>
      </c>
      <c r="EJ185" s="36">
        <v>0</v>
      </c>
      <c r="EK185" s="36">
        <v>0</v>
      </c>
      <c r="EL185" s="36">
        <v>0</v>
      </c>
      <c r="EM185" s="36">
        <v>0</v>
      </c>
      <c r="EN185" s="36">
        <v>0</v>
      </c>
      <c r="EO185" s="36">
        <v>0</v>
      </c>
      <c r="EP185" s="36">
        <v>0</v>
      </c>
      <c r="EQ185" s="36">
        <v>0</v>
      </c>
      <c r="ER185" s="36">
        <v>0</v>
      </c>
      <c r="ES185" s="36">
        <v>0</v>
      </c>
      <c r="ET185" s="36">
        <v>0</v>
      </c>
      <c r="EU185" s="36">
        <v>0</v>
      </c>
      <c r="EV185" s="36">
        <v>0</v>
      </c>
      <c r="EW185" s="36">
        <v>0</v>
      </c>
      <c r="EX185" s="36">
        <v>0</v>
      </c>
      <c r="EY185" s="36">
        <v>0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0</v>
      </c>
      <c r="FF185" s="36">
        <v>0</v>
      </c>
      <c r="FG185" s="36">
        <v>0</v>
      </c>
      <c r="FH185" s="36">
        <v>0</v>
      </c>
      <c r="FI185" s="36">
        <v>0</v>
      </c>
      <c r="FJ185" s="36">
        <v>0</v>
      </c>
      <c r="FK185" s="36">
        <v>0</v>
      </c>
      <c r="FL185" s="36">
        <v>0</v>
      </c>
      <c r="FM185" s="36">
        <v>0</v>
      </c>
      <c r="FN185" s="36">
        <v>0</v>
      </c>
      <c r="FO185" s="36">
        <v>0</v>
      </c>
      <c r="FP185" s="36">
        <v>0</v>
      </c>
      <c r="FQ185" s="36">
        <v>416596</v>
      </c>
      <c r="FR185" s="36">
        <v>0</v>
      </c>
      <c r="FS185" s="37"/>
      <c r="FT185" s="39">
        <f t="shared" si="139"/>
        <v>0</v>
      </c>
      <c r="FU185" s="39">
        <f t="shared" si="140"/>
        <v>666</v>
      </c>
      <c r="FV185" s="39">
        <f t="shared" si="141"/>
        <v>0</v>
      </c>
      <c r="FW185" s="39">
        <f t="shared" si="142"/>
        <v>1810592</v>
      </c>
      <c r="FX185" s="39">
        <f t="shared" si="143"/>
        <v>0</v>
      </c>
      <c r="FY185" s="39">
        <f t="shared" si="144"/>
        <v>60255</v>
      </c>
      <c r="FZ185" s="39">
        <f t="shared" si="145"/>
        <v>0</v>
      </c>
      <c r="GA185" s="39">
        <f t="shared" si="146"/>
        <v>52361</v>
      </c>
      <c r="GB185" s="39">
        <f t="shared" si="147"/>
        <v>253898</v>
      </c>
      <c r="GC185" s="39">
        <f t="shared" si="148"/>
        <v>0</v>
      </c>
      <c r="GD185" s="39">
        <f t="shared" si="149"/>
        <v>0</v>
      </c>
      <c r="GE185" s="39">
        <f t="shared" si="150"/>
        <v>0</v>
      </c>
      <c r="GF185" s="39"/>
      <c r="GG185" s="39"/>
      <c r="GH185" s="39">
        <f t="shared" si="151"/>
        <v>14836.134453781513</v>
      </c>
      <c r="GI185" s="39">
        <f t="shared" si="152"/>
        <v>0</v>
      </c>
      <c r="GJ185" s="39">
        <f t="shared" si="153"/>
        <v>2192608.1344537814</v>
      </c>
      <c r="GK185" s="39"/>
      <c r="GL185" s="39">
        <f t="shared" si="154"/>
        <v>0</v>
      </c>
      <c r="GM185" s="39"/>
      <c r="GN185" s="39">
        <f t="shared" si="118"/>
        <v>0</v>
      </c>
      <c r="GO185" s="40">
        <f t="shared" si="155"/>
        <v>416596</v>
      </c>
      <c r="GP185" s="40">
        <f t="shared" si="119"/>
        <v>2609204.1344537814</v>
      </c>
      <c r="GQ185" s="40">
        <f t="shared" si="120"/>
        <v>2609204.1344537814</v>
      </c>
      <c r="GR185" s="39" t="str">
        <f>IFERROR(VLOOKUP(CONCATENATE(C185,R185,S185),'Clientes Afectados'!$L$4:$M$249,2,0),"NO")</f>
        <v>NO</v>
      </c>
      <c r="GS185" s="64">
        <f t="shared" si="121"/>
        <v>28</v>
      </c>
      <c r="GT185" s="39" t="e">
        <f>+IF(GS185&gt;#REF!,"SI","NO")</f>
        <v>#REF!</v>
      </c>
    </row>
    <row r="186" spans="1:202" x14ac:dyDescent="0.25">
      <c r="A186" s="35">
        <v>43160</v>
      </c>
      <c r="B186" s="36">
        <v>1594986</v>
      </c>
      <c r="C186" s="36">
        <v>1314153</v>
      </c>
      <c r="D186" s="36">
        <v>1314153</v>
      </c>
      <c r="E186" s="37" t="s">
        <v>271</v>
      </c>
      <c r="F186" s="37" t="s">
        <v>229</v>
      </c>
      <c r="G186" s="37" t="s">
        <v>272</v>
      </c>
      <c r="H186" s="85" t="s">
        <v>231</v>
      </c>
      <c r="I186" s="37" t="s">
        <v>262</v>
      </c>
      <c r="J186" s="37" t="s">
        <v>233</v>
      </c>
      <c r="K186" s="37" t="s">
        <v>234</v>
      </c>
      <c r="L186" s="37" t="s">
        <v>235</v>
      </c>
      <c r="M186" s="37" t="s">
        <v>245</v>
      </c>
      <c r="N186" s="37" t="s">
        <v>246</v>
      </c>
      <c r="O186" s="37" t="s">
        <v>246</v>
      </c>
      <c r="P186" s="37" t="s">
        <v>239</v>
      </c>
      <c r="Q186" s="37" t="s">
        <v>240</v>
      </c>
      <c r="R186" s="38">
        <v>43137</v>
      </c>
      <c r="S186" s="38">
        <v>43165</v>
      </c>
      <c r="T186" s="38">
        <v>43166</v>
      </c>
      <c r="U186" s="36">
        <v>211956713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39458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793</v>
      </c>
      <c r="AJ186" s="36">
        <v>0</v>
      </c>
      <c r="AK186" s="36">
        <v>2985546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0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129322</v>
      </c>
      <c r="AZ186" s="36">
        <v>0</v>
      </c>
      <c r="BA186" s="36">
        <v>0</v>
      </c>
      <c r="BB186" s="36">
        <v>0</v>
      </c>
      <c r="BC186" s="36">
        <v>0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>
        <v>0</v>
      </c>
      <c r="BO186" s="36">
        <v>0</v>
      </c>
      <c r="BP186" s="36">
        <v>0</v>
      </c>
      <c r="BQ186" s="36">
        <v>0</v>
      </c>
      <c r="BR186" s="36">
        <v>0</v>
      </c>
      <c r="BS186" s="36">
        <v>0</v>
      </c>
      <c r="BT186" s="36">
        <v>0</v>
      </c>
      <c r="BU186" s="36">
        <v>0</v>
      </c>
      <c r="BV186" s="36">
        <v>0</v>
      </c>
      <c r="BW186" s="36">
        <v>0</v>
      </c>
      <c r="BX186" s="3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2618202</v>
      </c>
      <c r="CE186" s="36">
        <v>3115660</v>
      </c>
      <c r="CF186" s="36">
        <v>0</v>
      </c>
      <c r="CG186" s="36">
        <v>497458</v>
      </c>
      <c r="CH186" s="36">
        <v>0</v>
      </c>
      <c r="CI186" s="36">
        <v>0</v>
      </c>
      <c r="CJ186" s="36">
        <v>0</v>
      </c>
      <c r="CK186" s="36">
        <v>0</v>
      </c>
      <c r="CL186" s="36">
        <v>497458</v>
      </c>
      <c r="CM186" s="36">
        <v>-3115660</v>
      </c>
      <c r="CN186" s="36">
        <v>0</v>
      </c>
      <c r="CO186" s="36">
        <v>0</v>
      </c>
      <c r="CP186" s="36">
        <v>0</v>
      </c>
      <c r="CQ186" s="36">
        <v>0</v>
      </c>
      <c r="CR186" s="36">
        <v>0</v>
      </c>
      <c r="CS186" s="36">
        <v>0</v>
      </c>
      <c r="CT186" s="36">
        <v>0</v>
      </c>
      <c r="CU186" s="36">
        <v>0</v>
      </c>
      <c r="CV186" s="36">
        <v>0</v>
      </c>
      <c r="CW186" s="36">
        <v>0</v>
      </c>
      <c r="CX186" s="36">
        <v>0</v>
      </c>
      <c r="CY186" s="36">
        <v>0</v>
      </c>
      <c r="CZ186" s="36">
        <v>0</v>
      </c>
      <c r="DA186" s="36">
        <v>0</v>
      </c>
      <c r="DB186" s="36">
        <v>0</v>
      </c>
      <c r="DC186" s="36">
        <v>0</v>
      </c>
      <c r="DD186" s="36">
        <v>0</v>
      </c>
      <c r="DE186" s="36">
        <v>-3115660</v>
      </c>
      <c r="DF186" s="36">
        <v>0</v>
      </c>
      <c r="DG186" s="36">
        <v>0</v>
      </c>
      <c r="DH186" s="36">
        <v>0</v>
      </c>
      <c r="DI186" s="36">
        <v>0</v>
      </c>
      <c r="DJ186" s="36">
        <v>0</v>
      </c>
      <c r="DK186" s="36">
        <v>0</v>
      </c>
      <c r="DL186" s="36">
        <v>0</v>
      </c>
      <c r="DM186" s="36">
        <v>0</v>
      </c>
      <c r="DN186" s="36">
        <v>0</v>
      </c>
      <c r="DO186" s="36">
        <v>0</v>
      </c>
      <c r="DP186" s="36">
        <v>0</v>
      </c>
      <c r="DQ186" s="36">
        <v>0</v>
      </c>
      <c r="DR186" s="36">
        <v>0</v>
      </c>
      <c r="DS186" s="36">
        <v>0</v>
      </c>
      <c r="DT186" s="36">
        <v>0</v>
      </c>
      <c r="DU186" s="36">
        <v>0</v>
      </c>
      <c r="DV186" s="36">
        <v>0</v>
      </c>
      <c r="DW186" s="36">
        <v>0</v>
      </c>
      <c r="DX186" s="36">
        <v>0</v>
      </c>
      <c r="DY186" s="36">
        <v>0</v>
      </c>
      <c r="DZ186" s="36">
        <v>0</v>
      </c>
      <c r="EA186" s="36">
        <v>0</v>
      </c>
      <c r="EB186" s="36">
        <v>0</v>
      </c>
      <c r="EC186" s="36">
        <v>0</v>
      </c>
      <c r="ED186" s="36">
        <v>0</v>
      </c>
      <c r="EE186" s="36">
        <v>0</v>
      </c>
      <c r="EF186" s="36">
        <v>0</v>
      </c>
      <c r="EG186" s="36">
        <v>0</v>
      </c>
      <c r="EH186" s="36">
        <v>0</v>
      </c>
      <c r="EI186" s="36">
        <v>0</v>
      </c>
      <c r="EJ186" s="36">
        <v>0</v>
      </c>
      <c r="EK186" s="36">
        <v>0</v>
      </c>
      <c r="EL186" s="36">
        <v>0</v>
      </c>
      <c r="EM186" s="36">
        <v>0</v>
      </c>
      <c r="EN186" s="36">
        <v>0</v>
      </c>
      <c r="EO186" s="36">
        <v>0</v>
      </c>
      <c r="EP186" s="36">
        <v>0</v>
      </c>
      <c r="EQ186" s="36">
        <v>0</v>
      </c>
      <c r="ER186" s="36">
        <v>0</v>
      </c>
      <c r="ES186" s="36">
        <v>0</v>
      </c>
      <c r="ET186" s="36">
        <v>0</v>
      </c>
      <c r="EU186" s="36">
        <v>0</v>
      </c>
      <c r="EV186" s="36">
        <v>0</v>
      </c>
      <c r="EW186" s="36">
        <v>0</v>
      </c>
      <c r="EX186" s="36">
        <v>0</v>
      </c>
      <c r="EY186" s="36">
        <v>0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0</v>
      </c>
      <c r="FF186" s="36">
        <v>0</v>
      </c>
      <c r="FG186" s="36">
        <v>0</v>
      </c>
      <c r="FH186" s="36">
        <v>0</v>
      </c>
      <c r="FI186" s="36">
        <v>0</v>
      </c>
      <c r="FJ186" s="36">
        <v>0</v>
      </c>
      <c r="FK186" s="36">
        <v>0</v>
      </c>
      <c r="FL186" s="36">
        <v>0</v>
      </c>
      <c r="FM186" s="36">
        <v>0</v>
      </c>
      <c r="FN186" s="36">
        <v>0</v>
      </c>
      <c r="FO186" s="36">
        <v>0</v>
      </c>
      <c r="FP186" s="36">
        <v>0</v>
      </c>
      <c r="FQ186" s="36">
        <v>497458</v>
      </c>
      <c r="FR186" s="36">
        <v>0</v>
      </c>
      <c r="FS186" s="37"/>
      <c r="FT186" s="39">
        <f t="shared" si="139"/>
        <v>0</v>
      </c>
      <c r="FU186" s="39">
        <f t="shared" si="140"/>
        <v>666</v>
      </c>
      <c r="FV186" s="39">
        <f t="shared" si="141"/>
        <v>0</v>
      </c>
      <c r="FW186" s="39">
        <f t="shared" si="142"/>
        <v>2508862</v>
      </c>
      <c r="FX186" s="39">
        <f t="shared" si="143"/>
        <v>0</v>
      </c>
      <c r="FY186" s="39">
        <f t="shared" si="144"/>
        <v>0</v>
      </c>
      <c r="FZ186" s="39">
        <f t="shared" si="145"/>
        <v>0</v>
      </c>
      <c r="GA186" s="39">
        <f t="shared" si="146"/>
        <v>108674</v>
      </c>
      <c r="GB186" s="39">
        <f t="shared" si="147"/>
        <v>0</v>
      </c>
      <c r="GC186" s="39">
        <f t="shared" si="148"/>
        <v>0</v>
      </c>
      <c r="GD186" s="39">
        <f t="shared" si="149"/>
        <v>0</v>
      </c>
      <c r="GE186" s="39">
        <f t="shared" si="150"/>
        <v>0</v>
      </c>
      <c r="GF186" s="39"/>
      <c r="GG186" s="39"/>
      <c r="GH186" s="39">
        <f t="shared" si="151"/>
        <v>0</v>
      </c>
      <c r="GI186" s="39">
        <f t="shared" si="152"/>
        <v>0</v>
      </c>
      <c r="GJ186" s="39">
        <f t="shared" si="153"/>
        <v>2618202</v>
      </c>
      <c r="GK186" s="39"/>
      <c r="GL186" s="39">
        <f t="shared" si="154"/>
        <v>0</v>
      </c>
      <c r="GM186" s="39"/>
      <c r="GN186" s="39">
        <f t="shared" si="118"/>
        <v>0</v>
      </c>
      <c r="GO186" s="40">
        <f t="shared" si="155"/>
        <v>497458</v>
      </c>
      <c r="GP186" s="40">
        <f t="shared" si="119"/>
        <v>3115660</v>
      </c>
      <c r="GQ186" s="40">
        <f t="shared" si="120"/>
        <v>3115660</v>
      </c>
      <c r="GR186" s="39" t="str">
        <f>IFERROR(VLOOKUP(CONCATENATE(C186,R186,S186),'Clientes Afectados'!$L$4:$M$249,2,0),"NO")</f>
        <v>NO</v>
      </c>
      <c r="GS186" s="64">
        <f t="shared" si="121"/>
        <v>28</v>
      </c>
      <c r="GT186" s="39" t="e">
        <f>+IF(GS186&gt;#REF!,"SI","NO")</f>
        <v>#REF!</v>
      </c>
    </row>
    <row r="187" spans="1:202" x14ac:dyDescent="0.25">
      <c r="A187" s="35">
        <v>43160</v>
      </c>
      <c r="B187" s="36">
        <v>1594986</v>
      </c>
      <c r="C187" s="36">
        <v>1314156</v>
      </c>
      <c r="D187" s="36">
        <v>1314156</v>
      </c>
      <c r="E187" s="37" t="s">
        <v>273</v>
      </c>
      <c r="F187" s="37" t="s">
        <v>229</v>
      </c>
      <c r="G187" s="37" t="s">
        <v>274</v>
      </c>
      <c r="H187" s="85" t="s">
        <v>231</v>
      </c>
      <c r="I187" s="37" t="s">
        <v>262</v>
      </c>
      <c r="J187" s="37" t="s">
        <v>233</v>
      </c>
      <c r="K187" s="37" t="s">
        <v>234</v>
      </c>
      <c r="L187" s="37" t="s">
        <v>235</v>
      </c>
      <c r="M187" s="37" t="s">
        <v>245</v>
      </c>
      <c r="N187" s="37" t="s">
        <v>245</v>
      </c>
      <c r="O187" s="37" t="s">
        <v>245</v>
      </c>
      <c r="P187" s="37" t="s">
        <v>239</v>
      </c>
      <c r="Q187" s="37" t="s">
        <v>240</v>
      </c>
      <c r="R187" s="38">
        <v>43137</v>
      </c>
      <c r="S187" s="38">
        <v>43165</v>
      </c>
      <c r="T187" s="38">
        <v>43166</v>
      </c>
      <c r="U187" s="36">
        <v>211956713</v>
      </c>
      <c r="V187" s="36">
        <v>36084</v>
      </c>
      <c r="W187" s="36">
        <v>0</v>
      </c>
      <c r="X187" s="36">
        <v>12386</v>
      </c>
      <c r="Y187" s="36">
        <v>0</v>
      </c>
      <c r="Z187" s="36">
        <v>0</v>
      </c>
      <c r="AA187" s="36">
        <v>0</v>
      </c>
      <c r="AB187" s="36">
        <v>0</v>
      </c>
      <c r="AC187" s="36">
        <v>0</v>
      </c>
      <c r="AD187" s="36">
        <v>58</v>
      </c>
      <c r="AE187" s="36">
        <v>58</v>
      </c>
      <c r="AF187" s="36">
        <v>58</v>
      </c>
      <c r="AG187" s="36">
        <v>57</v>
      </c>
      <c r="AH187" s="36">
        <v>122732</v>
      </c>
      <c r="AI187" s="36">
        <v>793</v>
      </c>
      <c r="AJ187" s="36">
        <v>0</v>
      </c>
      <c r="AK187" s="36">
        <v>2730256</v>
      </c>
      <c r="AL187" s="36">
        <v>0</v>
      </c>
      <c r="AM187" s="36">
        <v>0</v>
      </c>
      <c r="AN187" s="36">
        <v>0</v>
      </c>
      <c r="AO187" s="36">
        <v>0</v>
      </c>
      <c r="AP187" s="36">
        <v>0</v>
      </c>
      <c r="AQ187" s="36">
        <v>0</v>
      </c>
      <c r="AR187" s="36">
        <v>0</v>
      </c>
      <c r="AS187" s="36">
        <v>0</v>
      </c>
      <c r="AT187" s="36">
        <v>90860</v>
      </c>
      <c r="AU187" s="36">
        <v>0</v>
      </c>
      <c r="AV187" s="36">
        <v>0</v>
      </c>
      <c r="AW187" s="36">
        <v>22372</v>
      </c>
      <c r="AX187" s="36">
        <v>0</v>
      </c>
      <c r="AY187" s="36">
        <v>68188</v>
      </c>
      <c r="AZ187" s="36">
        <v>341028</v>
      </c>
      <c r="BA187" s="36">
        <v>0</v>
      </c>
      <c r="BB187" s="36">
        <v>0</v>
      </c>
      <c r="BC187" s="36">
        <v>0</v>
      </c>
      <c r="BD187" s="36">
        <v>0</v>
      </c>
      <c r="BE187" s="36">
        <v>0</v>
      </c>
      <c r="BF187" s="36">
        <v>0</v>
      </c>
      <c r="BG187" s="36">
        <v>0</v>
      </c>
      <c r="BH187" s="36">
        <v>0</v>
      </c>
      <c r="BI187" s="36">
        <v>0</v>
      </c>
      <c r="BJ187" s="36">
        <v>0</v>
      </c>
      <c r="BK187" s="36">
        <v>0</v>
      </c>
      <c r="BL187" s="36">
        <v>0</v>
      </c>
      <c r="BM187" s="36">
        <v>0</v>
      </c>
      <c r="BN187" s="36">
        <v>0</v>
      </c>
      <c r="BO187" s="36">
        <v>0</v>
      </c>
      <c r="BP187" s="36">
        <v>0</v>
      </c>
      <c r="BQ187" s="36">
        <v>0</v>
      </c>
      <c r="BR187" s="36">
        <v>0</v>
      </c>
      <c r="BS187" s="36">
        <v>0</v>
      </c>
      <c r="BT187" s="36">
        <v>0</v>
      </c>
      <c r="BU187" s="36">
        <v>0</v>
      </c>
      <c r="BV187" s="36">
        <v>0</v>
      </c>
      <c r="BW187" s="36">
        <v>0</v>
      </c>
      <c r="BX187" s="3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2837167</v>
      </c>
      <c r="CE187" s="36">
        <v>3376229</v>
      </c>
      <c r="CF187" s="36">
        <v>0</v>
      </c>
      <c r="CG187" s="36">
        <v>539062</v>
      </c>
      <c r="CH187" s="36">
        <v>0</v>
      </c>
      <c r="CI187" s="36">
        <v>0</v>
      </c>
      <c r="CJ187" s="36">
        <v>0</v>
      </c>
      <c r="CK187" s="36">
        <v>0</v>
      </c>
      <c r="CL187" s="36">
        <v>539062</v>
      </c>
      <c r="CM187" s="36">
        <v>-3376229</v>
      </c>
      <c r="CN187" s="36">
        <v>0</v>
      </c>
      <c r="CO187" s="36">
        <v>0</v>
      </c>
      <c r="CP187" s="36">
        <v>0</v>
      </c>
      <c r="CQ187" s="36">
        <v>0</v>
      </c>
      <c r="CR187" s="36">
        <v>0</v>
      </c>
      <c r="CS187" s="36">
        <v>0</v>
      </c>
      <c r="CT187" s="36">
        <v>0</v>
      </c>
      <c r="CU187" s="36">
        <v>0</v>
      </c>
      <c r="CV187" s="36">
        <v>0</v>
      </c>
      <c r="CW187" s="36">
        <v>0</v>
      </c>
      <c r="CX187" s="36">
        <v>0</v>
      </c>
      <c r="CY187" s="36">
        <v>0</v>
      </c>
      <c r="CZ187" s="36">
        <v>0</v>
      </c>
      <c r="DA187" s="36">
        <v>0</v>
      </c>
      <c r="DB187" s="36">
        <v>0</v>
      </c>
      <c r="DC187" s="36">
        <v>0</v>
      </c>
      <c r="DD187" s="36">
        <v>0</v>
      </c>
      <c r="DE187" s="36">
        <v>-3376229</v>
      </c>
      <c r="DF187" s="36">
        <v>0</v>
      </c>
      <c r="DG187" s="36">
        <v>0</v>
      </c>
      <c r="DH187" s="36">
        <v>0</v>
      </c>
      <c r="DI187" s="36">
        <v>0</v>
      </c>
      <c r="DJ187" s="36">
        <v>0</v>
      </c>
      <c r="DK187" s="36">
        <v>0</v>
      </c>
      <c r="DL187" s="36">
        <v>0</v>
      </c>
      <c r="DM187" s="36">
        <v>0</v>
      </c>
      <c r="DN187" s="36">
        <v>0</v>
      </c>
      <c r="DO187" s="36">
        <v>0</v>
      </c>
      <c r="DP187" s="36">
        <v>0</v>
      </c>
      <c r="DQ187" s="36">
        <v>0</v>
      </c>
      <c r="DR187" s="36">
        <v>0</v>
      </c>
      <c r="DS187" s="36">
        <v>0</v>
      </c>
      <c r="DT187" s="36">
        <v>0</v>
      </c>
      <c r="DU187" s="36">
        <v>0</v>
      </c>
      <c r="DV187" s="36">
        <v>0</v>
      </c>
      <c r="DW187" s="36">
        <v>0</v>
      </c>
      <c r="DX187" s="36">
        <v>0</v>
      </c>
      <c r="DY187" s="36">
        <v>0</v>
      </c>
      <c r="DZ187" s="36">
        <v>0</v>
      </c>
      <c r="EA187" s="36">
        <v>0</v>
      </c>
      <c r="EB187" s="36">
        <v>0</v>
      </c>
      <c r="EC187" s="36">
        <v>0</v>
      </c>
      <c r="ED187" s="36">
        <v>0</v>
      </c>
      <c r="EE187" s="36">
        <v>0</v>
      </c>
      <c r="EF187" s="36">
        <v>0</v>
      </c>
      <c r="EG187" s="36">
        <v>0</v>
      </c>
      <c r="EH187" s="36">
        <v>0</v>
      </c>
      <c r="EI187" s="36">
        <v>0</v>
      </c>
      <c r="EJ187" s="36">
        <v>0</v>
      </c>
      <c r="EK187" s="36">
        <v>0</v>
      </c>
      <c r="EL187" s="36">
        <v>0</v>
      </c>
      <c r="EM187" s="36">
        <v>0</v>
      </c>
      <c r="EN187" s="36">
        <v>0</v>
      </c>
      <c r="EO187" s="36">
        <v>0</v>
      </c>
      <c r="EP187" s="36">
        <v>0</v>
      </c>
      <c r="EQ187" s="36">
        <v>0</v>
      </c>
      <c r="ER187" s="36">
        <v>0</v>
      </c>
      <c r="ES187" s="36">
        <v>0</v>
      </c>
      <c r="ET187" s="36">
        <v>0</v>
      </c>
      <c r="EU187" s="36">
        <v>0</v>
      </c>
      <c r="EV187" s="36">
        <v>0</v>
      </c>
      <c r="EW187" s="36">
        <v>0</v>
      </c>
      <c r="EX187" s="36">
        <v>0</v>
      </c>
      <c r="EY187" s="36">
        <v>0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0</v>
      </c>
      <c r="FF187" s="36">
        <v>0</v>
      </c>
      <c r="FG187" s="36">
        <v>0</v>
      </c>
      <c r="FH187" s="36">
        <v>0</v>
      </c>
      <c r="FI187" s="36">
        <v>0</v>
      </c>
      <c r="FJ187" s="36">
        <v>0</v>
      </c>
      <c r="FK187" s="36">
        <v>0</v>
      </c>
      <c r="FL187" s="36">
        <v>0</v>
      </c>
      <c r="FM187" s="36">
        <v>0</v>
      </c>
      <c r="FN187" s="36">
        <v>0</v>
      </c>
      <c r="FO187" s="36">
        <v>0</v>
      </c>
      <c r="FP187" s="36">
        <v>0</v>
      </c>
      <c r="FQ187" s="36">
        <v>539062</v>
      </c>
      <c r="FR187" s="36">
        <v>0</v>
      </c>
      <c r="FS187" s="37"/>
      <c r="FT187" s="39">
        <f t="shared" si="139"/>
        <v>103136</v>
      </c>
      <c r="FU187" s="39">
        <f t="shared" si="140"/>
        <v>666</v>
      </c>
      <c r="FV187" s="39">
        <f t="shared" si="141"/>
        <v>0</v>
      </c>
      <c r="FW187" s="39">
        <f t="shared" si="142"/>
        <v>2294333</v>
      </c>
      <c r="FX187" s="39">
        <f t="shared" si="143"/>
        <v>0</v>
      </c>
      <c r="FY187" s="39">
        <f t="shared" si="144"/>
        <v>76353</v>
      </c>
      <c r="FZ187" s="39">
        <f t="shared" si="145"/>
        <v>0</v>
      </c>
      <c r="GA187" s="39">
        <f t="shared" si="146"/>
        <v>57301</v>
      </c>
      <c r="GB187" s="39">
        <f t="shared" si="147"/>
        <v>286578</v>
      </c>
      <c r="GC187" s="39">
        <f t="shared" si="148"/>
        <v>0</v>
      </c>
      <c r="GD187" s="39">
        <f t="shared" si="149"/>
        <v>0</v>
      </c>
      <c r="GE187" s="39">
        <f t="shared" si="150"/>
        <v>0</v>
      </c>
      <c r="GF187" s="39"/>
      <c r="GG187" s="39"/>
      <c r="GH187" s="39">
        <f t="shared" si="151"/>
        <v>18800</v>
      </c>
      <c r="GI187" s="39">
        <f t="shared" si="152"/>
        <v>0</v>
      </c>
      <c r="GJ187" s="39">
        <f t="shared" si="153"/>
        <v>2837167</v>
      </c>
      <c r="GK187" s="39"/>
      <c r="GL187" s="39">
        <f t="shared" si="154"/>
        <v>0</v>
      </c>
      <c r="GM187" s="39"/>
      <c r="GN187" s="39">
        <f t="shared" si="118"/>
        <v>0</v>
      </c>
      <c r="GO187" s="40">
        <f t="shared" si="155"/>
        <v>539062</v>
      </c>
      <c r="GP187" s="40">
        <f t="shared" si="119"/>
        <v>3376229</v>
      </c>
      <c r="GQ187" s="40">
        <f t="shared" si="120"/>
        <v>3376229</v>
      </c>
      <c r="GR187" s="39" t="str">
        <f>IFERROR(VLOOKUP(CONCATENATE(C187,R187,S187),'Clientes Afectados'!$L$4:$M$249,2,0),"NO")</f>
        <v>NO</v>
      </c>
      <c r="GS187" s="64">
        <f t="shared" si="121"/>
        <v>28</v>
      </c>
      <c r="GT187" s="39" t="e">
        <f>+IF(GS187&gt;#REF!,"SI","NO")</f>
        <v>#REF!</v>
      </c>
    </row>
    <row r="188" spans="1:202" x14ac:dyDescent="0.25">
      <c r="A188" s="35">
        <v>43160</v>
      </c>
      <c r="B188" s="36">
        <v>1594986</v>
      </c>
      <c r="C188" s="36">
        <v>1386062</v>
      </c>
      <c r="D188" s="36">
        <v>1386062</v>
      </c>
      <c r="E188" s="37" t="s">
        <v>351</v>
      </c>
      <c r="F188" s="37" t="s">
        <v>229</v>
      </c>
      <c r="G188" s="37" t="s">
        <v>334</v>
      </c>
      <c r="H188" s="85" t="s">
        <v>231</v>
      </c>
      <c r="I188" s="37" t="s">
        <v>262</v>
      </c>
      <c r="J188" s="37" t="s">
        <v>233</v>
      </c>
      <c r="K188" s="37" t="s">
        <v>234</v>
      </c>
      <c r="L188" s="37" t="s">
        <v>235</v>
      </c>
      <c r="M188" s="37" t="s">
        <v>245</v>
      </c>
      <c r="N188" s="37" t="s">
        <v>246</v>
      </c>
      <c r="O188" s="37" t="s">
        <v>246</v>
      </c>
      <c r="P188" s="37" t="s">
        <v>239</v>
      </c>
      <c r="Q188" s="37" t="s">
        <v>240</v>
      </c>
      <c r="R188" s="38">
        <v>43137</v>
      </c>
      <c r="S188" s="38">
        <v>43165</v>
      </c>
      <c r="T188" s="38">
        <v>43166</v>
      </c>
      <c r="U188" s="36">
        <v>211956713</v>
      </c>
      <c r="V188" s="36">
        <v>84495</v>
      </c>
      <c r="W188" s="36">
        <v>0</v>
      </c>
      <c r="X188" s="36">
        <v>26430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227</v>
      </c>
      <c r="AE188" s="36">
        <v>280</v>
      </c>
      <c r="AF188" s="36">
        <v>226</v>
      </c>
      <c r="AG188" s="36">
        <v>148</v>
      </c>
      <c r="AH188" s="36">
        <v>0</v>
      </c>
      <c r="AI188" s="36">
        <v>793</v>
      </c>
      <c r="AJ188" s="36">
        <v>0</v>
      </c>
      <c r="AK188" s="36">
        <v>6393220</v>
      </c>
      <c r="AL188" s="36">
        <v>0</v>
      </c>
      <c r="AM188" s="36">
        <v>0</v>
      </c>
      <c r="AN188" s="36">
        <v>0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212761</v>
      </c>
      <c r="AU188" s="36">
        <v>0</v>
      </c>
      <c r="AV188" s="36">
        <v>0</v>
      </c>
      <c r="AW188" s="36">
        <v>52386</v>
      </c>
      <c r="AX188" s="36">
        <v>0</v>
      </c>
      <c r="AY188" s="36">
        <v>329772</v>
      </c>
      <c r="AZ188" s="36">
        <v>888468</v>
      </c>
      <c r="BA188" s="36">
        <v>0</v>
      </c>
      <c r="BB188" s="36">
        <v>0</v>
      </c>
      <c r="BC188" s="36">
        <v>0</v>
      </c>
      <c r="BD188" s="36">
        <v>0</v>
      </c>
      <c r="BE188" s="36">
        <v>0</v>
      </c>
      <c r="BF188" s="36">
        <v>0</v>
      </c>
      <c r="BG188" s="36">
        <v>0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>
        <v>0</v>
      </c>
      <c r="BO188" s="36">
        <v>0</v>
      </c>
      <c r="BP188" s="36">
        <v>0</v>
      </c>
      <c r="BQ188" s="36">
        <v>0</v>
      </c>
      <c r="BR188" s="36">
        <v>0</v>
      </c>
      <c r="BS188" s="36">
        <v>0</v>
      </c>
      <c r="BT188" s="36">
        <v>0</v>
      </c>
      <c r="BU188" s="36">
        <v>0</v>
      </c>
      <c r="BV188" s="36">
        <v>0</v>
      </c>
      <c r="BW188" s="36">
        <v>0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6619664</v>
      </c>
      <c r="CE188" s="36">
        <v>7877400</v>
      </c>
      <c r="CF188" s="36">
        <v>0</v>
      </c>
      <c r="CG188" s="36">
        <v>1257736</v>
      </c>
      <c r="CH188" s="36">
        <v>0</v>
      </c>
      <c r="CI188" s="36">
        <v>0</v>
      </c>
      <c r="CJ188" s="36">
        <v>0</v>
      </c>
      <c r="CK188" s="36">
        <v>0</v>
      </c>
      <c r="CL188" s="36">
        <v>1257736</v>
      </c>
      <c r="CM188" s="36">
        <v>-7877400</v>
      </c>
      <c r="CN188" s="36">
        <v>0</v>
      </c>
      <c r="CO188" s="36">
        <v>0</v>
      </c>
      <c r="CP188" s="36">
        <v>0</v>
      </c>
      <c r="CQ188" s="36">
        <v>0</v>
      </c>
      <c r="CR188" s="36">
        <v>0</v>
      </c>
      <c r="CS188" s="36">
        <v>0</v>
      </c>
      <c r="CT188" s="36">
        <v>0</v>
      </c>
      <c r="CU188" s="36">
        <v>0</v>
      </c>
      <c r="CV188" s="36">
        <v>0</v>
      </c>
      <c r="CW188" s="36">
        <v>0</v>
      </c>
      <c r="CX188" s="36">
        <v>0</v>
      </c>
      <c r="CY188" s="36">
        <v>0</v>
      </c>
      <c r="CZ188" s="36">
        <v>0</v>
      </c>
      <c r="DA188" s="36">
        <v>0</v>
      </c>
      <c r="DB188" s="36">
        <v>0</v>
      </c>
      <c r="DC188" s="36">
        <v>0</v>
      </c>
      <c r="DD188" s="36">
        <v>0</v>
      </c>
      <c r="DE188" s="36">
        <v>-7877400</v>
      </c>
      <c r="DF188" s="36">
        <v>0</v>
      </c>
      <c r="DG188" s="36">
        <v>0</v>
      </c>
      <c r="DH188" s="36">
        <v>0</v>
      </c>
      <c r="DI188" s="36">
        <v>0</v>
      </c>
      <c r="DJ188" s="36">
        <v>0</v>
      </c>
      <c r="DK188" s="36">
        <v>0</v>
      </c>
      <c r="DL188" s="36">
        <v>0</v>
      </c>
      <c r="DM188" s="36">
        <v>0</v>
      </c>
      <c r="DN188" s="36">
        <v>0</v>
      </c>
      <c r="DO188" s="36">
        <v>0</v>
      </c>
      <c r="DP188" s="36">
        <v>0</v>
      </c>
      <c r="DQ188" s="36">
        <v>0</v>
      </c>
      <c r="DR188" s="36">
        <v>0</v>
      </c>
      <c r="DS188" s="36">
        <v>0</v>
      </c>
      <c r="DT188" s="36">
        <v>0</v>
      </c>
      <c r="DU188" s="36">
        <v>0</v>
      </c>
      <c r="DV188" s="36">
        <v>0</v>
      </c>
      <c r="DW188" s="36">
        <v>0</v>
      </c>
      <c r="DX188" s="36">
        <v>0</v>
      </c>
      <c r="DY188" s="36">
        <v>0</v>
      </c>
      <c r="DZ188" s="36">
        <v>0</v>
      </c>
      <c r="EA188" s="36">
        <v>0</v>
      </c>
      <c r="EB188" s="36">
        <v>0</v>
      </c>
      <c r="EC188" s="36">
        <v>0</v>
      </c>
      <c r="ED188" s="36">
        <v>0</v>
      </c>
      <c r="EE188" s="36">
        <v>0</v>
      </c>
      <c r="EF188" s="36">
        <v>0</v>
      </c>
      <c r="EG188" s="36">
        <v>0</v>
      </c>
      <c r="EH188" s="36">
        <v>0</v>
      </c>
      <c r="EI188" s="36">
        <v>0</v>
      </c>
      <c r="EJ188" s="36">
        <v>0</v>
      </c>
      <c r="EK188" s="36">
        <v>0</v>
      </c>
      <c r="EL188" s="36">
        <v>0</v>
      </c>
      <c r="EM188" s="36">
        <v>0</v>
      </c>
      <c r="EN188" s="36">
        <v>0</v>
      </c>
      <c r="EO188" s="36">
        <v>0</v>
      </c>
      <c r="EP188" s="36">
        <v>0</v>
      </c>
      <c r="EQ188" s="36">
        <v>0</v>
      </c>
      <c r="ER188" s="36">
        <v>0</v>
      </c>
      <c r="ES188" s="36">
        <v>0</v>
      </c>
      <c r="ET188" s="36">
        <v>0</v>
      </c>
      <c r="EU188" s="36">
        <v>0</v>
      </c>
      <c r="EV188" s="36">
        <v>0</v>
      </c>
      <c r="EW188" s="36">
        <v>0</v>
      </c>
      <c r="EX188" s="36">
        <v>0</v>
      </c>
      <c r="EY188" s="36">
        <v>0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0</v>
      </c>
      <c r="FF188" s="36">
        <v>0</v>
      </c>
      <c r="FG188" s="36">
        <v>0</v>
      </c>
      <c r="FH188" s="36">
        <v>0</v>
      </c>
      <c r="FI188" s="36">
        <v>0</v>
      </c>
      <c r="FJ188" s="36">
        <v>0</v>
      </c>
      <c r="FK188" s="36">
        <v>0</v>
      </c>
      <c r="FL188" s="36">
        <v>0</v>
      </c>
      <c r="FM188" s="36">
        <v>0</v>
      </c>
      <c r="FN188" s="36">
        <v>0</v>
      </c>
      <c r="FO188" s="36">
        <v>0</v>
      </c>
      <c r="FP188" s="36">
        <v>0</v>
      </c>
      <c r="FQ188" s="36">
        <v>1257736</v>
      </c>
      <c r="FR188" s="36">
        <v>0</v>
      </c>
      <c r="FS188" s="37"/>
      <c r="FT188" s="39">
        <f t="shared" si="139"/>
        <v>0</v>
      </c>
      <c r="FU188" s="39">
        <f t="shared" si="140"/>
        <v>666</v>
      </c>
      <c r="FV188" s="39">
        <f t="shared" si="141"/>
        <v>0</v>
      </c>
      <c r="FW188" s="39">
        <f t="shared" si="142"/>
        <v>5372454</v>
      </c>
      <c r="FX188" s="39">
        <f t="shared" si="143"/>
        <v>0</v>
      </c>
      <c r="FY188" s="39">
        <f t="shared" si="144"/>
        <v>178791</v>
      </c>
      <c r="FZ188" s="39">
        <f t="shared" si="145"/>
        <v>0</v>
      </c>
      <c r="GA188" s="39">
        <f t="shared" si="146"/>
        <v>277119</v>
      </c>
      <c r="GB188" s="39">
        <f t="shared" si="147"/>
        <v>746612</v>
      </c>
      <c r="GC188" s="39">
        <f t="shared" si="148"/>
        <v>0</v>
      </c>
      <c r="GD188" s="39">
        <f t="shared" si="149"/>
        <v>0</v>
      </c>
      <c r="GE188" s="39">
        <f t="shared" si="150"/>
        <v>0</v>
      </c>
      <c r="GF188" s="39"/>
      <c r="GG188" s="39"/>
      <c r="GH188" s="39">
        <f t="shared" si="151"/>
        <v>44021.848739495799</v>
      </c>
      <c r="GI188" s="39">
        <f t="shared" si="152"/>
        <v>0</v>
      </c>
      <c r="GJ188" s="39">
        <f t="shared" si="153"/>
        <v>6619663.8487394955</v>
      </c>
      <c r="GK188" s="39"/>
      <c r="GL188" s="39">
        <f t="shared" si="154"/>
        <v>0</v>
      </c>
      <c r="GM188" s="39"/>
      <c r="GN188" s="39">
        <f t="shared" si="118"/>
        <v>0</v>
      </c>
      <c r="GO188" s="40">
        <f t="shared" si="155"/>
        <v>1257736</v>
      </c>
      <c r="GP188" s="40">
        <f t="shared" si="119"/>
        <v>7877399.8487394955</v>
      </c>
      <c r="GQ188" s="40">
        <f t="shared" si="120"/>
        <v>7877399.8487394955</v>
      </c>
      <c r="GR188" s="39" t="str">
        <f>IFERROR(VLOOKUP(CONCATENATE(C188,R188,S188),'Clientes Afectados'!$L$4:$M$249,2,0),"NO")</f>
        <v>NO</v>
      </c>
      <c r="GS188" s="64">
        <f t="shared" si="121"/>
        <v>28</v>
      </c>
      <c r="GT188" s="39" t="e">
        <f>+IF(GS188&gt;#REF!,"SI","NO")</f>
        <v>#REF!</v>
      </c>
    </row>
    <row r="189" spans="1:202" x14ac:dyDescent="0.25">
      <c r="A189" s="35">
        <v>43160</v>
      </c>
      <c r="B189" s="36">
        <v>1594986</v>
      </c>
      <c r="C189" s="36">
        <v>1459358</v>
      </c>
      <c r="D189" s="36">
        <v>1459358</v>
      </c>
      <c r="E189" s="37" t="s">
        <v>275</v>
      </c>
      <c r="F189" s="37" t="s">
        <v>229</v>
      </c>
      <c r="G189" s="37" t="s">
        <v>276</v>
      </c>
      <c r="H189" s="85" t="s">
        <v>231</v>
      </c>
      <c r="I189" s="37" t="s">
        <v>262</v>
      </c>
      <c r="J189" s="37" t="s">
        <v>233</v>
      </c>
      <c r="K189" s="37" t="s">
        <v>234</v>
      </c>
      <c r="L189" s="37" t="s">
        <v>235</v>
      </c>
      <c r="M189" s="37" t="s">
        <v>252</v>
      </c>
      <c r="N189" s="37" t="s">
        <v>253</v>
      </c>
      <c r="O189" s="37" t="s">
        <v>253</v>
      </c>
      <c r="P189" s="37" t="s">
        <v>239</v>
      </c>
      <c r="Q189" s="37" t="s">
        <v>240</v>
      </c>
      <c r="R189" s="38">
        <v>43137</v>
      </c>
      <c r="S189" s="38">
        <v>43165</v>
      </c>
      <c r="T189" s="38">
        <v>43166</v>
      </c>
      <c r="U189" s="36">
        <v>211956713</v>
      </c>
      <c r="V189" s="36">
        <v>43519</v>
      </c>
      <c r="W189" s="36">
        <v>0</v>
      </c>
      <c r="X189" s="36">
        <v>16148</v>
      </c>
      <c r="Y189" s="36">
        <v>0</v>
      </c>
      <c r="Z189" s="36">
        <v>0</v>
      </c>
      <c r="AA189" s="36">
        <v>0</v>
      </c>
      <c r="AB189" s="36">
        <v>0</v>
      </c>
      <c r="AC189" s="36">
        <v>0</v>
      </c>
      <c r="AD189" s="36">
        <v>95</v>
      </c>
      <c r="AE189" s="36">
        <v>105</v>
      </c>
      <c r="AF189" s="36">
        <v>95</v>
      </c>
      <c r="AG189" s="36">
        <v>95</v>
      </c>
      <c r="AH189" s="36">
        <v>0</v>
      </c>
      <c r="AI189" s="36">
        <v>793</v>
      </c>
      <c r="AJ189" s="36">
        <v>0</v>
      </c>
      <c r="AK189" s="36">
        <v>3292817</v>
      </c>
      <c r="AL189" s="36">
        <v>0</v>
      </c>
      <c r="AM189" s="36">
        <v>0</v>
      </c>
      <c r="AN189" s="36">
        <v>0</v>
      </c>
      <c r="AO189" s="36">
        <v>0</v>
      </c>
      <c r="AP189" s="36">
        <v>0</v>
      </c>
      <c r="AQ189" s="36">
        <v>0</v>
      </c>
      <c r="AR189" s="36">
        <v>0</v>
      </c>
      <c r="AS189" s="36">
        <v>0</v>
      </c>
      <c r="AT189" s="36">
        <v>109582</v>
      </c>
      <c r="AU189" s="36">
        <v>0</v>
      </c>
      <c r="AV189" s="36">
        <v>0</v>
      </c>
      <c r="AW189" s="36">
        <v>26981</v>
      </c>
      <c r="AX189" s="36">
        <v>0</v>
      </c>
      <c r="AY189" s="36">
        <v>123443</v>
      </c>
      <c r="AZ189" s="36">
        <v>568381</v>
      </c>
      <c r="BA189" s="36">
        <v>0</v>
      </c>
      <c r="BB189" s="36">
        <v>0</v>
      </c>
      <c r="BC189" s="36">
        <v>0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>
        <v>0</v>
      </c>
      <c r="BO189" s="36">
        <v>0</v>
      </c>
      <c r="BP189" s="36">
        <v>0</v>
      </c>
      <c r="BQ189" s="36">
        <v>0</v>
      </c>
      <c r="BR189" s="36">
        <v>0</v>
      </c>
      <c r="BS189" s="36">
        <v>0</v>
      </c>
      <c r="BT189" s="36">
        <v>0</v>
      </c>
      <c r="BU189" s="36">
        <v>0</v>
      </c>
      <c r="BV189" s="36">
        <v>0</v>
      </c>
      <c r="BW189" s="36">
        <v>0</v>
      </c>
      <c r="BX189" s="3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3463863</v>
      </c>
      <c r="CE189" s="36">
        <v>4121997</v>
      </c>
      <c r="CF189" s="36">
        <v>0</v>
      </c>
      <c r="CG189" s="36">
        <v>658134</v>
      </c>
      <c r="CH189" s="36">
        <v>0</v>
      </c>
      <c r="CI189" s="36">
        <v>0</v>
      </c>
      <c r="CJ189" s="36">
        <v>0</v>
      </c>
      <c r="CK189" s="36">
        <v>0</v>
      </c>
      <c r="CL189" s="36">
        <v>658134</v>
      </c>
      <c r="CM189" s="36">
        <v>-4121997</v>
      </c>
      <c r="CN189" s="36">
        <v>0</v>
      </c>
      <c r="CO189" s="36">
        <v>0</v>
      </c>
      <c r="CP189" s="36">
        <v>0</v>
      </c>
      <c r="CQ189" s="36">
        <v>0</v>
      </c>
      <c r="CR189" s="36">
        <v>0</v>
      </c>
      <c r="CS189" s="36">
        <v>0</v>
      </c>
      <c r="CT189" s="36">
        <v>0</v>
      </c>
      <c r="CU189" s="36">
        <v>0</v>
      </c>
      <c r="CV189" s="36">
        <v>0</v>
      </c>
      <c r="CW189" s="36">
        <v>0</v>
      </c>
      <c r="CX189" s="36">
        <v>0</v>
      </c>
      <c r="CY189" s="36">
        <v>0</v>
      </c>
      <c r="CZ189" s="36">
        <v>0</v>
      </c>
      <c r="DA189" s="36">
        <v>0</v>
      </c>
      <c r="DB189" s="36">
        <v>0</v>
      </c>
      <c r="DC189" s="36">
        <v>0</v>
      </c>
      <c r="DD189" s="36">
        <v>0</v>
      </c>
      <c r="DE189" s="36">
        <v>-4121997</v>
      </c>
      <c r="DF189" s="36">
        <v>0</v>
      </c>
      <c r="DG189" s="36">
        <v>0</v>
      </c>
      <c r="DH189" s="36">
        <v>0</v>
      </c>
      <c r="DI189" s="36">
        <v>0</v>
      </c>
      <c r="DJ189" s="36">
        <v>0</v>
      </c>
      <c r="DK189" s="36">
        <v>0</v>
      </c>
      <c r="DL189" s="36">
        <v>0</v>
      </c>
      <c r="DM189" s="36">
        <v>0</v>
      </c>
      <c r="DN189" s="36">
        <v>0</v>
      </c>
      <c r="DO189" s="36">
        <v>0</v>
      </c>
      <c r="DP189" s="36">
        <v>0</v>
      </c>
      <c r="DQ189" s="36">
        <v>0</v>
      </c>
      <c r="DR189" s="36">
        <v>0</v>
      </c>
      <c r="DS189" s="36">
        <v>0</v>
      </c>
      <c r="DT189" s="36">
        <v>0</v>
      </c>
      <c r="DU189" s="36">
        <v>0</v>
      </c>
      <c r="DV189" s="36">
        <v>0</v>
      </c>
      <c r="DW189" s="36">
        <v>0</v>
      </c>
      <c r="DX189" s="36">
        <v>0</v>
      </c>
      <c r="DY189" s="36">
        <v>0</v>
      </c>
      <c r="DZ189" s="36">
        <v>0</v>
      </c>
      <c r="EA189" s="36">
        <v>0</v>
      </c>
      <c r="EB189" s="36">
        <v>0</v>
      </c>
      <c r="EC189" s="36">
        <v>0</v>
      </c>
      <c r="ED189" s="36">
        <v>0</v>
      </c>
      <c r="EE189" s="36">
        <v>0</v>
      </c>
      <c r="EF189" s="36">
        <v>0</v>
      </c>
      <c r="EG189" s="36">
        <v>0</v>
      </c>
      <c r="EH189" s="36">
        <v>0</v>
      </c>
      <c r="EI189" s="36">
        <v>0</v>
      </c>
      <c r="EJ189" s="36">
        <v>0</v>
      </c>
      <c r="EK189" s="36">
        <v>0</v>
      </c>
      <c r="EL189" s="36">
        <v>0</v>
      </c>
      <c r="EM189" s="36">
        <v>0</v>
      </c>
      <c r="EN189" s="36">
        <v>0</v>
      </c>
      <c r="EO189" s="36">
        <v>0</v>
      </c>
      <c r="EP189" s="36">
        <v>0</v>
      </c>
      <c r="EQ189" s="36">
        <v>0</v>
      </c>
      <c r="ER189" s="36">
        <v>0</v>
      </c>
      <c r="ES189" s="36">
        <v>0</v>
      </c>
      <c r="ET189" s="36">
        <v>0</v>
      </c>
      <c r="EU189" s="36">
        <v>0</v>
      </c>
      <c r="EV189" s="36">
        <v>0</v>
      </c>
      <c r="EW189" s="36">
        <v>0</v>
      </c>
      <c r="EX189" s="36">
        <v>0</v>
      </c>
      <c r="EY189" s="36">
        <v>0</v>
      </c>
      <c r="EZ189" s="36">
        <v>0</v>
      </c>
      <c r="FA189" s="36">
        <v>0</v>
      </c>
      <c r="FB189" s="36">
        <v>0</v>
      </c>
      <c r="FC189" s="36">
        <v>0</v>
      </c>
      <c r="FD189" s="36">
        <v>0</v>
      </c>
      <c r="FE189" s="36">
        <v>0</v>
      </c>
      <c r="FF189" s="36">
        <v>0</v>
      </c>
      <c r="FG189" s="36">
        <v>0</v>
      </c>
      <c r="FH189" s="36">
        <v>0</v>
      </c>
      <c r="FI189" s="36">
        <v>0</v>
      </c>
      <c r="FJ189" s="36">
        <v>0</v>
      </c>
      <c r="FK189" s="36">
        <v>0</v>
      </c>
      <c r="FL189" s="36">
        <v>0</v>
      </c>
      <c r="FM189" s="36">
        <v>0</v>
      </c>
      <c r="FN189" s="36">
        <v>0</v>
      </c>
      <c r="FO189" s="36">
        <v>0</v>
      </c>
      <c r="FP189" s="36">
        <v>0</v>
      </c>
      <c r="FQ189" s="36">
        <v>658134</v>
      </c>
      <c r="FR189" s="36">
        <v>0</v>
      </c>
      <c r="FS189" s="37"/>
      <c r="FT189" s="39">
        <f t="shared" si="139"/>
        <v>0</v>
      </c>
      <c r="FU189" s="39">
        <f t="shared" si="140"/>
        <v>666</v>
      </c>
      <c r="FV189" s="39">
        <f t="shared" si="141"/>
        <v>0</v>
      </c>
      <c r="FW189" s="39">
        <f t="shared" si="142"/>
        <v>2767073</v>
      </c>
      <c r="FX189" s="39">
        <f t="shared" si="143"/>
        <v>0</v>
      </c>
      <c r="FY189" s="39">
        <f t="shared" si="144"/>
        <v>92086</v>
      </c>
      <c r="FZ189" s="39">
        <f t="shared" si="145"/>
        <v>0</v>
      </c>
      <c r="GA189" s="39">
        <f t="shared" si="146"/>
        <v>103734</v>
      </c>
      <c r="GB189" s="39">
        <f t="shared" si="147"/>
        <v>477631</v>
      </c>
      <c r="GC189" s="39">
        <f t="shared" si="148"/>
        <v>0</v>
      </c>
      <c r="GD189" s="39">
        <f t="shared" si="149"/>
        <v>0</v>
      </c>
      <c r="GE189" s="39">
        <f t="shared" si="150"/>
        <v>0</v>
      </c>
      <c r="GF189" s="39"/>
      <c r="GG189" s="39"/>
      <c r="GH189" s="39">
        <f t="shared" si="151"/>
        <v>22673.10924369748</v>
      </c>
      <c r="GI189" s="39">
        <f t="shared" si="152"/>
        <v>0</v>
      </c>
      <c r="GJ189" s="39">
        <f t="shared" si="153"/>
        <v>3463863.1092436975</v>
      </c>
      <c r="GK189" s="39"/>
      <c r="GL189" s="39">
        <f t="shared" si="154"/>
        <v>0</v>
      </c>
      <c r="GM189" s="39"/>
      <c r="GN189" s="39">
        <f t="shared" si="118"/>
        <v>0</v>
      </c>
      <c r="GO189" s="40">
        <f t="shared" si="155"/>
        <v>658134</v>
      </c>
      <c r="GP189" s="40">
        <f t="shared" si="119"/>
        <v>4121997.1092436975</v>
      </c>
      <c r="GQ189" s="40">
        <f t="shared" si="120"/>
        <v>4121997.1092436975</v>
      </c>
      <c r="GR189" s="39" t="str">
        <f>IFERROR(VLOOKUP(CONCATENATE(C189,R189,S189),'Clientes Afectados'!$L$4:$M$249,2,0),"NO")</f>
        <v>NO</v>
      </c>
      <c r="GS189" s="64">
        <f t="shared" si="121"/>
        <v>28</v>
      </c>
      <c r="GT189" s="39" t="e">
        <f>+IF(GS189&gt;#REF!,"SI","NO")</f>
        <v>#REF!</v>
      </c>
    </row>
    <row r="190" spans="1:202" x14ac:dyDescent="0.25">
      <c r="A190" s="35">
        <v>43160</v>
      </c>
      <c r="B190" s="36">
        <v>1594986</v>
      </c>
      <c r="C190" s="36">
        <v>1486848</v>
      </c>
      <c r="D190" s="36">
        <v>1486848</v>
      </c>
      <c r="E190" s="37" t="s">
        <v>352</v>
      </c>
      <c r="F190" s="37" t="s">
        <v>229</v>
      </c>
      <c r="G190" s="37" t="s">
        <v>336</v>
      </c>
      <c r="H190" s="85" t="s">
        <v>231</v>
      </c>
      <c r="I190" s="37" t="s">
        <v>262</v>
      </c>
      <c r="J190" s="37" t="s">
        <v>337</v>
      </c>
      <c r="K190" s="37" t="s">
        <v>234</v>
      </c>
      <c r="L190" s="37" t="s">
        <v>235</v>
      </c>
      <c r="M190" s="37" t="s">
        <v>338</v>
      </c>
      <c r="N190" s="37" t="s">
        <v>339</v>
      </c>
      <c r="O190" s="37" t="s">
        <v>339</v>
      </c>
      <c r="P190" s="37" t="s">
        <v>239</v>
      </c>
      <c r="Q190" s="37" t="s">
        <v>240</v>
      </c>
      <c r="R190" s="38">
        <v>43137</v>
      </c>
      <c r="S190" s="38">
        <v>43165</v>
      </c>
      <c r="T190" s="38">
        <v>43166</v>
      </c>
      <c r="U190" s="36">
        <v>211956713</v>
      </c>
      <c r="V190" s="36">
        <v>153600</v>
      </c>
      <c r="W190" s="36">
        <v>0</v>
      </c>
      <c r="X190" s="36">
        <v>43490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522</v>
      </c>
      <c r="AE190" s="36">
        <v>553</v>
      </c>
      <c r="AF190" s="36">
        <v>458</v>
      </c>
      <c r="AG190" s="36">
        <v>323</v>
      </c>
      <c r="AH190" s="36">
        <v>221346</v>
      </c>
      <c r="AI190" s="36">
        <v>793</v>
      </c>
      <c r="AJ190" s="36">
        <v>0</v>
      </c>
      <c r="AK190" s="36">
        <v>11621973</v>
      </c>
      <c r="AL190" s="36">
        <v>0</v>
      </c>
      <c r="AM190" s="36">
        <v>0</v>
      </c>
      <c r="AN190" s="36">
        <v>0</v>
      </c>
      <c r="AO190" s="36">
        <v>0</v>
      </c>
      <c r="AP190" s="36">
        <v>0</v>
      </c>
      <c r="AQ190" s="36">
        <v>0</v>
      </c>
      <c r="AR190" s="36">
        <v>0</v>
      </c>
      <c r="AS190" s="36">
        <v>0</v>
      </c>
      <c r="AT190" s="36">
        <v>386770</v>
      </c>
      <c r="AU190" s="36">
        <v>0</v>
      </c>
      <c r="AV190" s="36">
        <v>0</v>
      </c>
      <c r="AW190" s="36">
        <v>95231</v>
      </c>
      <c r="AX190" s="36">
        <v>0</v>
      </c>
      <c r="AY190" s="36">
        <v>1085511</v>
      </c>
      <c r="AZ190" s="36">
        <v>1983237</v>
      </c>
      <c r="BA190" s="36">
        <v>0</v>
      </c>
      <c r="BB190" s="36">
        <v>0</v>
      </c>
      <c r="BC190" s="36">
        <v>0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>
        <v>0</v>
      </c>
      <c r="BN190" s="36">
        <v>0</v>
      </c>
      <c r="BO190" s="36">
        <v>0</v>
      </c>
      <c r="BP190" s="36">
        <v>0</v>
      </c>
      <c r="BQ190" s="36">
        <v>0</v>
      </c>
      <c r="BR190" s="36">
        <v>0</v>
      </c>
      <c r="BS190" s="36">
        <v>0</v>
      </c>
      <c r="BT190" s="36">
        <v>0</v>
      </c>
      <c r="BU190" s="36">
        <v>0</v>
      </c>
      <c r="BV190" s="36">
        <v>0</v>
      </c>
      <c r="BW190" s="36">
        <v>0</v>
      </c>
      <c r="BX190" s="3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12936858</v>
      </c>
      <c r="CE190" s="36">
        <v>15394861</v>
      </c>
      <c r="CF190" s="36">
        <v>0</v>
      </c>
      <c r="CG190" s="36">
        <v>2458003</v>
      </c>
      <c r="CH190" s="36">
        <v>0</v>
      </c>
      <c r="CI190" s="36">
        <v>0</v>
      </c>
      <c r="CJ190" s="36">
        <v>0</v>
      </c>
      <c r="CK190" s="36">
        <v>0</v>
      </c>
      <c r="CL190" s="36">
        <v>2458003</v>
      </c>
      <c r="CM190" s="36">
        <v>-15394861</v>
      </c>
      <c r="CN190" s="36">
        <v>0</v>
      </c>
      <c r="CO190" s="36">
        <v>0</v>
      </c>
      <c r="CP190" s="36">
        <v>0</v>
      </c>
      <c r="CQ190" s="36">
        <v>0</v>
      </c>
      <c r="CR190" s="36">
        <v>0</v>
      </c>
      <c r="CS190" s="36">
        <v>0</v>
      </c>
      <c r="CT190" s="36">
        <v>0</v>
      </c>
      <c r="CU190" s="36">
        <v>0</v>
      </c>
      <c r="CV190" s="36">
        <v>0</v>
      </c>
      <c r="CW190" s="36">
        <v>0</v>
      </c>
      <c r="CX190" s="36">
        <v>0</v>
      </c>
      <c r="CY190" s="36">
        <v>0</v>
      </c>
      <c r="CZ190" s="36">
        <v>0</v>
      </c>
      <c r="DA190" s="36">
        <v>0</v>
      </c>
      <c r="DB190" s="36">
        <v>0</v>
      </c>
      <c r="DC190" s="36">
        <v>0</v>
      </c>
      <c r="DD190" s="36">
        <v>0</v>
      </c>
      <c r="DE190" s="36">
        <v>-15394861</v>
      </c>
      <c r="DF190" s="36">
        <v>0</v>
      </c>
      <c r="DG190" s="36">
        <v>0</v>
      </c>
      <c r="DH190" s="36">
        <v>0</v>
      </c>
      <c r="DI190" s="36">
        <v>0</v>
      </c>
      <c r="DJ190" s="36">
        <v>0</v>
      </c>
      <c r="DK190" s="36">
        <v>0</v>
      </c>
      <c r="DL190" s="36">
        <v>0</v>
      </c>
      <c r="DM190" s="36">
        <v>0</v>
      </c>
      <c r="DN190" s="36">
        <v>0</v>
      </c>
      <c r="DO190" s="36">
        <v>0</v>
      </c>
      <c r="DP190" s="36">
        <v>0</v>
      </c>
      <c r="DQ190" s="36">
        <v>0</v>
      </c>
      <c r="DR190" s="36">
        <v>0</v>
      </c>
      <c r="DS190" s="36">
        <v>0</v>
      </c>
      <c r="DT190" s="36">
        <v>0</v>
      </c>
      <c r="DU190" s="36">
        <v>0</v>
      </c>
      <c r="DV190" s="36">
        <v>0</v>
      </c>
      <c r="DW190" s="36">
        <v>0</v>
      </c>
      <c r="DX190" s="36">
        <v>0</v>
      </c>
      <c r="DY190" s="36">
        <v>0</v>
      </c>
      <c r="DZ190" s="36">
        <v>0</v>
      </c>
      <c r="EA190" s="36">
        <v>0</v>
      </c>
      <c r="EB190" s="36">
        <v>0</v>
      </c>
      <c r="EC190" s="36">
        <v>0</v>
      </c>
      <c r="ED190" s="36">
        <v>0</v>
      </c>
      <c r="EE190" s="36">
        <v>0</v>
      </c>
      <c r="EF190" s="36">
        <v>0</v>
      </c>
      <c r="EG190" s="36">
        <v>0</v>
      </c>
      <c r="EH190" s="36">
        <v>0</v>
      </c>
      <c r="EI190" s="36">
        <v>0</v>
      </c>
      <c r="EJ190" s="36">
        <v>0</v>
      </c>
      <c r="EK190" s="36">
        <v>0</v>
      </c>
      <c r="EL190" s="36">
        <v>0</v>
      </c>
      <c r="EM190" s="36">
        <v>0</v>
      </c>
      <c r="EN190" s="36">
        <v>0</v>
      </c>
      <c r="EO190" s="36">
        <v>0</v>
      </c>
      <c r="EP190" s="36">
        <v>0</v>
      </c>
      <c r="EQ190" s="36">
        <v>0</v>
      </c>
      <c r="ER190" s="36">
        <v>0</v>
      </c>
      <c r="ES190" s="36">
        <v>0</v>
      </c>
      <c r="ET190" s="36">
        <v>0</v>
      </c>
      <c r="EU190" s="36">
        <v>0</v>
      </c>
      <c r="EV190" s="36">
        <v>0</v>
      </c>
      <c r="EW190" s="36">
        <v>0</v>
      </c>
      <c r="EX190" s="36">
        <v>0</v>
      </c>
      <c r="EY190" s="36">
        <v>0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0</v>
      </c>
      <c r="FF190" s="36">
        <v>0</v>
      </c>
      <c r="FG190" s="36">
        <v>0</v>
      </c>
      <c r="FH190" s="36">
        <v>0</v>
      </c>
      <c r="FI190" s="36">
        <v>0</v>
      </c>
      <c r="FJ190" s="36">
        <v>0</v>
      </c>
      <c r="FK190" s="36">
        <v>0</v>
      </c>
      <c r="FL190" s="36">
        <v>0</v>
      </c>
      <c r="FM190" s="36">
        <v>0</v>
      </c>
      <c r="FN190" s="36">
        <v>0</v>
      </c>
      <c r="FO190" s="36">
        <v>0</v>
      </c>
      <c r="FP190" s="36">
        <v>0</v>
      </c>
      <c r="FQ190" s="36">
        <v>2458003</v>
      </c>
      <c r="FR190" s="36">
        <v>0</v>
      </c>
      <c r="FS190" s="37"/>
      <c r="FT190" s="39">
        <f t="shared" si="139"/>
        <v>186005</v>
      </c>
      <c r="FU190" s="39">
        <f t="shared" si="140"/>
        <v>666</v>
      </c>
      <c r="FV190" s="39">
        <f t="shared" si="141"/>
        <v>0</v>
      </c>
      <c r="FW190" s="39">
        <f t="shared" si="142"/>
        <v>9766364</v>
      </c>
      <c r="FX190" s="39">
        <f t="shared" si="143"/>
        <v>0</v>
      </c>
      <c r="FY190" s="39">
        <f t="shared" si="144"/>
        <v>325017</v>
      </c>
      <c r="FZ190" s="39">
        <f t="shared" si="145"/>
        <v>0</v>
      </c>
      <c r="GA190" s="39">
        <f t="shared" si="146"/>
        <v>912194</v>
      </c>
      <c r="GB190" s="39">
        <f t="shared" si="147"/>
        <v>1666586</v>
      </c>
      <c r="GC190" s="39">
        <f t="shared" si="148"/>
        <v>0</v>
      </c>
      <c r="GD190" s="39">
        <f t="shared" si="149"/>
        <v>0</v>
      </c>
      <c r="GE190" s="39">
        <f t="shared" si="150"/>
        <v>0</v>
      </c>
      <c r="GF190" s="39"/>
      <c r="GG190" s="39"/>
      <c r="GH190" s="39">
        <f t="shared" si="151"/>
        <v>80026.050420168074</v>
      </c>
      <c r="GI190" s="39">
        <f t="shared" si="152"/>
        <v>0</v>
      </c>
      <c r="GJ190" s="39">
        <f t="shared" si="153"/>
        <v>12936858.050420169</v>
      </c>
      <c r="GK190" s="39"/>
      <c r="GL190" s="39">
        <f t="shared" si="154"/>
        <v>0</v>
      </c>
      <c r="GM190" s="39"/>
      <c r="GN190" s="39">
        <f t="shared" si="118"/>
        <v>0</v>
      </c>
      <c r="GO190" s="40">
        <f t="shared" si="155"/>
        <v>2458003</v>
      </c>
      <c r="GP190" s="40">
        <f t="shared" si="119"/>
        <v>15394861.050420169</v>
      </c>
      <c r="GQ190" s="40">
        <f t="shared" si="120"/>
        <v>15394861.050420169</v>
      </c>
      <c r="GR190" s="39" t="str">
        <f>IFERROR(VLOOKUP(CONCATENATE(C190,R190,S190),'Clientes Afectados'!$L$4:$M$249,2,0),"NO")</f>
        <v>NO</v>
      </c>
      <c r="GS190" s="64">
        <f t="shared" si="121"/>
        <v>28</v>
      </c>
      <c r="GT190" s="39" t="e">
        <f>+IF(GS190&gt;#REF!,"SI","NO")</f>
        <v>#REF!</v>
      </c>
    </row>
    <row r="191" spans="1:202" x14ac:dyDescent="0.25">
      <c r="A191" s="35">
        <v>43160</v>
      </c>
      <c r="B191" s="36">
        <v>1594986</v>
      </c>
      <c r="C191" s="36">
        <v>1493531</v>
      </c>
      <c r="D191" s="36">
        <v>1493531</v>
      </c>
      <c r="E191" s="37" t="s">
        <v>277</v>
      </c>
      <c r="F191" s="37" t="s">
        <v>258</v>
      </c>
      <c r="G191" s="37" t="s">
        <v>278</v>
      </c>
      <c r="H191" s="85" t="s">
        <v>231</v>
      </c>
      <c r="I191" s="37" t="s">
        <v>262</v>
      </c>
      <c r="J191" s="37" t="s">
        <v>233</v>
      </c>
      <c r="K191" s="37" t="s">
        <v>234</v>
      </c>
      <c r="L191" s="37" t="s">
        <v>235</v>
      </c>
      <c r="M191" s="37" t="s">
        <v>279</v>
      </c>
      <c r="N191" s="37" t="s">
        <v>280</v>
      </c>
      <c r="O191" s="37" t="s">
        <v>241</v>
      </c>
      <c r="P191" s="37" t="s">
        <v>281</v>
      </c>
      <c r="Q191" s="37" t="s">
        <v>240</v>
      </c>
      <c r="R191" s="38">
        <v>43137</v>
      </c>
      <c r="S191" s="38">
        <v>43165</v>
      </c>
      <c r="T191" s="38">
        <v>43166</v>
      </c>
      <c r="U191" s="36">
        <v>211956713</v>
      </c>
      <c r="V191" s="36">
        <v>33079</v>
      </c>
      <c r="W191" s="36">
        <v>0</v>
      </c>
      <c r="X191" s="36">
        <v>9979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66</v>
      </c>
      <c r="AE191" s="36">
        <v>95</v>
      </c>
      <c r="AF191" s="36">
        <v>66</v>
      </c>
      <c r="AG191" s="36">
        <v>62</v>
      </c>
      <c r="AH191" s="36">
        <v>84047</v>
      </c>
      <c r="AI191" s="36">
        <v>793</v>
      </c>
      <c r="AJ191" s="36">
        <v>0</v>
      </c>
      <c r="AK191" s="36">
        <v>2502885</v>
      </c>
      <c r="AL191" s="36">
        <v>0</v>
      </c>
      <c r="AM191" s="36">
        <v>0</v>
      </c>
      <c r="AN191" s="36">
        <v>0</v>
      </c>
      <c r="AO191" s="36">
        <v>0</v>
      </c>
      <c r="AP191" s="36">
        <v>0</v>
      </c>
      <c r="AQ191" s="36">
        <v>0</v>
      </c>
      <c r="AR191" s="36">
        <v>0</v>
      </c>
      <c r="AS191" s="36">
        <v>0</v>
      </c>
      <c r="AT191" s="36">
        <v>83294</v>
      </c>
      <c r="AU191" s="36">
        <v>0</v>
      </c>
      <c r="AV191" s="36">
        <v>0</v>
      </c>
      <c r="AW191" s="36">
        <v>20508</v>
      </c>
      <c r="AX191" s="36">
        <v>0</v>
      </c>
      <c r="AY191" s="36">
        <v>111687</v>
      </c>
      <c r="AZ191" s="36">
        <v>373935</v>
      </c>
      <c r="BA191" s="36">
        <v>0</v>
      </c>
      <c r="BB191" s="36">
        <v>0</v>
      </c>
      <c r="BC191" s="36">
        <v>0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>
        <v>0</v>
      </c>
      <c r="BO191" s="36">
        <v>0</v>
      </c>
      <c r="BP191" s="36">
        <v>0</v>
      </c>
      <c r="BQ191" s="36">
        <v>0</v>
      </c>
      <c r="BR191" s="36">
        <v>0</v>
      </c>
      <c r="BS191" s="36">
        <v>0</v>
      </c>
      <c r="BT191" s="36">
        <v>0</v>
      </c>
      <c r="BU191" s="36">
        <v>0</v>
      </c>
      <c r="BV191" s="36">
        <v>0</v>
      </c>
      <c r="BW191" s="36">
        <v>0</v>
      </c>
      <c r="BX191" s="3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2669874</v>
      </c>
      <c r="CE191" s="36">
        <v>3177150</v>
      </c>
      <c r="CF191" s="36">
        <v>0</v>
      </c>
      <c r="CG191" s="36">
        <v>507276</v>
      </c>
      <c r="CH191" s="36">
        <v>0</v>
      </c>
      <c r="CI191" s="36">
        <v>0</v>
      </c>
      <c r="CJ191" s="36">
        <v>0</v>
      </c>
      <c r="CK191" s="36">
        <v>0</v>
      </c>
      <c r="CL191" s="36">
        <v>507276</v>
      </c>
      <c r="CM191" s="36">
        <v>-3177150</v>
      </c>
      <c r="CN191" s="36">
        <v>0</v>
      </c>
      <c r="CO191" s="36">
        <v>0</v>
      </c>
      <c r="CP191" s="36">
        <v>0</v>
      </c>
      <c r="CQ191" s="36">
        <v>0</v>
      </c>
      <c r="CR191" s="36">
        <v>0</v>
      </c>
      <c r="CS191" s="36">
        <v>0</v>
      </c>
      <c r="CT191" s="36">
        <v>0</v>
      </c>
      <c r="CU191" s="36">
        <v>0</v>
      </c>
      <c r="CV191" s="36">
        <v>0</v>
      </c>
      <c r="CW191" s="36">
        <v>0</v>
      </c>
      <c r="CX191" s="36">
        <v>0</v>
      </c>
      <c r="CY191" s="36">
        <v>0</v>
      </c>
      <c r="CZ191" s="36">
        <v>0</v>
      </c>
      <c r="DA191" s="36">
        <v>0</v>
      </c>
      <c r="DB191" s="36">
        <v>0</v>
      </c>
      <c r="DC191" s="36">
        <v>0</v>
      </c>
      <c r="DD191" s="36">
        <v>0</v>
      </c>
      <c r="DE191" s="36">
        <v>-3177150</v>
      </c>
      <c r="DF191" s="36">
        <v>0</v>
      </c>
      <c r="DG191" s="36">
        <v>0</v>
      </c>
      <c r="DH191" s="36">
        <v>0</v>
      </c>
      <c r="DI191" s="36">
        <v>0</v>
      </c>
      <c r="DJ191" s="36">
        <v>0</v>
      </c>
      <c r="DK191" s="36">
        <v>0</v>
      </c>
      <c r="DL191" s="36">
        <v>0</v>
      </c>
      <c r="DM191" s="36">
        <v>0</v>
      </c>
      <c r="DN191" s="36">
        <v>0</v>
      </c>
      <c r="DO191" s="36">
        <v>0</v>
      </c>
      <c r="DP191" s="36">
        <v>0</v>
      </c>
      <c r="DQ191" s="36">
        <v>0</v>
      </c>
      <c r="DR191" s="36">
        <v>0</v>
      </c>
      <c r="DS191" s="36">
        <v>0</v>
      </c>
      <c r="DT191" s="36">
        <v>0</v>
      </c>
      <c r="DU191" s="36">
        <v>0</v>
      </c>
      <c r="DV191" s="36">
        <v>0</v>
      </c>
      <c r="DW191" s="36">
        <v>0</v>
      </c>
      <c r="DX191" s="36">
        <v>0</v>
      </c>
      <c r="DY191" s="36">
        <v>0</v>
      </c>
      <c r="DZ191" s="36">
        <v>0</v>
      </c>
      <c r="EA191" s="36">
        <v>0</v>
      </c>
      <c r="EB191" s="36">
        <v>0</v>
      </c>
      <c r="EC191" s="36">
        <v>0</v>
      </c>
      <c r="ED191" s="36">
        <v>0</v>
      </c>
      <c r="EE191" s="36">
        <v>0</v>
      </c>
      <c r="EF191" s="36">
        <v>0</v>
      </c>
      <c r="EG191" s="36">
        <v>0</v>
      </c>
      <c r="EH191" s="36">
        <v>0</v>
      </c>
      <c r="EI191" s="36">
        <v>0</v>
      </c>
      <c r="EJ191" s="36">
        <v>0</v>
      </c>
      <c r="EK191" s="36">
        <v>0</v>
      </c>
      <c r="EL191" s="36">
        <v>0</v>
      </c>
      <c r="EM191" s="36">
        <v>0</v>
      </c>
      <c r="EN191" s="36">
        <v>0</v>
      </c>
      <c r="EO191" s="36">
        <v>0</v>
      </c>
      <c r="EP191" s="36">
        <v>0</v>
      </c>
      <c r="EQ191" s="36">
        <v>0</v>
      </c>
      <c r="ER191" s="36">
        <v>0</v>
      </c>
      <c r="ES191" s="36">
        <v>0</v>
      </c>
      <c r="ET191" s="36">
        <v>0</v>
      </c>
      <c r="EU191" s="36">
        <v>0</v>
      </c>
      <c r="EV191" s="36">
        <v>0</v>
      </c>
      <c r="EW191" s="36">
        <v>0</v>
      </c>
      <c r="EX191" s="36">
        <v>0</v>
      </c>
      <c r="EY191" s="36">
        <v>0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0</v>
      </c>
      <c r="FF191" s="36">
        <v>0</v>
      </c>
      <c r="FG191" s="36">
        <v>0</v>
      </c>
      <c r="FH191" s="36">
        <v>0</v>
      </c>
      <c r="FI191" s="36">
        <v>0</v>
      </c>
      <c r="FJ191" s="36">
        <v>0</v>
      </c>
      <c r="FK191" s="36">
        <v>0</v>
      </c>
      <c r="FL191" s="36">
        <v>0</v>
      </c>
      <c r="FM191" s="36">
        <v>0</v>
      </c>
      <c r="FN191" s="36">
        <v>0</v>
      </c>
      <c r="FO191" s="36">
        <v>0</v>
      </c>
      <c r="FP191" s="36">
        <v>0</v>
      </c>
      <c r="FQ191" s="36">
        <v>507276</v>
      </c>
      <c r="FR191" s="36">
        <v>0</v>
      </c>
      <c r="FS191" s="37"/>
      <c r="FT191" s="39">
        <f t="shared" si="139"/>
        <v>70628</v>
      </c>
      <c r="FU191" s="39">
        <f t="shared" si="140"/>
        <v>666</v>
      </c>
      <c r="FV191" s="39">
        <f t="shared" si="141"/>
        <v>0</v>
      </c>
      <c r="FW191" s="39">
        <f t="shared" si="142"/>
        <v>2103265</v>
      </c>
      <c r="FX191" s="39">
        <f t="shared" si="143"/>
        <v>0</v>
      </c>
      <c r="FY191" s="39">
        <f t="shared" si="144"/>
        <v>69995</v>
      </c>
      <c r="FZ191" s="39">
        <f t="shared" si="145"/>
        <v>0</v>
      </c>
      <c r="GA191" s="39">
        <f t="shared" si="146"/>
        <v>93855</v>
      </c>
      <c r="GB191" s="39">
        <f t="shared" si="147"/>
        <v>314231</v>
      </c>
      <c r="GC191" s="39">
        <f t="shared" si="148"/>
        <v>0</v>
      </c>
      <c r="GD191" s="39">
        <f t="shared" si="149"/>
        <v>0</v>
      </c>
      <c r="GE191" s="39">
        <f t="shared" si="150"/>
        <v>0</v>
      </c>
      <c r="GF191" s="39"/>
      <c r="GG191" s="39"/>
      <c r="GH191" s="39">
        <f t="shared" si="151"/>
        <v>17233.613445378152</v>
      </c>
      <c r="GI191" s="39">
        <f t="shared" si="152"/>
        <v>0</v>
      </c>
      <c r="GJ191" s="39">
        <f t="shared" si="153"/>
        <v>2669873.6134453784</v>
      </c>
      <c r="GK191" s="39"/>
      <c r="GL191" s="39">
        <f t="shared" si="154"/>
        <v>0</v>
      </c>
      <c r="GM191" s="39"/>
      <c r="GN191" s="39">
        <f t="shared" si="118"/>
        <v>0</v>
      </c>
      <c r="GO191" s="40">
        <f t="shared" si="155"/>
        <v>507276</v>
      </c>
      <c r="GP191" s="40">
        <f t="shared" si="119"/>
        <v>3177149.6134453784</v>
      </c>
      <c r="GQ191" s="40">
        <f t="shared" si="120"/>
        <v>3177149.6134453784</v>
      </c>
      <c r="GR191" s="39" t="str">
        <f>IFERROR(VLOOKUP(CONCATENATE(C191,R191,S191),'Clientes Afectados'!$L$4:$M$249,2,0),"NO")</f>
        <v>NO</v>
      </c>
      <c r="GS191" s="64">
        <f t="shared" si="121"/>
        <v>28</v>
      </c>
      <c r="GT191" s="39" t="e">
        <f>+IF(GS191&gt;#REF!,"SI","NO")</f>
        <v>#REF!</v>
      </c>
    </row>
    <row r="192" spans="1:202" x14ac:dyDescent="0.25">
      <c r="A192" s="35">
        <v>43160</v>
      </c>
      <c r="B192" s="36">
        <v>1594986</v>
      </c>
      <c r="C192" s="36">
        <v>2510800</v>
      </c>
      <c r="D192" s="36">
        <v>2510800</v>
      </c>
      <c r="E192" s="37" t="s">
        <v>353</v>
      </c>
      <c r="F192" s="37" t="s">
        <v>305</v>
      </c>
      <c r="G192" s="37" t="s">
        <v>341</v>
      </c>
      <c r="H192" s="85" t="s">
        <v>231</v>
      </c>
      <c r="I192" s="37" t="s">
        <v>232</v>
      </c>
      <c r="J192" s="37" t="s">
        <v>233</v>
      </c>
      <c r="K192" s="37" t="s">
        <v>234</v>
      </c>
      <c r="L192" s="37" t="s">
        <v>235</v>
      </c>
      <c r="M192" s="37" t="s">
        <v>279</v>
      </c>
      <c r="N192" s="37" t="s">
        <v>330</v>
      </c>
      <c r="O192" s="37" t="s">
        <v>330</v>
      </c>
      <c r="P192" s="37" t="s">
        <v>239</v>
      </c>
      <c r="Q192" s="37" t="s">
        <v>240</v>
      </c>
      <c r="R192" s="38">
        <v>43137</v>
      </c>
      <c r="S192" s="38">
        <v>43165</v>
      </c>
      <c r="T192" s="38">
        <v>43166</v>
      </c>
      <c r="U192" s="36">
        <v>211956713</v>
      </c>
      <c r="V192" s="36">
        <v>80681</v>
      </c>
      <c r="W192" s="36">
        <v>0</v>
      </c>
      <c r="X192" s="36">
        <v>12965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199</v>
      </c>
      <c r="AE192" s="36">
        <v>199</v>
      </c>
      <c r="AF192" s="36">
        <v>198</v>
      </c>
      <c r="AG192" s="36">
        <v>141</v>
      </c>
      <c r="AH192" s="36">
        <v>0</v>
      </c>
      <c r="AI192" s="36">
        <v>793</v>
      </c>
      <c r="AJ192" s="36">
        <v>0</v>
      </c>
      <c r="AK192" s="36">
        <v>6104638</v>
      </c>
      <c r="AL192" s="36">
        <v>0</v>
      </c>
      <c r="AM192" s="36">
        <v>0</v>
      </c>
      <c r="AN192" s="36">
        <v>0</v>
      </c>
      <c r="AO192" s="36">
        <v>0</v>
      </c>
      <c r="AP192" s="36">
        <v>0</v>
      </c>
      <c r="AQ192" s="36">
        <v>0</v>
      </c>
      <c r="AR192" s="36">
        <v>0</v>
      </c>
      <c r="AS192" s="36">
        <v>0</v>
      </c>
      <c r="AT192" s="36">
        <v>203158</v>
      </c>
      <c r="AU192" s="36">
        <v>0</v>
      </c>
      <c r="AV192" s="36">
        <v>0</v>
      </c>
      <c r="AW192" s="36">
        <v>50022</v>
      </c>
      <c r="AX192" s="36">
        <v>0</v>
      </c>
      <c r="AY192" s="36">
        <v>233955</v>
      </c>
      <c r="AZ192" s="36">
        <v>846587</v>
      </c>
      <c r="BA192" s="36">
        <v>0</v>
      </c>
      <c r="BB192" s="36">
        <v>0</v>
      </c>
      <c r="BC192" s="36">
        <v>0</v>
      </c>
      <c r="BD192" s="36">
        <v>0</v>
      </c>
      <c r="BE192" s="36">
        <v>0</v>
      </c>
      <c r="BF192" s="36">
        <v>0</v>
      </c>
      <c r="BG192" s="36">
        <v>0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0</v>
      </c>
      <c r="BN192" s="36">
        <v>0</v>
      </c>
      <c r="BO192" s="36">
        <v>0</v>
      </c>
      <c r="BP192" s="36">
        <v>0</v>
      </c>
      <c r="BQ192" s="36">
        <v>0</v>
      </c>
      <c r="BR192" s="36">
        <v>0</v>
      </c>
      <c r="BS192" s="36">
        <v>0</v>
      </c>
      <c r="BT192" s="36">
        <v>0</v>
      </c>
      <c r="BU192" s="36">
        <v>0</v>
      </c>
      <c r="BV192" s="36">
        <v>0</v>
      </c>
      <c r="BW192" s="36">
        <v>0</v>
      </c>
      <c r="BX192" s="3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6251389</v>
      </c>
      <c r="CE192" s="36">
        <v>7439153</v>
      </c>
      <c r="CF192" s="36">
        <v>0</v>
      </c>
      <c r="CG192" s="36">
        <v>1187764</v>
      </c>
      <c r="CH192" s="36">
        <v>0</v>
      </c>
      <c r="CI192" s="36">
        <v>0</v>
      </c>
      <c r="CJ192" s="36">
        <v>0</v>
      </c>
      <c r="CK192" s="36">
        <v>0</v>
      </c>
      <c r="CL192" s="36">
        <v>1187764</v>
      </c>
      <c r="CM192" s="36">
        <v>-7439153</v>
      </c>
      <c r="CN192" s="36">
        <v>0</v>
      </c>
      <c r="CO192" s="36">
        <v>0</v>
      </c>
      <c r="CP192" s="36">
        <v>0</v>
      </c>
      <c r="CQ192" s="36">
        <v>0</v>
      </c>
      <c r="CR192" s="36">
        <v>0</v>
      </c>
      <c r="CS192" s="36">
        <v>0</v>
      </c>
      <c r="CT192" s="36">
        <v>0</v>
      </c>
      <c r="CU192" s="36">
        <v>0</v>
      </c>
      <c r="CV192" s="36">
        <v>0</v>
      </c>
      <c r="CW192" s="36">
        <v>0</v>
      </c>
      <c r="CX192" s="36">
        <v>0</v>
      </c>
      <c r="CY192" s="36">
        <v>0</v>
      </c>
      <c r="CZ192" s="36">
        <v>0</v>
      </c>
      <c r="DA192" s="36">
        <v>0</v>
      </c>
      <c r="DB192" s="36">
        <v>0</v>
      </c>
      <c r="DC192" s="36">
        <v>0</v>
      </c>
      <c r="DD192" s="36">
        <v>0</v>
      </c>
      <c r="DE192" s="36">
        <v>-7439153</v>
      </c>
      <c r="DF192" s="36">
        <v>0</v>
      </c>
      <c r="DG192" s="36">
        <v>0</v>
      </c>
      <c r="DH192" s="36">
        <v>0</v>
      </c>
      <c r="DI192" s="36">
        <v>0</v>
      </c>
      <c r="DJ192" s="36">
        <v>0</v>
      </c>
      <c r="DK192" s="36">
        <v>0</v>
      </c>
      <c r="DL192" s="36">
        <v>0</v>
      </c>
      <c r="DM192" s="36">
        <v>0</v>
      </c>
      <c r="DN192" s="36">
        <v>0</v>
      </c>
      <c r="DO192" s="36">
        <v>0</v>
      </c>
      <c r="DP192" s="36">
        <v>0</v>
      </c>
      <c r="DQ192" s="36">
        <v>0</v>
      </c>
      <c r="DR192" s="36">
        <v>0</v>
      </c>
      <c r="DS192" s="36">
        <v>0</v>
      </c>
      <c r="DT192" s="36">
        <v>0</v>
      </c>
      <c r="DU192" s="36">
        <v>0</v>
      </c>
      <c r="DV192" s="36">
        <v>0</v>
      </c>
      <c r="DW192" s="36">
        <v>0</v>
      </c>
      <c r="DX192" s="36">
        <v>0</v>
      </c>
      <c r="DY192" s="36">
        <v>0</v>
      </c>
      <c r="DZ192" s="36">
        <v>0</v>
      </c>
      <c r="EA192" s="36">
        <v>0</v>
      </c>
      <c r="EB192" s="36">
        <v>0</v>
      </c>
      <c r="EC192" s="36">
        <v>0</v>
      </c>
      <c r="ED192" s="36">
        <v>0</v>
      </c>
      <c r="EE192" s="36">
        <v>0</v>
      </c>
      <c r="EF192" s="36">
        <v>0</v>
      </c>
      <c r="EG192" s="36">
        <v>0</v>
      </c>
      <c r="EH192" s="36">
        <v>0</v>
      </c>
      <c r="EI192" s="36">
        <v>0</v>
      </c>
      <c r="EJ192" s="36">
        <v>0</v>
      </c>
      <c r="EK192" s="36">
        <v>0</v>
      </c>
      <c r="EL192" s="36">
        <v>0</v>
      </c>
      <c r="EM192" s="36">
        <v>0</v>
      </c>
      <c r="EN192" s="36">
        <v>0</v>
      </c>
      <c r="EO192" s="36">
        <v>0</v>
      </c>
      <c r="EP192" s="36">
        <v>0</v>
      </c>
      <c r="EQ192" s="36">
        <v>0</v>
      </c>
      <c r="ER192" s="36">
        <v>0</v>
      </c>
      <c r="ES192" s="36">
        <v>0</v>
      </c>
      <c r="ET192" s="36">
        <v>0</v>
      </c>
      <c r="EU192" s="36">
        <v>0</v>
      </c>
      <c r="EV192" s="36">
        <v>0</v>
      </c>
      <c r="EW192" s="36">
        <v>0</v>
      </c>
      <c r="EX192" s="36">
        <v>0</v>
      </c>
      <c r="EY192" s="36">
        <v>0</v>
      </c>
      <c r="EZ192" s="36">
        <v>0</v>
      </c>
      <c r="FA192" s="36">
        <v>0</v>
      </c>
      <c r="FB192" s="36">
        <v>0</v>
      </c>
      <c r="FC192" s="36">
        <v>0</v>
      </c>
      <c r="FD192" s="36">
        <v>0</v>
      </c>
      <c r="FE192" s="36">
        <v>0</v>
      </c>
      <c r="FF192" s="36">
        <v>0</v>
      </c>
      <c r="FG192" s="36">
        <v>0</v>
      </c>
      <c r="FH192" s="36">
        <v>0</v>
      </c>
      <c r="FI192" s="36">
        <v>0</v>
      </c>
      <c r="FJ192" s="36">
        <v>0</v>
      </c>
      <c r="FK192" s="36">
        <v>0</v>
      </c>
      <c r="FL192" s="36">
        <v>0</v>
      </c>
      <c r="FM192" s="36">
        <v>0</v>
      </c>
      <c r="FN192" s="36">
        <v>0</v>
      </c>
      <c r="FO192" s="36">
        <v>0</v>
      </c>
      <c r="FP192" s="36">
        <v>0</v>
      </c>
      <c r="FQ192" s="36">
        <v>1187764</v>
      </c>
      <c r="FR192" s="36">
        <v>0</v>
      </c>
      <c r="FS192" s="37"/>
      <c r="FT192" s="39">
        <f t="shared" si="139"/>
        <v>0</v>
      </c>
      <c r="FU192" s="39">
        <f t="shared" si="140"/>
        <v>666</v>
      </c>
      <c r="FV192" s="39">
        <f t="shared" si="141"/>
        <v>0</v>
      </c>
      <c r="FW192" s="39">
        <f t="shared" si="142"/>
        <v>5129948</v>
      </c>
      <c r="FX192" s="39">
        <f t="shared" si="143"/>
        <v>0</v>
      </c>
      <c r="FY192" s="39">
        <f t="shared" si="144"/>
        <v>170721</v>
      </c>
      <c r="FZ192" s="39">
        <f t="shared" si="145"/>
        <v>0</v>
      </c>
      <c r="GA192" s="39">
        <f t="shared" si="146"/>
        <v>196601</v>
      </c>
      <c r="GB192" s="39">
        <f t="shared" si="147"/>
        <v>711418</v>
      </c>
      <c r="GC192" s="39">
        <f t="shared" si="148"/>
        <v>0</v>
      </c>
      <c r="GD192" s="39">
        <f t="shared" si="149"/>
        <v>0</v>
      </c>
      <c r="GE192" s="39">
        <f t="shared" si="150"/>
        <v>0</v>
      </c>
      <c r="GF192" s="39"/>
      <c r="GG192" s="39"/>
      <c r="GH192" s="39">
        <f t="shared" si="151"/>
        <v>42035.294117647063</v>
      </c>
      <c r="GI192" s="39">
        <f t="shared" si="152"/>
        <v>0</v>
      </c>
      <c r="GJ192" s="39">
        <f t="shared" si="153"/>
        <v>6251389.2941176472</v>
      </c>
      <c r="GK192" s="39"/>
      <c r="GL192" s="39">
        <f t="shared" si="154"/>
        <v>0</v>
      </c>
      <c r="GM192" s="39"/>
      <c r="GN192" s="39">
        <f t="shared" si="118"/>
        <v>0</v>
      </c>
      <c r="GO192" s="40">
        <f t="shared" si="155"/>
        <v>1187764</v>
      </c>
      <c r="GP192" s="40">
        <f t="shared" si="119"/>
        <v>7439153.2941176472</v>
      </c>
      <c r="GQ192" s="40">
        <f t="shared" si="120"/>
        <v>7439153.2941176472</v>
      </c>
      <c r="GR192" s="39" t="str">
        <f>IFERROR(VLOOKUP(CONCATENATE(C192,R192,S192),'Clientes Afectados'!$L$4:$M$249,2,0),"NO")</f>
        <v>NO</v>
      </c>
      <c r="GS192" s="64">
        <f t="shared" si="121"/>
        <v>28</v>
      </c>
      <c r="GT192" s="39" t="e">
        <f>+IF(GS192&gt;#REF!,"SI","NO")</f>
        <v>#REF!</v>
      </c>
    </row>
    <row r="193" spans="1:202" x14ac:dyDescent="0.25">
      <c r="A193" s="35">
        <v>43160</v>
      </c>
      <c r="B193" s="36">
        <v>1594986</v>
      </c>
      <c r="C193" s="36">
        <v>2797207</v>
      </c>
      <c r="D193" s="36">
        <v>2797207</v>
      </c>
      <c r="E193" s="37" t="s">
        <v>282</v>
      </c>
      <c r="F193" s="37" t="s">
        <v>305</v>
      </c>
      <c r="G193" s="37" t="s">
        <v>284</v>
      </c>
      <c r="H193" s="85" t="s">
        <v>285</v>
      </c>
      <c r="I193" s="37" t="s">
        <v>286</v>
      </c>
      <c r="J193" s="37" t="s">
        <v>233</v>
      </c>
      <c r="K193" s="37" t="s">
        <v>234</v>
      </c>
      <c r="L193" s="37" t="s">
        <v>235</v>
      </c>
      <c r="M193" s="37" t="s">
        <v>245</v>
      </c>
      <c r="N193" s="37" t="s">
        <v>246</v>
      </c>
      <c r="O193" s="37" t="s">
        <v>246</v>
      </c>
      <c r="P193" s="37" t="s">
        <v>281</v>
      </c>
      <c r="Q193" s="37" t="s">
        <v>240</v>
      </c>
      <c r="R193" s="38">
        <v>43137</v>
      </c>
      <c r="S193" s="38">
        <v>43165</v>
      </c>
      <c r="T193" s="38">
        <v>43166</v>
      </c>
      <c r="U193" s="36">
        <v>211956713</v>
      </c>
      <c r="V193" s="36">
        <v>21425</v>
      </c>
      <c r="W193" s="36">
        <v>0</v>
      </c>
      <c r="X193" s="36">
        <v>7210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41</v>
      </c>
      <c r="AE193" s="36">
        <v>46</v>
      </c>
      <c r="AF193" s="36">
        <v>38</v>
      </c>
      <c r="AG193" s="36">
        <v>45</v>
      </c>
      <c r="AH193" s="36">
        <v>0</v>
      </c>
      <c r="AI193" s="36">
        <v>793</v>
      </c>
      <c r="AJ193" s="36">
        <v>0</v>
      </c>
      <c r="AK193" s="36">
        <v>1710742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0</v>
      </c>
      <c r="AS193" s="36">
        <v>0</v>
      </c>
      <c r="AT193" s="36">
        <v>53949</v>
      </c>
      <c r="AU193" s="36">
        <v>0</v>
      </c>
      <c r="AV193" s="36">
        <v>0</v>
      </c>
      <c r="AW193" s="36">
        <v>13283</v>
      </c>
      <c r="AX193" s="36">
        <v>0</v>
      </c>
      <c r="AY193" s="36">
        <v>135679</v>
      </c>
      <c r="AZ193" s="36">
        <v>411905</v>
      </c>
      <c r="BA193" s="36">
        <v>0</v>
      </c>
      <c r="BB193" s="36">
        <v>0</v>
      </c>
      <c r="BC193" s="36">
        <v>0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36">
        <v>0</v>
      </c>
      <c r="BN193" s="36">
        <v>0</v>
      </c>
      <c r="BO193" s="36">
        <v>0</v>
      </c>
      <c r="BP193" s="36">
        <v>0</v>
      </c>
      <c r="BQ193" s="36">
        <v>0</v>
      </c>
      <c r="BR193" s="36">
        <v>0</v>
      </c>
      <c r="BS193" s="36">
        <v>0</v>
      </c>
      <c r="BT193" s="36">
        <v>0</v>
      </c>
      <c r="BU193" s="36">
        <v>0</v>
      </c>
      <c r="BV193" s="36">
        <v>0</v>
      </c>
      <c r="BW193" s="36">
        <v>0</v>
      </c>
      <c r="BX193" s="3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1954916</v>
      </c>
      <c r="CE193" s="36">
        <v>2326350</v>
      </c>
      <c r="CF193" s="36">
        <v>0</v>
      </c>
      <c r="CG193" s="36">
        <v>371434</v>
      </c>
      <c r="CH193" s="36">
        <v>0</v>
      </c>
      <c r="CI193" s="36">
        <v>0</v>
      </c>
      <c r="CJ193" s="36">
        <v>0</v>
      </c>
      <c r="CK193" s="36">
        <v>0</v>
      </c>
      <c r="CL193" s="36">
        <v>371434</v>
      </c>
      <c r="CM193" s="36">
        <v>-2326350</v>
      </c>
      <c r="CN193" s="36">
        <v>0</v>
      </c>
      <c r="CO193" s="36">
        <v>0</v>
      </c>
      <c r="CP193" s="36">
        <v>0</v>
      </c>
      <c r="CQ193" s="36">
        <v>0</v>
      </c>
      <c r="CR193" s="36">
        <v>0</v>
      </c>
      <c r="CS193" s="36">
        <v>0</v>
      </c>
      <c r="CT193" s="36">
        <v>0</v>
      </c>
      <c r="CU193" s="36">
        <v>0</v>
      </c>
      <c r="CV193" s="36">
        <v>0</v>
      </c>
      <c r="CW193" s="36">
        <v>0</v>
      </c>
      <c r="CX193" s="36">
        <v>0</v>
      </c>
      <c r="CY193" s="36">
        <v>0</v>
      </c>
      <c r="CZ193" s="36">
        <v>0</v>
      </c>
      <c r="DA193" s="36">
        <v>0</v>
      </c>
      <c r="DB193" s="36">
        <v>0</v>
      </c>
      <c r="DC193" s="36">
        <v>0</v>
      </c>
      <c r="DD193" s="36">
        <v>0</v>
      </c>
      <c r="DE193" s="36">
        <v>-2326350</v>
      </c>
      <c r="DF193" s="36">
        <v>0</v>
      </c>
      <c r="DG193" s="36">
        <v>0</v>
      </c>
      <c r="DH193" s="36">
        <v>0</v>
      </c>
      <c r="DI193" s="36">
        <v>0</v>
      </c>
      <c r="DJ193" s="36">
        <v>0</v>
      </c>
      <c r="DK193" s="36">
        <v>0</v>
      </c>
      <c r="DL193" s="36">
        <v>0</v>
      </c>
      <c r="DM193" s="36">
        <v>0</v>
      </c>
      <c r="DN193" s="36">
        <v>0</v>
      </c>
      <c r="DO193" s="36">
        <v>0</v>
      </c>
      <c r="DP193" s="36">
        <v>0</v>
      </c>
      <c r="DQ193" s="36">
        <v>0</v>
      </c>
      <c r="DR193" s="36">
        <v>0</v>
      </c>
      <c r="DS193" s="36">
        <v>0</v>
      </c>
      <c r="DT193" s="36">
        <v>0</v>
      </c>
      <c r="DU193" s="36">
        <v>0</v>
      </c>
      <c r="DV193" s="36">
        <v>0</v>
      </c>
      <c r="DW193" s="36">
        <v>0</v>
      </c>
      <c r="DX193" s="36">
        <v>0</v>
      </c>
      <c r="DY193" s="36">
        <v>0</v>
      </c>
      <c r="DZ193" s="36">
        <v>0</v>
      </c>
      <c r="EA193" s="36">
        <v>0</v>
      </c>
      <c r="EB193" s="36">
        <v>0</v>
      </c>
      <c r="EC193" s="36">
        <v>0</v>
      </c>
      <c r="ED193" s="36">
        <v>0</v>
      </c>
      <c r="EE193" s="36">
        <v>0</v>
      </c>
      <c r="EF193" s="36">
        <v>0</v>
      </c>
      <c r="EG193" s="36">
        <v>0</v>
      </c>
      <c r="EH193" s="36">
        <v>0</v>
      </c>
      <c r="EI193" s="36">
        <v>0</v>
      </c>
      <c r="EJ193" s="36">
        <v>0</v>
      </c>
      <c r="EK193" s="36">
        <v>0</v>
      </c>
      <c r="EL193" s="36">
        <v>0</v>
      </c>
      <c r="EM193" s="36">
        <v>0</v>
      </c>
      <c r="EN193" s="36">
        <v>0</v>
      </c>
      <c r="EO193" s="36">
        <v>0</v>
      </c>
      <c r="EP193" s="36">
        <v>0</v>
      </c>
      <c r="EQ193" s="36">
        <v>0</v>
      </c>
      <c r="ER193" s="36">
        <v>0</v>
      </c>
      <c r="ES193" s="36">
        <v>0</v>
      </c>
      <c r="ET193" s="36">
        <v>0</v>
      </c>
      <c r="EU193" s="36">
        <v>0</v>
      </c>
      <c r="EV193" s="36">
        <v>0</v>
      </c>
      <c r="EW193" s="36">
        <v>0</v>
      </c>
      <c r="EX193" s="36">
        <v>0</v>
      </c>
      <c r="EY193" s="36">
        <v>0</v>
      </c>
      <c r="EZ193" s="36">
        <v>0</v>
      </c>
      <c r="FA193" s="36">
        <v>0</v>
      </c>
      <c r="FB193" s="36">
        <v>0</v>
      </c>
      <c r="FC193" s="36">
        <v>0</v>
      </c>
      <c r="FD193" s="36">
        <v>0</v>
      </c>
      <c r="FE193" s="36">
        <v>0</v>
      </c>
      <c r="FF193" s="36">
        <v>0</v>
      </c>
      <c r="FG193" s="36">
        <v>0</v>
      </c>
      <c r="FH193" s="36">
        <v>0</v>
      </c>
      <c r="FI193" s="36">
        <v>0</v>
      </c>
      <c r="FJ193" s="36">
        <v>0</v>
      </c>
      <c r="FK193" s="36">
        <v>0</v>
      </c>
      <c r="FL193" s="36">
        <v>0</v>
      </c>
      <c r="FM193" s="36">
        <v>0</v>
      </c>
      <c r="FN193" s="36">
        <v>0</v>
      </c>
      <c r="FO193" s="36">
        <v>0</v>
      </c>
      <c r="FP193" s="36">
        <v>0</v>
      </c>
      <c r="FQ193" s="36">
        <v>371434</v>
      </c>
      <c r="FR193" s="36">
        <v>0</v>
      </c>
      <c r="FS193" s="37"/>
      <c r="FT193" s="39">
        <f t="shared" si="139"/>
        <v>0</v>
      </c>
      <c r="FU193" s="39">
        <f t="shared" si="140"/>
        <v>666</v>
      </c>
      <c r="FV193" s="39">
        <f t="shared" si="141"/>
        <v>0</v>
      </c>
      <c r="FW193" s="39">
        <f t="shared" si="142"/>
        <v>1437598</v>
      </c>
      <c r="FX193" s="39">
        <f t="shared" si="143"/>
        <v>0</v>
      </c>
      <c r="FY193" s="39">
        <f t="shared" si="144"/>
        <v>45335</v>
      </c>
      <c r="FZ193" s="39">
        <f t="shared" si="145"/>
        <v>0</v>
      </c>
      <c r="GA193" s="39">
        <f t="shared" si="146"/>
        <v>114016</v>
      </c>
      <c r="GB193" s="39">
        <f t="shared" si="147"/>
        <v>346139</v>
      </c>
      <c r="GC193" s="39">
        <f t="shared" si="148"/>
        <v>0</v>
      </c>
      <c r="GD193" s="39">
        <f t="shared" si="149"/>
        <v>0</v>
      </c>
      <c r="GE193" s="39">
        <f t="shared" si="150"/>
        <v>0</v>
      </c>
      <c r="GF193" s="39"/>
      <c r="GG193" s="39"/>
      <c r="GH193" s="39">
        <f t="shared" si="151"/>
        <v>11162.18487394958</v>
      </c>
      <c r="GI193" s="39">
        <f t="shared" si="152"/>
        <v>0</v>
      </c>
      <c r="GJ193" s="39">
        <f t="shared" si="153"/>
        <v>1954916.1848739495</v>
      </c>
      <c r="GK193" s="39"/>
      <c r="GL193" s="39">
        <f t="shared" si="154"/>
        <v>0</v>
      </c>
      <c r="GM193" s="39"/>
      <c r="GN193" s="39">
        <f t="shared" si="118"/>
        <v>0</v>
      </c>
      <c r="GO193" s="40">
        <f t="shared" si="155"/>
        <v>371434</v>
      </c>
      <c r="GP193" s="40">
        <f t="shared" si="119"/>
        <v>2326350.1848739497</v>
      </c>
      <c r="GQ193" s="40">
        <f t="shared" si="120"/>
        <v>2326350.1848739497</v>
      </c>
      <c r="GR193" s="39" t="str">
        <f>IFERROR(VLOOKUP(CONCATENATE(C193,R193,S193),'Clientes Afectados'!$L$4:$M$249,2,0),"NO")</f>
        <v>NO</v>
      </c>
      <c r="GS193" s="64">
        <f t="shared" si="121"/>
        <v>28</v>
      </c>
      <c r="GT193" s="39" t="e">
        <f>+IF(GS193&gt;#REF!,"SI","NO")</f>
        <v>#REF!</v>
      </c>
    </row>
    <row r="194" spans="1:202" x14ac:dyDescent="0.25">
      <c r="A194" s="35">
        <v>43132</v>
      </c>
      <c r="B194" s="36">
        <v>1594986</v>
      </c>
      <c r="C194" s="36">
        <v>532954</v>
      </c>
      <c r="D194" s="36">
        <v>532954</v>
      </c>
      <c r="E194" s="37" t="s">
        <v>342</v>
      </c>
      <c r="F194" s="37" t="s">
        <v>229</v>
      </c>
      <c r="G194" s="37" t="s">
        <v>309</v>
      </c>
      <c r="H194" s="85" t="s">
        <v>231</v>
      </c>
      <c r="I194" s="37" t="s">
        <v>310</v>
      </c>
      <c r="J194" s="37" t="s">
        <v>233</v>
      </c>
      <c r="K194" s="37" t="s">
        <v>234</v>
      </c>
      <c r="L194" s="37" t="s">
        <v>235</v>
      </c>
      <c r="M194" s="37" t="s">
        <v>311</v>
      </c>
      <c r="N194" s="37" t="s">
        <v>236</v>
      </c>
      <c r="O194" s="37" t="s">
        <v>236</v>
      </c>
      <c r="P194" s="37" t="s">
        <v>239</v>
      </c>
      <c r="Q194" s="37" t="s">
        <v>240</v>
      </c>
      <c r="R194" s="38">
        <v>43074</v>
      </c>
      <c r="S194" s="38">
        <v>43137</v>
      </c>
      <c r="T194" s="38">
        <v>43138</v>
      </c>
      <c r="U194" s="36">
        <v>210278621</v>
      </c>
      <c r="V194" s="36">
        <v>0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36">
        <v>53815</v>
      </c>
      <c r="AD194" s="36">
        <v>0</v>
      </c>
      <c r="AE194" s="36">
        <v>0</v>
      </c>
      <c r="AF194" s="36">
        <v>0</v>
      </c>
      <c r="AG194" s="36">
        <v>0</v>
      </c>
      <c r="AH194" s="36">
        <v>122217</v>
      </c>
      <c r="AI194" s="36">
        <v>790</v>
      </c>
      <c r="AJ194" s="36">
        <v>0</v>
      </c>
      <c r="AK194" s="36">
        <v>4070946</v>
      </c>
      <c r="AL194" s="36">
        <v>0</v>
      </c>
      <c r="AM194" s="36">
        <v>0</v>
      </c>
      <c r="AN194" s="36">
        <v>0</v>
      </c>
      <c r="AO194" s="36">
        <v>0</v>
      </c>
      <c r="AP194" s="36">
        <v>0</v>
      </c>
      <c r="AQ194" s="36">
        <v>0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195003</v>
      </c>
      <c r="AZ194" s="36">
        <v>0</v>
      </c>
      <c r="BA194" s="36">
        <v>0</v>
      </c>
      <c r="BB194" s="36">
        <v>0</v>
      </c>
      <c r="BC194" s="36">
        <v>0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0</v>
      </c>
      <c r="BN194" s="36">
        <v>0</v>
      </c>
      <c r="BO194" s="36">
        <v>0</v>
      </c>
      <c r="BP194" s="36">
        <v>0</v>
      </c>
      <c r="BQ194" s="36">
        <v>0</v>
      </c>
      <c r="BR194" s="36">
        <v>0</v>
      </c>
      <c r="BS194" s="36">
        <v>0</v>
      </c>
      <c r="BT194" s="36">
        <v>0</v>
      </c>
      <c r="BU194" s="36">
        <v>0</v>
      </c>
      <c r="BV194" s="36">
        <v>0</v>
      </c>
      <c r="BW194" s="36">
        <v>0</v>
      </c>
      <c r="BX194" s="3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3688198</v>
      </c>
      <c r="CE194" s="36">
        <v>4388956</v>
      </c>
      <c r="CF194" s="36">
        <v>0</v>
      </c>
      <c r="CG194" s="36">
        <v>700758</v>
      </c>
      <c r="CH194" s="36">
        <v>0</v>
      </c>
      <c r="CI194" s="36">
        <v>0</v>
      </c>
      <c r="CJ194" s="36">
        <v>0</v>
      </c>
      <c r="CK194" s="36">
        <v>0</v>
      </c>
      <c r="CL194" s="36">
        <v>700758</v>
      </c>
      <c r="CM194" s="36">
        <v>-4388956</v>
      </c>
      <c r="CN194" s="36">
        <v>0</v>
      </c>
      <c r="CO194" s="36">
        <v>0</v>
      </c>
      <c r="CP194" s="36">
        <v>0</v>
      </c>
      <c r="CQ194" s="36">
        <v>0</v>
      </c>
      <c r="CR194" s="36">
        <v>0</v>
      </c>
      <c r="CS194" s="36">
        <v>0</v>
      </c>
      <c r="CT194" s="36">
        <v>0</v>
      </c>
      <c r="CU194" s="36">
        <v>0</v>
      </c>
      <c r="CV194" s="36">
        <v>0</v>
      </c>
      <c r="CW194" s="36">
        <v>0</v>
      </c>
      <c r="CX194" s="36">
        <v>0</v>
      </c>
      <c r="CY194" s="36">
        <v>0</v>
      </c>
      <c r="CZ194" s="36">
        <v>0</v>
      </c>
      <c r="DA194" s="36">
        <v>0</v>
      </c>
      <c r="DB194" s="36">
        <v>0</v>
      </c>
      <c r="DC194" s="36">
        <v>0</v>
      </c>
      <c r="DD194" s="36">
        <v>1</v>
      </c>
      <c r="DE194" s="36">
        <v>-4388955</v>
      </c>
      <c r="DF194" s="36">
        <v>0</v>
      </c>
      <c r="DG194" s="36">
        <v>0</v>
      </c>
      <c r="DH194" s="36">
        <v>0</v>
      </c>
      <c r="DI194" s="36">
        <v>0</v>
      </c>
      <c r="DJ194" s="36">
        <v>0</v>
      </c>
      <c r="DK194" s="36">
        <v>-1</v>
      </c>
      <c r="DL194" s="36">
        <v>0</v>
      </c>
      <c r="DM194" s="36">
        <v>0</v>
      </c>
      <c r="DN194" s="36">
        <v>0</v>
      </c>
      <c r="DO194" s="36">
        <v>0</v>
      </c>
      <c r="DP194" s="36">
        <v>0</v>
      </c>
      <c r="DQ194" s="36">
        <v>0</v>
      </c>
      <c r="DR194" s="36">
        <v>0</v>
      </c>
      <c r="DS194" s="36">
        <v>0</v>
      </c>
      <c r="DT194" s="36">
        <v>0</v>
      </c>
      <c r="DU194" s="36">
        <v>0</v>
      </c>
      <c r="DV194" s="36">
        <v>0</v>
      </c>
      <c r="DW194" s="36">
        <v>0</v>
      </c>
      <c r="DX194" s="36">
        <v>0</v>
      </c>
      <c r="DY194" s="36">
        <v>0</v>
      </c>
      <c r="DZ194" s="36">
        <v>0</v>
      </c>
      <c r="EA194" s="36">
        <v>0</v>
      </c>
      <c r="EB194" s="36">
        <v>-1</v>
      </c>
      <c r="EC194" s="36">
        <v>0</v>
      </c>
      <c r="ED194" s="36">
        <v>0</v>
      </c>
      <c r="EE194" s="36">
        <v>0</v>
      </c>
      <c r="EF194" s="36">
        <v>0</v>
      </c>
      <c r="EG194" s="36">
        <v>0</v>
      </c>
      <c r="EH194" s="36">
        <v>0</v>
      </c>
      <c r="EI194" s="36">
        <v>0</v>
      </c>
      <c r="EJ194" s="36">
        <v>0</v>
      </c>
      <c r="EK194" s="36">
        <v>0</v>
      </c>
      <c r="EL194" s="36">
        <v>0</v>
      </c>
      <c r="EM194" s="36">
        <v>0</v>
      </c>
      <c r="EN194" s="36">
        <v>0</v>
      </c>
      <c r="EO194" s="36">
        <v>0</v>
      </c>
      <c r="EP194" s="36">
        <v>0</v>
      </c>
      <c r="EQ194" s="36">
        <v>0</v>
      </c>
      <c r="ER194" s="36">
        <v>0</v>
      </c>
      <c r="ES194" s="36">
        <v>0</v>
      </c>
      <c r="ET194" s="36">
        <v>0</v>
      </c>
      <c r="EU194" s="36">
        <v>0</v>
      </c>
      <c r="EV194" s="36">
        <v>0</v>
      </c>
      <c r="EW194" s="36">
        <v>0</v>
      </c>
      <c r="EX194" s="36">
        <v>0</v>
      </c>
      <c r="EY194" s="36">
        <v>0</v>
      </c>
      <c r="EZ194" s="36">
        <v>0</v>
      </c>
      <c r="FA194" s="36">
        <v>0</v>
      </c>
      <c r="FB194" s="36">
        <v>0</v>
      </c>
      <c r="FC194" s="36">
        <v>0</v>
      </c>
      <c r="FD194" s="36">
        <v>0</v>
      </c>
      <c r="FE194" s="36">
        <v>0</v>
      </c>
      <c r="FF194" s="36">
        <v>0</v>
      </c>
      <c r="FG194" s="36">
        <v>0</v>
      </c>
      <c r="FH194" s="36">
        <v>0</v>
      </c>
      <c r="FI194" s="36">
        <v>0</v>
      </c>
      <c r="FJ194" s="36">
        <v>0</v>
      </c>
      <c r="FK194" s="36">
        <v>0</v>
      </c>
      <c r="FL194" s="36">
        <v>0</v>
      </c>
      <c r="FM194" s="36">
        <v>0</v>
      </c>
      <c r="FN194" s="36">
        <v>0</v>
      </c>
      <c r="FO194" s="36">
        <v>0</v>
      </c>
      <c r="FP194" s="36">
        <v>0</v>
      </c>
      <c r="FQ194" s="36">
        <v>700758</v>
      </c>
      <c r="FR194" s="36">
        <v>0</v>
      </c>
      <c r="FS194" s="37"/>
      <c r="FT194" s="39">
        <f t="shared" ref="FT194:FT219" si="156">ROUND(AH194/1.19,0)</f>
        <v>102703</v>
      </c>
      <c r="FU194" s="39">
        <f t="shared" ref="FU194:FU219" si="157">ROUND(AI194/1.19,0)</f>
        <v>664</v>
      </c>
      <c r="FV194" s="39">
        <f t="shared" ref="FV194:FV219" si="158">ROUND(AJ194/1.19,0)</f>
        <v>0</v>
      </c>
      <c r="FW194" s="39">
        <f t="shared" ref="FW194:FW219" si="159">ROUND(AK194/1.19,0)</f>
        <v>3420963</v>
      </c>
      <c r="FX194" s="39">
        <f t="shared" ref="FX194:FX219" si="160">ROUND(AL194/1.19,0)</f>
        <v>0</v>
      </c>
      <c r="FY194" s="39">
        <f t="shared" ref="FY194:FY219" si="161">ROUND(AT194/1.19,0)</f>
        <v>0</v>
      </c>
      <c r="FZ194" s="39">
        <f t="shared" ref="FZ194:FZ219" si="162">ROUND(AN194/1.19,0)</f>
        <v>0</v>
      </c>
      <c r="GA194" s="39">
        <f t="shared" ref="GA194:GA219" si="163">ROUND(AY194/1.19,0)</f>
        <v>163868</v>
      </c>
      <c r="GB194" s="39">
        <f t="shared" ref="GB194:GB219" si="164">ROUND(AZ194/1.19,0)</f>
        <v>0</v>
      </c>
      <c r="GC194" s="39">
        <f t="shared" ref="GC194:GC219" si="165">ROUND(BA194/1.19,0)</f>
        <v>0</v>
      </c>
      <c r="GD194" s="39">
        <f t="shared" ref="GD194:GD219" si="166">ROUND(BN194/1.19,0)</f>
        <v>0</v>
      </c>
      <c r="GE194" s="39">
        <f t="shared" ref="GE194:GE219" si="167">ROUND(BO194/1.19,0)</f>
        <v>0</v>
      </c>
      <c r="GF194" s="39"/>
      <c r="GG194" s="39"/>
      <c r="GH194" s="39">
        <f t="shared" ref="GH194:GH219" si="168">AW194/1.19</f>
        <v>0</v>
      </c>
      <c r="GI194" s="39">
        <f t="shared" ref="GI194:GI219" si="169">EZ194</f>
        <v>0</v>
      </c>
      <c r="GJ194" s="39">
        <f t="shared" ref="GJ194:GJ219" si="170">SUM(FT194:GE194)+GH194</f>
        <v>3688198</v>
      </c>
      <c r="GK194" s="39"/>
      <c r="GL194" s="39">
        <f t="shared" ref="GL194:GL219" si="171">BP194</f>
        <v>0</v>
      </c>
      <c r="GM194" s="39"/>
      <c r="GN194" s="39">
        <f t="shared" ref="GN194:GN257" si="172">BT194++EZ194+FA194+DK194</f>
        <v>-1</v>
      </c>
      <c r="GO194" s="40">
        <f t="shared" ref="GO194:GO219" si="173">ROUND(GJ194*0.19,0)</f>
        <v>700758</v>
      </c>
      <c r="GP194" s="40">
        <f t="shared" si="119"/>
        <v>4388956</v>
      </c>
      <c r="GQ194" s="40">
        <f t="shared" si="120"/>
        <v>4388955</v>
      </c>
      <c r="GR194" s="39" t="str">
        <f>IFERROR(VLOOKUP(CONCATENATE(C194,R194,S194),'Clientes Afectados'!$L$4:$M$249,2,0),"NO")</f>
        <v>NO</v>
      </c>
      <c r="GS194" s="64">
        <f t="shared" si="121"/>
        <v>63</v>
      </c>
      <c r="GT194" s="39" t="e">
        <f>+IF(GS194&gt;#REF!,"SI","NO")</f>
        <v>#REF!</v>
      </c>
    </row>
    <row r="195" spans="1:202" x14ac:dyDescent="0.25">
      <c r="A195" s="35">
        <v>43132</v>
      </c>
      <c r="B195" s="36">
        <v>1594986</v>
      </c>
      <c r="C195" s="36">
        <v>532986</v>
      </c>
      <c r="D195" s="36">
        <v>532986</v>
      </c>
      <c r="E195" s="37" t="s">
        <v>343</v>
      </c>
      <c r="F195" s="37" t="s">
        <v>258</v>
      </c>
      <c r="G195" s="37" t="s">
        <v>313</v>
      </c>
      <c r="H195" s="85" t="s">
        <v>231</v>
      </c>
      <c r="I195" s="37" t="s">
        <v>262</v>
      </c>
      <c r="J195" s="37" t="s">
        <v>233</v>
      </c>
      <c r="K195" s="37" t="s">
        <v>234</v>
      </c>
      <c r="L195" s="37" t="s">
        <v>235</v>
      </c>
      <c r="M195" s="37" t="s">
        <v>245</v>
      </c>
      <c r="N195" s="37" t="s">
        <v>246</v>
      </c>
      <c r="O195" s="37" t="s">
        <v>246</v>
      </c>
      <c r="P195" s="37" t="s">
        <v>239</v>
      </c>
      <c r="Q195" s="37" t="s">
        <v>240</v>
      </c>
      <c r="R195" s="38">
        <v>43105</v>
      </c>
      <c r="S195" s="38">
        <v>43137</v>
      </c>
      <c r="T195" s="38">
        <v>43138</v>
      </c>
      <c r="U195" s="36">
        <v>210278621</v>
      </c>
      <c r="V195" s="36">
        <v>131225</v>
      </c>
      <c r="W195" s="36">
        <v>0</v>
      </c>
      <c r="X195" s="36">
        <v>49370</v>
      </c>
      <c r="Y195" s="36">
        <v>0</v>
      </c>
      <c r="Z195" s="36">
        <v>0</v>
      </c>
      <c r="AA195" s="36">
        <v>0</v>
      </c>
      <c r="AB195" s="36">
        <v>0</v>
      </c>
      <c r="AC195" s="36">
        <v>0</v>
      </c>
      <c r="AD195" s="36">
        <v>333</v>
      </c>
      <c r="AE195" s="36">
        <v>339</v>
      </c>
      <c r="AF195" s="36">
        <v>275</v>
      </c>
      <c r="AG195" s="36">
        <v>255</v>
      </c>
      <c r="AH195" s="36">
        <v>65718</v>
      </c>
      <c r="AI195" s="36">
        <v>790</v>
      </c>
      <c r="AJ195" s="36">
        <v>0</v>
      </c>
      <c r="AK195" s="36">
        <v>9928993</v>
      </c>
      <c r="AL195" s="36">
        <v>0</v>
      </c>
      <c r="AM195" s="36">
        <v>0</v>
      </c>
      <c r="AN195" s="36">
        <v>0</v>
      </c>
      <c r="AO195" s="36">
        <v>0</v>
      </c>
      <c r="AP195" s="36">
        <v>0</v>
      </c>
      <c r="AQ195" s="36">
        <v>0</v>
      </c>
      <c r="AR195" s="36">
        <v>0</v>
      </c>
      <c r="AS195" s="36">
        <v>0</v>
      </c>
      <c r="AT195" s="36">
        <v>330430</v>
      </c>
      <c r="AU195" s="36">
        <v>0</v>
      </c>
      <c r="AV195" s="36">
        <v>0</v>
      </c>
      <c r="AW195" s="36">
        <v>81358</v>
      </c>
      <c r="AX195" s="36">
        <v>0</v>
      </c>
      <c r="AY195" s="36">
        <v>398661</v>
      </c>
      <c r="AZ195" s="36">
        <v>1528662</v>
      </c>
      <c r="BA195" s="36">
        <v>0</v>
      </c>
      <c r="BB195" s="36">
        <v>0</v>
      </c>
      <c r="BC195" s="36">
        <v>0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0</v>
      </c>
      <c r="BM195" s="36">
        <v>0</v>
      </c>
      <c r="BN195" s="36">
        <v>0</v>
      </c>
      <c r="BO195" s="36">
        <v>0</v>
      </c>
      <c r="BP195" s="36">
        <v>0</v>
      </c>
      <c r="BQ195" s="36">
        <v>0</v>
      </c>
      <c r="BR195" s="36">
        <v>0</v>
      </c>
      <c r="BS195" s="36">
        <v>0</v>
      </c>
      <c r="BT195" s="36">
        <v>0</v>
      </c>
      <c r="BU195" s="36">
        <v>0</v>
      </c>
      <c r="BV195" s="36">
        <v>0</v>
      </c>
      <c r="BW195" s="36">
        <v>0</v>
      </c>
      <c r="BX195" s="3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10365220</v>
      </c>
      <c r="CE195" s="36">
        <v>12334612</v>
      </c>
      <c r="CF195" s="36">
        <v>0</v>
      </c>
      <c r="CG195" s="36">
        <v>1969392</v>
      </c>
      <c r="CH195" s="36">
        <v>0</v>
      </c>
      <c r="CI195" s="36">
        <v>0</v>
      </c>
      <c r="CJ195" s="36">
        <v>0</v>
      </c>
      <c r="CK195" s="36">
        <v>0</v>
      </c>
      <c r="CL195" s="36">
        <v>1969392</v>
      </c>
      <c r="CM195" s="36">
        <v>-12334612</v>
      </c>
      <c r="CN195" s="36">
        <v>0</v>
      </c>
      <c r="CO195" s="36">
        <v>0</v>
      </c>
      <c r="CP195" s="36">
        <v>0</v>
      </c>
      <c r="CQ195" s="36">
        <v>0</v>
      </c>
      <c r="CR195" s="36">
        <v>0</v>
      </c>
      <c r="CS195" s="36">
        <v>0</v>
      </c>
      <c r="CT195" s="36">
        <v>0</v>
      </c>
      <c r="CU195" s="36">
        <v>0</v>
      </c>
      <c r="CV195" s="36">
        <v>0</v>
      </c>
      <c r="CW195" s="36">
        <v>0</v>
      </c>
      <c r="CX195" s="36">
        <v>0</v>
      </c>
      <c r="CY195" s="36">
        <v>0</v>
      </c>
      <c r="CZ195" s="36">
        <v>0</v>
      </c>
      <c r="DA195" s="36">
        <v>0</v>
      </c>
      <c r="DB195" s="36">
        <v>0</v>
      </c>
      <c r="DC195" s="36">
        <v>0</v>
      </c>
      <c r="DD195" s="36">
        <v>0</v>
      </c>
      <c r="DE195" s="36">
        <v>-12334612</v>
      </c>
      <c r="DF195" s="36">
        <v>0</v>
      </c>
      <c r="DG195" s="36">
        <v>0</v>
      </c>
      <c r="DH195" s="36">
        <v>0</v>
      </c>
      <c r="DI195" s="36">
        <v>0</v>
      </c>
      <c r="DJ195" s="36">
        <v>0</v>
      </c>
      <c r="DK195" s="36">
        <v>0</v>
      </c>
      <c r="DL195" s="36">
        <v>0</v>
      </c>
      <c r="DM195" s="36">
        <v>0</v>
      </c>
      <c r="DN195" s="36">
        <v>0</v>
      </c>
      <c r="DO195" s="36">
        <v>0</v>
      </c>
      <c r="DP195" s="36">
        <v>0</v>
      </c>
      <c r="DQ195" s="36">
        <v>0</v>
      </c>
      <c r="DR195" s="36">
        <v>0</v>
      </c>
      <c r="DS195" s="36">
        <v>0</v>
      </c>
      <c r="DT195" s="36">
        <v>0</v>
      </c>
      <c r="DU195" s="36">
        <v>0</v>
      </c>
      <c r="DV195" s="36">
        <v>0</v>
      </c>
      <c r="DW195" s="36">
        <v>0</v>
      </c>
      <c r="DX195" s="36">
        <v>0</v>
      </c>
      <c r="DY195" s="36">
        <v>0</v>
      </c>
      <c r="DZ195" s="36">
        <v>0</v>
      </c>
      <c r="EA195" s="36">
        <v>0</v>
      </c>
      <c r="EB195" s="36">
        <v>0</v>
      </c>
      <c r="EC195" s="36">
        <v>0</v>
      </c>
      <c r="ED195" s="36">
        <v>0</v>
      </c>
      <c r="EE195" s="36">
        <v>0</v>
      </c>
      <c r="EF195" s="36">
        <v>0</v>
      </c>
      <c r="EG195" s="36">
        <v>0</v>
      </c>
      <c r="EH195" s="36">
        <v>0</v>
      </c>
      <c r="EI195" s="36">
        <v>0</v>
      </c>
      <c r="EJ195" s="36">
        <v>0</v>
      </c>
      <c r="EK195" s="36">
        <v>0</v>
      </c>
      <c r="EL195" s="36">
        <v>0</v>
      </c>
      <c r="EM195" s="36">
        <v>0</v>
      </c>
      <c r="EN195" s="36">
        <v>0</v>
      </c>
      <c r="EO195" s="36">
        <v>0</v>
      </c>
      <c r="EP195" s="36">
        <v>0</v>
      </c>
      <c r="EQ195" s="36">
        <v>0</v>
      </c>
      <c r="ER195" s="36">
        <v>0</v>
      </c>
      <c r="ES195" s="36">
        <v>0</v>
      </c>
      <c r="ET195" s="36">
        <v>0</v>
      </c>
      <c r="EU195" s="36">
        <v>0</v>
      </c>
      <c r="EV195" s="36">
        <v>0</v>
      </c>
      <c r="EW195" s="36">
        <v>0</v>
      </c>
      <c r="EX195" s="36">
        <v>0</v>
      </c>
      <c r="EY195" s="36">
        <v>0</v>
      </c>
      <c r="EZ195" s="36">
        <v>0</v>
      </c>
      <c r="FA195" s="36">
        <v>0</v>
      </c>
      <c r="FB195" s="36">
        <v>0</v>
      </c>
      <c r="FC195" s="36">
        <v>0</v>
      </c>
      <c r="FD195" s="36">
        <v>0</v>
      </c>
      <c r="FE195" s="36">
        <v>0</v>
      </c>
      <c r="FF195" s="36">
        <v>0</v>
      </c>
      <c r="FG195" s="36">
        <v>0</v>
      </c>
      <c r="FH195" s="36">
        <v>0</v>
      </c>
      <c r="FI195" s="36">
        <v>0</v>
      </c>
      <c r="FJ195" s="36">
        <v>0</v>
      </c>
      <c r="FK195" s="36">
        <v>0</v>
      </c>
      <c r="FL195" s="36">
        <v>0</v>
      </c>
      <c r="FM195" s="36">
        <v>0</v>
      </c>
      <c r="FN195" s="36">
        <v>0</v>
      </c>
      <c r="FO195" s="36">
        <v>0</v>
      </c>
      <c r="FP195" s="36">
        <v>0</v>
      </c>
      <c r="FQ195" s="36">
        <v>1969392</v>
      </c>
      <c r="FR195" s="36">
        <v>0</v>
      </c>
      <c r="FS195" s="37"/>
      <c r="FT195" s="39">
        <f t="shared" si="156"/>
        <v>55225</v>
      </c>
      <c r="FU195" s="39">
        <f t="shared" si="157"/>
        <v>664</v>
      </c>
      <c r="FV195" s="39">
        <f t="shared" si="158"/>
        <v>0</v>
      </c>
      <c r="FW195" s="39">
        <f t="shared" si="159"/>
        <v>8343692</v>
      </c>
      <c r="FX195" s="39">
        <f t="shared" si="160"/>
        <v>0</v>
      </c>
      <c r="FY195" s="39">
        <f t="shared" si="161"/>
        <v>277672</v>
      </c>
      <c r="FZ195" s="39">
        <f t="shared" si="162"/>
        <v>0</v>
      </c>
      <c r="GA195" s="39">
        <f t="shared" si="163"/>
        <v>335009</v>
      </c>
      <c r="GB195" s="39">
        <f t="shared" si="164"/>
        <v>1284590</v>
      </c>
      <c r="GC195" s="39">
        <f t="shared" si="165"/>
        <v>0</v>
      </c>
      <c r="GD195" s="39">
        <f t="shared" si="166"/>
        <v>0</v>
      </c>
      <c r="GE195" s="39">
        <f t="shared" si="167"/>
        <v>0</v>
      </c>
      <c r="GF195" s="39"/>
      <c r="GG195" s="39"/>
      <c r="GH195" s="39">
        <f t="shared" si="168"/>
        <v>68368.067226890766</v>
      </c>
      <c r="GI195" s="39">
        <f t="shared" si="169"/>
        <v>0</v>
      </c>
      <c r="GJ195" s="39">
        <f t="shared" si="170"/>
        <v>10365220.06722689</v>
      </c>
      <c r="GK195" s="39"/>
      <c r="GL195" s="39">
        <f t="shared" si="171"/>
        <v>0</v>
      </c>
      <c r="GM195" s="39"/>
      <c r="GN195" s="39">
        <f t="shared" si="172"/>
        <v>0</v>
      </c>
      <c r="GO195" s="40">
        <f t="shared" si="173"/>
        <v>1969392</v>
      </c>
      <c r="GP195" s="40">
        <f t="shared" ref="GP195:GP219" si="174">+GJ195+GO195</f>
        <v>12334612.06722689</v>
      </c>
      <c r="GQ195" s="40">
        <f t="shared" ref="GQ195:GQ219" si="175">+GP195+GK195+GL195+GM195+GN195</f>
        <v>12334612.06722689</v>
      </c>
      <c r="GR195" s="39" t="str">
        <f>IFERROR(VLOOKUP(CONCATENATE(C195,R195,S195),'Clientes Afectados'!$L$4:$M$249,2,0),"NO")</f>
        <v>NO</v>
      </c>
      <c r="GS195" s="64">
        <f t="shared" ref="GS195:GS258" si="176">+S195-R195</f>
        <v>32</v>
      </c>
      <c r="GT195" s="39" t="e">
        <f>+IF(GS195&gt;#REF!,"SI","NO")</f>
        <v>#REF!</v>
      </c>
    </row>
    <row r="196" spans="1:202" x14ac:dyDescent="0.25">
      <c r="A196" s="35">
        <v>43132</v>
      </c>
      <c r="B196" s="36">
        <v>1594986</v>
      </c>
      <c r="C196" s="36">
        <v>532990</v>
      </c>
      <c r="D196" s="36">
        <v>532990</v>
      </c>
      <c r="E196" s="37" t="s">
        <v>344</v>
      </c>
      <c r="F196" s="37" t="s">
        <v>229</v>
      </c>
      <c r="G196" s="37" t="s">
        <v>315</v>
      </c>
      <c r="H196" s="85" t="s">
        <v>231</v>
      </c>
      <c r="I196" s="37" t="s">
        <v>232</v>
      </c>
      <c r="J196" s="37" t="s">
        <v>233</v>
      </c>
      <c r="K196" s="37" t="s">
        <v>234</v>
      </c>
      <c r="L196" s="37" t="s">
        <v>235</v>
      </c>
      <c r="M196" s="37" t="s">
        <v>236</v>
      </c>
      <c r="N196" s="37" t="s">
        <v>316</v>
      </c>
      <c r="O196" s="37" t="s">
        <v>316</v>
      </c>
      <c r="P196" s="37" t="s">
        <v>239</v>
      </c>
      <c r="Q196" s="37" t="s">
        <v>240</v>
      </c>
      <c r="R196" s="38">
        <v>43105</v>
      </c>
      <c r="S196" s="38">
        <v>43137</v>
      </c>
      <c r="T196" s="38">
        <v>43138</v>
      </c>
      <c r="U196" s="36">
        <v>210278621</v>
      </c>
      <c r="V196" s="36">
        <v>124469</v>
      </c>
      <c r="W196" s="36">
        <v>0</v>
      </c>
      <c r="X196" s="36">
        <v>11647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439</v>
      </c>
      <c r="AE196" s="36">
        <v>450</v>
      </c>
      <c r="AF196" s="36">
        <v>439</v>
      </c>
      <c r="AG196" s="36">
        <v>385</v>
      </c>
      <c r="AH196" s="36">
        <v>122217</v>
      </c>
      <c r="AI196" s="36">
        <v>790</v>
      </c>
      <c r="AJ196" s="36">
        <v>0</v>
      </c>
      <c r="AK196" s="36">
        <v>9417809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0</v>
      </c>
      <c r="AT196" s="36">
        <v>313419</v>
      </c>
      <c r="AU196" s="36">
        <v>0</v>
      </c>
      <c r="AV196" s="36">
        <v>0</v>
      </c>
      <c r="AW196" s="36">
        <v>77169</v>
      </c>
      <c r="AX196" s="36">
        <v>0</v>
      </c>
      <c r="AY196" s="36">
        <v>529197</v>
      </c>
      <c r="AZ196" s="36">
        <v>2306454</v>
      </c>
      <c r="BA196" s="36">
        <v>0</v>
      </c>
      <c r="BB196" s="36">
        <v>0</v>
      </c>
      <c r="BC196" s="36">
        <v>0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0</v>
      </c>
      <c r="BM196" s="36">
        <v>0</v>
      </c>
      <c r="BN196" s="36">
        <v>0</v>
      </c>
      <c r="BO196" s="36">
        <v>0</v>
      </c>
      <c r="BP196" s="36">
        <v>0</v>
      </c>
      <c r="BQ196" s="36">
        <v>0</v>
      </c>
      <c r="BR196" s="36">
        <v>0</v>
      </c>
      <c r="BS196" s="36">
        <v>0</v>
      </c>
      <c r="BT196" s="36">
        <v>0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10728617</v>
      </c>
      <c r="CE196" s="36">
        <v>12767054</v>
      </c>
      <c r="CF196" s="36">
        <v>0</v>
      </c>
      <c r="CG196" s="36">
        <v>2038437</v>
      </c>
      <c r="CH196" s="36">
        <v>0</v>
      </c>
      <c r="CI196" s="36">
        <v>0</v>
      </c>
      <c r="CJ196" s="36">
        <v>0</v>
      </c>
      <c r="CK196" s="36">
        <v>0</v>
      </c>
      <c r="CL196" s="36">
        <v>2038437</v>
      </c>
      <c r="CM196" s="36">
        <v>-12767054</v>
      </c>
      <c r="CN196" s="36">
        <v>0</v>
      </c>
      <c r="CO196" s="36">
        <v>0</v>
      </c>
      <c r="CP196" s="36">
        <v>0</v>
      </c>
      <c r="CQ196" s="36">
        <v>0</v>
      </c>
      <c r="CR196" s="36">
        <v>0</v>
      </c>
      <c r="CS196" s="36">
        <v>0</v>
      </c>
      <c r="CT196" s="36">
        <v>0</v>
      </c>
      <c r="CU196" s="36">
        <v>0</v>
      </c>
      <c r="CV196" s="36">
        <v>0</v>
      </c>
      <c r="CW196" s="36">
        <v>0</v>
      </c>
      <c r="CX196" s="36">
        <v>0</v>
      </c>
      <c r="CY196" s="36">
        <v>0</v>
      </c>
      <c r="CZ196" s="36">
        <v>0</v>
      </c>
      <c r="DA196" s="36">
        <v>0</v>
      </c>
      <c r="DB196" s="36">
        <v>0</v>
      </c>
      <c r="DC196" s="36">
        <v>0</v>
      </c>
      <c r="DD196" s="36">
        <v>0</v>
      </c>
      <c r="DE196" s="36">
        <v>-12767054</v>
      </c>
      <c r="DF196" s="36">
        <v>0</v>
      </c>
      <c r="DG196" s="36">
        <v>0</v>
      </c>
      <c r="DH196" s="36">
        <v>0</v>
      </c>
      <c r="DI196" s="36">
        <v>0</v>
      </c>
      <c r="DJ196" s="36">
        <v>0</v>
      </c>
      <c r="DK196" s="36">
        <v>0</v>
      </c>
      <c r="DL196" s="36">
        <v>0</v>
      </c>
      <c r="DM196" s="36">
        <v>0</v>
      </c>
      <c r="DN196" s="36">
        <v>0</v>
      </c>
      <c r="DO196" s="36">
        <v>0</v>
      </c>
      <c r="DP196" s="36">
        <v>0</v>
      </c>
      <c r="DQ196" s="36">
        <v>0</v>
      </c>
      <c r="DR196" s="36">
        <v>0</v>
      </c>
      <c r="DS196" s="36">
        <v>0</v>
      </c>
      <c r="DT196" s="36">
        <v>0</v>
      </c>
      <c r="DU196" s="36">
        <v>0</v>
      </c>
      <c r="DV196" s="36">
        <v>0</v>
      </c>
      <c r="DW196" s="36">
        <v>0</v>
      </c>
      <c r="DX196" s="36">
        <v>0</v>
      </c>
      <c r="DY196" s="36">
        <v>0</v>
      </c>
      <c r="DZ196" s="36">
        <v>0</v>
      </c>
      <c r="EA196" s="36">
        <v>0</v>
      </c>
      <c r="EB196" s="36">
        <v>0</v>
      </c>
      <c r="EC196" s="36">
        <v>0</v>
      </c>
      <c r="ED196" s="36">
        <v>0</v>
      </c>
      <c r="EE196" s="36">
        <v>0</v>
      </c>
      <c r="EF196" s="36">
        <v>0</v>
      </c>
      <c r="EG196" s="36">
        <v>0</v>
      </c>
      <c r="EH196" s="36">
        <v>0</v>
      </c>
      <c r="EI196" s="36">
        <v>0</v>
      </c>
      <c r="EJ196" s="36">
        <v>0</v>
      </c>
      <c r="EK196" s="36">
        <v>0</v>
      </c>
      <c r="EL196" s="36">
        <v>0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6"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0</v>
      </c>
      <c r="FF196" s="36">
        <v>0</v>
      </c>
      <c r="FG196" s="36">
        <v>0</v>
      </c>
      <c r="FH196" s="36">
        <v>0</v>
      </c>
      <c r="FI196" s="36">
        <v>0</v>
      </c>
      <c r="FJ196" s="36">
        <v>0</v>
      </c>
      <c r="FK196" s="36">
        <v>0</v>
      </c>
      <c r="FL196" s="36">
        <v>0</v>
      </c>
      <c r="FM196" s="36">
        <v>0</v>
      </c>
      <c r="FN196" s="36">
        <v>0</v>
      </c>
      <c r="FO196" s="36">
        <v>0</v>
      </c>
      <c r="FP196" s="36">
        <v>0</v>
      </c>
      <c r="FQ196" s="36">
        <v>2038437</v>
      </c>
      <c r="FR196" s="36">
        <v>0</v>
      </c>
      <c r="FS196" s="37"/>
      <c r="FT196" s="39">
        <f t="shared" si="156"/>
        <v>102703</v>
      </c>
      <c r="FU196" s="39">
        <f t="shared" si="157"/>
        <v>664</v>
      </c>
      <c r="FV196" s="39">
        <f t="shared" si="158"/>
        <v>0</v>
      </c>
      <c r="FW196" s="39">
        <f t="shared" si="159"/>
        <v>7914125</v>
      </c>
      <c r="FX196" s="39">
        <f t="shared" si="160"/>
        <v>0</v>
      </c>
      <c r="FY196" s="39">
        <f t="shared" si="161"/>
        <v>263377</v>
      </c>
      <c r="FZ196" s="39">
        <f t="shared" si="162"/>
        <v>0</v>
      </c>
      <c r="GA196" s="39">
        <f t="shared" si="163"/>
        <v>444703</v>
      </c>
      <c r="GB196" s="39">
        <f t="shared" si="164"/>
        <v>1938197</v>
      </c>
      <c r="GC196" s="39">
        <f t="shared" si="165"/>
        <v>0</v>
      </c>
      <c r="GD196" s="39">
        <f t="shared" si="166"/>
        <v>0</v>
      </c>
      <c r="GE196" s="39">
        <f t="shared" si="167"/>
        <v>0</v>
      </c>
      <c r="GF196" s="39"/>
      <c r="GG196" s="39"/>
      <c r="GH196" s="39">
        <f t="shared" si="168"/>
        <v>64847.899159663866</v>
      </c>
      <c r="GI196" s="39">
        <f t="shared" si="169"/>
        <v>0</v>
      </c>
      <c r="GJ196" s="39">
        <f t="shared" si="170"/>
        <v>10728616.899159664</v>
      </c>
      <c r="GK196" s="39"/>
      <c r="GL196" s="39">
        <f t="shared" si="171"/>
        <v>0</v>
      </c>
      <c r="GM196" s="39"/>
      <c r="GN196" s="39">
        <f t="shared" si="172"/>
        <v>0</v>
      </c>
      <c r="GO196" s="40">
        <f t="shared" si="173"/>
        <v>2038437</v>
      </c>
      <c r="GP196" s="40">
        <f t="shared" si="174"/>
        <v>12767053.899159664</v>
      </c>
      <c r="GQ196" s="40">
        <f t="shared" si="175"/>
        <v>12767053.899159664</v>
      </c>
      <c r="GR196" s="39" t="str">
        <f>IFERROR(VLOOKUP(CONCATENATE(C196,R196,S196),'Clientes Afectados'!$L$4:$M$249,2,0),"NO")</f>
        <v>NO</v>
      </c>
      <c r="GS196" s="64">
        <f t="shared" si="176"/>
        <v>32</v>
      </c>
      <c r="GT196" s="39" t="e">
        <f>+IF(GS196&gt;#REF!,"SI","NO")</f>
        <v>#REF!</v>
      </c>
    </row>
    <row r="197" spans="1:202" x14ac:dyDescent="0.25">
      <c r="A197" s="35">
        <v>43132</v>
      </c>
      <c r="B197" s="36">
        <v>1594986</v>
      </c>
      <c r="C197" s="36">
        <v>532998</v>
      </c>
      <c r="D197" s="36">
        <v>532998</v>
      </c>
      <c r="E197" s="37" t="s">
        <v>228</v>
      </c>
      <c r="F197" s="37" t="s">
        <v>229</v>
      </c>
      <c r="G197" s="37" t="s">
        <v>230</v>
      </c>
      <c r="H197" s="85" t="s">
        <v>231</v>
      </c>
      <c r="I197" s="37" t="s">
        <v>232</v>
      </c>
      <c r="J197" s="37" t="s">
        <v>233</v>
      </c>
      <c r="K197" s="37" t="s">
        <v>234</v>
      </c>
      <c r="L197" s="37" t="s">
        <v>235</v>
      </c>
      <c r="M197" s="37" t="s">
        <v>236</v>
      </c>
      <c r="N197" s="37" t="s">
        <v>237</v>
      </c>
      <c r="O197" s="37" t="s">
        <v>306</v>
      </c>
      <c r="P197" s="37" t="s">
        <v>239</v>
      </c>
      <c r="Q197" s="37" t="s">
        <v>240</v>
      </c>
      <c r="R197" s="38">
        <v>43105</v>
      </c>
      <c r="S197" s="38">
        <v>43137</v>
      </c>
      <c r="T197" s="38">
        <v>43138</v>
      </c>
      <c r="U197" s="36">
        <v>210278621</v>
      </c>
      <c r="V197" s="36">
        <v>52341</v>
      </c>
      <c r="W197" s="36">
        <v>0</v>
      </c>
      <c r="X197" s="36">
        <v>18264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196</v>
      </c>
      <c r="AE197" s="36">
        <v>196</v>
      </c>
      <c r="AF197" s="36">
        <v>195</v>
      </c>
      <c r="AG197" s="36">
        <v>169</v>
      </c>
      <c r="AH197" s="36">
        <v>147979</v>
      </c>
      <c r="AI197" s="36">
        <v>790</v>
      </c>
      <c r="AJ197" s="36">
        <v>0</v>
      </c>
      <c r="AK197" s="36">
        <v>3960324</v>
      </c>
      <c r="AL197" s="36">
        <v>0</v>
      </c>
      <c r="AM197" s="36">
        <v>0</v>
      </c>
      <c r="AN197" s="36">
        <v>0</v>
      </c>
      <c r="AO197" s="36">
        <v>0</v>
      </c>
      <c r="AP197" s="36">
        <v>0</v>
      </c>
      <c r="AQ197" s="36">
        <v>0</v>
      </c>
      <c r="AR197" s="36">
        <v>0</v>
      </c>
      <c r="AS197" s="36">
        <v>0</v>
      </c>
      <c r="AT197" s="36">
        <v>131796</v>
      </c>
      <c r="AU197" s="36">
        <v>0</v>
      </c>
      <c r="AV197" s="36">
        <v>0</v>
      </c>
      <c r="AW197" s="36">
        <v>32451</v>
      </c>
      <c r="AX197" s="36">
        <v>0</v>
      </c>
      <c r="AY197" s="36">
        <v>230495</v>
      </c>
      <c r="AZ197" s="36">
        <v>1014123</v>
      </c>
      <c r="BA197" s="36">
        <v>0</v>
      </c>
      <c r="BB197" s="36">
        <v>0</v>
      </c>
      <c r="BC197" s="36">
        <v>0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36">
        <v>0</v>
      </c>
      <c r="BN197" s="36">
        <v>0</v>
      </c>
      <c r="BO197" s="36">
        <v>0</v>
      </c>
      <c r="BP197" s="36">
        <v>0</v>
      </c>
      <c r="BQ197" s="36">
        <v>0</v>
      </c>
      <c r="BR197" s="36">
        <v>0</v>
      </c>
      <c r="BS197" s="36">
        <v>0</v>
      </c>
      <c r="BT197" s="36">
        <v>0</v>
      </c>
      <c r="BU197" s="36">
        <v>0</v>
      </c>
      <c r="BV197" s="36">
        <v>0</v>
      </c>
      <c r="BW197" s="36">
        <v>0</v>
      </c>
      <c r="BX197" s="3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4636939</v>
      </c>
      <c r="CE197" s="36">
        <v>5517957</v>
      </c>
      <c r="CF197" s="36">
        <v>0</v>
      </c>
      <c r="CG197" s="36">
        <v>881018</v>
      </c>
      <c r="CH197" s="36">
        <v>0</v>
      </c>
      <c r="CI197" s="36">
        <v>0</v>
      </c>
      <c r="CJ197" s="36">
        <v>0</v>
      </c>
      <c r="CK197" s="36">
        <v>0</v>
      </c>
      <c r="CL197" s="36">
        <v>881018</v>
      </c>
      <c r="CM197" s="36">
        <v>-5517957</v>
      </c>
      <c r="CN197" s="36">
        <v>0</v>
      </c>
      <c r="CO197" s="36">
        <v>0</v>
      </c>
      <c r="CP197" s="36">
        <v>0</v>
      </c>
      <c r="CQ197" s="36">
        <v>0</v>
      </c>
      <c r="CR197" s="36">
        <v>0</v>
      </c>
      <c r="CS197" s="36">
        <v>0</v>
      </c>
      <c r="CT197" s="36">
        <v>0</v>
      </c>
      <c r="CU197" s="36">
        <v>0</v>
      </c>
      <c r="CV197" s="36">
        <v>0</v>
      </c>
      <c r="CW197" s="36">
        <v>0</v>
      </c>
      <c r="CX197" s="36">
        <v>0</v>
      </c>
      <c r="CY197" s="36">
        <v>0</v>
      </c>
      <c r="CZ197" s="36">
        <v>0</v>
      </c>
      <c r="DA197" s="36">
        <v>0</v>
      </c>
      <c r="DB197" s="36">
        <v>0</v>
      </c>
      <c r="DC197" s="36">
        <v>0</v>
      </c>
      <c r="DD197" s="36">
        <v>0</v>
      </c>
      <c r="DE197" s="36">
        <v>-5517957</v>
      </c>
      <c r="DF197" s="36">
        <v>0</v>
      </c>
      <c r="DG197" s="36">
        <v>0</v>
      </c>
      <c r="DH197" s="36">
        <v>0</v>
      </c>
      <c r="DI197" s="36">
        <v>0</v>
      </c>
      <c r="DJ197" s="36">
        <v>0</v>
      </c>
      <c r="DK197" s="36">
        <v>0</v>
      </c>
      <c r="DL197" s="36">
        <v>0</v>
      </c>
      <c r="DM197" s="36">
        <v>0</v>
      </c>
      <c r="DN197" s="36">
        <v>0</v>
      </c>
      <c r="DO197" s="36">
        <v>0</v>
      </c>
      <c r="DP197" s="36">
        <v>0</v>
      </c>
      <c r="DQ197" s="36">
        <v>0</v>
      </c>
      <c r="DR197" s="36">
        <v>0</v>
      </c>
      <c r="DS197" s="36">
        <v>0</v>
      </c>
      <c r="DT197" s="36">
        <v>0</v>
      </c>
      <c r="DU197" s="36">
        <v>0</v>
      </c>
      <c r="DV197" s="36">
        <v>0</v>
      </c>
      <c r="DW197" s="36">
        <v>0</v>
      </c>
      <c r="DX197" s="36">
        <v>0</v>
      </c>
      <c r="DY197" s="36">
        <v>0</v>
      </c>
      <c r="DZ197" s="36">
        <v>0</v>
      </c>
      <c r="EA197" s="36">
        <v>0</v>
      </c>
      <c r="EB197" s="36">
        <v>0</v>
      </c>
      <c r="EC197" s="36">
        <v>0</v>
      </c>
      <c r="ED197" s="36">
        <v>0</v>
      </c>
      <c r="EE197" s="36">
        <v>0</v>
      </c>
      <c r="EF197" s="36">
        <v>0</v>
      </c>
      <c r="EG197" s="36">
        <v>0</v>
      </c>
      <c r="EH197" s="36">
        <v>0</v>
      </c>
      <c r="EI197" s="36">
        <v>0</v>
      </c>
      <c r="EJ197" s="36">
        <v>0</v>
      </c>
      <c r="EK197" s="36">
        <v>0</v>
      </c>
      <c r="EL197" s="36">
        <v>0</v>
      </c>
      <c r="EM197" s="36">
        <v>0</v>
      </c>
      <c r="EN197" s="36">
        <v>0</v>
      </c>
      <c r="EO197" s="36">
        <v>0</v>
      </c>
      <c r="EP197" s="36">
        <v>0</v>
      </c>
      <c r="EQ197" s="36">
        <v>0</v>
      </c>
      <c r="ER197" s="36">
        <v>0</v>
      </c>
      <c r="ES197" s="36">
        <v>0</v>
      </c>
      <c r="ET197" s="36">
        <v>0</v>
      </c>
      <c r="EU197" s="36">
        <v>0</v>
      </c>
      <c r="EV197" s="36">
        <v>0</v>
      </c>
      <c r="EW197" s="36">
        <v>0</v>
      </c>
      <c r="EX197" s="36">
        <v>0</v>
      </c>
      <c r="EY197" s="36">
        <v>0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0</v>
      </c>
      <c r="FF197" s="36">
        <v>0</v>
      </c>
      <c r="FG197" s="36">
        <v>0</v>
      </c>
      <c r="FH197" s="36">
        <v>0</v>
      </c>
      <c r="FI197" s="36">
        <v>0</v>
      </c>
      <c r="FJ197" s="36">
        <v>0</v>
      </c>
      <c r="FK197" s="36">
        <v>0</v>
      </c>
      <c r="FL197" s="36">
        <v>0</v>
      </c>
      <c r="FM197" s="36">
        <v>0</v>
      </c>
      <c r="FN197" s="36">
        <v>0</v>
      </c>
      <c r="FO197" s="36">
        <v>0</v>
      </c>
      <c r="FP197" s="36">
        <v>0</v>
      </c>
      <c r="FQ197" s="36">
        <v>881018</v>
      </c>
      <c r="FR197" s="36">
        <v>0</v>
      </c>
      <c r="FS197" s="37"/>
      <c r="FT197" s="39">
        <f t="shared" si="156"/>
        <v>124352</v>
      </c>
      <c r="FU197" s="39">
        <f t="shared" si="157"/>
        <v>664</v>
      </c>
      <c r="FV197" s="39">
        <f t="shared" si="158"/>
        <v>0</v>
      </c>
      <c r="FW197" s="39">
        <f t="shared" si="159"/>
        <v>3328003</v>
      </c>
      <c r="FX197" s="39">
        <f t="shared" si="160"/>
        <v>0</v>
      </c>
      <c r="FY197" s="39">
        <f t="shared" si="161"/>
        <v>110753</v>
      </c>
      <c r="FZ197" s="39">
        <f t="shared" si="162"/>
        <v>0</v>
      </c>
      <c r="GA197" s="39">
        <f t="shared" si="163"/>
        <v>193693</v>
      </c>
      <c r="GB197" s="39">
        <f t="shared" si="164"/>
        <v>852204</v>
      </c>
      <c r="GC197" s="39">
        <f t="shared" si="165"/>
        <v>0</v>
      </c>
      <c r="GD197" s="39">
        <f t="shared" si="166"/>
        <v>0</v>
      </c>
      <c r="GE197" s="39">
        <f t="shared" si="167"/>
        <v>0</v>
      </c>
      <c r="GF197" s="39"/>
      <c r="GG197" s="39"/>
      <c r="GH197" s="39">
        <f t="shared" si="168"/>
        <v>27269.747899159665</v>
      </c>
      <c r="GI197" s="39">
        <f t="shared" si="169"/>
        <v>0</v>
      </c>
      <c r="GJ197" s="39">
        <f t="shared" si="170"/>
        <v>4636938.7478991598</v>
      </c>
      <c r="GK197" s="39"/>
      <c r="GL197" s="39">
        <f t="shared" si="171"/>
        <v>0</v>
      </c>
      <c r="GM197" s="39"/>
      <c r="GN197" s="39">
        <f t="shared" si="172"/>
        <v>0</v>
      </c>
      <c r="GO197" s="40">
        <f t="shared" si="173"/>
        <v>881018</v>
      </c>
      <c r="GP197" s="40">
        <f t="shared" si="174"/>
        <v>5517956.7478991598</v>
      </c>
      <c r="GQ197" s="40">
        <f t="shared" si="175"/>
        <v>5517956.7478991598</v>
      </c>
      <c r="GR197" s="39" t="str">
        <f>IFERROR(VLOOKUP(CONCATENATE(C197,R197,S197),'Clientes Afectados'!$L$4:$M$249,2,0),"NO")</f>
        <v>NO</v>
      </c>
      <c r="GS197" s="64">
        <f t="shared" si="176"/>
        <v>32</v>
      </c>
      <c r="GT197" s="39" t="e">
        <f>+IF(GS197&gt;#REF!,"SI","NO")</f>
        <v>#REF!</v>
      </c>
    </row>
    <row r="198" spans="1:202" x14ac:dyDescent="0.25">
      <c r="A198" s="35">
        <v>43132</v>
      </c>
      <c r="B198" s="36">
        <v>1594986</v>
      </c>
      <c r="C198" s="36">
        <v>532999</v>
      </c>
      <c r="D198" s="36">
        <v>532999</v>
      </c>
      <c r="E198" s="37" t="s">
        <v>242</v>
      </c>
      <c r="F198" s="37" t="s">
        <v>229</v>
      </c>
      <c r="G198" s="37" t="s">
        <v>243</v>
      </c>
      <c r="H198" s="85" t="s">
        <v>231</v>
      </c>
      <c r="I198" s="37" t="s">
        <v>232</v>
      </c>
      <c r="J198" s="37" t="s">
        <v>233</v>
      </c>
      <c r="K198" s="37" t="s">
        <v>234</v>
      </c>
      <c r="L198" s="37" t="s">
        <v>235</v>
      </c>
      <c r="M198" s="37" t="s">
        <v>245</v>
      </c>
      <c r="N198" s="37" t="s">
        <v>246</v>
      </c>
      <c r="O198" s="37" t="s">
        <v>246</v>
      </c>
      <c r="P198" s="37" t="s">
        <v>239</v>
      </c>
      <c r="Q198" s="37" t="s">
        <v>240</v>
      </c>
      <c r="R198" s="38">
        <v>43105</v>
      </c>
      <c r="S198" s="38">
        <v>43137</v>
      </c>
      <c r="T198" s="38">
        <v>43138</v>
      </c>
      <c r="U198" s="36">
        <v>210278621</v>
      </c>
      <c r="V198" s="36">
        <v>13535</v>
      </c>
      <c r="W198" s="36">
        <v>0</v>
      </c>
      <c r="X198" s="36">
        <v>3944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23</v>
      </c>
      <c r="AE198" s="36">
        <v>24</v>
      </c>
      <c r="AF198" s="36">
        <v>23</v>
      </c>
      <c r="AG198" s="36">
        <v>24</v>
      </c>
      <c r="AH198" s="36">
        <v>83653</v>
      </c>
      <c r="AI198" s="36">
        <v>790</v>
      </c>
      <c r="AJ198" s="36">
        <v>0</v>
      </c>
      <c r="AK198" s="36">
        <v>1024110</v>
      </c>
      <c r="AL198" s="36">
        <v>0</v>
      </c>
      <c r="AM198" s="36">
        <v>0</v>
      </c>
      <c r="AN198" s="36">
        <v>0</v>
      </c>
      <c r="AO198" s="36">
        <v>0</v>
      </c>
      <c r="AP198" s="36">
        <v>0</v>
      </c>
      <c r="AQ198" s="36">
        <v>0</v>
      </c>
      <c r="AR198" s="36">
        <v>0</v>
      </c>
      <c r="AS198" s="36">
        <v>0</v>
      </c>
      <c r="AT198" s="36">
        <v>34082</v>
      </c>
      <c r="AU198" s="36">
        <v>0</v>
      </c>
      <c r="AV198" s="36">
        <v>0</v>
      </c>
      <c r="AW198" s="36">
        <v>8392</v>
      </c>
      <c r="AX198" s="36">
        <v>0</v>
      </c>
      <c r="AY198" s="36">
        <v>28223</v>
      </c>
      <c r="AZ198" s="36">
        <v>143593</v>
      </c>
      <c r="BA198" s="36">
        <v>0</v>
      </c>
      <c r="BB198" s="36">
        <v>0</v>
      </c>
      <c r="BC198" s="36">
        <v>0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0</v>
      </c>
      <c r="BM198" s="36">
        <v>0</v>
      </c>
      <c r="BN198" s="36">
        <v>0</v>
      </c>
      <c r="BO198" s="36">
        <v>0</v>
      </c>
      <c r="BP198" s="36">
        <v>0</v>
      </c>
      <c r="BQ198" s="36">
        <v>0</v>
      </c>
      <c r="BR198" s="36">
        <v>0</v>
      </c>
      <c r="BS198" s="36">
        <v>0</v>
      </c>
      <c r="BT198" s="36">
        <v>0</v>
      </c>
      <c r="BU198" s="36">
        <v>0</v>
      </c>
      <c r="BV198" s="36">
        <v>0</v>
      </c>
      <c r="BW198" s="36">
        <v>0</v>
      </c>
      <c r="BX198" s="3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1111633</v>
      </c>
      <c r="CE198" s="36">
        <v>1322843</v>
      </c>
      <c r="CF198" s="36">
        <v>0</v>
      </c>
      <c r="CG198" s="36">
        <v>211210</v>
      </c>
      <c r="CH198" s="36">
        <v>0</v>
      </c>
      <c r="CI198" s="36">
        <v>0</v>
      </c>
      <c r="CJ198" s="36">
        <v>0</v>
      </c>
      <c r="CK198" s="36">
        <v>0</v>
      </c>
      <c r="CL198" s="36">
        <v>211210</v>
      </c>
      <c r="CM198" s="36">
        <v>-1322843</v>
      </c>
      <c r="CN198" s="36">
        <v>0</v>
      </c>
      <c r="CO198" s="36">
        <v>0</v>
      </c>
      <c r="CP198" s="36">
        <v>0</v>
      </c>
      <c r="CQ198" s="36">
        <v>0</v>
      </c>
      <c r="CR198" s="36">
        <v>0</v>
      </c>
      <c r="CS198" s="36">
        <v>0</v>
      </c>
      <c r="CT198" s="36">
        <v>0</v>
      </c>
      <c r="CU198" s="36">
        <v>0</v>
      </c>
      <c r="CV198" s="36">
        <v>0</v>
      </c>
      <c r="CW198" s="36">
        <v>0</v>
      </c>
      <c r="CX198" s="36">
        <v>0</v>
      </c>
      <c r="CY198" s="36">
        <v>0</v>
      </c>
      <c r="CZ198" s="36">
        <v>0</v>
      </c>
      <c r="DA198" s="36">
        <v>0</v>
      </c>
      <c r="DB198" s="36">
        <v>0</v>
      </c>
      <c r="DC198" s="36">
        <v>0</v>
      </c>
      <c r="DD198" s="36">
        <v>0</v>
      </c>
      <c r="DE198" s="36">
        <v>-1322843</v>
      </c>
      <c r="DF198" s="36">
        <v>0</v>
      </c>
      <c r="DG198" s="36">
        <v>0</v>
      </c>
      <c r="DH198" s="36">
        <v>0</v>
      </c>
      <c r="DI198" s="36">
        <v>0</v>
      </c>
      <c r="DJ198" s="36">
        <v>0</v>
      </c>
      <c r="DK198" s="36">
        <v>0</v>
      </c>
      <c r="DL198" s="36">
        <v>0</v>
      </c>
      <c r="DM198" s="36">
        <v>0</v>
      </c>
      <c r="DN198" s="36">
        <v>0</v>
      </c>
      <c r="DO198" s="36">
        <v>0</v>
      </c>
      <c r="DP198" s="36">
        <v>0</v>
      </c>
      <c r="DQ198" s="36">
        <v>0</v>
      </c>
      <c r="DR198" s="36">
        <v>0</v>
      </c>
      <c r="DS198" s="36">
        <v>0</v>
      </c>
      <c r="DT198" s="36">
        <v>0</v>
      </c>
      <c r="DU198" s="36">
        <v>0</v>
      </c>
      <c r="DV198" s="36">
        <v>0</v>
      </c>
      <c r="DW198" s="36">
        <v>0</v>
      </c>
      <c r="DX198" s="36">
        <v>0</v>
      </c>
      <c r="DY198" s="36">
        <v>0</v>
      </c>
      <c r="DZ198" s="36">
        <v>0</v>
      </c>
      <c r="EA198" s="36">
        <v>0</v>
      </c>
      <c r="EB198" s="36">
        <v>0</v>
      </c>
      <c r="EC198" s="36">
        <v>0</v>
      </c>
      <c r="ED198" s="36">
        <v>0</v>
      </c>
      <c r="EE198" s="36">
        <v>0</v>
      </c>
      <c r="EF198" s="36">
        <v>0</v>
      </c>
      <c r="EG198" s="36">
        <v>0</v>
      </c>
      <c r="EH198" s="36">
        <v>0</v>
      </c>
      <c r="EI198" s="36">
        <v>0</v>
      </c>
      <c r="EJ198" s="36">
        <v>0</v>
      </c>
      <c r="EK198" s="36">
        <v>0</v>
      </c>
      <c r="EL198" s="36">
        <v>0</v>
      </c>
      <c r="EM198" s="36">
        <v>0</v>
      </c>
      <c r="EN198" s="36">
        <v>0</v>
      </c>
      <c r="EO198" s="36">
        <v>0</v>
      </c>
      <c r="EP198" s="36">
        <v>0</v>
      </c>
      <c r="EQ198" s="36">
        <v>0</v>
      </c>
      <c r="ER198" s="36">
        <v>0</v>
      </c>
      <c r="ES198" s="36">
        <v>0</v>
      </c>
      <c r="ET198" s="36">
        <v>0</v>
      </c>
      <c r="EU198" s="36">
        <v>0</v>
      </c>
      <c r="EV198" s="36">
        <v>0</v>
      </c>
      <c r="EW198" s="36">
        <v>0</v>
      </c>
      <c r="EX198" s="36">
        <v>0</v>
      </c>
      <c r="EY198" s="36">
        <v>0</v>
      </c>
      <c r="EZ198" s="36">
        <v>0</v>
      </c>
      <c r="FA198" s="36">
        <v>0</v>
      </c>
      <c r="FB198" s="36">
        <v>0</v>
      </c>
      <c r="FC198" s="36">
        <v>0</v>
      </c>
      <c r="FD198" s="36">
        <v>0</v>
      </c>
      <c r="FE198" s="36">
        <v>0</v>
      </c>
      <c r="FF198" s="36">
        <v>0</v>
      </c>
      <c r="FG198" s="36">
        <v>0</v>
      </c>
      <c r="FH198" s="36">
        <v>0</v>
      </c>
      <c r="FI198" s="36">
        <v>0</v>
      </c>
      <c r="FJ198" s="36">
        <v>0</v>
      </c>
      <c r="FK198" s="36">
        <v>0</v>
      </c>
      <c r="FL198" s="36">
        <v>0</v>
      </c>
      <c r="FM198" s="36">
        <v>0</v>
      </c>
      <c r="FN198" s="36">
        <v>0</v>
      </c>
      <c r="FO198" s="36">
        <v>0</v>
      </c>
      <c r="FP198" s="36">
        <v>0</v>
      </c>
      <c r="FQ198" s="36">
        <v>211210</v>
      </c>
      <c r="FR198" s="36">
        <v>0</v>
      </c>
      <c r="FS198" s="37"/>
      <c r="FT198" s="39">
        <f t="shared" si="156"/>
        <v>70297</v>
      </c>
      <c r="FU198" s="39">
        <f t="shared" si="157"/>
        <v>664</v>
      </c>
      <c r="FV198" s="39">
        <f t="shared" si="158"/>
        <v>0</v>
      </c>
      <c r="FW198" s="39">
        <f t="shared" si="159"/>
        <v>860597</v>
      </c>
      <c r="FX198" s="39">
        <f t="shared" si="160"/>
        <v>0</v>
      </c>
      <c r="FY198" s="39">
        <f t="shared" si="161"/>
        <v>28640</v>
      </c>
      <c r="FZ198" s="39">
        <f t="shared" si="162"/>
        <v>0</v>
      </c>
      <c r="GA198" s="39">
        <f t="shared" si="163"/>
        <v>23717</v>
      </c>
      <c r="GB198" s="39">
        <f t="shared" si="164"/>
        <v>120666</v>
      </c>
      <c r="GC198" s="39">
        <f t="shared" si="165"/>
        <v>0</v>
      </c>
      <c r="GD198" s="39">
        <f t="shared" si="166"/>
        <v>0</v>
      </c>
      <c r="GE198" s="39">
        <f t="shared" si="167"/>
        <v>0</v>
      </c>
      <c r="GF198" s="39"/>
      <c r="GG198" s="39"/>
      <c r="GH198" s="39">
        <f t="shared" si="168"/>
        <v>7052.1008403361348</v>
      </c>
      <c r="GI198" s="39">
        <f t="shared" si="169"/>
        <v>0</v>
      </c>
      <c r="GJ198" s="39">
        <f t="shared" si="170"/>
        <v>1111633.1008403362</v>
      </c>
      <c r="GK198" s="39"/>
      <c r="GL198" s="39">
        <f t="shared" si="171"/>
        <v>0</v>
      </c>
      <c r="GM198" s="39"/>
      <c r="GN198" s="39">
        <f t="shared" si="172"/>
        <v>0</v>
      </c>
      <c r="GO198" s="40">
        <f t="shared" si="173"/>
        <v>211210</v>
      </c>
      <c r="GP198" s="40">
        <f t="shared" si="174"/>
        <v>1322843.1008403362</v>
      </c>
      <c r="GQ198" s="40">
        <f t="shared" si="175"/>
        <v>1322843.1008403362</v>
      </c>
      <c r="GR198" s="39" t="str">
        <f>IFERROR(VLOOKUP(CONCATENATE(C198,R198,S198),'Clientes Afectados'!$L$4:$M$249,2,0),"NO")</f>
        <v>NO</v>
      </c>
      <c r="GS198" s="64">
        <f t="shared" si="176"/>
        <v>32</v>
      </c>
      <c r="GT198" s="39" t="e">
        <f>+IF(GS198&gt;#REF!,"SI","NO")</f>
        <v>#REF!</v>
      </c>
    </row>
    <row r="199" spans="1:202" x14ac:dyDescent="0.25">
      <c r="A199" s="35">
        <v>43132</v>
      </c>
      <c r="B199" s="36">
        <v>1594986</v>
      </c>
      <c r="C199" s="36">
        <v>533094</v>
      </c>
      <c r="D199" s="36">
        <v>533094</v>
      </c>
      <c r="E199" s="37" t="s">
        <v>345</v>
      </c>
      <c r="F199" s="37" t="s">
        <v>229</v>
      </c>
      <c r="G199" s="37" t="s">
        <v>318</v>
      </c>
      <c r="H199" s="85" t="s">
        <v>231</v>
      </c>
      <c r="I199" s="37" t="s">
        <v>244</v>
      </c>
      <c r="J199" s="37" t="s">
        <v>233</v>
      </c>
      <c r="K199" s="37" t="s">
        <v>234</v>
      </c>
      <c r="L199" s="37" t="s">
        <v>235</v>
      </c>
      <c r="M199" s="37" t="s">
        <v>249</v>
      </c>
      <c r="N199" s="37" t="s">
        <v>245</v>
      </c>
      <c r="O199" s="37" t="s">
        <v>245</v>
      </c>
      <c r="P199" s="37" t="s">
        <v>239</v>
      </c>
      <c r="Q199" s="37" t="s">
        <v>240</v>
      </c>
      <c r="R199" s="38">
        <v>42951</v>
      </c>
      <c r="S199" s="38">
        <v>43137</v>
      </c>
      <c r="T199" s="38">
        <v>43138</v>
      </c>
      <c r="U199" s="36">
        <v>210278621</v>
      </c>
      <c r="V199" s="36">
        <v>2078780</v>
      </c>
      <c r="W199" s="36">
        <v>0</v>
      </c>
      <c r="X199" s="36">
        <v>513620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654</v>
      </c>
      <c r="AE199" s="36">
        <v>667</v>
      </c>
      <c r="AF199" s="36">
        <v>648</v>
      </c>
      <c r="AG199" s="36">
        <v>2792</v>
      </c>
      <c r="AH199" s="36">
        <v>83653</v>
      </c>
      <c r="AI199" s="36">
        <v>790</v>
      </c>
      <c r="AJ199" s="36">
        <v>0</v>
      </c>
      <c r="AK199" s="36">
        <v>157215455</v>
      </c>
      <c r="AL199" s="36">
        <v>0</v>
      </c>
      <c r="AM199" s="36">
        <v>0</v>
      </c>
      <c r="AN199" s="36">
        <v>0</v>
      </c>
      <c r="AO199" s="36">
        <v>0</v>
      </c>
      <c r="AP199" s="36">
        <v>0</v>
      </c>
      <c r="AQ199" s="36">
        <v>0</v>
      </c>
      <c r="AR199" s="36">
        <v>0</v>
      </c>
      <c r="AS199" s="36">
        <v>0</v>
      </c>
      <c r="AT199" s="36">
        <v>3504463</v>
      </c>
      <c r="AU199" s="36">
        <v>0</v>
      </c>
      <c r="AV199" s="36">
        <v>0</v>
      </c>
      <c r="AW199" s="36">
        <v>1055745</v>
      </c>
      <c r="AX199" s="36">
        <v>0</v>
      </c>
      <c r="AY199" s="36">
        <v>5048996</v>
      </c>
      <c r="AZ199" s="36">
        <v>16719894</v>
      </c>
      <c r="BA199" s="36">
        <v>0</v>
      </c>
      <c r="BB199" s="36">
        <v>0</v>
      </c>
      <c r="BC199" s="36">
        <v>0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>
        <v>0</v>
      </c>
      <c r="BO199" s="36">
        <v>0</v>
      </c>
      <c r="BP199" s="36">
        <v>-132193839</v>
      </c>
      <c r="BQ199" s="36">
        <v>0</v>
      </c>
      <c r="BR199" s="36">
        <v>0</v>
      </c>
      <c r="BS199" s="36">
        <v>0</v>
      </c>
      <c r="BT199" s="36">
        <v>0</v>
      </c>
      <c r="BU199" s="36">
        <v>0</v>
      </c>
      <c r="BV199" s="36">
        <v>0</v>
      </c>
      <c r="BW199" s="36">
        <v>0</v>
      </c>
      <c r="BX199" s="3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43222822</v>
      </c>
      <c r="CE199" s="36">
        <v>51435159</v>
      </c>
      <c r="CF199" s="36">
        <v>0</v>
      </c>
      <c r="CG199" s="36">
        <v>8212336</v>
      </c>
      <c r="CH199" s="36">
        <v>0</v>
      </c>
      <c r="CI199" s="36">
        <v>0</v>
      </c>
      <c r="CJ199" s="36">
        <v>0</v>
      </c>
      <c r="CK199" s="36">
        <v>0</v>
      </c>
      <c r="CL199" s="36">
        <v>8212336</v>
      </c>
      <c r="CM199" s="36">
        <v>-51435159</v>
      </c>
      <c r="CN199" s="36">
        <v>0</v>
      </c>
      <c r="CO199" s="36">
        <v>0</v>
      </c>
      <c r="CP199" s="36">
        <v>0</v>
      </c>
      <c r="CQ199" s="36">
        <v>0</v>
      </c>
      <c r="CR199" s="36">
        <v>0</v>
      </c>
      <c r="CS199" s="36">
        <v>0</v>
      </c>
      <c r="CT199" s="36">
        <v>0</v>
      </c>
      <c r="CU199" s="36">
        <v>0</v>
      </c>
      <c r="CV199" s="36">
        <v>0</v>
      </c>
      <c r="CW199" s="36">
        <v>0</v>
      </c>
      <c r="CX199" s="36">
        <v>0</v>
      </c>
      <c r="CY199" s="36">
        <v>0</v>
      </c>
      <c r="CZ199" s="36">
        <v>0</v>
      </c>
      <c r="DA199" s="36">
        <v>0</v>
      </c>
      <c r="DB199" s="36">
        <v>0</v>
      </c>
      <c r="DC199" s="36">
        <v>0</v>
      </c>
      <c r="DD199" s="36">
        <v>388442</v>
      </c>
      <c r="DE199" s="36">
        <v>-51046717</v>
      </c>
      <c r="DF199" s="36">
        <v>0</v>
      </c>
      <c r="DG199" s="36">
        <v>0</v>
      </c>
      <c r="DH199" s="36">
        <v>0</v>
      </c>
      <c r="DI199" s="36">
        <v>0</v>
      </c>
      <c r="DJ199" s="36">
        <v>0</v>
      </c>
      <c r="DK199" s="36">
        <v>0</v>
      </c>
      <c r="DL199" s="36">
        <v>0</v>
      </c>
      <c r="DM199" s="36">
        <v>0</v>
      </c>
      <c r="DN199" s="36">
        <v>0</v>
      </c>
      <c r="DO199" s="36">
        <v>0</v>
      </c>
      <c r="DP199" s="36">
        <v>0</v>
      </c>
      <c r="DQ199" s="36">
        <v>0</v>
      </c>
      <c r="DR199" s="36">
        <v>0</v>
      </c>
      <c r="DS199" s="36">
        <v>0</v>
      </c>
      <c r="DT199" s="36">
        <v>0</v>
      </c>
      <c r="DU199" s="36">
        <v>0</v>
      </c>
      <c r="DV199" s="36">
        <v>0</v>
      </c>
      <c r="DW199" s="36">
        <v>0</v>
      </c>
      <c r="DX199" s="36">
        <v>0</v>
      </c>
      <c r="DY199" s="36">
        <v>0</v>
      </c>
      <c r="DZ199" s="36">
        <v>0</v>
      </c>
      <c r="EA199" s="36">
        <v>0</v>
      </c>
      <c r="EB199" s="36">
        <v>0</v>
      </c>
      <c r="EC199" s="36">
        <v>0</v>
      </c>
      <c r="ED199" s="36">
        <v>0</v>
      </c>
      <c r="EE199" s="36">
        <v>0</v>
      </c>
      <c r="EF199" s="36">
        <v>0</v>
      </c>
      <c r="EG199" s="36">
        <v>0</v>
      </c>
      <c r="EH199" s="36">
        <v>0</v>
      </c>
      <c r="EI199" s="36">
        <v>0</v>
      </c>
      <c r="EJ199" s="36">
        <v>0</v>
      </c>
      <c r="EK199" s="36">
        <v>0</v>
      </c>
      <c r="EL199" s="36">
        <v>0</v>
      </c>
      <c r="EM199" s="36">
        <v>0</v>
      </c>
      <c r="EN199" s="36">
        <v>0</v>
      </c>
      <c r="EO199" s="36">
        <v>0</v>
      </c>
      <c r="EP199" s="36">
        <v>0</v>
      </c>
      <c r="EQ199" s="36">
        <v>0</v>
      </c>
      <c r="ER199" s="36">
        <v>0</v>
      </c>
      <c r="ES199" s="36">
        <v>0</v>
      </c>
      <c r="ET199" s="36">
        <v>0</v>
      </c>
      <c r="EU199" s="36">
        <v>0</v>
      </c>
      <c r="EV199" s="36">
        <v>0</v>
      </c>
      <c r="EW199" s="36">
        <v>0</v>
      </c>
      <c r="EX199" s="36">
        <v>0</v>
      </c>
      <c r="EY199" s="36">
        <v>0</v>
      </c>
      <c r="EZ199" s="36">
        <v>-388442</v>
      </c>
      <c r="FA199" s="36">
        <v>0</v>
      </c>
      <c r="FB199" s="36">
        <v>0</v>
      </c>
      <c r="FC199" s="36">
        <v>0</v>
      </c>
      <c r="FD199" s="36">
        <v>0</v>
      </c>
      <c r="FE199" s="36">
        <v>0</v>
      </c>
      <c r="FF199" s="36">
        <v>0</v>
      </c>
      <c r="FG199" s="36">
        <v>0</v>
      </c>
      <c r="FH199" s="36">
        <v>0</v>
      </c>
      <c r="FI199" s="36">
        <v>0</v>
      </c>
      <c r="FJ199" s="36">
        <v>0</v>
      </c>
      <c r="FK199" s="36">
        <v>0</v>
      </c>
      <c r="FL199" s="36">
        <v>0</v>
      </c>
      <c r="FM199" s="36">
        <v>0</v>
      </c>
      <c r="FN199" s="36">
        <v>0</v>
      </c>
      <c r="FO199" s="36">
        <v>0</v>
      </c>
      <c r="FP199" s="36">
        <v>-388442</v>
      </c>
      <c r="FQ199" s="36">
        <v>8212336</v>
      </c>
      <c r="FR199" s="36">
        <v>-1</v>
      </c>
      <c r="FS199" s="37"/>
      <c r="FT199" s="39">
        <f t="shared" si="156"/>
        <v>70297</v>
      </c>
      <c r="FU199" s="39">
        <f t="shared" si="157"/>
        <v>664</v>
      </c>
      <c r="FV199" s="39">
        <f t="shared" si="158"/>
        <v>0</v>
      </c>
      <c r="FW199" s="39">
        <f t="shared" si="159"/>
        <v>132113828</v>
      </c>
      <c r="FX199" s="39">
        <f t="shared" si="160"/>
        <v>0</v>
      </c>
      <c r="FY199" s="39">
        <f t="shared" si="161"/>
        <v>2944927</v>
      </c>
      <c r="FZ199" s="39">
        <f t="shared" si="162"/>
        <v>0</v>
      </c>
      <c r="GA199" s="39">
        <f t="shared" si="163"/>
        <v>4242854</v>
      </c>
      <c r="GB199" s="39">
        <f t="shared" si="164"/>
        <v>14050331</v>
      </c>
      <c r="GC199" s="39">
        <f t="shared" si="165"/>
        <v>0</v>
      </c>
      <c r="GD199" s="39">
        <f t="shared" si="166"/>
        <v>0</v>
      </c>
      <c r="GE199" s="39">
        <f t="shared" si="167"/>
        <v>0</v>
      </c>
      <c r="GF199" s="39"/>
      <c r="GG199" s="39"/>
      <c r="GH199" s="39">
        <f t="shared" si="168"/>
        <v>887180.67226890766</v>
      </c>
      <c r="GI199" s="39">
        <f t="shared" si="169"/>
        <v>-388442</v>
      </c>
      <c r="GJ199" s="39">
        <f t="shared" si="170"/>
        <v>154310081.6722689</v>
      </c>
      <c r="GK199" s="39"/>
      <c r="GL199" s="39">
        <f t="shared" si="171"/>
        <v>-132193839</v>
      </c>
      <c r="GM199" s="39"/>
      <c r="GN199" s="39">
        <f t="shared" si="172"/>
        <v>-388442</v>
      </c>
      <c r="GO199" s="40">
        <f t="shared" si="173"/>
        <v>29318916</v>
      </c>
      <c r="GP199" s="40">
        <f t="shared" si="174"/>
        <v>183628997.6722689</v>
      </c>
      <c r="GQ199" s="40">
        <f t="shared" si="175"/>
        <v>51046716.672268897</v>
      </c>
      <c r="GR199" s="39" t="str">
        <f>IFERROR(VLOOKUP(CONCATENATE(C199,R199,S199),'Clientes Afectados'!$L$4:$M$249,2,0),"NO")</f>
        <v>SI</v>
      </c>
      <c r="GS199" s="64">
        <f t="shared" si="176"/>
        <v>186</v>
      </c>
      <c r="GT199" s="39" t="e">
        <f>+IF(GS199&gt;#REF!,"SI","NO")</f>
        <v>#REF!</v>
      </c>
    </row>
    <row r="200" spans="1:202" x14ac:dyDescent="0.25">
      <c r="A200" s="35">
        <v>43132</v>
      </c>
      <c r="B200" s="36">
        <v>1594986</v>
      </c>
      <c r="C200" s="36">
        <v>533096</v>
      </c>
      <c r="D200" s="36">
        <v>533096</v>
      </c>
      <c r="E200" s="37" t="s">
        <v>346</v>
      </c>
      <c r="F200" s="37" t="s">
        <v>229</v>
      </c>
      <c r="G200" s="37" t="s">
        <v>320</v>
      </c>
      <c r="H200" s="85" t="s">
        <v>231</v>
      </c>
      <c r="I200" s="37" t="s">
        <v>244</v>
      </c>
      <c r="J200" s="37" t="s">
        <v>233</v>
      </c>
      <c r="K200" s="37" t="s">
        <v>234</v>
      </c>
      <c r="L200" s="37" t="s">
        <v>235</v>
      </c>
      <c r="M200" s="37" t="s">
        <v>249</v>
      </c>
      <c r="N200" s="37" t="s">
        <v>256</v>
      </c>
      <c r="O200" s="37" t="s">
        <v>245</v>
      </c>
      <c r="P200" s="37" t="s">
        <v>239</v>
      </c>
      <c r="Q200" s="37" t="s">
        <v>240</v>
      </c>
      <c r="R200" s="38">
        <v>43105</v>
      </c>
      <c r="S200" s="38">
        <v>43137</v>
      </c>
      <c r="T200" s="38">
        <v>43138</v>
      </c>
      <c r="U200" s="36">
        <v>210278621</v>
      </c>
      <c r="V200" s="36">
        <v>39560</v>
      </c>
      <c r="W200" s="36">
        <v>0</v>
      </c>
      <c r="X200" s="36">
        <v>19221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93</v>
      </c>
      <c r="AE200" s="36">
        <v>104</v>
      </c>
      <c r="AF200" s="36">
        <v>93</v>
      </c>
      <c r="AG200" s="36">
        <v>98</v>
      </c>
      <c r="AH200" s="36">
        <v>122217</v>
      </c>
      <c r="AI200" s="36">
        <v>790</v>
      </c>
      <c r="AJ200" s="36">
        <v>0</v>
      </c>
      <c r="AK200" s="36">
        <v>2993263</v>
      </c>
      <c r="AL200" s="36">
        <v>0</v>
      </c>
      <c r="AM200" s="36">
        <v>0</v>
      </c>
      <c r="AN200" s="36">
        <v>0</v>
      </c>
      <c r="AO200" s="36">
        <v>0</v>
      </c>
      <c r="AP200" s="36">
        <v>0</v>
      </c>
      <c r="AQ200" s="36">
        <v>0</v>
      </c>
      <c r="AR200" s="36">
        <v>0</v>
      </c>
      <c r="AS200" s="36">
        <v>0</v>
      </c>
      <c r="AT200" s="36">
        <v>99614</v>
      </c>
      <c r="AU200" s="36">
        <v>0</v>
      </c>
      <c r="AV200" s="36">
        <v>0</v>
      </c>
      <c r="AW200" s="36">
        <v>24527</v>
      </c>
      <c r="AX200" s="36">
        <v>0</v>
      </c>
      <c r="AY200" s="36">
        <v>122303</v>
      </c>
      <c r="AZ200" s="36">
        <v>589327</v>
      </c>
      <c r="BA200" s="36">
        <v>111147</v>
      </c>
      <c r="BB200" s="36">
        <v>0</v>
      </c>
      <c r="BC200" s="36">
        <v>0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>
        <v>0</v>
      </c>
      <c r="BO200" s="36">
        <v>0</v>
      </c>
      <c r="BP200" s="36">
        <v>0</v>
      </c>
      <c r="BQ200" s="36">
        <v>0</v>
      </c>
      <c r="BR200" s="36">
        <v>0</v>
      </c>
      <c r="BS200" s="36">
        <v>0</v>
      </c>
      <c r="BT200" s="36">
        <v>0</v>
      </c>
      <c r="BU200" s="36">
        <v>0</v>
      </c>
      <c r="BV200" s="36">
        <v>0</v>
      </c>
      <c r="BW200" s="36">
        <v>0</v>
      </c>
      <c r="BX200" s="3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3414444</v>
      </c>
      <c r="CE200" s="36">
        <v>4063188</v>
      </c>
      <c r="CF200" s="36">
        <v>0</v>
      </c>
      <c r="CG200" s="36">
        <v>648744</v>
      </c>
      <c r="CH200" s="36">
        <v>0</v>
      </c>
      <c r="CI200" s="36">
        <v>0</v>
      </c>
      <c r="CJ200" s="36">
        <v>0</v>
      </c>
      <c r="CK200" s="36">
        <v>0</v>
      </c>
      <c r="CL200" s="36">
        <v>648744</v>
      </c>
      <c r="CM200" s="36">
        <v>-4063188</v>
      </c>
      <c r="CN200" s="36">
        <v>0</v>
      </c>
      <c r="CO200" s="36">
        <v>0</v>
      </c>
      <c r="CP200" s="36">
        <v>0</v>
      </c>
      <c r="CQ200" s="36">
        <v>0</v>
      </c>
      <c r="CR200" s="36">
        <v>0</v>
      </c>
      <c r="CS200" s="36">
        <v>0</v>
      </c>
      <c r="CT200" s="36">
        <v>0</v>
      </c>
      <c r="CU200" s="36">
        <v>0</v>
      </c>
      <c r="CV200" s="36">
        <v>0</v>
      </c>
      <c r="CW200" s="36">
        <v>0</v>
      </c>
      <c r="CX200" s="36">
        <v>0</v>
      </c>
      <c r="CY200" s="36">
        <v>0</v>
      </c>
      <c r="CZ200" s="36">
        <v>0</v>
      </c>
      <c r="DA200" s="36">
        <v>0</v>
      </c>
      <c r="DB200" s="36">
        <v>0</v>
      </c>
      <c r="DC200" s="36">
        <v>0</v>
      </c>
      <c r="DD200" s="36">
        <v>58040</v>
      </c>
      <c r="DE200" s="36">
        <v>-4005148</v>
      </c>
      <c r="DF200" s="36">
        <v>0</v>
      </c>
      <c r="DG200" s="36">
        <v>0</v>
      </c>
      <c r="DH200" s="36">
        <v>0</v>
      </c>
      <c r="DI200" s="36">
        <v>0</v>
      </c>
      <c r="DJ200" s="36">
        <v>0</v>
      </c>
      <c r="DK200" s="36">
        <v>0</v>
      </c>
      <c r="DL200" s="36">
        <v>0</v>
      </c>
      <c r="DM200" s="36">
        <v>0</v>
      </c>
      <c r="DN200" s="36">
        <v>0</v>
      </c>
      <c r="DO200" s="36">
        <v>0</v>
      </c>
      <c r="DP200" s="36">
        <v>0</v>
      </c>
      <c r="DQ200" s="36">
        <v>0</v>
      </c>
      <c r="DR200" s="36">
        <v>0</v>
      </c>
      <c r="DS200" s="36">
        <v>0</v>
      </c>
      <c r="DT200" s="36">
        <v>0</v>
      </c>
      <c r="DU200" s="36">
        <v>0</v>
      </c>
      <c r="DV200" s="36">
        <v>0</v>
      </c>
      <c r="DW200" s="36">
        <v>0</v>
      </c>
      <c r="DX200" s="36">
        <v>0</v>
      </c>
      <c r="DY200" s="36">
        <v>0</v>
      </c>
      <c r="DZ200" s="36">
        <v>0</v>
      </c>
      <c r="EA200" s="36">
        <v>0</v>
      </c>
      <c r="EB200" s="36">
        <v>0</v>
      </c>
      <c r="EC200" s="36">
        <v>0</v>
      </c>
      <c r="ED200" s="36">
        <v>0</v>
      </c>
      <c r="EE200" s="36">
        <v>0</v>
      </c>
      <c r="EF200" s="36">
        <v>0</v>
      </c>
      <c r="EG200" s="36">
        <v>0</v>
      </c>
      <c r="EH200" s="36">
        <v>0</v>
      </c>
      <c r="EI200" s="36">
        <v>0</v>
      </c>
      <c r="EJ200" s="36">
        <v>0</v>
      </c>
      <c r="EK200" s="36">
        <v>0</v>
      </c>
      <c r="EL200" s="36">
        <v>0</v>
      </c>
      <c r="EM200" s="36">
        <v>0</v>
      </c>
      <c r="EN200" s="36">
        <v>0</v>
      </c>
      <c r="EO200" s="36">
        <v>0</v>
      </c>
      <c r="EP200" s="36">
        <v>0</v>
      </c>
      <c r="EQ200" s="36">
        <v>0</v>
      </c>
      <c r="ER200" s="36">
        <v>0</v>
      </c>
      <c r="ES200" s="36">
        <v>0</v>
      </c>
      <c r="ET200" s="36">
        <v>0</v>
      </c>
      <c r="EU200" s="36">
        <v>0</v>
      </c>
      <c r="EV200" s="36">
        <v>0</v>
      </c>
      <c r="EW200" s="36">
        <v>0</v>
      </c>
      <c r="EX200" s="36">
        <v>0</v>
      </c>
      <c r="EY200" s="36">
        <v>0</v>
      </c>
      <c r="EZ200" s="36">
        <v>-58040</v>
      </c>
      <c r="FA200" s="36">
        <v>0</v>
      </c>
      <c r="FB200" s="36">
        <v>0</v>
      </c>
      <c r="FC200" s="36">
        <v>0</v>
      </c>
      <c r="FD200" s="36">
        <v>0</v>
      </c>
      <c r="FE200" s="36">
        <v>0</v>
      </c>
      <c r="FF200" s="36">
        <v>0</v>
      </c>
      <c r="FG200" s="36">
        <v>0</v>
      </c>
      <c r="FH200" s="36">
        <v>0</v>
      </c>
      <c r="FI200" s="36">
        <v>0</v>
      </c>
      <c r="FJ200" s="36">
        <v>0</v>
      </c>
      <c r="FK200" s="36">
        <v>0</v>
      </c>
      <c r="FL200" s="36">
        <v>0</v>
      </c>
      <c r="FM200" s="36">
        <v>0</v>
      </c>
      <c r="FN200" s="36">
        <v>0</v>
      </c>
      <c r="FO200" s="36">
        <v>0</v>
      </c>
      <c r="FP200" s="36">
        <v>-58040</v>
      </c>
      <c r="FQ200" s="36">
        <v>648744</v>
      </c>
      <c r="FR200" s="36">
        <v>0</v>
      </c>
      <c r="FS200" s="37"/>
      <c r="FT200" s="39">
        <f t="shared" si="156"/>
        <v>102703</v>
      </c>
      <c r="FU200" s="39">
        <f t="shared" si="157"/>
        <v>664</v>
      </c>
      <c r="FV200" s="39">
        <f t="shared" si="158"/>
        <v>0</v>
      </c>
      <c r="FW200" s="39">
        <f t="shared" si="159"/>
        <v>2515347</v>
      </c>
      <c r="FX200" s="39">
        <f t="shared" si="160"/>
        <v>0</v>
      </c>
      <c r="FY200" s="39">
        <f t="shared" si="161"/>
        <v>83709</v>
      </c>
      <c r="FZ200" s="39">
        <f t="shared" si="162"/>
        <v>0</v>
      </c>
      <c r="GA200" s="39">
        <f t="shared" si="163"/>
        <v>102776</v>
      </c>
      <c r="GB200" s="39">
        <f t="shared" si="164"/>
        <v>495233</v>
      </c>
      <c r="GC200" s="39">
        <f t="shared" si="165"/>
        <v>93401</v>
      </c>
      <c r="GD200" s="39">
        <f t="shared" si="166"/>
        <v>0</v>
      </c>
      <c r="GE200" s="39">
        <f t="shared" si="167"/>
        <v>0</v>
      </c>
      <c r="GF200" s="39"/>
      <c r="GG200" s="39"/>
      <c r="GH200" s="39">
        <f t="shared" si="168"/>
        <v>20610.9243697479</v>
      </c>
      <c r="GI200" s="39">
        <f t="shared" si="169"/>
        <v>-58040</v>
      </c>
      <c r="GJ200" s="39">
        <f t="shared" si="170"/>
        <v>3414443.9243697478</v>
      </c>
      <c r="GK200" s="39"/>
      <c r="GL200" s="39">
        <f t="shared" si="171"/>
        <v>0</v>
      </c>
      <c r="GM200" s="39"/>
      <c r="GN200" s="39">
        <f t="shared" si="172"/>
        <v>-58040</v>
      </c>
      <c r="GO200" s="40">
        <f t="shared" si="173"/>
        <v>648744</v>
      </c>
      <c r="GP200" s="40">
        <f t="shared" si="174"/>
        <v>4063187.9243697478</v>
      </c>
      <c r="GQ200" s="40">
        <f t="shared" si="175"/>
        <v>4005147.9243697478</v>
      </c>
      <c r="GR200" s="39" t="str">
        <f>IFERROR(VLOOKUP(CONCATENATE(C200,R200,S200),'Clientes Afectados'!$L$4:$M$249,2,0),"NO")</f>
        <v>NO</v>
      </c>
      <c r="GS200" s="64">
        <f t="shared" si="176"/>
        <v>32</v>
      </c>
      <c r="GT200" s="39" t="e">
        <f>+IF(GS200&gt;#REF!,"SI","NO")</f>
        <v>#REF!</v>
      </c>
    </row>
    <row r="201" spans="1:202" x14ac:dyDescent="0.25">
      <c r="A201" s="35">
        <v>43132</v>
      </c>
      <c r="B201" s="36">
        <v>1594986</v>
      </c>
      <c r="C201" s="36">
        <v>533097</v>
      </c>
      <c r="D201" s="36">
        <v>533097</v>
      </c>
      <c r="E201" s="37" t="s">
        <v>247</v>
      </c>
      <c r="F201" s="37" t="s">
        <v>229</v>
      </c>
      <c r="G201" s="37" t="s">
        <v>248</v>
      </c>
      <c r="H201" s="85" t="s">
        <v>231</v>
      </c>
      <c r="I201" s="37" t="s">
        <v>244</v>
      </c>
      <c r="J201" s="37" t="s">
        <v>233</v>
      </c>
      <c r="K201" s="37" t="s">
        <v>234</v>
      </c>
      <c r="L201" s="37" t="s">
        <v>235</v>
      </c>
      <c r="M201" s="37" t="s">
        <v>249</v>
      </c>
      <c r="N201" s="37" t="s">
        <v>245</v>
      </c>
      <c r="O201" s="37" t="s">
        <v>245</v>
      </c>
      <c r="P201" s="37" t="s">
        <v>239</v>
      </c>
      <c r="Q201" s="37" t="s">
        <v>240</v>
      </c>
      <c r="R201" s="38">
        <v>43105</v>
      </c>
      <c r="S201" s="38">
        <v>43137</v>
      </c>
      <c r="T201" s="38">
        <v>43138</v>
      </c>
      <c r="U201" s="36">
        <v>210278621</v>
      </c>
      <c r="V201" s="36">
        <v>40084</v>
      </c>
      <c r="W201" s="36">
        <v>0</v>
      </c>
      <c r="X201" s="36">
        <v>19504</v>
      </c>
      <c r="Y201" s="36">
        <v>0</v>
      </c>
      <c r="Z201" s="36">
        <v>0</v>
      </c>
      <c r="AA201" s="36">
        <v>0</v>
      </c>
      <c r="AB201" s="36">
        <v>0</v>
      </c>
      <c r="AC201" s="36">
        <v>0</v>
      </c>
      <c r="AD201" s="36">
        <v>95</v>
      </c>
      <c r="AE201" s="36">
        <v>95</v>
      </c>
      <c r="AF201" s="36">
        <v>95</v>
      </c>
      <c r="AG201" s="36">
        <v>92</v>
      </c>
      <c r="AH201" s="36">
        <v>202039</v>
      </c>
      <c r="AI201" s="36">
        <v>790</v>
      </c>
      <c r="AJ201" s="36">
        <v>0</v>
      </c>
      <c r="AK201" s="36">
        <v>3032911</v>
      </c>
      <c r="AL201" s="36">
        <v>0</v>
      </c>
      <c r="AM201" s="36">
        <v>0</v>
      </c>
      <c r="AN201" s="36">
        <v>0</v>
      </c>
      <c r="AO201" s="36">
        <v>0</v>
      </c>
      <c r="AP201" s="36">
        <v>0</v>
      </c>
      <c r="AQ201" s="36">
        <v>0</v>
      </c>
      <c r="AR201" s="36">
        <v>0</v>
      </c>
      <c r="AS201" s="36">
        <v>0</v>
      </c>
      <c r="AT201" s="36">
        <v>100932</v>
      </c>
      <c r="AU201" s="36">
        <v>0</v>
      </c>
      <c r="AV201" s="36">
        <v>0</v>
      </c>
      <c r="AW201" s="36">
        <v>24852</v>
      </c>
      <c r="AX201" s="36">
        <v>0</v>
      </c>
      <c r="AY201" s="36">
        <v>111720</v>
      </c>
      <c r="AZ201" s="36">
        <v>553430</v>
      </c>
      <c r="BA201" s="36">
        <v>110941</v>
      </c>
      <c r="BB201" s="36">
        <v>0</v>
      </c>
      <c r="BC201" s="36">
        <v>0</v>
      </c>
      <c r="BD201" s="36">
        <v>0</v>
      </c>
      <c r="BE201" s="36">
        <v>0</v>
      </c>
      <c r="BF201" s="36">
        <v>0</v>
      </c>
      <c r="BG201" s="36">
        <v>0</v>
      </c>
      <c r="BH201" s="36">
        <v>0</v>
      </c>
      <c r="BI201" s="36">
        <v>0</v>
      </c>
      <c r="BJ201" s="36">
        <v>0</v>
      </c>
      <c r="BK201" s="36">
        <v>0</v>
      </c>
      <c r="BL201" s="36">
        <v>0</v>
      </c>
      <c r="BM201" s="36">
        <v>0</v>
      </c>
      <c r="BN201" s="36">
        <v>0</v>
      </c>
      <c r="BO201" s="36">
        <v>0</v>
      </c>
      <c r="BP201" s="36">
        <v>0</v>
      </c>
      <c r="BQ201" s="36">
        <v>0</v>
      </c>
      <c r="BR201" s="36">
        <v>0</v>
      </c>
      <c r="BS201" s="36">
        <v>0</v>
      </c>
      <c r="BT201" s="36">
        <v>0</v>
      </c>
      <c r="BU201" s="36">
        <v>0</v>
      </c>
      <c r="BV201" s="36">
        <v>0</v>
      </c>
      <c r="BW201" s="36">
        <v>0</v>
      </c>
      <c r="BX201" s="3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3476988</v>
      </c>
      <c r="CE201" s="36">
        <v>4137616</v>
      </c>
      <c r="CF201" s="36">
        <v>0</v>
      </c>
      <c r="CG201" s="36">
        <v>660628</v>
      </c>
      <c r="CH201" s="36">
        <v>0</v>
      </c>
      <c r="CI201" s="36">
        <v>0</v>
      </c>
      <c r="CJ201" s="36">
        <v>0</v>
      </c>
      <c r="CK201" s="36">
        <v>0</v>
      </c>
      <c r="CL201" s="36">
        <v>660628</v>
      </c>
      <c r="CM201" s="36">
        <v>-4137616</v>
      </c>
      <c r="CN201" s="36">
        <v>0</v>
      </c>
      <c r="CO201" s="36">
        <v>0</v>
      </c>
      <c r="CP201" s="36">
        <v>0</v>
      </c>
      <c r="CQ201" s="36">
        <v>0</v>
      </c>
      <c r="CR201" s="36">
        <v>0</v>
      </c>
      <c r="CS201" s="36">
        <v>0</v>
      </c>
      <c r="CT201" s="36">
        <v>0</v>
      </c>
      <c r="CU201" s="36">
        <v>0</v>
      </c>
      <c r="CV201" s="36">
        <v>0</v>
      </c>
      <c r="CW201" s="36">
        <v>0</v>
      </c>
      <c r="CX201" s="36">
        <v>0</v>
      </c>
      <c r="CY201" s="36">
        <v>0</v>
      </c>
      <c r="CZ201" s="36">
        <v>0</v>
      </c>
      <c r="DA201" s="36">
        <v>0</v>
      </c>
      <c r="DB201" s="36">
        <v>0</v>
      </c>
      <c r="DC201" s="36">
        <v>0</v>
      </c>
      <c r="DD201" s="36">
        <v>51767</v>
      </c>
      <c r="DE201" s="36">
        <v>-4085849</v>
      </c>
      <c r="DF201" s="36">
        <v>0</v>
      </c>
      <c r="DG201" s="36">
        <v>0</v>
      </c>
      <c r="DH201" s="36">
        <v>0</v>
      </c>
      <c r="DI201" s="36">
        <v>0</v>
      </c>
      <c r="DJ201" s="36">
        <v>0</v>
      </c>
      <c r="DK201" s="36">
        <v>0</v>
      </c>
      <c r="DL201" s="36">
        <v>0</v>
      </c>
      <c r="DM201" s="36">
        <v>0</v>
      </c>
      <c r="DN201" s="36">
        <v>0</v>
      </c>
      <c r="DO201" s="36">
        <v>0</v>
      </c>
      <c r="DP201" s="36">
        <v>0</v>
      </c>
      <c r="DQ201" s="36">
        <v>0</v>
      </c>
      <c r="DR201" s="36">
        <v>0</v>
      </c>
      <c r="DS201" s="36">
        <v>0</v>
      </c>
      <c r="DT201" s="36">
        <v>0</v>
      </c>
      <c r="DU201" s="36">
        <v>0</v>
      </c>
      <c r="DV201" s="36">
        <v>0</v>
      </c>
      <c r="DW201" s="36">
        <v>0</v>
      </c>
      <c r="DX201" s="36">
        <v>0</v>
      </c>
      <c r="DY201" s="36">
        <v>0</v>
      </c>
      <c r="DZ201" s="36">
        <v>0</v>
      </c>
      <c r="EA201" s="36">
        <v>0</v>
      </c>
      <c r="EB201" s="36">
        <v>0</v>
      </c>
      <c r="EC201" s="36">
        <v>0</v>
      </c>
      <c r="ED201" s="36">
        <v>0</v>
      </c>
      <c r="EE201" s="36">
        <v>0</v>
      </c>
      <c r="EF201" s="36">
        <v>0</v>
      </c>
      <c r="EG201" s="36">
        <v>0</v>
      </c>
      <c r="EH201" s="36">
        <v>0</v>
      </c>
      <c r="EI201" s="36">
        <v>0</v>
      </c>
      <c r="EJ201" s="36">
        <v>0</v>
      </c>
      <c r="EK201" s="36">
        <v>0</v>
      </c>
      <c r="EL201" s="36">
        <v>0</v>
      </c>
      <c r="EM201" s="36">
        <v>0</v>
      </c>
      <c r="EN201" s="36">
        <v>0</v>
      </c>
      <c r="EO201" s="36">
        <v>0</v>
      </c>
      <c r="EP201" s="36">
        <v>0</v>
      </c>
      <c r="EQ201" s="36">
        <v>0</v>
      </c>
      <c r="ER201" s="36">
        <v>0</v>
      </c>
      <c r="ES201" s="36">
        <v>0</v>
      </c>
      <c r="ET201" s="36">
        <v>0</v>
      </c>
      <c r="EU201" s="36">
        <v>0</v>
      </c>
      <c r="EV201" s="36">
        <v>0</v>
      </c>
      <c r="EW201" s="36">
        <v>0</v>
      </c>
      <c r="EX201" s="36">
        <v>0</v>
      </c>
      <c r="EY201" s="36">
        <v>0</v>
      </c>
      <c r="EZ201" s="36">
        <v>-51767</v>
      </c>
      <c r="FA201" s="36">
        <v>0</v>
      </c>
      <c r="FB201" s="36">
        <v>0</v>
      </c>
      <c r="FC201" s="36">
        <v>0</v>
      </c>
      <c r="FD201" s="36">
        <v>0</v>
      </c>
      <c r="FE201" s="36">
        <v>0</v>
      </c>
      <c r="FF201" s="36">
        <v>0</v>
      </c>
      <c r="FG201" s="36">
        <v>0</v>
      </c>
      <c r="FH201" s="36">
        <v>0</v>
      </c>
      <c r="FI201" s="36">
        <v>0</v>
      </c>
      <c r="FJ201" s="36">
        <v>0</v>
      </c>
      <c r="FK201" s="36">
        <v>0</v>
      </c>
      <c r="FL201" s="36">
        <v>0</v>
      </c>
      <c r="FM201" s="36">
        <v>0</v>
      </c>
      <c r="FN201" s="36">
        <v>0</v>
      </c>
      <c r="FO201" s="36">
        <v>0</v>
      </c>
      <c r="FP201" s="36">
        <v>-51767</v>
      </c>
      <c r="FQ201" s="36">
        <v>660628</v>
      </c>
      <c r="FR201" s="36">
        <v>0</v>
      </c>
      <c r="FS201" s="37"/>
      <c r="FT201" s="39">
        <f t="shared" si="156"/>
        <v>169781</v>
      </c>
      <c r="FU201" s="39">
        <f t="shared" si="157"/>
        <v>664</v>
      </c>
      <c r="FV201" s="39">
        <f t="shared" si="158"/>
        <v>0</v>
      </c>
      <c r="FW201" s="39">
        <f t="shared" si="159"/>
        <v>2548665</v>
      </c>
      <c r="FX201" s="39">
        <f t="shared" si="160"/>
        <v>0</v>
      </c>
      <c r="FY201" s="39">
        <f t="shared" si="161"/>
        <v>84817</v>
      </c>
      <c r="FZ201" s="39">
        <f t="shared" si="162"/>
        <v>0</v>
      </c>
      <c r="GA201" s="39">
        <f t="shared" si="163"/>
        <v>93882</v>
      </c>
      <c r="GB201" s="39">
        <f t="shared" si="164"/>
        <v>465067</v>
      </c>
      <c r="GC201" s="39">
        <f t="shared" si="165"/>
        <v>93228</v>
      </c>
      <c r="GD201" s="39">
        <f t="shared" si="166"/>
        <v>0</v>
      </c>
      <c r="GE201" s="39">
        <f t="shared" si="167"/>
        <v>0</v>
      </c>
      <c r="GF201" s="39"/>
      <c r="GG201" s="39"/>
      <c r="GH201" s="39">
        <f t="shared" si="168"/>
        <v>20884.033613445379</v>
      </c>
      <c r="GI201" s="39">
        <f t="shared" si="169"/>
        <v>-51767</v>
      </c>
      <c r="GJ201" s="39">
        <f t="shared" si="170"/>
        <v>3476988.0336134452</v>
      </c>
      <c r="GK201" s="39"/>
      <c r="GL201" s="39">
        <f t="shared" si="171"/>
        <v>0</v>
      </c>
      <c r="GM201" s="39"/>
      <c r="GN201" s="39">
        <f t="shared" si="172"/>
        <v>-51767</v>
      </c>
      <c r="GO201" s="40">
        <f t="shared" si="173"/>
        <v>660628</v>
      </c>
      <c r="GP201" s="40">
        <f t="shared" si="174"/>
        <v>4137616.0336134452</v>
      </c>
      <c r="GQ201" s="40">
        <f t="shared" si="175"/>
        <v>4085849.0336134452</v>
      </c>
      <c r="GR201" s="39" t="str">
        <f>IFERROR(VLOOKUP(CONCATENATE(C201,R201,S201),'Clientes Afectados'!$L$4:$M$249,2,0),"NO")</f>
        <v>NO</v>
      </c>
      <c r="GS201" s="64">
        <f t="shared" si="176"/>
        <v>32</v>
      </c>
      <c r="GT201" s="39" t="e">
        <f>+IF(GS201&gt;#REF!,"SI","NO")</f>
        <v>#REF!</v>
      </c>
    </row>
    <row r="202" spans="1:202" x14ac:dyDescent="0.25">
      <c r="A202" s="35">
        <v>43132</v>
      </c>
      <c r="B202" s="36">
        <v>1594986</v>
      </c>
      <c r="C202" s="36">
        <v>533104</v>
      </c>
      <c r="D202" s="36">
        <v>533104</v>
      </c>
      <c r="E202" s="37" t="s">
        <v>250</v>
      </c>
      <c r="F202" s="37" t="s">
        <v>229</v>
      </c>
      <c r="G202" s="37" t="s">
        <v>251</v>
      </c>
      <c r="H202" s="85" t="s">
        <v>231</v>
      </c>
      <c r="I202" s="37" t="s">
        <v>244</v>
      </c>
      <c r="J202" s="37" t="s">
        <v>233</v>
      </c>
      <c r="K202" s="37" t="s">
        <v>234</v>
      </c>
      <c r="L202" s="37" t="s">
        <v>235</v>
      </c>
      <c r="M202" s="37" t="s">
        <v>252</v>
      </c>
      <c r="N202" s="37" t="s">
        <v>237</v>
      </c>
      <c r="O202" s="37" t="s">
        <v>253</v>
      </c>
      <c r="P202" s="37" t="s">
        <v>239</v>
      </c>
      <c r="Q202" s="37" t="s">
        <v>240</v>
      </c>
      <c r="R202" s="38">
        <v>43105</v>
      </c>
      <c r="S202" s="38">
        <v>43137</v>
      </c>
      <c r="T202" s="38">
        <v>43138</v>
      </c>
      <c r="U202" s="36">
        <v>210278621</v>
      </c>
      <c r="V202" s="36">
        <v>5504</v>
      </c>
      <c r="W202" s="36">
        <v>0</v>
      </c>
      <c r="X202" s="36">
        <v>2738</v>
      </c>
      <c r="Y202" s="36">
        <v>0</v>
      </c>
      <c r="Z202" s="36">
        <v>0</v>
      </c>
      <c r="AA202" s="36">
        <v>0</v>
      </c>
      <c r="AB202" s="36">
        <v>0</v>
      </c>
      <c r="AC202" s="36">
        <v>0</v>
      </c>
      <c r="AD202" s="36">
        <v>63</v>
      </c>
      <c r="AE202" s="36">
        <v>63</v>
      </c>
      <c r="AF202" s="36">
        <v>55</v>
      </c>
      <c r="AG202" s="36">
        <v>53</v>
      </c>
      <c r="AH202" s="36">
        <v>147979</v>
      </c>
      <c r="AI202" s="36">
        <v>790</v>
      </c>
      <c r="AJ202" s="36">
        <v>0</v>
      </c>
      <c r="AK202" s="36">
        <v>416454</v>
      </c>
      <c r="AL202" s="36">
        <v>0</v>
      </c>
      <c r="AM202" s="36">
        <v>0</v>
      </c>
      <c r="AN202" s="36">
        <v>0</v>
      </c>
      <c r="AO202" s="36">
        <v>0</v>
      </c>
      <c r="AP202" s="36">
        <v>0</v>
      </c>
      <c r="AQ202" s="36">
        <v>0</v>
      </c>
      <c r="AR202" s="36">
        <v>0</v>
      </c>
      <c r="AS202" s="36">
        <v>0</v>
      </c>
      <c r="AT202" s="36">
        <v>13860</v>
      </c>
      <c r="AU202" s="36">
        <v>0</v>
      </c>
      <c r="AV202" s="36">
        <v>0</v>
      </c>
      <c r="AW202" s="36">
        <v>3413</v>
      </c>
      <c r="AX202" s="36">
        <v>0</v>
      </c>
      <c r="AY202" s="36">
        <v>74087</v>
      </c>
      <c r="AZ202" s="36">
        <v>317100</v>
      </c>
      <c r="BA202" s="36">
        <v>24230</v>
      </c>
      <c r="BB202" s="36">
        <v>0</v>
      </c>
      <c r="BC202" s="36">
        <v>0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>
        <v>0</v>
      </c>
      <c r="BO202" s="36">
        <v>0</v>
      </c>
      <c r="BP202" s="36">
        <v>0</v>
      </c>
      <c r="BQ202" s="36">
        <v>0</v>
      </c>
      <c r="BR202" s="36">
        <v>0</v>
      </c>
      <c r="BS202" s="36">
        <v>0</v>
      </c>
      <c r="BT202" s="36">
        <v>0</v>
      </c>
      <c r="BU202" s="36">
        <v>0</v>
      </c>
      <c r="BV202" s="36">
        <v>0</v>
      </c>
      <c r="BW202" s="36">
        <v>0</v>
      </c>
      <c r="BX202" s="3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838582</v>
      </c>
      <c r="CE202" s="36">
        <v>997913</v>
      </c>
      <c r="CF202" s="36">
        <v>0</v>
      </c>
      <c r="CG202" s="36">
        <v>159331</v>
      </c>
      <c r="CH202" s="36">
        <v>0</v>
      </c>
      <c r="CI202" s="36">
        <v>0</v>
      </c>
      <c r="CJ202" s="36">
        <v>0</v>
      </c>
      <c r="CK202" s="36">
        <v>0</v>
      </c>
      <c r="CL202" s="36">
        <v>159331</v>
      </c>
      <c r="CM202" s="36">
        <v>-997913</v>
      </c>
      <c r="CN202" s="36">
        <v>0</v>
      </c>
      <c r="CO202" s="36">
        <v>0</v>
      </c>
      <c r="CP202" s="36">
        <v>0</v>
      </c>
      <c r="CQ202" s="36">
        <v>0</v>
      </c>
      <c r="CR202" s="36">
        <v>0</v>
      </c>
      <c r="CS202" s="36">
        <v>0</v>
      </c>
      <c r="CT202" s="36">
        <v>0</v>
      </c>
      <c r="CU202" s="36">
        <v>0</v>
      </c>
      <c r="CV202" s="36">
        <v>0</v>
      </c>
      <c r="CW202" s="36">
        <v>0</v>
      </c>
      <c r="CX202" s="36">
        <v>0</v>
      </c>
      <c r="CY202" s="36">
        <v>0</v>
      </c>
      <c r="CZ202" s="36">
        <v>0</v>
      </c>
      <c r="DA202" s="36">
        <v>0</v>
      </c>
      <c r="DB202" s="36">
        <v>0</v>
      </c>
      <c r="DC202" s="36">
        <v>0</v>
      </c>
      <c r="DD202" s="36">
        <v>0</v>
      </c>
      <c r="DE202" s="36">
        <v>-997913</v>
      </c>
      <c r="DF202" s="36">
        <v>0</v>
      </c>
      <c r="DG202" s="36">
        <v>0</v>
      </c>
      <c r="DH202" s="36">
        <v>0</v>
      </c>
      <c r="DI202" s="36">
        <v>0</v>
      </c>
      <c r="DJ202" s="36">
        <v>0</v>
      </c>
      <c r="DK202" s="36">
        <v>0</v>
      </c>
      <c r="DL202" s="36">
        <v>0</v>
      </c>
      <c r="DM202" s="36">
        <v>0</v>
      </c>
      <c r="DN202" s="36">
        <v>0</v>
      </c>
      <c r="DO202" s="36">
        <v>0</v>
      </c>
      <c r="DP202" s="36">
        <v>0</v>
      </c>
      <c r="DQ202" s="36">
        <v>0</v>
      </c>
      <c r="DR202" s="36">
        <v>0</v>
      </c>
      <c r="DS202" s="36">
        <v>0</v>
      </c>
      <c r="DT202" s="36">
        <v>0</v>
      </c>
      <c r="DU202" s="36">
        <v>0</v>
      </c>
      <c r="DV202" s="36">
        <v>0</v>
      </c>
      <c r="DW202" s="36">
        <v>0</v>
      </c>
      <c r="DX202" s="36">
        <v>0</v>
      </c>
      <c r="DY202" s="36">
        <v>0</v>
      </c>
      <c r="DZ202" s="36">
        <v>0</v>
      </c>
      <c r="EA202" s="36">
        <v>0</v>
      </c>
      <c r="EB202" s="36">
        <v>0</v>
      </c>
      <c r="EC202" s="36">
        <v>0</v>
      </c>
      <c r="ED202" s="36">
        <v>0</v>
      </c>
      <c r="EE202" s="36">
        <v>0</v>
      </c>
      <c r="EF202" s="36">
        <v>0</v>
      </c>
      <c r="EG202" s="36">
        <v>0</v>
      </c>
      <c r="EH202" s="36">
        <v>0</v>
      </c>
      <c r="EI202" s="36">
        <v>0</v>
      </c>
      <c r="EJ202" s="36">
        <v>0</v>
      </c>
      <c r="EK202" s="36">
        <v>0</v>
      </c>
      <c r="EL202" s="36">
        <v>0</v>
      </c>
      <c r="EM202" s="36">
        <v>0</v>
      </c>
      <c r="EN202" s="36">
        <v>0</v>
      </c>
      <c r="EO202" s="36">
        <v>0</v>
      </c>
      <c r="EP202" s="36">
        <v>0</v>
      </c>
      <c r="EQ202" s="36">
        <v>0</v>
      </c>
      <c r="ER202" s="36">
        <v>0</v>
      </c>
      <c r="ES202" s="36">
        <v>0</v>
      </c>
      <c r="ET202" s="36">
        <v>0</v>
      </c>
      <c r="EU202" s="36">
        <v>0</v>
      </c>
      <c r="EV202" s="36">
        <v>0</v>
      </c>
      <c r="EW202" s="36">
        <v>0</v>
      </c>
      <c r="EX202" s="36">
        <v>0</v>
      </c>
      <c r="EY202" s="36">
        <v>0</v>
      </c>
      <c r="EZ202" s="36">
        <v>0</v>
      </c>
      <c r="FA202" s="36">
        <v>0</v>
      </c>
      <c r="FB202" s="36">
        <v>0</v>
      </c>
      <c r="FC202" s="36">
        <v>0</v>
      </c>
      <c r="FD202" s="36">
        <v>0</v>
      </c>
      <c r="FE202" s="36">
        <v>0</v>
      </c>
      <c r="FF202" s="36">
        <v>0</v>
      </c>
      <c r="FG202" s="36">
        <v>0</v>
      </c>
      <c r="FH202" s="36">
        <v>0</v>
      </c>
      <c r="FI202" s="36">
        <v>0</v>
      </c>
      <c r="FJ202" s="36">
        <v>0</v>
      </c>
      <c r="FK202" s="36">
        <v>0</v>
      </c>
      <c r="FL202" s="36">
        <v>0</v>
      </c>
      <c r="FM202" s="36">
        <v>0</v>
      </c>
      <c r="FN202" s="36">
        <v>0</v>
      </c>
      <c r="FO202" s="36">
        <v>0</v>
      </c>
      <c r="FP202" s="36">
        <v>0</v>
      </c>
      <c r="FQ202" s="36">
        <v>159331</v>
      </c>
      <c r="FR202" s="36">
        <v>0</v>
      </c>
      <c r="FS202" s="37"/>
      <c r="FT202" s="39">
        <f t="shared" si="156"/>
        <v>124352</v>
      </c>
      <c r="FU202" s="39">
        <f t="shared" si="157"/>
        <v>664</v>
      </c>
      <c r="FV202" s="39">
        <f t="shared" si="158"/>
        <v>0</v>
      </c>
      <c r="FW202" s="39">
        <f t="shared" si="159"/>
        <v>349961</v>
      </c>
      <c r="FX202" s="39">
        <f t="shared" si="160"/>
        <v>0</v>
      </c>
      <c r="FY202" s="39">
        <f t="shared" si="161"/>
        <v>11647</v>
      </c>
      <c r="FZ202" s="39">
        <f t="shared" si="162"/>
        <v>0</v>
      </c>
      <c r="GA202" s="39">
        <f t="shared" si="163"/>
        <v>62258</v>
      </c>
      <c r="GB202" s="39">
        <f t="shared" si="164"/>
        <v>266471</v>
      </c>
      <c r="GC202" s="39">
        <f t="shared" si="165"/>
        <v>20361</v>
      </c>
      <c r="GD202" s="39">
        <f t="shared" si="166"/>
        <v>0</v>
      </c>
      <c r="GE202" s="39">
        <f t="shared" si="167"/>
        <v>0</v>
      </c>
      <c r="GF202" s="39"/>
      <c r="GG202" s="39"/>
      <c r="GH202" s="39">
        <f t="shared" si="168"/>
        <v>2868.0672268907565</v>
      </c>
      <c r="GI202" s="39">
        <f t="shared" si="169"/>
        <v>0</v>
      </c>
      <c r="GJ202" s="39">
        <f t="shared" si="170"/>
        <v>838582.06722689071</v>
      </c>
      <c r="GK202" s="39"/>
      <c r="GL202" s="39">
        <f t="shared" si="171"/>
        <v>0</v>
      </c>
      <c r="GM202" s="39"/>
      <c r="GN202" s="39">
        <f t="shared" si="172"/>
        <v>0</v>
      </c>
      <c r="GO202" s="40">
        <f t="shared" si="173"/>
        <v>159331</v>
      </c>
      <c r="GP202" s="40">
        <f t="shared" si="174"/>
        <v>997913.06722689071</v>
      </c>
      <c r="GQ202" s="40">
        <f t="shared" si="175"/>
        <v>997913.06722689071</v>
      </c>
      <c r="GR202" s="39" t="str">
        <f>IFERROR(VLOOKUP(CONCATENATE(C202,R202,S202),'Clientes Afectados'!$L$4:$M$249,2,0),"NO")</f>
        <v>NO</v>
      </c>
      <c r="GS202" s="64">
        <f t="shared" si="176"/>
        <v>32</v>
      </c>
      <c r="GT202" s="39" t="e">
        <f>+IF(GS202&gt;#REF!,"SI","NO")</f>
        <v>#REF!</v>
      </c>
    </row>
    <row r="203" spans="1:202" x14ac:dyDescent="0.25">
      <c r="A203" s="35">
        <v>43132</v>
      </c>
      <c r="B203" s="36">
        <v>1594986</v>
      </c>
      <c r="C203" s="36">
        <v>533110</v>
      </c>
      <c r="D203" s="36">
        <v>533110</v>
      </c>
      <c r="E203" s="37" t="s">
        <v>254</v>
      </c>
      <c r="F203" s="37" t="s">
        <v>229</v>
      </c>
      <c r="G203" s="37" t="s">
        <v>255</v>
      </c>
      <c r="H203" s="85" t="s">
        <v>231</v>
      </c>
      <c r="I203" s="37" t="s">
        <v>244</v>
      </c>
      <c r="J203" s="37" t="s">
        <v>233</v>
      </c>
      <c r="K203" s="37" t="s">
        <v>234</v>
      </c>
      <c r="L203" s="37" t="s">
        <v>235</v>
      </c>
      <c r="M203" s="37" t="s">
        <v>252</v>
      </c>
      <c r="N203" s="37" t="s">
        <v>256</v>
      </c>
      <c r="O203" s="37" t="s">
        <v>253</v>
      </c>
      <c r="P203" s="37" t="s">
        <v>239</v>
      </c>
      <c r="Q203" s="37" t="s">
        <v>240</v>
      </c>
      <c r="R203" s="38">
        <v>43105</v>
      </c>
      <c r="S203" s="38">
        <v>43137</v>
      </c>
      <c r="T203" s="38">
        <v>43138</v>
      </c>
      <c r="U203" s="36">
        <v>210278621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389</v>
      </c>
      <c r="AD203" s="36">
        <v>0</v>
      </c>
      <c r="AE203" s="36">
        <v>0</v>
      </c>
      <c r="AF203" s="36">
        <v>0</v>
      </c>
      <c r="AG203" s="36">
        <v>0</v>
      </c>
      <c r="AH203" s="36">
        <v>147979</v>
      </c>
      <c r="AI203" s="36">
        <v>790</v>
      </c>
      <c r="AJ203" s="36">
        <v>0</v>
      </c>
      <c r="AK203" s="36">
        <v>29433</v>
      </c>
      <c r="AL203" s="36">
        <v>0</v>
      </c>
      <c r="AM203" s="36">
        <v>0</v>
      </c>
      <c r="AN203" s="36">
        <v>0</v>
      </c>
      <c r="AO203" s="36">
        <v>0</v>
      </c>
      <c r="AP203" s="36">
        <v>0</v>
      </c>
      <c r="AQ203" s="36">
        <v>0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40572</v>
      </c>
      <c r="AZ203" s="36">
        <v>0</v>
      </c>
      <c r="BA203" s="36">
        <v>0</v>
      </c>
      <c r="BB203" s="36">
        <v>0</v>
      </c>
      <c r="BC203" s="36">
        <v>0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>
        <v>0</v>
      </c>
      <c r="BO203" s="36">
        <v>0</v>
      </c>
      <c r="BP203" s="36">
        <v>0</v>
      </c>
      <c r="BQ203" s="36">
        <v>0</v>
      </c>
      <c r="BR203" s="36">
        <v>0</v>
      </c>
      <c r="BS203" s="36">
        <v>0</v>
      </c>
      <c r="BT203" s="36">
        <v>0</v>
      </c>
      <c r="BU203" s="36">
        <v>0</v>
      </c>
      <c r="BV203" s="36">
        <v>0</v>
      </c>
      <c r="BW203" s="36">
        <v>0</v>
      </c>
      <c r="BX203" s="3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183844</v>
      </c>
      <c r="CE203" s="36">
        <v>218774</v>
      </c>
      <c r="CF203" s="36">
        <v>0</v>
      </c>
      <c r="CG203" s="36">
        <v>34930</v>
      </c>
      <c r="CH203" s="36">
        <v>0</v>
      </c>
      <c r="CI203" s="36">
        <v>0</v>
      </c>
      <c r="CJ203" s="36">
        <v>0</v>
      </c>
      <c r="CK203" s="36">
        <v>0</v>
      </c>
      <c r="CL203" s="36">
        <v>34930</v>
      </c>
      <c r="CM203" s="36">
        <v>-218774</v>
      </c>
      <c r="CN203" s="36">
        <v>0</v>
      </c>
      <c r="CO203" s="36">
        <v>0</v>
      </c>
      <c r="CP203" s="36">
        <v>0</v>
      </c>
      <c r="CQ203" s="36">
        <v>0</v>
      </c>
      <c r="CR203" s="36">
        <v>0</v>
      </c>
      <c r="CS203" s="36">
        <v>0</v>
      </c>
      <c r="CT203" s="36">
        <v>0</v>
      </c>
      <c r="CU203" s="36">
        <v>0</v>
      </c>
      <c r="CV203" s="36">
        <v>0</v>
      </c>
      <c r="CW203" s="36">
        <v>0</v>
      </c>
      <c r="CX203" s="36">
        <v>0</v>
      </c>
      <c r="CY203" s="36">
        <v>0</v>
      </c>
      <c r="CZ203" s="36">
        <v>0</v>
      </c>
      <c r="DA203" s="36">
        <v>0</v>
      </c>
      <c r="DB203" s="36">
        <v>0</v>
      </c>
      <c r="DC203" s="36">
        <v>0</v>
      </c>
      <c r="DD203" s="36">
        <v>0</v>
      </c>
      <c r="DE203" s="36">
        <v>-218774</v>
      </c>
      <c r="DF203" s="36">
        <v>0</v>
      </c>
      <c r="DG203" s="36">
        <v>0</v>
      </c>
      <c r="DH203" s="36">
        <v>0</v>
      </c>
      <c r="DI203" s="36">
        <v>0</v>
      </c>
      <c r="DJ203" s="36">
        <v>0</v>
      </c>
      <c r="DK203" s="36">
        <v>0</v>
      </c>
      <c r="DL203" s="36">
        <v>0</v>
      </c>
      <c r="DM203" s="36">
        <v>0</v>
      </c>
      <c r="DN203" s="36">
        <v>0</v>
      </c>
      <c r="DO203" s="36">
        <v>0</v>
      </c>
      <c r="DP203" s="36">
        <v>0</v>
      </c>
      <c r="DQ203" s="36">
        <v>0</v>
      </c>
      <c r="DR203" s="36">
        <v>0</v>
      </c>
      <c r="DS203" s="36">
        <v>0</v>
      </c>
      <c r="DT203" s="36">
        <v>0</v>
      </c>
      <c r="DU203" s="36">
        <v>0</v>
      </c>
      <c r="DV203" s="36">
        <v>0</v>
      </c>
      <c r="DW203" s="36">
        <v>0</v>
      </c>
      <c r="DX203" s="36">
        <v>0</v>
      </c>
      <c r="DY203" s="36">
        <v>0</v>
      </c>
      <c r="DZ203" s="36">
        <v>0</v>
      </c>
      <c r="EA203" s="36">
        <v>0</v>
      </c>
      <c r="EB203" s="36">
        <v>0</v>
      </c>
      <c r="EC203" s="36">
        <v>0</v>
      </c>
      <c r="ED203" s="36">
        <v>0</v>
      </c>
      <c r="EE203" s="36">
        <v>0</v>
      </c>
      <c r="EF203" s="36">
        <v>0</v>
      </c>
      <c r="EG203" s="36">
        <v>0</v>
      </c>
      <c r="EH203" s="36">
        <v>0</v>
      </c>
      <c r="EI203" s="36">
        <v>0</v>
      </c>
      <c r="EJ203" s="36">
        <v>0</v>
      </c>
      <c r="EK203" s="36">
        <v>0</v>
      </c>
      <c r="EL203" s="36">
        <v>0</v>
      </c>
      <c r="EM203" s="36">
        <v>0</v>
      </c>
      <c r="EN203" s="36">
        <v>0</v>
      </c>
      <c r="EO203" s="36">
        <v>0</v>
      </c>
      <c r="EP203" s="36">
        <v>0</v>
      </c>
      <c r="EQ203" s="36">
        <v>0</v>
      </c>
      <c r="ER203" s="36">
        <v>0</v>
      </c>
      <c r="ES203" s="36">
        <v>0</v>
      </c>
      <c r="ET203" s="36">
        <v>0</v>
      </c>
      <c r="EU203" s="36">
        <v>0</v>
      </c>
      <c r="EV203" s="36">
        <v>0</v>
      </c>
      <c r="EW203" s="36">
        <v>0</v>
      </c>
      <c r="EX203" s="36">
        <v>0</v>
      </c>
      <c r="EY203" s="36">
        <v>0</v>
      </c>
      <c r="EZ203" s="36">
        <v>0</v>
      </c>
      <c r="FA203" s="36">
        <v>0</v>
      </c>
      <c r="FB203" s="36">
        <v>0</v>
      </c>
      <c r="FC203" s="36">
        <v>0</v>
      </c>
      <c r="FD203" s="36">
        <v>0</v>
      </c>
      <c r="FE203" s="36">
        <v>0</v>
      </c>
      <c r="FF203" s="36">
        <v>0</v>
      </c>
      <c r="FG203" s="36">
        <v>0</v>
      </c>
      <c r="FH203" s="36">
        <v>0</v>
      </c>
      <c r="FI203" s="36">
        <v>0</v>
      </c>
      <c r="FJ203" s="36">
        <v>0</v>
      </c>
      <c r="FK203" s="36">
        <v>0</v>
      </c>
      <c r="FL203" s="36">
        <v>0</v>
      </c>
      <c r="FM203" s="36">
        <v>0</v>
      </c>
      <c r="FN203" s="36">
        <v>0</v>
      </c>
      <c r="FO203" s="36">
        <v>0</v>
      </c>
      <c r="FP203" s="36">
        <v>0</v>
      </c>
      <c r="FQ203" s="36">
        <v>34930</v>
      </c>
      <c r="FR203" s="36">
        <v>0</v>
      </c>
      <c r="FS203" s="37"/>
      <c r="FT203" s="39">
        <f t="shared" si="156"/>
        <v>124352</v>
      </c>
      <c r="FU203" s="39">
        <f t="shared" si="157"/>
        <v>664</v>
      </c>
      <c r="FV203" s="39">
        <f t="shared" si="158"/>
        <v>0</v>
      </c>
      <c r="FW203" s="39">
        <f t="shared" si="159"/>
        <v>24734</v>
      </c>
      <c r="FX203" s="39">
        <f t="shared" si="160"/>
        <v>0</v>
      </c>
      <c r="FY203" s="39">
        <f t="shared" si="161"/>
        <v>0</v>
      </c>
      <c r="FZ203" s="39">
        <f t="shared" si="162"/>
        <v>0</v>
      </c>
      <c r="GA203" s="39">
        <f t="shared" si="163"/>
        <v>34094</v>
      </c>
      <c r="GB203" s="39">
        <f t="shared" si="164"/>
        <v>0</v>
      </c>
      <c r="GC203" s="39">
        <f t="shared" si="165"/>
        <v>0</v>
      </c>
      <c r="GD203" s="39">
        <f t="shared" si="166"/>
        <v>0</v>
      </c>
      <c r="GE203" s="39">
        <f t="shared" si="167"/>
        <v>0</v>
      </c>
      <c r="GF203" s="39"/>
      <c r="GG203" s="39"/>
      <c r="GH203" s="39">
        <f t="shared" si="168"/>
        <v>0</v>
      </c>
      <c r="GI203" s="39">
        <f t="shared" si="169"/>
        <v>0</v>
      </c>
      <c r="GJ203" s="39">
        <f t="shared" si="170"/>
        <v>183844</v>
      </c>
      <c r="GK203" s="39"/>
      <c r="GL203" s="39">
        <f t="shared" si="171"/>
        <v>0</v>
      </c>
      <c r="GM203" s="39"/>
      <c r="GN203" s="39">
        <f t="shared" si="172"/>
        <v>0</v>
      </c>
      <c r="GO203" s="40">
        <f t="shared" si="173"/>
        <v>34930</v>
      </c>
      <c r="GP203" s="40">
        <f t="shared" si="174"/>
        <v>218774</v>
      </c>
      <c r="GQ203" s="40">
        <f t="shared" si="175"/>
        <v>218774</v>
      </c>
      <c r="GR203" s="39" t="str">
        <f>IFERROR(VLOOKUP(CONCATENATE(C203,R203,S203),'Clientes Afectados'!$L$4:$M$249,2,0),"NO")</f>
        <v>NO</v>
      </c>
      <c r="GS203" s="64">
        <f t="shared" si="176"/>
        <v>32</v>
      </c>
      <c r="GT203" s="39" t="e">
        <f>+IF(GS203&gt;#REF!,"SI","NO")</f>
        <v>#REF!</v>
      </c>
    </row>
    <row r="204" spans="1:202" x14ac:dyDescent="0.25">
      <c r="A204" s="35">
        <v>43132</v>
      </c>
      <c r="B204" s="36">
        <v>1594986</v>
      </c>
      <c r="C204" s="36">
        <v>533111</v>
      </c>
      <c r="D204" s="36">
        <v>533111</v>
      </c>
      <c r="E204" s="37" t="s">
        <v>257</v>
      </c>
      <c r="F204" s="37" t="s">
        <v>258</v>
      </c>
      <c r="G204" s="37" t="s">
        <v>259</v>
      </c>
      <c r="H204" s="85" t="s">
        <v>231</v>
      </c>
      <c r="I204" s="37" t="s">
        <v>244</v>
      </c>
      <c r="J204" s="37" t="s">
        <v>233</v>
      </c>
      <c r="K204" s="37" t="s">
        <v>234</v>
      </c>
      <c r="L204" s="37" t="s">
        <v>235</v>
      </c>
      <c r="M204" s="37" t="s">
        <v>252</v>
      </c>
      <c r="N204" s="37" t="s">
        <v>253</v>
      </c>
      <c r="O204" s="37" t="s">
        <v>253</v>
      </c>
      <c r="P204" s="37" t="s">
        <v>239</v>
      </c>
      <c r="Q204" s="37" t="s">
        <v>240</v>
      </c>
      <c r="R204" s="38">
        <v>43105</v>
      </c>
      <c r="S204" s="38">
        <v>43137</v>
      </c>
      <c r="T204" s="38">
        <v>43138</v>
      </c>
      <c r="U204" s="36">
        <v>210278621</v>
      </c>
      <c r="V204" s="36">
        <v>60747</v>
      </c>
      <c r="W204" s="36">
        <v>0</v>
      </c>
      <c r="X204" s="36">
        <v>16639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131</v>
      </c>
      <c r="AE204" s="36">
        <v>125</v>
      </c>
      <c r="AF204" s="36">
        <v>131</v>
      </c>
      <c r="AG204" s="36">
        <v>119</v>
      </c>
      <c r="AH204" s="36">
        <v>122217</v>
      </c>
      <c r="AI204" s="36">
        <v>790</v>
      </c>
      <c r="AJ204" s="36">
        <v>0</v>
      </c>
      <c r="AK204" s="36">
        <v>4596355</v>
      </c>
      <c r="AL204" s="36">
        <v>0</v>
      </c>
      <c r="AM204" s="36">
        <v>0</v>
      </c>
      <c r="AN204" s="36">
        <v>0</v>
      </c>
      <c r="AO204" s="36">
        <v>0</v>
      </c>
      <c r="AP204" s="36">
        <v>0</v>
      </c>
      <c r="AQ204" s="36">
        <v>0</v>
      </c>
      <c r="AR204" s="36">
        <v>0</v>
      </c>
      <c r="AS204" s="36">
        <v>0</v>
      </c>
      <c r="AT204" s="36">
        <v>152963</v>
      </c>
      <c r="AU204" s="36">
        <v>0</v>
      </c>
      <c r="AV204" s="36">
        <v>0</v>
      </c>
      <c r="AW204" s="36">
        <v>37662</v>
      </c>
      <c r="AX204" s="36">
        <v>0</v>
      </c>
      <c r="AY204" s="36">
        <v>147587</v>
      </c>
      <c r="AZ204" s="36">
        <v>711979</v>
      </c>
      <c r="BA204" s="36">
        <v>0</v>
      </c>
      <c r="BB204" s="36">
        <v>0</v>
      </c>
      <c r="BC204" s="36">
        <v>0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>
        <v>0</v>
      </c>
      <c r="BN204" s="36">
        <v>0</v>
      </c>
      <c r="BO204" s="36">
        <v>0</v>
      </c>
      <c r="BP204" s="36">
        <v>0</v>
      </c>
      <c r="BQ204" s="36">
        <v>0</v>
      </c>
      <c r="BR204" s="36">
        <v>0</v>
      </c>
      <c r="BS204" s="36">
        <v>0</v>
      </c>
      <c r="BT204" s="36">
        <v>0</v>
      </c>
      <c r="BU204" s="36">
        <v>0</v>
      </c>
      <c r="BV204" s="36">
        <v>0</v>
      </c>
      <c r="BW204" s="36">
        <v>0</v>
      </c>
      <c r="BX204" s="3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4848364</v>
      </c>
      <c r="CE204" s="36">
        <v>5769553</v>
      </c>
      <c r="CF204" s="36">
        <v>0</v>
      </c>
      <c r="CG204" s="36">
        <v>921189</v>
      </c>
      <c r="CH204" s="36">
        <v>0</v>
      </c>
      <c r="CI204" s="36">
        <v>0</v>
      </c>
      <c r="CJ204" s="36">
        <v>0</v>
      </c>
      <c r="CK204" s="36">
        <v>0</v>
      </c>
      <c r="CL204" s="36">
        <v>921189</v>
      </c>
      <c r="CM204" s="36">
        <v>-5769553</v>
      </c>
      <c r="CN204" s="36">
        <v>0</v>
      </c>
      <c r="CO204" s="36">
        <v>0</v>
      </c>
      <c r="CP204" s="36">
        <v>0</v>
      </c>
      <c r="CQ204" s="36">
        <v>0</v>
      </c>
      <c r="CR204" s="36">
        <v>0</v>
      </c>
      <c r="CS204" s="36">
        <v>0</v>
      </c>
      <c r="CT204" s="36">
        <v>0</v>
      </c>
      <c r="CU204" s="36">
        <v>0</v>
      </c>
      <c r="CV204" s="36">
        <v>0</v>
      </c>
      <c r="CW204" s="36">
        <v>0</v>
      </c>
      <c r="CX204" s="36">
        <v>0</v>
      </c>
      <c r="CY204" s="36">
        <v>0</v>
      </c>
      <c r="CZ204" s="36">
        <v>0</v>
      </c>
      <c r="DA204" s="36">
        <v>0</v>
      </c>
      <c r="DB204" s="36">
        <v>0</v>
      </c>
      <c r="DC204" s="36">
        <v>0</v>
      </c>
      <c r="DD204" s="36">
        <v>0</v>
      </c>
      <c r="DE204" s="36">
        <v>-5769553</v>
      </c>
      <c r="DF204" s="36">
        <v>0</v>
      </c>
      <c r="DG204" s="36">
        <v>0</v>
      </c>
      <c r="DH204" s="36">
        <v>0</v>
      </c>
      <c r="DI204" s="36">
        <v>0</v>
      </c>
      <c r="DJ204" s="36">
        <v>0</v>
      </c>
      <c r="DK204" s="36">
        <v>0</v>
      </c>
      <c r="DL204" s="36">
        <v>0</v>
      </c>
      <c r="DM204" s="36">
        <v>0</v>
      </c>
      <c r="DN204" s="36">
        <v>0</v>
      </c>
      <c r="DO204" s="36">
        <v>0</v>
      </c>
      <c r="DP204" s="36">
        <v>0</v>
      </c>
      <c r="DQ204" s="36">
        <v>0</v>
      </c>
      <c r="DR204" s="36">
        <v>0</v>
      </c>
      <c r="DS204" s="36">
        <v>0</v>
      </c>
      <c r="DT204" s="36">
        <v>0</v>
      </c>
      <c r="DU204" s="36">
        <v>0</v>
      </c>
      <c r="DV204" s="36">
        <v>0</v>
      </c>
      <c r="DW204" s="36">
        <v>0</v>
      </c>
      <c r="DX204" s="36">
        <v>0</v>
      </c>
      <c r="DY204" s="36">
        <v>0</v>
      </c>
      <c r="DZ204" s="36">
        <v>0</v>
      </c>
      <c r="EA204" s="36">
        <v>0</v>
      </c>
      <c r="EB204" s="36">
        <v>0</v>
      </c>
      <c r="EC204" s="36">
        <v>0</v>
      </c>
      <c r="ED204" s="36">
        <v>0</v>
      </c>
      <c r="EE204" s="36">
        <v>0</v>
      </c>
      <c r="EF204" s="36">
        <v>0</v>
      </c>
      <c r="EG204" s="36">
        <v>0</v>
      </c>
      <c r="EH204" s="36">
        <v>0</v>
      </c>
      <c r="EI204" s="36">
        <v>0</v>
      </c>
      <c r="EJ204" s="36">
        <v>0</v>
      </c>
      <c r="EK204" s="36">
        <v>0</v>
      </c>
      <c r="EL204" s="36">
        <v>0</v>
      </c>
      <c r="EM204" s="36">
        <v>0</v>
      </c>
      <c r="EN204" s="36">
        <v>0</v>
      </c>
      <c r="EO204" s="36">
        <v>0</v>
      </c>
      <c r="EP204" s="36">
        <v>0</v>
      </c>
      <c r="EQ204" s="36">
        <v>0</v>
      </c>
      <c r="ER204" s="36">
        <v>0</v>
      </c>
      <c r="ES204" s="36">
        <v>0</v>
      </c>
      <c r="ET204" s="36">
        <v>0</v>
      </c>
      <c r="EU204" s="36">
        <v>0</v>
      </c>
      <c r="EV204" s="36">
        <v>0</v>
      </c>
      <c r="EW204" s="36">
        <v>0</v>
      </c>
      <c r="EX204" s="36">
        <v>0</v>
      </c>
      <c r="EY204" s="36">
        <v>0</v>
      </c>
      <c r="EZ204" s="36">
        <v>0</v>
      </c>
      <c r="FA204" s="36">
        <v>0</v>
      </c>
      <c r="FB204" s="36">
        <v>0</v>
      </c>
      <c r="FC204" s="36">
        <v>0</v>
      </c>
      <c r="FD204" s="36">
        <v>0</v>
      </c>
      <c r="FE204" s="36">
        <v>0</v>
      </c>
      <c r="FF204" s="36">
        <v>0</v>
      </c>
      <c r="FG204" s="36">
        <v>0</v>
      </c>
      <c r="FH204" s="36">
        <v>0</v>
      </c>
      <c r="FI204" s="36">
        <v>0</v>
      </c>
      <c r="FJ204" s="36">
        <v>0</v>
      </c>
      <c r="FK204" s="36">
        <v>0</v>
      </c>
      <c r="FL204" s="36">
        <v>0</v>
      </c>
      <c r="FM204" s="36">
        <v>0</v>
      </c>
      <c r="FN204" s="36">
        <v>0</v>
      </c>
      <c r="FO204" s="36">
        <v>0</v>
      </c>
      <c r="FP204" s="36">
        <v>0</v>
      </c>
      <c r="FQ204" s="36">
        <v>921189</v>
      </c>
      <c r="FR204" s="36">
        <v>0</v>
      </c>
      <c r="FS204" s="37"/>
      <c r="FT204" s="39">
        <f t="shared" si="156"/>
        <v>102703</v>
      </c>
      <c r="FU204" s="39">
        <f t="shared" si="157"/>
        <v>664</v>
      </c>
      <c r="FV204" s="39">
        <f t="shared" si="158"/>
        <v>0</v>
      </c>
      <c r="FW204" s="39">
        <f t="shared" si="159"/>
        <v>3862483</v>
      </c>
      <c r="FX204" s="39">
        <f t="shared" si="160"/>
        <v>0</v>
      </c>
      <c r="FY204" s="39">
        <f t="shared" si="161"/>
        <v>128540</v>
      </c>
      <c r="FZ204" s="39">
        <f t="shared" si="162"/>
        <v>0</v>
      </c>
      <c r="GA204" s="39">
        <f t="shared" si="163"/>
        <v>124023</v>
      </c>
      <c r="GB204" s="39">
        <f t="shared" si="164"/>
        <v>598302</v>
      </c>
      <c r="GC204" s="39">
        <f t="shared" si="165"/>
        <v>0</v>
      </c>
      <c r="GD204" s="39">
        <f t="shared" si="166"/>
        <v>0</v>
      </c>
      <c r="GE204" s="39">
        <f t="shared" si="167"/>
        <v>0</v>
      </c>
      <c r="GF204" s="39"/>
      <c r="GG204" s="39"/>
      <c r="GH204" s="39">
        <f t="shared" si="168"/>
        <v>31648.73949579832</v>
      </c>
      <c r="GI204" s="39">
        <f t="shared" si="169"/>
        <v>0</v>
      </c>
      <c r="GJ204" s="39">
        <f t="shared" si="170"/>
        <v>4848363.739495798</v>
      </c>
      <c r="GK204" s="39"/>
      <c r="GL204" s="39">
        <f t="shared" si="171"/>
        <v>0</v>
      </c>
      <c r="GM204" s="39"/>
      <c r="GN204" s="39">
        <f t="shared" si="172"/>
        <v>0</v>
      </c>
      <c r="GO204" s="40">
        <f t="shared" si="173"/>
        <v>921189</v>
      </c>
      <c r="GP204" s="40">
        <f t="shared" si="174"/>
        <v>5769552.739495798</v>
      </c>
      <c r="GQ204" s="40">
        <f t="shared" si="175"/>
        <v>5769552.739495798</v>
      </c>
      <c r="GR204" s="39" t="str">
        <f>IFERROR(VLOOKUP(CONCATENATE(C204,R204,S204),'Clientes Afectados'!$L$4:$M$249,2,0),"NO")</f>
        <v>NO</v>
      </c>
      <c r="GS204" s="64">
        <f t="shared" si="176"/>
        <v>32</v>
      </c>
      <c r="GT204" s="39" t="e">
        <f>+IF(GS204&gt;#REF!,"SI","NO")</f>
        <v>#REF!</v>
      </c>
    </row>
    <row r="205" spans="1:202" x14ac:dyDescent="0.25">
      <c r="A205" s="35">
        <v>43132</v>
      </c>
      <c r="B205" s="36">
        <v>1594986</v>
      </c>
      <c r="C205" s="36">
        <v>574634</v>
      </c>
      <c r="D205" s="36">
        <v>574634</v>
      </c>
      <c r="E205" s="37" t="s">
        <v>347</v>
      </c>
      <c r="F205" s="37" t="s">
        <v>229</v>
      </c>
      <c r="G205" s="37" t="s">
        <v>322</v>
      </c>
      <c r="H205" s="85" t="s">
        <v>231</v>
      </c>
      <c r="I205" s="37" t="s">
        <v>310</v>
      </c>
      <c r="J205" s="37" t="s">
        <v>233</v>
      </c>
      <c r="K205" s="37" t="s">
        <v>234</v>
      </c>
      <c r="L205" s="37" t="s">
        <v>235</v>
      </c>
      <c r="M205" s="37" t="s">
        <v>323</v>
      </c>
      <c r="N205" s="37" t="s">
        <v>324</v>
      </c>
      <c r="O205" s="37" t="s">
        <v>324</v>
      </c>
      <c r="P205" s="37" t="s">
        <v>239</v>
      </c>
      <c r="Q205" s="37" t="s">
        <v>240</v>
      </c>
      <c r="R205" s="38">
        <v>43105</v>
      </c>
      <c r="S205" s="38">
        <v>43137</v>
      </c>
      <c r="T205" s="38">
        <v>43138</v>
      </c>
      <c r="U205" s="36">
        <v>210278621</v>
      </c>
      <c r="V205" s="36">
        <v>86250</v>
      </c>
      <c r="W205" s="36">
        <v>0</v>
      </c>
      <c r="X205" s="36">
        <v>30449</v>
      </c>
      <c r="Y205" s="36">
        <v>0</v>
      </c>
      <c r="Z205" s="36">
        <v>0</v>
      </c>
      <c r="AA205" s="36">
        <v>0</v>
      </c>
      <c r="AB205" s="36">
        <v>0</v>
      </c>
      <c r="AC205" s="36">
        <v>0</v>
      </c>
      <c r="AD205" s="36">
        <v>118</v>
      </c>
      <c r="AE205" s="36">
        <v>122</v>
      </c>
      <c r="AF205" s="36">
        <v>118</v>
      </c>
      <c r="AG205" s="36">
        <v>122</v>
      </c>
      <c r="AH205" s="36">
        <v>122217</v>
      </c>
      <c r="AI205" s="36">
        <v>790</v>
      </c>
      <c r="AJ205" s="36">
        <v>0</v>
      </c>
      <c r="AK205" s="36">
        <v>6526010</v>
      </c>
      <c r="AL205" s="36">
        <v>0</v>
      </c>
      <c r="AM205" s="36">
        <v>0</v>
      </c>
      <c r="AN205" s="36">
        <v>0</v>
      </c>
      <c r="AO205" s="36">
        <v>0</v>
      </c>
      <c r="AP205" s="36">
        <v>0</v>
      </c>
      <c r="AQ205" s="36">
        <v>0</v>
      </c>
      <c r="AR205" s="36">
        <v>0</v>
      </c>
      <c r="AS205" s="36">
        <v>0</v>
      </c>
      <c r="AT205" s="36">
        <v>217181</v>
      </c>
      <c r="AU205" s="36">
        <v>0</v>
      </c>
      <c r="AV205" s="36">
        <v>0</v>
      </c>
      <c r="AW205" s="36">
        <v>53474</v>
      </c>
      <c r="AX205" s="36">
        <v>0</v>
      </c>
      <c r="AY205" s="36">
        <v>144059</v>
      </c>
      <c r="AZ205" s="36">
        <v>732920</v>
      </c>
      <c r="BA205" s="36">
        <v>0</v>
      </c>
      <c r="BB205" s="36">
        <v>0</v>
      </c>
      <c r="BC205" s="36">
        <v>0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>
        <v>0</v>
      </c>
      <c r="BO205" s="36">
        <v>0</v>
      </c>
      <c r="BP205" s="36">
        <v>0</v>
      </c>
      <c r="BQ205" s="36">
        <v>0</v>
      </c>
      <c r="BR205" s="36">
        <v>0</v>
      </c>
      <c r="BS205" s="36">
        <v>0</v>
      </c>
      <c r="BT205" s="36">
        <v>0</v>
      </c>
      <c r="BU205" s="36">
        <v>0</v>
      </c>
      <c r="BV205" s="36">
        <v>0</v>
      </c>
      <c r="BW205" s="36">
        <v>0</v>
      </c>
      <c r="BX205" s="3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6551807</v>
      </c>
      <c r="CE205" s="36">
        <v>7796650</v>
      </c>
      <c r="CF205" s="36">
        <v>0</v>
      </c>
      <c r="CG205" s="36">
        <v>1244843</v>
      </c>
      <c r="CH205" s="36">
        <v>0</v>
      </c>
      <c r="CI205" s="36">
        <v>0</v>
      </c>
      <c r="CJ205" s="36">
        <v>0</v>
      </c>
      <c r="CK205" s="36">
        <v>0</v>
      </c>
      <c r="CL205" s="36">
        <v>1244843</v>
      </c>
      <c r="CM205" s="36">
        <v>-7796650</v>
      </c>
      <c r="CN205" s="36">
        <v>0</v>
      </c>
      <c r="CO205" s="36">
        <v>0</v>
      </c>
      <c r="CP205" s="36">
        <v>0</v>
      </c>
      <c r="CQ205" s="36">
        <v>0</v>
      </c>
      <c r="CR205" s="36">
        <v>0</v>
      </c>
      <c r="CS205" s="36">
        <v>0</v>
      </c>
      <c r="CT205" s="36">
        <v>0</v>
      </c>
      <c r="CU205" s="36">
        <v>0</v>
      </c>
      <c r="CV205" s="36">
        <v>0</v>
      </c>
      <c r="CW205" s="36">
        <v>0</v>
      </c>
      <c r="CX205" s="36">
        <v>0</v>
      </c>
      <c r="CY205" s="36">
        <v>0</v>
      </c>
      <c r="CZ205" s="36">
        <v>0</v>
      </c>
      <c r="DA205" s="36">
        <v>0</v>
      </c>
      <c r="DB205" s="36">
        <v>0</v>
      </c>
      <c r="DC205" s="36">
        <v>0</v>
      </c>
      <c r="DD205" s="36">
        <v>0</v>
      </c>
      <c r="DE205" s="36">
        <v>-7796650</v>
      </c>
      <c r="DF205" s="36">
        <v>0</v>
      </c>
      <c r="DG205" s="36">
        <v>0</v>
      </c>
      <c r="DH205" s="36">
        <v>0</v>
      </c>
      <c r="DI205" s="36">
        <v>0</v>
      </c>
      <c r="DJ205" s="36">
        <v>0</v>
      </c>
      <c r="DK205" s="36">
        <v>0</v>
      </c>
      <c r="DL205" s="36">
        <v>0</v>
      </c>
      <c r="DM205" s="36">
        <v>0</v>
      </c>
      <c r="DN205" s="36">
        <v>0</v>
      </c>
      <c r="DO205" s="36">
        <v>0</v>
      </c>
      <c r="DP205" s="36">
        <v>0</v>
      </c>
      <c r="DQ205" s="36">
        <v>0</v>
      </c>
      <c r="DR205" s="36">
        <v>0</v>
      </c>
      <c r="DS205" s="36">
        <v>0</v>
      </c>
      <c r="DT205" s="36">
        <v>0</v>
      </c>
      <c r="DU205" s="36">
        <v>0</v>
      </c>
      <c r="DV205" s="36">
        <v>0</v>
      </c>
      <c r="DW205" s="36">
        <v>0</v>
      </c>
      <c r="DX205" s="36">
        <v>0</v>
      </c>
      <c r="DY205" s="36">
        <v>0</v>
      </c>
      <c r="DZ205" s="36">
        <v>0</v>
      </c>
      <c r="EA205" s="36">
        <v>0</v>
      </c>
      <c r="EB205" s="36">
        <v>0</v>
      </c>
      <c r="EC205" s="36">
        <v>0</v>
      </c>
      <c r="ED205" s="36">
        <v>0</v>
      </c>
      <c r="EE205" s="36">
        <v>0</v>
      </c>
      <c r="EF205" s="36">
        <v>0</v>
      </c>
      <c r="EG205" s="36">
        <v>0</v>
      </c>
      <c r="EH205" s="36">
        <v>0</v>
      </c>
      <c r="EI205" s="36">
        <v>0</v>
      </c>
      <c r="EJ205" s="36">
        <v>0</v>
      </c>
      <c r="EK205" s="36">
        <v>0</v>
      </c>
      <c r="EL205" s="36">
        <v>0</v>
      </c>
      <c r="EM205" s="36">
        <v>0</v>
      </c>
      <c r="EN205" s="36">
        <v>0</v>
      </c>
      <c r="EO205" s="36">
        <v>0</v>
      </c>
      <c r="EP205" s="36">
        <v>0</v>
      </c>
      <c r="EQ205" s="36">
        <v>0</v>
      </c>
      <c r="ER205" s="36">
        <v>0</v>
      </c>
      <c r="ES205" s="36">
        <v>0</v>
      </c>
      <c r="ET205" s="36">
        <v>0</v>
      </c>
      <c r="EU205" s="36">
        <v>0</v>
      </c>
      <c r="EV205" s="36">
        <v>0</v>
      </c>
      <c r="EW205" s="36">
        <v>0</v>
      </c>
      <c r="EX205" s="36">
        <v>0</v>
      </c>
      <c r="EY205" s="36">
        <v>0</v>
      </c>
      <c r="EZ205" s="36">
        <v>0</v>
      </c>
      <c r="FA205" s="36">
        <v>0</v>
      </c>
      <c r="FB205" s="36">
        <v>0</v>
      </c>
      <c r="FC205" s="36">
        <v>0</v>
      </c>
      <c r="FD205" s="36">
        <v>0</v>
      </c>
      <c r="FE205" s="36">
        <v>0</v>
      </c>
      <c r="FF205" s="36">
        <v>0</v>
      </c>
      <c r="FG205" s="36">
        <v>0</v>
      </c>
      <c r="FH205" s="36">
        <v>0</v>
      </c>
      <c r="FI205" s="36">
        <v>0</v>
      </c>
      <c r="FJ205" s="36">
        <v>0</v>
      </c>
      <c r="FK205" s="36">
        <v>0</v>
      </c>
      <c r="FL205" s="36">
        <v>0</v>
      </c>
      <c r="FM205" s="36">
        <v>0</v>
      </c>
      <c r="FN205" s="36">
        <v>0</v>
      </c>
      <c r="FO205" s="36">
        <v>0</v>
      </c>
      <c r="FP205" s="36">
        <v>0</v>
      </c>
      <c r="FQ205" s="36">
        <v>1244843</v>
      </c>
      <c r="FR205" s="36">
        <v>0</v>
      </c>
      <c r="FS205" s="37"/>
      <c r="FT205" s="39">
        <f t="shared" si="156"/>
        <v>102703</v>
      </c>
      <c r="FU205" s="39">
        <f t="shared" si="157"/>
        <v>664</v>
      </c>
      <c r="FV205" s="39">
        <f t="shared" si="158"/>
        <v>0</v>
      </c>
      <c r="FW205" s="39">
        <f t="shared" si="159"/>
        <v>5484042</v>
      </c>
      <c r="FX205" s="39">
        <f t="shared" si="160"/>
        <v>0</v>
      </c>
      <c r="FY205" s="39">
        <f t="shared" si="161"/>
        <v>182505</v>
      </c>
      <c r="FZ205" s="39">
        <f t="shared" si="162"/>
        <v>0</v>
      </c>
      <c r="GA205" s="39">
        <f t="shared" si="163"/>
        <v>121058</v>
      </c>
      <c r="GB205" s="39">
        <f t="shared" si="164"/>
        <v>615899</v>
      </c>
      <c r="GC205" s="39">
        <f t="shared" si="165"/>
        <v>0</v>
      </c>
      <c r="GD205" s="39">
        <f t="shared" si="166"/>
        <v>0</v>
      </c>
      <c r="GE205" s="39">
        <f t="shared" si="167"/>
        <v>0</v>
      </c>
      <c r="GF205" s="39"/>
      <c r="GG205" s="39"/>
      <c r="GH205" s="39">
        <f t="shared" si="168"/>
        <v>44936.134453781517</v>
      </c>
      <c r="GI205" s="39">
        <f t="shared" si="169"/>
        <v>0</v>
      </c>
      <c r="GJ205" s="39">
        <f t="shared" si="170"/>
        <v>6551807.1344537819</v>
      </c>
      <c r="GK205" s="39"/>
      <c r="GL205" s="39">
        <f t="shared" si="171"/>
        <v>0</v>
      </c>
      <c r="GM205" s="39"/>
      <c r="GN205" s="39">
        <f t="shared" si="172"/>
        <v>0</v>
      </c>
      <c r="GO205" s="40">
        <f t="shared" si="173"/>
        <v>1244843</v>
      </c>
      <c r="GP205" s="40">
        <f t="shared" si="174"/>
        <v>7796650.1344537819</v>
      </c>
      <c r="GQ205" s="40">
        <f t="shared" si="175"/>
        <v>7796650.1344537819</v>
      </c>
      <c r="GR205" s="39" t="str">
        <f>IFERROR(VLOOKUP(CONCATENATE(C205,R205,S205),'Clientes Afectados'!$L$4:$M$249,2,0),"NO")</f>
        <v>NO</v>
      </c>
      <c r="GS205" s="64">
        <f t="shared" si="176"/>
        <v>32</v>
      </c>
      <c r="GT205" s="39" t="e">
        <f>+IF(GS205&gt;#REF!,"SI","NO")</f>
        <v>#REF!</v>
      </c>
    </row>
    <row r="206" spans="1:202" x14ac:dyDescent="0.25">
      <c r="A206" s="35">
        <v>43132</v>
      </c>
      <c r="B206" s="36">
        <v>1594986</v>
      </c>
      <c r="C206" s="36">
        <v>916308</v>
      </c>
      <c r="D206" s="36">
        <v>916308</v>
      </c>
      <c r="E206" s="37" t="s">
        <v>260</v>
      </c>
      <c r="F206" s="37" t="s">
        <v>229</v>
      </c>
      <c r="G206" s="37" t="s">
        <v>261</v>
      </c>
      <c r="H206" s="85" t="s">
        <v>231</v>
      </c>
      <c r="I206" s="37" t="s">
        <v>310</v>
      </c>
      <c r="J206" s="37" t="s">
        <v>263</v>
      </c>
      <c r="K206" s="37" t="s">
        <v>234</v>
      </c>
      <c r="L206" s="37" t="s">
        <v>235</v>
      </c>
      <c r="M206" s="37" t="s">
        <v>264</v>
      </c>
      <c r="N206" s="37" t="s">
        <v>236</v>
      </c>
      <c r="O206" s="37" t="s">
        <v>236</v>
      </c>
      <c r="P206" s="37" t="s">
        <v>239</v>
      </c>
      <c r="Q206" s="37" t="s">
        <v>240</v>
      </c>
      <c r="R206" s="38">
        <v>43105</v>
      </c>
      <c r="S206" s="38">
        <v>43137</v>
      </c>
      <c r="T206" s="38">
        <v>43138</v>
      </c>
      <c r="U206" s="36">
        <v>210278621</v>
      </c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29189</v>
      </c>
      <c r="AD206" s="36">
        <v>0</v>
      </c>
      <c r="AE206" s="36">
        <v>0</v>
      </c>
      <c r="AF206" s="36">
        <v>0</v>
      </c>
      <c r="AG206" s="36">
        <v>0</v>
      </c>
      <c r="AH206" s="36">
        <v>83653</v>
      </c>
      <c r="AI206" s="36">
        <v>790</v>
      </c>
      <c r="AJ206" s="36">
        <v>0</v>
      </c>
      <c r="AK206" s="36">
        <v>2079888</v>
      </c>
      <c r="AL206" s="36">
        <v>0</v>
      </c>
      <c r="AM206" s="36">
        <v>0</v>
      </c>
      <c r="AN206" s="36">
        <v>0</v>
      </c>
      <c r="AO206" s="36">
        <v>0</v>
      </c>
      <c r="AP206" s="36">
        <v>0</v>
      </c>
      <c r="AQ206" s="36">
        <v>0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79968</v>
      </c>
      <c r="AZ206" s="36">
        <v>0</v>
      </c>
      <c r="BA206" s="36">
        <v>0</v>
      </c>
      <c r="BB206" s="36">
        <v>0</v>
      </c>
      <c r="BC206" s="36">
        <v>0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>
        <v>0</v>
      </c>
      <c r="BO206" s="36">
        <v>0</v>
      </c>
      <c r="BP206" s="36">
        <v>0</v>
      </c>
      <c r="BQ206" s="36">
        <v>0</v>
      </c>
      <c r="BR206" s="36">
        <v>0</v>
      </c>
      <c r="BS206" s="36">
        <v>0</v>
      </c>
      <c r="BT206" s="36">
        <v>0</v>
      </c>
      <c r="BU206" s="36">
        <v>0</v>
      </c>
      <c r="BV206" s="36">
        <v>0</v>
      </c>
      <c r="BW206" s="36">
        <v>0</v>
      </c>
      <c r="BX206" s="3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1885966</v>
      </c>
      <c r="CE206" s="36">
        <v>2244300</v>
      </c>
      <c r="CF206" s="36">
        <v>0</v>
      </c>
      <c r="CG206" s="36">
        <v>358334</v>
      </c>
      <c r="CH206" s="36">
        <v>0</v>
      </c>
      <c r="CI206" s="36">
        <v>0</v>
      </c>
      <c r="CJ206" s="36">
        <v>0</v>
      </c>
      <c r="CK206" s="36">
        <v>0</v>
      </c>
      <c r="CL206" s="36">
        <v>358334</v>
      </c>
      <c r="CM206" s="36">
        <v>-2244300</v>
      </c>
      <c r="CN206" s="36">
        <v>0</v>
      </c>
      <c r="CO206" s="36">
        <v>0</v>
      </c>
      <c r="CP206" s="36">
        <v>0</v>
      </c>
      <c r="CQ206" s="36">
        <v>0</v>
      </c>
      <c r="CR206" s="36">
        <v>0</v>
      </c>
      <c r="CS206" s="36">
        <v>0</v>
      </c>
      <c r="CT206" s="36">
        <v>0</v>
      </c>
      <c r="CU206" s="36">
        <v>0</v>
      </c>
      <c r="CV206" s="36">
        <v>0</v>
      </c>
      <c r="CW206" s="36">
        <v>0</v>
      </c>
      <c r="CX206" s="36">
        <v>0</v>
      </c>
      <c r="CY206" s="36">
        <v>0</v>
      </c>
      <c r="CZ206" s="36">
        <v>0</v>
      </c>
      <c r="DA206" s="36">
        <v>0</v>
      </c>
      <c r="DB206" s="36">
        <v>0</v>
      </c>
      <c r="DC206" s="36">
        <v>0</v>
      </c>
      <c r="DD206" s="36">
        <v>0</v>
      </c>
      <c r="DE206" s="36">
        <v>-2244300</v>
      </c>
      <c r="DF206" s="36">
        <v>0</v>
      </c>
      <c r="DG206" s="36">
        <v>0</v>
      </c>
      <c r="DH206" s="36">
        <v>0</v>
      </c>
      <c r="DI206" s="36">
        <v>0</v>
      </c>
      <c r="DJ206" s="36">
        <v>0</v>
      </c>
      <c r="DK206" s="36">
        <v>0</v>
      </c>
      <c r="DL206" s="36">
        <v>0</v>
      </c>
      <c r="DM206" s="36">
        <v>0</v>
      </c>
      <c r="DN206" s="36">
        <v>0</v>
      </c>
      <c r="DO206" s="36">
        <v>0</v>
      </c>
      <c r="DP206" s="36">
        <v>0</v>
      </c>
      <c r="DQ206" s="36">
        <v>0</v>
      </c>
      <c r="DR206" s="36">
        <v>0</v>
      </c>
      <c r="DS206" s="36">
        <v>0</v>
      </c>
      <c r="DT206" s="36">
        <v>0</v>
      </c>
      <c r="DU206" s="36">
        <v>0</v>
      </c>
      <c r="DV206" s="36">
        <v>0</v>
      </c>
      <c r="DW206" s="36">
        <v>0</v>
      </c>
      <c r="DX206" s="36">
        <v>0</v>
      </c>
      <c r="DY206" s="36">
        <v>0</v>
      </c>
      <c r="DZ206" s="36">
        <v>0</v>
      </c>
      <c r="EA206" s="36">
        <v>0</v>
      </c>
      <c r="EB206" s="36">
        <v>0</v>
      </c>
      <c r="EC206" s="36">
        <v>0</v>
      </c>
      <c r="ED206" s="36">
        <v>0</v>
      </c>
      <c r="EE206" s="36">
        <v>0</v>
      </c>
      <c r="EF206" s="36">
        <v>0</v>
      </c>
      <c r="EG206" s="36">
        <v>0</v>
      </c>
      <c r="EH206" s="36">
        <v>0</v>
      </c>
      <c r="EI206" s="36">
        <v>0</v>
      </c>
      <c r="EJ206" s="36">
        <v>0</v>
      </c>
      <c r="EK206" s="36">
        <v>0</v>
      </c>
      <c r="EL206" s="36">
        <v>0</v>
      </c>
      <c r="EM206" s="36">
        <v>0</v>
      </c>
      <c r="EN206" s="36">
        <v>0</v>
      </c>
      <c r="EO206" s="36">
        <v>0</v>
      </c>
      <c r="EP206" s="36">
        <v>0</v>
      </c>
      <c r="EQ206" s="36">
        <v>0</v>
      </c>
      <c r="ER206" s="36">
        <v>0</v>
      </c>
      <c r="ES206" s="36">
        <v>0</v>
      </c>
      <c r="ET206" s="36">
        <v>0</v>
      </c>
      <c r="EU206" s="36">
        <v>0</v>
      </c>
      <c r="EV206" s="36">
        <v>0</v>
      </c>
      <c r="EW206" s="36">
        <v>0</v>
      </c>
      <c r="EX206" s="36">
        <v>0</v>
      </c>
      <c r="EY206" s="36">
        <v>0</v>
      </c>
      <c r="EZ206" s="36">
        <v>0</v>
      </c>
      <c r="FA206" s="36">
        <v>0</v>
      </c>
      <c r="FB206" s="36">
        <v>0</v>
      </c>
      <c r="FC206" s="36">
        <v>0</v>
      </c>
      <c r="FD206" s="36">
        <v>0</v>
      </c>
      <c r="FE206" s="36">
        <v>0</v>
      </c>
      <c r="FF206" s="36">
        <v>0</v>
      </c>
      <c r="FG206" s="36">
        <v>0</v>
      </c>
      <c r="FH206" s="36">
        <v>0</v>
      </c>
      <c r="FI206" s="36">
        <v>0</v>
      </c>
      <c r="FJ206" s="36">
        <v>0</v>
      </c>
      <c r="FK206" s="36">
        <v>0</v>
      </c>
      <c r="FL206" s="36">
        <v>0</v>
      </c>
      <c r="FM206" s="36">
        <v>0</v>
      </c>
      <c r="FN206" s="36">
        <v>0</v>
      </c>
      <c r="FO206" s="36">
        <v>0</v>
      </c>
      <c r="FP206" s="36">
        <v>0</v>
      </c>
      <c r="FQ206" s="36">
        <v>358334</v>
      </c>
      <c r="FR206" s="36">
        <v>0</v>
      </c>
      <c r="FS206" s="37"/>
      <c r="FT206" s="39">
        <f t="shared" si="156"/>
        <v>70297</v>
      </c>
      <c r="FU206" s="39">
        <f t="shared" si="157"/>
        <v>664</v>
      </c>
      <c r="FV206" s="39">
        <f t="shared" si="158"/>
        <v>0</v>
      </c>
      <c r="FW206" s="39">
        <f t="shared" si="159"/>
        <v>1747805</v>
      </c>
      <c r="FX206" s="39">
        <f t="shared" si="160"/>
        <v>0</v>
      </c>
      <c r="FY206" s="39">
        <f t="shared" si="161"/>
        <v>0</v>
      </c>
      <c r="FZ206" s="39">
        <f t="shared" si="162"/>
        <v>0</v>
      </c>
      <c r="GA206" s="39">
        <f t="shared" si="163"/>
        <v>67200</v>
      </c>
      <c r="GB206" s="39">
        <f t="shared" si="164"/>
        <v>0</v>
      </c>
      <c r="GC206" s="39">
        <f t="shared" si="165"/>
        <v>0</v>
      </c>
      <c r="GD206" s="39">
        <f t="shared" si="166"/>
        <v>0</v>
      </c>
      <c r="GE206" s="39">
        <f t="shared" si="167"/>
        <v>0</v>
      </c>
      <c r="GF206" s="39"/>
      <c r="GG206" s="39"/>
      <c r="GH206" s="39">
        <f t="shared" si="168"/>
        <v>0</v>
      </c>
      <c r="GI206" s="39">
        <f t="shared" si="169"/>
        <v>0</v>
      </c>
      <c r="GJ206" s="39">
        <f t="shared" si="170"/>
        <v>1885966</v>
      </c>
      <c r="GK206" s="39"/>
      <c r="GL206" s="39">
        <f t="shared" si="171"/>
        <v>0</v>
      </c>
      <c r="GM206" s="39"/>
      <c r="GN206" s="39">
        <f t="shared" si="172"/>
        <v>0</v>
      </c>
      <c r="GO206" s="40">
        <f t="shared" si="173"/>
        <v>358334</v>
      </c>
      <c r="GP206" s="40">
        <f t="shared" si="174"/>
        <v>2244300</v>
      </c>
      <c r="GQ206" s="40">
        <f t="shared" si="175"/>
        <v>2244300</v>
      </c>
      <c r="GR206" s="39" t="str">
        <f>IFERROR(VLOOKUP(CONCATENATE(C206,R206,S206),'Clientes Afectados'!$L$4:$M$249,2,0),"NO")</f>
        <v>NO</v>
      </c>
      <c r="GS206" s="64">
        <f t="shared" si="176"/>
        <v>32</v>
      </c>
      <c r="GT206" s="39" t="e">
        <f>+IF(GS206&gt;#REF!,"SI","NO")</f>
        <v>#REF!</v>
      </c>
    </row>
    <row r="207" spans="1:202" s="65" customFormat="1" x14ac:dyDescent="0.25">
      <c r="A207" s="35">
        <v>43132</v>
      </c>
      <c r="B207" s="36">
        <v>1594986</v>
      </c>
      <c r="C207" s="36">
        <v>973766</v>
      </c>
      <c r="D207" s="36">
        <v>973766</v>
      </c>
      <c r="E207" s="37" t="s">
        <v>265</v>
      </c>
      <c r="F207" s="37" t="s">
        <v>229</v>
      </c>
      <c r="G207" s="37" t="s">
        <v>266</v>
      </c>
      <c r="H207" s="85" t="s">
        <v>231</v>
      </c>
      <c r="I207" s="37" t="s">
        <v>310</v>
      </c>
      <c r="J207" s="37" t="s">
        <v>263</v>
      </c>
      <c r="K207" s="37" t="s">
        <v>234</v>
      </c>
      <c r="L207" s="37" t="s">
        <v>235</v>
      </c>
      <c r="M207" s="37" t="s">
        <v>264</v>
      </c>
      <c r="N207" s="37" t="s">
        <v>236</v>
      </c>
      <c r="O207" s="37" t="s">
        <v>236</v>
      </c>
      <c r="P207" s="37" t="s">
        <v>239</v>
      </c>
      <c r="Q207" s="37" t="s">
        <v>240</v>
      </c>
      <c r="R207" s="38">
        <v>43045</v>
      </c>
      <c r="S207" s="38">
        <v>43137</v>
      </c>
      <c r="T207" s="38">
        <v>43138</v>
      </c>
      <c r="U207" s="36">
        <v>210278621</v>
      </c>
      <c r="V207" s="36">
        <v>0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36">
        <v>22312</v>
      </c>
      <c r="AD207" s="36">
        <v>0</v>
      </c>
      <c r="AE207" s="36">
        <v>0</v>
      </c>
      <c r="AF207" s="36">
        <v>0</v>
      </c>
      <c r="AG207" s="36">
        <v>0</v>
      </c>
      <c r="AH207" s="36">
        <v>0</v>
      </c>
      <c r="AI207" s="36">
        <v>790</v>
      </c>
      <c r="AJ207" s="36">
        <v>0</v>
      </c>
      <c r="AK207" s="36">
        <v>1589315</v>
      </c>
      <c r="AL207" s="36">
        <v>0</v>
      </c>
      <c r="AM207" s="36">
        <v>0</v>
      </c>
      <c r="AN207" s="36">
        <v>0</v>
      </c>
      <c r="AO207" s="36">
        <v>0</v>
      </c>
      <c r="AP207" s="36">
        <v>0</v>
      </c>
      <c r="AQ207" s="36">
        <v>0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96441</v>
      </c>
      <c r="AZ207" s="36">
        <v>0</v>
      </c>
      <c r="BA207" s="36">
        <v>0</v>
      </c>
      <c r="BB207" s="36">
        <v>0</v>
      </c>
      <c r="BC207" s="36">
        <v>0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>
        <v>0</v>
      </c>
      <c r="BN207" s="36">
        <v>0</v>
      </c>
      <c r="BO207" s="36">
        <v>0</v>
      </c>
      <c r="BP207" s="36">
        <v>0</v>
      </c>
      <c r="BQ207" s="36">
        <v>0</v>
      </c>
      <c r="BR207" s="36">
        <v>0</v>
      </c>
      <c r="BS207" s="36">
        <v>0</v>
      </c>
      <c r="BT207" s="36">
        <v>0</v>
      </c>
      <c r="BU207" s="36">
        <v>0</v>
      </c>
      <c r="BV207" s="36">
        <v>0</v>
      </c>
      <c r="BW207" s="36">
        <v>0</v>
      </c>
      <c r="BX207" s="3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1417266</v>
      </c>
      <c r="CE207" s="36">
        <v>1686547</v>
      </c>
      <c r="CF207" s="36">
        <v>0</v>
      </c>
      <c r="CG207" s="36">
        <v>269281</v>
      </c>
      <c r="CH207" s="36">
        <v>0</v>
      </c>
      <c r="CI207" s="36">
        <v>0</v>
      </c>
      <c r="CJ207" s="36">
        <v>0</v>
      </c>
      <c r="CK207" s="36">
        <v>0</v>
      </c>
      <c r="CL207" s="36">
        <v>269281</v>
      </c>
      <c r="CM207" s="36">
        <v>-1686547</v>
      </c>
      <c r="CN207" s="36">
        <v>0</v>
      </c>
      <c r="CO207" s="36">
        <v>0</v>
      </c>
      <c r="CP207" s="36">
        <v>0</v>
      </c>
      <c r="CQ207" s="36">
        <v>0</v>
      </c>
      <c r="CR207" s="36">
        <v>0</v>
      </c>
      <c r="CS207" s="36">
        <v>0</v>
      </c>
      <c r="CT207" s="36">
        <v>0</v>
      </c>
      <c r="CU207" s="36">
        <v>0</v>
      </c>
      <c r="CV207" s="36">
        <v>0</v>
      </c>
      <c r="CW207" s="36">
        <v>0</v>
      </c>
      <c r="CX207" s="36">
        <v>0</v>
      </c>
      <c r="CY207" s="36">
        <v>0</v>
      </c>
      <c r="CZ207" s="36">
        <v>0</v>
      </c>
      <c r="DA207" s="36">
        <v>0</v>
      </c>
      <c r="DB207" s="36">
        <v>0</v>
      </c>
      <c r="DC207" s="36">
        <v>0</v>
      </c>
      <c r="DD207" s="36">
        <v>0</v>
      </c>
      <c r="DE207" s="36">
        <v>-1686547</v>
      </c>
      <c r="DF207" s="36">
        <v>0</v>
      </c>
      <c r="DG207" s="36">
        <v>0</v>
      </c>
      <c r="DH207" s="36">
        <v>0</v>
      </c>
      <c r="DI207" s="36">
        <v>0</v>
      </c>
      <c r="DJ207" s="36">
        <v>0</v>
      </c>
      <c r="DK207" s="36">
        <v>0</v>
      </c>
      <c r="DL207" s="36">
        <v>0</v>
      </c>
      <c r="DM207" s="36">
        <v>0</v>
      </c>
      <c r="DN207" s="36">
        <v>0</v>
      </c>
      <c r="DO207" s="36">
        <v>0</v>
      </c>
      <c r="DP207" s="36">
        <v>0</v>
      </c>
      <c r="DQ207" s="36">
        <v>0</v>
      </c>
      <c r="DR207" s="36">
        <v>0</v>
      </c>
      <c r="DS207" s="36">
        <v>0</v>
      </c>
      <c r="DT207" s="36">
        <v>0</v>
      </c>
      <c r="DU207" s="36">
        <v>0</v>
      </c>
      <c r="DV207" s="36">
        <v>0</v>
      </c>
      <c r="DW207" s="36">
        <v>0</v>
      </c>
      <c r="DX207" s="36">
        <v>0</v>
      </c>
      <c r="DY207" s="36">
        <v>0</v>
      </c>
      <c r="DZ207" s="36">
        <v>0</v>
      </c>
      <c r="EA207" s="36">
        <v>0</v>
      </c>
      <c r="EB207" s="36">
        <v>0</v>
      </c>
      <c r="EC207" s="36">
        <v>0</v>
      </c>
      <c r="ED207" s="36">
        <v>0</v>
      </c>
      <c r="EE207" s="36">
        <v>0</v>
      </c>
      <c r="EF207" s="36">
        <v>0</v>
      </c>
      <c r="EG207" s="36">
        <v>0</v>
      </c>
      <c r="EH207" s="36">
        <v>0</v>
      </c>
      <c r="EI207" s="36">
        <v>0</v>
      </c>
      <c r="EJ207" s="36">
        <v>0</v>
      </c>
      <c r="EK207" s="36">
        <v>0</v>
      </c>
      <c r="EL207" s="36">
        <v>0</v>
      </c>
      <c r="EM207" s="36">
        <v>0</v>
      </c>
      <c r="EN207" s="36">
        <v>0</v>
      </c>
      <c r="EO207" s="36">
        <v>0</v>
      </c>
      <c r="EP207" s="36">
        <v>0</v>
      </c>
      <c r="EQ207" s="36">
        <v>0</v>
      </c>
      <c r="ER207" s="36">
        <v>0</v>
      </c>
      <c r="ES207" s="36">
        <v>0</v>
      </c>
      <c r="ET207" s="36">
        <v>0</v>
      </c>
      <c r="EU207" s="36">
        <v>0</v>
      </c>
      <c r="EV207" s="36">
        <v>0</v>
      </c>
      <c r="EW207" s="36">
        <v>0</v>
      </c>
      <c r="EX207" s="36">
        <v>0</v>
      </c>
      <c r="EY207" s="36">
        <v>0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0</v>
      </c>
      <c r="FF207" s="36">
        <v>0</v>
      </c>
      <c r="FG207" s="36">
        <v>0</v>
      </c>
      <c r="FH207" s="36">
        <v>0</v>
      </c>
      <c r="FI207" s="36">
        <v>0</v>
      </c>
      <c r="FJ207" s="36">
        <v>0</v>
      </c>
      <c r="FK207" s="36">
        <v>0</v>
      </c>
      <c r="FL207" s="36">
        <v>0</v>
      </c>
      <c r="FM207" s="36">
        <v>0</v>
      </c>
      <c r="FN207" s="36">
        <v>0</v>
      </c>
      <c r="FO207" s="36">
        <v>0</v>
      </c>
      <c r="FP207" s="36">
        <v>0</v>
      </c>
      <c r="FQ207" s="36">
        <v>269281</v>
      </c>
      <c r="FR207" s="36">
        <v>0</v>
      </c>
      <c r="FS207" s="37"/>
      <c r="FT207" s="39">
        <f t="shared" si="156"/>
        <v>0</v>
      </c>
      <c r="FU207" s="39">
        <f t="shared" si="157"/>
        <v>664</v>
      </c>
      <c r="FV207" s="39">
        <f t="shared" si="158"/>
        <v>0</v>
      </c>
      <c r="FW207" s="39">
        <f t="shared" si="159"/>
        <v>1335559</v>
      </c>
      <c r="FX207" s="39">
        <f t="shared" si="160"/>
        <v>0</v>
      </c>
      <c r="FY207" s="39">
        <f t="shared" si="161"/>
        <v>0</v>
      </c>
      <c r="FZ207" s="39">
        <f t="shared" si="162"/>
        <v>0</v>
      </c>
      <c r="GA207" s="39">
        <f t="shared" si="163"/>
        <v>81043</v>
      </c>
      <c r="GB207" s="39">
        <f t="shared" si="164"/>
        <v>0</v>
      </c>
      <c r="GC207" s="39">
        <f t="shared" si="165"/>
        <v>0</v>
      </c>
      <c r="GD207" s="39">
        <f t="shared" si="166"/>
        <v>0</v>
      </c>
      <c r="GE207" s="39">
        <f t="shared" si="167"/>
        <v>0</v>
      </c>
      <c r="GF207" s="39"/>
      <c r="GG207" s="39"/>
      <c r="GH207" s="39">
        <f t="shared" si="168"/>
        <v>0</v>
      </c>
      <c r="GI207" s="39">
        <f t="shared" si="169"/>
        <v>0</v>
      </c>
      <c r="GJ207" s="39">
        <f t="shared" si="170"/>
        <v>1417266</v>
      </c>
      <c r="GK207" s="39"/>
      <c r="GL207" s="39">
        <f t="shared" si="171"/>
        <v>0</v>
      </c>
      <c r="GM207" s="39"/>
      <c r="GN207" s="39">
        <f t="shared" si="172"/>
        <v>0</v>
      </c>
      <c r="GO207" s="40">
        <f t="shared" si="173"/>
        <v>269281</v>
      </c>
      <c r="GP207" s="40">
        <f t="shared" si="174"/>
        <v>1686547</v>
      </c>
      <c r="GQ207" s="40">
        <f t="shared" si="175"/>
        <v>1686547</v>
      </c>
      <c r="GR207" s="39" t="str">
        <f>IFERROR(VLOOKUP(CONCATENATE(C207,R207,S207),'Clientes Afectados'!$L$4:$M$249,2,0),"NO")</f>
        <v>NO</v>
      </c>
      <c r="GS207" s="64">
        <f t="shared" si="176"/>
        <v>92</v>
      </c>
      <c r="GT207" s="39" t="e">
        <f>+IF(GS207&gt;#REF!,"SI","NO")</f>
        <v>#REF!</v>
      </c>
    </row>
    <row r="208" spans="1:202" x14ac:dyDescent="0.25">
      <c r="A208" s="35">
        <v>43132</v>
      </c>
      <c r="B208" s="36">
        <v>1594986</v>
      </c>
      <c r="C208" s="36">
        <v>984572</v>
      </c>
      <c r="D208" s="36">
        <v>984572</v>
      </c>
      <c r="E208" s="37" t="s">
        <v>348</v>
      </c>
      <c r="F208" s="37" t="s">
        <v>229</v>
      </c>
      <c r="G208" s="37" t="s">
        <v>326</v>
      </c>
      <c r="H208" s="85" t="s">
        <v>231</v>
      </c>
      <c r="I208" s="37" t="s">
        <v>232</v>
      </c>
      <c r="J208" s="37" t="s">
        <v>233</v>
      </c>
      <c r="K208" s="37" t="s">
        <v>234</v>
      </c>
      <c r="L208" s="37" t="s">
        <v>235</v>
      </c>
      <c r="M208" s="37" t="s">
        <v>280</v>
      </c>
      <c r="N208" s="37" t="s">
        <v>327</v>
      </c>
      <c r="O208" s="37" t="s">
        <v>327</v>
      </c>
      <c r="P208" s="37" t="s">
        <v>239</v>
      </c>
      <c r="Q208" s="37" t="s">
        <v>240</v>
      </c>
      <c r="R208" s="38">
        <v>43105</v>
      </c>
      <c r="S208" s="38">
        <v>43137</v>
      </c>
      <c r="T208" s="38">
        <v>43138</v>
      </c>
      <c r="U208" s="36">
        <v>210278621</v>
      </c>
      <c r="V208" s="36">
        <v>282380</v>
      </c>
      <c r="W208" s="36">
        <v>0</v>
      </c>
      <c r="X208" s="36">
        <v>118153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765</v>
      </c>
      <c r="AE208" s="36">
        <v>721</v>
      </c>
      <c r="AF208" s="36">
        <v>591</v>
      </c>
      <c r="AG208" s="36">
        <v>639</v>
      </c>
      <c r="AH208" s="36">
        <v>83653</v>
      </c>
      <c r="AI208" s="36">
        <v>790</v>
      </c>
      <c r="AJ208" s="36">
        <v>0</v>
      </c>
      <c r="AK208" s="36">
        <v>21365969</v>
      </c>
      <c r="AL208" s="36">
        <v>0</v>
      </c>
      <c r="AM208" s="36">
        <v>0</v>
      </c>
      <c r="AN208" s="36">
        <v>0</v>
      </c>
      <c r="AO208" s="36">
        <v>0</v>
      </c>
      <c r="AP208" s="36">
        <v>0</v>
      </c>
      <c r="AQ208" s="36">
        <v>0</v>
      </c>
      <c r="AR208" s="36">
        <v>0</v>
      </c>
      <c r="AS208" s="36">
        <v>0</v>
      </c>
      <c r="AT208" s="36">
        <v>711044</v>
      </c>
      <c r="AU208" s="36">
        <v>0</v>
      </c>
      <c r="AV208" s="36">
        <v>0</v>
      </c>
      <c r="AW208" s="36">
        <v>175073</v>
      </c>
      <c r="AX208" s="36">
        <v>0</v>
      </c>
      <c r="AY208" s="36">
        <v>847890</v>
      </c>
      <c r="AZ208" s="36">
        <v>3826143</v>
      </c>
      <c r="BA208" s="36">
        <v>260401</v>
      </c>
      <c r="BB208" s="36">
        <v>0</v>
      </c>
      <c r="BC208" s="36">
        <v>0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>
        <v>0</v>
      </c>
      <c r="BO208" s="36">
        <v>0</v>
      </c>
      <c r="BP208" s="36">
        <v>0</v>
      </c>
      <c r="BQ208" s="36">
        <v>0</v>
      </c>
      <c r="BR208" s="36">
        <v>0</v>
      </c>
      <c r="BS208" s="36">
        <v>0</v>
      </c>
      <c r="BT208" s="36">
        <v>0</v>
      </c>
      <c r="BU208" s="36">
        <v>0</v>
      </c>
      <c r="BV208" s="36">
        <v>0</v>
      </c>
      <c r="BW208" s="36">
        <v>0</v>
      </c>
      <c r="BX208" s="3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22916776</v>
      </c>
      <c r="CE208" s="36">
        <v>27270963</v>
      </c>
      <c r="CF208" s="36">
        <v>0</v>
      </c>
      <c r="CG208" s="36">
        <v>4354187</v>
      </c>
      <c r="CH208" s="36">
        <v>0</v>
      </c>
      <c r="CI208" s="36">
        <v>0</v>
      </c>
      <c r="CJ208" s="36">
        <v>0</v>
      </c>
      <c r="CK208" s="36">
        <v>0</v>
      </c>
      <c r="CL208" s="36">
        <v>4354187</v>
      </c>
      <c r="CM208" s="36">
        <v>-27270963</v>
      </c>
      <c r="CN208" s="36">
        <v>0</v>
      </c>
      <c r="CO208" s="36">
        <v>0</v>
      </c>
      <c r="CP208" s="36">
        <v>0</v>
      </c>
      <c r="CQ208" s="36">
        <v>0</v>
      </c>
      <c r="CR208" s="36">
        <v>0</v>
      </c>
      <c r="CS208" s="36">
        <v>0</v>
      </c>
      <c r="CT208" s="36">
        <v>0</v>
      </c>
      <c r="CU208" s="36">
        <v>0</v>
      </c>
      <c r="CV208" s="36">
        <v>0</v>
      </c>
      <c r="CW208" s="36">
        <v>0</v>
      </c>
      <c r="CX208" s="36">
        <v>0</v>
      </c>
      <c r="CY208" s="36">
        <v>0</v>
      </c>
      <c r="CZ208" s="36">
        <v>0</v>
      </c>
      <c r="DA208" s="36">
        <v>0</v>
      </c>
      <c r="DB208" s="36">
        <v>0</v>
      </c>
      <c r="DC208" s="36">
        <v>0</v>
      </c>
      <c r="DD208" s="36">
        <v>0</v>
      </c>
      <c r="DE208" s="36">
        <v>-27270963</v>
      </c>
      <c r="DF208" s="36">
        <v>0</v>
      </c>
      <c r="DG208" s="36">
        <v>0</v>
      </c>
      <c r="DH208" s="36">
        <v>0</v>
      </c>
      <c r="DI208" s="36">
        <v>0</v>
      </c>
      <c r="DJ208" s="36">
        <v>0</v>
      </c>
      <c r="DK208" s="36">
        <v>0</v>
      </c>
      <c r="DL208" s="36">
        <v>0</v>
      </c>
      <c r="DM208" s="36">
        <v>0</v>
      </c>
      <c r="DN208" s="36">
        <v>0</v>
      </c>
      <c r="DO208" s="36">
        <v>0</v>
      </c>
      <c r="DP208" s="36">
        <v>0</v>
      </c>
      <c r="DQ208" s="36">
        <v>0</v>
      </c>
      <c r="DR208" s="36">
        <v>0</v>
      </c>
      <c r="DS208" s="36">
        <v>0</v>
      </c>
      <c r="DT208" s="36">
        <v>0</v>
      </c>
      <c r="DU208" s="36">
        <v>0</v>
      </c>
      <c r="DV208" s="36">
        <v>0</v>
      </c>
      <c r="DW208" s="36">
        <v>0</v>
      </c>
      <c r="DX208" s="36">
        <v>0</v>
      </c>
      <c r="DY208" s="36">
        <v>0</v>
      </c>
      <c r="DZ208" s="36">
        <v>0</v>
      </c>
      <c r="EA208" s="36">
        <v>0</v>
      </c>
      <c r="EB208" s="36">
        <v>0</v>
      </c>
      <c r="EC208" s="36">
        <v>0</v>
      </c>
      <c r="ED208" s="36">
        <v>0</v>
      </c>
      <c r="EE208" s="36">
        <v>0</v>
      </c>
      <c r="EF208" s="36">
        <v>0</v>
      </c>
      <c r="EG208" s="36">
        <v>0</v>
      </c>
      <c r="EH208" s="36">
        <v>0</v>
      </c>
      <c r="EI208" s="36">
        <v>0</v>
      </c>
      <c r="EJ208" s="36">
        <v>0</v>
      </c>
      <c r="EK208" s="36">
        <v>0</v>
      </c>
      <c r="EL208" s="36">
        <v>0</v>
      </c>
      <c r="EM208" s="36">
        <v>0</v>
      </c>
      <c r="EN208" s="36">
        <v>0</v>
      </c>
      <c r="EO208" s="36">
        <v>0</v>
      </c>
      <c r="EP208" s="36">
        <v>0</v>
      </c>
      <c r="EQ208" s="36">
        <v>0</v>
      </c>
      <c r="ER208" s="36">
        <v>0</v>
      </c>
      <c r="ES208" s="36">
        <v>0</v>
      </c>
      <c r="ET208" s="36">
        <v>0</v>
      </c>
      <c r="EU208" s="36">
        <v>0</v>
      </c>
      <c r="EV208" s="36">
        <v>0</v>
      </c>
      <c r="EW208" s="36">
        <v>0</v>
      </c>
      <c r="EX208" s="36">
        <v>0</v>
      </c>
      <c r="EY208" s="36">
        <v>0</v>
      </c>
      <c r="EZ208" s="36">
        <v>0</v>
      </c>
      <c r="FA208" s="36">
        <v>0</v>
      </c>
      <c r="FB208" s="36">
        <v>0</v>
      </c>
      <c r="FC208" s="36">
        <v>0</v>
      </c>
      <c r="FD208" s="36">
        <v>0</v>
      </c>
      <c r="FE208" s="36">
        <v>0</v>
      </c>
      <c r="FF208" s="36">
        <v>0</v>
      </c>
      <c r="FG208" s="36">
        <v>0</v>
      </c>
      <c r="FH208" s="36">
        <v>0</v>
      </c>
      <c r="FI208" s="36">
        <v>0</v>
      </c>
      <c r="FJ208" s="36">
        <v>0</v>
      </c>
      <c r="FK208" s="36">
        <v>0</v>
      </c>
      <c r="FL208" s="36">
        <v>0</v>
      </c>
      <c r="FM208" s="36">
        <v>0</v>
      </c>
      <c r="FN208" s="36">
        <v>0</v>
      </c>
      <c r="FO208" s="36">
        <v>0</v>
      </c>
      <c r="FP208" s="36">
        <v>0</v>
      </c>
      <c r="FQ208" s="36">
        <v>4354187</v>
      </c>
      <c r="FR208" s="36">
        <v>0</v>
      </c>
      <c r="FS208" s="37"/>
      <c r="FT208" s="39">
        <f t="shared" si="156"/>
        <v>70297</v>
      </c>
      <c r="FU208" s="39">
        <f t="shared" si="157"/>
        <v>664</v>
      </c>
      <c r="FV208" s="39">
        <f t="shared" si="158"/>
        <v>0</v>
      </c>
      <c r="FW208" s="39">
        <f t="shared" si="159"/>
        <v>17954596</v>
      </c>
      <c r="FX208" s="39">
        <f t="shared" si="160"/>
        <v>0</v>
      </c>
      <c r="FY208" s="39">
        <f t="shared" si="161"/>
        <v>597516</v>
      </c>
      <c r="FZ208" s="39">
        <f t="shared" si="162"/>
        <v>0</v>
      </c>
      <c r="GA208" s="39">
        <f t="shared" si="163"/>
        <v>712513</v>
      </c>
      <c r="GB208" s="39">
        <f t="shared" si="164"/>
        <v>3215246</v>
      </c>
      <c r="GC208" s="39">
        <f t="shared" si="165"/>
        <v>218824</v>
      </c>
      <c r="GD208" s="39">
        <f t="shared" si="166"/>
        <v>0</v>
      </c>
      <c r="GE208" s="39">
        <f t="shared" si="167"/>
        <v>0</v>
      </c>
      <c r="GF208" s="39"/>
      <c r="GG208" s="39"/>
      <c r="GH208" s="39">
        <f t="shared" si="168"/>
        <v>147120.16806722688</v>
      </c>
      <c r="GI208" s="39">
        <f t="shared" si="169"/>
        <v>0</v>
      </c>
      <c r="GJ208" s="39">
        <f t="shared" si="170"/>
        <v>22916776.168067228</v>
      </c>
      <c r="GK208" s="39"/>
      <c r="GL208" s="39">
        <f t="shared" si="171"/>
        <v>0</v>
      </c>
      <c r="GM208" s="39"/>
      <c r="GN208" s="39">
        <f t="shared" si="172"/>
        <v>0</v>
      </c>
      <c r="GO208" s="40">
        <f t="shared" si="173"/>
        <v>4354187</v>
      </c>
      <c r="GP208" s="40">
        <f t="shared" si="174"/>
        <v>27270963.168067228</v>
      </c>
      <c r="GQ208" s="40">
        <f t="shared" si="175"/>
        <v>27270963.168067228</v>
      </c>
      <c r="GR208" s="39" t="str">
        <f>IFERROR(VLOOKUP(CONCATENATE(C208,R208,S208),'Clientes Afectados'!$L$4:$M$249,2,0),"NO")</f>
        <v>NO</v>
      </c>
      <c r="GS208" s="64">
        <f t="shared" si="176"/>
        <v>32</v>
      </c>
      <c r="GT208" s="39" t="e">
        <f>+IF(GS208&gt;#REF!,"SI","NO")</f>
        <v>#REF!</v>
      </c>
    </row>
    <row r="209" spans="1:202" x14ac:dyDescent="0.25">
      <c r="A209" s="35">
        <v>43132</v>
      </c>
      <c r="B209" s="36">
        <v>1594986</v>
      </c>
      <c r="C209" s="36">
        <v>985980</v>
      </c>
      <c r="D209" s="36">
        <v>985980</v>
      </c>
      <c r="E209" s="37" t="s">
        <v>349</v>
      </c>
      <c r="F209" s="37" t="s">
        <v>229</v>
      </c>
      <c r="G209" s="37" t="s">
        <v>329</v>
      </c>
      <c r="H209" s="85" t="s">
        <v>231</v>
      </c>
      <c r="I209" s="37" t="s">
        <v>232</v>
      </c>
      <c r="J209" s="37" t="s">
        <v>233</v>
      </c>
      <c r="K209" s="37" t="s">
        <v>234</v>
      </c>
      <c r="L209" s="37" t="s">
        <v>235</v>
      </c>
      <c r="M209" s="37" t="s">
        <v>279</v>
      </c>
      <c r="N209" s="37" t="s">
        <v>330</v>
      </c>
      <c r="O209" s="37" t="s">
        <v>330</v>
      </c>
      <c r="P209" s="37" t="s">
        <v>239</v>
      </c>
      <c r="Q209" s="37" t="s">
        <v>240</v>
      </c>
      <c r="R209" s="38">
        <v>43105</v>
      </c>
      <c r="S209" s="38">
        <v>43137</v>
      </c>
      <c r="T209" s="38">
        <v>43138</v>
      </c>
      <c r="U209" s="36">
        <v>210278621</v>
      </c>
      <c r="V209" s="36">
        <v>100306</v>
      </c>
      <c r="W209" s="36">
        <v>0</v>
      </c>
      <c r="X209" s="36">
        <v>19381</v>
      </c>
      <c r="Y209" s="36">
        <v>0</v>
      </c>
      <c r="Z209" s="36">
        <v>0</v>
      </c>
      <c r="AA209" s="36">
        <v>0</v>
      </c>
      <c r="AB209" s="36">
        <v>0</v>
      </c>
      <c r="AC209" s="36">
        <v>0</v>
      </c>
      <c r="AD209" s="36">
        <v>280</v>
      </c>
      <c r="AE209" s="36">
        <v>280</v>
      </c>
      <c r="AF209" s="36">
        <v>279</v>
      </c>
      <c r="AG209" s="36">
        <v>207</v>
      </c>
      <c r="AH209" s="36">
        <v>83653</v>
      </c>
      <c r="AI209" s="36">
        <v>790</v>
      </c>
      <c r="AJ209" s="36">
        <v>0</v>
      </c>
      <c r="AK209" s="36">
        <v>7589542</v>
      </c>
      <c r="AL209" s="36">
        <v>0</v>
      </c>
      <c r="AM209" s="36">
        <v>0</v>
      </c>
      <c r="AN209" s="36">
        <v>0</v>
      </c>
      <c r="AO209" s="36">
        <v>0</v>
      </c>
      <c r="AP209" s="36">
        <v>0</v>
      </c>
      <c r="AQ209" s="36">
        <v>0</v>
      </c>
      <c r="AR209" s="36">
        <v>0</v>
      </c>
      <c r="AS209" s="36">
        <v>0</v>
      </c>
      <c r="AT209" s="36">
        <v>252574</v>
      </c>
      <c r="AU209" s="36">
        <v>0</v>
      </c>
      <c r="AV209" s="36">
        <v>0</v>
      </c>
      <c r="AW209" s="36">
        <v>62188</v>
      </c>
      <c r="AX209" s="36">
        <v>0</v>
      </c>
      <c r="AY209" s="36">
        <v>329278</v>
      </c>
      <c r="AZ209" s="36">
        <v>1241477</v>
      </c>
      <c r="BA209" s="36">
        <v>0</v>
      </c>
      <c r="BB209" s="36">
        <v>0</v>
      </c>
      <c r="BC209" s="36">
        <v>0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>
        <v>0</v>
      </c>
      <c r="BN209" s="36">
        <v>0</v>
      </c>
      <c r="BO209" s="36">
        <v>0</v>
      </c>
      <c r="BP209" s="36">
        <v>0</v>
      </c>
      <c r="BQ209" s="36">
        <v>0</v>
      </c>
      <c r="BR209" s="36">
        <v>0</v>
      </c>
      <c r="BS209" s="36">
        <v>0</v>
      </c>
      <c r="BT209" s="36">
        <v>0</v>
      </c>
      <c r="BU209" s="36">
        <v>0</v>
      </c>
      <c r="BV209" s="36">
        <v>0</v>
      </c>
      <c r="BW209" s="36">
        <v>0</v>
      </c>
      <c r="BX209" s="3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8033195</v>
      </c>
      <c r="CE209" s="36">
        <v>9559502</v>
      </c>
      <c r="CF209" s="36">
        <v>0</v>
      </c>
      <c r="CG209" s="36">
        <v>1526307</v>
      </c>
      <c r="CH209" s="36">
        <v>0</v>
      </c>
      <c r="CI209" s="36">
        <v>0</v>
      </c>
      <c r="CJ209" s="36">
        <v>0</v>
      </c>
      <c r="CK209" s="36">
        <v>0</v>
      </c>
      <c r="CL209" s="36">
        <v>1526307</v>
      </c>
      <c r="CM209" s="36">
        <v>-9559502</v>
      </c>
      <c r="CN209" s="36">
        <v>0</v>
      </c>
      <c r="CO209" s="36">
        <v>0</v>
      </c>
      <c r="CP209" s="36">
        <v>0</v>
      </c>
      <c r="CQ209" s="36">
        <v>0</v>
      </c>
      <c r="CR209" s="36">
        <v>0</v>
      </c>
      <c r="CS209" s="36">
        <v>0</v>
      </c>
      <c r="CT209" s="36">
        <v>0</v>
      </c>
      <c r="CU209" s="36">
        <v>0</v>
      </c>
      <c r="CV209" s="36">
        <v>0</v>
      </c>
      <c r="CW209" s="36">
        <v>0</v>
      </c>
      <c r="CX209" s="36">
        <v>0</v>
      </c>
      <c r="CY209" s="36">
        <v>0</v>
      </c>
      <c r="CZ209" s="36">
        <v>0</v>
      </c>
      <c r="DA209" s="36">
        <v>0</v>
      </c>
      <c r="DB209" s="36">
        <v>0</v>
      </c>
      <c r="DC209" s="36">
        <v>0</v>
      </c>
      <c r="DD209" s="36">
        <v>0</v>
      </c>
      <c r="DE209" s="36">
        <v>-9559502</v>
      </c>
      <c r="DF209" s="36">
        <v>0</v>
      </c>
      <c r="DG209" s="36">
        <v>0</v>
      </c>
      <c r="DH209" s="36">
        <v>0</v>
      </c>
      <c r="DI209" s="36">
        <v>0</v>
      </c>
      <c r="DJ209" s="36">
        <v>0</v>
      </c>
      <c r="DK209" s="36">
        <v>0</v>
      </c>
      <c r="DL209" s="36">
        <v>0</v>
      </c>
      <c r="DM209" s="36">
        <v>0</v>
      </c>
      <c r="DN209" s="36">
        <v>0</v>
      </c>
      <c r="DO209" s="36">
        <v>0</v>
      </c>
      <c r="DP209" s="36">
        <v>0</v>
      </c>
      <c r="DQ209" s="36">
        <v>0</v>
      </c>
      <c r="DR209" s="36">
        <v>0</v>
      </c>
      <c r="DS209" s="36">
        <v>0</v>
      </c>
      <c r="DT209" s="36">
        <v>0</v>
      </c>
      <c r="DU209" s="36">
        <v>0</v>
      </c>
      <c r="DV209" s="36">
        <v>0</v>
      </c>
      <c r="DW209" s="36">
        <v>0</v>
      </c>
      <c r="DX209" s="36">
        <v>0</v>
      </c>
      <c r="DY209" s="36">
        <v>0</v>
      </c>
      <c r="DZ209" s="36">
        <v>0</v>
      </c>
      <c r="EA209" s="36">
        <v>0</v>
      </c>
      <c r="EB209" s="36">
        <v>0</v>
      </c>
      <c r="EC209" s="36">
        <v>0</v>
      </c>
      <c r="ED209" s="36">
        <v>0</v>
      </c>
      <c r="EE209" s="36">
        <v>0</v>
      </c>
      <c r="EF209" s="36">
        <v>0</v>
      </c>
      <c r="EG209" s="36">
        <v>0</v>
      </c>
      <c r="EH209" s="36">
        <v>0</v>
      </c>
      <c r="EI209" s="36">
        <v>0</v>
      </c>
      <c r="EJ209" s="36">
        <v>0</v>
      </c>
      <c r="EK209" s="36">
        <v>0</v>
      </c>
      <c r="EL209" s="36">
        <v>0</v>
      </c>
      <c r="EM209" s="36">
        <v>0</v>
      </c>
      <c r="EN209" s="36">
        <v>0</v>
      </c>
      <c r="EO209" s="36">
        <v>0</v>
      </c>
      <c r="EP209" s="36">
        <v>0</v>
      </c>
      <c r="EQ209" s="36">
        <v>0</v>
      </c>
      <c r="ER209" s="36">
        <v>0</v>
      </c>
      <c r="ES209" s="36">
        <v>0</v>
      </c>
      <c r="ET209" s="36">
        <v>0</v>
      </c>
      <c r="EU209" s="36">
        <v>0</v>
      </c>
      <c r="EV209" s="36">
        <v>0</v>
      </c>
      <c r="EW209" s="36">
        <v>0</v>
      </c>
      <c r="EX209" s="36">
        <v>0</v>
      </c>
      <c r="EY209" s="36">
        <v>0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0</v>
      </c>
      <c r="FF209" s="36">
        <v>0</v>
      </c>
      <c r="FG209" s="36">
        <v>0</v>
      </c>
      <c r="FH209" s="36">
        <v>0</v>
      </c>
      <c r="FI209" s="36">
        <v>0</v>
      </c>
      <c r="FJ209" s="36">
        <v>0</v>
      </c>
      <c r="FK209" s="36">
        <v>0</v>
      </c>
      <c r="FL209" s="36">
        <v>0</v>
      </c>
      <c r="FM209" s="36">
        <v>0</v>
      </c>
      <c r="FN209" s="36">
        <v>0</v>
      </c>
      <c r="FO209" s="36">
        <v>0</v>
      </c>
      <c r="FP209" s="36">
        <v>0</v>
      </c>
      <c r="FQ209" s="36">
        <v>1526307</v>
      </c>
      <c r="FR209" s="36">
        <v>0</v>
      </c>
      <c r="FS209" s="37"/>
      <c r="FT209" s="39">
        <f t="shared" si="156"/>
        <v>70297</v>
      </c>
      <c r="FU209" s="39">
        <f t="shared" si="157"/>
        <v>664</v>
      </c>
      <c r="FV209" s="39">
        <f t="shared" si="158"/>
        <v>0</v>
      </c>
      <c r="FW209" s="39">
        <f t="shared" si="159"/>
        <v>6377766</v>
      </c>
      <c r="FX209" s="39">
        <f t="shared" si="160"/>
        <v>0</v>
      </c>
      <c r="FY209" s="39">
        <f t="shared" si="161"/>
        <v>212247</v>
      </c>
      <c r="FZ209" s="39">
        <f t="shared" si="162"/>
        <v>0</v>
      </c>
      <c r="GA209" s="39">
        <f t="shared" si="163"/>
        <v>276704</v>
      </c>
      <c r="GB209" s="39">
        <f t="shared" si="164"/>
        <v>1043258</v>
      </c>
      <c r="GC209" s="39">
        <f t="shared" si="165"/>
        <v>0</v>
      </c>
      <c r="GD209" s="39">
        <f t="shared" si="166"/>
        <v>0</v>
      </c>
      <c r="GE209" s="39">
        <f t="shared" si="167"/>
        <v>0</v>
      </c>
      <c r="GF209" s="39"/>
      <c r="GG209" s="39"/>
      <c r="GH209" s="39">
        <f t="shared" si="168"/>
        <v>52258.823529411769</v>
      </c>
      <c r="GI209" s="39">
        <f t="shared" si="169"/>
        <v>0</v>
      </c>
      <c r="GJ209" s="39">
        <f t="shared" si="170"/>
        <v>8033194.823529412</v>
      </c>
      <c r="GK209" s="39"/>
      <c r="GL209" s="39">
        <f t="shared" si="171"/>
        <v>0</v>
      </c>
      <c r="GM209" s="39"/>
      <c r="GN209" s="39">
        <f t="shared" si="172"/>
        <v>0</v>
      </c>
      <c r="GO209" s="40">
        <f t="shared" si="173"/>
        <v>1526307</v>
      </c>
      <c r="GP209" s="40">
        <f t="shared" si="174"/>
        <v>9559501.8235294111</v>
      </c>
      <c r="GQ209" s="40">
        <f t="shared" si="175"/>
        <v>9559501.8235294111</v>
      </c>
      <c r="GR209" s="39" t="str">
        <f>IFERROR(VLOOKUP(CONCATENATE(C209,R209,S209),'Clientes Afectados'!$L$4:$M$249,2,0),"NO")</f>
        <v>NO</v>
      </c>
      <c r="GS209" s="64">
        <f t="shared" si="176"/>
        <v>32</v>
      </c>
      <c r="GT209" s="39" t="e">
        <f>+IF(GS209&gt;#REF!,"SI","NO")</f>
        <v>#REF!</v>
      </c>
    </row>
    <row r="210" spans="1:202" x14ac:dyDescent="0.25">
      <c r="A210" s="35">
        <v>43132</v>
      </c>
      <c r="B210" s="36">
        <v>1594986</v>
      </c>
      <c r="C210" s="36">
        <v>1027882</v>
      </c>
      <c r="D210" s="36">
        <v>1027882</v>
      </c>
      <c r="E210" s="37" t="s">
        <v>350</v>
      </c>
      <c r="F210" s="37" t="s">
        <v>229</v>
      </c>
      <c r="G210" s="37" t="s">
        <v>332</v>
      </c>
      <c r="H210" s="85" t="s">
        <v>231</v>
      </c>
      <c r="I210" s="37" t="s">
        <v>244</v>
      </c>
      <c r="J210" s="37" t="s">
        <v>233</v>
      </c>
      <c r="K210" s="37" t="s">
        <v>234</v>
      </c>
      <c r="L210" s="37" t="s">
        <v>235</v>
      </c>
      <c r="M210" s="37" t="s">
        <v>279</v>
      </c>
      <c r="N210" s="37" t="s">
        <v>280</v>
      </c>
      <c r="O210" s="37" t="s">
        <v>280</v>
      </c>
      <c r="P210" s="37" t="s">
        <v>239</v>
      </c>
      <c r="Q210" s="37" t="s">
        <v>240</v>
      </c>
      <c r="R210" s="38">
        <v>43105</v>
      </c>
      <c r="S210" s="38">
        <v>43137</v>
      </c>
      <c r="T210" s="38">
        <v>43138</v>
      </c>
      <c r="U210" s="36">
        <v>210278621</v>
      </c>
      <c r="V210" s="36">
        <v>379127</v>
      </c>
      <c r="W210" s="36">
        <v>0</v>
      </c>
      <c r="X210" s="36">
        <v>108865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761</v>
      </c>
      <c r="AE210" s="36">
        <v>738</v>
      </c>
      <c r="AF210" s="36">
        <v>759</v>
      </c>
      <c r="AG210" s="36">
        <v>647</v>
      </c>
      <c r="AH210" s="36">
        <v>83653</v>
      </c>
      <c r="AI210" s="36">
        <v>790</v>
      </c>
      <c r="AJ210" s="36">
        <v>0</v>
      </c>
      <c r="AK210" s="36">
        <v>28686223</v>
      </c>
      <c r="AL210" s="36">
        <v>0</v>
      </c>
      <c r="AM210" s="36">
        <v>0</v>
      </c>
      <c r="AN210" s="36">
        <v>0</v>
      </c>
      <c r="AO210" s="36">
        <v>0</v>
      </c>
      <c r="AP210" s="36">
        <v>0</v>
      </c>
      <c r="AQ210" s="36">
        <v>0</v>
      </c>
      <c r="AR210" s="36">
        <v>0</v>
      </c>
      <c r="AS210" s="36">
        <v>0</v>
      </c>
      <c r="AT210" s="36">
        <v>954656</v>
      </c>
      <c r="AU210" s="36">
        <v>0</v>
      </c>
      <c r="AV210" s="36">
        <v>0</v>
      </c>
      <c r="AW210" s="36">
        <v>235055</v>
      </c>
      <c r="AX210" s="36">
        <v>0</v>
      </c>
      <c r="AY210" s="36">
        <v>868470</v>
      </c>
      <c r="AZ210" s="36">
        <v>3874007</v>
      </c>
      <c r="BA210" s="36">
        <v>0</v>
      </c>
      <c r="BB210" s="36">
        <v>0</v>
      </c>
      <c r="BC210" s="36">
        <v>0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0</v>
      </c>
      <c r="BN210" s="36">
        <v>0</v>
      </c>
      <c r="BO210" s="36">
        <v>0</v>
      </c>
      <c r="BP210" s="36">
        <v>0</v>
      </c>
      <c r="BQ210" s="36">
        <v>0</v>
      </c>
      <c r="BR210" s="36">
        <v>0</v>
      </c>
      <c r="BS210" s="36">
        <v>0</v>
      </c>
      <c r="BT210" s="36">
        <v>0</v>
      </c>
      <c r="BU210" s="36">
        <v>0</v>
      </c>
      <c r="BV210" s="36">
        <v>0</v>
      </c>
      <c r="BW210" s="36">
        <v>0</v>
      </c>
      <c r="BX210" s="3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29162063</v>
      </c>
      <c r="CE210" s="36">
        <v>34702855</v>
      </c>
      <c r="CF210" s="36">
        <v>0</v>
      </c>
      <c r="CG210" s="36">
        <v>5540792</v>
      </c>
      <c r="CH210" s="36">
        <v>0</v>
      </c>
      <c r="CI210" s="36">
        <v>0</v>
      </c>
      <c r="CJ210" s="36">
        <v>0</v>
      </c>
      <c r="CK210" s="36">
        <v>0</v>
      </c>
      <c r="CL210" s="36">
        <v>5540792</v>
      </c>
      <c r="CM210" s="36">
        <v>-34702855</v>
      </c>
      <c r="CN210" s="36">
        <v>0</v>
      </c>
      <c r="CO210" s="36">
        <v>0</v>
      </c>
      <c r="CP210" s="36">
        <v>0</v>
      </c>
      <c r="CQ210" s="36">
        <v>0</v>
      </c>
      <c r="CR210" s="36">
        <v>0</v>
      </c>
      <c r="CS210" s="36">
        <v>0</v>
      </c>
      <c r="CT210" s="36">
        <v>0</v>
      </c>
      <c r="CU210" s="36">
        <v>0</v>
      </c>
      <c r="CV210" s="36">
        <v>0</v>
      </c>
      <c r="CW210" s="36">
        <v>0</v>
      </c>
      <c r="CX210" s="36">
        <v>0</v>
      </c>
      <c r="CY210" s="36">
        <v>0</v>
      </c>
      <c r="CZ210" s="36">
        <v>0</v>
      </c>
      <c r="DA210" s="36">
        <v>0</v>
      </c>
      <c r="DB210" s="36">
        <v>0</v>
      </c>
      <c r="DC210" s="36">
        <v>0</v>
      </c>
      <c r="DD210" s="36">
        <v>0</v>
      </c>
      <c r="DE210" s="36">
        <v>-34702855</v>
      </c>
      <c r="DF210" s="36">
        <v>0</v>
      </c>
      <c r="DG210" s="36">
        <v>0</v>
      </c>
      <c r="DH210" s="36">
        <v>0</v>
      </c>
      <c r="DI210" s="36">
        <v>0</v>
      </c>
      <c r="DJ210" s="36">
        <v>0</v>
      </c>
      <c r="DK210" s="36">
        <v>0</v>
      </c>
      <c r="DL210" s="36">
        <v>0</v>
      </c>
      <c r="DM210" s="36">
        <v>0</v>
      </c>
      <c r="DN210" s="36">
        <v>0</v>
      </c>
      <c r="DO210" s="36">
        <v>0</v>
      </c>
      <c r="DP210" s="36">
        <v>0</v>
      </c>
      <c r="DQ210" s="36">
        <v>0</v>
      </c>
      <c r="DR210" s="36">
        <v>0</v>
      </c>
      <c r="DS210" s="36">
        <v>0</v>
      </c>
      <c r="DT210" s="36">
        <v>0</v>
      </c>
      <c r="DU210" s="36">
        <v>0</v>
      </c>
      <c r="DV210" s="36">
        <v>0</v>
      </c>
      <c r="DW210" s="36">
        <v>0</v>
      </c>
      <c r="DX210" s="36">
        <v>0</v>
      </c>
      <c r="DY210" s="36">
        <v>0</v>
      </c>
      <c r="DZ210" s="36">
        <v>0</v>
      </c>
      <c r="EA210" s="36">
        <v>0</v>
      </c>
      <c r="EB210" s="36">
        <v>0</v>
      </c>
      <c r="EC210" s="36">
        <v>0</v>
      </c>
      <c r="ED210" s="36">
        <v>0</v>
      </c>
      <c r="EE210" s="36">
        <v>0</v>
      </c>
      <c r="EF210" s="36">
        <v>0</v>
      </c>
      <c r="EG210" s="36">
        <v>0</v>
      </c>
      <c r="EH210" s="36">
        <v>0</v>
      </c>
      <c r="EI210" s="36">
        <v>0</v>
      </c>
      <c r="EJ210" s="36">
        <v>0</v>
      </c>
      <c r="EK210" s="36">
        <v>0</v>
      </c>
      <c r="EL210" s="36">
        <v>0</v>
      </c>
      <c r="EM210" s="36">
        <v>0</v>
      </c>
      <c r="EN210" s="36">
        <v>0</v>
      </c>
      <c r="EO210" s="36">
        <v>0</v>
      </c>
      <c r="EP210" s="36">
        <v>0</v>
      </c>
      <c r="EQ210" s="36">
        <v>0</v>
      </c>
      <c r="ER210" s="36">
        <v>0</v>
      </c>
      <c r="ES210" s="36">
        <v>0</v>
      </c>
      <c r="ET210" s="36">
        <v>0</v>
      </c>
      <c r="EU210" s="36">
        <v>0</v>
      </c>
      <c r="EV210" s="36">
        <v>0</v>
      </c>
      <c r="EW210" s="36">
        <v>0</v>
      </c>
      <c r="EX210" s="36">
        <v>0</v>
      </c>
      <c r="EY210" s="36">
        <v>0</v>
      </c>
      <c r="EZ210" s="36">
        <v>0</v>
      </c>
      <c r="FA210" s="36">
        <v>0</v>
      </c>
      <c r="FB210" s="36">
        <v>0</v>
      </c>
      <c r="FC210" s="36">
        <v>0</v>
      </c>
      <c r="FD210" s="36">
        <v>0</v>
      </c>
      <c r="FE210" s="36">
        <v>0</v>
      </c>
      <c r="FF210" s="36">
        <v>0</v>
      </c>
      <c r="FG210" s="36">
        <v>0</v>
      </c>
      <c r="FH210" s="36">
        <v>0</v>
      </c>
      <c r="FI210" s="36">
        <v>0</v>
      </c>
      <c r="FJ210" s="36">
        <v>0</v>
      </c>
      <c r="FK210" s="36">
        <v>0</v>
      </c>
      <c r="FL210" s="36">
        <v>0</v>
      </c>
      <c r="FM210" s="36">
        <v>0</v>
      </c>
      <c r="FN210" s="36">
        <v>0</v>
      </c>
      <c r="FO210" s="36">
        <v>0</v>
      </c>
      <c r="FP210" s="36">
        <v>0</v>
      </c>
      <c r="FQ210" s="36">
        <v>5540792</v>
      </c>
      <c r="FR210" s="36">
        <v>0</v>
      </c>
      <c r="FS210" s="37"/>
      <c r="FT210" s="39">
        <f t="shared" si="156"/>
        <v>70297</v>
      </c>
      <c r="FU210" s="39">
        <f t="shared" si="157"/>
        <v>664</v>
      </c>
      <c r="FV210" s="39">
        <f t="shared" si="158"/>
        <v>0</v>
      </c>
      <c r="FW210" s="39">
        <f t="shared" si="159"/>
        <v>24106070</v>
      </c>
      <c r="FX210" s="39">
        <f t="shared" si="160"/>
        <v>0</v>
      </c>
      <c r="FY210" s="39">
        <f t="shared" si="161"/>
        <v>802232</v>
      </c>
      <c r="FZ210" s="39">
        <f t="shared" si="162"/>
        <v>0</v>
      </c>
      <c r="GA210" s="39">
        <f t="shared" si="163"/>
        <v>729807</v>
      </c>
      <c r="GB210" s="39">
        <f t="shared" si="164"/>
        <v>3255468</v>
      </c>
      <c r="GC210" s="39">
        <f t="shared" si="165"/>
        <v>0</v>
      </c>
      <c r="GD210" s="39">
        <f t="shared" si="166"/>
        <v>0</v>
      </c>
      <c r="GE210" s="39">
        <f t="shared" si="167"/>
        <v>0</v>
      </c>
      <c r="GF210" s="39"/>
      <c r="GG210" s="39"/>
      <c r="GH210" s="39">
        <f t="shared" si="168"/>
        <v>197525.21008403364</v>
      </c>
      <c r="GI210" s="39">
        <f t="shared" si="169"/>
        <v>0</v>
      </c>
      <c r="GJ210" s="39">
        <f t="shared" si="170"/>
        <v>29162063.210084032</v>
      </c>
      <c r="GK210" s="39"/>
      <c r="GL210" s="39">
        <f t="shared" si="171"/>
        <v>0</v>
      </c>
      <c r="GM210" s="39"/>
      <c r="GN210" s="39">
        <f t="shared" si="172"/>
        <v>0</v>
      </c>
      <c r="GO210" s="40">
        <f t="shared" si="173"/>
        <v>5540792</v>
      </c>
      <c r="GP210" s="40">
        <f t="shared" si="174"/>
        <v>34702855.210084036</v>
      </c>
      <c r="GQ210" s="40">
        <f t="shared" si="175"/>
        <v>34702855.210084036</v>
      </c>
      <c r="GR210" s="39" t="str">
        <f>IFERROR(VLOOKUP(CONCATENATE(C210,R210,S210),'Clientes Afectados'!$L$4:$M$249,2,0),"NO")</f>
        <v>NO</v>
      </c>
      <c r="GS210" s="64">
        <f t="shared" si="176"/>
        <v>32</v>
      </c>
      <c r="GT210" s="39" t="e">
        <f>+IF(GS210&gt;#REF!,"SI","NO")</f>
        <v>#REF!</v>
      </c>
    </row>
    <row r="211" spans="1:202" x14ac:dyDescent="0.25">
      <c r="A211" s="35">
        <v>43132</v>
      </c>
      <c r="B211" s="36">
        <v>1594986</v>
      </c>
      <c r="C211" s="36">
        <v>1263130</v>
      </c>
      <c r="D211" s="36">
        <v>1263130</v>
      </c>
      <c r="E211" s="37" t="s">
        <v>267</v>
      </c>
      <c r="F211" s="37" t="s">
        <v>229</v>
      </c>
      <c r="G211" s="37" t="s">
        <v>268</v>
      </c>
      <c r="H211" s="85" t="s">
        <v>231</v>
      </c>
      <c r="I211" s="37" t="s">
        <v>262</v>
      </c>
      <c r="J211" s="37" t="s">
        <v>233</v>
      </c>
      <c r="K211" s="37" t="s">
        <v>234</v>
      </c>
      <c r="L211" s="37" t="s">
        <v>235</v>
      </c>
      <c r="M211" s="37" t="s">
        <v>269</v>
      </c>
      <c r="N211" s="37" t="s">
        <v>270</v>
      </c>
      <c r="O211" s="37" t="s">
        <v>270</v>
      </c>
      <c r="P211" s="37" t="s">
        <v>239</v>
      </c>
      <c r="Q211" s="37" t="s">
        <v>240</v>
      </c>
      <c r="R211" s="38">
        <v>43105</v>
      </c>
      <c r="S211" s="38">
        <v>43137</v>
      </c>
      <c r="T211" s="38">
        <v>43138</v>
      </c>
      <c r="U211" s="36">
        <v>210278621</v>
      </c>
      <c r="V211" s="36">
        <v>28158</v>
      </c>
      <c r="W211" s="36">
        <v>0</v>
      </c>
      <c r="X211" s="36">
        <v>6212</v>
      </c>
      <c r="Y211" s="36">
        <v>0</v>
      </c>
      <c r="Z211" s="36">
        <v>0</v>
      </c>
      <c r="AA211" s="36">
        <v>0</v>
      </c>
      <c r="AB211" s="36">
        <v>0</v>
      </c>
      <c r="AC211" s="36">
        <v>0</v>
      </c>
      <c r="AD211" s="36">
        <v>50</v>
      </c>
      <c r="AE211" s="36">
        <v>53</v>
      </c>
      <c r="AF211" s="36">
        <v>50</v>
      </c>
      <c r="AG211" s="36">
        <v>50</v>
      </c>
      <c r="AH211" s="36">
        <v>0</v>
      </c>
      <c r="AI211" s="36">
        <v>790</v>
      </c>
      <c r="AJ211" s="36">
        <v>0</v>
      </c>
      <c r="AK211" s="36">
        <v>2130544</v>
      </c>
      <c r="AL211" s="36">
        <v>0</v>
      </c>
      <c r="AM211" s="36">
        <v>0</v>
      </c>
      <c r="AN211" s="36">
        <v>0</v>
      </c>
      <c r="AO211" s="36">
        <v>0</v>
      </c>
      <c r="AP211" s="36">
        <v>0</v>
      </c>
      <c r="AQ211" s="36">
        <v>0</v>
      </c>
      <c r="AR211" s="36">
        <v>0</v>
      </c>
      <c r="AS211" s="36">
        <v>0</v>
      </c>
      <c r="AT211" s="36">
        <v>70903</v>
      </c>
      <c r="AU211" s="36">
        <v>0</v>
      </c>
      <c r="AV211" s="36">
        <v>0</v>
      </c>
      <c r="AW211" s="36">
        <v>17457</v>
      </c>
      <c r="AX211" s="36">
        <v>0</v>
      </c>
      <c r="AY211" s="36">
        <v>62327</v>
      </c>
      <c r="AZ211" s="36">
        <v>302142</v>
      </c>
      <c r="BA211" s="36">
        <v>0</v>
      </c>
      <c r="BB211" s="36">
        <v>0</v>
      </c>
      <c r="BC211" s="36">
        <v>0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0</v>
      </c>
      <c r="BM211" s="36">
        <v>0</v>
      </c>
      <c r="BN211" s="36">
        <v>0</v>
      </c>
      <c r="BO211" s="36">
        <v>0</v>
      </c>
      <c r="BP211" s="36">
        <v>0</v>
      </c>
      <c r="BQ211" s="36">
        <v>0</v>
      </c>
      <c r="BR211" s="36">
        <v>0</v>
      </c>
      <c r="BS211" s="36">
        <v>0</v>
      </c>
      <c r="BT211" s="36">
        <v>0</v>
      </c>
      <c r="BU211" s="36">
        <v>0</v>
      </c>
      <c r="BV211" s="36">
        <v>0</v>
      </c>
      <c r="BW211" s="36">
        <v>0</v>
      </c>
      <c r="BX211" s="3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2171566</v>
      </c>
      <c r="CE211" s="36">
        <v>2584164</v>
      </c>
      <c r="CF211" s="36">
        <v>0</v>
      </c>
      <c r="CG211" s="36">
        <v>412598</v>
      </c>
      <c r="CH211" s="36">
        <v>0</v>
      </c>
      <c r="CI211" s="36">
        <v>0</v>
      </c>
      <c r="CJ211" s="36">
        <v>0</v>
      </c>
      <c r="CK211" s="36">
        <v>0</v>
      </c>
      <c r="CL211" s="36">
        <v>412598</v>
      </c>
      <c r="CM211" s="36">
        <v>-2584164</v>
      </c>
      <c r="CN211" s="36">
        <v>0</v>
      </c>
      <c r="CO211" s="36">
        <v>0</v>
      </c>
      <c r="CP211" s="36">
        <v>0</v>
      </c>
      <c r="CQ211" s="36">
        <v>0</v>
      </c>
      <c r="CR211" s="36">
        <v>0</v>
      </c>
      <c r="CS211" s="36">
        <v>0</v>
      </c>
      <c r="CT211" s="36">
        <v>0</v>
      </c>
      <c r="CU211" s="36">
        <v>0</v>
      </c>
      <c r="CV211" s="36">
        <v>0</v>
      </c>
      <c r="CW211" s="36">
        <v>0</v>
      </c>
      <c r="CX211" s="36">
        <v>0</v>
      </c>
      <c r="CY211" s="36">
        <v>0</v>
      </c>
      <c r="CZ211" s="36">
        <v>0</v>
      </c>
      <c r="DA211" s="36">
        <v>0</v>
      </c>
      <c r="DB211" s="36">
        <v>0</v>
      </c>
      <c r="DC211" s="36">
        <v>0</v>
      </c>
      <c r="DD211" s="36">
        <v>0</v>
      </c>
      <c r="DE211" s="36">
        <v>-2584164</v>
      </c>
      <c r="DF211" s="36">
        <v>0</v>
      </c>
      <c r="DG211" s="36">
        <v>0</v>
      </c>
      <c r="DH211" s="36">
        <v>0</v>
      </c>
      <c r="DI211" s="36">
        <v>0</v>
      </c>
      <c r="DJ211" s="36">
        <v>0</v>
      </c>
      <c r="DK211" s="36">
        <v>0</v>
      </c>
      <c r="DL211" s="36">
        <v>0</v>
      </c>
      <c r="DM211" s="36">
        <v>0</v>
      </c>
      <c r="DN211" s="36">
        <v>0</v>
      </c>
      <c r="DO211" s="36">
        <v>0</v>
      </c>
      <c r="DP211" s="36">
        <v>0</v>
      </c>
      <c r="DQ211" s="36">
        <v>0</v>
      </c>
      <c r="DR211" s="36">
        <v>0</v>
      </c>
      <c r="DS211" s="36">
        <v>0</v>
      </c>
      <c r="DT211" s="36">
        <v>0</v>
      </c>
      <c r="DU211" s="36">
        <v>0</v>
      </c>
      <c r="DV211" s="36">
        <v>0</v>
      </c>
      <c r="DW211" s="36">
        <v>0</v>
      </c>
      <c r="DX211" s="36">
        <v>0</v>
      </c>
      <c r="DY211" s="36">
        <v>0</v>
      </c>
      <c r="DZ211" s="36">
        <v>0</v>
      </c>
      <c r="EA211" s="36">
        <v>0</v>
      </c>
      <c r="EB211" s="36">
        <v>0</v>
      </c>
      <c r="EC211" s="36">
        <v>0</v>
      </c>
      <c r="ED211" s="36">
        <v>0</v>
      </c>
      <c r="EE211" s="36">
        <v>0</v>
      </c>
      <c r="EF211" s="36">
        <v>0</v>
      </c>
      <c r="EG211" s="36">
        <v>0</v>
      </c>
      <c r="EH211" s="36">
        <v>0</v>
      </c>
      <c r="EI211" s="36">
        <v>0</v>
      </c>
      <c r="EJ211" s="36">
        <v>0</v>
      </c>
      <c r="EK211" s="36">
        <v>0</v>
      </c>
      <c r="EL211" s="36">
        <v>0</v>
      </c>
      <c r="EM211" s="36">
        <v>0</v>
      </c>
      <c r="EN211" s="36">
        <v>0</v>
      </c>
      <c r="EO211" s="36">
        <v>0</v>
      </c>
      <c r="EP211" s="36">
        <v>0</v>
      </c>
      <c r="EQ211" s="36">
        <v>0</v>
      </c>
      <c r="ER211" s="36">
        <v>0</v>
      </c>
      <c r="ES211" s="36">
        <v>0</v>
      </c>
      <c r="ET211" s="36">
        <v>0</v>
      </c>
      <c r="EU211" s="36">
        <v>0</v>
      </c>
      <c r="EV211" s="36">
        <v>0</v>
      </c>
      <c r="EW211" s="36">
        <v>0</v>
      </c>
      <c r="EX211" s="36">
        <v>0</v>
      </c>
      <c r="EY211" s="36">
        <v>0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0</v>
      </c>
      <c r="FF211" s="36">
        <v>0</v>
      </c>
      <c r="FG211" s="36">
        <v>0</v>
      </c>
      <c r="FH211" s="36">
        <v>0</v>
      </c>
      <c r="FI211" s="36">
        <v>0</v>
      </c>
      <c r="FJ211" s="36">
        <v>0</v>
      </c>
      <c r="FK211" s="36">
        <v>0</v>
      </c>
      <c r="FL211" s="36">
        <v>0</v>
      </c>
      <c r="FM211" s="36">
        <v>0</v>
      </c>
      <c r="FN211" s="36">
        <v>0</v>
      </c>
      <c r="FO211" s="36">
        <v>0</v>
      </c>
      <c r="FP211" s="36">
        <v>0</v>
      </c>
      <c r="FQ211" s="36">
        <v>412598</v>
      </c>
      <c r="FR211" s="36">
        <v>0</v>
      </c>
      <c r="FS211" s="37"/>
      <c r="FT211" s="39">
        <f t="shared" si="156"/>
        <v>0</v>
      </c>
      <c r="FU211" s="39">
        <f t="shared" si="157"/>
        <v>664</v>
      </c>
      <c r="FV211" s="39">
        <f t="shared" si="158"/>
        <v>0</v>
      </c>
      <c r="FW211" s="39">
        <f t="shared" si="159"/>
        <v>1790373</v>
      </c>
      <c r="FX211" s="39">
        <f t="shared" si="160"/>
        <v>0</v>
      </c>
      <c r="FY211" s="39">
        <f t="shared" si="161"/>
        <v>59582</v>
      </c>
      <c r="FZ211" s="39">
        <f t="shared" si="162"/>
        <v>0</v>
      </c>
      <c r="GA211" s="39">
        <f t="shared" si="163"/>
        <v>52376</v>
      </c>
      <c r="GB211" s="39">
        <f t="shared" si="164"/>
        <v>253901</v>
      </c>
      <c r="GC211" s="39">
        <f t="shared" si="165"/>
        <v>0</v>
      </c>
      <c r="GD211" s="39">
        <f t="shared" si="166"/>
        <v>0</v>
      </c>
      <c r="GE211" s="39">
        <f t="shared" si="167"/>
        <v>0</v>
      </c>
      <c r="GF211" s="39"/>
      <c r="GG211" s="39"/>
      <c r="GH211" s="39">
        <f t="shared" si="168"/>
        <v>14669.747899159665</v>
      </c>
      <c r="GI211" s="39">
        <f t="shared" si="169"/>
        <v>0</v>
      </c>
      <c r="GJ211" s="39">
        <f t="shared" si="170"/>
        <v>2171565.7478991598</v>
      </c>
      <c r="GK211" s="39"/>
      <c r="GL211" s="39">
        <f t="shared" si="171"/>
        <v>0</v>
      </c>
      <c r="GM211" s="39"/>
      <c r="GN211" s="39">
        <f t="shared" si="172"/>
        <v>0</v>
      </c>
      <c r="GO211" s="40">
        <f t="shared" si="173"/>
        <v>412597</v>
      </c>
      <c r="GP211" s="40">
        <f t="shared" si="174"/>
        <v>2584162.7478991598</v>
      </c>
      <c r="GQ211" s="40">
        <f t="shared" si="175"/>
        <v>2584162.7478991598</v>
      </c>
      <c r="GR211" s="39" t="str">
        <f>IFERROR(VLOOKUP(CONCATENATE(C211,R211,S211),'Clientes Afectados'!$L$4:$M$249,2,0),"NO")</f>
        <v>NO</v>
      </c>
      <c r="GS211" s="64">
        <f t="shared" si="176"/>
        <v>32</v>
      </c>
      <c r="GT211" s="39" t="e">
        <f>+IF(GS211&gt;#REF!,"SI","NO")</f>
        <v>#REF!</v>
      </c>
    </row>
    <row r="212" spans="1:202" x14ac:dyDescent="0.25">
      <c r="A212" s="35">
        <v>43132</v>
      </c>
      <c r="B212" s="36">
        <v>1594986</v>
      </c>
      <c r="C212" s="36">
        <v>1314153</v>
      </c>
      <c r="D212" s="36">
        <v>1314153</v>
      </c>
      <c r="E212" s="37" t="s">
        <v>271</v>
      </c>
      <c r="F212" s="37" t="s">
        <v>229</v>
      </c>
      <c r="G212" s="37" t="s">
        <v>272</v>
      </c>
      <c r="H212" s="85" t="s">
        <v>231</v>
      </c>
      <c r="I212" s="37" t="s">
        <v>262</v>
      </c>
      <c r="J212" s="37" t="s">
        <v>233</v>
      </c>
      <c r="K212" s="37" t="s">
        <v>234</v>
      </c>
      <c r="L212" s="37" t="s">
        <v>235</v>
      </c>
      <c r="M212" s="37" t="s">
        <v>245</v>
      </c>
      <c r="N212" s="37" t="s">
        <v>246</v>
      </c>
      <c r="O212" s="37" t="s">
        <v>246</v>
      </c>
      <c r="P212" s="37" t="s">
        <v>239</v>
      </c>
      <c r="Q212" s="37" t="s">
        <v>240</v>
      </c>
      <c r="R212" s="38">
        <v>43105</v>
      </c>
      <c r="S212" s="38">
        <v>43137</v>
      </c>
      <c r="T212" s="38">
        <v>43138</v>
      </c>
      <c r="U212" s="36">
        <v>210278621</v>
      </c>
      <c r="V212" s="36">
        <v>41869</v>
      </c>
      <c r="W212" s="36">
        <v>0</v>
      </c>
      <c r="X212" s="36">
        <v>232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96</v>
      </c>
      <c r="AE212" s="36">
        <v>110</v>
      </c>
      <c r="AF212" s="36">
        <v>93</v>
      </c>
      <c r="AG212" s="36">
        <v>102</v>
      </c>
      <c r="AH212" s="36">
        <v>0</v>
      </c>
      <c r="AI212" s="36">
        <v>790</v>
      </c>
      <c r="AJ212" s="36">
        <v>0</v>
      </c>
      <c r="AK212" s="36">
        <v>3167972</v>
      </c>
      <c r="AL212" s="36">
        <v>0</v>
      </c>
      <c r="AM212" s="36">
        <v>0</v>
      </c>
      <c r="AN212" s="36">
        <v>0</v>
      </c>
      <c r="AO212" s="36">
        <v>0</v>
      </c>
      <c r="AP212" s="36">
        <v>0</v>
      </c>
      <c r="AQ212" s="36">
        <v>0</v>
      </c>
      <c r="AR212" s="36">
        <v>0</v>
      </c>
      <c r="AS212" s="36">
        <v>0</v>
      </c>
      <c r="AT212" s="36">
        <v>105427</v>
      </c>
      <c r="AU212" s="36">
        <v>0</v>
      </c>
      <c r="AV212" s="36">
        <v>0</v>
      </c>
      <c r="AW212" s="36">
        <v>25959</v>
      </c>
      <c r="AX212" s="36">
        <v>0</v>
      </c>
      <c r="AY212" s="36">
        <v>129359</v>
      </c>
      <c r="AZ212" s="36">
        <v>610268</v>
      </c>
      <c r="BA212" s="36">
        <v>0</v>
      </c>
      <c r="BB212" s="36">
        <v>0</v>
      </c>
      <c r="BC212" s="36">
        <v>0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>
        <v>0</v>
      </c>
      <c r="BN212" s="36">
        <v>0</v>
      </c>
      <c r="BO212" s="36">
        <v>0</v>
      </c>
      <c r="BP212" s="36">
        <v>0</v>
      </c>
      <c r="BQ212" s="36">
        <v>0</v>
      </c>
      <c r="BR212" s="36">
        <v>0</v>
      </c>
      <c r="BS212" s="36">
        <v>0</v>
      </c>
      <c r="BT212" s="36">
        <v>0</v>
      </c>
      <c r="BU212" s="36">
        <v>0</v>
      </c>
      <c r="BV212" s="36">
        <v>0</v>
      </c>
      <c r="BW212" s="36">
        <v>0</v>
      </c>
      <c r="BX212" s="3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3394768</v>
      </c>
      <c r="CE212" s="36">
        <v>4039774</v>
      </c>
      <c r="CF212" s="36">
        <v>0</v>
      </c>
      <c r="CG212" s="36">
        <v>645006</v>
      </c>
      <c r="CH212" s="36">
        <v>0</v>
      </c>
      <c r="CI212" s="36">
        <v>0</v>
      </c>
      <c r="CJ212" s="36">
        <v>0</v>
      </c>
      <c r="CK212" s="36">
        <v>0</v>
      </c>
      <c r="CL212" s="36">
        <v>645006</v>
      </c>
      <c r="CM212" s="36">
        <v>-4039774</v>
      </c>
      <c r="CN212" s="36">
        <v>0</v>
      </c>
      <c r="CO212" s="36">
        <v>0</v>
      </c>
      <c r="CP212" s="36">
        <v>0</v>
      </c>
      <c r="CQ212" s="36">
        <v>0</v>
      </c>
      <c r="CR212" s="36">
        <v>0</v>
      </c>
      <c r="CS212" s="36">
        <v>0</v>
      </c>
      <c r="CT212" s="36">
        <v>0</v>
      </c>
      <c r="CU212" s="36">
        <v>0</v>
      </c>
      <c r="CV212" s="36">
        <v>0</v>
      </c>
      <c r="CW212" s="36">
        <v>0</v>
      </c>
      <c r="CX212" s="36">
        <v>0</v>
      </c>
      <c r="CY212" s="36">
        <v>0</v>
      </c>
      <c r="CZ212" s="36">
        <v>0</v>
      </c>
      <c r="DA212" s="36">
        <v>0</v>
      </c>
      <c r="DB212" s="36">
        <v>0</v>
      </c>
      <c r="DC212" s="36">
        <v>0</v>
      </c>
      <c r="DD212" s="36">
        <v>0</v>
      </c>
      <c r="DE212" s="36">
        <v>-4039774</v>
      </c>
      <c r="DF212" s="36">
        <v>0</v>
      </c>
      <c r="DG212" s="36">
        <v>0</v>
      </c>
      <c r="DH212" s="36">
        <v>0</v>
      </c>
      <c r="DI212" s="36">
        <v>0</v>
      </c>
      <c r="DJ212" s="36">
        <v>0</v>
      </c>
      <c r="DK212" s="36">
        <v>0</v>
      </c>
      <c r="DL212" s="36">
        <v>0</v>
      </c>
      <c r="DM212" s="36">
        <v>0</v>
      </c>
      <c r="DN212" s="36">
        <v>0</v>
      </c>
      <c r="DO212" s="36">
        <v>0</v>
      </c>
      <c r="DP212" s="36">
        <v>0</v>
      </c>
      <c r="DQ212" s="36">
        <v>0</v>
      </c>
      <c r="DR212" s="36">
        <v>0</v>
      </c>
      <c r="DS212" s="36">
        <v>0</v>
      </c>
      <c r="DT212" s="36">
        <v>0</v>
      </c>
      <c r="DU212" s="36">
        <v>0</v>
      </c>
      <c r="DV212" s="36">
        <v>0</v>
      </c>
      <c r="DW212" s="36">
        <v>0</v>
      </c>
      <c r="DX212" s="36">
        <v>0</v>
      </c>
      <c r="DY212" s="36">
        <v>0</v>
      </c>
      <c r="DZ212" s="36">
        <v>0</v>
      </c>
      <c r="EA212" s="36">
        <v>0</v>
      </c>
      <c r="EB212" s="36">
        <v>0</v>
      </c>
      <c r="EC212" s="36">
        <v>0</v>
      </c>
      <c r="ED212" s="36">
        <v>0</v>
      </c>
      <c r="EE212" s="36">
        <v>0</v>
      </c>
      <c r="EF212" s="36">
        <v>0</v>
      </c>
      <c r="EG212" s="36">
        <v>0</v>
      </c>
      <c r="EH212" s="36">
        <v>0</v>
      </c>
      <c r="EI212" s="36">
        <v>0</v>
      </c>
      <c r="EJ212" s="36">
        <v>0</v>
      </c>
      <c r="EK212" s="36">
        <v>0</v>
      </c>
      <c r="EL212" s="36">
        <v>0</v>
      </c>
      <c r="EM212" s="36">
        <v>0</v>
      </c>
      <c r="EN212" s="36">
        <v>0</v>
      </c>
      <c r="EO212" s="36">
        <v>0</v>
      </c>
      <c r="EP212" s="36">
        <v>0</v>
      </c>
      <c r="EQ212" s="36">
        <v>0</v>
      </c>
      <c r="ER212" s="36">
        <v>0</v>
      </c>
      <c r="ES212" s="36">
        <v>0</v>
      </c>
      <c r="ET212" s="36">
        <v>0</v>
      </c>
      <c r="EU212" s="36">
        <v>0</v>
      </c>
      <c r="EV212" s="36">
        <v>0</v>
      </c>
      <c r="EW212" s="36">
        <v>0</v>
      </c>
      <c r="EX212" s="36">
        <v>0</v>
      </c>
      <c r="EY212" s="36">
        <v>0</v>
      </c>
      <c r="EZ212" s="36">
        <v>0</v>
      </c>
      <c r="FA212" s="36">
        <v>0</v>
      </c>
      <c r="FB212" s="36">
        <v>0</v>
      </c>
      <c r="FC212" s="36">
        <v>0</v>
      </c>
      <c r="FD212" s="36">
        <v>0</v>
      </c>
      <c r="FE212" s="36">
        <v>0</v>
      </c>
      <c r="FF212" s="36">
        <v>0</v>
      </c>
      <c r="FG212" s="36">
        <v>0</v>
      </c>
      <c r="FH212" s="36">
        <v>0</v>
      </c>
      <c r="FI212" s="36">
        <v>0</v>
      </c>
      <c r="FJ212" s="36">
        <v>0</v>
      </c>
      <c r="FK212" s="36">
        <v>0</v>
      </c>
      <c r="FL212" s="36">
        <v>0</v>
      </c>
      <c r="FM212" s="36">
        <v>0</v>
      </c>
      <c r="FN212" s="36">
        <v>0</v>
      </c>
      <c r="FO212" s="36">
        <v>0</v>
      </c>
      <c r="FP212" s="36">
        <v>0</v>
      </c>
      <c r="FQ212" s="36">
        <v>645006</v>
      </c>
      <c r="FR212" s="36">
        <v>0</v>
      </c>
      <c r="FS212" s="37"/>
      <c r="FT212" s="39">
        <f t="shared" si="156"/>
        <v>0</v>
      </c>
      <c r="FU212" s="39">
        <f t="shared" si="157"/>
        <v>664</v>
      </c>
      <c r="FV212" s="39">
        <f t="shared" si="158"/>
        <v>0</v>
      </c>
      <c r="FW212" s="39">
        <f t="shared" si="159"/>
        <v>2662161</v>
      </c>
      <c r="FX212" s="39">
        <f t="shared" si="160"/>
        <v>0</v>
      </c>
      <c r="FY212" s="39">
        <f t="shared" si="161"/>
        <v>88594</v>
      </c>
      <c r="FZ212" s="39">
        <f t="shared" si="162"/>
        <v>0</v>
      </c>
      <c r="GA212" s="39">
        <f t="shared" si="163"/>
        <v>108705</v>
      </c>
      <c r="GB212" s="39">
        <f t="shared" si="164"/>
        <v>512830</v>
      </c>
      <c r="GC212" s="39">
        <f t="shared" si="165"/>
        <v>0</v>
      </c>
      <c r="GD212" s="39">
        <f t="shared" si="166"/>
        <v>0</v>
      </c>
      <c r="GE212" s="39">
        <f t="shared" si="167"/>
        <v>0</v>
      </c>
      <c r="GF212" s="39"/>
      <c r="GG212" s="39"/>
      <c r="GH212" s="39">
        <f t="shared" si="168"/>
        <v>21814.285714285714</v>
      </c>
      <c r="GI212" s="39">
        <f t="shared" si="169"/>
        <v>0</v>
      </c>
      <c r="GJ212" s="39">
        <f t="shared" si="170"/>
        <v>3394768.2857142859</v>
      </c>
      <c r="GK212" s="39"/>
      <c r="GL212" s="39">
        <f t="shared" si="171"/>
        <v>0</v>
      </c>
      <c r="GM212" s="39"/>
      <c r="GN212" s="39">
        <f t="shared" si="172"/>
        <v>0</v>
      </c>
      <c r="GO212" s="40">
        <f t="shared" si="173"/>
        <v>645006</v>
      </c>
      <c r="GP212" s="40">
        <f t="shared" si="174"/>
        <v>4039774.2857142859</v>
      </c>
      <c r="GQ212" s="40">
        <f t="shared" si="175"/>
        <v>4039774.2857142859</v>
      </c>
      <c r="GR212" s="39" t="str">
        <f>IFERROR(VLOOKUP(CONCATENATE(C212,R212,S212),'Clientes Afectados'!$L$4:$M$249,2,0),"NO")</f>
        <v>NO</v>
      </c>
      <c r="GS212" s="64">
        <f t="shared" si="176"/>
        <v>32</v>
      </c>
      <c r="GT212" s="39" t="e">
        <f>+IF(GS212&gt;#REF!,"SI","NO")</f>
        <v>#REF!</v>
      </c>
    </row>
    <row r="213" spans="1:202" x14ac:dyDescent="0.25">
      <c r="A213" s="35">
        <v>43132</v>
      </c>
      <c r="B213" s="36">
        <v>1594986</v>
      </c>
      <c r="C213" s="36">
        <v>1314156</v>
      </c>
      <c r="D213" s="36">
        <v>1314156</v>
      </c>
      <c r="E213" s="37" t="s">
        <v>273</v>
      </c>
      <c r="F213" s="37" t="s">
        <v>229</v>
      </c>
      <c r="G213" s="37" t="s">
        <v>274</v>
      </c>
      <c r="H213" s="85" t="s">
        <v>231</v>
      </c>
      <c r="I213" s="37" t="s">
        <v>262</v>
      </c>
      <c r="J213" s="37" t="s">
        <v>233</v>
      </c>
      <c r="K213" s="37" t="s">
        <v>234</v>
      </c>
      <c r="L213" s="37" t="s">
        <v>235</v>
      </c>
      <c r="M213" s="37" t="s">
        <v>245</v>
      </c>
      <c r="N213" s="37" t="s">
        <v>245</v>
      </c>
      <c r="O213" s="37" t="s">
        <v>245</v>
      </c>
      <c r="P213" s="37" t="s">
        <v>239</v>
      </c>
      <c r="Q213" s="37" t="s">
        <v>240</v>
      </c>
      <c r="R213" s="38">
        <v>43105</v>
      </c>
      <c r="S213" s="38">
        <v>43137</v>
      </c>
      <c r="T213" s="38">
        <v>43138</v>
      </c>
      <c r="U213" s="36">
        <v>210278621</v>
      </c>
      <c r="V213" s="36">
        <v>36347</v>
      </c>
      <c r="W213" s="36">
        <v>0</v>
      </c>
      <c r="X213" s="36">
        <v>12360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58</v>
      </c>
      <c r="AE213" s="36">
        <v>58</v>
      </c>
      <c r="AF213" s="36">
        <v>58</v>
      </c>
      <c r="AG213" s="36">
        <v>57</v>
      </c>
      <c r="AH213" s="36">
        <v>122217</v>
      </c>
      <c r="AI213" s="36">
        <v>790</v>
      </c>
      <c r="AJ213" s="36">
        <v>0</v>
      </c>
      <c r="AK213" s="36">
        <v>2750155</v>
      </c>
      <c r="AL213" s="36">
        <v>0</v>
      </c>
      <c r="AM213" s="36">
        <v>0</v>
      </c>
      <c r="AN213" s="36">
        <v>0</v>
      </c>
      <c r="AO213" s="36">
        <v>0</v>
      </c>
      <c r="AP213" s="36">
        <v>0</v>
      </c>
      <c r="AQ213" s="36">
        <v>0</v>
      </c>
      <c r="AR213" s="36">
        <v>0</v>
      </c>
      <c r="AS213" s="36">
        <v>0</v>
      </c>
      <c r="AT213" s="36">
        <v>91523</v>
      </c>
      <c r="AU213" s="36">
        <v>0</v>
      </c>
      <c r="AV213" s="36">
        <v>0</v>
      </c>
      <c r="AW213" s="36">
        <v>22535</v>
      </c>
      <c r="AX213" s="36">
        <v>0</v>
      </c>
      <c r="AY213" s="36">
        <v>68207</v>
      </c>
      <c r="AZ213" s="36">
        <v>341033</v>
      </c>
      <c r="BA213" s="36">
        <v>0</v>
      </c>
      <c r="BB213" s="36">
        <v>0</v>
      </c>
      <c r="BC213" s="36">
        <v>0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>
        <v>0</v>
      </c>
      <c r="BN213" s="36">
        <v>0</v>
      </c>
      <c r="BO213" s="36">
        <v>0</v>
      </c>
      <c r="BP213" s="36">
        <v>0</v>
      </c>
      <c r="BQ213" s="36">
        <v>0</v>
      </c>
      <c r="BR213" s="36">
        <v>0</v>
      </c>
      <c r="BS213" s="36">
        <v>0</v>
      </c>
      <c r="BT213" s="36">
        <v>0</v>
      </c>
      <c r="BU213" s="36">
        <v>0</v>
      </c>
      <c r="BV213" s="36">
        <v>0</v>
      </c>
      <c r="BW213" s="36">
        <v>0</v>
      </c>
      <c r="BX213" s="3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2854168</v>
      </c>
      <c r="CE213" s="36">
        <v>3396460</v>
      </c>
      <c r="CF213" s="36">
        <v>0</v>
      </c>
      <c r="CG213" s="36">
        <v>542292</v>
      </c>
      <c r="CH213" s="36">
        <v>0</v>
      </c>
      <c r="CI213" s="36">
        <v>0</v>
      </c>
      <c r="CJ213" s="36">
        <v>0</v>
      </c>
      <c r="CK213" s="36">
        <v>0</v>
      </c>
      <c r="CL213" s="36">
        <v>542292</v>
      </c>
      <c r="CM213" s="36">
        <v>-3396460</v>
      </c>
      <c r="CN213" s="36">
        <v>0</v>
      </c>
      <c r="CO213" s="36">
        <v>0</v>
      </c>
      <c r="CP213" s="36">
        <v>0</v>
      </c>
      <c r="CQ213" s="36">
        <v>0</v>
      </c>
      <c r="CR213" s="36">
        <v>0</v>
      </c>
      <c r="CS213" s="36">
        <v>0</v>
      </c>
      <c r="CT213" s="36">
        <v>0</v>
      </c>
      <c r="CU213" s="36">
        <v>0</v>
      </c>
      <c r="CV213" s="36">
        <v>0</v>
      </c>
      <c r="CW213" s="36">
        <v>0</v>
      </c>
      <c r="CX213" s="36">
        <v>0</v>
      </c>
      <c r="CY213" s="36">
        <v>0</v>
      </c>
      <c r="CZ213" s="36">
        <v>0</v>
      </c>
      <c r="DA213" s="36">
        <v>0</v>
      </c>
      <c r="DB213" s="36">
        <v>0</v>
      </c>
      <c r="DC213" s="36">
        <v>0</v>
      </c>
      <c r="DD213" s="36">
        <v>0</v>
      </c>
      <c r="DE213" s="36">
        <v>-3396460</v>
      </c>
      <c r="DF213" s="36">
        <v>0</v>
      </c>
      <c r="DG213" s="36">
        <v>0</v>
      </c>
      <c r="DH213" s="36">
        <v>0</v>
      </c>
      <c r="DI213" s="36">
        <v>0</v>
      </c>
      <c r="DJ213" s="36">
        <v>0</v>
      </c>
      <c r="DK213" s="36">
        <v>0</v>
      </c>
      <c r="DL213" s="36">
        <v>0</v>
      </c>
      <c r="DM213" s="36">
        <v>0</v>
      </c>
      <c r="DN213" s="36">
        <v>0</v>
      </c>
      <c r="DO213" s="36">
        <v>0</v>
      </c>
      <c r="DP213" s="36">
        <v>0</v>
      </c>
      <c r="DQ213" s="36">
        <v>0</v>
      </c>
      <c r="DR213" s="36">
        <v>0</v>
      </c>
      <c r="DS213" s="36">
        <v>0</v>
      </c>
      <c r="DT213" s="36">
        <v>0</v>
      </c>
      <c r="DU213" s="36">
        <v>0</v>
      </c>
      <c r="DV213" s="36">
        <v>0</v>
      </c>
      <c r="DW213" s="36">
        <v>0</v>
      </c>
      <c r="DX213" s="36">
        <v>0</v>
      </c>
      <c r="DY213" s="36">
        <v>0</v>
      </c>
      <c r="DZ213" s="36">
        <v>0</v>
      </c>
      <c r="EA213" s="36">
        <v>0</v>
      </c>
      <c r="EB213" s="36">
        <v>0</v>
      </c>
      <c r="EC213" s="36">
        <v>0</v>
      </c>
      <c r="ED213" s="36">
        <v>0</v>
      </c>
      <c r="EE213" s="36">
        <v>0</v>
      </c>
      <c r="EF213" s="36">
        <v>0</v>
      </c>
      <c r="EG213" s="36">
        <v>0</v>
      </c>
      <c r="EH213" s="36">
        <v>0</v>
      </c>
      <c r="EI213" s="36">
        <v>0</v>
      </c>
      <c r="EJ213" s="36">
        <v>0</v>
      </c>
      <c r="EK213" s="36">
        <v>0</v>
      </c>
      <c r="EL213" s="36">
        <v>0</v>
      </c>
      <c r="EM213" s="36">
        <v>0</v>
      </c>
      <c r="EN213" s="36">
        <v>0</v>
      </c>
      <c r="EO213" s="36">
        <v>0</v>
      </c>
      <c r="EP213" s="36">
        <v>0</v>
      </c>
      <c r="EQ213" s="36">
        <v>0</v>
      </c>
      <c r="ER213" s="36">
        <v>0</v>
      </c>
      <c r="ES213" s="36">
        <v>0</v>
      </c>
      <c r="ET213" s="36">
        <v>0</v>
      </c>
      <c r="EU213" s="36">
        <v>0</v>
      </c>
      <c r="EV213" s="36">
        <v>0</v>
      </c>
      <c r="EW213" s="36">
        <v>0</v>
      </c>
      <c r="EX213" s="36">
        <v>0</v>
      </c>
      <c r="EY213" s="36">
        <v>0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0</v>
      </c>
      <c r="FF213" s="36">
        <v>0</v>
      </c>
      <c r="FG213" s="36">
        <v>0</v>
      </c>
      <c r="FH213" s="36">
        <v>0</v>
      </c>
      <c r="FI213" s="36">
        <v>0</v>
      </c>
      <c r="FJ213" s="36">
        <v>0</v>
      </c>
      <c r="FK213" s="36">
        <v>0</v>
      </c>
      <c r="FL213" s="36">
        <v>0</v>
      </c>
      <c r="FM213" s="36">
        <v>0</v>
      </c>
      <c r="FN213" s="36">
        <v>0</v>
      </c>
      <c r="FO213" s="36">
        <v>0</v>
      </c>
      <c r="FP213" s="36">
        <v>0</v>
      </c>
      <c r="FQ213" s="36">
        <v>542292</v>
      </c>
      <c r="FR213" s="36">
        <v>0</v>
      </c>
      <c r="FS213" s="37"/>
      <c r="FT213" s="39">
        <f t="shared" si="156"/>
        <v>102703</v>
      </c>
      <c r="FU213" s="39">
        <f t="shared" si="157"/>
        <v>664</v>
      </c>
      <c r="FV213" s="39">
        <f t="shared" si="158"/>
        <v>0</v>
      </c>
      <c r="FW213" s="39">
        <f t="shared" si="159"/>
        <v>2311055</v>
      </c>
      <c r="FX213" s="39">
        <f t="shared" si="160"/>
        <v>0</v>
      </c>
      <c r="FY213" s="39">
        <f t="shared" si="161"/>
        <v>76910</v>
      </c>
      <c r="FZ213" s="39">
        <f t="shared" si="162"/>
        <v>0</v>
      </c>
      <c r="GA213" s="39">
        <f t="shared" si="163"/>
        <v>57317</v>
      </c>
      <c r="GB213" s="39">
        <f t="shared" si="164"/>
        <v>286582</v>
      </c>
      <c r="GC213" s="39">
        <f t="shared" si="165"/>
        <v>0</v>
      </c>
      <c r="GD213" s="39">
        <f t="shared" si="166"/>
        <v>0</v>
      </c>
      <c r="GE213" s="39">
        <f t="shared" si="167"/>
        <v>0</v>
      </c>
      <c r="GF213" s="39"/>
      <c r="GG213" s="39"/>
      <c r="GH213" s="39">
        <f t="shared" si="168"/>
        <v>18936.974789915967</v>
      </c>
      <c r="GI213" s="39">
        <f t="shared" si="169"/>
        <v>0</v>
      </c>
      <c r="GJ213" s="39">
        <f t="shared" si="170"/>
        <v>2854167.9747899161</v>
      </c>
      <c r="GK213" s="39"/>
      <c r="GL213" s="39">
        <f t="shared" si="171"/>
        <v>0</v>
      </c>
      <c r="GM213" s="39"/>
      <c r="GN213" s="39">
        <f t="shared" si="172"/>
        <v>0</v>
      </c>
      <c r="GO213" s="40">
        <f t="shared" si="173"/>
        <v>542292</v>
      </c>
      <c r="GP213" s="40">
        <f t="shared" si="174"/>
        <v>3396459.9747899161</v>
      </c>
      <c r="GQ213" s="40">
        <f t="shared" si="175"/>
        <v>3396459.9747899161</v>
      </c>
      <c r="GR213" s="39" t="str">
        <f>IFERROR(VLOOKUP(CONCATENATE(C213,R213,S213),'Clientes Afectados'!$L$4:$M$249,2,0),"NO")</f>
        <v>NO</v>
      </c>
      <c r="GS213" s="64">
        <f t="shared" si="176"/>
        <v>32</v>
      </c>
      <c r="GT213" s="39" t="e">
        <f>+IF(GS213&gt;#REF!,"SI","NO")</f>
        <v>#REF!</v>
      </c>
    </row>
    <row r="214" spans="1:202" x14ac:dyDescent="0.25">
      <c r="A214" s="35">
        <v>43132</v>
      </c>
      <c r="B214" s="36">
        <v>1594986</v>
      </c>
      <c r="C214" s="36">
        <v>1386062</v>
      </c>
      <c r="D214" s="36">
        <v>1386062</v>
      </c>
      <c r="E214" s="37" t="s">
        <v>351</v>
      </c>
      <c r="F214" s="37" t="s">
        <v>229</v>
      </c>
      <c r="G214" s="37" t="s">
        <v>334</v>
      </c>
      <c r="H214" s="85" t="s">
        <v>231</v>
      </c>
      <c r="I214" s="37" t="s">
        <v>262</v>
      </c>
      <c r="J214" s="37" t="s">
        <v>233</v>
      </c>
      <c r="K214" s="37" t="s">
        <v>234</v>
      </c>
      <c r="L214" s="37" t="s">
        <v>235</v>
      </c>
      <c r="M214" s="37" t="s">
        <v>245</v>
      </c>
      <c r="N214" s="37" t="s">
        <v>246</v>
      </c>
      <c r="O214" s="37" t="s">
        <v>246</v>
      </c>
      <c r="P214" s="37" t="s">
        <v>239</v>
      </c>
      <c r="Q214" s="37" t="s">
        <v>240</v>
      </c>
      <c r="R214" s="38">
        <v>43105</v>
      </c>
      <c r="S214" s="38">
        <v>43137</v>
      </c>
      <c r="T214" s="38">
        <v>43138</v>
      </c>
      <c r="U214" s="36">
        <v>210278621</v>
      </c>
      <c r="V214" s="36">
        <v>85866</v>
      </c>
      <c r="W214" s="36">
        <v>0</v>
      </c>
      <c r="X214" s="36">
        <v>28170</v>
      </c>
      <c r="Y214" s="36">
        <v>0</v>
      </c>
      <c r="Z214" s="36">
        <v>0</v>
      </c>
      <c r="AA214" s="36">
        <v>0</v>
      </c>
      <c r="AB214" s="36">
        <v>0</v>
      </c>
      <c r="AC214" s="36">
        <v>0</v>
      </c>
      <c r="AD214" s="36">
        <v>227</v>
      </c>
      <c r="AE214" s="36">
        <v>280</v>
      </c>
      <c r="AF214" s="36">
        <v>227</v>
      </c>
      <c r="AG214" s="36">
        <v>148</v>
      </c>
      <c r="AH214" s="36">
        <v>0</v>
      </c>
      <c r="AI214" s="36">
        <v>790</v>
      </c>
      <c r="AJ214" s="36">
        <v>0</v>
      </c>
      <c r="AK214" s="36">
        <v>6496955</v>
      </c>
      <c r="AL214" s="36">
        <v>0</v>
      </c>
      <c r="AM214" s="36">
        <v>0</v>
      </c>
      <c r="AN214" s="36">
        <v>0</v>
      </c>
      <c r="AO214" s="36">
        <v>0</v>
      </c>
      <c r="AP214" s="36">
        <v>0</v>
      </c>
      <c r="AQ214" s="36">
        <v>0</v>
      </c>
      <c r="AR214" s="36">
        <v>0</v>
      </c>
      <c r="AS214" s="36">
        <v>0</v>
      </c>
      <c r="AT214" s="36">
        <v>216213</v>
      </c>
      <c r="AU214" s="36">
        <v>0</v>
      </c>
      <c r="AV214" s="36">
        <v>0</v>
      </c>
      <c r="AW214" s="36">
        <v>53236</v>
      </c>
      <c r="AX214" s="36">
        <v>0</v>
      </c>
      <c r="AY214" s="36">
        <v>329866</v>
      </c>
      <c r="AZ214" s="36">
        <v>888479</v>
      </c>
      <c r="BA214" s="36">
        <v>0</v>
      </c>
      <c r="BB214" s="36">
        <v>0</v>
      </c>
      <c r="BC214" s="36">
        <v>0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>
        <v>0</v>
      </c>
      <c r="BN214" s="36">
        <v>0</v>
      </c>
      <c r="BO214" s="36">
        <v>0</v>
      </c>
      <c r="BP214" s="36">
        <v>0</v>
      </c>
      <c r="BQ214" s="36">
        <v>0</v>
      </c>
      <c r="BR214" s="36">
        <v>0</v>
      </c>
      <c r="BS214" s="36">
        <v>0</v>
      </c>
      <c r="BT214" s="36">
        <v>0</v>
      </c>
      <c r="BU214" s="36">
        <v>0</v>
      </c>
      <c r="BV214" s="36">
        <v>0</v>
      </c>
      <c r="BW214" s="36">
        <v>0</v>
      </c>
      <c r="BX214" s="3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6710537</v>
      </c>
      <c r="CE214" s="36">
        <v>7985539</v>
      </c>
      <c r="CF214" s="36">
        <v>0</v>
      </c>
      <c r="CG214" s="36">
        <v>1275002</v>
      </c>
      <c r="CH214" s="36">
        <v>0</v>
      </c>
      <c r="CI214" s="36">
        <v>0</v>
      </c>
      <c r="CJ214" s="36">
        <v>0</v>
      </c>
      <c r="CK214" s="36">
        <v>0</v>
      </c>
      <c r="CL214" s="36">
        <v>1275002</v>
      </c>
      <c r="CM214" s="36">
        <v>-7985539</v>
      </c>
      <c r="CN214" s="36">
        <v>0</v>
      </c>
      <c r="CO214" s="36">
        <v>0</v>
      </c>
      <c r="CP214" s="36">
        <v>0</v>
      </c>
      <c r="CQ214" s="36">
        <v>0</v>
      </c>
      <c r="CR214" s="36">
        <v>0</v>
      </c>
      <c r="CS214" s="36">
        <v>0</v>
      </c>
      <c r="CT214" s="36">
        <v>0</v>
      </c>
      <c r="CU214" s="36">
        <v>0</v>
      </c>
      <c r="CV214" s="36">
        <v>0</v>
      </c>
      <c r="CW214" s="36">
        <v>0</v>
      </c>
      <c r="CX214" s="36">
        <v>0</v>
      </c>
      <c r="CY214" s="36">
        <v>0</v>
      </c>
      <c r="CZ214" s="36">
        <v>0</v>
      </c>
      <c r="DA214" s="36">
        <v>0</v>
      </c>
      <c r="DB214" s="36">
        <v>0</v>
      </c>
      <c r="DC214" s="36">
        <v>0</v>
      </c>
      <c r="DD214" s="36">
        <v>0</v>
      </c>
      <c r="DE214" s="36">
        <v>-7985539</v>
      </c>
      <c r="DF214" s="36">
        <v>0</v>
      </c>
      <c r="DG214" s="36">
        <v>0</v>
      </c>
      <c r="DH214" s="36">
        <v>0</v>
      </c>
      <c r="DI214" s="36">
        <v>0</v>
      </c>
      <c r="DJ214" s="36">
        <v>0</v>
      </c>
      <c r="DK214" s="36">
        <v>0</v>
      </c>
      <c r="DL214" s="36">
        <v>0</v>
      </c>
      <c r="DM214" s="36">
        <v>0</v>
      </c>
      <c r="DN214" s="36">
        <v>0</v>
      </c>
      <c r="DO214" s="36">
        <v>0</v>
      </c>
      <c r="DP214" s="36">
        <v>0</v>
      </c>
      <c r="DQ214" s="36">
        <v>0</v>
      </c>
      <c r="DR214" s="36">
        <v>0</v>
      </c>
      <c r="DS214" s="36">
        <v>0</v>
      </c>
      <c r="DT214" s="36">
        <v>0</v>
      </c>
      <c r="DU214" s="36">
        <v>0</v>
      </c>
      <c r="DV214" s="36">
        <v>0</v>
      </c>
      <c r="DW214" s="36">
        <v>0</v>
      </c>
      <c r="DX214" s="36">
        <v>0</v>
      </c>
      <c r="DY214" s="36">
        <v>0</v>
      </c>
      <c r="DZ214" s="36">
        <v>0</v>
      </c>
      <c r="EA214" s="36">
        <v>0</v>
      </c>
      <c r="EB214" s="36">
        <v>0</v>
      </c>
      <c r="EC214" s="36">
        <v>0</v>
      </c>
      <c r="ED214" s="36">
        <v>0</v>
      </c>
      <c r="EE214" s="36">
        <v>0</v>
      </c>
      <c r="EF214" s="36">
        <v>0</v>
      </c>
      <c r="EG214" s="36">
        <v>0</v>
      </c>
      <c r="EH214" s="36">
        <v>0</v>
      </c>
      <c r="EI214" s="36">
        <v>0</v>
      </c>
      <c r="EJ214" s="36">
        <v>0</v>
      </c>
      <c r="EK214" s="36">
        <v>0</v>
      </c>
      <c r="EL214" s="36">
        <v>0</v>
      </c>
      <c r="EM214" s="36">
        <v>0</v>
      </c>
      <c r="EN214" s="36">
        <v>0</v>
      </c>
      <c r="EO214" s="36">
        <v>0</v>
      </c>
      <c r="EP214" s="36">
        <v>0</v>
      </c>
      <c r="EQ214" s="36">
        <v>0</v>
      </c>
      <c r="ER214" s="36">
        <v>0</v>
      </c>
      <c r="ES214" s="36">
        <v>0</v>
      </c>
      <c r="ET214" s="36">
        <v>0</v>
      </c>
      <c r="EU214" s="36">
        <v>0</v>
      </c>
      <c r="EV214" s="36">
        <v>0</v>
      </c>
      <c r="EW214" s="36">
        <v>0</v>
      </c>
      <c r="EX214" s="36">
        <v>0</v>
      </c>
      <c r="EY214" s="36">
        <v>0</v>
      </c>
      <c r="EZ214" s="36">
        <v>0</v>
      </c>
      <c r="FA214" s="36">
        <v>0</v>
      </c>
      <c r="FB214" s="36">
        <v>0</v>
      </c>
      <c r="FC214" s="36">
        <v>0</v>
      </c>
      <c r="FD214" s="36">
        <v>0</v>
      </c>
      <c r="FE214" s="36">
        <v>0</v>
      </c>
      <c r="FF214" s="36">
        <v>0</v>
      </c>
      <c r="FG214" s="36">
        <v>0</v>
      </c>
      <c r="FH214" s="36">
        <v>0</v>
      </c>
      <c r="FI214" s="36">
        <v>0</v>
      </c>
      <c r="FJ214" s="36">
        <v>0</v>
      </c>
      <c r="FK214" s="36">
        <v>0</v>
      </c>
      <c r="FL214" s="36">
        <v>0</v>
      </c>
      <c r="FM214" s="36">
        <v>0</v>
      </c>
      <c r="FN214" s="36">
        <v>0</v>
      </c>
      <c r="FO214" s="36">
        <v>0</v>
      </c>
      <c r="FP214" s="36">
        <v>0</v>
      </c>
      <c r="FQ214" s="36">
        <v>1275002</v>
      </c>
      <c r="FR214" s="36">
        <v>0</v>
      </c>
      <c r="FS214" s="37"/>
      <c r="FT214" s="39">
        <f t="shared" si="156"/>
        <v>0</v>
      </c>
      <c r="FU214" s="39">
        <f t="shared" si="157"/>
        <v>664</v>
      </c>
      <c r="FV214" s="39">
        <f t="shared" si="158"/>
        <v>0</v>
      </c>
      <c r="FW214" s="39">
        <f t="shared" si="159"/>
        <v>5459626</v>
      </c>
      <c r="FX214" s="39">
        <f t="shared" si="160"/>
        <v>0</v>
      </c>
      <c r="FY214" s="39">
        <f t="shared" si="161"/>
        <v>181692</v>
      </c>
      <c r="FZ214" s="39">
        <f t="shared" si="162"/>
        <v>0</v>
      </c>
      <c r="GA214" s="39">
        <f t="shared" si="163"/>
        <v>277198</v>
      </c>
      <c r="GB214" s="39">
        <f t="shared" si="164"/>
        <v>746621</v>
      </c>
      <c r="GC214" s="39">
        <f t="shared" si="165"/>
        <v>0</v>
      </c>
      <c r="GD214" s="39">
        <f t="shared" si="166"/>
        <v>0</v>
      </c>
      <c r="GE214" s="39">
        <f t="shared" si="167"/>
        <v>0</v>
      </c>
      <c r="GF214" s="39"/>
      <c r="GG214" s="39"/>
      <c r="GH214" s="39">
        <f t="shared" si="168"/>
        <v>44736.134453781517</v>
      </c>
      <c r="GI214" s="39">
        <f t="shared" si="169"/>
        <v>0</v>
      </c>
      <c r="GJ214" s="39">
        <f t="shared" si="170"/>
        <v>6710537.1344537819</v>
      </c>
      <c r="GK214" s="39"/>
      <c r="GL214" s="39">
        <f t="shared" si="171"/>
        <v>0</v>
      </c>
      <c r="GM214" s="39"/>
      <c r="GN214" s="39">
        <f t="shared" si="172"/>
        <v>0</v>
      </c>
      <c r="GO214" s="40">
        <f t="shared" si="173"/>
        <v>1275002</v>
      </c>
      <c r="GP214" s="40">
        <f t="shared" si="174"/>
        <v>7985539.1344537819</v>
      </c>
      <c r="GQ214" s="40">
        <f t="shared" si="175"/>
        <v>7985539.1344537819</v>
      </c>
      <c r="GR214" s="39" t="str">
        <f>IFERROR(VLOOKUP(CONCATENATE(C214,R214,S214),'Clientes Afectados'!$L$4:$M$249,2,0),"NO")</f>
        <v>NO</v>
      </c>
      <c r="GS214" s="64">
        <f t="shared" si="176"/>
        <v>32</v>
      </c>
      <c r="GT214" s="39" t="e">
        <f>+IF(GS214&gt;#REF!,"SI","NO")</f>
        <v>#REF!</v>
      </c>
    </row>
    <row r="215" spans="1:202" x14ac:dyDescent="0.25">
      <c r="A215" s="35">
        <v>43132</v>
      </c>
      <c r="B215" s="36">
        <v>1594986</v>
      </c>
      <c r="C215" s="36">
        <v>1459358</v>
      </c>
      <c r="D215" s="36">
        <v>1459358</v>
      </c>
      <c r="E215" s="37" t="s">
        <v>275</v>
      </c>
      <c r="F215" s="37" t="s">
        <v>229</v>
      </c>
      <c r="G215" s="37" t="s">
        <v>276</v>
      </c>
      <c r="H215" s="85" t="s">
        <v>231</v>
      </c>
      <c r="I215" s="37" t="s">
        <v>262</v>
      </c>
      <c r="J215" s="37" t="s">
        <v>233</v>
      </c>
      <c r="K215" s="37" t="s">
        <v>234</v>
      </c>
      <c r="L215" s="37" t="s">
        <v>235</v>
      </c>
      <c r="M215" s="37" t="s">
        <v>252</v>
      </c>
      <c r="N215" s="37" t="s">
        <v>253</v>
      </c>
      <c r="O215" s="37" t="s">
        <v>253</v>
      </c>
      <c r="P215" s="37" t="s">
        <v>239</v>
      </c>
      <c r="Q215" s="37" t="s">
        <v>240</v>
      </c>
      <c r="R215" s="38">
        <v>43105</v>
      </c>
      <c r="S215" s="38">
        <v>43137</v>
      </c>
      <c r="T215" s="38">
        <v>43138</v>
      </c>
      <c r="U215" s="36">
        <v>210278621</v>
      </c>
      <c r="V215" s="36">
        <v>48921</v>
      </c>
      <c r="W215" s="36">
        <v>0</v>
      </c>
      <c r="X215" s="36">
        <v>18353</v>
      </c>
      <c r="Y215" s="36">
        <v>0</v>
      </c>
      <c r="Z215" s="36">
        <v>0</v>
      </c>
      <c r="AA215" s="36">
        <v>0</v>
      </c>
      <c r="AB215" s="36">
        <v>0</v>
      </c>
      <c r="AC215" s="36">
        <v>0</v>
      </c>
      <c r="AD215" s="36">
        <v>99</v>
      </c>
      <c r="AE215" s="36">
        <v>105</v>
      </c>
      <c r="AF215" s="36">
        <v>96</v>
      </c>
      <c r="AG215" s="36">
        <v>95</v>
      </c>
      <c r="AH215" s="36">
        <v>0</v>
      </c>
      <c r="AI215" s="36">
        <v>790</v>
      </c>
      <c r="AJ215" s="36">
        <v>0</v>
      </c>
      <c r="AK215" s="36">
        <v>3701553</v>
      </c>
      <c r="AL215" s="36">
        <v>0</v>
      </c>
      <c r="AM215" s="36">
        <v>0</v>
      </c>
      <c r="AN215" s="36">
        <v>0</v>
      </c>
      <c r="AO215" s="36">
        <v>0</v>
      </c>
      <c r="AP215" s="36">
        <v>0</v>
      </c>
      <c r="AQ215" s="36">
        <v>0</v>
      </c>
      <c r="AR215" s="36">
        <v>0</v>
      </c>
      <c r="AS215" s="36">
        <v>0</v>
      </c>
      <c r="AT215" s="36">
        <v>123185</v>
      </c>
      <c r="AU215" s="36">
        <v>0</v>
      </c>
      <c r="AV215" s="36">
        <v>0</v>
      </c>
      <c r="AW215" s="36">
        <v>30331</v>
      </c>
      <c r="AX215" s="36">
        <v>0</v>
      </c>
      <c r="AY215" s="36">
        <v>123479</v>
      </c>
      <c r="AZ215" s="36">
        <v>568387</v>
      </c>
      <c r="BA215" s="36">
        <v>0</v>
      </c>
      <c r="BB215" s="36">
        <v>0</v>
      </c>
      <c r="BC215" s="36">
        <v>0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>
        <v>0</v>
      </c>
      <c r="BO215" s="36">
        <v>0</v>
      </c>
      <c r="BP215" s="36">
        <v>0</v>
      </c>
      <c r="BQ215" s="36">
        <v>0</v>
      </c>
      <c r="BR215" s="36">
        <v>0</v>
      </c>
      <c r="BS215" s="36">
        <v>0</v>
      </c>
      <c r="BT215" s="36">
        <v>0</v>
      </c>
      <c r="BU215" s="36">
        <v>0</v>
      </c>
      <c r="BV215" s="36">
        <v>0</v>
      </c>
      <c r="BW215" s="36">
        <v>0</v>
      </c>
      <c r="BX215" s="3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3821618</v>
      </c>
      <c r="CE215" s="36">
        <v>4547725</v>
      </c>
      <c r="CF215" s="36">
        <v>0</v>
      </c>
      <c r="CG215" s="36">
        <v>726107</v>
      </c>
      <c r="CH215" s="36">
        <v>0</v>
      </c>
      <c r="CI215" s="36">
        <v>0</v>
      </c>
      <c r="CJ215" s="36">
        <v>0</v>
      </c>
      <c r="CK215" s="36">
        <v>0</v>
      </c>
      <c r="CL215" s="36">
        <v>726107</v>
      </c>
      <c r="CM215" s="36">
        <v>-4547725</v>
      </c>
      <c r="CN215" s="36">
        <v>0</v>
      </c>
      <c r="CO215" s="36">
        <v>0</v>
      </c>
      <c r="CP215" s="36">
        <v>0</v>
      </c>
      <c r="CQ215" s="36">
        <v>0</v>
      </c>
      <c r="CR215" s="36">
        <v>0</v>
      </c>
      <c r="CS215" s="36">
        <v>0</v>
      </c>
      <c r="CT215" s="36">
        <v>0</v>
      </c>
      <c r="CU215" s="36">
        <v>0</v>
      </c>
      <c r="CV215" s="36">
        <v>0</v>
      </c>
      <c r="CW215" s="36">
        <v>0</v>
      </c>
      <c r="CX215" s="36">
        <v>0</v>
      </c>
      <c r="CY215" s="36">
        <v>0</v>
      </c>
      <c r="CZ215" s="36">
        <v>0</v>
      </c>
      <c r="DA215" s="36">
        <v>0</v>
      </c>
      <c r="DB215" s="36">
        <v>0</v>
      </c>
      <c r="DC215" s="36">
        <v>0</v>
      </c>
      <c r="DD215" s="36">
        <v>0</v>
      </c>
      <c r="DE215" s="36">
        <v>-4547725</v>
      </c>
      <c r="DF215" s="36">
        <v>0</v>
      </c>
      <c r="DG215" s="36">
        <v>0</v>
      </c>
      <c r="DH215" s="36">
        <v>0</v>
      </c>
      <c r="DI215" s="36">
        <v>0</v>
      </c>
      <c r="DJ215" s="36">
        <v>0</v>
      </c>
      <c r="DK215" s="36">
        <v>0</v>
      </c>
      <c r="DL215" s="36">
        <v>0</v>
      </c>
      <c r="DM215" s="36">
        <v>0</v>
      </c>
      <c r="DN215" s="36">
        <v>0</v>
      </c>
      <c r="DO215" s="36">
        <v>0</v>
      </c>
      <c r="DP215" s="36">
        <v>0</v>
      </c>
      <c r="DQ215" s="36">
        <v>0</v>
      </c>
      <c r="DR215" s="36">
        <v>0</v>
      </c>
      <c r="DS215" s="36">
        <v>0</v>
      </c>
      <c r="DT215" s="36">
        <v>0</v>
      </c>
      <c r="DU215" s="36">
        <v>0</v>
      </c>
      <c r="DV215" s="36">
        <v>0</v>
      </c>
      <c r="DW215" s="36">
        <v>0</v>
      </c>
      <c r="DX215" s="36">
        <v>0</v>
      </c>
      <c r="DY215" s="36">
        <v>0</v>
      </c>
      <c r="DZ215" s="36">
        <v>0</v>
      </c>
      <c r="EA215" s="36">
        <v>0</v>
      </c>
      <c r="EB215" s="36">
        <v>0</v>
      </c>
      <c r="EC215" s="36">
        <v>0</v>
      </c>
      <c r="ED215" s="36">
        <v>0</v>
      </c>
      <c r="EE215" s="36">
        <v>0</v>
      </c>
      <c r="EF215" s="36">
        <v>0</v>
      </c>
      <c r="EG215" s="36">
        <v>0</v>
      </c>
      <c r="EH215" s="36">
        <v>0</v>
      </c>
      <c r="EI215" s="36">
        <v>0</v>
      </c>
      <c r="EJ215" s="36">
        <v>0</v>
      </c>
      <c r="EK215" s="36">
        <v>0</v>
      </c>
      <c r="EL215" s="36">
        <v>0</v>
      </c>
      <c r="EM215" s="36">
        <v>0</v>
      </c>
      <c r="EN215" s="36">
        <v>0</v>
      </c>
      <c r="EO215" s="36">
        <v>0</v>
      </c>
      <c r="EP215" s="36">
        <v>0</v>
      </c>
      <c r="EQ215" s="36">
        <v>0</v>
      </c>
      <c r="ER215" s="36">
        <v>0</v>
      </c>
      <c r="ES215" s="36">
        <v>0</v>
      </c>
      <c r="ET215" s="36">
        <v>0</v>
      </c>
      <c r="EU215" s="36">
        <v>0</v>
      </c>
      <c r="EV215" s="36">
        <v>0</v>
      </c>
      <c r="EW215" s="36">
        <v>0</v>
      </c>
      <c r="EX215" s="36">
        <v>0</v>
      </c>
      <c r="EY215" s="36">
        <v>0</v>
      </c>
      <c r="EZ215" s="36">
        <v>0</v>
      </c>
      <c r="FA215" s="36">
        <v>0</v>
      </c>
      <c r="FB215" s="36">
        <v>0</v>
      </c>
      <c r="FC215" s="36">
        <v>0</v>
      </c>
      <c r="FD215" s="36">
        <v>0</v>
      </c>
      <c r="FE215" s="36">
        <v>0</v>
      </c>
      <c r="FF215" s="36">
        <v>0</v>
      </c>
      <c r="FG215" s="36">
        <v>0</v>
      </c>
      <c r="FH215" s="36">
        <v>0</v>
      </c>
      <c r="FI215" s="36">
        <v>0</v>
      </c>
      <c r="FJ215" s="36">
        <v>0</v>
      </c>
      <c r="FK215" s="36">
        <v>0</v>
      </c>
      <c r="FL215" s="36">
        <v>0</v>
      </c>
      <c r="FM215" s="36">
        <v>0</v>
      </c>
      <c r="FN215" s="36">
        <v>0</v>
      </c>
      <c r="FO215" s="36">
        <v>0</v>
      </c>
      <c r="FP215" s="36">
        <v>0</v>
      </c>
      <c r="FQ215" s="36">
        <v>726107</v>
      </c>
      <c r="FR215" s="36">
        <v>0</v>
      </c>
      <c r="FS215" s="37"/>
      <c r="FT215" s="39">
        <f t="shared" si="156"/>
        <v>0</v>
      </c>
      <c r="FU215" s="39">
        <f t="shared" si="157"/>
        <v>664</v>
      </c>
      <c r="FV215" s="39">
        <f t="shared" si="158"/>
        <v>0</v>
      </c>
      <c r="FW215" s="39">
        <f t="shared" si="159"/>
        <v>3110549</v>
      </c>
      <c r="FX215" s="39">
        <f t="shared" si="160"/>
        <v>0</v>
      </c>
      <c r="FY215" s="39">
        <f t="shared" si="161"/>
        <v>103517</v>
      </c>
      <c r="FZ215" s="39">
        <f t="shared" si="162"/>
        <v>0</v>
      </c>
      <c r="GA215" s="39">
        <f t="shared" si="163"/>
        <v>103764</v>
      </c>
      <c r="GB215" s="39">
        <f t="shared" si="164"/>
        <v>477636</v>
      </c>
      <c r="GC215" s="39">
        <f t="shared" si="165"/>
        <v>0</v>
      </c>
      <c r="GD215" s="39">
        <f t="shared" si="166"/>
        <v>0</v>
      </c>
      <c r="GE215" s="39">
        <f t="shared" si="167"/>
        <v>0</v>
      </c>
      <c r="GF215" s="39"/>
      <c r="GG215" s="39"/>
      <c r="GH215" s="39">
        <f t="shared" si="168"/>
        <v>25488.235294117647</v>
      </c>
      <c r="GI215" s="39">
        <f t="shared" si="169"/>
        <v>0</v>
      </c>
      <c r="GJ215" s="39">
        <f t="shared" si="170"/>
        <v>3821618.2352941176</v>
      </c>
      <c r="GK215" s="39"/>
      <c r="GL215" s="39">
        <f t="shared" si="171"/>
        <v>0</v>
      </c>
      <c r="GM215" s="39"/>
      <c r="GN215" s="39">
        <f t="shared" si="172"/>
        <v>0</v>
      </c>
      <c r="GO215" s="40">
        <f t="shared" si="173"/>
        <v>726107</v>
      </c>
      <c r="GP215" s="40">
        <f t="shared" si="174"/>
        <v>4547725.2352941176</v>
      </c>
      <c r="GQ215" s="40">
        <f t="shared" si="175"/>
        <v>4547725.2352941176</v>
      </c>
      <c r="GR215" s="39" t="str">
        <f>IFERROR(VLOOKUP(CONCATENATE(C215,R215,S215),'Clientes Afectados'!$L$4:$M$249,2,0),"NO")</f>
        <v>NO</v>
      </c>
      <c r="GS215" s="64">
        <f t="shared" si="176"/>
        <v>32</v>
      </c>
      <c r="GT215" s="39" t="e">
        <f>+IF(GS215&gt;#REF!,"SI","NO")</f>
        <v>#REF!</v>
      </c>
    </row>
    <row r="216" spans="1:202" x14ac:dyDescent="0.25">
      <c r="A216" s="35">
        <v>43132</v>
      </c>
      <c r="B216" s="36">
        <v>1594986</v>
      </c>
      <c r="C216" s="36">
        <v>1486848</v>
      </c>
      <c r="D216" s="36">
        <v>1486848</v>
      </c>
      <c r="E216" s="37" t="s">
        <v>352</v>
      </c>
      <c r="F216" s="37" t="s">
        <v>229</v>
      </c>
      <c r="G216" s="37" t="s">
        <v>336</v>
      </c>
      <c r="H216" s="85" t="s">
        <v>231</v>
      </c>
      <c r="I216" s="37" t="s">
        <v>262</v>
      </c>
      <c r="J216" s="37" t="s">
        <v>337</v>
      </c>
      <c r="K216" s="37" t="s">
        <v>234</v>
      </c>
      <c r="L216" s="37" t="s">
        <v>235</v>
      </c>
      <c r="M216" s="37" t="s">
        <v>338</v>
      </c>
      <c r="N216" s="37" t="s">
        <v>339</v>
      </c>
      <c r="O216" s="37" t="s">
        <v>339</v>
      </c>
      <c r="P216" s="37" t="s">
        <v>239</v>
      </c>
      <c r="Q216" s="37" t="s">
        <v>240</v>
      </c>
      <c r="R216" s="38">
        <v>43105</v>
      </c>
      <c r="S216" s="38">
        <v>43137</v>
      </c>
      <c r="T216" s="38">
        <v>43138</v>
      </c>
      <c r="U216" s="36">
        <v>210278621</v>
      </c>
      <c r="V216" s="36">
        <v>188420</v>
      </c>
      <c r="W216" s="36">
        <v>0</v>
      </c>
      <c r="X216" s="36">
        <v>35360</v>
      </c>
      <c r="Y216" s="36">
        <v>0</v>
      </c>
      <c r="Z216" s="36">
        <v>0</v>
      </c>
      <c r="AA216" s="36">
        <v>0</v>
      </c>
      <c r="AB216" s="36">
        <v>0</v>
      </c>
      <c r="AC216" s="36">
        <v>0</v>
      </c>
      <c r="AD216" s="36">
        <v>560</v>
      </c>
      <c r="AE216" s="36">
        <v>553</v>
      </c>
      <c r="AF216" s="36">
        <v>481</v>
      </c>
      <c r="AG216" s="36">
        <v>323</v>
      </c>
      <c r="AH216" s="36">
        <v>220309</v>
      </c>
      <c r="AI216" s="36">
        <v>790</v>
      </c>
      <c r="AJ216" s="36">
        <v>0</v>
      </c>
      <c r="AK216" s="36">
        <v>14256590</v>
      </c>
      <c r="AL216" s="36">
        <v>0</v>
      </c>
      <c r="AM216" s="36">
        <v>0</v>
      </c>
      <c r="AN216" s="36">
        <v>0</v>
      </c>
      <c r="AO216" s="36">
        <v>0</v>
      </c>
      <c r="AP216" s="36">
        <v>0</v>
      </c>
      <c r="AQ216" s="36">
        <v>0</v>
      </c>
      <c r="AR216" s="36">
        <v>0</v>
      </c>
      <c r="AS216" s="36">
        <v>0</v>
      </c>
      <c r="AT216" s="36">
        <v>474448</v>
      </c>
      <c r="AU216" s="36">
        <v>0</v>
      </c>
      <c r="AV216" s="36">
        <v>0</v>
      </c>
      <c r="AW216" s="36">
        <v>116819</v>
      </c>
      <c r="AX216" s="36">
        <v>0</v>
      </c>
      <c r="AY216" s="36">
        <v>1085826</v>
      </c>
      <c r="AZ216" s="36">
        <v>1983275</v>
      </c>
      <c r="BA216" s="36">
        <v>0</v>
      </c>
      <c r="BB216" s="36">
        <v>0</v>
      </c>
      <c r="BC216" s="36">
        <v>0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>
        <v>0</v>
      </c>
      <c r="BN216" s="36">
        <v>0</v>
      </c>
      <c r="BO216" s="36">
        <v>0</v>
      </c>
      <c r="BP216" s="36">
        <v>0</v>
      </c>
      <c r="BQ216" s="36">
        <v>0</v>
      </c>
      <c r="BR216" s="36">
        <v>0</v>
      </c>
      <c r="BS216" s="36">
        <v>0</v>
      </c>
      <c r="BT216" s="36">
        <v>0</v>
      </c>
      <c r="BU216" s="36">
        <v>0</v>
      </c>
      <c r="BV216" s="36">
        <v>0</v>
      </c>
      <c r="BW216" s="36">
        <v>0</v>
      </c>
      <c r="BX216" s="3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15242066</v>
      </c>
      <c r="CE216" s="36">
        <v>18138059</v>
      </c>
      <c r="CF216" s="36">
        <v>0</v>
      </c>
      <c r="CG216" s="36">
        <v>2895993</v>
      </c>
      <c r="CH216" s="36">
        <v>0</v>
      </c>
      <c r="CI216" s="36">
        <v>0</v>
      </c>
      <c r="CJ216" s="36">
        <v>0</v>
      </c>
      <c r="CK216" s="36">
        <v>0</v>
      </c>
      <c r="CL216" s="36">
        <v>2895993</v>
      </c>
      <c r="CM216" s="36">
        <v>-18138059</v>
      </c>
      <c r="CN216" s="36">
        <v>0</v>
      </c>
      <c r="CO216" s="36">
        <v>0</v>
      </c>
      <c r="CP216" s="36">
        <v>0</v>
      </c>
      <c r="CQ216" s="36">
        <v>0</v>
      </c>
      <c r="CR216" s="36">
        <v>0</v>
      </c>
      <c r="CS216" s="36">
        <v>0</v>
      </c>
      <c r="CT216" s="36">
        <v>0</v>
      </c>
      <c r="CU216" s="36">
        <v>0</v>
      </c>
      <c r="CV216" s="36">
        <v>0</v>
      </c>
      <c r="CW216" s="36">
        <v>0</v>
      </c>
      <c r="CX216" s="36">
        <v>0</v>
      </c>
      <c r="CY216" s="36">
        <v>0</v>
      </c>
      <c r="CZ216" s="36">
        <v>0</v>
      </c>
      <c r="DA216" s="36">
        <v>0</v>
      </c>
      <c r="DB216" s="36">
        <v>0</v>
      </c>
      <c r="DC216" s="36">
        <v>0</v>
      </c>
      <c r="DD216" s="36">
        <v>0</v>
      </c>
      <c r="DE216" s="36">
        <v>-18138059</v>
      </c>
      <c r="DF216" s="36">
        <v>0</v>
      </c>
      <c r="DG216" s="36">
        <v>0</v>
      </c>
      <c r="DH216" s="36">
        <v>0</v>
      </c>
      <c r="DI216" s="36">
        <v>0</v>
      </c>
      <c r="DJ216" s="36">
        <v>0</v>
      </c>
      <c r="DK216" s="36">
        <v>0</v>
      </c>
      <c r="DL216" s="36">
        <v>0</v>
      </c>
      <c r="DM216" s="36">
        <v>0</v>
      </c>
      <c r="DN216" s="36">
        <v>0</v>
      </c>
      <c r="DO216" s="36">
        <v>0</v>
      </c>
      <c r="DP216" s="36">
        <v>0</v>
      </c>
      <c r="DQ216" s="36">
        <v>0</v>
      </c>
      <c r="DR216" s="36">
        <v>0</v>
      </c>
      <c r="DS216" s="36">
        <v>0</v>
      </c>
      <c r="DT216" s="36">
        <v>0</v>
      </c>
      <c r="DU216" s="36">
        <v>0</v>
      </c>
      <c r="DV216" s="36">
        <v>0</v>
      </c>
      <c r="DW216" s="36">
        <v>0</v>
      </c>
      <c r="DX216" s="36">
        <v>0</v>
      </c>
      <c r="DY216" s="36">
        <v>0</v>
      </c>
      <c r="DZ216" s="36">
        <v>0</v>
      </c>
      <c r="EA216" s="36">
        <v>0</v>
      </c>
      <c r="EB216" s="36">
        <v>0</v>
      </c>
      <c r="EC216" s="36">
        <v>0</v>
      </c>
      <c r="ED216" s="36">
        <v>0</v>
      </c>
      <c r="EE216" s="36">
        <v>0</v>
      </c>
      <c r="EF216" s="36">
        <v>0</v>
      </c>
      <c r="EG216" s="36">
        <v>0</v>
      </c>
      <c r="EH216" s="36">
        <v>0</v>
      </c>
      <c r="EI216" s="36">
        <v>0</v>
      </c>
      <c r="EJ216" s="36">
        <v>0</v>
      </c>
      <c r="EK216" s="36">
        <v>0</v>
      </c>
      <c r="EL216" s="36">
        <v>0</v>
      </c>
      <c r="EM216" s="36">
        <v>0</v>
      </c>
      <c r="EN216" s="36">
        <v>0</v>
      </c>
      <c r="EO216" s="36">
        <v>0</v>
      </c>
      <c r="EP216" s="36">
        <v>0</v>
      </c>
      <c r="EQ216" s="36">
        <v>0</v>
      </c>
      <c r="ER216" s="36">
        <v>0</v>
      </c>
      <c r="ES216" s="36">
        <v>0</v>
      </c>
      <c r="ET216" s="36">
        <v>0</v>
      </c>
      <c r="EU216" s="36">
        <v>0</v>
      </c>
      <c r="EV216" s="36">
        <v>0</v>
      </c>
      <c r="EW216" s="36">
        <v>0</v>
      </c>
      <c r="EX216" s="36">
        <v>0</v>
      </c>
      <c r="EY216" s="36">
        <v>0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0</v>
      </c>
      <c r="FF216" s="36">
        <v>0</v>
      </c>
      <c r="FG216" s="36">
        <v>0</v>
      </c>
      <c r="FH216" s="36">
        <v>0</v>
      </c>
      <c r="FI216" s="36">
        <v>0</v>
      </c>
      <c r="FJ216" s="36">
        <v>0</v>
      </c>
      <c r="FK216" s="36">
        <v>0</v>
      </c>
      <c r="FL216" s="36">
        <v>0</v>
      </c>
      <c r="FM216" s="36">
        <v>0</v>
      </c>
      <c r="FN216" s="36">
        <v>0</v>
      </c>
      <c r="FO216" s="36">
        <v>0</v>
      </c>
      <c r="FP216" s="36">
        <v>0</v>
      </c>
      <c r="FQ216" s="36">
        <v>2895993</v>
      </c>
      <c r="FR216" s="36">
        <v>0</v>
      </c>
      <c r="FS216" s="37"/>
      <c r="FT216" s="39">
        <f t="shared" si="156"/>
        <v>185134</v>
      </c>
      <c r="FU216" s="39">
        <f t="shared" si="157"/>
        <v>664</v>
      </c>
      <c r="FV216" s="39">
        <f t="shared" si="158"/>
        <v>0</v>
      </c>
      <c r="FW216" s="39">
        <f t="shared" si="159"/>
        <v>11980328</v>
      </c>
      <c r="FX216" s="39">
        <f t="shared" si="160"/>
        <v>0</v>
      </c>
      <c r="FY216" s="39">
        <f t="shared" si="161"/>
        <v>398696</v>
      </c>
      <c r="FZ216" s="39">
        <f t="shared" si="162"/>
        <v>0</v>
      </c>
      <c r="GA216" s="39">
        <f t="shared" si="163"/>
        <v>912459</v>
      </c>
      <c r="GB216" s="39">
        <f t="shared" si="164"/>
        <v>1666618</v>
      </c>
      <c r="GC216" s="39">
        <f t="shared" si="165"/>
        <v>0</v>
      </c>
      <c r="GD216" s="39">
        <f t="shared" si="166"/>
        <v>0</v>
      </c>
      <c r="GE216" s="39">
        <f t="shared" si="167"/>
        <v>0</v>
      </c>
      <c r="GF216" s="39"/>
      <c r="GG216" s="39"/>
      <c r="GH216" s="39">
        <f t="shared" si="168"/>
        <v>98167.226890756312</v>
      </c>
      <c r="GI216" s="39">
        <f t="shared" si="169"/>
        <v>0</v>
      </c>
      <c r="GJ216" s="39">
        <f t="shared" si="170"/>
        <v>15242066.226890756</v>
      </c>
      <c r="GK216" s="39"/>
      <c r="GL216" s="39">
        <f t="shared" si="171"/>
        <v>0</v>
      </c>
      <c r="GM216" s="39"/>
      <c r="GN216" s="39">
        <f t="shared" si="172"/>
        <v>0</v>
      </c>
      <c r="GO216" s="40">
        <f t="shared" si="173"/>
        <v>2895993</v>
      </c>
      <c r="GP216" s="40">
        <f t="shared" si="174"/>
        <v>18138059.226890758</v>
      </c>
      <c r="GQ216" s="40">
        <f t="shared" si="175"/>
        <v>18138059.226890758</v>
      </c>
      <c r="GR216" s="39" t="str">
        <f>IFERROR(VLOOKUP(CONCATENATE(C216,R216,S216),'Clientes Afectados'!$L$4:$M$249,2,0),"NO")</f>
        <v>NO</v>
      </c>
      <c r="GS216" s="64">
        <f t="shared" si="176"/>
        <v>32</v>
      </c>
      <c r="GT216" s="39" t="e">
        <f>+IF(GS216&gt;#REF!,"SI","NO")</f>
        <v>#REF!</v>
      </c>
    </row>
    <row r="217" spans="1:202" x14ac:dyDescent="0.25">
      <c r="A217" s="35">
        <v>43132</v>
      </c>
      <c r="B217" s="36">
        <v>1594986</v>
      </c>
      <c r="C217" s="36">
        <v>1493531</v>
      </c>
      <c r="D217" s="36">
        <v>1493531</v>
      </c>
      <c r="E217" s="37" t="s">
        <v>277</v>
      </c>
      <c r="F217" s="37" t="s">
        <v>258</v>
      </c>
      <c r="G217" s="37" t="s">
        <v>278</v>
      </c>
      <c r="H217" s="85" t="s">
        <v>231</v>
      </c>
      <c r="I217" s="37" t="s">
        <v>262</v>
      </c>
      <c r="J217" s="37" t="s">
        <v>233</v>
      </c>
      <c r="K217" s="37" t="s">
        <v>234</v>
      </c>
      <c r="L217" s="37" t="s">
        <v>235</v>
      </c>
      <c r="M217" s="37" t="s">
        <v>279</v>
      </c>
      <c r="N217" s="37" t="s">
        <v>280</v>
      </c>
      <c r="O217" s="37" t="s">
        <v>241</v>
      </c>
      <c r="P217" s="37" t="s">
        <v>281</v>
      </c>
      <c r="Q217" s="37" t="s">
        <v>240</v>
      </c>
      <c r="R217" s="38">
        <v>43105</v>
      </c>
      <c r="S217" s="38">
        <v>43137</v>
      </c>
      <c r="T217" s="38">
        <v>43138</v>
      </c>
      <c r="U217" s="36">
        <v>210278621</v>
      </c>
      <c r="V217" s="36">
        <v>38603</v>
      </c>
      <c r="W217" s="36">
        <v>0</v>
      </c>
      <c r="X217" s="36">
        <v>10691</v>
      </c>
      <c r="Y217" s="36">
        <v>0</v>
      </c>
      <c r="Z217" s="36">
        <v>0</v>
      </c>
      <c r="AA217" s="36">
        <v>0</v>
      </c>
      <c r="AB217" s="36">
        <v>0</v>
      </c>
      <c r="AC217" s="36">
        <v>0</v>
      </c>
      <c r="AD217" s="36">
        <v>96</v>
      </c>
      <c r="AE217" s="36">
        <v>95</v>
      </c>
      <c r="AF217" s="36">
        <v>69</v>
      </c>
      <c r="AG217" s="36">
        <v>62</v>
      </c>
      <c r="AH217" s="36">
        <v>83653</v>
      </c>
      <c r="AI217" s="36">
        <v>790</v>
      </c>
      <c r="AJ217" s="36">
        <v>0</v>
      </c>
      <c r="AK217" s="36">
        <v>2920853</v>
      </c>
      <c r="AL217" s="36">
        <v>0</v>
      </c>
      <c r="AM217" s="36">
        <v>0</v>
      </c>
      <c r="AN217" s="36">
        <v>0</v>
      </c>
      <c r="AO217" s="36">
        <v>0</v>
      </c>
      <c r="AP217" s="36">
        <v>0</v>
      </c>
      <c r="AQ217" s="36">
        <v>0</v>
      </c>
      <c r="AR217" s="36">
        <v>0</v>
      </c>
      <c r="AS217" s="36">
        <v>0</v>
      </c>
      <c r="AT217" s="36">
        <v>97204</v>
      </c>
      <c r="AU217" s="36">
        <v>0</v>
      </c>
      <c r="AV217" s="36">
        <v>0</v>
      </c>
      <c r="AW217" s="36">
        <v>23933</v>
      </c>
      <c r="AX217" s="36">
        <v>0</v>
      </c>
      <c r="AY217" s="36">
        <v>111720</v>
      </c>
      <c r="AZ217" s="36">
        <v>373938</v>
      </c>
      <c r="BA217" s="36">
        <v>0</v>
      </c>
      <c r="BB217" s="36">
        <v>0</v>
      </c>
      <c r="BC217" s="36">
        <v>0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>
        <v>0</v>
      </c>
      <c r="BO217" s="36">
        <v>0</v>
      </c>
      <c r="BP217" s="36">
        <v>0</v>
      </c>
      <c r="BQ217" s="36">
        <v>0</v>
      </c>
      <c r="BR217" s="36">
        <v>0</v>
      </c>
      <c r="BS217" s="36">
        <v>0</v>
      </c>
      <c r="BT217" s="36">
        <v>0</v>
      </c>
      <c r="BU217" s="36">
        <v>0</v>
      </c>
      <c r="BV217" s="36">
        <v>0</v>
      </c>
      <c r="BW217" s="36">
        <v>0</v>
      </c>
      <c r="BX217" s="3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3035371</v>
      </c>
      <c r="CE217" s="36">
        <v>3612091</v>
      </c>
      <c r="CF217" s="36">
        <v>0</v>
      </c>
      <c r="CG217" s="36">
        <v>576720</v>
      </c>
      <c r="CH217" s="36">
        <v>0</v>
      </c>
      <c r="CI217" s="36">
        <v>0</v>
      </c>
      <c r="CJ217" s="36">
        <v>0</v>
      </c>
      <c r="CK217" s="36">
        <v>0</v>
      </c>
      <c r="CL217" s="36">
        <v>576720</v>
      </c>
      <c r="CM217" s="36">
        <v>-3612091</v>
      </c>
      <c r="CN217" s="36">
        <v>0</v>
      </c>
      <c r="CO217" s="36">
        <v>0</v>
      </c>
      <c r="CP217" s="36">
        <v>0</v>
      </c>
      <c r="CQ217" s="36">
        <v>0</v>
      </c>
      <c r="CR217" s="36">
        <v>0</v>
      </c>
      <c r="CS217" s="36">
        <v>0</v>
      </c>
      <c r="CT217" s="36">
        <v>0</v>
      </c>
      <c r="CU217" s="36">
        <v>0</v>
      </c>
      <c r="CV217" s="36">
        <v>0</v>
      </c>
      <c r="CW217" s="36">
        <v>0</v>
      </c>
      <c r="CX217" s="36">
        <v>0</v>
      </c>
      <c r="CY217" s="36">
        <v>0</v>
      </c>
      <c r="CZ217" s="36">
        <v>0</v>
      </c>
      <c r="DA217" s="36">
        <v>0</v>
      </c>
      <c r="DB217" s="36">
        <v>0</v>
      </c>
      <c r="DC217" s="36">
        <v>0</v>
      </c>
      <c r="DD217" s="36">
        <v>0</v>
      </c>
      <c r="DE217" s="36">
        <v>-3612091</v>
      </c>
      <c r="DF217" s="36">
        <v>0</v>
      </c>
      <c r="DG217" s="36">
        <v>0</v>
      </c>
      <c r="DH217" s="36">
        <v>0</v>
      </c>
      <c r="DI217" s="36">
        <v>0</v>
      </c>
      <c r="DJ217" s="36">
        <v>0</v>
      </c>
      <c r="DK217" s="36">
        <v>0</v>
      </c>
      <c r="DL217" s="36">
        <v>0</v>
      </c>
      <c r="DM217" s="36">
        <v>0</v>
      </c>
      <c r="DN217" s="36">
        <v>0</v>
      </c>
      <c r="DO217" s="36">
        <v>0</v>
      </c>
      <c r="DP217" s="36">
        <v>0</v>
      </c>
      <c r="DQ217" s="36">
        <v>0</v>
      </c>
      <c r="DR217" s="36">
        <v>0</v>
      </c>
      <c r="DS217" s="36">
        <v>0</v>
      </c>
      <c r="DT217" s="36">
        <v>0</v>
      </c>
      <c r="DU217" s="36">
        <v>0</v>
      </c>
      <c r="DV217" s="36">
        <v>0</v>
      </c>
      <c r="DW217" s="36">
        <v>0</v>
      </c>
      <c r="DX217" s="36">
        <v>0</v>
      </c>
      <c r="DY217" s="36">
        <v>0</v>
      </c>
      <c r="DZ217" s="36">
        <v>0</v>
      </c>
      <c r="EA217" s="36">
        <v>0</v>
      </c>
      <c r="EB217" s="36">
        <v>0</v>
      </c>
      <c r="EC217" s="36">
        <v>0</v>
      </c>
      <c r="ED217" s="36">
        <v>0</v>
      </c>
      <c r="EE217" s="36">
        <v>0</v>
      </c>
      <c r="EF217" s="36">
        <v>0</v>
      </c>
      <c r="EG217" s="36">
        <v>0</v>
      </c>
      <c r="EH217" s="36">
        <v>0</v>
      </c>
      <c r="EI217" s="36">
        <v>0</v>
      </c>
      <c r="EJ217" s="36">
        <v>0</v>
      </c>
      <c r="EK217" s="36">
        <v>0</v>
      </c>
      <c r="EL217" s="36">
        <v>0</v>
      </c>
      <c r="EM217" s="36">
        <v>0</v>
      </c>
      <c r="EN217" s="36">
        <v>0</v>
      </c>
      <c r="EO217" s="36">
        <v>0</v>
      </c>
      <c r="EP217" s="36">
        <v>0</v>
      </c>
      <c r="EQ217" s="36">
        <v>0</v>
      </c>
      <c r="ER217" s="36">
        <v>0</v>
      </c>
      <c r="ES217" s="36">
        <v>0</v>
      </c>
      <c r="ET217" s="36">
        <v>0</v>
      </c>
      <c r="EU217" s="36">
        <v>0</v>
      </c>
      <c r="EV217" s="36">
        <v>0</v>
      </c>
      <c r="EW217" s="36">
        <v>0</v>
      </c>
      <c r="EX217" s="36">
        <v>0</v>
      </c>
      <c r="EY217" s="36">
        <v>0</v>
      </c>
      <c r="EZ217" s="36">
        <v>0</v>
      </c>
      <c r="FA217" s="36">
        <v>0</v>
      </c>
      <c r="FB217" s="36">
        <v>0</v>
      </c>
      <c r="FC217" s="36">
        <v>0</v>
      </c>
      <c r="FD217" s="36">
        <v>0</v>
      </c>
      <c r="FE217" s="36">
        <v>0</v>
      </c>
      <c r="FF217" s="36">
        <v>0</v>
      </c>
      <c r="FG217" s="36">
        <v>0</v>
      </c>
      <c r="FH217" s="36">
        <v>0</v>
      </c>
      <c r="FI217" s="36">
        <v>0</v>
      </c>
      <c r="FJ217" s="36">
        <v>0</v>
      </c>
      <c r="FK217" s="36">
        <v>0</v>
      </c>
      <c r="FL217" s="36">
        <v>0</v>
      </c>
      <c r="FM217" s="36">
        <v>0</v>
      </c>
      <c r="FN217" s="36">
        <v>0</v>
      </c>
      <c r="FO217" s="36">
        <v>0</v>
      </c>
      <c r="FP217" s="36">
        <v>0</v>
      </c>
      <c r="FQ217" s="36">
        <v>576720</v>
      </c>
      <c r="FR217" s="36">
        <v>0</v>
      </c>
      <c r="FS217" s="37"/>
      <c r="FT217" s="39">
        <f t="shared" si="156"/>
        <v>70297</v>
      </c>
      <c r="FU217" s="39">
        <f t="shared" si="157"/>
        <v>664</v>
      </c>
      <c r="FV217" s="39">
        <f t="shared" si="158"/>
        <v>0</v>
      </c>
      <c r="FW217" s="39">
        <f t="shared" si="159"/>
        <v>2454498</v>
      </c>
      <c r="FX217" s="39">
        <f t="shared" si="160"/>
        <v>0</v>
      </c>
      <c r="FY217" s="39">
        <f t="shared" si="161"/>
        <v>81684</v>
      </c>
      <c r="FZ217" s="39">
        <f t="shared" si="162"/>
        <v>0</v>
      </c>
      <c r="GA217" s="39">
        <f t="shared" si="163"/>
        <v>93882</v>
      </c>
      <c r="GB217" s="39">
        <f t="shared" si="164"/>
        <v>314234</v>
      </c>
      <c r="GC217" s="39">
        <f t="shared" si="165"/>
        <v>0</v>
      </c>
      <c r="GD217" s="39">
        <f t="shared" si="166"/>
        <v>0</v>
      </c>
      <c r="GE217" s="39">
        <f t="shared" si="167"/>
        <v>0</v>
      </c>
      <c r="GF217" s="39"/>
      <c r="GG217" s="39"/>
      <c r="GH217" s="39">
        <f t="shared" si="168"/>
        <v>20111.764705882353</v>
      </c>
      <c r="GI217" s="39">
        <f t="shared" si="169"/>
        <v>0</v>
      </c>
      <c r="GJ217" s="39">
        <f t="shared" si="170"/>
        <v>3035370.7647058824</v>
      </c>
      <c r="GK217" s="39"/>
      <c r="GL217" s="39">
        <f t="shared" si="171"/>
        <v>0</v>
      </c>
      <c r="GM217" s="39"/>
      <c r="GN217" s="39">
        <f t="shared" si="172"/>
        <v>0</v>
      </c>
      <c r="GO217" s="40">
        <f t="shared" si="173"/>
        <v>576720</v>
      </c>
      <c r="GP217" s="40">
        <f t="shared" si="174"/>
        <v>3612090.7647058824</v>
      </c>
      <c r="GQ217" s="40">
        <f t="shared" si="175"/>
        <v>3612090.7647058824</v>
      </c>
      <c r="GR217" s="39" t="str">
        <f>IFERROR(VLOOKUP(CONCATENATE(C217,R217,S217),'Clientes Afectados'!$L$4:$M$249,2,0),"NO")</f>
        <v>NO</v>
      </c>
      <c r="GS217" s="64">
        <f t="shared" si="176"/>
        <v>32</v>
      </c>
      <c r="GT217" s="39" t="e">
        <f>+IF(GS217&gt;#REF!,"SI","NO")</f>
        <v>#REF!</v>
      </c>
    </row>
    <row r="218" spans="1:202" x14ac:dyDescent="0.25">
      <c r="A218" s="35">
        <v>43132</v>
      </c>
      <c r="B218" s="36">
        <v>1594986</v>
      </c>
      <c r="C218" s="36">
        <v>2510800</v>
      </c>
      <c r="D218" s="36">
        <v>2510800</v>
      </c>
      <c r="E218" s="37" t="s">
        <v>353</v>
      </c>
      <c r="F218" s="37" t="s">
        <v>305</v>
      </c>
      <c r="G218" s="37" t="s">
        <v>341</v>
      </c>
      <c r="H218" s="85" t="s">
        <v>231</v>
      </c>
      <c r="I218" s="37" t="s">
        <v>232</v>
      </c>
      <c r="J218" s="37" t="s">
        <v>233</v>
      </c>
      <c r="K218" s="37" t="s">
        <v>234</v>
      </c>
      <c r="L218" s="37" t="s">
        <v>235</v>
      </c>
      <c r="M218" s="37" t="s">
        <v>279</v>
      </c>
      <c r="N218" s="37" t="s">
        <v>330</v>
      </c>
      <c r="O218" s="37" t="s">
        <v>330</v>
      </c>
      <c r="P218" s="37" t="s">
        <v>239</v>
      </c>
      <c r="Q218" s="37" t="s">
        <v>240</v>
      </c>
      <c r="R218" s="38">
        <v>43105</v>
      </c>
      <c r="S218" s="38">
        <v>43137</v>
      </c>
      <c r="T218" s="38">
        <v>43138</v>
      </c>
      <c r="U218" s="36">
        <v>210278621</v>
      </c>
      <c r="V218" s="36">
        <v>96743</v>
      </c>
      <c r="W218" s="36">
        <v>0</v>
      </c>
      <c r="X218" s="36">
        <v>17067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199</v>
      </c>
      <c r="AE218" s="36">
        <v>198</v>
      </c>
      <c r="AF218" s="36">
        <v>198</v>
      </c>
      <c r="AG218" s="36">
        <v>141</v>
      </c>
      <c r="AH218" s="36">
        <v>0</v>
      </c>
      <c r="AI218" s="36">
        <v>790</v>
      </c>
      <c r="AJ218" s="36">
        <v>0</v>
      </c>
      <c r="AK218" s="36">
        <v>7319952</v>
      </c>
      <c r="AL218" s="36">
        <v>0</v>
      </c>
      <c r="AM218" s="36">
        <v>0</v>
      </c>
      <c r="AN218" s="36">
        <v>0</v>
      </c>
      <c r="AO218" s="36">
        <v>0</v>
      </c>
      <c r="AP218" s="36">
        <v>0</v>
      </c>
      <c r="AQ218" s="36">
        <v>0</v>
      </c>
      <c r="AR218" s="36">
        <v>0</v>
      </c>
      <c r="AS218" s="36">
        <v>0</v>
      </c>
      <c r="AT218" s="36">
        <v>243603</v>
      </c>
      <c r="AU218" s="36">
        <v>0</v>
      </c>
      <c r="AV218" s="36">
        <v>0</v>
      </c>
      <c r="AW218" s="36">
        <v>59980</v>
      </c>
      <c r="AX218" s="36">
        <v>0</v>
      </c>
      <c r="AY218" s="36">
        <v>232846</v>
      </c>
      <c r="AZ218" s="36">
        <v>846598</v>
      </c>
      <c r="BA218" s="36">
        <v>0</v>
      </c>
      <c r="BB218" s="36">
        <v>0</v>
      </c>
      <c r="BC218" s="36">
        <v>0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>
        <v>0</v>
      </c>
      <c r="BN218" s="36">
        <v>0</v>
      </c>
      <c r="BO218" s="36">
        <v>0</v>
      </c>
      <c r="BP218" s="36">
        <v>0</v>
      </c>
      <c r="BQ218" s="36">
        <v>0</v>
      </c>
      <c r="BR218" s="36">
        <v>0</v>
      </c>
      <c r="BS218" s="36">
        <v>0</v>
      </c>
      <c r="BT218" s="36">
        <v>0</v>
      </c>
      <c r="BU218" s="36">
        <v>0</v>
      </c>
      <c r="BV218" s="36">
        <v>0</v>
      </c>
      <c r="BW218" s="36">
        <v>0</v>
      </c>
      <c r="BX218" s="3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7314091</v>
      </c>
      <c r="CE218" s="36">
        <v>8703768</v>
      </c>
      <c r="CF218" s="36">
        <v>0</v>
      </c>
      <c r="CG218" s="36">
        <v>1389677</v>
      </c>
      <c r="CH218" s="36">
        <v>0</v>
      </c>
      <c r="CI218" s="36">
        <v>0</v>
      </c>
      <c r="CJ218" s="36">
        <v>0</v>
      </c>
      <c r="CK218" s="36">
        <v>0</v>
      </c>
      <c r="CL218" s="36">
        <v>1389677</v>
      </c>
      <c r="CM218" s="36">
        <v>-8703768</v>
      </c>
      <c r="CN218" s="36">
        <v>0</v>
      </c>
      <c r="CO218" s="36">
        <v>0</v>
      </c>
      <c r="CP218" s="36">
        <v>0</v>
      </c>
      <c r="CQ218" s="36">
        <v>0</v>
      </c>
      <c r="CR218" s="36">
        <v>0</v>
      </c>
      <c r="CS218" s="36">
        <v>0</v>
      </c>
      <c r="CT218" s="36">
        <v>0</v>
      </c>
      <c r="CU218" s="36">
        <v>0</v>
      </c>
      <c r="CV218" s="36">
        <v>0</v>
      </c>
      <c r="CW218" s="36">
        <v>0</v>
      </c>
      <c r="CX218" s="36">
        <v>0</v>
      </c>
      <c r="CY218" s="36">
        <v>0</v>
      </c>
      <c r="CZ218" s="36">
        <v>0</v>
      </c>
      <c r="DA218" s="36">
        <v>0</v>
      </c>
      <c r="DB218" s="36">
        <v>0</v>
      </c>
      <c r="DC218" s="36">
        <v>0</v>
      </c>
      <c r="DD218" s="36">
        <v>0</v>
      </c>
      <c r="DE218" s="36">
        <v>-8703768</v>
      </c>
      <c r="DF218" s="36">
        <v>0</v>
      </c>
      <c r="DG218" s="36">
        <v>0</v>
      </c>
      <c r="DH218" s="36">
        <v>0</v>
      </c>
      <c r="DI218" s="36">
        <v>0</v>
      </c>
      <c r="DJ218" s="36">
        <v>0</v>
      </c>
      <c r="DK218" s="36">
        <v>0</v>
      </c>
      <c r="DL218" s="36">
        <v>0</v>
      </c>
      <c r="DM218" s="36">
        <v>0</v>
      </c>
      <c r="DN218" s="36">
        <v>0</v>
      </c>
      <c r="DO218" s="36">
        <v>0</v>
      </c>
      <c r="DP218" s="36">
        <v>0</v>
      </c>
      <c r="DQ218" s="36">
        <v>0</v>
      </c>
      <c r="DR218" s="36">
        <v>0</v>
      </c>
      <c r="DS218" s="36">
        <v>0</v>
      </c>
      <c r="DT218" s="36">
        <v>0</v>
      </c>
      <c r="DU218" s="36">
        <v>0</v>
      </c>
      <c r="DV218" s="36">
        <v>0</v>
      </c>
      <c r="DW218" s="36">
        <v>0</v>
      </c>
      <c r="DX218" s="36">
        <v>0</v>
      </c>
      <c r="DY218" s="36">
        <v>0</v>
      </c>
      <c r="DZ218" s="36">
        <v>0</v>
      </c>
      <c r="EA218" s="36">
        <v>0</v>
      </c>
      <c r="EB218" s="36">
        <v>0</v>
      </c>
      <c r="EC218" s="36">
        <v>0</v>
      </c>
      <c r="ED218" s="36">
        <v>0</v>
      </c>
      <c r="EE218" s="36">
        <v>0</v>
      </c>
      <c r="EF218" s="36">
        <v>0</v>
      </c>
      <c r="EG218" s="36">
        <v>0</v>
      </c>
      <c r="EH218" s="36">
        <v>0</v>
      </c>
      <c r="EI218" s="36">
        <v>0</v>
      </c>
      <c r="EJ218" s="36">
        <v>0</v>
      </c>
      <c r="EK218" s="36">
        <v>0</v>
      </c>
      <c r="EL218" s="36">
        <v>0</v>
      </c>
      <c r="EM218" s="36">
        <v>0</v>
      </c>
      <c r="EN218" s="36">
        <v>0</v>
      </c>
      <c r="EO218" s="36">
        <v>0</v>
      </c>
      <c r="EP218" s="36">
        <v>0</v>
      </c>
      <c r="EQ218" s="36">
        <v>0</v>
      </c>
      <c r="ER218" s="36">
        <v>0</v>
      </c>
      <c r="ES218" s="36">
        <v>0</v>
      </c>
      <c r="ET218" s="36">
        <v>0</v>
      </c>
      <c r="EU218" s="36">
        <v>0</v>
      </c>
      <c r="EV218" s="36">
        <v>0</v>
      </c>
      <c r="EW218" s="36">
        <v>0</v>
      </c>
      <c r="EX218" s="36">
        <v>0</v>
      </c>
      <c r="EY218" s="36">
        <v>0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0</v>
      </c>
      <c r="FF218" s="36">
        <v>0</v>
      </c>
      <c r="FG218" s="36">
        <v>0</v>
      </c>
      <c r="FH218" s="36">
        <v>0</v>
      </c>
      <c r="FI218" s="36">
        <v>0</v>
      </c>
      <c r="FJ218" s="36">
        <v>0</v>
      </c>
      <c r="FK218" s="36">
        <v>0</v>
      </c>
      <c r="FL218" s="36">
        <v>0</v>
      </c>
      <c r="FM218" s="36">
        <v>0</v>
      </c>
      <c r="FN218" s="36">
        <v>0</v>
      </c>
      <c r="FO218" s="36">
        <v>0</v>
      </c>
      <c r="FP218" s="36">
        <v>0</v>
      </c>
      <c r="FQ218" s="36">
        <v>1389677</v>
      </c>
      <c r="FR218" s="36">
        <v>0</v>
      </c>
      <c r="FS218" s="37"/>
      <c r="FT218" s="39">
        <f t="shared" si="156"/>
        <v>0</v>
      </c>
      <c r="FU218" s="39">
        <f t="shared" si="157"/>
        <v>664</v>
      </c>
      <c r="FV218" s="39">
        <f t="shared" si="158"/>
        <v>0</v>
      </c>
      <c r="FW218" s="39">
        <f t="shared" si="159"/>
        <v>6151220</v>
      </c>
      <c r="FX218" s="39">
        <f t="shared" si="160"/>
        <v>0</v>
      </c>
      <c r="FY218" s="39">
        <f t="shared" si="161"/>
        <v>204708</v>
      </c>
      <c r="FZ218" s="39">
        <f t="shared" si="162"/>
        <v>0</v>
      </c>
      <c r="GA218" s="39">
        <f t="shared" si="163"/>
        <v>195669</v>
      </c>
      <c r="GB218" s="39">
        <f t="shared" si="164"/>
        <v>711427</v>
      </c>
      <c r="GC218" s="39">
        <f t="shared" si="165"/>
        <v>0</v>
      </c>
      <c r="GD218" s="39">
        <f t="shared" si="166"/>
        <v>0</v>
      </c>
      <c r="GE218" s="39">
        <f t="shared" si="167"/>
        <v>0</v>
      </c>
      <c r="GF218" s="39"/>
      <c r="GG218" s="39"/>
      <c r="GH218" s="39">
        <f t="shared" si="168"/>
        <v>50403.361344537814</v>
      </c>
      <c r="GI218" s="39">
        <f t="shared" si="169"/>
        <v>0</v>
      </c>
      <c r="GJ218" s="39">
        <f t="shared" si="170"/>
        <v>7314091.3613445377</v>
      </c>
      <c r="GK218" s="39"/>
      <c r="GL218" s="39">
        <f t="shared" si="171"/>
        <v>0</v>
      </c>
      <c r="GM218" s="39"/>
      <c r="GN218" s="39">
        <f t="shared" si="172"/>
        <v>0</v>
      </c>
      <c r="GO218" s="40">
        <f t="shared" si="173"/>
        <v>1389677</v>
      </c>
      <c r="GP218" s="40">
        <f t="shared" si="174"/>
        <v>8703768.3613445386</v>
      </c>
      <c r="GQ218" s="40">
        <f t="shared" si="175"/>
        <v>8703768.3613445386</v>
      </c>
      <c r="GR218" s="39" t="str">
        <f>IFERROR(VLOOKUP(CONCATENATE(C218,R218,S218),'Clientes Afectados'!$L$4:$M$249,2,0),"NO")</f>
        <v>NO</v>
      </c>
      <c r="GS218" s="64">
        <f t="shared" si="176"/>
        <v>32</v>
      </c>
      <c r="GT218" s="39" t="e">
        <f>+IF(GS218&gt;#REF!,"SI","NO")</f>
        <v>#REF!</v>
      </c>
    </row>
    <row r="219" spans="1:202" x14ac:dyDescent="0.25">
      <c r="A219" s="35">
        <v>43132</v>
      </c>
      <c r="B219" s="36">
        <v>1594986</v>
      </c>
      <c r="C219" s="36">
        <v>2797207</v>
      </c>
      <c r="D219" s="36">
        <v>2797207</v>
      </c>
      <c r="E219" s="37" t="s">
        <v>282</v>
      </c>
      <c r="F219" s="37" t="s">
        <v>305</v>
      </c>
      <c r="G219" s="37" t="s">
        <v>284</v>
      </c>
      <c r="H219" s="85" t="s">
        <v>285</v>
      </c>
      <c r="I219" s="37" t="s">
        <v>286</v>
      </c>
      <c r="J219" s="37" t="s">
        <v>233</v>
      </c>
      <c r="K219" s="37" t="s">
        <v>234</v>
      </c>
      <c r="L219" s="37" t="s">
        <v>235</v>
      </c>
      <c r="M219" s="37" t="s">
        <v>245</v>
      </c>
      <c r="N219" s="37" t="s">
        <v>246</v>
      </c>
      <c r="O219" s="37" t="s">
        <v>246</v>
      </c>
      <c r="P219" s="37" t="s">
        <v>281</v>
      </c>
      <c r="Q219" s="37" t="s">
        <v>240</v>
      </c>
      <c r="R219" s="38">
        <v>43105</v>
      </c>
      <c r="S219" s="38">
        <v>43137</v>
      </c>
      <c r="T219" s="38">
        <v>43138</v>
      </c>
      <c r="U219" s="36">
        <v>210278621</v>
      </c>
      <c r="V219" s="36">
        <v>19225</v>
      </c>
      <c r="W219" s="36">
        <v>0</v>
      </c>
      <c r="X219" s="36">
        <v>6314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42</v>
      </c>
      <c r="AE219" s="36">
        <v>46</v>
      </c>
      <c r="AF219" s="36">
        <v>39</v>
      </c>
      <c r="AG219" s="36">
        <v>45</v>
      </c>
      <c r="AH219" s="36">
        <v>0</v>
      </c>
      <c r="AI219" s="36">
        <v>790</v>
      </c>
      <c r="AJ219" s="36">
        <v>0</v>
      </c>
      <c r="AK219" s="36">
        <v>1535076</v>
      </c>
      <c r="AL219" s="36">
        <v>0</v>
      </c>
      <c r="AM219" s="36">
        <v>0</v>
      </c>
      <c r="AN219" s="36">
        <v>0</v>
      </c>
      <c r="AO219" s="36">
        <v>0</v>
      </c>
      <c r="AP219" s="36">
        <v>0</v>
      </c>
      <c r="AQ219" s="36">
        <v>0</v>
      </c>
      <c r="AR219" s="36">
        <v>0</v>
      </c>
      <c r="AS219" s="36">
        <v>0</v>
      </c>
      <c r="AT219" s="36">
        <v>48409</v>
      </c>
      <c r="AU219" s="36">
        <v>0</v>
      </c>
      <c r="AV219" s="36">
        <v>0</v>
      </c>
      <c r="AW219" s="36">
        <v>11919</v>
      </c>
      <c r="AX219" s="36">
        <v>0</v>
      </c>
      <c r="AY219" s="36">
        <v>135734</v>
      </c>
      <c r="AZ219" s="36">
        <v>411953</v>
      </c>
      <c r="BA219" s="36">
        <v>0</v>
      </c>
      <c r="BB219" s="36">
        <v>0</v>
      </c>
      <c r="BC219" s="36">
        <v>0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>
        <v>0</v>
      </c>
      <c r="BN219" s="36">
        <v>0</v>
      </c>
      <c r="BO219" s="36">
        <v>0</v>
      </c>
      <c r="BP219" s="36">
        <v>0</v>
      </c>
      <c r="BQ219" s="36">
        <v>0</v>
      </c>
      <c r="BR219" s="36">
        <v>0</v>
      </c>
      <c r="BS219" s="36">
        <v>0</v>
      </c>
      <c r="BT219" s="36">
        <v>0</v>
      </c>
      <c r="BU219" s="36">
        <v>0</v>
      </c>
      <c r="BV219" s="36">
        <v>0</v>
      </c>
      <c r="BW219" s="36">
        <v>0</v>
      </c>
      <c r="BX219" s="3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1801581</v>
      </c>
      <c r="CE219" s="36">
        <v>2143881</v>
      </c>
      <c r="CF219" s="36">
        <v>0</v>
      </c>
      <c r="CG219" s="36">
        <v>342300</v>
      </c>
      <c r="CH219" s="36">
        <v>0</v>
      </c>
      <c r="CI219" s="36">
        <v>0</v>
      </c>
      <c r="CJ219" s="36">
        <v>0</v>
      </c>
      <c r="CK219" s="36">
        <v>0</v>
      </c>
      <c r="CL219" s="36">
        <v>342300</v>
      </c>
      <c r="CM219" s="36">
        <v>-2143881</v>
      </c>
      <c r="CN219" s="36">
        <v>0</v>
      </c>
      <c r="CO219" s="36">
        <v>0</v>
      </c>
      <c r="CP219" s="36">
        <v>0</v>
      </c>
      <c r="CQ219" s="36">
        <v>0</v>
      </c>
      <c r="CR219" s="36">
        <v>0</v>
      </c>
      <c r="CS219" s="36">
        <v>0</v>
      </c>
      <c r="CT219" s="36">
        <v>0</v>
      </c>
      <c r="CU219" s="36">
        <v>0</v>
      </c>
      <c r="CV219" s="36">
        <v>0</v>
      </c>
      <c r="CW219" s="36">
        <v>0</v>
      </c>
      <c r="CX219" s="36">
        <v>0</v>
      </c>
      <c r="CY219" s="36">
        <v>0</v>
      </c>
      <c r="CZ219" s="36">
        <v>0</v>
      </c>
      <c r="DA219" s="36">
        <v>0</v>
      </c>
      <c r="DB219" s="36">
        <v>0</v>
      </c>
      <c r="DC219" s="36">
        <v>0</v>
      </c>
      <c r="DD219" s="36">
        <v>0</v>
      </c>
      <c r="DE219" s="36">
        <v>-2143881</v>
      </c>
      <c r="DF219" s="36">
        <v>0</v>
      </c>
      <c r="DG219" s="36">
        <v>0</v>
      </c>
      <c r="DH219" s="36">
        <v>0</v>
      </c>
      <c r="DI219" s="36">
        <v>0</v>
      </c>
      <c r="DJ219" s="36">
        <v>0</v>
      </c>
      <c r="DK219" s="36">
        <v>0</v>
      </c>
      <c r="DL219" s="36">
        <v>0</v>
      </c>
      <c r="DM219" s="36">
        <v>0</v>
      </c>
      <c r="DN219" s="36">
        <v>0</v>
      </c>
      <c r="DO219" s="36">
        <v>0</v>
      </c>
      <c r="DP219" s="36">
        <v>0</v>
      </c>
      <c r="DQ219" s="36">
        <v>0</v>
      </c>
      <c r="DR219" s="36">
        <v>0</v>
      </c>
      <c r="DS219" s="36">
        <v>0</v>
      </c>
      <c r="DT219" s="36">
        <v>0</v>
      </c>
      <c r="DU219" s="36">
        <v>0</v>
      </c>
      <c r="DV219" s="36">
        <v>0</v>
      </c>
      <c r="DW219" s="36">
        <v>0</v>
      </c>
      <c r="DX219" s="36">
        <v>0</v>
      </c>
      <c r="DY219" s="36">
        <v>0</v>
      </c>
      <c r="DZ219" s="36">
        <v>0</v>
      </c>
      <c r="EA219" s="36">
        <v>0</v>
      </c>
      <c r="EB219" s="36">
        <v>0</v>
      </c>
      <c r="EC219" s="36">
        <v>0</v>
      </c>
      <c r="ED219" s="36">
        <v>0</v>
      </c>
      <c r="EE219" s="36">
        <v>0</v>
      </c>
      <c r="EF219" s="36">
        <v>0</v>
      </c>
      <c r="EG219" s="36">
        <v>0</v>
      </c>
      <c r="EH219" s="36">
        <v>0</v>
      </c>
      <c r="EI219" s="36">
        <v>0</v>
      </c>
      <c r="EJ219" s="36">
        <v>0</v>
      </c>
      <c r="EK219" s="36">
        <v>0</v>
      </c>
      <c r="EL219" s="36">
        <v>0</v>
      </c>
      <c r="EM219" s="36">
        <v>0</v>
      </c>
      <c r="EN219" s="36">
        <v>0</v>
      </c>
      <c r="EO219" s="36">
        <v>0</v>
      </c>
      <c r="EP219" s="36">
        <v>0</v>
      </c>
      <c r="EQ219" s="36">
        <v>0</v>
      </c>
      <c r="ER219" s="36">
        <v>0</v>
      </c>
      <c r="ES219" s="36">
        <v>0</v>
      </c>
      <c r="ET219" s="36">
        <v>0</v>
      </c>
      <c r="EU219" s="36">
        <v>0</v>
      </c>
      <c r="EV219" s="36">
        <v>0</v>
      </c>
      <c r="EW219" s="36">
        <v>0</v>
      </c>
      <c r="EX219" s="36">
        <v>0</v>
      </c>
      <c r="EY219" s="36">
        <v>0</v>
      </c>
      <c r="EZ219" s="36">
        <v>0</v>
      </c>
      <c r="FA219" s="36">
        <v>0</v>
      </c>
      <c r="FB219" s="36">
        <v>0</v>
      </c>
      <c r="FC219" s="36">
        <v>0</v>
      </c>
      <c r="FD219" s="36">
        <v>0</v>
      </c>
      <c r="FE219" s="36">
        <v>0</v>
      </c>
      <c r="FF219" s="36">
        <v>0</v>
      </c>
      <c r="FG219" s="36">
        <v>0</v>
      </c>
      <c r="FH219" s="36">
        <v>0</v>
      </c>
      <c r="FI219" s="36">
        <v>0</v>
      </c>
      <c r="FJ219" s="36">
        <v>0</v>
      </c>
      <c r="FK219" s="36">
        <v>0</v>
      </c>
      <c r="FL219" s="36">
        <v>0</v>
      </c>
      <c r="FM219" s="36">
        <v>0</v>
      </c>
      <c r="FN219" s="36">
        <v>0</v>
      </c>
      <c r="FO219" s="36">
        <v>0</v>
      </c>
      <c r="FP219" s="36">
        <v>0</v>
      </c>
      <c r="FQ219" s="36">
        <v>342300</v>
      </c>
      <c r="FR219" s="36">
        <v>0</v>
      </c>
      <c r="FS219" s="37"/>
      <c r="FT219" s="39">
        <f t="shared" si="156"/>
        <v>0</v>
      </c>
      <c r="FU219" s="39">
        <f t="shared" si="157"/>
        <v>664</v>
      </c>
      <c r="FV219" s="39">
        <f t="shared" si="158"/>
        <v>0</v>
      </c>
      <c r="FW219" s="39">
        <f t="shared" si="159"/>
        <v>1289980</v>
      </c>
      <c r="FX219" s="39">
        <f t="shared" si="160"/>
        <v>0</v>
      </c>
      <c r="FY219" s="39">
        <f t="shared" si="161"/>
        <v>40680</v>
      </c>
      <c r="FZ219" s="39">
        <f t="shared" si="162"/>
        <v>0</v>
      </c>
      <c r="GA219" s="39">
        <f t="shared" si="163"/>
        <v>114062</v>
      </c>
      <c r="GB219" s="39">
        <f t="shared" si="164"/>
        <v>346179</v>
      </c>
      <c r="GC219" s="39">
        <f t="shared" si="165"/>
        <v>0</v>
      </c>
      <c r="GD219" s="39">
        <f t="shared" si="166"/>
        <v>0</v>
      </c>
      <c r="GE219" s="39">
        <f t="shared" si="167"/>
        <v>0</v>
      </c>
      <c r="GF219" s="39"/>
      <c r="GG219" s="39"/>
      <c r="GH219" s="39">
        <f t="shared" si="168"/>
        <v>10015.966386554623</v>
      </c>
      <c r="GI219" s="39">
        <f t="shared" si="169"/>
        <v>0</v>
      </c>
      <c r="GJ219" s="39">
        <f t="shared" si="170"/>
        <v>1801580.9663865545</v>
      </c>
      <c r="GK219" s="39"/>
      <c r="GL219" s="39">
        <f t="shared" si="171"/>
        <v>0</v>
      </c>
      <c r="GM219" s="39"/>
      <c r="GN219" s="39">
        <f t="shared" si="172"/>
        <v>0</v>
      </c>
      <c r="GO219" s="40">
        <f t="shared" si="173"/>
        <v>342300</v>
      </c>
      <c r="GP219" s="40">
        <f t="shared" si="174"/>
        <v>2143880.9663865548</v>
      </c>
      <c r="GQ219" s="40">
        <f t="shared" si="175"/>
        <v>2143880.9663865548</v>
      </c>
      <c r="GR219" s="39" t="str">
        <f>IFERROR(VLOOKUP(CONCATENATE(C219,R219,S219),'Clientes Afectados'!$L$4:$M$249,2,0),"NO")</f>
        <v>NO</v>
      </c>
      <c r="GS219" s="64">
        <f t="shared" si="176"/>
        <v>32</v>
      </c>
      <c r="GT219" s="39" t="e">
        <f>+IF(GS219&gt;#REF!,"SI","NO")</f>
        <v>#REF!</v>
      </c>
    </row>
    <row r="220" spans="1:202" x14ac:dyDescent="0.25">
      <c r="A220" s="35">
        <v>43101</v>
      </c>
      <c r="B220" s="36">
        <v>1594986</v>
      </c>
      <c r="C220" s="36">
        <v>532954</v>
      </c>
      <c r="D220" s="36">
        <v>532954</v>
      </c>
      <c r="E220" s="37" t="s">
        <v>342</v>
      </c>
      <c r="F220" s="37" t="s">
        <v>229</v>
      </c>
      <c r="G220" s="37" t="s">
        <v>309</v>
      </c>
      <c r="H220" s="85" t="s">
        <v>231</v>
      </c>
      <c r="I220" s="37" t="s">
        <v>310</v>
      </c>
      <c r="J220" s="37" t="s">
        <v>233</v>
      </c>
      <c r="K220" s="37" t="s">
        <v>234</v>
      </c>
      <c r="L220" s="37" t="s">
        <v>235</v>
      </c>
      <c r="M220" s="37" t="s">
        <v>311</v>
      </c>
      <c r="N220" s="37" t="s">
        <v>236</v>
      </c>
      <c r="O220" s="37" t="s">
        <v>236</v>
      </c>
      <c r="P220" s="37" t="s">
        <v>239</v>
      </c>
      <c r="Q220" s="37" t="s">
        <v>240</v>
      </c>
      <c r="R220" s="38">
        <v>43074</v>
      </c>
      <c r="S220" s="38">
        <v>43105</v>
      </c>
      <c r="T220" s="38">
        <v>43108</v>
      </c>
      <c r="U220" s="36">
        <v>208522603</v>
      </c>
      <c r="V220" s="36">
        <v>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6">
        <v>53815</v>
      </c>
      <c r="AD220" s="36">
        <v>0</v>
      </c>
      <c r="AE220" s="36">
        <v>0</v>
      </c>
      <c r="AF220" s="36">
        <v>0</v>
      </c>
      <c r="AG220" s="36">
        <v>0</v>
      </c>
      <c r="AH220" s="36">
        <v>122136</v>
      </c>
      <c r="AI220" s="36">
        <v>794</v>
      </c>
      <c r="AJ220" s="36">
        <v>0</v>
      </c>
      <c r="AK220" s="36">
        <v>4069883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198903</v>
      </c>
      <c r="AZ220" s="36">
        <v>0</v>
      </c>
      <c r="BA220" s="36">
        <v>0</v>
      </c>
      <c r="BB220" s="36">
        <v>0</v>
      </c>
      <c r="BC220" s="36">
        <v>0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>
        <v>0</v>
      </c>
      <c r="BO220" s="36">
        <v>0</v>
      </c>
      <c r="BP220" s="36">
        <v>0</v>
      </c>
      <c r="BQ220" s="36">
        <v>0</v>
      </c>
      <c r="BR220" s="36">
        <v>0</v>
      </c>
      <c r="BS220" s="36">
        <v>0</v>
      </c>
      <c r="BT220" s="36">
        <v>0</v>
      </c>
      <c r="BU220" s="36">
        <v>0</v>
      </c>
      <c r="BV220" s="36">
        <v>0</v>
      </c>
      <c r="BW220" s="36">
        <v>0</v>
      </c>
      <c r="BX220" s="36">
        <v>0</v>
      </c>
      <c r="BY220" s="36">
        <v>0</v>
      </c>
      <c r="BZ220" s="36">
        <v>412941</v>
      </c>
      <c r="CA220" s="36">
        <v>11050</v>
      </c>
      <c r="CB220" s="36">
        <v>0</v>
      </c>
      <c r="CC220" s="36">
        <v>0</v>
      </c>
      <c r="CD220" s="36">
        <v>4046811</v>
      </c>
      <c r="CE220" s="36">
        <v>4815706</v>
      </c>
      <c r="CF220" s="36">
        <v>0</v>
      </c>
      <c r="CG220" s="36">
        <v>768894</v>
      </c>
      <c r="CH220" s="36">
        <v>0</v>
      </c>
      <c r="CI220" s="36">
        <v>0</v>
      </c>
      <c r="CJ220" s="36">
        <v>0</v>
      </c>
      <c r="CK220" s="36">
        <v>0</v>
      </c>
      <c r="CL220" s="36">
        <v>768894</v>
      </c>
      <c r="CM220" s="36">
        <v>-4815706</v>
      </c>
      <c r="CN220" s="36">
        <v>0</v>
      </c>
      <c r="CO220" s="36">
        <v>0</v>
      </c>
      <c r="CP220" s="36">
        <v>0</v>
      </c>
      <c r="CQ220" s="36">
        <v>0</v>
      </c>
      <c r="CR220" s="36">
        <v>0</v>
      </c>
      <c r="CS220" s="36">
        <v>0</v>
      </c>
      <c r="CT220" s="36">
        <v>0</v>
      </c>
      <c r="CU220" s="36">
        <v>0</v>
      </c>
      <c r="CV220" s="36">
        <v>0</v>
      </c>
      <c r="CW220" s="36">
        <v>0</v>
      </c>
      <c r="CX220" s="36">
        <v>0</v>
      </c>
      <c r="CY220" s="36">
        <v>0</v>
      </c>
      <c r="CZ220" s="36">
        <v>0</v>
      </c>
      <c r="DA220" s="36">
        <v>0</v>
      </c>
      <c r="DB220" s="36">
        <v>0</v>
      </c>
      <c r="DC220" s="36">
        <v>0</v>
      </c>
      <c r="DD220" s="36">
        <v>1</v>
      </c>
      <c r="DE220" s="36">
        <v>-4815705</v>
      </c>
      <c r="DF220" s="36">
        <v>0</v>
      </c>
      <c r="DG220" s="36">
        <v>0</v>
      </c>
      <c r="DH220" s="36">
        <v>0</v>
      </c>
      <c r="DI220" s="36">
        <v>0</v>
      </c>
      <c r="DJ220" s="36">
        <v>0</v>
      </c>
      <c r="DK220" s="36">
        <v>-1</v>
      </c>
      <c r="DL220" s="36">
        <v>0</v>
      </c>
      <c r="DM220" s="36">
        <v>0</v>
      </c>
      <c r="DN220" s="36">
        <v>0</v>
      </c>
      <c r="DO220" s="36">
        <v>0</v>
      </c>
      <c r="DP220" s="36">
        <v>0</v>
      </c>
      <c r="DQ220" s="36">
        <v>0</v>
      </c>
      <c r="DR220" s="36">
        <v>0</v>
      </c>
      <c r="DS220" s="36">
        <v>0</v>
      </c>
      <c r="DT220" s="36">
        <v>0</v>
      </c>
      <c r="DU220" s="36">
        <v>0</v>
      </c>
      <c r="DV220" s="36">
        <v>0</v>
      </c>
      <c r="DW220" s="36">
        <v>0</v>
      </c>
      <c r="DX220" s="36">
        <v>0</v>
      </c>
      <c r="DY220" s="36">
        <v>0</v>
      </c>
      <c r="DZ220" s="36">
        <v>0</v>
      </c>
      <c r="EA220" s="36">
        <v>0</v>
      </c>
      <c r="EB220" s="36">
        <v>-1</v>
      </c>
      <c r="EC220" s="36">
        <v>0</v>
      </c>
      <c r="ED220" s="36">
        <v>0</v>
      </c>
      <c r="EE220" s="36">
        <v>0</v>
      </c>
      <c r="EF220" s="36">
        <v>0</v>
      </c>
      <c r="EG220" s="36">
        <v>0</v>
      </c>
      <c r="EH220" s="36">
        <v>0</v>
      </c>
      <c r="EI220" s="36">
        <v>0</v>
      </c>
      <c r="EJ220" s="36">
        <v>0</v>
      </c>
      <c r="EK220" s="36">
        <v>0</v>
      </c>
      <c r="EL220" s="36">
        <v>0</v>
      </c>
      <c r="EM220" s="36">
        <v>0</v>
      </c>
      <c r="EN220" s="36">
        <v>0</v>
      </c>
      <c r="EO220" s="36">
        <v>0</v>
      </c>
      <c r="EP220" s="36">
        <v>0</v>
      </c>
      <c r="EQ220" s="36">
        <v>0</v>
      </c>
      <c r="ER220" s="36">
        <v>0</v>
      </c>
      <c r="ES220" s="36">
        <v>0</v>
      </c>
      <c r="ET220" s="36">
        <v>0</v>
      </c>
      <c r="EU220" s="36">
        <v>0</v>
      </c>
      <c r="EV220" s="36">
        <v>0</v>
      </c>
      <c r="EW220" s="36">
        <v>0</v>
      </c>
      <c r="EX220" s="36">
        <v>0</v>
      </c>
      <c r="EY220" s="36">
        <v>0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0</v>
      </c>
      <c r="FF220" s="36">
        <v>0</v>
      </c>
      <c r="FG220" s="36">
        <v>0</v>
      </c>
      <c r="FH220" s="36">
        <v>0</v>
      </c>
      <c r="FI220" s="36">
        <v>0</v>
      </c>
      <c r="FJ220" s="36">
        <v>0</v>
      </c>
      <c r="FK220" s="36">
        <v>0</v>
      </c>
      <c r="FL220" s="36">
        <v>0</v>
      </c>
      <c r="FM220" s="36">
        <v>0</v>
      </c>
      <c r="FN220" s="36">
        <v>0</v>
      </c>
      <c r="FO220" s="36">
        <v>0</v>
      </c>
      <c r="FP220" s="36">
        <v>0</v>
      </c>
      <c r="FQ220" s="36">
        <v>768894</v>
      </c>
      <c r="FR220" s="36">
        <v>-1</v>
      </c>
      <c r="FS220" s="37"/>
      <c r="FT220" s="39">
        <f t="shared" ref="FT220:FT283" si="177">ROUND(AH220/1.19,0)</f>
        <v>102635</v>
      </c>
      <c r="FU220" s="39">
        <f t="shared" ref="FU220:FU283" si="178">ROUND(AI220/1.19,0)</f>
        <v>667</v>
      </c>
      <c r="FV220" s="39">
        <f t="shared" ref="FV220:FV283" si="179">ROUND(AJ220/1.19,0)</f>
        <v>0</v>
      </c>
      <c r="FW220" s="39">
        <f t="shared" ref="FW220:FW283" si="180">ROUND(AK220/1.19,0)</f>
        <v>3420070</v>
      </c>
      <c r="FX220" s="39">
        <f t="shared" ref="FX220:FX283" si="181">ROUND(AL220/1.19,0)</f>
        <v>0</v>
      </c>
      <c r="FY220" s="39">
        <f t="shared" ref="FY220:FY283" si="182">ROUND(AT220/1.19,0)</f>
        <v>0</v>
      </c>
      <c r="FZ220" s="39">
        <f t="shared" ref="FZ220:FZ283" si="183">ROUND(AN220/1.19,0)</f>
        <v>0</v>
      </c>
      <c r="GA220" s="39">
        <f t="shared" ref="GA220:GA283" si="184">ROUND(AY220/1.19,0)</f>
        <v>167145</v>
      </c>
      <c r="GB220" s="39">
        <f t="shared" ref="GB220:GB283" si="185">ROUND(AZ220/1.19,0)</f>
        <v>0</v>
      </c>
      <c r="GC220" s="39">
        <f t="shared" ref="GC220:GC283" si="186">ROUND(BA220/1.19,0)</f>
        <v>0</v>
      </c>
      <c r="GD220" s="39">
        <f t="shared" ref="GD220:GD283" si="187">ROUND(BN220/1.19,0)</f>
        <v>0</v>
      </c>
      <c r="GE220" s="39">
        <f t="shared" ref="GE220:GE283" si="188">ROUND(BO220/1.19,0)</f>
        <v>0</v>
      </c>
      <c r="GF220" s="39"/>
      <c r="GG220" s="39"/>
      <c r="GH220" s="39">
        <f t="shared" ref="GH220:GH283" si="189">AW220/1.19</f>
        <v>0</v>
      </c>
      <c r="GI220" s="39">
        <f t="shared" ref="GI220:GI283" si="190">EZ220</f>
        <v>0</v>
      </c>
      <c r="GJ220" s="39">
        <f t="shared" ref="GJ220:GJ283" si="191">SUM(FT220:GE220)+GH220</f>
        <v>3690517</v>
      </c>
      <c r="GK220" s="39"/>
      <c r="GL220" s="39">
        <f t="shared" ref="GL220:GL283" si="192">BP220</f>
        <v>0</v>
      </c>
      <c r="GM220" s="39"/>
      <c r="GN220" s="39">
        <f t="shared" si="172"/>
        <v>-1</v>
      </c>
      <c r="GO220" s="40">
        <f t="shared" ref="GO220:GO283" si="193">ROUND(GJ220*0.19,0)</f>
        <v>701198</v>
      </c>
      <c r="GP220" s="40">
        <f t="shared" ref="GP220:GP283" si="194">+GJ220+GO220</f>
        <v>4391715</v>
      </c>
      <c r="GQ220" s="40">
        <f>+GP220+GK220+GL220+GM220+GN220</f>
        <v>4391714</v>
      </c>
      <c r="GR220" s="39" t="str">
        <f>IFERROR(VLOOKUP(CONCATENATE(C220,R220,S220),'Clientes Afectados'!$L$4:$M$249,2,0),"NO")</f>
        <v>NO</v>
      </c>
      <c r="GS220" s="64">
        <f t="shared" si="176"/>
        <v>31</v>
      </c>
      <c r="GT220" s="39" t="e">
        <f>+IF(GS220&gt;#REF!,"SI","NO")</f>
        <v>#REF!</v>
      </c>
    </row>
    <row r="221" spans="1:202" x14ac:dyDescent="0.25">
      <c r="A221" s="35">
        <v>43101</v>
      </c>
      <c r="B221" s="36">
        <v>1594986</v>
      </c>
      <c r="C221" s="36">
        <v>532986</v>
      </c>
      <c r="D221" s="36">
        <v>532986</v>
      </c>
      <c r="E221" s="37" t="s">
        <v>343</v>
      </c>
      <c r="F221" s="37" t="s">
        <v>258</v>
      </c>
      <c r="G221" s="37" t="s">
        <v>313</v>
      </c>
      <c r="H221" s="85" t="s">
        <v>231</v>
      </c>
      <c r="I221" s="37" t="s">
        <v>262</v>
      </c>
      <c r="J221" s="37" t="s">
        <v>233</v>
      </c>
      <c r="K221" s="37" t="s">
        <v>234</v>
      </c>
      <c r="L221" s="37" t="s">
        <v>235</v>
      </c>
      <c r="M221" s="37" t="s">
        <v>245</v>
      </c>
      <c r="N221" s="37" t="s">
        <v>246</v>
      </c>
      <c r="O221" s="37" t="s">
        <v>246</v>
      </c>
      <c r="P221" s="37" t="s">
        <v>239</v>
      </c>
      <c r="Q221" s="37" t="s">
        <v>240</v>
      </c>
      <c r="R221" s="38">
        <v>43074</v>
      </c>
      <c r="S221" s="38">
        <v>43105</v>
      </c>
      <c r="T221" s="38">
        <v>43108</v>
      </c>
      <c r="U221" s="36">
        <v>208522603</v>
      </c>
      <c r="V221" s="36">
        <v>132614</v>
      </c>
      <c r="W221" s="36">
        <v>0</v>
      </c>
      <c r="X221" s="36">
        <v>50135</v>
      </c>
      <c r="Y221" s="36">
        <v>0</v>
      </c>
      <c r="Z221" s="36">
        <v>0</v>
      </c>
      <c r="AA221" s="36">
        <v>0</v>
      </c>
      <c r="AB221" s="36">
        <v>0</v>
      </c>
      <c r="AC221" s="36">
        <v>0</v>
      </c>
      <c r="AD221" s="36">
        <v>344</v>
      </c>
      <c r="AE221" s="36">
        <v>339</v>
      </c>
      <c r="AF221" s="36">
        <v>275</v>
      </c>
      <c r="AG221" s="36">
        <v>255</v>
      </c>
      <c r="AH221" s="36">
        <v>65718</v>
      </c>
      <c r="AI221" s="36">
        <v>794</v>
      </c>
      <c r="AJ221" s="36">
        <v>0</v>
      </c>
      <c r="AK221" s="36">
        <v>10029238</v>
      </c>
      <c r="AL221" s="36">
        <v>0</v>
      </c>
      <c r="AM221" s="36">
        <v>0</v>
      </c>
      <c r="AN221" s="36">
        <v>0</v>
      </c>
      <c r="AO221" s="36">
        <v>0</v>
      </c>
      <c r="AP221" s="36">
        <v>0</v>
      </c>
      <c r="AQ221" s="36">
        <v>0</v>
      </c>
      <c r="AR221" s="36">
        <v>0</v>
      </c>
      <c r="AS221" s="36">
        <v>0</v>
      </c>
      <c r="AT221" s="36">
        <v>219119</v>
      </c>
      <c r="AU221" s="36">
        <v>0</v>
      </c>
      <c r="AV221" s="36">
        <v>0</v>
      </c>
      <c r="AW221" s="36">
        <v>82219</v>
      </c>
      <c r="AX221" s="36">
        <v>0</v>
      </c>
      <c r="AY221" s="36">
        <v>413669</v>
      </c>
      <c r="AZ221" s="36">
        <v>1529850</v>
      </c>
      <c r="BA221" s="36">
        <v>0</v>
      </c>
      <c r="BB221" s="36">
        <v>0</v>
      </c>
      <c r="BC221" s="36">
        <v>0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>
        <v>0</v>
      </c>
      <c r="BN221" s="36">
        <v>0</v>
      </c>
      <c r="BO221" s="36">
        <v>0</v>
      </c>
      <c r="BP221" s="36">
        <v>0</v>
      </c>
      <c r="BQ221" s="36">
        <v>0</v>
      </c>
      <c r="BR221" s="36">
        <v>0</v>
      </c>
      <c r="BS221" s="36">
        <v>0</v>
      </c>
      <c r="BT221" s="36">
        <v>0</v>
      </c>
      <c r="BU221" s="36">
        <v>0</v>
      </c>
      <c r="BV221" s="36">
        <v>0</v>
      </c>
      <c r="BW221" s="36">
        <v>0</v>
      </c>
      <c r="BX221" s="36">
        <v>0</v>
      </c>
      <c r="BY221" s="36">
        <v>0</v>
      </c>
      <c r="BZ221" s="36">
        <v>648851</v>
      </c>
      <c r="CA221" s="36">
        <v>15613</v>
      </c>
      <c r="CB221" s="36">
        <v>0</v>
      </c>
      <c r="CC221" s="36">
        <v>0</v>
      </c>
      <c r="CD221" s="36">
        <v>10928631</v>
      </c>
      <c r="CE221" s="36">
        <v>13005071</v>
      </c>
      <c r="CF221" s="36">
        <v>0</v>
      </c>
      <c r="CG221" s="36">
        <v>2076440</v>
      </c>
      <c r="CH221" s="36">
        <v>0</v>
      </c>
      <c r="CI221" s="36">
        <v>0</v>
      </c>
      <c r="CJ221" s="36">
        <v>0</v>
      </c>
      <c r="CK221" s="36">
        <v>0</v>
      </c>
      <c r="CL221" s="36">
        <v>2076440</v>
      </c>
      <c r="CM221" s="36">
        <v>-13005071</v>
      </c>
      <c r="CN221" s="36">
        <v>0</v>
      </c>
      <c r="CO221" s="36">
        <v>0</v>
      </c>
      <c r="CP221" s="36">
        <v>0</v>
      </c>
      <c r="CQ221" s="36">
        <v>0</v>
      </c>
      <c r="CR221" s="36">
        <v>0</v>
      </c>
      <c r="CS221" s="36">
        <v>0</v>
      </c>
      <c r="CT221" s="36">
        <v>0</v>
      </c>
      <c r="CU221" s="36">
        <v>0</v>
      </c>
      <c r="CV221" s="36">
        <v>0</v>
      </c>
      <c r="CW221" s="36">
        <v>0</v>
      </c>
      <c r="CX221" s="36">
        <v>0</v>
      </c>
      <c r="CY221" s="36">
        <v>0</v>
      </c>
      <c r="CZ221" s="36">
        <v>0</v>
      </c>
      <c r="DA221" s="36">
        <v>0</v>
      </c>
      <c r="DB221" s="36">
        <v>0</v>
      </c>
      <c r="DC221" s="36">
        <v>0</v>
      </c>
      <c r="DD221" s="36">
        <v>0</v>
      </c>
      <c r="DE221" s="36">
        <v>-13005071</v>
      </c>
      <c r="DF221" s="36">
        <v>0</v>
      </c>
      <c r="DG221" s="36">
        <v>0</v>
      </c>
      <c r="DH221" s="36">
        <v>0</v>
      </c>
      <c r="DI221" s="36">
        <v>0</v>
      </c>
      <c r="DJ221" s="36">
        <v>0</v>
      </c>
      <c r="DK221" s="36">
        <v>0</v>
      </c>
      <c r="DL221" s="36">
        <v>0</v>
      </c>
      <c r="DM221" s="36">
        <v>0</v>
      </c>
      <c r="DN221" s="36">
        <v>0</v>
      </c>
      <c r="DO221" s="36">
        <v>0</v>
      </c>
      <c r="DP221" s="36">
        <v>0</v>
      </c>
      <c r="DQ221" s="36">
        <v>0</v>
      </c>
      <c r="DR221" s="36">
        <v>0</v>
      </c>
      <c r="DS221" s="36">
        <v>0</v>
      </c>
      <c r="DT221" s="36">
        <v>0</v>
      </c>
      <c r="DU221" s="36">
        <v>0</v>
      </c>
      <c r="DV221" s="36">
        <v>0</v>
      </c>
      <c r="DW221" s="36">
        <v>0</v>
      </c>
      <c r="DX221" s="36">
        <v>0</v>
      </c>
      <c r="DY221" s="36">
        <v>0</v>
      </c>
      <c r="DZ221" s="36">
        <v>0</v>
      </c>
      <c r="EA221" s="36">
        <v>0</v>
      </c>
      <c r="EB221" s="36">
        <v>0</v>
      </c>
      <c r="EC221" s="36">
        <v>0</v>
      </c>
      <c r="ED221" s="36">
        <v>0</v>
      </c>
      <c r="EE221" s="36">
        <v>0</v>
      </c>
      <c r="EF221" s="36">
        <v>0</v>
      </c>
      <c r="EG221" s="36">
        <v>0</v>
      </c>
      <c r="EH221" s="36">
        <v>0</v>
      </c>
      <c r="EI221" s="36">
        <v>0</v>
      </c>
      <c r="EJ221" s="36">
        <v>0</v>
      </c>
      <c r="EK221" s="36">
        <v>0</v>
      </c>
      <c r="EL221" s="36">
        <v>0</v>
      </c>
      <c r="EM221" s="36">
        <v>0</v>
      </c>
      <c r="EN221" s="36">
        <v>0</v>
      </c>
      <c r="EO221" s="36">
        <v>0</v>
      </c>
      <c r="EP221" s="36">
        <v>0</v>
      </c>
      <c r="EQ221" s="36">
        <v>0</v>
      </c>
      <c r="ER221" s="36">
        <v>0</v>
      </c>
      <c r="ES221" s="36">
        <v>0</v>
      </c>
      <c r="ET221" s="36">
        <v>0</v>
      </c>
      <c r="EU221" s="36">
        <v>0</v>
      </c>
      <c r="EV221" s="36">
        <v>0</v>
      </c>
      <c r="EW221" s="36">
        <v>0</v>
      </c>
      <c r="EX221" s="36">
        <v>0</v>
      </c>
      <c r="EY221" s="36">
        <v>0</v>
      </c>
      <c r="EZ221" s="36">
        <v>0</v>
      </c>
      <c r="FA221" s="36">
        <v>0</v>
      </c>
      <c r="FB221" s="36">
        <v>0</v>
      </c>
      <c r="FC221" s="36">
        <v>0</v>
      </c>
      <c r="FD221" s="36">
        <v>0</v>
      </c>
      <c r="FE221" s="36">
        <v>0</v>
      </c>
      <c r="FF221" s="36">
        <v>0</v>
      </c>
      <c r="FG221" s="36">
        <v>0</v>
      </c>
      <c r="FH221" s="36">
        <v>0</v>
      </c>
      <c r="FI221" s="36">
        <v>0</v>
      </c>
      <c r="FJ221" s="36">
        <v>0</v>
      </c>
      <c r="FK221" s="36">
        <v>0</v>
      </c>
      <c r="FL221" s="36">
        <v>0</v>
      </c>
      <c r="FM221" s="36">
        <v>0</v>
      </c>
      <c r="FN221" s="36">
        <v>0</v>
      </c>
      <c r="FO221" s="36">
        <v>0</v>
      </c>
      <c r="FP221" s="36">
        <v>0</v>
      </c>
      <c r="FQ221" s="36">
        <v>2076440</v>
      </c>
      <c r="FR221" s="36">
        <v>0</v>
      </c>
      <c r="FS221" s="37"/>
      <c r="FT221" s="39">
        <f t="shared" si="177"/>
        <v>55225</v>
      </c>
      <c r="FU221" s="39">
        <f t="shared" si="178"/>
        <v>667</v>
      </c>
      <c r="FV221" s="39">
        <f t="shared" si="179"/>
        <v>0</v>
      </c>
      <c r="FW221" s="39">
        <f t="shared" si="180"/>
        <v>8427931</v>
      </c>
      <c r="FX221" s="39">
        <f t="shared" si="181"/>
        <v>0</v>
      </c>
      <c r="FY221" s="39">
        <f t="shared" si="182"/>
        <v>184134</v>
      </c>
      <c r="FZ221" s="39">
        <f t="shared" si="183"/>
        <v>0</v>
      </c>
      <c r="GA221" s="39">
        <f t="shared" si="184"/>
        <v>347621</v>
      </c>
      <c r="GB221" s="39">
        <f t="shared" si="185"/>
        <v>1285588</v>
      </c>
      <c r="GC221" s="39">
        <f t="shared" si="186"/>
        <v>0</v>
      </c>
      <c r="GD221" s="39">
        <f t="shared" si="187"/>
        <v>0</v>
      </c>
      <c r="GE221" s="39">
        <f t="shared" si="188"/>
        <v>0</v>
      </c>
      <c r="GF221" s="39"/>
      <c r="GG221" s="39"/>
      <c r="GH221" s="39">
        <f t="shared" si="189"/>
        <v>69091.596638655465</v>
      </c>
      <c r="GI221" s="39">
        <f t="shared" si="190"/>
        <v>0</v>
      </c>
      <c r="GJ221" s="39">
        <f t="shared" si="191"/>
        <v>10370257.596638655</v>
      </c>
      <c r="GK221" s="39"/>
      <c r="GL221" s="39">
        <f t="shared" si="192"/>
        <v>0</v>
      </c>
      <c r="GM221" s="39"/>
      <c r="GN221" s="39">
        <f t="shared" si="172"/>
        <v>0</v>
      </c>
      <c r="GO221" s="40">
        <f t="shared" si="193"/>
        <v>1970349</v>
      </c>
      <c r="GP221" s="40">
        <f t="shared" si="194"/>
        <v>12340606.596638655</v>
      </c>
      <c r="GQ221" s="40">
        <f t="shared" ref="GQ221:GQ283" si="195">+GP221+GK221+GL221+GM221+GN221</f>
        <v>12340606.596638655</v>
      </c>
      <c r="GR221" s="39" t="str">
        <f>IFERROR(VLOOKUP(CONCATENATE(C221,R221,S221),'Clientes Afectados'!$L$4:$M$249,2,0),"NO")</f>
        <v>NO</v>
      </c>
      <c r="GS221" s="64">
        <f t="shared" si="176"/>
        <v>31</v>
      </c>
      <c r="GT221" s="39" t="e">
        <f>+IF(GS221&gt;#REF!,"SI","NO")</f>
        <v>#REF!</v>
      </c>
    </row>
    <row r="222" spans="1:202" x14ac:dyDescent="0.25">
      <c r="A222" s="35">
        <v>43101</v>
      </c>
      <c r="B222" s="36">
        <v>1594986</v>
      </c>
      <c r="C222" s="36">
        <v>532990</v>
      </c>
      <c r="D222" s="36">
        <v>532990</v>
      </c>
      <c r="E222" s="37" t="s">
        <v>344</v>
      </c>
      <c r="F222" s="37" t="s">
        <v>229</v>
      </c>
      <c r="G222" s="37" t="s">
        <v>315</v>
      </c>
      <c r="H222" s="85" t="s">
        <v>231</v>
      </c>
      <c r="I222" s="37" t="s">
        <v>232</v>
      </c>
      <c r="J222" s="37" t="s">
        <v>233</v>
      </c>
      <c r="K222" s="37" t="s">
        <v>234</v>
      </c>
      <c r="L222" s="37" t="s">
        <v>235</v>
      </c>
      <c r="M222" s="37" t="s">
        <v>236</v>
      </c>
      <c r="N222" s="37" t="s">
        <v>316</v>
      </c>
      <c r="O222" s="37" t="s">
        <v>316</v>
      </c>
      <c r="P222" s="37" t="s">
        <v>239</v>
      </c>
      <c r="Q222" s="37" t="s">
        <v>240</v>
      </c>
      <c r="R222" s="38">
        <v>43074</v>
      </c>
      <c r="S222" s="38">
        <v>43105</v>
      </c>
      <c r="T222" s="38">
        <v>43108</v>
      </c>
      <c r="U222" s="36">
        <v>208522603</v>
      </c>
      <c r="V222" s="36">
        <v>205881</v>
      </c>
      <c r="W222" s="36">
        <v>0</v>
      </c>
      <c r="X222" s="36">
        <v>43854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455</v>
      </c>
      <c r="AE222" s="36">
        <v>450</v>
      </c>
      <c r="AF222" s="36">
        <v>442</v>
      </c>
      <c r="AG222" s="36">
        <v>385</v>
      </c>
      <c r="AH222" s="36">
        <v>122136</v>
      </c>
      <c r="AI222" s="36">
        <v>794</v>
      </c>
      <c r="AJ222" s="36">
        <v>0</v>
      </c>
      <c r="AK222" s="36">
        <v>15570223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0</v>
      </c>
      <c r="AR222" s="36">
        <v>0</v>
      </c>
      <c r="AS222" s="36">
        <v>0</v>
      </c>
      <c r="AT222" s="36">
        <v>340179</v>
      </c>
      <c r="AU222" s="36">
        <v>0</v>
      </c>
      <c r="AV222" s="36">
        <v>0</v>
      </c>
      <c r="AW222" s="36">
        <v>127644</v>
      </c>
      <c r="AX222" s="36">
        <v>0</v>
      </c>
      <c r="AY222" s="36">
        <v>549118</v>
      </c>
      <c r="AZ222" s="36">
        <v>2308247</v>
      </c>
      <c r="BA222" s="36">
        <v>0</v>
      </c>
      <c r="BB222" s="36">
        <v>0</v>
      </c>
      <c r="BC222" s="36">
        <v>0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>
        <v>0</v>
      </c>
      <c r="BN222" s="36">
        <v>0</v>
      </c>
      <c r="BO222" s="36">
        <v>0</v>
      </c>
      <c r="BP222" s="36">
        <v>0</v>
      </c>
      <c r="BQ222" s="36">
        <v>0</v>
      </c>
      <c r="BR222" s="36">
        <v>0</v>
      </c>
      <c r="BS222" s="36">
        <v>0</v>
      </c>
      <c r="BT222" s="36">
        <v>0</v>
      </c>
      <c r="BU222" s="36">
        <v>0</v>
      </c>
      <c r="BV222" s="36">
        <v>0</v>
      </c>
      <c r="BW222" s="36">
        <v>0</v>
      </c>
      <c r="BX222" s="36">
        <v>0</v>
      </c>
      <c r="BY222" s="36">
        <v>0</v>
      </c>
      <c r="BZ222" s="36">
        <v>756314</v>
      </c>
      <c r="CA222" s="36">
        <v>19709</v>
      </c>
      <c r="CB222" s="36">
        <v>0</v>
      </c>
      <c r="CC222" s="36">
        <v>0</v>
      </c>
      <c r="CD222" s="36">
        <v>16633919</v>
      </c>
      <c r="CE222" s="36">
        <v>19794364</v>
      </c>
      <c r="CF222" s="36">
        <v>0</v>
      </c>
      <c r="CG222" s="36">
        <v>3160445</v>
      </c>
      <c r="CH222" s="36">
        <v>0</v>
      </c>
      <c r="CI222" s="36">
        <v>0</v>
      </c>
      <c r="CJ222" s="36">
        <v>0</v>
      </c>
      <c r="CK222" s="36">
        <v>0</v>
      </c>
      <c r="CL222" s="36">
        <v>3160445</v>
      </c>
      <c r="CM222" s="36">
        <v>-19794364</v>
      </c>
      <c r="CN222" s="36">
        <v>0</v>
      </c>
      <c r="CO222" s="36">
        <v>0</v>
      </c>
      <c r="CP222" s="36">
        <v>0</v>
      </c>
      <c r="CQ222" s="36">
        <v>0</v>
      </c>
      <c r="CR222" s="36">
        <v>0</v>
      </c>
      <c r="CS222" s="36">
        <v>0</v>
      </c>
      <c r="CT222" s="36">
        <v>0</v>
      </c>
      <c r="CU222" s="36">
        <v>0</v>
      </c>
      <c r="CV222" s="36">
        <v>0</v>
      </c>
      <c r="CW222" s="36">
        <v>0</v>
      </c>
      <c r="CX222" s="36">
        <v>0</v>
      </c>
      <c r="CY222" s="36">
        <v>0</v>
      </c>
      <c r="CZ222" s="36">
        <v>0</v>
      </c>
      <c r="DA222" s="36">
        <v>0</v>
      </c>
      <c r="DB222" s="36">
        <v>0</v>
      </c>
      <c r="DC222" s="36">
        <v>0</v>
      </c>
      <c r="DD222" s="36">
        <v>0</v>
      </c>
      <c r="DE222" s="36">
        <v>-19794364</v>
      </c>
      <c r="DF222" s="36">
        <v>0</v>
      </c>
      <c r="DG222" s="36">
        <v>0</v>
      </c>
      <c r="DH222" s="36">
        <v>0</v>
      </c>
      <c r="DI222" s="36">
        <v>0</v>
      </c>
      <c r="DJ222" s="36">
        <v>0</v>
      </c>
      <c r="DK222" s="36">
        <v>0</v>
      </c>
      <c r="DL222" s="36">
        <v>0</v>
      </c>
      <c r="DM222" s="36">
        <v>0</v>
      </c>
      <c r="DN222" s="36">
        <v>0</v>
      </c>
      <c r="DO222" s="36">
        <v>0</v>
      </c>
      <c r="DP222" s="36">
        <v>0</v>
      </c>
      <c r="DQ222" s="36">
        <v>0</v>
      </c>
      <c r="DR222" s="36">
        <v>0</v>
      </c>
      <c r="DS222" s="36">
        <v>0</v>
      </c>
      <c r="DT222" s="36">
        <v>0</v>
      </c>
      <c r="DU222" s="36">
        <v>0</v>
      </c>
      <c r="DV222" s="36">
        <v>0</v>
      </c>
      <c r="DW222" s="36">
        <v>0</v>
      </c>
      <c r="DX222" s="36">
        <v>0</v>
      </c>
      <c r="DY222" s="36">
        <v>0</v>
      </c>
      <c r="DZ222" s="36">
        <v>0</v>
      </c>
      <c r="EA222" s="36">
        <v>0</v>
      </c>
      <c r="EB222" s="36">
        <v>0</v>
      </c>
      <c r="EC222" s="36">
        <v>0</v>
      </c>
      <c r="ED222" s="36">
        <v>0</v>
      </c>
      <c r="EE222" s="36">
        <v>0</v>
      </c>
      <c r="EF222" s="36">
        <v>0</v>
      </c>
      <c r="EG222" s="36">
        <v>0</v>
      </c>
      <c r="EH222" s="36">
        <v>0</v>
      </c>
      <c r="EI222" s="36">
        <v>0</v>
      </c>
      <c r="EJ222" s="36">
        <v>0</v>
      </c>
      <c r="EK222" s="36">
        <v>0</v>
      </c>
      <c r="EL222" s="36">
        <v>0</v>
      </c>
      <c r="EM222" s="36">
        <v>0</v>
      </c>
      <c r="EN222" s="36">
        <v>0</v>
      </c>
      <c r="EO222" s="36">
        <v>0</v>
      </c>
      <c r="EP222" s="36">
        <v>0</v>
      </c>
      <c r="EQ222" s="36">
        <v>0</v>
      </c>
      <c r="ER222" s="36">
        <v>0</v>
      </c>
      <c r="ES222" s="36">
        <v>0</v>
      </c>
      <c r="ET222" s="36">
        <v>0</v>
      </c>
      <c r="EU222" s="36">
        <v>0</v>
      </c>
      <c r="EV222" s="36">
        <v>0</v>
      </c>
      <c r="EW222" s="36">
        <v>0</v>
      </c>
      <c r="EX222" s="36">
        <v>0</v>
      </c>
      <c r="EY222" s="36">
        <v>0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0</v>
      </c>
      <c r="FF222" s="36">
        <v>0</v>
      </c>
      <c r="FG222" s="36">
        <v>0</v>
      </c>
      <c r="FH222" s="36">
        <v>0</v>
      </c>
      <c r="FI222" s="36">
        <v>0</v>
      </c>
      <c r="FJ222" s="36">
        <v>0</v>
      </c>
      <c r="FK222" s="36">
        <v>0</v>
      </c>
      <c r="FL222" s="36">
        <v>0</v>
      </c>
      <c r="FM222" s="36">
        <v>0</v>
      </c>
      <c r="FN222" s="36">
        <v>0</v>
      </c>
      <c r="FO222" s="36">
        <v>0</v>
      </c>
      <c r="FP222" s="36">
        <v>0</v>
      </c>
      <c r="FQ222" s="36">
        <v>3160445</v>
      </c>
      <c r="FR222" s="36">
        <v>0</v>
      </c>
      <c r="FS222" s="37"/>
      <c r="FT222" s="39">
        <f t="shared" si="177"/>
        <v>102635</v>
      </c>
      <c r="FU222" s="39">
        <f t="shared" si="178"/>
        <v>667</v>
      </c>
      <c r="FV222" s="39">
        <f t="shared" si="179"/>
        <v>0</v>
      </c>
      <c r="FW222" s="39">
        <f t="shared" si="180"/>
        <v>13084221</v>
      </c>
      <c r="FX222" s="39">
        <f t="shared" si="181"/>
        <v>0</v>
      </c>
      <c r="FY222" s="39">
        <f t="shared" si="182"/>
        <v>285865</v>
      </c>
      <c r="FZ222" s="39">
        <f t="shared" si="183"/>
        <v>0</v>
      </c>
      <c r="GA222" s="39">
        <f t="shared" si="184"/>
        <v>461444</v>
      </c>
      <c r="GB222" s="39">
        <f t="shared" si="185"/>
        <v>1939703</v>
      </c>
      <c r="GC222" s="39">
        <f t="shared" si="186"/>
        <v>0</v>
      </c>
      <c r="GD222" s="39">
        <f t="shared" si="187"/>
        <v>0</v>
      </c>
      <c r="GE222" s="39">
        <f t="shared" si="188"/>
        <v>0</v>
      </c>
      <c r="GF222" s="39"/>
      <c r="GG222" s="39"/>
      <c r="GH222" s="39">
        <f t="shared" si="189"/>
        <v>107263.8655462185</v>
      </c>
      <c r="GI222" s="39">
        <f t="shared" si="190"/>
        <v>0</v>
      </c>
      <c r="GJ222" s="39">
        <f t="shared" si="191"/>
        <v>15981798.865546219</v>
      </c>
      <c r="GK222" s="39"/>
      <c r="GL222" s="39">
        <f t="shared" si="192"/>
        <v>0</v>
      </c>
      <c r="GM222" s="39"/>
      <c r="GN222" s="39">
        <f t="shared" si="172"/>
        <v>0</v>
      </c>
      <c r="GO222" s="40">
        <f t="shared" si="193"/>
        <v>3036542</v>
      </c>
      <c r="GP222" s="40">
        <f t="shared" si="194"/>
        <v>19018340.865546219</v>
      </c>
      <c r="GQ222" s="40">
        <f t="shared" si="195"/>
        <v>19018340.865546219</v>
      </c>
      <c r="GR222" s="39" t="str">
        <f>IFERROR(VLOOKUP(CONCATENATE(C222,R222,S222),'Clientes Afectados'!$L$4:$M$249,2,0),"NO")</f>
        <v>NO</v>
      </c>
      <c r="GS222" s="64">
        <f t="shared" si="176"/>
        <v>31</v>
      </c>
      <c r="GT222" s="39" t="e">
        <f>+IF(GS222&gt;#REF!,"SI","NO")</f>
        <v>#REF!</v>
      </c>
    </row>
    <row r="223" spans="1:202" x14ac:dyDescent="0.25">
      <c r="A223" s="35">
        <v>43101</v>
      </c>
      <c r="B223" s="36">
        <v>1594986</v>
      </c>
      <c r="C223" s="36">
        <v>532998</v>
      </c>
      <c r="D223" s="36">
        <v>532998</v>
      </c>
      <c r="E223" s="37" t="s">
        <v>228</v>
      </c>
      <c r="F223" s="37" t="s">
        <v>229</v>
      </c>
      <c r="G223" s="37" t="s">
        <v>230</v>
      </c>
      <c r="H223" s="85" t="s">
        <v>231</v>
      </c>
      <c r="I223" s="37" t="s">
        <v>232</v>
      </c>
      <c r="J223" s="37" t="s">
        <v>233</v>
      </c>
      <c r="K223" s="37" t="s">
        <v>234</v>
      </c>
      <c r="L223" s="37" t="s">
        <v>235</v>
      </c>
      <c r="M223" s="37" t="s">
        <v>236</v>
      </c>
      <c r="N223" s="37" t="s">
        <v>237</v>
      </c>
      <c r="O223" s="37" t="s">
        <v>306</v>
      </c>
      <c r="P223" s="37" t="s">
        <v>239</v>
      </c>
      <c r="Q223" s="37" t="s">
        <v>240</v>
      </c>
      <c r="R223" s="38">
        <v>43074</v>
      </c>
      <c r="S223" s="38">
        <v>43105</v>
      </c>
      <c r="T223" s="38">
        <v>43108</v>
      </c>
      <c r="U223" s="36">
        <v>208522603</v>
      </c>
      <c r="V223" s="36">
        <v>48514</v>
      </c>
      <c r="W223" s="36">
        <v>0</v>
      </c>
      <c r="X223" s="36">
        <v>16856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195</v>
      </c>
      <c r="AE223" s="36">
        <v>195</v>
      </c>
      <c r="AF223" s="36">
        <v>195</v>
      </c>
      <c r="AG223" s="36">
        <v>169</v>
      </c>
      <c r="AH223" s="36">
        <v>147898</v>
      </c>
      <c r="AI223" s="36">
        <v>794</v>
      </c>
      <c r="AJ223" s="36">
        <v>0</v>
      </c>
      <c r="AK223" s="36">
        <v>3668983</v>
      </c>
      <c r="AL223" s="36">
        <v>0</v>
      </c>
      <c r="AM223" s="36">
        <v>0</v>
      </c>
      <c r="AN223" s="36">
        <v>0</v>
      </c>
      <c r="AO223" s="36">
        <v>0</v>
      </c>
      <c r="AP223" s="36">
        <v>0</v>
      </c>
      <c r="AQ223" s="36">
        <v>0</v>
      </c>
      <c r="AR223" s="36">
        <v>0</v>
      </c>
      <c r="AS223" s="36">
        <v>0</v>
      </c>
      <c r="AT223" s="36">
        <v>80160</v>
      </c>
      <c r="AU223" s="36">
        <v>0</v>
      </c>
      <c r="AV223" s="36">
        <v>0</v>
      </c>
      <c r="AW223" s="36">
        <v>30078</v>
      </c>
      <c r="AX223" s="36">
        <v>0</v>
      </c>
      <c r="AY223" s="36">
        <v>238562</v>
      </c>
      <c r="AZ223" s="36">
        <v>1014909</v>
      </c>
      <c r="BA223" s="36">
        <v>0</v>
      </c>
      <c r="BB223" s="36">
        <v>0</v>
      </c>
      <c r="BC223" s="36">
        <v>0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>
        <v>0</v>
      </c>
      <c r="BN223" s="36">
        <v>0</v>
      </c>
      <c r="BO223" s="36">
        <v>0</v>
      </c>
      <c r="BP223" s="36">
        <v>0</v>
      </c>
      <c r="BQ223" s="36">
        <v>0</v>
      </c>
      <c r="BR223" s="36">
        <v>0</v>
      </c>
      <c r="BS223" s="36">
        <v>0</v>
      </c>
      <c r="BT223" s="36">
        <v>0</v>
      </c>
      <c r="BU223" s="36">
        <v>0</v>
      </c>
      <c r="BV223" s="36">
        <v>0</v>
      </c>
      <c r="BW223" s="36">
        <v>0</v>
      </c>
      <c r="BX223" s="36">
        <v>0</v>
      </c>
      <c r="BY223" s="36">
        <v>0</v>
      </c>
      <c r="BZ223" s="36">
        <v>233101</v>
      </c>
      <c r="CA223" s="36">
        <v>4532</v>
      </c>
      <c r="CB223" s="36">
        <v>0</v>
      </c>
      <c r="CC223" s="36">
        <v>0</v>
      </c>
      <c r="CD223" s="36">
        <v>4553795</v>
      </c>
      <c r="CE223" s="36">
        <v>5419016</v>
      </c>
      <c r="CF223" s="36">
        <v>0</v>
      </c>
      <c r="CG223" s="36">
        <v>865221</v>
      </c>
      <c r="CH223" s="36">
        <v>0</v>
      </c>
      <c r="CI223" s="36">
        <v>0</v>
      </c>
      <c r="CJ223" s="36">
        <v>0</v>
      </c>
      <c r="CK223" s="36">
        <v>0</v>
      </c>
      <c r="CL223" s="36">
        <v>865221</v>
      </c>
      <c r="CM223" s="36">
        <v>-5419016</v>
      </c>
      <c r="CN223" s="36">
        <v>0</v>
      </c>
      <c r="CO223" s="36">
        <v>0</v>
      </c>
      <c r="CP223" s="36">
        <v>0</v>
      </c>
      <c r="CQ223" s="36">
        <v>0</v>
      </c>
      <c r="CR223" s="36">
        <v>0</v>
      </c>
      <c r="CS223" s="36">
        <v>0</v>
      </c>
      <c r="CT223" s="36">
        <v>0</v>
      </c>
      <c r="CU223" s="36">
        <v>0</v>
      </c>
      <c r="CV223" s="36">
        <v>0</v>
      </c>
      <c r="CW223" s="36">
        <v>0</v>
      </c>
      <c r="CX223" s="36">
        <v>0</v>
      </c>
      <c r="CY223" s="36">
        <v>0</v>
      </c>
      <c r="CZ223" s="36">
        <v>0</v>
      </c>
      <c r="DA223" s="36">
        <v>0</v>
      </c>
      <c r="DB223" s="36">
        <v>0</v>
      </c>
      <c r="DC223" s="36">
        <v>0</v>
      </c>
      <c r="DD223" s="36">
        <v>0</v>
      </c>
      <c r="DE223" s="36">
        <v>-5419016</v>
      </c>
      <c r="DF223" s="36">
        <v>0</v>
      </c>
      <c r="DG223" s="36">
        <v>0</v>
      </c>
      <c r="DH223" s="36">
        <v>0</v>
      </c>
      <c r="DI223" s="36">
        <v>0</v>
      </c>
      <c r="DJ223" s="36">
        <v>0</v>
      </c>
      <c r="DK223" s="36">
        <v>0</v>
      </c>
      <c r="DL223" s="36">
        <v>0</v>
      </c>
      <c r="DM223" s="36">
        <v>0</v>
      </c>
      <c r="DN223" s="36">
        <v>0</v>
      </c>
      <c r="DO223" s="36">
        <v>0</v>
      </c>
      <c r="DP223" s="36">
        <v>0</v>
      </c>
      <c r="DQ223" s="36">
        <v>0</v>
      </c>
      <c r="DR223" s="36">
        <v>0</v>
      </c>
      <c r="DS223" s="36">
        <v>0</v>
      </c>
      <c r="DT223" s="36">
        <v>0</v>
      </c>
      <c r="DU223" s="36">
        <v>0</v>
      </c>
      <c r="DV223" s="36">
        <v>0</v>
      </c>
      <c r="DW223" s="36">
        <v>0</v>
      </c>
      <c r="DX223" s="36">
        <v>0</v>
      </c>
      <c r="DY223" s="36">
        <v>0</v>
      </c>
      <c r="DZ223" s="36">
        <v>0</v>
      </c>
      <c r="EA223" s="36">
        <v>0</v>
      </c>
      <c r="EB223" s="36">
        <v>0</v>
      </c>
      <c r="EC223" s="36">
        <v>0</v>
      </c>
      <c r="ED223" s="36">
        <v>0</v>
      </c>
      <c r="EE223" s="36">
        <v>0</v>
      </c>
      <c r="EF223" s="36">
        <v>0</v>
      </c>
      <c r="EG223" s="36">
        <v>0</v>
      </c>
      <c r="EH223" s="36">
        <v>0</v>
      </c>
      <c r="EI223" s="36">
        <v>0</v>
      </c>
      <c r="EJ223" s="36">
        <v>0</v>
      </c>
      <c r="EK223" s="36">
        <v>0</v>
      </c>
      <c r="EL223" s="36">
        <v>0</v>
      </c>
      <c r="EM223" s="36">
        <v>0</v>
      </c>
      <c r="EN223" s="36">
        <v>0</v>
      </c>
      <c r="EO223" s="36">
        <v>0</v>
      </c>
      <c r="EP223" s="36">
        <v>0</v>
      </c>
      <c r="EQ223" s="36">
        <v>0</v>
      </c>
      <c r="ER223" s="36">
        <v>0</v>
      </c>
      <c r="ES223" s="36">
        <v>0</v>
      </c>
      <c r="ET223" s="36">
        <v>0</v>
      </c>
      <c r="EU223" s="36">
        <v>0</v>
      </c>
      <c r="EV223" s="36">
        <v>0</v>
      </c>
      <c r="EW223" s="36">
        <v>0</v>
      </c>
      <c r="EX223" s="36">
        <v>0</v>
      </c>
      <c r="EY223" s="36">
        <v>0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0</v>
      </c>
      <c r="FF223" s="36">
        <v>0</v>
      </c>
      <c r="FG223" s="36">
        <v>0</v>
      </c>
      <c r="FH223" s="36">
        <v>0</v>
      </c>
      <c r="FI223" s="36">
        <v>0</v>
      </c>
      <c r="FJ223" s="36">
        <v>0</v>
      </c>
      <c r="FK223" s="36">
        <v>0</v>
      </c>
      <c r="FL223" s="36">
        <v>0</v>
      </c>
      <c r="FM223" s="36">
        <v>0</v>
      </c>
      <c r="FN223" s="36">
        <v>0</v>
      </c>
      <c r="FO223" s="36">
        <v>0</v>
      </c>
      <c r="FP223" s="36">
        <v>0</v>
      </c>
      <c r="FQ223" s="36">
        <v>865221</v>
      </c>
      <c r="FR223" s="36">
        <v>0</v>
      </c>
      <c r="FS223" s="37"/>
      <c r="FT223" s="39">
        <f t="shared" si="177"/>
        <v>124284</v>
      </c>
      <c r="FU223" s="39">
        <f t="shared" si="178"/>
        <v>667</v>
      </c>
      <c r="FV223" s="39">
        <f t="shared" si="179"/>
        <v>0</v>
      </c>
      <c r="FW223" s="39">
        <f t="shared" si="180"/>
        <v>3083179</v>
      </c>
      <c r="FX223" s="39">
        <f t="shared" si="181"/>
        <v>0</v>
      </c>
      <c r="FY223" s="39">
        <f t="shared" si="182"/>
        <v>67361</v>
      </c>
      <c r="FZ223" s="39">
        <f t="shared" si="183"/>
        <v>0</v>
      </c>
      <c r="GA223" s="39">
        <f t="shared" si="184"/>
        <v>200472</v>
      </c>
      <c r="GB223" s="39">
        <f t="shared" si="185"/>
        <v>852865</v>
      </c>
      <c r="GC223" s="39">
        <f t="shared" si="186"/>
        <v>0</v>
      </c>
      <c r="GD223" s="39">
        <f t="shared" si="187"/>
        <v>0</v>
      </c>
      <c r="GE223" s="39">
        <f t="shared" si="188"/>
        <v>0</v>
      </c>
      <c r="GF223" s="39"/>
      <c r="GG223" s="39"/>
      <c r="GH223" s="39">
        <f t="shared" si="189"/>
        <v>25275.63025210084</v>
      </c>
      <c r="GI223" s="39">
        <f t="shared" si="190"/>
        <v>0</v>
      </c>
      <c r="GJ223" s="39">
        <f t="shared" si="191"/>
        <v>4354103.6302521005</v>
      </c>
      <c r="GK223" s="39"/>
      <c r="GL223" s="39">
        <f t="shared" si="192"/>
        <v>0</v>
      </c>
      <c r="GM223" s="39"/>
      <c r="GN223" s="39">
        <f t="shared" si="172"/>
        <v>0</v>
      </c>
      <c r="GO223" s="40">
        <f t="shared" si="193"/>
        <v>827280</v>
      </c>
      <c r="GP223" s="40">
        <f t="shared" si="194"/>
        <v>5181383.6302521005</v>
      </c>
      <c r="GQ223" s="40">
        <f t="shared" si="195"/>
        <v>5181383.6302521005</v>
      </c>
      <c r="GR223" s="39" t="str">
        <f>IFERROR(VLOOKUP(CONCATENATE(C223,R223,S223),'Clientes Afectados'!$L$4:$M$249,2,0),"NO")</f>
        <v>NO</v>
      </c>
      <c r="GS223" s="64">
        <f t="shared" si="176"/>
        <v>31</v>
      </c>
      <c r="GT223" s="39" t="e">
        <f>+IF(GS223&gt;#REF!,"SI","NO")</f>
        <v>#REF!</v>
      </c>
    </row>
    <row r="224" spans="1:202" x14ac:dyDescent="0.25">
      <c r="A224" s="35">
        <v>43101</v>
      </c>
      <c r="B224" s="36">
        <v>1594986</v>
      </c>
      <c r="C224" s="36">
        <v>532999</v>
      </c>
      <c r="D224" s="36">
        <v>532999</v>
      </c>
      <c r="E224" s="37" t="s">
        <v>242</v>
      </c>
      <c r="F224" s="37" t="s">
        <v>229</v>
      </c>
      <c r="G224" s="37" t="s">
        <v>243</v>
      </c>
      <c r="H224" s="85" t="s">
        <v>231</v>
      </c>
      <c r="I224" s="37" t="s">
        <v>232</v>
      </c>
      <c r="J224" s="37" t="s">
        <v>233</v>
      </c>
      <c r="K224" s="37" t="s">
        <v>234</v>
      </c>
      <c r="L224" s="37" t="s">
        <v>235</v>
      </c>
      <c r="M224" s="37" t="s">
        <v>245</v>
      </c>
      <c r="N224" s="37" t="s">
        <v>246</v>
      </c>
      <c r="O224" s="37" t="s">
        <v>246</v>
      </c>
      <c r="P224" s="37" t="s">
        <v>239</v>
      </c>
      <c r="Q224" s="37" t="s">
        <v>240</v>
      </c>
      <c r="R224" s="38">
        <v>43074</v>
      </c>
      <c r="S224" s="38">
        <v>43105</v>
      </c>
      <c r="T224" s="38">
        <v>43108</v>
      </c>
      <c r="U224" s="36">
        <v>208522603</v>
      </c>
      <c r="V224" s="36">
        <v>14966</v>
      </c>
      <c r="W224" s="36">
        <v>0</v>
      </c>
      <c r="X224" s="36">
        <v>4292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23</v>
      </c>
      <c r="AE224" s="36">
        <v>24</v>
      </c>
      <c r="AF224" s="36">
        <v>23</v>
      </c>
      <c r="AG224" s="36">
        <v>24</v>
      </c>
      <c r="AH224" s="36">
        <v>83573</v>
      </c>
      <c r="AI224" s="36">
        <v>794</v>
      </c>
      <c r="AJ224" s="36">
        <v>0</v>
      </c>
      <c r="AK224" s="36">
        <v>1131838</v>
      </c>
      <c r="AL224" s="36">
        <v>0</v>
      </c>
      <c r="AM224" s="36">
        <v>0</v>
      </c>
      <c r="AN224" s="36">
        <v>0</v>
      </c>
      <c r="AO224" s="36">
        <v>0</v>
      </c>
      <c r="AP224" s="36">
        <v>0</v>
      </c>
      <c r="AQ224" s="36">
        <v>0</v>
      </c>
      <c r="AR224" s="36">
        <v>0</v>
      </c>
      <c r="AS224" s="36">
        <v>0</v>
      </c>
      <c r="AT224" s="36">
        <v>24728</v>
      </c>
      <c r="AU224" s="36">
        <v>0</v>
      </c>
      <c r="AV224" s="36">
        <v>0</v>
      </c>
      <c r="AW224" s="36">
        <v>9278</v>
      </c>
      <c r="AX224" s="36">
        <v>0</v>
      </c>
      <c r="AY224" s="36">
        <v>29286</v>
      </c>
      <c r="AZ224" s="36">
        <v>143704</v>
      </c>
      <c r="BA224" s="36">
        <v>0</v>
      </c>
      <c r="BB224" s="36">
        <v>0</v>
      </c>
      <c r="BC224" s="36">
        <v>0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>
        <v>0</v>
      </c>
      <c r="BN224" s="36">
        <v>0</v>
      </c>
      <c r="BO224" s="36">
        <v>0</v>
      </c>
      <c r="BP224" s="36">
        <v>0</v>
      </c>
      <c r="BQ224" s="36">
        <v>0</v>
      </c>
      <c r="BR224" s="36">
        <v>0</v>
      </c>
      <c r="BS224" s="36">
        <v>0</v>
      </c>
      <c r="BT224" s="36">
        <v>0</v>
      </c>
      <c r="BU224" s="36">
        <v>0</v>
      </c>
      <c r="BV224" s="36">
        <v>0</v>
      </c>
      <c r="BW224" s="36">
        <v>0</v>
      </c>
      <c r="BX224" s="36">
        <v>0</v>
      </c>
      <c r="BY224" s="36">
        <v>0</v>
      </c>
      <c r="BZ224" s="36">
        <v>51067</v>
      </c>
      <c r="CA224" s="36">
        <v>1312</v>
      </c>
      <c r="CB224" s="36">
        <v>0</v>
      </c>
      <c r="CC224" s="36">
        <v>0</v>
      </c>
      <c r="CD224" s="36">
        <v>1239982</v>
      </c>
      <c r="CE224" s="36">
        <v>1475579</v>
      </c>
      <c r="CF224" s="36">
        <v>0</v>
      </c>
      <c r="CG224" s="36">
        <v>235597</v>
      </c>
      <c r="CH224" s="36">
        <v>0</v>
      </c>
      <c r="CI224" s="36">
        <v>0</v>
      </c>
      <c r="CJ224" s="36">
        <v>0</v>
      </c>
      <c r="CK224" s="36">
        <v>0</v>
      </c>
      <c r="CL224" s="36">
        <v>235597</v>
      </c>
      <c r="CM224" s="36">
        <v>-1475579</v>
      </c>
      <c r="CN224" s="36">
        <v>0</v>
      </c>
      <c r="CO224" s="36">
        <v>0</v>
      </c>
      <c r="CP224" s="36">
        <v>0</v>
      </c>
      <c r="CQ224" s="36">
        <v>0</v>
      </c>
      <c r="CR224" s="36">
        <v>0</v>
      </c>
      <c r="CS224" s="36">
        <v>0</v>
      </c>
      <c r="CT224" s="36">
        <v>0</v>
      </c>
      <c r="CU224" s="36">
        <v>0</v>
      </c>
      <c r="CV224" s="36">
        <v>0</v>
      </c>
      <c r="CW224" s="36">
        <v>0</v>
      </c>
      <c r="CX224" s="36">
        <v>0</v>
      </c>
      <c r="CY224" s="36">
        <v>0</v>
      </c>
      <c r="CZ224" s="36">
        <v>0</v>
      </c>
      <c r="DA224" s="36">
        <v>0</v>
      </c>
      <c r="DB224" s="36">
        <v>0</v>
      </c>
      <c r="DC224" s="36">
        <v>0</v>
      </c>
      <c r="DD224" s="36">
        <v>10607</v>
      </c>
      <c r="DE224" s="36">
        <v>-1464972</v>
      </c>
      <c r="DF224" s="36">
        <v>0</v>
      </c>
      <c r="DG224" s="36">
        <v>0</v>
      </c>
      <c r="DH224" s="36">
        <v>0</v>
      </c>
      <c r="DI224" s="36">
        <v>0</v>
      </c>
      <c r="DJ224" s="36">
        <v>0</v>
      </c>
      <c r="DK224" s="36">
        <v>0</v>
      </c>
      <c r="DL224" s="36">
        <v>0</v>
      </c>
      <c r="DM224" s="36">
        <v>0</v>
      </c>
      <c r="DN224" s="36">
        <v>0</v>
      </c>
      <c r="DO224" s="36">
        <v>0</v>
      </c>
      <c r="DP224" s="36">
        <v>0</v>
      </c>
      <c r="DQ224" s="36">
        <v>0</v>
      </c>
      <c r="DR224" s="36">
        <v>0</v>
      </c>
      <c r="DS224" s="36">
        <v>0</v>
      </c>
      <c r="DT224" s="36">
        <v>0</v>
      </c>
      <c r="DU224" s="36">
        <v>0</v>
      </c>
      <c r="DV224" s="36">
        <v>0</v>
      </c>
      <c r="DW224" s="36">
        <v>0</v>
      </c>
      <c r="DX224" s="36">
        <v>0</v>
      </c>
      <c r="DY224" s="36">
        <v>0</v>
      </c>
      <c r="DZ224" s="36">
        <v>0</v>
      </c>
      <c r="EA224" s="36">
        <v>0</v>
      </c>
      <c r="EB224" s="36">
        <v>0</v>
      </c>
      <c r="EC224" s="36">
        <v>0</v>
      </c>
      <c r="ED224" s="36">
        <v>0</v>
      </c>
      <c r="EE224" s="36">
        <v>0</v>
      </c>
      <c r="EF224" s="36">
        <v>0</v>
      </c>
      <c r="EG224" s="36">
        <v>0</v>
      </c>
      <c r="EH224" s="36">
        <v>0</v>
      </c>
      <c r="EI224" s="36">
        <v>0</v>
      </c>
      <c r="EJ224" s="36">
        <v>0</v>
      </c>
      <c r="EK224" s="36">
        <v>0</v>
      </c>
      <c r="EL224" s="36">
        <v>0</v>
      </c>
      <c r="EM224" s="36">
        <v>0</v>
      </c>
      <c r="EN224" s="36">
        <v>0</v>
      </c>
      <c r="EO224" s="36">
        <v>0</v>
      </c>
      <c r="EP224" s="36">
        <v>0</v>
      </c>
      <c r="EQ224" s="36">
        <v>0</v>
      </c>
      <c r="ER224" s="36">
        <v>0</v>
      </c>
      <c r="ES224" s="36">
        <v>0</v>
      </c>
      <c r="ET224" s="36">
        <v>0</v>
      </c>
      <c r="EU224" s="36">
        <v>0</v>
      </c>
      <c r="EV224" s="36">
        <v>0</v>
      </c>
      <c r="EW224" s="36">
        <v>0</v>
      </c>
      <c r="EX224" s="36">
        <v>0</v>
      </c>
      <c r="EY224" s="36">
        <v>0</v>
      </c>
      <c r="EZ224" s="36">
        <v>-10607</v>
      </c>
      <c r="FA224" s="36">
        <v>0</v>
      </c>
      <c r="FB224" s="36">
        <v>0</v>
      </c>
      <c r="FC224" s="36">
        <v>0</v>
      </c>
      <c r="FD224" s="36">
        <v>0</v>
      </c>
      <c r="FE224" s="36">
        <v>0</v>
      </c>
      <c r="FF224" s="36">
        <v>0</v>
      </c>
      <c r="FG224" s="36">
        <v>0</v>
      </c>
      <c r="FH224" s="36">
        <v>0</v>
      </c>
      <c r="FI224" s="36">
        <v>0</v>
      </c>
      <c r="FJ224" s="36">
        <v>0</v>
      </c>
      <c r="FK224" s="36">
        <v>0</v>
      </c>
      <c r="FL224" s="36">
        <v>0</v>
      </c>
      <c r="FM224" s="36">
        <v>0</v>
      </c>
      <c r="FN224" s="36">
        <v>0</v>
      </c>
      <c r="FO224" s="36">
        <v>0</v>
      </c>
      <c r="FP224" s="36">
        <v>-10607</v>
      </c>
      <c r="FQ224" s="36">
        <v>235597</v>
      </c>
      <c r="FR224" s="36">
        <v>0</v>
      </c>
      <c r="FS224" s="37"/>
      <c r="FT224" s="39">
        <f t="shared" si="177"/>
        <v>70229</v>
      </c>
      <c r="FU224" s="39">
        <f t="shared" si="178"/>
        <v>667</v>
      </c>
      <c r="FV224" s="39">
        <f t="shared" si="179"/>
        <v>0</v>
      </c>
      <c r="FW224" s="39">
        <f t="shared" si="180"/>
        <v>951124</v>
      </c>
      <c r="FX224" s="39">
        <f t="shared" si="181"/>
        <v>0</v>
      </c>
      <c r="FY224" s="39">
        <f t="shared" si="182"/>
        <v>20780</v>
      </c>
      <c r="FZ224" s="39">
        <f t="shared" si="183"/>
        <v>0</v>
      </c>
      <c r="GA224" s="39">
        <f t="shared" si="184"/>
        <v>24610</v>
      </c>
      <c r="GB224" s="39">
        <f t="shared" si="185"/>
        <v>120760</v>
      </c>
      <c r="GC224" s="39">
        <f t="shared" si="186"/>
        <v>0</v>
      </c>
      <c r="GD224" s="39">
        <f t="shared" si="187"/>
        <v>0</v>
      </c>
      <c r="GE224" s="39">
        <f t="shared" si="188"/>
        <v>0</v>
      </c>
      <c r="GF224" s="39"/>
      <c r="GG224" s="39"/>
      <c r="GH224" s="39">
        <f t="shared" si="189"/>
        <v>7796.6386554621849</v>
      </c>
      <c r="GI224" s="39">
        <f t="shared" si="190"/>
        <v>-10607</v>
      </c>
      <c r="GJ224" s="39">
        <f t="shared" si="191"/>
        <v>1195966.6386554621</v>
      </c>
      <c r="GK224" s="39"/>
      <c r="GL224" s="39">
        <f t="shared" si="192"/>
        <v>0</v>
      </c>
      <c r="GM224" s="39"/>
      <c r="GN224" s="39">
        <f t="shared" si="172"/>
        <v>-10607</v>
      </c>
      <c r="GO224" s="40">
        <f t="shared" si="193"/>
        <v>227234</v>
      </c>
      <c r="GP224" s="40">
        <f t="shared" si="194"/>
        <v>1423200.6386554621</v>
      </c>
      <c r="GQ224" s="40">
        <f t="shared" si="195"/>
        <v>1412593.6386554621</v>
      </c>
      <c r="GR224" s="39" t="str">
        <f>IFERROR(VLOOKUP(CONCATENATE(C224,R224,S224),'Clientes Afectados'!$L$4:$M$249,2,0),"NO")</f>
        <v>NO</v>
      </c>
      <c r="GS224" s="64">
        <f t="shared" si="176"/>
        <v>31</v>
      </c>
      <c r="GT224" s="39" t="e">
        <f>+IF(GS224&gt;#REF!,"SI","NO")</f>
        <v>#REF!</v>
      </c>
    </row>
    <row r="225" spans="1:202" x14ac:dyDescent="0.25">
      <c r="A225" s="35">
        <v>43101</v>
      </c>
      <c r="B225" s="36">
        <v>1594986</v>
      </c>
      <c r="C225" s="36">
        <v>533094</v>
      </c>
      <c r="D225" s="36">
        <v>533094</v>
      </c>
      <c r="E225" s="37" t="s">
        <v>345</v>
      </c>
      <c r="F225" s="37" t="s">
        <v>229</v>
      </c>
      <c r="G225" s="37" t="s">
        <v>318</v>
      </c>
      <c r="H225" s="85" t="s">
        <v>231</v>
      </c>
      <c r="I225" s="37" t="s">
        <v>244</v>
      </c>
      <c r="J225" s="37" t="s">
        <v>233</v>
      </c>
      <c r="K225" s="37" t="s">
        <v>234</v>
      </c>
      <c r="L225" s="37" t="s">
        <v>235</v>
      </c>
      <c r="M225" s="37" t="s">
        <v>249</v>
      </c>
      <c r="N225" s="37" t="s">
        <v>245</v>
      </c>
      <c r="O225" s="37" t="s">
        <v>245</v>
      </c>
      <c r="P225" s="37" t="s">
        <v>239</v>
      </c>
      <c r="Q225" s="37" t="s">
        <v>240</v>
      </c>
      <c r="R225" s="38">
        <v>42951</v>
      </c>
      <c r="S225" s="38">
        <v>43105</v>
      </c>
      <c r="T225" s="38">
        <v>43108</v>
      </c>
      <c r="U225" s="36">
        <v>208522603</v>
      </c>
      <c r="V225" s="36">
        <v>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36">
        <v>343818</v>
      </c>
      <c r="AD225" s="36">
        <v>0</v>
      </c>
      <c r="AE225" s="36">
        <v>0</v>
      </c>
      <c r="AF225" s="36">
        <v>0</v>
      </c>
      <c r="AG225" s="36">
        <v>0</v>
      </c>
      <c r="AH225" s="36">
        <v>83573</v>
      </c>
      <c r="AI225" s="36">
        <v>794</v>
      </c>
      <c r="AJ225" s="36">
        <v>0</v>
      </c>
      <c r="AK225" s="36">
        <v>25999999</v>
      </c>
      <c r="AL225" s="36">
        <v>0</v>
      </c>
      <c r="AM225" s="36">
        <v>0</v>
      </c>
      <c r="AN225" s="36">
        <v>0</v>
      </c>
      <c r="AO225" s="36">
        <v>0</v>
      </c>
      <c r="AP225" s="36">
        <v>0</v>
      </c>
      <c r="AQ225" s="36">
        <v>0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811860</v>
      </c>
      <c r="AZ225" s="36">
        <v>0</v>
      </c>
      <c r="BA225" s="36">
        <v>0</v>
      </c>
      <c r="BB225" s="36">
        <v>0</v>
      </c>
      <c r="BC225" s="36">
        <v>0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>
        <v>0</v>
      </c>
      <c r="BN225" s="36">
        <v>0</v>
      </c>
      <c r="BO225" s="36">
        <v>0</v>
      </c>
      <c r="BP225" s="36">
        <v>0</v>
      </c>
      <c r="BQ225" s="36">
        <v>0</v>
      </c>
      <c r="BR225" s="36">
        <v>0</v>
      </c>
      <c r="BS225" s="36">
        <v>0</v>
      </c>
      <c r="BT225" s="36">
        <v>0</v>
      </c>
      <c r="BU225" s="36">
        <v>0</v>
      </c>
      <c r="BV225" s="36">
        <v>0</v>
      </c>
      <c r="BW225" s="36">
        <v>0</v>
      </c>
      <c r="BX225" s="36">
        <v>0</v>
      </c>
      <c r="BY225" s="36">
        <v>0</v>
      </c>
      <c r="BZ225" s="36">
        <v>555023</v>
      </c>
      <c r="CA225" s="36">
        <v>21001</v>
      </c>
      <c r="CB225" s="36">
        <v>0</v>
      </c>
      <c r="CC225" s="36">
        <v>0</v>
      </c>
      <c r="CD225" s="36">
        <v>23085924</v>
      </c>
      <c r="CE225" s="36">
        <v>27472250</v>
      </c>
      <c r="CF225" s="36">
        <v>0</v>
      </c>
      <c r="CG225" s="36">
        <v>4386326</v>
      </c>
      <c r="CH225" s="36">
        <v>0</v>
      </c>
      <c r="CI225" s="36">
        <v>0</v>
      </c>
      <c r="CJ225" s="36">
        <v>0</v>
      </c>
      <c r="CK225" s="36">
        <v>0</v>
      </c>
      <c r="CL225" s="36">
        <v>4386326</v>
      </c>
      <c r="CM225" s="36">
        <v>-27472250</v>
      </c>
      <c r="CN225" s="36">
        <v>0</v>
      </c>
      <c r="CO225" s="36">
        <v>0</v>
      </c>
      <c r="CP225" s="36">
        <v>0</v>
      </c>
      <c r="CQ225" s="36">
        <v>0</v>
      </c>
      <c r="CR225" s="36">
        <v>0</v>
      </c>
      <c r="CS225" s="36">
        <v>0</v>
      </c>
      <c r="CT225" s="36">
        <v>0</v>
      </c>
      <c r="CU225" s="36">
        <v>0</v>
      </c>
      <c r="CV225" s="36">
        <v>0</v>
      </c>
      <c r="CW225" s="36">
        <v>0</v>
      </c>
      <c r="CX225" s="36">
        <v>0</v>
      </c>
      <c r="CY225" s="36">
        <v>0</v>
      </c>
      <c r="CZ225" s="36">
        <v>0</v>
      </c>
      <c r="DA225" s="36">
        <v>0</v>
      </c>
      <c r="DB225" s="36">
        <v>0</v>
      </c>
      <c r="DC225" s="36">
        <v>0</v>
      </c>
      <c r="DD225" s="36">
        <v>0</v>
      </c>
      <c r="DE225" s="36">
        <v>-27472250</v>
      </c>
      <c r="DF225" s="36">
        <v>0</v>
      </c>
      <c r="DG225" s="36">
        <v>0</v>
      </c>
      <c r="DH225" s="36">
        <v>0</v>
      </c>
      <c r="DI225" s="36">
        <v>0</v>
      </c>
      <c r="DJ225" s="36">
        <v>0</v>
      </c>
      <c r="DK225" s="36">
        <v>0</v>
      </c>
      <c r="DL225" s="36">
        <v>0</v>
      </c>
      <c r="DM225" s="36">
        <v>0</v>
      </c>
      <c r="DN225" s="36">
        <v>0</v>
      </c>
      <c r="DO225" s="36">
        <v>0</v>
      </c>
      <c r="DP225" s="36">
        <v>0</v>
      </c>
      <c r="DQ225" s="36">
        <v>0</v>
      </c>
      <c r="DR225" s="36">
        <v>0</v>
      </c>
      <c r="DS225" s="36">
        <v>0</v>
      </c>
      <c r="DT225" s="36">
        <v>0</v>
      </c>
      <c r="DU225" s="36">
        <v>0</v>
      </c>
      <c r="DV225" s="36">
        <v>0</v>
      </c>
      <c r="DW225" s="36">
        <v>0</v>
      </c>
      <c r="DX225" s="36">
        <v>0</v>
      </c>
      <c r="DY225" s="36">
        <v>0</v>
      </c>
      <c r="DZ225" s="36">
        <v>0</v>
      </c>
      <c r="EA225" s="36">
        <v>0</v>
      </c>
      <c r="EB225" s="36">
        <v>0</v>
      </c>
      <c r="EC225" s="36">
        <v>0</v>
      </c>
      <c r="ED225" s="36">
        <v>0</v>
      </c>
      <c r="EE225" s="36">
        <v>0</v>
      </c>
      <c r="EF225" s="36">
        <v>0</v>
      </c>
      <c r="EG225" s="36">
        <v>0</v>
      </c>
      <c r="EH225" s="36">
        <v>0</v>
      </c>
      <c r="EI225" s="36">
        <v>0</v>
      </c>
      <c r="EJ225" s="36">
        <v>0</v>
      </c>
      <c r="EK225" s="36">
        <v>0</v>
      </c>
      <c r="EL225" s="36">
        <v>0</v>
      </c>
      <c r="EM225" s="36">
        <v>0</v>
      </c>
      <c r="EN225" s="36">
        <v>0</v>
      </c>
      <c r="EO225" s="36">
        <v>0</v>
      </c>
      <c r="EP225" s="36">
        <v>0</v>
      </c>
      <c r="EQ225" s="36">
        <v>0</v>
      </c>
      <c r="ER225" s="36">
        <v>0</v>
      </c>
      <c r="ES225" s="36">
        <v>0</v>
      </c>
      <c r="ET225" s="36">
        <v>0</v>
      </c>
      <c r="EU225" s="36">
        <v>0</v>
      </c>
      <c r="EV225" s="36">
        <v>0</v>
      </c>
      <c r="EW225" s="36">
        <v>0</v>
      </c>
      <c r="EX225" s="36">
        <v>0</v>
      </c>
      <c r="EY225" s="36">
        <v>0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0</v>
      </c>
      <c r="FF225" s="36">
        <v>0</v>
      </c>
      <c r="FG225" s="36">
        <v>0</v>
      </c>
      <c r="FH225" s="36">
        <v>0</v>
      </c>
      <c r="FI225" s="36">
        <v>0</v>
      </c>
      <c r="FJ225" s="36">
        <v>0</v>
      </c>
      <c r="FK225" s="36">
        <v>0</v>
      </c>
      <c r="FL225" s="36">
        <v>0</v>
      </c>
      <c r="FM225" s="36">
        <v>0</v>
      </c>
      <c r="FN225" s="36">
        <v>0</v>
      </c>
      <c r="FO225" s="36">
        <v>0</v>
      </c>
      <c r="FP225" s="36">
        <v>0</v>
      </c>
      <c r="FQ225" s="36">
        <v>4386326</v>
      </c>
      <c r="FR225" s="36">
        <v>0</v>
      </c>
      <c r="FS225" s="37"/>
      <c r="FT225" s="39">
        <f t="shared" si="177"/>
        <v>70229</v>
      </c>
      <c r="FU225" s="39">
        <f t="shared" si="178"/>
        <v>667</v>
      </c>
      <c r="FV225" s="39">
        <f t="shared" si="179"/>
        <v>0</v>
      </c>
      <c r="FW225" s="39">
        <f t="shared" si="180"/>
        <v>21848739</v>
      </c>
      <c r="FX225" s="39">
        <f t="shared" si="181"/>
        <v>0</v>
      </c>
      <c r="FY225" s="39">
        <f t="shared" si="182"/>
        <v>0</v>
      </c>
      <c r="FZ225" s="39">
        <f t="shared" si="183"/>
        <v>0</v>
      </c>
      <c r="GA225" s="39">
        <f t="shared" si="184"/>
        <v>682235</v>
      </c>
      <c r="GB225" s="39">
        <f t="shared" si="185"/>
        <v>0</v>
      </c>
      <c r="GC225" s="39">
        <f t="shared" si="186"/>
        <v>0</v>
      </c>
      <c r="GD225" s="39">
        <f t="shared" si="187"/>
        <v>0</v>
      </c>
      <c r="GE225" s="39">
        <f t="shared" si="188"/>
        <v>0</v>
      </c>
      <c r="GF225" s="39"/>
      <c r="GG225" s="39"/>
      <c r="GH225" s="39">
        <f t="shared" si="189"/>
        <v>0</v>
      </c>
      <c r="GI225" s="39">
        <f t="shared" si="190"/>
        <v>0</v>
      </c>
      <c r="GJ225" s="39">
        <f t="shared" si="191"/>
        <v>22601870</v>
      </c>
      <c r="GK225" s="39"/>
      <c r="GL225" s="39">
        <f t="shared" si="192"/>
        <v>0</v>
      </c>
      <c r="GM225" s="39"/>
      <c r="GN225" s="39">
        <f t="shared" si="172"/>
        <v>0</v>
      </c>
      <c r="GO225" s="40">
        <f t="shared" si="193"/>
        <v>4294355</v>
      </c>
      <c r="GP225" s="40">
        <f t="shared" si="194"/>
        <v>26896225</v>
      </c>
      <c r="GQ225" s="40">
        <f t="shared" si="195"/>
        <v>26896225</v>
      </c>
      <c r="GR225" s="39" t="str">
        <f>IFERROR(VLOOKUP(CONCATENATE(C225,R225,S225),'Clientes Afectados'!$L$4:$M$249,2,0),"NO")</f>
        <v>NO</v>
      </c>
      <c r="GS225" s="64">
        <f t="shared" si="176"/>
        <v>154</v>
      </c>
      <c r="GT225" s="39" t="e">
        <f>+IF(GS225&gt;#REF!,"SI","NO")</f>
        <v>#REF!</v>
      </c>
    </row>
    <row r="226" spans="1:202" x14ac:dyDescent="0.25">
      <c r="A226" s="35">
        <v>43101</v>
      </c>
      <c r="B226" s="36">
        <v>1594986</v>
      </c>
      <c r="C226" s="36">
        <v>533096</v>
      </c>
      <c r="D226" s="36">
        <v>533096</v>
      </c>
      <c r="E226" s="37" t="s">
        <v>346</v>
      </c>
      <c r="F226" s="37" t="s">
        <v>229</v>
      </c>
      <c r="G226" s="37" t="s">
        <v>320</v>
      </c>
      <c r="H226" s="85" t="s">
        <v>231</v>
      </c>
      <c r="I226" s="37" t="s">
        <v>244</v>
      </c>
      <c r="J226" s="37" t="s">
        <v>233</v>
      </c>
      <c r="K226" s="37" t="s">
        <v>234</v>
      </c>
      <c r="L226" s="37" t="s">
        <v>235</v>
      </c>
      <c r="M226" s="37" t="s">
        <v>249</v>
      </c>
      <c r="N226" s="37" t="s">
        <v>256</v>
      </c>
      <c r="O226" s="37" t="s">
        <v>245</v>
      </c>
      <c r="P226" s="37" t="s">
        <v>239</v>
      </c>
      <c r="Q226" s="37" t="s">
        <v>240</v>
      </c>
      <c r="R226" s="38">
        <v>43013</v>
      </c>
      <c r="S226" s="38">
        <v>43105</v>
      </c>
      <c r="T226" s="38">
        <v>43108</v>
      </c>
      <c r="U226" s="36">
        <v>208522603</v>
      </c>
      <c r="V226" s="36">
        <v>158694</v>
      </c>
      <c r="W226" s="36">
        <v>0</v>
      </c>
      <c r="X226" s="36">
        <v>47240</v>
      </c>
      <c r="Y226" s="36">
        <v>0</v>
      </c>
      <c r="Z226" s="36">
        <v>0</v>
      </c>
      <c r="AA226" s="36">
        <v>0</v>
      </c>
      <c r="AB226" s="36">
        <v>0</v>
      </c>
      <c r="AC226" s="36">
        <v>0</v>
      </c>
      <c r="AD226" s="36">
        <v>93</v>
      </c>
      <c r="AE226" s="36">
        <v>104</v>
      </c>
      <c r="AF226" s="36">
        <v>93</v>
      </c>
      <c r="AG226" s="36">
        <v>302</v>
      </c>
      <c r="AH226" s="36">
        <v>122136</v>
      </c>
      <c r="AI226" s="36">
        <v>794</v>
      </c>
      <c r="AJ226" s="36">
        <v>0</v>
      </c>
      <c r="AK226" s="36">
        <v>12000816</v>
      </c>
      <c r="AL226" s="36">
        <v>0</v>
      </c>
      <c r="AM226" s="36">
        <v>0</v>
      </c>
      <c r="AN226" s="36">
        <v>0</v>
      </c>
      <c r="AO226" s="36">
        <v>0</v>
      </c>
      <c r="AP226" s="36">
        <v>0</v>
      </c>
      <c r="AQ226" s="36">
        <v>0</v>
      </c>
      <c r="AR226" s="36">
        <v>0</v>
      </c>
      <c r="AS226" s="36">
        <v>0</v>
      </c>
      <c r="AT226" s="36">
        <v>243695</v>
      </c>
      <c r="AU226" s="36">
        <v>0</v>
      </c>
      <c r="AV226" s="36">
        <v>0</v>
      </c>
      <c r="AW226" s="36">
        <v>94021</v>
      </c>
      <c r="AX226" s="36">
        <v>0</v>
      </c>
      <c r="AY226" s="36">
        <v>390346</v>
      </c>
      <c r="AZ226" s="36">
        <v>1808724</v>
      </c>
      <c r="BA226" s="36">
        <v>0</v>
      </c>
      <c r="BB226" s="36">
        <v>0</v>
      </c>
      <c r="BC226" s="36">
        <v>0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>
        <v>0</v>
      </c>
      <c r="BO226" s="36">
        <v>0</v>
      </c>
      <c r="BP226" s="36">
        <v>-8150725</v>
      </c>
      <c r="BQ226" s="36">
        <v>0</v>
      </c>
      <c r="BR226" s="36">
        <v>0</v>
      </c>
      <c r="BS226" s="36">
        <v>0</v>
      </c>
      <c r="BT226" s="36">
        <v>0</v>
      </c>
      <c r="BU226" s="36">
        <v>0</v>
      </c>
      <c r="BV226" s="36">
        <v>0</v>
      </c>
      <c r="BW226" s="36">
        <v>0</v>
      </c>
      <c r="BX226" s="36">
        <v>0</v>
      </c>
      <c r="BY226" s="36">
        <v>0</v>
      </c>
      <c r="BZ226" s="36">
        <v>195148</v>
      </c>
      <c r="CA226" s="36">
        <v>4123</v>
      </c>
      <c r="CB226" s="36">
        <v>0</v>
      </c>
      <c r="CC226" s="36">
        <v>0</v>
      </c>
      <c r="CD226" s="36">
        <v>5637880</v>
      </c>
      <c r="CE226" s="36">
        <v>6709077</v>
      </c>
      <c r="CF226" s="36">
        <v>0</v>
      </c>
      <c r="CG226" s="36">
        <v>1071197</v>
      </c>
      <c r="CH226" s="36">
        <v>0</v>
      </c>
      <c r="CI226" s="36">
        <v>0</v>
      </c>
      <c r="CJ226" s="36">
        <v>0</v>
      </c>
      <c r="CK226" s="36">
        <v>0</v>
      </c>
      <c r="CL226" s="36">
        <v>1071197</v>
      </c>
      <c r="CM226" s="36">
        <v>-6709077</v>
      </c>
      <c r="CN226" s="36">
        <v>0</v>
      </c>
      <c r="CO226" s="36">
        <v>0</v>
      </c>
      <c r="CP226" s="36">
        <v>0</v>
      </c>
      <c r="CQ226" s="36">
        <v>0</v>
      </c>
      <c r="CR226" s="36">
        <v>0</v>
      </c>
      <c r="CS226" s="36">
        <v>0</v>
      </c>
      <c r="CT226" s="36">
        <v>0</v>
      </c>
      <c r="CU226" s="36">
        <v>0</v>
      </c>
      <c r="CV226" s="36">
        <v>0</v>
      </c>
      <c r="CW226" s="36">
        <v>0</v>
      </c>
      <c r="CX226" s="36">
        <v>0</v>
      </c>
      <c r="CY226" s="36">
        <v>0</v>
      </c>
      <c r="CZ226" s="36">
        <v>0</v>
      </c>
      <c r="DA226" s="36">
        <v>0</v>
      </c>
      <c r="DB226" s="36">
        <v>0</v>
      </c>
      <c r="DC226" s="36">
        <v>0</v>
      </c>
      <c r="DD226" s="36">
        <v>0</v>
      </c>
      <c r="DE226" s="36">
        <v>-6709077</v>
      </c>
      <c r="DF226" s="36">
        <v>0</v>
      </c>
      <c r="DG226" s="36">
        <v>0</v>
      </c>
      <c r="DH226" s="36">
        <v>0</v>
      </c>
      <c r="DI226" s="36">
        <v>0</v>
      </c>
      <c r="DJ226" s="36">
        <v>0</v>
      </c>
      <c r="DK226" s="36">
        <v>0</v>
      </c>
      <c r="DL226" s="36">
        <v>0</v>
      </c>
      <c r="DM226" s="36">
        <v>0</v>
      </c>
      <c r="DN226" s="36">
        <v>0</v>
      </c>
      <c r="DO226" s="36">
        <v>0</v>
      </c>
      <c r="DP226" s="36">
        <v>0</v>
      </c>
      <c r="DQ226" s="36">
        <v>0</v>
      </c>
      <c r="DR226" s="36">
        <v>0</v>
      </c>
      <c r="DS226" s="36">
        <v>0</v>
      </c>
      <c r="DT226" s="36">
        <v>0</v>
      </c>
      <c r="DU226" s="36">
        <v>0</v>
      </c>
      <c r="DV226" s="36">
        <v>0</v>
      </c>
      <c r="DW226" s="36">
        <v>0</v>
      </c>
      <c r="DX226" s="36">
        <v>0</v>
      </c>
      <c r="DY226" s="36">
        <v>0</v>
      </c>
      <c r="DZ226" s="36">
        <v>0</v>
      </c>
      <c r="EA226" s="36">
        <v>0</v>
      </c>
      <c r="EB226" s="36">
        <v>0</v>
      </c>
      <c r="EC226" s="36">
        <v>0</v>
      </c>
      <c r="ED226" s="36">
        <v>0</v>
      </c>
      <c r="EE226" s="36">
        <v>0</v>
      </c>
      <c r="EF226" s="36">
        <v>0</v>
      </c>
      <c r="EG226" s="36">
        <v>0</v>
      </c>
      <c r="EH226" s="36">
        <v>0</v>
      </c>
      <c r="EI226" s="36">
        <v>0</v>
      </c>
      <c r="EJ226" s="36">
        <v>0</v>
      </c>
      <c r="EK226" s="36">
        <v>0</v>
      </c>
      <c r="EL226" s="36">
        <v>0</v>
      </c>
      <c r="EM226" s="36">
        <v>0</v>
      </c>
      <c r="EN226" s="36">
        <v>0</v>
      </c>
      <c r="EO226" s="36">
        <v>0</v>
      </c>
      <c r="EP226" s="36">
        <v>0</v>
      </c>
      <c r="EQ226" s="36">
        <v>0</v>
      </c>
      <c r="ER226" s="36">
        <v>0</v>
      </c>
      <c r="ES226" s="36">
        <v>0</v>
      </c>
      <c r="ET226" s="36">
        <v>0</v>
      </c>
      <c r="EU226" s="36">
        <v>0</v>
      </c>
      <c r="EV226" s="36">
        <v>0</v>
      </c>
      <c r="EW226" s="36">
        <v>0</v>
      </c>
      <c r="EX226" s="36">
        <v>0</v>
      </c>
      <c r="EY226" s="36">
        <v>0</v>
      </c>
      <c r="EZ226" s="36">
        <v>0</v>
      </c>
      <c r="FA226" s="36">
        <v>0</v>
      </c>
      <c r="FB226" s="36">
        <v>0</v>
      </c>
      <c r="FC226" s="36">
        <v>0</v>
      </c>
      <c r="FD226" s="36">
        <v>0</v>
      </c>
      <c r="FE226" s="36">
        <v>0</v>
      </c>
      <c r="FF226" s="36">
        <v>0</v>
      </c>
      <c r="FG226" s="36">
        <v>0</v>
      </c>
      <c r="FH226" s="36">
        <v>0</v>
      </c>
      <c r="FI226" s="36">
        <v>0</v>
      </c>
      <c r="FJ226" s="36">
        <v>0</v>
      </c>
      <c r="FK226" s="36">
        <v>0</v>
      </c>
      <c r="FL226" s="36">
        <v>0</v>
      </c>
      <c r="FM226" s="36">
        <v>0</v>
      </c>
      <c r="FN226" s="36">
        <v>0</v>
      </c>
      <c r="FO226" s="36">
        <v>0</v>
      </c>
      <c r="FP226" s="36">
        <v>0</v>
      </c>
      <c r="FQ226" s="36">
        <v>1071197</v>
      </c>
      <c r="FR226" s="36">
        <v>0</v>
      </c>
      <c r="FS226" s="37"/>
      <c r="FT226" s="39">
        <f t="shared" si="177"/>
        <v>102635</v>
      </c>
      <c r="FU226" s="39">
        <f t="shared" si="178"/>
        <v>667</v>
      </c>
      <c r="FV226" s="39">
        <f t="shared" si="179"/>
        <v>0</v>
      </c>
      <c r="FW226" s="39">
        <f t="shared" si="180"/>
        <v>10084719</v>
      </c>
      <c r="FX226" s="39">
        <f t="shared" si="181"/>
        <v>0</v>
      </c>
      <c r="FY226" s="39">
        <f t="shared" si="182"/>
        <v>204786</v>
      </c>
      <c r="FZ226" s="39">
        <f t="shared" si="183"/>
        <v>0</v>
      </c>
      <c r="GA226" s="39">
        <f t="shared" si="184"/>
        <v>328022</v>
      </c>
      <c r="GB226" s="39">
        <f t="shared" si="185"/>
        <v>1519936</v>
      </c>
      <c r="GC226" s="39">
        <f t="shared" si="186"/>
        <v>0</v>
      </c>
      <c r="GD226" s="39">
        <f t="shared" si="187"/>
        <v>0</v>
      </c>
      <c r="GE226" s="39">
        <f t="shared" si="188"/>
        <v>0</v>
      </c>
      <c r="GF226" s="39"/>
      <c r="GG226" s="39"/>
      <c r="GH226" s="39">
        <f t="shared" si="189"/>
        <v>79009.243697478989</v>
      </c>
      <c r="GI226" s="39">
        <f t="shared" si="190"/>
        <v>0</v>
      </c>
      <c r="GJ226" s="39">
        <f t="shared" si="191"/>
        <v>12319774.243697479</v>
      </c>
      <c r="GK226" s="39"/>
      <c r="GL226" s="39">
        <f t="shared" si="192"/>
        <v>-8150725</v>
      </c>
      <c r="GM226" s="39"/>
      <c r="GN226" s="39">
        <f t="shared" si="172"/>
        <v>0</v>
      </c>
      <c r="GO226" s="40">
        <f t="shared" si="193"/>
        <v>2340757</v>
      </c>
      <c r="GP226" s="40">
        <f t="shared" si="194"/>
        <v>14660531.243697479</v>
      </c>
      <c r="GQ226" s="40">
        <f t="shared" si="195"/>
        <v>6509806.2436974794</v>
      </c>
      <c r="GR226" s="39" t="str">
        <f>IFERROR(VLOOKUP(CONCATENATE(C226,R226,S226),'Clientes Afectados'!$L$4:$M$249,2,0),"NO")</f>
        <v>NO</v>
      </c>
      <c r="GS226" s="64">
        <f t="shared" si="176"/>
        <v>92</v>
      </c>
      <c r="GT226" s="39" t="e">
        <f>+IF(GS226&gt;#REF!,"SI","NO")</f>
        <v>#REF!</v>
      </c>
    </row>
    <row r="227" spans="1:202" x14ac:dyDescent="0.25">
      <c r="A227" s="35">
        <v>43101</v>
      </c>
      <c r="B227" s="36">
        <v>1594986</v>
      </c>
      <c r="C227" s="36">
        <v>533097</v>
      </c>
      <c r="D227" s="36">
        <v>533097</v>
      </c>
      <c r="E227" s="37" t="s">
        <v>247</v>
      </c>
      <c r="F227" s="37" t="s">
        <v>229</v>
      </c>
      <c r="G227" s="37" t="s">
        <v>248</v>
      </c>
      <c r="H227" s="85" t="s">
        <v>231</v>
      </c>
      <c r="I227" s="37" t="s">
        <v>244</v>
      </c>
      <c r="J227" s="37" t="s">
        <v>233</v>
      </c>
      <c r="K227" s="37" t="s">
        <v>234</v>
      </c>
      <c r="L227" s="37" t="s">
        <v>235</v>
      </c>
      <c r="M227" s="37" t="s">
        <v>249</v>
      </c>
      <c r="N227" s="37" t="s">
        <v>245</v>
      </c>
      <c r="O227" s="37" t="s">
        <v>245</v>
      </c>
      <c r="P227" s="37" t="s">
        <v>239</v>
      </c>
      <c r="Q227" s="37" t="s">
        <v>240</v>
      </c>
      <c r="R227" s="38">
        <v>43074</v>
      </c>
      <c r="S227" s="38">
        <v>43105</v>
      </c>
      <c r="T227" s="38">
        <v>43108</v>
      </c>
      <c r="U227" s="36">
        <v>208522603</v>
      </c>
      <c r="V227" s="36">
        <v>51121</v>
      </c>
      <c r="W227" s="36">
        <v>0</v>
      </c>
      <c r="X227" s="36">
        <v>34259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94</v>
      </c>
      <c r="AE227" s="36">
        <v>95</v>
      </c>
      <c r="AF227" s="36">
        <v>91</v>
      </c>
      <c r="AG227" s="36">
        <v>92</v>
      </c>
      <c r="AH227" s="36">
        <v>201881</v>
      </c>
      <c r="AI227" s="36">
        <v>794</v>
      </c>
      <c r="AJ227" s="36">
        <v>0</v>
      </c>
      <c r="AK227" s="36">
        <v>3866143</v>
      </c>
      <c r="AL227" s="36">
        <v>0</v>
      </c>
      <c r="AM227" s="36">
        <v>0</v>
      </c>
      <c r="AN227" s="36">
        <v>0</v>
      </c>
      <c r="AO227" s="36">
        <v>0</v>
      </c>
      <c r="AP227" s="36">
        <v>0</v>
      </c>
      <c r="AQ227" s="36">
        <v>0</v>
      </c>
      <c r="AR227" s="36">
        <v>0</v>
      </c>
      <c r="AS227" s="36">
        <v>0</v>
      </c>
      <c r="AT227" s="36">
        <v>84467</v>
      </c>
      <c r="AU227" s="36">
        <v>0</v>
      </c>
      <c r="AV227" s="36">
        <v>0</v>
      </c>
      <c r="AW227" s="36">
        <v>31694</v>
      </c>
      <c r="AX227" s="36">
        <v>0</v>
      </c>
      <c r="AY227" s="36">
        <v>115925</v>
      </c>
      <c r="AZ227" s="36">
        <v>553859</v>
      </c>
      <c r="BA227" s="36">
        <v>453592</v>
      </c>
      <c r="BB227" s="36">
        <v>0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>
        <v>0</v>
      </c>
      <c r="BN227" s="36">
        <v>0</v>
      </c>
      <c r="BO227" s="36">
        <v>0</v>
      </c>
      <c r="BP227" s="36">
        <v>0</v>
      </c>
      <c r="BQ227" s="36">
        <v>0</v>
      </c>
      <c r="BR227" s="36">
        <v>0</v>
      </c>
      <c r="BS227" s="36">
        <v>0</v>
      </c>
      <c r="BT227" s="36">
        <v>0</v>
      </c>
      <c r="BU227" s="36">
        <v>0</v>
      </c>
      <c r="BV227" s="36">
        <v>0</v>
      </c>
      <c r="BW227" s="36">
        <v>0</v>
      </c>
      <c r="BX227" s="36">
        <v>0</v>
      </c>
      <c r="BY227" s="36">
        <v>0</v>
      </c>
      <c r="BZ227" s="36">
        <v>161957</v>
      </c>
      <c r="CA227" s="36">
        <v>3551</v>
      </c>
      <c r="CB227" s="36">
        <v>0</v>
      </c>
      <c r="CC227" s="36">
        <v>0</v>
      </c>
      <c r="CD227" s="36">
        <v>4599887</v>
      </c>
      <c r="CE227" s="36">
        <v>5473865</v>
      </c>
      <c r="CF227" s="36">
        <v>0</v>
      </c>
      <c r="CG227" s="36">
        <v>873978</v>
      </c>
      <c r="CH227" s="36">
        <v>0</v>
      </c>
      <c r="CI227" s="36">
        <v>0</v>
      </c>
      <c r="CJ227" s="36">
        <v>0</v>
      </c>
      <c r="CK227" s="36">
        <v>0</v>
      </c>
      <c r="CL227" s="36">
        <v>873978</v>
      </c>
      <c r="CM227" s="36">
        <v>-5473865</v>
      </c>
      <c r="CN227" s="36">
        <v>0</v>
      </c>
      <c r="CO227" s="36">
        <v>0</v>
      </c>
      <c r="CP227" s="36">
        <v>0</v>
      </c>
      <c r="CQ227" s="36">
        <v>0</v>
      </c>
      <c r="CR227" s="36">
        <v>0</v>
      </c>
      <c r="CS227" s="36">
        <v>0</v>
      </c>
      <c r="CT227" s="36">
        <v>0</v>
      </c>
      <c r="CU227" s="36">
        <v>0</v>
      </c>
      <c r="CV227" s="36">
        <v>0</v>
      </c>
      <c r="CW227" s="36">
        <v>0</v>
      </c>
      <c r="CX227" s="36">
        <v>0</v>
      </c>
      <c r="CY227" s="36">
        <v>0</v>
      </c>
      <c r="CZ227" s="36">
        <v>0</v>
      </c>
      <c r="DA227" s="36">
        <v>0</v>
      </c>
      <c r="DB227" s="36">
        <v>0</v>
      </c>
      <c r="DC227" s="36">
        <v>0</v>
      </c>
      <c r="DD227" s="36">
        <v>0</v>
      </c>
      <c r="DE227" s="36">
        <v>-5473865</v>
      </c>
      <c r="DF227" s="36">
        <v>0</v>
      </c>
      <c r="DG227" s="36">
        <v>0</v>
      </c>
      <c r="DH227" s="36">
        <v>0</v>
      </c>
      <c r="DI227" s="36">
        <v>0</v>
      </c>
      <c r="DJ227" s="36">
        <v>0</v>
      </c>
      <c r="DK227" s="36">
        <v>0</v>
      </c>
      <c r="DL227" s="36">
        <v>0</v>
      </c>
      <c r="DM227" s="36">
        <v>0</v>
      </c>
      <c r="DN227" s="36">
        <v>0</v>
      </c>
      <c r="DO227" s="36">
        <v>0</v>
      </c>
      <c r="DP227" s="36">
        <v>0</v>
      </c>
      <c r="DQ227" s="36">
        <v>0</v>
      </c>
      <c r="DR227" s="36">
        <v>0</v>
      </c>
      <c r="DS227" s="36">
        <v>0</v>
      </c>
      <c r="DT227" s="36">
        <v>0</v>
      </c>
      <c r="DU227" s="36">
        <v>0</v>
      </c>
      <c r="DV227" s="36">
        <v>0</v>
      </c>
      <c r="DW227" s="36">
        <v>0</v>
      </c>
      <c r="DX227" s="36">
        <v>0</v>
      </c>
      <c r="DY227" s="36">
        <v>0</v>
      </c>
      <c r="DZ227" s="36">
        <v>0</v>
      </c>
      <c r="EA227" s="36">
        <v>0</v>
      </c>
      <c r="EB227" s="36">
        <v>0</v>
      </c>
      <c r="EC227" s="36">
        <v>0</v>
      </c>
      <c r="ED227" s="36">
        <v>0</v>
      </c>
      <c r="EE227" s="36">
        <v>0</v>
      </c>
      <c r="EF227" s="36">
        <v>0</v>
      </c>
      <c r="EG227" s="36">
        <v>0</v>
      </c>
      <c r="EH227" s="36">
        <v>0</v>
      </c>
      <c r="EI227" s="36">
        <v>0</v>
      </c>
      <c r="EJ227" s="36">
        <v>0</v>
      </c>
      <c r="EK227" s="36">
        <v>0</v>
      </c>
      <c r="EL227" s="36">
        <v>0</v>
      </c>
      <c r="EM227" s="36">
        <v>0</v>
      </c>
      <c r="EN227" s="36">
        <v>0</v>
      </c>
      <c r="EO227" s="36">
        <v>0</v>
      </c>
      <c r="EP227" s="36">
        <v>0</v>
      </c>
      <c r="EQ227" s="36">
        <v>0</v>
      </c>
      <c r="ER227" s="36">
        <v>0</v>
      </c>
      <c r="ES227" s="36">
        <v>0</v>
      </c>
      <c r="ET227" s="36">
        <v>0</v>
      </c>
      <c r="EU227" s="36">
        <v>0</v>
      </c>
      <c r="EV227" s="36">
        <v>0</v>
      </c>
      <c r="EW227" s="36">
        <v>0</v>
      </c>
      <c r="EX227" s="36">
        <v>0</v>
      </c>
      <c r="EY227" s="36">
        <v>0</v>
      </c>
      <c r="EZ227" s="36">
        <v>0</v>
      </c>
      <c r="FA227" s="36">
        <v>0</v>
      </c>
      <c r="FB227" s="36">
        <v>0</v>
      </c>
      <c r="FC227" s="36">
        <v>0</v>
      </c>
      <c r="FD227" s="36">
        <v>0</v>
      </c>
      <c r="FE227" s="36">
        <v>0</v>
      </c>
      <c r="FF227" s="36">
        <v>0</v>
      </c>
      <c r="FG227" s="36">
        <v>0</v>
      </c>
      <c r="FH227" s="36">
        <v>0</v>
      </c>
      <c r="FI227" s="36">
        <v>0</v>
      </c>
      <c r="FJ227" s="36">
        <v>0</v>
      </c>
      <c r="FK227" s="36">
        <v>0</v>
      </c>
      <c r="FL227" s="36">
        <v>0</v>
      </c>
      <c r="FM227" s="36">
        <v>0</v>
      </c>
      <c r="FN227" s="36">
        <v>0</v>
      </c>
      <c r="FO227" s="36">
        <v>0</v>
      </c>
      <c r="FP227" s="36">
        <v>0</v>
      </c>
      <c r="FQ227" s="36">
        <v>873978</v>
      </c>
      <c r="FR227" s="36">
        <v>0</v>
      </c>
      <c r="FS227" s="37"/>
      <c r="FT227" s="39">
        <f t="shared" si="177"/>
        <v>169648</v>
      </c>
      <c r="FU227" s="39">
        <f t="shared" si="178"/>
        <v>667</v>
      </c>
      <c r="FV227" s="39">
        <f t="shared" si="179"/>
        <v>0</v>
      </c>
      <c r="FW227" s="39">
        <f t="shared" si="180"/>
        <v>3248860</v>
      </c>
      <c r="FX227" s="39">
        <f t="shared" si="181"/>
        <v>0</v>
      </c>
      <c r="FY227" s="39">
        <f t="shared" si="182"/>
        <v>70981</v>
      </c>
      <c r="FZ227" s="39">
        <f t="shared" si="183"/>
        <v>0</v>
      </c>
      <c r="GA227" s="39">
        <f t="shared" si="184"/>
        <v>97416</v>
      </c>
      <c r="GB227" s="39">
        <f t="shared" si="185"/>
        <v>465428</v>
      </c>
      <c r="GC227" s="39">
        <f t="shared" si="186"/>
        <v>381170</v>
      </c>
      <c r="GD227" s="39">
        <f t="shared" si="187"/>
        <v>0</v>
      </c>
      <c r="GE227" s="39">
        <f t="shared" si="188"/>
        <v>0</v>
      </c>
      <c r="GF227" s="39"/>
      <c r="GG227" s="39"/>
      <c r="GH227" s="39">
        <f t="shared" si="189"/>
        <v>26633.613445378152</v>
      </c>
      <c r="GI227" s="39">
        <f t="shared" si="190"/>
        <v>0</v>
      </c>
      <c r="GJ227" s="39">
        <f t="shared" si="191"/>
        <v>4460803.6134453779</v>
      </c>
      <c r="GK227" s="39"/>
      <c r="GL227" s="39">
        <f t="shared" si="192"/>
        <v>0</v>
      </c>
      <c r="GM227" s="39"/>
      <c r="GN227" s="39">
        <f t="shared" si="172"/>
        <v>0</v>
      </c>
      <c r="GO227" s="40">
        <f t="shared" si="193"/>
        <v>847553</v>
      </c>
      <c r="GP227" s="40">
        <f t="shared" si="194"/>
        <v>5308356.6134453779</v>
      </c>
      <c r="GQ227" s="40">
        <f t="shared" si="195"/>
        <v>5308356.6134453779</v>
      </c>
      <c r="GR227" s="39" t="str">
        <f>IFERROR(VLOOKUP(CONCATENATE(C227,R227,S227),'Clientes Afectados'!$L$4:$M$249,2,0),"NO")</f>
        <v>NO</v>
      </c>
      <c r="GS227" s="64">
        <f t="shared" si="176"/>
        <v>31</v>
      </c>
      <c r="GT227" s="39" t="e">
        <f>+IF(GS227&gt;#REF!,"SI","NO")</f>
        <v>#REF!</v>
      </c>
    </row>
    <row r="228" spans="1:202" x14ac:dyDescent="0.25">
      <c r="A228" s="35">
        <v>43101</v>
      </c>
      <c r="B228" s="36">
        <v>1594986</v>
      </c>
      <c r="C228" s="36">
        <v>533104</v>
      </c>
      <c r="D228" s="36">
        <v>533104</v>
      </c>
      <c r="E228" s="37" t="s">
        <v>250</v>
      </c>
      <c r="F228" s="37" t="s">
        <v>229</v>
      </c>
      <c r="G228" s="37" t="s">
        <v>251</v>
      </c>
      <c r="H228" s="85" t="s">
        <v>231</v>
      </c>
      <c r="I228" s="37" t="s">
        <v>244</v>
      </c>
      <c r="J228" s="37" t="s">
        <v>233</v>
      </c>
      <c r="K228" s="37" t="s">
        <v>234</v>
      </c>
      <c r="L228" s="37" t="s">
        <v>235</v>
      </c>
      <c r="M228" s="37" t="s">
        <v>252</v>
      </c>
      <c r="N228" s="37" t="s">
        <v>237</v>
      </c>
      <c r="O228" s="37" t="s">
        <v>253</v>
      </c>
      <c r="P228" s="37" t="s">
        <v>239</v>
      </c>
      <c r="Q228" s="37" t="s">
        <v>240</v>
      </c>
      <c r="R228" s="38">
        <v>43013</v>
      </c>
      <c r="S228" s="38">
        <v>43105</v>
      </c>
      <c r="T228" s="38">
        <v>43108</v>
      </c>
      <c r="U228" s="36">
        <v>208522603</v>
      </c>
      <c r="V228" s="36">
        <v>2863</v>
      </c>
      <c r="W228" s="36">
        <v>0</v>
      </c>
      <c r="X228" s="36">
        <v>6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41</v>
      </c>
      <c r="AE228" s="36">
        <v>63</v>
      </c>
      <c r="AF228" s="36">
        <v>2</v>
      </c>
      <c r="AG228" s="36">
        <v>162</v>
      </c>
      <c r="AH228" s="36">
        <v>147898</v>
      </c>
      <c r="AI228" s="36">
        <v>794</v>
      </c>
      <c r="AJ228" s="36">
        <v>0</v>
      </c>
      <c r="AK228" s="36">
        <v>216507</v>
      </c>
      <c r="AL228" s="36">
        <v>0</v>
      </c>
      <c r="AM228" s="36">
        <v>0</v>
      </c>
      <c r="AN228" s="36">
        <v>0</v>
      </c>
      <c r="AO228" s="36">
        <v>0</v>
      </c>
      <c r="AP228" s="36">
        <v>0</v>
      </c>
      <c r="AQ228" s="36">
        <v>0</v>
      </c>
      <c r="AR228" s="36">
        <v>0</v>
      </c>
      <c r="AS228" s="36">
        <v>0</v>
      </c>
      <c r="AT228" s="36">
        <v>4396</v>
      </c>
      <c r="AU228" s="36">
        <v>0</v>
      </c>
      <c r="AV228" s="36">
        <v>0</v>
      </c>
      <c r="AW228" s="36">
        <v>1696</v>
      </c>
      <c r="AX228" s="36">
        <v>0</v>
      </c>
      <c r="AY228" s="36">
        <v>236459</v>
      </c>
      <c r="AZ228" s="36">
        <v>973222</v>
      </c>
      <c r="BA228" s="36">
        <v>0</v>
      </c>
      <c r="BB228" s="36">
        <v>0</v>
      </c>
      <c r="BC228" s="36">
        <v>0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>
        <v>0</v>
      </c>
      <c r="BN228" s="36">
        <v>0</v>
      </c>
      <c r="BO228" s="36">
        <v>0</v>
      </c>
      <c r="BP228" s="36">
        <v>-458006</v>
      </c>
      <c r="BQ228" s="36">
        <v>0</v>
      </c>
      <c r="BR228" s="36">
        <v>0</v>
      </c>
      <c r="BS228" s="36">
        <v>0</v>
      </c>
      <c r="BT228" s="36">
        <v>0</v>
      </c>
      <c r="BU228" s="36">
        <v>0</v>
      </c>
      <c r="BV228" s="36">
        <v>0</v>
      </c>
      <c r="BW228" s="36">
        <v>0</v>
      </c>
      <c r="BX228" s="36">
        <v>0</v>
      </c>
      <c r="BY228" s="36">
        <v>0</v>
      </c>
      <c r="BZ228" s="36">
        <v>118946</v>
      </c>
      <c r="CA228" s="36">
        <v>3279</v>
      </c>
      <c r="CB228" s="36">
        <v>0</v>
      </c>
      <c r="CC228" s="36">
        <v>0</v>
      </c>
      <c r="CD228" s="36">
        <v>1046379</v>
      </c>
      <c r="CE228" s="36">
        <v>1245191</v>
      </c>
      <c r="CF228" s="36">
        <v>0</v>
      </c>
      <c r="CG228" s="36">
        <v>198812</v>
      </c>
      <c r="CH228" s="36">
        <v>0</v>
      </c>
      <c r="CI228" s="36">
        <v>0</v>
      </c>
      <c r="CJ228" s="36">
        <v>0</v>
      </c>
      <c r="CK228" s="36">
        <v>0</v>
      </c>
      <c r="CL228" s="36">
        <v>198812</v>
      </c>
      <c r="CM228" s="36">
        <v>-1245191</v>
      </c>
      <c r="CN228" s="36">
        <v>0</v>
      </c>
      <c r="CO228" s="36">
        <v>0</v>
      </c>
      <c r="CP228" s="36">
        <v>0</v>
      </c>
      <c r="CQ228" s="36">
        <v>0</v>
      </c>
      <c r="CR228" s="36">
        <v>0</v>
      </c>
      <c r="CS228" s="36">
        <v>0</v>
      </c>
      <c r="CT228" s="36">
        <v>0</v>
      </c>
      <c r="CU228" s="36">
        <v>0</v>
      </c>
      <c r="CV228" s="36">
        <v>0</v>
      </c>
      <c r="CW228" s="36">
        <v>0</v>
      </c>
      <c r="CX228" s="36">
        <v>0</v>
      </c>
      <c r="CY228" s="36">
        <v>0</v>
      </c>
      <c r="CZ228" s="36">
        <v>0</v>
      </c>
      <c r="DA228" s="36">
        <v>0</v>
      </c>
      <c r="DB228" s="36">
        <v>0</v>
      </c>
      <c r="DC228" s="36">
        <v>0</v>
      </c>
      <c r="DD228" s="36">
        <v>0</v>
      </c>
      <c r="DE228" s="36">
        <v>-1245191</v>
      </c>
      <c r="DF228" s="36">
        <v>0</v>
      </c>
      <c r="DG228" s="36">
        <v>0</v>
      </c>
      <c r="DH228" s="36">
        <v>0</v>
      </c>
      <c r="DI228" s="36">
        <v>0</v>
      </c>
      <c r="DJ228" s="36">
        <v>0</v>
      </c>
      <c r="DK228" s="36">
        <v>0</v>
      </c>
      <c r="DL228" s="36">
        <v>0</v>
      </c>
      <c r="DM228" s="36">
        <v>0</v>
      </c>
      <c r="DN228" s="36">
        <v>0</v>
      </c>
      <c r="DO228" s="36">
        <v>0</v>
      </c>
      <c r="DP228" s="36">
        <v>0</v>
      </c>
      <c r="DQ228" s="36">
        <v>0</v>
      </c>
      <c r="DR228" s="36">
        <v>0</v>
      </c>
      <c r="DS228" s="36">
        <v>0</v>
      </c>
      <c r="DT228" s="36">
        <v>0</v>
      </c>
      <c r="DU228" s="36">
        <v>0</v>
      </c>
      <c r="DV228" s="36">
        <v>0</v>
      </c>
      <c r="DW228" s="36">
        <v>0</v>
      </c>
      <c r="DX228" s="36">
        <v>0</v>
      </c>
      <c r="DY228" s="36">
        <v>0</v>
      </c>
      <c r="DZ228" s="36">
        <v>0</v>
      </c>
      <c r="EA228" s="36">
        <v>0</v>
      </c>
      <c r="EB228" s="36">
        <v>0</v>
      </c>
      <c r="EC228" s="36">
        <v>0</v>
      </c>
      <c r="ED228" s="36">
        <v>0</v>
      </c>
      <c r="EE228" s="36">
        <v>0</v>
      </c>
      <c r="EF228" s="36">
        <v>0</v>
      </c>
      <c r="EG228" s="36">
        <v>0</v>
      </c>
      <c r="EH228" s="36">
        <v>0</v>
      </c>
      <c r="EI228" s="36">
        <v>0</v>
      </c>
      <c r="EJ228" s="36">
        <v>0</v>
      </c>
      <c r="EK228" s="36">
        <v>0</v>
      </c>
      <c r="EL228" s="36">
        <v>0</v>
      </c>
      <c r="EM228" s="36">
        <v>0</v>
      </c>
      <c r="EN228" s="36">
        <v>0</v>
      </c>
      <c r="EO228" s="36">
        <v>0</v>
      </c>
      <c r="EP228" s="36">
        <v>0</v>
      </c>
      <c r="EQ228" s="36">
        <v>0</v>
      </c>
      <c r="ER228" s="36">
        <v>0</v>
      </c>
      <c r="ES228" s="36">
        <v>0</v>
      </c>
      <c r="ET228" s="36">
        <v>0</v>
      </c>
      <c r="EU228" s="36">
        <v>0</v>
      </c>
      <c r="EV228" s="36">
        <v>0</v>
      </c>
      <c r="EW228" s="36">
        <v>0</v>
      </c>
      <c r="EX228" s="36">
        <v>0</v>
      </c>
      <c r="EY228" s="36">
        <v>0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0</v>
      </c>
      <c r="FF228" s="36">
        <v>0</v>
      </c>
      <c r="FG228" s="36">
        <v>0</v>
      </c>
      <c r="FH228" s="36">
        <v>0</v>
      </c>
      <c r="FI228" s="36">
        <v>0</v>
      </c>
      <c r="FJ228" s="36">
        <v>0</v>
      </c>
      <c r="FK228" s="36">
        <v>0</v>
      </c>
      <c r="FL228" s="36">
        <v>0</v>
      </c>
      <c r="FM228" s="36">
        <v>0</v>
      </c>
      <c r="FN228" s="36">
        <v>0</v>
      </c>
      <c r="FO228" s="36">
        <v>0</v>
      </c>
      <c r="FP228" s="36">
        <v>0</v>
      </c>
      <c r="FQ228" s="36">
        <v>198812</v>
      </c>
      <c r="FR228" s="36">
        <v>0</v>
      </c>
      <c r="FS228" s="37"/>
      <c r="FT228" s="39">
        <f t="shared" si="177"/>
        <v>124284</v>
      </c>
      <c r="FU228" s="39">
        <f t="shared" si="178"/>
        <v>667</v>
      </c>
      <c r="FV228" s="39">
        <f t="shared" si="179"/>
        <v>0</v>
      </c>
      <c r="FW228" s="39">
        <f t="shared" si="180"/>
        <v>181939</v>
      </c>
      <c r="FX228" s="39">
        <f t="shared" si="181"/>
        <v>0</v>
      </c>
      <c r="FY228" s="39">
        <f t="shared" si="182"/>
        <v>3694</v>
      </c>
      <c r="FZ228" s="39">
        <f t="shared" si="183"/>
        <v>0</v>
      </c>
      <c r="GA228" s="39">
        <f t="shared" si="184"/>
        <v>198705</v>
      </c>
      <c r="GB228" s="39">
        <f t="shared" si="185"/>
        <v>817834</v>
      </c>
      <c r="GC228" s="39">
        <f t="shared" si="186"/>
        <v>0</v>
      </c>
      <c r="GD228" s="39">
        <f t="shared" si="187"/>
        <v>0</v>
      </c>
      <c r="GE228" s="39">
        <f t="shared" si="188"/>
        <v>0</v>
      </c>
      <c r="GF228" s="39"/>
      <c r="GG228" s="39"/>
      <c r="GH228" s="39">
        <f t="shared" si="189"/>
        <v>1425.2100840336136</v>
      </c>
      <c r="GI228" s="39">
        <f t="shared" si="190"/>
        <v>0</v>
      </c>
      <c r="GJ228" s="39">
        <f t="shared" si="191"/>
        <v>1328548.2100840337</v>
      </c>
      <c r="GK228" s="39"/>
      <c r="GL228" s="39">
        <f t="shared" si="192"/>
        <v>-458006</v>
      </c>
      <c r="GM228" s="39"/>
      <c r="GN228" s="39">
        <f t="shared" si="172"/>
        <v>0</v>
      </c>
      <c r="GO228" s="40">
        <f t="shared" si="193"/>
        <v>252424</v>
      </c>
      <c r="GP228" s="40">
        <f t="shared" si="194"/>
        <v>1580972.2100840337</v>
      </c>
      <c r="GQ228" s="40">
        <f t="shared" si="195"/>
        <v>1122966.2100840337</v>
      </c>
      <c r="GR228" s="39" t="str">
        <f>IFERROR(VLOOKUP(CONCATENATE(C228,R228,S228),'Clientes Afectados'!$L$4:$M$249,2,0),"NO")</f>
        <v>NO</v>
      </c>
      <c r="GS228" s="64">
        <f t="shared" si="176"/>
        <v>92</v>
      </c>
      <c r="GT228" s="39" t="e">
        <f>+IF(GS228&gt;#REF!,"SI","NO")</f>
        <v>#REF!</v>
      </c>
    </row>
    <row r="229" spans="1:202" x14ac:dyDescent="0.25">
      <c r="A229" s="35">
        <v>43101</v>
      </c>
      <c r="B229" s="36">
        <v>1594986</v>
      </c>
      <c r="C229" s="36">
        <v>533110</v>
      </c>
      <c r="D229" s="36">
        <v>533110</v>
      </c>
      <c r="E229" s="37" t="s">
        <v>254</v>
      </c>
      <c r="F229" s="37" t="s">
        <v>229</v>
      </c>
      <c r="G229" s="37" t="s">
        <v>255</v>
      </c>
      <c r="H229" s="85" t="s">
        <v>231</v>
      </c>
      <c r="I229" s="37" t="s">
        <v>244</v>
      </c>
      <c r="J229" s="37" t="s">
        <v>233</v>
      </c>
      <c r="K229" s="37" t="s">
        <v>234</v>
      </c>
      <c r="L229" s="37" t="s">
        <v>235</v>
      </c>
      <c r="M229" s="37" t="s">
        <v>252</v>
      </c>
      <c r="N229" s="37" t="s">
        <v>256</v>
      </c>
      <c r="O229" s="37" t="s">
        <v>253</v>
      </c>
      <c r="P229" s="37" t="s">
        <v>239</v>
      </c>
      <c r="Q229" s="37" t="s">
        <v>240</v>
      </c>
      <c r="R229" s="38">
        <v>43074</v>
      </c>
      <c r="S229" s="38">
        <v>43105</v>
      </c>
      <c r="T229" s="38">
        <v>43108</v>
      </c>
      <c r="U229" s="36">
        <v>208522603</v>
      </c>
      <c r="V229" s="36">
        <v>465</v>
      </c>
      <c r="W229" s="36">
        <v>0</v>
      </c>
      <c r="X229" s="36">
        <v>3</v>
      </c>
      <c r="Y229" s="36">
        <v>0</v>
      </c>
      <c r="Z229" s="36">
        <v>0</v>
      </c>
      <c r="AA229" s="36">
        <v>0</v>
      </c>
      <c r="AB229" s="36">
        <v>0</v>
      </c>
      <c r="AC229" s="36">
        <v>0</v>
      </c>
      <c r="AD229" s="36">
        <v>32</v>
      </c>
      <c r="AE229" s="36">
        <v>34</v>
      </c>
      <c r="AF229" s="36">
        <v>1</v>
      </c>
      <c r="AG229" s="36">
        <v>17</v>
      </c>
      <c r="AH229" s="36">
        <v>147898</v>
      </c>
      <c r="AI229" s="36">
        <v>794</v>
      </c>
      <c r="AJ229" s="36">
        <v>0</v>
      </c>
      <c r="AK229" s="36">
        <v>35167</v>
      </c>
      <c r="AL229" s="36">
        <v>0</v>
      </c>
      <c r="AM229" s="36">
        <v>0</v>
      </c>
      <c r="AN229" s="36">
        <v>0</v>
      </c>
      <c r="AO229" s="36">
        <v>0</v>
      </c>
      <c r="AP229" s="36">
        <v>0</v>
      </c>
      <c r="AQ229" s="36">
        <v>0</v>
      </c>
      <c r="AR229" s="36">
        <v>0</v>
      </c>
      <c r="AS229" s="36">
        <v>0</v>
      </c>
      <c r="AT229" s="36">
        <v>769</v>
      </c>
      <c r="AU229" s="36">
        <v>0</v>
      </c>
      <c r="AV229" s="36">
        <v>0</v>
      </c>
      <c r="AW229" s="36">
        <v>288</v>
      </c>
      <c r="AX229" s="36">
        <v>0</v>
      </c>
      <c r="AY229" s="36">
        <v>42099</v>
      </c>
      <c r="AZ229" s="36">
        <v>104784</v>
      </c>
      <c r="BA229" s="36">
        <v>0</v>
      </c>
      <c r="BB229" s="36">
        <v>0</v>
      </c>
      <c r="BC229" s="36">
        <v>0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>
        <v>0</v>
      </c>
      <c r="BN229" s="36">
        <v>0</v>
      </c>
      <c r="BO229" s="36">
        <v>0</v>
      </c>
      <c r="BP229" s="36">
        <v>0</v>
      </c>
      <c r="BQ229" s="36">
        <v>0</v>
      </c>
      <c r="BR229" s="36">
        <v>0</v>
      </c>
      <c r="BS229" s="36">
        <v>0</v>
      </c>
      <c r="BT229" s="36">
        <v>0</v>
      </c>
      <c r="BU229" s="36">
        <v>0</v>
      </c>
      <c r="BV229" s="36">
        <v>0</v>
      </c>
      <c r="BW229" s="36">
        <v>0</v>
      </c>
      <c r="BX229" s="36">
        <v>0</v>
      </c>
      <c r="BY229" s="36">
        <v>0</v>
      </c>
      <c r="BZ229" s="36">
        <v>81736</v>
      </c>
      <c r="CA229" s="36">
        <v>2128</v>
      </c>
      <c r="CB229" s="36">
        <v>0</v>
      </c>
      <c r="CC229" s="36">
        <v>0</v>
      </c>
      <c r="CD229" s="36">
        <v>349295</v>
      </c>
      <c r="CE229" s="36">
        <v>415662</v>
      </c>
      <c r="CF229" s="36">
        <v>0</v>
      </c>
      <c r="CG229" s="36">
        <v>66366</v>
      </c>
      <c r="CH229" s="36">
        <v>0</v>
      </c>
      <c r="CI229" s="36">
        <v>0</v>
      </c>
      <c r="CJ229" s="36">
        <v>0</v>
      </c>
      <c r="CK229" s="36">
        <v>0</v>
      </c>
      <c r="CL229" s="36">
        <v>66366</v>
      </c>
      <c r="CM229" s="36">
        <v>-415662</v>
      </c>
      <c r="CN229" s="36">
        <v>0</v>
      </c>
      <c r="CO229" s="36">
        <v>0</v>
      </c>
      <c r="CP229" s="36">
        <v>0</v>
      </c>
      <c r="CQ229" s="36">
        <v>0</v>
      </c>
      <c r="CR229" s="36">
        <v>0</v>
      </c>
      <c r="CS229" s="36">
        <v>0</v>
      </c>
      <c r="CT229" s="36">
        <v>0</v>
      </c>
      <c r="CU229" s="36">
        <v>0</v>
      </c>
      <c r="CV229" s="36">
        <v>0</v>
      </c>
      <c r="CW229" s="36">
        <v>0</v>
      </c>
      <c r="CX229" s="36">
        <v>0</v>
      </c>
      <c r="CY229" s="36">
        <v>0</v>
      </c>
      <c r="CZ229" s="36">
        <v>0</v>
      </c>
      <c r="DA229" s="36">
        <v>0</v>
      </c>
      <c r="DB229" s="36">
        <v>0</v>
      </c>
      <c r="DC229" s="36">
        <v>0</v>
      </c>
      <c r="DD229" s="36">
        <v>0</v>
      </c>
      <c r="DE229" s="36">
        <v>-415662</v>
      </c>
      <c r="DF229" s="36">
        <v>0</v>
      </c>
      <c r="DG229" s="36">
        <v>0</v>
      </c>
      <c r="DH229" s="36">
        <v>0</v>
      </c>
      <c r="DI229" s="36">
        <v>0</v>
      </c>
      <c r="DJ229" s="36">
        <v>0</v>
      </c>
      <c r="DK229" s="36">
        <v>0</v>
      </c>
      <c r="DL229" s="36">
        <v>0</v>
      </c>
      <c r="DM229" s="36">
        <v>0</v>
      </c>
      <c r="DN229" s="36">
        <v>0</v>
      </c>
      <c r="DO229" s="36">
        <v>0</v>
      </c>
      <c r="DP229" s="36">
        <v>0</v>
      </c>
      <c r="DQ229" s="36">
        <v>0</v>
      </c>
      <c r="DR229" s="36">
        <v>0</v>
      </c>
      <c r="DS229" s="36">
        <v>0</v>
      </c>
      <c r="DT229" s="36">
        <v>0</v>
      </c>
      <c r="DU229" s="36">
        <v>0</v>
      </c>
      <c r="DV229" s="36">
        <v>0</v>
      </c>
      <c r="DW229" s="36">
        <v>0</v>
      </c>
      <c r="DX229" s="36">
        <v>0</v>
      </c>
      <c r="DY229" s="36">
        <v>0</v>
      </c>
      <c r="DZ229" s="36">
        <v>0</v>
      </c>
      <c r="EA229" s="36">
        <v>0</v>
      </c>
      <c r="EB229" s="36">
        <v>0</v>
      </c>
      <c r="EC229" s="36">
        <v>0</v>
      </c>
      <c r="ED229" s="36">
        <v>0</v>
      </c>
      <c r="EE229" s="36">
        <v>0</v>
      </c>
      <c r="EF229" s="36">
        <v>0</v>
      </c>
      <c r="EG229" s="36">
        <v>0</v>
      </c>
      <c r="EH229" s="36">
        <v>0</v>
      </c>
      <c r="EI229" s="36">
        <v>0</v>
      </c>
      <c r="EJ229" s="36">
        <v>0</v>
      </c>
      <c r="EK229" s="36">
        <v>0</v>
      </c>
      <c r="EL229" s="36">
        <v>0</v>
      </c>
      <c r="EM229" s="36">
        <v>0</v>
      </c>
      <c r="EN229" s="36">
        <v>0</v>
      </c>
      <c r="EO229" s="36">
        <v>0</v>
      </c>
      <c r="EP229" s="36">
        <v>0</v>
      </c>
      <c r="EQ229" s="36">
        <v>0</v>
      </c>
      <c r="ER229" s="36">
        <v>0</v>
      </c>
      <c r="ES229" s="36">
        <v>0</v>
      </c>
      <c r="ET229" s="36">
        <v>0</v>
      </c>
      <c r="EU229" s="36">
        <v>0</v>
      </c>
      <c r="EV229" s="36">
        <v>0</v>
      </c>
      <c r="EW229" s="36">
        <v>0</v>
      </c>
      <c r="EX229" s="36">
        <v>0</v>
      </c>
      <c r="EY229" s="36">
        <v>0</v>
      </c>
      <c r="EZ229" s="36">
        <v>0</v>
      </c>
      <c r="FA229" s="36">
        <v>0</v>
      </c>
      <c r="FB229" s="36">
        <v>0</v>
      </c>
      <c r="FC229" s="36">
        <v>0</v>
      </c>
      <c r="FD229" s="36">
        <v>0</v>
      </c>
      <c r="FE229" s="36">
        <v>0</v>
      </c>
      <c r="FF229" s="36">
        <v>0</v>
      </c>
      <c r="FG229" s="36">
        <v>0</v>
      </c>
      <c r="FH229" s="36">
        <v>0</v>
      </c>
      <c r="FI229" s="36">
        <v>0</v>
      </c>
      <c r="FJ229" s="36">
        <v>0</v>
      </c>
      <c r="FK229" s="36">
        <v>0</v>
      </c>
      <c r="FL229" s="36">
        <v>0</v>
      </c>
      <c r="FM229" s="36">
        <v>0</v>
      </c>
      <c r="FN229" s="36">
        <v>0</v>
      </c>
      <c r="FO229" s="36">
        <v>0</v>
      </c>
      <c r="FP229" s="36">
        <v>0</v>
      </c>
      <c r="FQ229" s="36">
        <v>66366</v>
      </c>
      <c r="FR229" s="36">
        <v>-1</v>
      </c>
      <c r="FS229" s="37"/>
      <c r="FT229" s="39">
        <f t="shared" si="177"/>
        <v>124284</v>
      </c>
      <c r="FU229" s="39">
        <f t="shared" si="178"/>
        <v>667</v>
      </c>
      <c r="FV229" s="39">
        <f t="shared" si="179"/>
        <v>0</v>
      </c>
      <c r="FW229" s="39">
        <f t="shared" si="180"/>
        <v>29552</v>
      </c>
      <c r="FX229" s="39">
        <f t="shared" si="181"/>
        <v>0</v>
      </c>
      <c r="FY229" s="39">
        <f t="shared" si="182"/>
        <v>646</v>
      </c>
      <c r="FZ229" s="39">
        <f t="shared" si="183"/>
        <v>0</v>
      </c>
      <c r="GA229" s="39">
        <f t="shared" si="184"/>
        <v>35377</v>
      </c>
      <c r="GB229" s="39">
        <f t="shared" si="185"/>
        <v>88054</v>
      </c>
      <c r="GC229" s="39">
        <f t="shared" si="186"/>
        <v>0</v>
      </c>
      <c r="GD229" s="39">
        <f t="shared" si="187"/>
        <v>0</v>
      </c>
      <c r="GE229" s="39">
        <f t="shared" si="188"/>
        <v>0</v>
      </c>
      <c r="GF229" s="39"/>
      <c r="GG229" s="39"/>
      <c r="GH229" s="39">
        <f t="shared" si="189"/>
        <v>242.0168067226891</v>
      </c>
      <c r="GI229" s="39">
        <f t="shared" si="190"/>
        <v>0</v>
      </c>
      <c r="GJ229" s="39">
        <f t="shared" si="191"/>
        <v>278822.01680672268</v>
      </c>
      <c r="GK229" s="39"/>
      <c r="GL229" s="39">
        <f t="shared" si="192"/>
        <v>0</v>
      </c>
      <c r="GM229" s="39"/>
      <c r="GN229" s="39">
        <f t="shared" si="172"/>
        <v>0</v>
      </c>
      <c r="GO229" s="40">
        <f t="shared" si="193"/>
        <v>52976</v>
      </c>
      <c r="GP229" s="40">
        <f t="shared" si="194"/>
        <v>331798.01680672268</v>
      </c>
      <c r="GQ229" s="40">
        <f t="shared" si="195"/>
        <v>331798.01680672268</v>
      </c>
      <c r="GR229" s="39" t="str">
        <f>IFERROR(VLOOKUP(CONCATENATE(C229,R229,S229),'Clientes Afectados'!$L$4:$M$249,2,0),"NO")</f>
        <v>NO</v>
      </c>
      <c r="GS229" s="64">
        <f t="shared" si="176"/>
        <v>31</v>
      </c>
      <c r="GT229" s="39" t="e">
        <f>+IF(GS229&gt;#REF!,"SI","NO")</f>
        <v>#REF!</v>
      </c>
    </row>
    <row r="230" spans="1:202" x14ac:dyDescent="0.25">
      <c r="A230" s="35">
        <v>43101</v>
      </c>
      <c r="B230" s="36">
        <v>1594986</v>
      </c>
      <c r="C230" s="36">
        <v>533111</v>
      </c>
      <c r="D230" s="36">
        <v>533111</v>
      </c>
      <c r="E230" s="37" t="s">
        <v>257</v>
      </c>
      <c r="F230" s="37" t="s">
        <v>258</v>
      </c>
      <c r="G230" s="37" t="s">
        <v>259</v>
      </c>
      <c r="H230" s="85" t="s">
        <v>231</v>
      </c>
      <c r="I230" s="37" t="s">
        <v>244</v>
      </c>
      <c r="J230" s="37" t="s">
        <v>233</v>
      </c>
      <c r="K230" s="37" t="s">
        <v>234</v>
      </c>
      <c r="L230" s="37" t="s">
        <v>235</v>
      </c>
      <c r="M230" s="37" t="s">
        <v>252</v>
      </c>
      <c r="N230" s="37" t="s">
        <v>253</v>
      </c>
      <c r="O230" s="37" t="s">
        <v>253</v>
      </c>
      <c r="P230" s="37" t="s">
        <v>239</v>
      </c>
      <c r="Q230" s="37" t="s">
        <v>240</v>
      </c>
      <c r="R230" s="38">
        <v>43074</v>
      </c>
      <c r="S230" s="38">
        <v>43105</v>
      </c>
      <c r="T230" s="38">
        <v>43108</v>
      </c>
      <c r="U230" s="36">
        <v>208522603</v>
      </c>
      <c r="V230" s="36">
        <v>64773</v>
      </c>
      <c r="W230" s="36">
        <v>0</v>
      </c>
      <c r="X230" s="36">
        <v>18252</v>
      </c>
      <c r="Y230" s="36">
        <v>0</v>
      </c>
      <c r="Z230" s="36">
        <v>0</v>
      </c>
      <c r="AA230" s="36">
        <v>0</v>
      </c>
      <c r="AB230" s="36">
        <v>0</v>
      </c>
      <c r="AC230" s="36">
        <v>0</v>
      </c>
      <c r="AD230" s="36">
        <v>119</v>
      </c>
      <c r="AE230" s="36">
        <v>120</v>
      </c>
      <c r="AF230" s="36">
        <v>119</v>
      </c>
      <c r="AG230" s="36">
        <v>119</v>
      </c>
      <c r="AH230" s="36">
        <v>122136</v>
      </c>
      <c r="AI230" s="36">
        <v>794</v>
      </c>
      <c r="AJ230" s="36">
        <v>0</v>
      </c>
      <c r="AK230" s="36">
        <v>4898606</v>
      </c>
      <c r="AL230" s="36">
        <v>0</v>
      </c>
      <c r="AM230" s="36">
        <v>0</v>
      </c>
      <c r="AN230" s="36">
        <v>0</v>
      </c>
      <c r="AO230" s="36">
        <v>0</v>
      </c>
      <c r="AP230" s="36">
        <v>0</v>
      </c>
      <c r="AQ230" s="36">
        <v>0</v>
      </c>
      <c r="AR230" s="36">
        <v>0</v>
      </c>
      <c r="AS230" s="36">
        <v>0</v>
      </c>
      <c r="AT230" s="36">
        <v>107025</v>
      </c>
      <c r="AU230" s="36">
        <v>0</v>
      </c>
      <c r="AV230" s="36">
        <v>0</v>
      </c>
      <c r="AW230" s="36">
        <v>40159</v>
      </c>
      <c r="AX230" s="36">
        <v>0</v>
      </c>
      <c r="AY230" s="36">
        <v>146432</v>
      </c>
      <c r="AZ230" s="36">
        <v>712533</v>
      </c>
      <c r="BA230" s="36">
        <v>0</v>
      </c>
      <c r="BB230" s="36">
        <v>0</v>
      </c>
      <c r="BC230" s="36">
        <v>0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>
        <v>0</v>
      </c>
      <c r="BN230" s="36">
        <v>0</v>
      </c>
      <c r="BO230" s="36">
        <v>0</v>
      </c>
      <c r="BP230" s="36">
        <v>0</v>
      </c>
      <c r="BQ230" s="36">
        <v>0</v>
      </c>
      <c r="BR230" s="36">
        <v>0</v>
      </c>
      <c r="BS230" s="36">
        <v>0</v>
      </c>
      <c r="BT230" s="36">
        <v>0</v>
      </c>
      <c r="BU230" s="36">
        <v>0</v>
      </c>
      <c r="BV230" s="36">
        <v>0</v>
      </c>
      <c r="BW230" s="36">
        <v>0</v>
      </c>
      <c r="BX230" s="36">
        <v>0</v>
      </c>
      <c r="BY230" s="36">
        <v>0</v>
      </c>
      <c r="BZ230" s="36">
        <v>173299</v>
      </c>
      <c r="CA230" s="36">
        <v>4285</v>
      </c>
      <c r="CB230" s="36">
        <v>0</v>
      </c>
      <c r="CC230" s="36">
        <v>0</v>
      </c>
      <c r="CD230" s="36">
        <v>5214512</v>
      </c>
      <c r="CE230" s="36">
        <v>6205269</v>
      </c>
      <c r="CF230" s="36">
        <v>0</v>
      </c>
      <c r="CG230" s="36">
        <v>990757</v>
      </c>
      <c r="CH230" s="36">
        <v>0</v>
      </c>
      <c r="CI230" s="36">
        <v>0</v>
      </c>
      <c r="CJ230" s="36">
        <v>0</v>
      </c>
      <c r="CK230" s="36">
        <v>0</v>
      </c>
      <c r="CL230" s="36">
        <v>990757</v>
      </c>
      <c r="CM230" s="36">
        <v>-6205269</v>
      </c>
      <c r="CN230" s="36">
        <v>0</v>
      </c>
      <c r="CO230" s="36">
        <v>0</v>
      </c>
      <c r="CP230" s="36">
        <v>0</v>
      </c>
      <c r="CQ230" s="36">
        <v>0</v>
      </c>
      <c r="CR230" s="36">
        <v>0</v>
      </c>
      <c r="CS230" s="36">
        <v>0</v>
      </c>
      <c r="CT230" s="36">
        <v>0</v>
      </c>
      <c r="CU230" s="36">
        <v>0</v>
      </c>
      <c r="CV230" s="36">
        <v>0</v>
      </c>
      <c r="CW230" s="36">
        <v>0</v>
      </c>
      <c r="CX230" s="36">
        <v>0</v>
      </c>
      <c r="CY230" s="36">
        <v>0</v>
      </c>
      <c r="CZ230" s="36">
        <v>0</v>
      </c>
      <c r="DA230" s="36">
        <v>0</v>
      </c>
      <c r="DB230" s="36">
        <v>0</v>
      </c>
      <c r="DC230" s="36">
        <v>0</v>
      </c>
      <c r="DD230" s="36">
        <v>0</v>
      </c>
      <c r="DE230" s="36">
        <v>-6205269</v>
      </c>
      <c r="DF230" s="36">
        <v>0</v>
      </c>
      <c r="DG230" s="36">
        <v>0</v>
      </c>
      <c r="DH230" s="36">
        <v>0</v>
      </c>
      <c r="DI230" s="36">
        <v>0</v>
      </c>
      <c r="DJ230" s="36">
        <v>0</v>
      </c>
      <c r="DK230" s="36">
        <v>0</v>
      </c>
      <c r="DL230" s="36">
        <v>0</v>
      </c>
      <c r="DM230" s="36">
        <v>0</v>
      </c>
      <c r="DN230" s="36">
        <v>0</v>
      </c>
      <c r="DO230" s="36">
        <v>0</v>
      </c>
      <c r="DP230" s="36">
        <v>0</v>
      </c>
      <c r="DQ230" s="36">
        <v>0</v>
      </c>
      <c r="DR230" s="36">
        <v>0</v>
      </c>
      <c r="DS230" s="36">
        <v>0</v>
      </c>
      <c r="DT230" s="36">
        <v>0</v>
      </c>
      <c r="DU230" s="36">
        <v>0</v>
      </c>
      <c r="DV230" s="36">
        <v>0</v>
      </c>
      <c r="DW230" s="36">
        <v>0</v>
      </c>
      <c r="DX230" s="36">
        <v>0</v>
      </c>
      <c r="DY230" s="36">
        <v>0</v>
      </c>
      <c r="DZ230" s="36">
        <v>0</v>
      </c>
      <c r="EA230" s="36">
        <v>0</v>
      </c>
      <c r="EB230" s="36">
        <v>0</v>
      </c>
      <c r="EC230" s="36">
        <v>0</v>
      </c>
      <c r="ED230" s="36">
        <v>0</v>
      </c>
      <c r="EE230" s="36">
        <v>0</v>
      </c>
      <c r="EF230" s="36">
        <v>0</v>
      </c>
      <c r="EG230" s="36">
        <v>0</v>
      </c>
      <c r="EH230" s="36">
        <v>0</v>
      </c>
      <c r="EI230" s="36">
        <v>0</v>
      </c>
      <c r="EJ230" s="36">
        <v>0</v>
      </c>
      <c r="EK230" s="36">
        <v>0</v>
      </c>
      <c r="EL230" s="36">
        <v>0</v>
      </c>
      <c r="EM230" s="36">
        <v>0</v>
      </c>
      <c r="EN230" s="36">
        <v>0</v>
      </c>
      <c r="EO230" s="36">
        <v>0</v>
      </c>
      <c r="EP230" s="36">
        <v>0</v>
      </c>
      <c r="EQ230" s="36">
        <v>0</v>
      </c>
      <c r="ER230" s="36">
        <v>0</v>
      </c>
      <c r="ES230" s="36">
        <v>0</v>
      </c>
      <c r="ET230" s="36">
        <v>0</v>
      </c>
      <c r="EU230" s="36">
        <v>0</v>
      </c>
      <c r="EV230" s="36">
        <v>0</v>
      </c>
      <c r="EW230" s="36">
        <v>0</v>
      </c>
      <c r="EX230" s="36">
        <v>0</v>
      </c>
      <c r="EY230" s="36">
        <v>0</v>
      </c>
      <c r="EZ230" s="36">
        <v>0</v>
      </c>
      <c r="FA230" s="36">
        <v>0</v>
      </c>
      <c r="FB230" s="36">
        <v>0</v>
      </c>
      <c r="FC230" s="36">
        <v>0</v>
      </c>
      <c r="FD230" s="36">
        <v>0</v>
      </c>
      <c r="FE230" s="36">
        <v>0</v>
      </c>
      <c r="FF230" s="36">
        <v>0</v>
      </c>
      <c r="FG230" s="36">
        <v>0</v>
      </c>
      <c r="FH230" s="36">
        <v>0</v>
      </c>
      <c r="FI230" s="36">
        <v>0</v>
      </c>
      <c r="FJ230" s="36">
        <v>0</v>
      </c>
      <c r="FK230" s="36">
        <v>0</v>
      </c>
      <c r="FL230" s="36">
        <v>0</v>
      </c>
      <c r="FM230" s="36">
        <v>0</v>
      </c>
      <c r="FN230" s="36">
        <v>0</v>
      </c>
      <c r="FO230" s="36">
        <v>0</v>
      </c>
      <c r="FP230" s="36">
        <v>0</v>
      </c>
      <c r="FQ230" s="36">
        <v>990757</v>
      </c>
      <c r="FR230" s="36">
        <v>0</v>
      </c>
      <c r="FS230" s="37"/>
      <c r="FT230" s="39">
        <f t="shared" si="177"/>
        <v>102635</v>
      </c>
      <c r="FU230" s="39">
        <f t="shared" si="178"/>
        <v>667</v>
      </c>
      <c r="FV230" s="39">
        <f t="shared" si="179"/>
        <v>0</v>
      </c>
      <c r="FW230" s="39">
        <f t="shared" si="180"/>
        <v>4116476</v>
      </c>
      <c r="FX230" s="39">
        <f t="shared" si="181"/>
        <v>0</v>
      </c>
      <c r="FY230" s="39">
        <f t="shared" si="182"/>
        <v>89937</v>
      </c>
      <c r="FZ230" s="39">
        <f t="shared" si="183"/>
        <v>0</v>
      </c>
      <c r="GA230" s="39">
        <f t="shared" si="184"/>
        <v>123052</v>
      </c>
      <c r="GB230" s="39">
        <f t="shared" si="185"/>
        <v>598767</v>
      </c>
      <c r="GC230" s="39">
        <f t="shared" si="186"/>
        <v>0</v>
      </c>
      <c r="GD230" s="39">
        <f t="shared" si="187"/>
        <v>0</v>
      </c>
      <c r="GE230" s="39">
        <f t="shared" si="188"/>
        <v>0</v>
      </c>
      <c r="GF230" s="39"/>
      <c r="GG230" s="39"/>
      <c r="GH230" s="39">
        <f t="shared" si="189"/>
        <v>33747.058823529413</v>
      </c>
      <c r="GI230" s="39">
        <f t="shared" si="190"/>
        <v>0</v>
      </c>
      <c r="GJ230" s="39">
        <f t="shared" si="191"/>
        <v>5065281.0588235296</v>
      </c>
      <c r="GK230" s="39"/>
      <c r="GL230" s="39">
        <f t="shared" si="192"/>
        <v>0</v>
      </c>
      <c r="GM230" s="39"/>
      <c r="GN230" s="39">
        <f t="shared" si="172"/>
        <v>0</v>
      </c>
      <c r="GO230" s="40">
        <f t="shared" si="193"/>
        <v>962403</v>
      </c>
      <c r="GP230" s="40">
        <f t="shared" si="194"/>
        <v>6027684.0588235296</v>
      </c>
      <c r="GQ230" s="40">
        <f t="shared" si="195"/>
        <v>6027684.0588235296</v>
      </c>
      <c r="GR230" s="39" t="str">
        <f>IFERROR(VLOOKUP(CONCATENATE(C230,R230,S230),'Clientes Afectados'!$L$4:$M$249,2,0),"NO")</f>
        <v>NO</v>
      </c>
      <c r="GS230" s="64">
        <f t="shared" si="176"/>
        <v>31</v>
      </c>
      <c r="GT230" s="39" t="e">
        <f>+IF(GS230&gt;#REF!,"SI","NO")</f>
        <v>#REF!</v>
      </c>
    </row>
    <row r="231" spans="1:202" x14ac:dyDescent="0.25">
      <c r="A231" s="35">
        <v>43101</v>
      </c>
      <c r="B231" s="36">
        <v>1594986</v>
      </c>
      <c r="C231" s="36">
        <v>574634</v>
      </c>
      <c r="D231" s="36">
        <v>574634</v>
      </c>
      <c r="E231" s="37" t="s">
        <v>347</v>
      </c>
      <c r="F231" s="37" t="s">
        <v>229</v>
      </c>
      <c r="G231" s="37" t="s">
        <v>322</v>
      </c>
      <c r="H231" s="85" t="s">
        <v>231</v>
      </c>
      <c r="I231" s="37" t="s">
        <v>310</v>
      </c>
      <c r="J231" s="37" t="s">
        <v>233</v>
      </c>
      <c r="K231" s="37" t="s">
        <v>234</v>
      </c>
      <c r="L231" s="37" t="s">
        <v>235</v>
      </c>
      <c r="M231" s="37" t="s">
        <v>323</v>
      </c>
      <c r="N231" s="37" t="s">
        <v>324</v>
      </c>
      <c r="O231" s="37" t="s">
        <v>324</v>
      </c>
      <c r="P231" s="37" t="s">
        <v>239</v>
      </c>
      <c r="Q231" s="37" t="s">
        <v>240</v>
      </c>
      <c r="R231" s="38">
        <v>43013</v>
      </c>
      <c r="S231" s="38">
        <v>43105</v>
      </c>
      <c r="T231" s="38">
        <v>43108</v>
      </c>
      <c r="U231" s="36">
        <v>208522603</v>
      </c>
      <c r="V231" s="36">
        <v>233579</v>
      </c>
      <c r="W231" s="36">
        <v>0</v>
      </c>
      <c r="X231" s="36">
        <v>83354</v>
      </c>
      <c r="Y231" s="36">
        <v>0</v>
      </c>
      <c r="Z231" s="36">
        <v>0</v>
      </c>
      <c r="AA231" s="36">
        <v>0</v>
      </c>
      <c r="AB231" s="36">
        <v>0</v>
      </c>
      <c r="AC231" s="36">
        <v>0</v>
      </c>
      <c r="AD231" s="36">
        <v>119</v>
      </c>
      <c r="AE231" s="36">
        <v>122</v>
      </c>
      <c r="AF231" s="36">
        <v>118</v>
      </c>
      <c r="AG231" s="36">
        <v>375</v>
      </c>
      <c r="AH231" s="36">
        <v>122136</v>
      </c>
      <c r="AI231" s="36">
        <v>794</v>
      </c>
      <c r="AJ231" s="36">
        <v>0</v>
      </c>
      <c r="AK231" s="36">
        <v>17663796</v>
      </c>
      <c r="AL231" s="36">
        <v>0</v>
      </c>
      <c r="AM231" s="36">
        <v>0</v>
      </c>
      <c r="AN231" s="36">
        <v>0</v>
      </c>
      <c r="AO231" s="36">
        <v>0</v>
      </c>
      <c r="AP231" s="36">
        <v>0</v>
      </c>
      <c r="AQ231" s="36">
        <v>0</v>
      </c>
      <c r="AR231" s="36">
        <v>0</v>
      </c>
      <c r="AS231" s="36">
        <v>0</v>
      </c>
      <c r="AT231" s="36">
        <v>358690</v>
      </c>
      <c r="AU231" s="36">
        <v>0</v>
      </c>
      <c r="AV231" s="36">
        <v>0</v>
      </c>
      <c r="AW231" s="36">
        <v>138387</v>
      </c>
      <c r="AX231" s="36">
        <v>0</v>
      </c>
      <c r="AY231" s="36">
        <v>459783</v>
      </c>
      <c r="AZ231" s="36">
        <v>2249428</v>
      </c>
      <c r="BA231" s="36">
        <v>0</v>
      </c>
      <c r="BB231" s="36">
        <v>0</v>
      </c>
      <c r="BC231" s="36">
        <v>0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>
        <v>0</v>
      </c>
      <c r="BN231" s="36">
        <v>0</v>
      </c>
      <c r="BO231" s="36">
        <v>0</v>
      </c>
      <c r="BP231" s="36">
        <v>-10392889</v>
      </c>
      <c r="BQ231" s="36">
        <v>0</v>
      </c>
      <c r="BR231" s="36">
        <v>0</v>
      </c>
      <c r="BS231" s="36">
        <v>0</v>
      </c>
      <c r="BT231" s="36">
        <v>0</v>
      </c>
      <c r="BU231" s="36">
        <v>0</v>
      </c>
      <c r="BV231" s="36">
        <v>0</v>
      </c>
      <c r="BW231" s="36">
        <v>0</v>
      </c>
      <c r="BX231" s="36">
        <v>0</v>
      </c>
      <c r="BY231" s="36">
        <v>0</v>
      </c>
      <c r="BZ231" s="36">
        <v>408276</v>
      </c>
      <c r="CA231" s="36">
        <v>9680</v>
      </c>
      <c r="CB231" s="36">
        <v>0</v>
      </c>
      <c r="CC231" s="36">
        <v>0</v>
      </c>
      <c r="CD231" s="36">
        <v>9258891</v>
      </c>
      <c r="CE231" s="36">
        <v>11018080</v>
      </c>
      <c r="CF231" s="36">
        <v>0</v>
      </c>
      <c r="CG231" s="36">
        <v>1759189</v>
      </c>
      <c r="CH231" s="36">
        <v>0</v>
      </c>
      <c r="CI231" s="36">
        <v>0</v>
      </c>
      <c r="CJ231" s="36">
        <v>0</v>
      </c>
      <c r="CK231" s="36">
        <v>0</v>
      </c>
      <c r="CL231" s="36">
        <v>1759189</v>
      </c>
      <c r="CM231" s="36">
        <v>-11018080</v>
      </c>
      <c r="CN231" s="36">
        <v>0</v>
      </c>
      <c r="CO231" s="36">
        <v>0</v>
      </c>
      <c r="CP231" s="36">
        <v>0</v>
      </c>
      <c r="CQ231" s="36">
        <v>0</v>
      </c>
      <c r="CR231" s="36">
        <v>0</v>
      </c>
      <c r="CS231" s="36">
        <v>0</v>
      </c>
      <c r="CT231" s="36">
        <v>0</v>
      </c>
      <c r="CU231" s="36">
        <v>0</v>
      </c>
      <c r="CV231" s="36">
        <v>0</v>
      </c>
      <c r="CW231" s="36">
        <v>0</v>
      </c>
      <c r="CX231" s="36">
        <v>0</v>
      </c>
      <c r="CY231" s="36">
        <v>0</v>
      </c>
      <c r="CZ231" s="36">
        <v>0</v>
      </c>
      <c r="DA231" s="36">
        <v>0</v>
      </c>
      <c r="DB231" s="36">
        <v>0</v>
      </c>
      <c r="DC231" s="36">
        <v>0</v>
      </c>
      <c r="DD231" s="36">
        <v>0</v>
      </c>
      <c r="DE231" s="36">
        <v>-11018080</v>
      </c>
      <c r="DF231" s="36">
        <v>0</v>
      </c>
      <c r="DG231" s="36">
        <v>0</v>
      </c>
      <c r="DH231" s="36">
        <v>0</v>
      </c>
      <c r="DI231" s="36">
        <v>0</v>
      </c>
      <c r="DJ231" s="36">
        <v>0</v>
      </c>
      <c r="DK231" s="36">
        <v>0</v>
      </c>
      <c r="DL231" s="36">
        <v>0</v>
      </c>
      <c r="DM231" s="36">
        <v>0</v>
      </c>
      <c r="DN231" s="36">
        <v>0</v>
      </c>
      <c r="DO231" s="36">
        <v>0</v>
      </c>
      <c r="DP231" s="36">
        <v>0</v>
      </c>
      <c r="DQ231" s="36">
        <v>0</v>
      </c>
      <c r="DR231" s="36">
        <v>0</v>
      </c>
      <c r="DS231" s="36">
        <v>0</v>
      </c>
      <c r="DT231" s="36">
        <v>0</v>
      </c>
      <c r="DU231" s="36">
        <v>0</v>
      </c>
      <c r="DV231" s="36">
        <v>0</v>
      </c>
      <c r="DW231" s="36">
        <v>0</v>
      </c>
      <c r="DX231" s="36">
        <v>0</v>
      </c>
      <c r="DY231" s="36">
        <v>0</v>
      </c>
      <c r="DZ231" s="36">
        <v>0</v>
      </c>
      <c r="EA231" s="36">
        <v>0</v>
      </c>
      <c r="EB231" s="36">
        <v>0</v>
      </c>
      <c r="EC231" s="36">
        <v>0</v>
      </c>
      <c r="ED231" s="36">
        <v>0</v>
      </c>
      <c r="EE231" s="36">
        <v>0</v>
      </c>
      <c r="EF231" s="36">
        <v>0</v>
      </c>
      <c r="EG231" s="36">
        <v>0</v>
      </c>
      <c r="EH231" s="36">
        <v>0</v>
      </c>
      <c r="EI231" s="36">
        <v>0</v>
      </c>
      <c r="EJ231" s="36">
        <v>0</v>
      </c>
      <c r="EK231" s="36">
        <v>0</v>
      </c>
      <c r="EL231" s="36">
        <v>0</v>
      </c>
      <c r="EM231" s="36">
        <v>0</v>
      </c>
      <c r="EN231" s="36">
        <v>0</v>
      </c>
      <c r="EO231" s="36">
        <v>0</v>
      </c>
      <c r="EP231" s="36">
        <v>0</v>
      </c>
      <c r="EQ231" s="36">
        <v>0</v>
      </c>
      <c r="ER231" s="36">
        <v>0</v>
      </c>
      <c r="ES231" s="36">
        <v>0</v>
      </c>
      <c r="ET231" s="36">
        <v>0</v>
      </c>
      <c r="EU231" s="36">
        <v>0</v>
      </c>
      <c r="EV231" s="36">
        <v>0</v>
      </c>
      <c r="EW231" s="36">
        <v>0</v>
      </c>
      <c r="EX231" s="36">
        <v>0</v>
      </c>
      <c r="EY231" s="36">
        <v>0</v>
      </c>
      <c r="EZ231" s="36">
        <v>0</v>
      </c>
      <c r="FA231" s="36">
        <v>0</v>
      </c>
      <c r="FB231" s="36">
        <v>0</v>
      </c>
      <c r="FC231" s="36">
        <v>0</v>
      </c>
      <c r="FD231" s="36">
        <v>0</v>
      </c>
      <c r="FE231" s="36">
        <v>0</v>
      </c>
      <c r="FF231" s="36">
        <v>0</v>
      </c>
      <c r="FG231" s="36">
        <v>0</v>
      </c>
      <c r="FH231" s="36">
        <v>0</v>
      </c>
      <c r="FI231" s="36">
        <v>0</v>
      </c>
      <c r="FJ231" s="36">
        <v>0</v>
      </c>
      <c r="FK231" s="36">
        <v>0</v>
      </c>
      <c r="FL231" s="36">
        <v>0</v>
      </c>
      <c r="FM231" s="36">
        <v>0</v>
      </c>
      <c r="FN231" s="36">
        <v>0</v>
      </c>
      <c r="FO231" s="36">
        <v>0</v>
      </c>
      <c r="FP231" s="36">
        <v>0</v>
      </c>
      <c r="FQ231" s="36">
        <v>1759189</v>
      </c>
      <c r="FR231" s="36">
        <v>0</v>
      </c>
      <c r="FS231" s="37"/>
      <c r="FT231" s="39">
        <f t="shared" si="177"/>
        <v>102635</v>
      </c>
      <c r="FU231" s="39">
        <f t="shared" si="178"/>
        <v>667</v>
      </c>
      <c r="FV231" s="39">
        <f t="shared" si="179"/>
        <v>0</v>
      </c>
      <c r="FW231" s="39">
        <f t="shared" si="180"/>
        <v>14843526</v>
      </c>
      <c r="FX231" s="39">
        <f t="shared" si="181"/>
        <v>0</v>
      </c>
      <c r="FY231" s="39">
        <f t="shared" si="182"/>
        <v>301420</v>
      </c>
      <c r="FZ231" s="39">
        <f t="shared" si="183"/>
        <v>0</v>
      </c>
      <c r="GA231" s="39">
        <f t="shared" si="184"/>
        <v>386372</v>
      </c>
      <c r="GB231" s="39">
        <f t="shared" si="185"/>
        <v>1890276</v>
      </c>
      <c r="GC231" s="39">
        <f t="shared" si="186"/>
        <v>0</v>
      </c>
      <c r="GD231" s="39">
        <f t="shared" si="187"/>
        <v>0</v>
      </c>
      <c r="GE231" s="39">
        <f t="shared" si="188"/>
        <v>0</v>
      </c>
      <c r="GF231" s="39"/>
      <c r="GG231" s="39"/>
      <c r="GH231" s="39">
        <f t="shared" si="189"/>
        <v>116291.59663865546</v>
      </c>
      <c r="GI231" s="39">
        <f t="shared" si="190"/>
        <v>0</v>
      </c>
      <c r="GJ231" s="39">
        <f t="shared" si="191"/>
        <v>17641187.596638657</v>
      </c>
      <c r="GK231" s="39"/>
      <c r="GL231" s="39">
        <f t="shared" si="192"/>
        <v>-10392889</v>
      </c>
      <c r="GM231" s="39"/>
      <c r="GN231" s="39">
        <f t="shared" si="172"/>
        <v>0</v>
      </c>
      <c r="GO231" s="40">
        <f t="shared" si="193"/>
        <v>3351826</v>
      </c>
      <c r="GP231" s="40">
        <f t="shared" si="194"/>
        <v>20993013.596638657</v>
      </c>
      <c r="GQ231" s="40">
        <f t="shared" si="195"/>
        <v>10600124.596638657</v>
      </c>
      <c r="GR231" s="39" t="str">
        <f>IFERROR(VLOOKUP(CONCATENATE(C231,R231,S231),'Clientes Afectados'!$L$4:$M$249,2,0),"NO")</f>
        <v>NO</v>
      </c>
      <c r="GS231" s="64">
        <f t="shared" si="176"/>
        <v>92</v>
      </c>
      <c r="GT231" s="39" t="e">
        <f>+IF(GS231&gt;#REF!,"SI","NO")</f>
        <v>#REF!</v>
      </c>
    </row>
    <row r="232" spans="1:202" x14ac:dyDescent="0.25">
      <c r="A232" s="35">
        <v>43101</v>
      </c>
      <c r="B232" s="36">
        <v>1594986</v>
      </c>
      <c r="C232" s="36">
        <v>916308</v>
      </c>
      <c r="D232" s="36">
        <v>916308</v>
      </c>
      <c r="E232" s="37" t="s">
        <v>260</v>
      </c>
      <c r="F232" s="37" t="s">
        <v>229</v>
      </c>
      <c r="G232" s="37" t="s">
        <v>261</v>
      </c>
      <c r="H232" s="85" t="s">
        <v>231</v>
      </c>
      <c r="I232" s="37" t="s">
        <v>310</v>
      </c>
      <c r="J232" s="37" t="s">
        <v>263</v>
      </c>
      <c r="K232" s="37" t="s">
        <v>234</v>
      </c>
      <c r="L232" s="37" t="s">
        <v>235</v>
      </c>
      <c r="M232" s="37" t="s">
        <v>264</v>
      </c>
      <c r="N232" s="37" t="s">
        <v>236</v>
      </c>
      <c r="O232" s="37" t="s">
        <v>236</v>
      </c>
      <c r="P232" s="37" t="s">
        <v>239</v>
      </c>
      <c r="Q232" s="37" t="s">
        <v>240</v>
      </c>
      <c r="R232" s="38">
        <v>42983</v>
      </c>
      <c r="S232" s="38">
        <v>43105</v>
      </c>
      <c r="T232" s="38">
        <v>43108</v>
      </c>
      <c r="U232" s="36">
        <v>208522603</v>
      </c>
      <c r="V232" s="36">
        <v>116391</v>
      </c>
      <c r="W232" s="36">
        <v>0</v>
      </c>
      <c r="X232" s="36">
        <v>14575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67</v>
      </c>
      <c r="AE232" s="36">
        <v>70</v>
      </c>
      <c r="AF232" s="36">
        <v>66</v>
      </c>
      <c r="AG232" s="36">
        <v>219</v>
      </c>
      <c r="AH232" s="36">
        <v>83573</v>
      </c>
      <c r="AI232" s="36">
        <v>794</v>
      </c>
      <c r="AJ232" s="36">
        <v>0</v>
      </c>
      <c r="AK232" s="36">
        <v>8288975</v>
      </c>
      <c r="AL232" s="36">
        <v>0</v>
      </c>
      <c r="AM232" s="36">
        <v>0</v>
      </c>
      <c r="AN232" s="36">
        <v>0</v>
      </c>
      <c r="AO232" s="36">
        <v>0</v>
      </c>
      <c r="AP232" s="36">
        <v>0</v>
      </c>
      <c r="AQ232" s="36">
        <v>0</v>
      </c>
      <c r="AR232" s="36">
        <v>0</v>
      </c>
      <c r="AS232" s="36">
        <v>0</v>
      </c>
      <c r="AT232" s="36">
        <v>177118</v>
      </c>
      <c r="AU232" s="36">
        <v>0</v>
      </c>
      <c r="AV232" s="36">
        <v>0</v>
      </c>
      <c r="AW232" s="36">
        <v>68451</v>
      </c>
      <c r="AX232" s="36">
        <v>0</v>
      </c>
      <c r="AY232" s="36">
        <v>349236</v>
      </c>
      <c r="AZ232" s="36">
        <v>1316840</v>
      </c>
      <c r="BA232" s="36">
        <v>0</v>
      </c>
      <c r="BB232" s="36">
        <v>0</v>
      </c>
      <c r="BC232" s="36">
        <v>0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>
        <v>0</v>
      </c>
      <c r="BN232" s="36">
        <v>0</v>
      </c>
      <c r="BO232" s="36">
        <v>0</v>
      </c>
      <c r="BP232" s="36">
        <v>-5654086</v>
      </c>
      <c r="BQ232" s="36">
        <v>0</v>
      </c>
      <c r="BR232" s="36">
        <v>0</v>
      </c>
      <c r="BS232" s="36">
        <v>0</v>
      </c>
      <c r="BT232" s="36">
        <v>0</v>
      </c>
      <c r="BU232" s="36">
        <v>0</v>
      </c>
      <c r="BV232" s="36">
        <v>0</v>
      </c>
      <c r="BW232" s="36">
        <v>0</v>
      </c>
      <c r="BX232" s="36">
        <v>0</v>
      </c>
      <c r="BY232" s="36">
        <v>0</v>
      </c>
      <c r="BZ232" s="36">
        <v>156462</v>
      </c>
      <c r="CA232" s="36">
        <v>4381</v>
      </c>
      <c r="CB232" s="36">
        <v>0</v>
      </c>
      <c r="CC232" s="36">
        <v>0</v>
      </c>
      <c r="CD232" s="36">
        <v>4026676</v>
      </c>
      <c r="CE232" s="36">
        <v>4791744</v>
      </c>
      <c r="CF232" s="36">
        <v>0</v>
      </c>
      <c r="CG232" s="36">
        <v>765068</v>
      </c>
      <c r="CH232" s="36">
        <v>0</v>
      </c>
      <c r="CI232" s="36">
        <v>0</v>
      </c>
      <c r="CJ232" s="36">
        <v>0</v>
      </c>
      <c r="CK232" s="36">
        <v>0</v>
      </c>
      <c r="CL232" s="36">
        <v>765068</v>
      </c>
      <c r="CM232" s="36">
        <v>-4791744</v>
      </c>
      <c r="CN232" s="36">
        <v>0</v>
      </c>
      <c r="CO232" s="36">
        <v>0</v>
      </c>
      <c r="CP232" s="36">
        <v>0</v>
      </c>
      <c r="CQ232" s="36">
        <v>0</v>
      </c>
      <c r="CR232" s="36">
        <v>0</v>
      </c>
      <c r="CS232" s="36">
        <v>0</v>
      </c>
      <c r="CT232" s="36">
        <v>0</v>
      </c>
      <c r="CU232" s="36">
        <v>0</v>
      </c>
      <c r="CV232" s="36">
        <v>0</v>
      </c>
      <c r="CW232" s="36">
        <v>0</v>
      </c>
      <c r="CX232" s="36">
        <v>0</v>
      </c>
      <c r="CY232" s="36">
        <v>0</v>
      </c>
      <c r="CZ232" s="36">
        <v>0</v>
      </c>
      <c r="DA232" s="36">
        <v>0</v>
      </c>
      <c r="DB232" s="36">
        <v>0</v>
      </c>
      <c r="DC232" s="36">
        <v>0</v>
      </c>
      <c r="DD232" s="36">
        <v>0</v>
      </c>
      <c r="DE232" s="36">
        <v>-4791744</v>
      </c>
      <c r="DF232" s="36">
        <v>0</v>
      </c>
      <c r="DG232" s="36">
        <v>0</v>
      </c>
      <c r="DH232" s="36">
        <v>0</v>
      </c>
      <c r="DI232" s="36">
        <v>0</v>
      </c>
      <c r="DJ232" s="36">
        <v>0</v>
      </c>
      <c r="DK232" s="36">
        <v>0</v>
      </c>
      <c r="DL232" s="36">
        <v>0</v>
      </c>
      <c r="DM232" s="36">
        <v>0</v>
      </c>
      <c r="DN232" s="36">
        <v>0</v>
      </c>
      <c r="DO232" s="36">
        <v>0</v>
      </c>
      <c r="DP232" s="36">
        <v>0</v>
      </c>
      <c r="DQ232" s="36">
        <v>0</v>
      </c>
      <c r="DR232" s="36">
        <v>0</v>
      </c>
      <c r="DS232" s="36">
        <v>0</v>
      </c>
      <c r="DT232" s="36">
        <v>0</v>
      </c>
      <c r="DU232" s="36">
        <v>0</v>
      </c>
      <c r="DV232" s="36">
        <v>0</v>
      </c>
      <c r="DW232" s="36">
        <v>0</v>
      </c>
      <c r="DX232" s="36">
        <v>0</v>
      </c>
      <c r="DY232" s="36">
        <v>0</v>
      </c>
      <c r="DZ232" s="36">
        <v>0</v>
      </c>
      <c r="EA232" s="36">
        <v>0</v>
      </c>
      <c r="EB232" s="36">
        <v>0</v>
      </c>
      <c r="EC232" s="36">
        <v>0</v>
      </c>
      <c r="ED232" s="36">
        <v>0</v>
      </c>
      <c r="EE232" s="36">
        <v>0</v>
      </c>
      <c r="EF232" s="36">
        <v>0</v>
      </c>
      <c r="EG232" s="36">
        <v>0</v>
      </c>
      <c r="EH232" s="36">
        <v>0</v>
      </c>
      <c r="EI232" s="36">
        <v>0</v>
      </c>
      <c r="EJ232" s="36">
        <v>0</v>
      </c>
      <c r="EK232" s="36">
        <v>0</v>
      </c>
      <c r="EL232" s="36">
        <v>0</v>
      </c>
      <c r="EM232" s="36">
        <v>0</v>
      </c>
      <c r="EN232" s="36">
        <v>0</v>
      </c>
      <c r="EO232" s="36">
        <v>0</v>
      </c>
      <c r="EP232" s="36">
        <v>0</v>
      </c>
      <c r="EQ232" s="36">
        <v>0</v>
      </c>
      <c r="ER232" s="36">
        <v>0</v>
      </c>
      <c r="ES232" s="36">
        <v>0</v>
      </c>
      <c r="ET232" s="36">
        <v>0</v>
      </c>
      <c r="EU232" s="36">
        <v>0</v>
      </c>
      <c r="EV232" s="36">
        <v>0</v>
      </c>
      <c r="EW232" s="36">
        <v>0</v>
      </c>
      <c r="EX232" s="36">
        <v>0</v>
      </c>
      <c r="EY232" s="36">
        <v>0</v>
      </c>
      <c r="EZ232" s="36">
        <v>0</v>
      </c>
      <c r="FA232" s="36">
        <v>0</v>
      </c>
      <c r="FB232" s="36">
        <v>0</v>
      </c>
      <c r="FC232" s="36">
        <v>0</v>
      </c>
      <c r="FD232" s="36">
        <v>0</v>
      </c>
      <c r="FE232" s="36">
        <v>0</v>
      </c>
      <c r="FF232" s="36">
        <v>0</v>
      </c>
      <c r="FG232" s="36">
        <v>0</v>
      </c>
      <c r="FH232" s="36">
        <v>0</v>
      </c>
      <c r="FI232" s="36">
        <v>0</v>
      </c>
      <c r="FJ232" s="36">
        <v>0</v>
      </c>
      <c r="FK232" s="36">
        <v>0</v>
      </c>
      <c r="FL232" s="36">
        <v>0</v>
      </c>
      <c r="FM232" s="36">
        <v>0</v>
      </c>
      <c r="FN232" s="36">
        <v>0</v>
      </c>
      <c r="FO232" s="36">
        <v>0</v>
      </c>
      <c r="FP232" s="36">
        <v>0</v>
      </c>
      <c r="FQ232" s="36">
        <v>765068</v>
      </c>
      <c r="FR232" s="36">
        <v>0</v>
      </c>
      <c r="FS232" s="37"/>
      <c r="FT232" s="39">
        <f t="shared" si="177"/>
        <v>70229</v>
      </c>
      <c r="FU232" s="39">
        <f t="shared" si="178"/>
        <v>667</v>
      </c>
      <c r="FV232" s="39">
        <f t="shared" si="179"/>
        <v>0</v>
      </c>
      <c r="FW232" s="39">
        <f t="shared" si="180"/>
        <v>6965525</v>
      </c>
      <c r="FX232" s="39">
        <f t="shared" si="181"/>
        <v>0</v>
      </c>
      <c r="FY232" s="39">
        <f t="shared" si="182"/>
        <v>148839</v>
      </c>
      <c r="FZ232" s="39">
        <f t="shared" si="183"/>
        <v>0</v>
      </c>
      <c r="GA232" s="39">
        <f t="shared" si="184"/>
        <v>293476</v>
      </c>
      <c r="GB232" s="39">
        <f t="shared" si="185"/>
        <v>1106588</v>
      </c>
      <c r="GC232" s="39">
        <f t="shared" si="186"/>
        <v>0</v>
      </c>
      <c r="GD232" s="39">
        <f t="shared" si="187"/>
        <v>0</v>
      </c>
      <c r="GE232" s="39">
        <f t="shared" si="188"/>
        <v>0</v>
      </c>
      <c r="GF232" s="39"/>
      <c r="GG232" s="39"/>
      <c r="GH232" s="39">
        <f t="shared" si="189"/>
        <v>57521.848739495799</v>
      </c>
      <c r="GI232" s="39">
        <f t="shared" si="190"/>
        <v>0</v>
      </c>
      <c r="GJ232" s="39">
        <f t="shared" si="191"/>
        <v>8642845.8487394955</v>
      </c>
      <c r="GK232" s="39"/>
      <c r="GL232" s="39">
        <f t="shared" si="192"/>
        <v>-5654086</v>
      </c>
      <c r="GM232" s="39"/>
      <c r="GN232" s="39">
        <f t="shared" si="172"/>
        <v>0</v>
      </c>
      <c r="GO232" s="40">
        <f t="shared" si="193"/>
        <v>1642141</v>
      </c>
      <c r="GP232" s="40">
        <f t="shared" si="194"/>
        <v>10284986.848739496</v>
      </c>
      <c r="GQ232" s="40">
        <f t="shared" si="195"/>
        <v>4630900.8487394955</v>
      </c>
      <c r="GR232" s="39" t="str">
        <f>IFERROR(VLOOKUP(CONCATENATE(C232,R232,S232),'Clientes Afectados'!$L$4:$M$249,2,0),"NO")</f>
        <v>NO</v>
      </c>
      <c r="GS232" s="64">
        <f t="shared" si="176"/>
        <v>122</v>
      </c>
      <c r="GT232" s="39" t="e">
        <f>+IF(GS232&gt;#REF!,"SI","NO")</f>
        <v>#REF!</v>
      </c>
    </row>
    <row r="233" spans="1:202" x14ac:dyDescent="0.25">
      <c r="A233" s="35">
        <v>43101</v>
      </c>
      <c r="B233" s="36">
        <v>1594986</v>
      </c>
      <c r="C233" s="36">
        <v>973766</v>
      </c>
      <c r="D233" s="36">
        <v>973766</v>
      </c>
      <c r="E233" s="37" t="s">
        <v>265</v>
      </c>
      <c r="F233" s="37" t="s">
        <v>229</v>
      </c>
      <c r="G233" s="37" t="s">
        <v>266</v>
      </c>
      <c r="H233" s="85" t="s">
        <v>231</v>
      </c>
      <c r="I233" s="37" t="s">
        <v>310</v>
      </c>
      <c r="J233" s="37" t="s">
        <v>263</v>
      </c>
      <c r="K233" s="37" t="s">
        <v>234</v>
      </c>
      <c r="L233" s="37" t="s">
        <v>235</v>
      </c>
      <c r="M233" s="37" t="s">
        <v>264</v>
      </c>
      <c r="N233" s="37" t="s">
        <v>236</v>
      </c>
      <c r="O233" s="37" t="s">
        <v>236</v>
      </c>
      <c r="P233" s="37" t="s">
        <v>239</v>
      </c>
      <c r="Q233" s="37" t="s">
        <v>240</v>
      </c>
      <c r="R233" s="38">
        <v>43045</v>
      </c>
      <c r="S233" s="38">
        <v>43105</v>
      </c>
      <c r="T233" s="38">
        <v>43108</v>
      </c>
      <c r="U233" s="36">
        <v>208522603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22312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794</v>
      </c>
      <c r="AJ233" s="36">
        <v>0</v>
      </c>
      <c r="AK233" s="36">
        <v>1589024</v>
      </c>
      <c r="AL233" s="36">
        <v>0</v>
      </c>
      <c r="AM233" s="36">
        <v>0</v>
      </c>
      <c r="AN233" s="36">
        <v>0</v>
      </c>
      <c r="AO233" s="36">
        <v>0</v>
      </c>
      <c r="AP233" s="36">
        <v>0</v>
      </c>
      <c r="AQ233" s="36">
        <v>0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97701</v>
      </c>
      <c r="AZ233" s="36">
        <v>0</v>
      </c>
      <c r="BA233" s="36">
        <v>0</v>
      </c>
      <c r="BB233" s="36">
        <v>0</v>
      </c>
      <c r="BC233" s="36">
        <v>0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>
        <v>0</v>
      </c>
      <c r="BN233" s="36">
        <v>0</v>
      </c>
      <c r="BO233" s="36">
        <v>0</v>
      </c>
      <c r="BP233" s="36">
        <v>0</v>
      </c>
      <c r="BQ233" s="36">
        <v>0</v>
      </c>
      <c r="BR233" s="36">
        <v>0</v>
      </c>
      <c r="BS233" s="36">
        <v>0</v>
      </c>
      <c r="BT233" s="36">
        <v>0</v>
      </c>
      <c r="BU233" s="36">
        <v>0</v>
      </c>
      <c r="BV233" s="36">
        <v>0</v>
      </c>
      <c r="BW233" s="36">
        <v>0</v>
      </c>
      <c r="BX233" s="36">
        <v>0</v>
      </c>
      <c r="BY233" s="36">
        <v>0</v>
      </c>
      <c r="BZ233" s="36">
        <v>168921</v>
      </c>
      <c r="CA233" s="36">
        <v>3663</v>
      </c>
      <c r="CB233" s="36">
        <v>0</v>
      </c>
      <c r="CC233" s="36">
        <v>0</v>
      </c>
      <c r="CD233" s="36">
        <v>1563112</v>
      </c>
      <c r="CE233" s="36">
        <v>1860103</v>
      </c>
      <c r="CF233" s="36">
        <v>0</v>
      </c>
      <c r="CG233" s="36">
        <v>296991</v>
      </c>
      <c r="CH233" s="36">
        <v>0</v>
      </c>
      <c r="CI233" s="36">
        <v>0</v>
      </c>
      <c r="CJ233" s="36">
        <v>0</v>
      </c>
      <c r="CK233" s="36">
        <v>0</v>
      </c>
      <c r="CL233" s="36">
        <v>296991</v>
      </c>
      <c r="CM233" s="36">
        <v>-1860103</v>
      </c>
      <c r="CN233" s="36">
        <v>0</v>
      </c>
      <c r="CO233" s="36">
        <v>0</v>
      </c>
      <c r="CP233" s="36">
        <v>0</v>
      </c>
      <c r="CQ233" s="36">
        <v>0</v>
      </c>
      <c r="CR233" s="36">
        <v>0</v>
      </c>
      <c r="CS233" s="36">
        <v>0</v>
      </c>
      <c r="CT233" s="36">
        <v>0</v>
      </c>
      <c r="CU233" s="36">
        <v>0</v>
      </c>
      <c r="CV233" s="36">
        <v>0</v>
      </c>
      <c r="CW233" s="36">
        <v>0</v>
      </c>
      <c r="CX233" s="36">
        <v>0</v>
      </c>
      <c r="CY233" s="36">
        <v>0</v>
      </c>
      <c r="CZ233" s="36">
        <v>0</v>
      </c>
      <c r="DA233" s="36">
        <v>0</v>
      </c>
      <c r="DB233" s="36">
        <v>0</v>
      </c>
      <c r="DC233" s="36">
        <v>0</v>
      </c>
      <c r="DD233" s="36">
        <v>0</v>
      </c>
      <c r="DE233" s="36">
        <v>-1860103</v>
      </c>
      <c r="DF233" s="36">
        <v>0</v>
      </c>
      <c r="DG233" s="36">
        <v>0</v>
      </c>
      <c r="DH233" s="36">
        <v>0</v>
      </c>
      <c r="DI233" s="36">
        <v>0</v>
      </c>
      <c r="DJ233" s="36">
        <v>0</v>
      </c>
      <c r="DK233" s="36">
        <v>0</v>
      </c>
      <c r="DL233" s="36">
        <v>0</v>
      </c>
      <c r="DM233" s="36">
        <v>0</v>
      </c>
      <c r="DN233" s="36">
        <v>0</v>
      </c>
      <c r="DO233" s="36">
        <v>0</v>
      </c>
      <c r="DP233" s="36">
        <v>0</v>
      </c>
      <c r="DQ233" s="36">
        <v>0</v>
      </c>
      <c r="DR233" s="36">
        <v>0</v>
      </c>
      <c r="DS233" s="36">
        <v>0</v>
      </c>
      <c r="DT233" s="36">
        <v>0</v>
      </c>
      <c r="DU233" s="36">
        <v>0</v>
      </c>
      <c r="DV233" s="36">
        <v>0</v>
      </c>
      <c r="DW233" s="36">
        <v>0</v>
      </c>
      <c r="DX233" s="36">
        <v>0</v>
      </c>
      <c r="DY233" s="36">
        <v>0</v>
      </c>
      <c r="DZ233" s="36">
        <v>0</v>
      </c>
      <c r="EA233" s="36">
        <v>0</v>
      </c>
      <c r="EB233" s="36">
        <v>0</v>
      </c>
      <c r="EC233" s="36">
        <v>0</v>
      </c>
      <c r="ED233" s="36">
        <v>0</v>
      </c>
      <c r="EE233" s="36">
        <v>0</v>
      </c>
      <c r="EF233" s="36">
        <v>0</v>
      </c>
      <c r="EG233" s="36">
        <v>0</v>
      </c>
      <c r="EH233" s="36">
        <v>0</v>
      </c>
      <c r="EI233" s="36">
        <v>0</v>
      </c>
      <c r="EJ233" s="36">
        <v>0</v>
      </c>
      <c r="EK233" s="36">
        <v>0</v>
      </c>
      <c r="EL233" s="36">
        <v>0</v>
      </c>
      <c r="EM233" s="36">
        <v>0</v>
      </c>
      <c r="EN233" s="36">
        <v>0</v>
      </c>
      <c r="EO233" s="36">
        <v>0</v>
      </c>
      <c r="EP233" s="36">
        <v>0</v>
      </c>
      <c r="EQ233" s="36">
        <v>0</v>
      </c>
      <c r="ER233" s="36">
        <v>0</v>
      </c>
      <c r="ES233" s="36">
        <v>0</v>
      </c>
      <c r="ET233" s="36">
        <v>0</v>
      </c>
      <c r="EU233" s="36">
        <v>0</v>
      </c>
      <c r="EV233" s="36">
        <v>0</v>
      </c>
      <c r="EW233" s="36">
        <v>0</v>
      </c>
      <c r="EX233" s="36">
        <v>0</v>
      </c>
      <c r="EY233" s="36">
        <v>0</v>
      </c>
      <c r="EZ233" s="36">
        <v>0</v>
      </c>
      <c r="FA233" s="36">
        <v>0</v>
      </c>
      <c r="FB233" s="36">
        <v>0</v>
      </c>
      <c r="FC233" s="36">
        <v>0</v>
      </c>
      <c r="FD233" s="36">
        <v>0</v>
      </c>
      <c r="FE233" s="36">
        <v>0</v>
      </c>
      <c r="FF233" s="36">
        <v>0</v>
      </c>
      <c r="FG233" s="36">
        <v>0</v>
      </c>
      <c r="FH233" s="36">
        <v>0</v>
      </c>
      <c r="FI233" s="36">
        <v>0</v>
      </c>
      <c r="FJ233" s="36">
        <v>0</v>
      </c>
      <c r="FK233" s="36">
        <v>0</v>
      </c>
      <c r="FL233" s="36">
        <v>0</v>
      </c>
      <c r="FM233" s="36">
        <v>0</v>
      </c>
      <c r="FN233" s="36">
        <v>0</v>
      </c>
      <c r="FO233" s="36">
        <v>0</v>
      </c>
      <c r="FP233" s="36">
        <v>0</v>
      </c>
      <c r="FQ233" s="36">
        <v>296991</v>
      </c>
      <c r="FR233" s="36">
        <v>0</v>
      </c>
      <c r="FS233" s="37"/>
      <c r="FT233" s="39">
        <f t="shared" si="177"/>
        <v>0</v>
      </c>
      <c r="FU233" s="39">
        <f t="shared" si="178"/>
        <v>667</v>
      </c>
      <c r="FV233" s="39">
        <f t="shared" si="179"/>
        <v>0</v>
      </c>
      <c r="FW233" s="39">
        <f t="shared" si="180"/>
        <v>1335314</v>
      </c>
      <c r="FX233" s="39">
        <f t="shared" si="181"/>
        <v>0</v>
      </c>
      <c r="FY233" s="39">
        <f t="shared" si="182"/>
        <v>0</v>
      </c>
      <c r="FZ233" s="39">
        <f t="shared" si="183"/>
        <v>0</v>
      </c>
      <c r="GA233" s="39">
        <f t="shared" si="184"/>
        <v>82102</v>
      </c>
      <c r="GB233" s="39">
        <f t="shared" si="185"/>
        <v>0</v>
      </c>
      <c r="GC233" s="39">
        <f t="shared" si="186"/>
        <v>0</v>
      </c>
      <c r="GD233" s="39">
        <f t="shared" si="187"/>
        <v>0</v>
      </c>
      <c r="GE233" s="39">
        <f t="shared" si="188"/>
        <v>0</v>
      </c>
      <c r="GF233" s="39"/>
      <c r="GG233" s="39"/>
      <c r="GH233" s="39">
        <f t="shared" si="189"/>
        <v>0</v>
      </c>
      <c r="GI233" s="39">
        <f t="shared" si="190"/>
        <v>0</v>
      </c>
      <c r="GJ233" s="39">
        <f t="shared" si="191"/>
        <v>1418083</v>
      </c>
      <c r="GK233" s="39"/>
      <c r="GL233" s="39">
        <f t="shared" si="192"/>
        <v>0</v>
      </c>
      <c r="GM233" s="39"/>
      <c r="GN233" s="39">
        <f t="shared" si="172"/>
        <v>0</v>
      </c>
      <c r="GO233" s="40">
        <f t="shared" si="193"/>
        <v>269436</v>
      </c>
      <c r="GP233" s="40">
        <f t="shared" si="194"/>
        <v>1687519</v>
      </c>
      <c r="GQ233" s="40">
        <f t="shared" si="195"/>
        <v>1687519</v>
      </c>
      <c r="GR233" s="39" t="str">
        <f>IFERROR(VLOOKUP(CONCATENATE(C233,R233,S233),'Clientes Afectados'!$L$4:$M$249,2,0),"NO")</f>
        <v>NO</v>
      </c>
      <c r="GS233" s="64">
        <f t="shared" si="176"/>
        <v>60</v>
      </c>
      <c r="GT233" s="39" t="e">
        <f>+IF(GS233&gt;#REF!,"SI","NO")</f>
        <v>#REF!</v>
      </c>
    </row>
    <row r="234" spans="1:202" x14ac:dyDescent="0.25">
      <c r="A234" s="35">
        <v>43101</v>
      </c>
      <c r="B234" s="36">
        <v>1594986</v>
      </c>
      <c r="C234" s="36">
        <v>984572</v>
      </c>
      <c r="D234" s="36">
        <v>984572</v>
      </c>
      <c r="E234" s="37" t="s">
        <v>348</v>
      </c>
      <c r="F234" s="37" t="s">
        <v>229</v>
      </c>
      <c r="G234" s="37" t="s">
        <v>326</v>
      </c>
      <c r="H234" s="85" t="s">
        <v>231</v>
      </c>
      <c r="I234" s="37" t="s">
        <v>232</v>
      </c>
      <c r="J234" s="37" t="s">
        <v>233</v>
      </c>
      <c r="K234" s="37" t="s">
        <v>234</v>
      </c>
      <c r="L234" s="37" t="s">
        <v>235</v>
      </c>
      <c r="M234" s="37" t="s">
        <v>280</v>
      </c>
      <c r="N234" s="37" t="s">
        <v>327</v>
      </c>
      <c r="O234" s="37" t="s">
        <v>327</v>
      </c>
      <c r="P234" s="37" t="s">
        <v>239</v>
      </c>
      <c r="Q234" s="37" t="s">
        <v>240</v>
      </c>
      <c r="R234" s="38">
        <v>43074</v>
      </c>
      <c r="S234" s="38">
        <v>43105</v>
      </c>
      <c r="T234" s="38">
        <v>43108</v>
      </c>
      <c r="U234" s="36">
        <v>208522603</v>
      </c>
      <c r="V234" s="36">
        <v>271345</v>
      </c>
      <c r="W234" s="36">
        <v>0</v>
      </c>
      <c r="X234" s="36">
        <v>111450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596</v>
      </c>
      <c r="AE234" s="36">
        <v>676</v>
      </c>
      <c r="AF234" s="36">
        <v>596</v>
      </c>
      <c r="AG234" s="36">
        <v>639</v>
      </c>
      <c r="AH234" s="36">
        <v>83573</v>
      </c>
      <c r="AI234" s="36">
        <v>794</v>
      </c>
      <c r="AJ234" s="36">
        <v>0</v>
      </c>
      <c r="AK234" s="36">
        <v>20521088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0</v>
      </c>
      <c r="AR234" s="36">
        <v>0</v>
      </c>
      <c r="AS234" s="36">
        <v>0</v>
      </c>
      <c r="AT234" s="36">
        <v>448347</v>
      </c>
      <c r="AU234" s="36">
        <v>0</v>
      </c>
      <c r="AV234" s="36">
        <v>0</v>
      </c>
      <c r="AW234" s="36">
        <v>168231</v>
      </c>
      <c r="AX234" s="36">
        <v>0</v>
      </c>
      <c r="AY234" s="36">
        <v>825508</v>
      </c>
      <c r="AZ234" s="36">
        <v>3829114</v>
      </c>
      <c r="BA234" s="36">
        <v>0</v>
      </c>
      <c r="BB234" s="36">
        <v>0</v>
      </c>
      <c r="BC234" s="36">
        <v>0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>
        <v>0</v>
      </c>
      <c r="BN234" s="36">
        <v>0</v>
      </c>
      <c r="BO234" s="36">
        <v>0</v>
      </c>
      <c r="BP234" s="36">
        <v>0</v>
      </c>
      <c r="BQ234" s="36">
        <v>0</v>
      </c>
      <c r="BR234" s="36">
        <v>0</v>
      </c>
      <c r="BS234" s="36">
        <v>0</v>
      </c>
      <c r="BT234" s="36">
        <v>0</v>
      </c>
      <c r="BU234" s="36">
        <v>0</v>
      </c>
      <c r="BV234" s="36">
        <v>0</v>
      </c>
      <c r="BW234" s="36">
        <v>0</v>
      </c>
      <c r="BX234" s="36">
        <v>0</v>
      </c>
      <c r="BY234" s="36">
        <v>0</v>
      </c>
      <c r="BZ234" s="36">
        <v>1007672</v>
      </c>
      <c r="CA234" s="36">
        <v>24635</v>
      </c>
      <c r="CB234" s="36">
        <v>0</v>
      </c>
      <c r="CC234" s="36">
        <v>0</v>
      </c>
      <c r="CD234" s="36">
        <v>22612572</v>
      </c>
      <c r="CE234" s="36">
        <v>26908961</v>
      </c>
      <c r="CF234" s="36">
        <v>0</v>
      </c>
      <c r="CG234" s="36">
        <v>4296389</v>
      </c>
      <c r="CH234" s="36">
        <v>0</v>
      </c>
      <c r="CI234" s="36">
        <v>0</v>
      </c>
      <c r="CJ234" s="36">
        <v>0</v>
      </c>
      <c r="CK234" s="36">
        <v>0</v>
      </c>
      <c r="CL234" s="36">
        <v>4296389</v>
      </c>
      <c r="CM234" s="36">
        <v>-26908961</v>
      </c>
      <c r="CN234" s="36">
        <v>0</v>
      </c>
      <c r="CO234" s="36">
        <v>0</v>
      </c>
      <c r="CP234" s="36">
        <v>0</v>
      </c>
      <c r="CQ234" s="36">
        <v>0</v>
      </c>
      <c r="CR234" s="36">
        <v>0</v>
      </c>
      <c r="CS234" s="36">
        <v>0</v>
      </c>
      <c r="CT234" s="36">
        <v>0</v>
      </c>
      <c r="CU234" s="36">
        <v>0</v>
      </c>
      <c r="CV234" s="36">
        <v>0</v>
      </c>
      <c r="CW234" s="36">
        <v>0</v>
      </c>
      <c r="CX234" s="36">
        <v>0</v>
      </c>
      <c r="CY234" s="36">
        <v>0</v>
      </c>
      <c r="CZ234" s="36">
        <v>0</v>
      </c>
      <c r="DA234" s="36">
        <v>0</v>
      </c>
      <c r="DB234" s="36">
        <v>0</v>
      </c>
      <c r="DC234" s="36">
        <v>0</v>
      </c>
      <c r="DD234" s="36">
        <v>1</v>
      </c>
      <c r="DE234" s="36">
        <v>-26908960</v>
      </c>
      <c r="DF234" s="36">
        <v>0</v>
      </c>
      <c r="DG234" s="36">
        <v>0</v>
      </c>
      <c r="DH234" s="36">
        <v>0</v>
      </c>
      <c r="DI234" s="36">
        <v>0</v>
      </c>
      <c r="DJ234" s="36">
        <v>0</v>
      </c>
      <c r="DK234" s="36">
        <v>-1</v>
      </c>
      <c r="DL234" s="36">
        <v>0</v>
      </c>
      <c r="DM234" s="36">
        <v>0</v>
      </c>
      <c r="DN234" s="36">
        <v>0</v>
      </c>
      <c r="DO234" s="36">
        <v>0</v>
      </c>
      <c r="DP234" s="36">
        <v>0</v>
      </c>
      <c r="DQ234" s="36">
        <v>0</v>
      </c>
      <c r="DR234" s="36">
        <v>0</v>
      </c>
      <c r="DS234" s="36">
        <v>0</v>
      </c>
      <c r="DT234" s="36">
        <v>0</v>
      </c>
      <c r="DU234" s="36">
        <v>0</v>
      </c>
      <c r="DV234" s="36">
        <v>0</v>
      </c>
      <c r="DW234" s="36">
        <v>0</v>
      </c>
      <c r="DX234" s="36">
        <v>0</v>
      </c>
      <c r="DY234" s="36">
        <v>0</v>
      </c>
      <c r="DZ234" s="36">
        <v>0</v>
      </c>
      <c r="EA234" s="36">
        <v>0</v>
      </c>
      <c r="EB234" s="36">
        <v>-1</v>
      </c>
      <c r="EC234" s="36">
        <v>0</v>
      </c>
      <c r="ED234" s="36">
        <v>0</v>
      </c>
      <c r="EE234" s="36">
        <v>0</v>
      </c>
      <c r="EF234" s="36">
        <v>0</v>
      </c>
      <c r="EG234" s="36">
        <v>0</v>
      </c>
      <c r="EH234" s="36">
        <v>0</v>
      </c>
      <c r="EI234" s="36">
        <v>0</v>
      </c>
      <c r="EJ234" s="36">
        <v>0</v>
      </c>
      <c r="EK234" s="36">
        <v>0</v>
      </c>
      <c r="EL234" s="36">
        <v>0</v>
      </c>
      <c r="EM234" s="36">
        <v>0</v>
      </c>
      <c r="EN234" s="36">
        <v>0</v>
      </c>
      <c r="EO234" s="36">
        <v>0</v>
      </c>
      <c r="EP234" s="36">
        <v>0</v>
      </c>
      <c r="EQ234" s="36">
        <v>0</v>
      </c>
      <c r="ER234" s="36">
        <v>0</v>
      </c>
      <c r="ES234" s="36">
        <v>0</v>
      </c>
      <c r="ET234" s="36">
        <v>0</v>
      </c>
      <c r="EU234" s="36">
        <v>0</v>
      </c>
      <c r="EV234" s="36">
        <v>0</v>
      </c>
      <c r="EW234" s="36">
        <v>0</v>
      </c>
      <c r="EX234" s="36">
        <v>0</v>
      </c>
      <c r="EY234" s="36">
        <v>0</v>
      </c>
      <c r="EZ234" s="36">
        <v>0</v>
      </c>
      <c r="FA234" s="36">
        <v>0</v>
      </c>
      <c r="FB234" s="36">
        <v>0</v>
      </c>
      <c r="FC234" s="36">
        <v>0</v>
      </c>
      <c r="FD234" s="36">
        <v>0</v>
      </c>
      <c r="FE234" s="36">
        <v>0</v>
      </c>
      <c r="FF234" s="36">
        <v>0</v>
      </c>
      <c r="FG234" s="36">
        <v>0</v>
      </c>
      <c r="FH234" s="36">
        <v>0</v>
      </c>
      <c r="FI234" s="36">
        <v>0</v>
      </c>
      <c r="FJ234" s="36">
        <v>0</v>
      </c>
      <c r="FK234" s="36">
        <v>0</v>
      </c>
      <c r="FL234" s="36">
        <v>0</v>
      </c>
      <c r="FM234" s="36">
        <v>0</v>
      </c>
      <c r="FN234" s="36">
        <v>0</v>
      </c>
      <c r="FO234" s="36">
        <v>0</v>
      </c>
      <c r="FP234" s="36">
        <v>0</v>
      </c>
      <c r="FQ234" s="36">
        <v>4296389</v>
      </c>
      <c r="FR234" s="36">
        <v>0</v>
      </c>
      <c r="FS234" s="37"/>
      <c r="FT234" s="39">
        <f t="shared" si="177"/>
        <v>70229</v>
      </c>
      <c r="FU234" s="39">
        <f t="shared" si="178"/>
        <v>667</v>
      </c>
      <c r="FV234" s="39">
        <f t="shared" si="179"/>
        <v>0</v>
      </c>
      <c r="FW234" s="39">
        <f t="shared" si="180"/>
        <v>17244612</v>
      </c>
      <c r="FX234" s="39">
        <f t="shared" si="181"/>
        <v>0</v>
      </c>
      <c r="FY234" s="39">
        <f t="shared" si="182"/>
        <v>376762</v>
      </c>
      <c r="FZ234" s="39">
        <f t="shared" si="183"/>
        <v>0</v>
      </c>
      <c r="GA234" s="39">
        <f t="shared" si="184"/>
        <v>693704</v>
      </c>
      <c r="GB234" s="39">
        <f t="shared" si="185"/>
        <v>3217743</v>
      </c>
      <c r="GC234" s="39">
        <f t="shared" si="186"/>
        <v>0</v>
      </c>
      <c r="GD234" s="39">
        <f t="shared" si="187"/>
        <v>0</v>
      </c>
      <c r="GE234" s="39">
        <f t="shared" si="188"/>
        <v>0</v>
      </c>
      <c r="GF234" s="39"/>
      <c r="GG234" s="39"/>
      <c r="GH234" s="39">
        <f t="shared" si="189"/>
        <v>141370.58823529413</v>
      </c>
      <c r="GI234" s="39">
        <f t="shared" si="190"/>
        <v>0</v>
      </c>
      <c r="GJ234" s="39">
        <f t="shared" si="191"/>
        <v>21745087.588235293</v>
      </c>
      <c r="GK234" s="39"/>
      <c r="GL234" s="39">
        <f t="shared" si="192"/>
        <v>0</v>
      </c>
      <c r="GM234" s="39"/>
      <c r="GN234" s="39">
        <f t="shared" si="172"/>
        <v>-1</v>
      </c>
      <c r="GO234" s="40">
        <f t="shared" si="193"/>
        <v>4131567</v>
      </c>
      <c r="GP234" s="40">
        <f t="shared" si="194"/>
        <v>25876654.588235293</v>
      </c>
      <c r="GQ234" s="40">
        <f t="shared" si="195"/>
        <v>25876653.588235293</v>
      </c>
      <c r="GR234" s="39" t="str">
        <f>IFERROR(VLOOKUP(CONCATENATE(C234,R234,S234),'Clientes Afectados'!$L$4:$M$249,2,0),"NO")</f>
        <v>NO</v>
      </c>
      <c r="GS234" s="64">
        <f t="shared" si="176"/>
        <v>31</v>
      </c>
      <c r="GT234" s="39" t="e">
        <f>+IF(GS234&gt;#REF!,"SI","NO")</f>
        <v>#REF!</v>
      </c>
    </row>
    <row r="235" spans="1:202" x14ac:dyDescent="0.25">
      <c r="A235" s="35">
        <v>43101</v>
      </c>
      <c r="B235" s="36">
        <v>1594986</v>
      </c>
      <c r="C235" s="36">
        <v>985980</v>
      </c>
      <c r="D235" s="36">
        <v>985980</v>
      </c>
      <c r="E235" s="37" t="s">
        <v>349</v>
      </c>
      <c r="F235" s="37" t="s">
        <v>229</v>
      </c>
      <c r="G235" s="37" t="s">
        <v>329</v>
      </c>
      <c r="H235" s="85" t="s">
        <v>231</v>
      </c>
      <c r="I235" s="37" t="s">
        <v>232</v>
      </c>
      <c r="J235" s="37" t="s">
        <v>233</v>
      </c>
      <c r="K235" s="37" t="s">
        <v>234</v>
      </c>
      <c r="L235" s="37" t="s">
        <v>235</v>
      </c>
      <c r="M235" s="37" t="s">
        <v>279</v>
      </c>
      <c r="N235" s="37" t="s">
        <v>330</v>
      </c>
      <c r="O235" s="37" t="s">
        <v>330</v>
      </c>
      <c r="P235" s="37" t="s">
        <v>239</v>
      </c>
      <c r="Q235" s="37" t="s">
        <v>240</v>
      </c>
      <c r="R235" s="38">
        <v>43074</v>
      </c>
      <c r="S235" s="38">
        <v>43105</v>
      </c>
      <c r="T235" s="38">
        <v>43108</v>
      </c>
      <c r="U235" s="36">
        <v>208522603</v>
      </c>
      <c r="V235" s="36">
        <v>98561</v>
      </c>
      <c r="W235" s="36">
        <v>0</v>
      </c>
      <c r="X235" s="36">
        <v>17706</v>
      </c>
      <c r="Y235" s="36">
        <v>0</v>
      </c>
      <c r="Z235" s="36">
        <v>0</v>
      </c>
      <c r="AA235" s="36">
        <v>0</v>
      </c>
      <c r="AB235" s="36">
        <v>0</v>
      </c>
      <c r="AC235" s="36">
        <v>0</v>
      </c>
      <c r="AD235" s="36">
        <v>280</v>
      </c>
      <c r="AE235" s="36">
        <v>279</v>
      </c>
      <c r="AF235" s="36">
        <v>277</v>
      </c>
      <c r="AG235" s="36">
        <v>207</v>
      </c>
      <c r="AH235" s="36">
        <v>83573</v>
      </c>
      <c r="AI235" s="36">
        <v>794</v>
      </c>
      <c r="AJ235" s="36">
        <v>0</v>
      </c>
      <c r="AK235" s="36">
        <v>7453902</v>
      </c>
      <c r="AL235" s="36">
        <v>0</v>
      </c>
      <c r="AM235" s="36">
        <v>0</v>
      </c>
      <c r="AN235" s="36">
        <v>0</v>
      </c>
      <c r="AO235" s="36">
        <v>0</v>
      </c>
      <c r="AP235" s="36">
        <v>0</v>
      </c>
      <c r="AQ235" s="36">
        <v>0</v>
      </c>
      <c r="AR235" s="36">
        <v>0</v>
      </c>
      <c r="AS235" s="36">
        <v>0</v>
      </c>
      <c r="AT235" s="36">
        <v>162854</v>
      </c>
      <c r="AU235" s="36">
        <v>0</v>
      </c>
      <c r="AV235" s="36">
        <v>0</v>
      </c>
      <c r="AW235" s="36">
        <v>61106</v>
      </c>
      <c r="AX235" s="36">
        <v>0</v>
      </c>
      <c r="AY235" s="36">
        <v>340453</v>
      </c>
      <c r="AZ235" s="36">
        <v>1242441</v>
      </c>
      <c r="BA235" s="36">
        <v>0</v>
      </c>
      <c r="BB235" s="36">
        <v>0</v>
      </c>
      <c r="BC235" s="36">
        <v>0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0</v>
      </c>
      <c r="BN235" s="36">
        <v>0</v>
      </c>
      <c r="BO235" s="36">
        <v>0</v>
      </c>
      <c r="BP235" s="36">
        <v>0</v>
      </c>
      <c r="BQ235" s="36">
        <v>0</v>
      </c>
      <c r="BR235" s="36">
        <v>0</v>
      </c>
      <c r="BS235" s="36">
        <v>0</v>
      </c>
      <c r="BT235" s="36">
        <v>0</v>
      </c>
      <c r="BU235" s="36">
        <v>0</v>
      </c>
      <c r="BV235" s="36">
        <v>0</v>
      </c>
      <c r="BW235" s="36">
        <v>0</v>
      </c>
      <c r="BX235" s="36">
        <v>0</v>
      </c>
      <c r="BY235" s="36">
        <v>0</v>
      </c>
      <c r="BZ235" s="36">
        <v>346007</v>
      </c>
      <c r="CA235" s="36">
        <v>8561</v>
      </c>
      <c r="CB235" s="36">
        <v>0</v>
      </c>
      <c r="CC235" s="36">
        <v>0</v>
      </c>
      <c r="CD235" s="36">
        <v>8151000</v>
      </c>
      <c r="CE235" s="36">
        <v>9699690</v>
      </c>
      <c r="CF235" s="36">
        <v>0</v>
      </c>
      <c r="CG235" s="36">
        <v>1548690</v>
      </c>
      <c r="CH235" s="36">
        <v>0</v>
      </c>
      <c r="CI235" s="36">
        <v>0</v>
      </c>
      <c r="CJ235" s="36">
        <v>0</v>
      </c>
      <c r="CK235" s="36">
        <v>0</v>
      </c>
      <c r="CL235" s="36">
        <v>1548690</v>
      </c>
      <c r="CM235" s="36">
        <v>-9699690</v>
      </c>
      <c r="CN235" s="36">
        <v>0</v>
      </c>
      <c r="CO235" s="36">
        <v>0</v>
      </c>
      <c r="CP235" s="36">
        <v>0</v>
      </c>
      <c r="CQ235" s="36">
        <v>0</v>
      </c>
      <c r="CR235" s="36">
        <v>0</v>
      </c>
      <c r="CS235" s="36">
        <v>0</v>
      </c>
      <c r="CT235" s="36">
        <v>0</v>
      </c>
      <c r="CU235" s="36">
        <v>0</v>
      </c>
      <c r="CV235" s="36">
        <v>0</v>
      </c>
      <c r="CW235" s="36">
        <v>0</v>
      </c>
      <c r="CX235" s="36">
        <v>0</v>
      </c>
      <c r="CY235" s="36">
        <v>0</v>
      </c>
      <c r="CZ235" s="36">
        <v>0</v>
      </c>
      <c r="DA235" s="36">
        <v>0</v>
      </c>
      <c r="DB235" s="36">
        <v>0</v>
      </c>
      <c r="DC235" s="36">
        <v>0</v>
      </c>
      <c r="DD235" s="36">
        <v>0</v>
      </c>
      <c r="DE235" s="36">
        <v>-9699690</v>
      </c>
      <c r="DF235" s="36">
        <v>0</v>
      </c>
      <c r="DG235" s="36">
        <v>0</v>
      </c>
      <c r="DH235" s="36">
        <v>0</v>
      </c>
      <c r="DI235" s="36">
        <v>0</v>
      </c>
      <c r="DJ235" s="36">
        <v>0</v>
      </c>
      <c r="DK235" s="36">
        <v>0</v>
      </c>
      <c r="DL235" s="36">
        <v>0</v>
      </c>
      <c r="DM235" s="36">
        <v>0</v>
      </c>
      <c r="DN235" s="36">
        <v>0</v>
      </c>
      <c r="DO235" s="36">
        <v>0</v>
      </c>
      <c r="DP235" s="36">
        <v>0</v>
      </c>
      <c r="DQ235" s="36">
        <v>0</v>
      </c>
      <c r="DR235" s="36">
        <v>0</v>
      </c>
      <c r="DS235" s="36">
        <v>0</v>
      </c>
      <c r="DT235" s="36">
        <v>0</v>
      </c>
      <c r="DU235" s="36">
        <v>0</v>
      </c>
      <c r="DV235" s="36">
        <v>0</v>
      </c>
      <c r="DW235" s="36">
        <v>0</v>
      </c>
      <c r="DX235" s="36">
        <v>0</v>
      </c>
      <c r="DY235" s="36">
        <v>0</v>
      </c>
      <c r="DZ235" s="36">
        <v>0</v>
      </c>
      <c r="EA235" s="36">
        <v>0</v>
      </c>
      <c r="EB235" s="36">
        <v>0</v>
      </c>
      <c r="EC235" s="36">
        <v>0</v>
      </c>
      <c r="ED235" s="36">
        <v>0</v>
      </c>
      <c r="EE235" s="36">
        <v>0</v>
      </c>
      <c r="EF235" s="36">
        <v>0</v>
      </c>
      <c r="EG235" s="36">
        <v>0</v>
      </c>
      <c r="EH235" s="36">
        <v>0</v>
      </c>
      <c r="EI235" s="36">
        <v>0</v>
      </c>
      <c r="EJ235" s="36">
        <v>0</v>
      </c>
      <c r="EK235" s="36">
        <v>0</v>
      </c>
      <c r="EL235" s="36">
        <v>0</v>
      </c>
      <c r="EM235" s="36">
        <v>0</v>
      </c>
      <c r="EN235" s="36">
        <v>0</v>
      </c>
      <c r="EO235" s="36">
        <v>0</v>
      </c>
      <c r="EP235" s="36">
        <v>0</v>
      </c>
      <c r="EQ235" s="36">
        <v>0</v>
      </c>
      <c r="ER235" s="36">
        <v>0</v>
      </c>
      <c r="ES235" s="36">
        <v>0</v>
      </c>
      <c r="ET235" s="36">
        <v>0</v>
      </c>
      <c r="EU235" s="36">
        <v>0</v>
      </c>
      <c r="EV235" s="36">
        <v>0</v>
      </c>
      <c r="EW235" s="36">
        <v>0</v>
      </c>
      <c r="EX235" s="36">
        <v>0</v>
      </c>
      <c r="EY235" s="36">
        <v>0</v>
      </c>
      <c r="EZ235" s="36">
        <v>0</v>
      </c>
      <c r="FA235" s="36">
        <v>0</v>
      </c>
      <c r="FB235" s="36">
        <v>0</v>
      </c>
      <c r="FC235" s="36">
        <v>0</v>
      </c>
      <c r="FD235" s="36">
        <v>0</v>
      </c>
      <c r="FE235" s="36">
        <v>0</v>
      </c>
      <c r="FF235" s="36">
        <v>0</v>
      </c>
      <c r="FG235" s="36">
        <v>0</v>
      </c>
      <c r="FH235" s="36">
        <v>0</v>
      </c>
      <c r="FI235" s="36">
        <v>0</v>
      </c>
      <c r="FJ235" s="36">
        <v>0</v>
      </c>
      <c r="FK235" s="36">
        <v>0</v>
      </c>
      <c r="FL235" s="36">
        <v>0</v>
      </c>
      <c r="FM235" s="36">
        <v>0</v>
      </c>
      <c r="FN235" s="36">
        <v>0</v>
      </c>
      <c r="FO235" s="36">
        <v>0</v>
      </c>
      <c r="FP235" s="36">
        <v>0</v>
      </c>
      <c r="FQ235" s="36">
        <v>1548690</v>
      </c>
      <c r="FR235" s="36">
        <v>0</v>
      </c>
      <c r="FS235" s="37"/>
      <c r="FT235" s="39">
        <f t="shared" si="177"/>
        <v>70229</v>
      </c>
      <c r="FU235" s="39">
        <f t="shared" si="178"/>
        <v>667</v>
      </c>
      <c r="FV235" s="39">
        <f t="shared" si="179"/>
        <v>0</v>
      </c>
      <c r="FW235" s="39">
        <f t="shared" si="180"/>
        <v>6263783</v>
      </c>
      <c r="FX235" s="39">
        <f t="shared" si="181"/>
        <v>0</v>
      </c>
      <c r="FY235" s="39">
        <f t="shared" si="182"/>
        <v>136852</v>
      </c>
      <c r="FZ235" s="39">
        <f t="shared" si="183"/>
        <v>0</v>
      </c>
      <c r="GA235" s="39">
        <f t="shared" si="184"/>
        <v>286095</v>
      </c>
      <c r="GB235" s="39">
        <f t="shared" si="185"/>
        <v>1044068</v>
      </c>
      <c r="GC235" s="39">
        <f t="shared" si="186"/>
        <v>0</v>
      </c>
      <c r="GD235" s="39">
        <f t="shared" si="187"/>
        <v>0</v>
      </c>
      <c r="GE235" s="39">
        <f t="shared" si="188"/>
        <v>0</v>
      </c>
      <c r="GF235" s="39"/>
      <c r="GG235" s="39"/>
      <c r="GH235" s="39">
        <f t="shared" si="189"/>
        <v>51349.579831932773</v>
      </c>
      <c r="GI235" s="39">
        <f t="shared" si="190"/>
        <v>0</v>
      </c>
      <c r="GJ235" s="39">
        <f t="shared" si="191"/>
        <v>7853043.5798319327</v>
      </c>
      <c r="GK235" s="39"/>
      <c r="GL235" s="39">
        <f t="shared" si="192"/>
        <v>0</v>
      </c>
      <c r="GM235" s="39"/>
      <c r="GN235" s="39">
        <f t="shared" si="172"/>
        <v>0</v>
      </c>
      <c r="GO235" s="40">
        <f t="shared" si="193"/>
        <v>1492078</v>
      </c>
      <c r="GP235" s="40">
        <f t="shared" si="194"/>
        <v>9345121.5798319317</v>
      </c>
      <c r="GQ235" s="40">
        <f t="shared" si="195"/>
        <v>9345121.5798319317</v>
      </c>
      <c r="GR235" s="39" t="str">
        <f>IFERROR(VLOOKUP(CONCATENATE(C235,R235,S235),'Clientes Afectados'!$L$4:$M$249,2,0),"NO")</f>
        <v>NO</v>
      </c>
      <c r="GS235" s="64">
        <f t="shared" si="176"/>
        <v>31</v>
      </c>
      <c r="GT235" s="39" t="e">
        <f>+IF(GS235&gt;#REF!,"SI","NO")</f>
        <v>#REF!</v>
      </c>
    </row>
    <row r="236" spans="1:202" x14ac:dyDescent="0.25">
      <c r="A236" s="35">
        <v>43101</v>
      </c>
      <c r="B236" s="36">
        <v>1594986</v>
      </c>
      <c r="C236" s="36">
        <v>1027882</v>
      </c>
      <c r="D236" s="36">
        <v>1027882</v>
      </c>
      <c r="E236" s="37" t="s">
        <v>350</v>
      </c>
      <c r="F236" s="37" t="s">
        <v>229</v>
      </c>
      <c r="G236" s="37" t="s">
        <v>332</v>
      </c>
      <c r="H236" s="85" t="s">
        <v>231</v>
      </c>
      <c r="I236" s="37" t="s">
        <v>244</v>
      </c>
      <c r="J236" s="37" t="s">
        <v>233</v>
      </c>
      <c r="K236" s="37" t="s">
        <v>234</v>
      </c>
      <c r="L236" s="37" t="s">
        <v>235</v>
      </c>
      <c r="M236" s="37" t="s">
        <v>279</v>
      </c>
      <c r="N236" s="37" t="s">
        <v>280</v>
      </c>
      <c r="O236" s="37" t="s">
        <v>280</v>
      </c>
      <c r="P236" s="37" t="s">
        <v>239</v>
      </c>
      <c r="Q236" s="37" t="s">
        <v>240</v>
      </c>
      <c r="R236" s="38">
        <v>42951</v>
      </c>
      <c r="S236" s="38">
        <v>43105</v>
      </c>
      <c r="T236" s="38">
        <v>43108</v>
      </c>
      <c r="U236" s="36">
        <v>208522603</v>
      </c>
      <c r="V236" s="36">
        <v>1478914</v>
      </c>
      <c r="W236" s="36">
        <v>0</v>
      </c>
      <c r="X236" s="36">
        <v>363349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648</v>
      </c>
      <c r="AE236" s="36">
        <v>685</v>
      </c>
      <c r="AF236" s="36">
        <v>644</v>
      </c>
      <c r="AG236" s="36">
        <v>3173</v>
      </c>
      <c r="AH236" s="36">
        <v>83573</v>
      </c>
      <c r="AI236" s="36">
        <v>794</v>
      </c>
      <c r="AJ236" s="36">
        <v>0</v>
      </c>
      <c r="AK236" s="36">
        <v>111837553</v>
      </c>
      <c r="AL236" s="36">
        <v>0</v>
      </c>
      <c r="AM236" s="36">
        <v>0</v>
      </c>
      <c r="AN236" s="36">
        <v>0</v>
      </c>
      <c r="AO236" s="36">
        <v>0</v>
      </c>
      <c r="AP236" s="36">
        <v>0</v>
      </c>
      <c r="AQ236" s="36">
        <v>0</v>
      </c>
      <c r="AR236" s="36">
        <v>0</v>
      </c>
      <c r="AS236" s="36">
        <v>0</v>
      </c>
      <c r="AT236" s="36">
        <v>2237448</v>
      </c>
      <c r="AU236" s="36">
        <v>0</v>
      </c>
      <c r="AV236" s="36">
        <v>0</v>
      </c>
      <c r="AW236" s="36">
        <v>716637</v>
      </c>
      <c r="AX236" s="36">
        <v>0</v>
      </c>
      <c r="AY236" s="36">
        <v>4322135</v>
      </c>
      <c r="AZ236" s="36">
        <v>19002658</v>
      </c>
      <c r="BA236" s="36">
        <v>0</v>
      </c>
      <c r="BB236" s="36">
        <v>0</v>
      </c>
      <c r="BC236" s="36">
        <v>0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>
        <v>0</v>
      </c>
      <c r="BO236" s="36">
        <v>0</v>
      </c>
      <c r="BP236" s="36">
        <v>-83468195</v>
      </c>
      <c r="BQ236" s="36">
        <v>0</v>
      </c>
      <c r="BR236" s="36">
        <v>0</v>
      </c>
      <c r="BS236" s="36">
        <v>0</v>
      </c>
      <c r="BT236" s="36">
        <v>0</v>
      </c>
      <c r="BU236" s="36">
        <v>0</v>
      </c>
      <c r="BV236" s="36">
        <v>0</v>
      </c>
      <c r="BW236" s="36">
        <v>0</v>
      </c>
      <c r="BX236" s="36">
        <v>0</v>
      </c>
      <c r="BY236" s="36">
        <v>0</v>
      </c>
      <c r="BZ236" s="36">
        <v>688773</v>
      </c>
      <c r="CA236" s="36">
        <v>23976</v>
      </c>
      <c r="CB236" s="36">
        <v>0</v>
      </c>
      <c r="CC236" s="36">
        <v>0</v>
      </c>
      <c r="CD236" s="36">
        <v>46592731</v>
      </c>
      <c r="CE236" s="36">
        <v>55445350</v>
      </c>
      <c r="CF236" s="36">
        <v>0</v>
      </c>
      <c r="CG236" s="36">
        <v>8852619</v>
      </c>
      <c r="CH236" s="36">
        <v>0</v>
      </c>
      <c r="CI236" s="36">
        <v>0</v>
      </c>
      <c r="CJ236" s="36">
        <v>0</v>
      </c>
      <c r="CK236" s="36">
        <v>0</v>
      </c>
      <c r="CL236" s="36">
        <v>8852619</v>
      </c>
      <c r="CM236" s="36">
        <v>-55445350</v>
      </c>
      <c r="CN236" s="36">
        <v>0</v>
      </c>
      <c r="CO236" s="36">
        <v>0</v>
      </c>
      <c r="CP236" s="36">
        <v>0</v>
      </c>
      <c r="CQ236" s="36">
        <v>0</v>
      </c>
      <c r="CR236" s="36">
        <v>0</v>
      </c>
      <c r="CS236" s="36">
        <v>0</v>
      </c>
      <c r="CT236" s="36">
        <v>0</v>
      </c>
      <c r="CU236" s="36">
        <v>0</v>
      </c>
      <c r="CV236" s="36">
        <v>0</v>
      </c>
      <c r="CW236" s="36">
        <v>0</v>
      </c>
      <c r="CX236" s="36">
        <v>0</v>
      </c>
      <c r="CY236" s="36">
        <v>0</v>
      </c>
      <c r="CZ236" s="36">
        <v>0</v>
      </c>
      <c r="DA236" s="36">
        <v>0</v>
      </c>
      <c r="DB236" s="36">
        <v>0</v>
      </c>
      <c r="DC236" s="36">
        <v>0</v>
      </c>
      <c r="DD236" s="36">
        <v>0</v>
      </c>
      <c r="DE236" s="36">
        <v>-55445350</v>
      </c>
      <c r="DF236" s="36">
        <v>0</v>
      </c>
      <c r="DG236" s="36">
        <v>0</v>
      </c>
      <c r="DH236" s="36">
        <v>0</v>
      </c>
      <c r="DI236" s="36">
        <v>0</v>
      </c>
      <c r="DJ236" s="36">
        <v>0</v>
      </c>
      <c r="DK236" s="36">
        <v>0</v>
      </c>
      <c r="DL236" s="36">
        <v>0</v>
      </c>
      <c r="DM236" s="36">
        <v>0</v>
      </c>
      <c r="DN236" s="36">
        <v>0</v>
      </c>
      <c r="DO236" s="36">
        <v>0</v>
      </c>
      <c r="DP236" s="36">
        <v>0</v>
      </c>
      <c r="DQ236" s="36">
        <v>0</v>
      </c>
      <c r="DR236" s="36">
        <v>0</v>
      </c>
      <c r="DS236" s="36">
        <v>0</v>
      </c>
      <c r="DT236" s="36">
        <v>0</v>
      </c>
      <c r="DU236" s="36">
        <v>0</v>
      </c>
      <c r="DV236" s="36">
        <v>0</v>
      </c>
      <c r="DW236" s="36">
        <v>0</v>
      </c>
      <c r="DX236" s="36">
        <v>0</v>
      </c>
      <c r="DY236" s="36">
        <v>0</v>
      </c>
      <c r="DZ236" s="36">
        <v>0</v>
      </c>
      <c r="EA236" s="36">
        <v>0</v>
      </c>
      <c r="EB236" s="36">
        <v>0</v>
      </c>
      <c r="EC236" s="36">
        <v>0</v>
      </c>
      <c r="ED236" s="36">
        <v>0</v>
      </c>
      <c r="EE236" s="36">
        <v>0</v>
      </c>
      <c r="EF236" s="36">
        <v>0</v>
      </c>
      <c r="EG236" s="36">
        <v>0</v>
      </c>
      <c r="EH236" s="36">
        <v>0</v>
      </c>
      <c r="EI236" s="36">
        <v>0</v>
      </c>
      <c r="EJ236" s="36">
        <v>0</v>
      </c>
      <c r="EK236" s="36">
        <v>0</v>
      </c>
      <c r="EL236" s="36">
        <v>0</v>
      </c>
      <c r="EM236" s="36">
        <v>0</v>
      </c>
      <c r="EN236" s="36">
        <v>0</v>
      </c>
      <c r="EO236" s="36">
        <v>0</v>
      </c>
      <c r="EP236" s="36">
        <v>0</v>
      </c>
      <c r="EQ236" s="36">
        <v>0</v>
      </c>
      <c r="ER236" s="36">
        <v>0</v>
      </c>
      <c r="ES236" s="36">
        <v>0</v>
      </c>
      <c r="ET236" s="36">
        <v>0</v>
      </c>
      <c r="EU236" s="36">
        <v>0</v>
      </c>
      <c r="EV236" s="36">
        <v>0</v>
      </c>
      <c r="EW236" s="36">
        <v>0</v>
      </c>
      <c r="EX236" s="36">
        <v>0</v>
      </c>
      <c r="EY236" s="36">
        <v>0</v>
      </c>
      <c r="EZ236" s="36">
        <v>0</v>
      </c>
      <c r="FA236" s="36">
        <v>0</v>
      </c>
      <c r="FB236" s="36">
        <v>0</v>
      </c>
      <c r="FC236" s="36">
        <v>0</v>
      </c>
      <c r="FD236" s="36">
        <v>0</v>
      </c>
      <c r="FE236" s="36">
        <v>0</v>
      </c>
      <c r="FF236" s="36">
        <v>0</v>
      </c>
      <c r="FG236" s="36">
        <v>0</v>
      </c>
      <c r="FH236" s="36">
        <v>0</v>
      </c>
      <c r="FI236" s="36">
        <v>0</v>
      </c>
      <c r="FJ236" s="36">
        <v>0</v>
      </c>
      <c r="FK236" s="36">
        <v>0</v>
      </c>
      <c r="FL236" s="36">
        <v>0</v>
      </c>
      <c r="FM236" s="36">
        <v>0</v>
      </c>
      <c r="FN236" s="36">
        <v>0</v>
      </c>
      <c r="FO236" s="36">
        <v>0</v>
      </c>
      <c r="FP236" s="36">
        <v>0</v>
      </c>
      <c r="FQ236" s="36">
        <v>8852619</v>
      </c>
      <c r="FR236" s="36">
        <v>0</v>
      </c>
      <c r="FS236" s="37"/>
      <c r="FT236" s="39">
        <f t="shared" si="177"/>
        <v>70229</v>
      </c>
      <c r="FU236" s="39">
        <f t="shared" si="178"/>
        <v>667</v>
      </c>
      <c r="FV236" s="39">
        <f t="shared" si="179"/>
        <v>0</v>
      </c>
      <c r="FW236" s="39">
        <f t="shared" si="180"/>
        <v>93981137</v>
      </c>
      <c r="FX236" s="39">
        <f t="shared" si="181"/>
        <v>0</v>
      </c>
      <c r="FY236" s="39">
        <f t="shared" si="182"/>
        <v>1880208</v>
      </c>
      <c r="FZ236" s="39">
        <f t="shared" si="183"/>
        <v>0</v>
      </c>
      <c r="GA236" s="39">
        <f t="shared" si="184"/>
        <v>3632046</v>
      </c>
      <c r="GB236" s="39">
        <f t="shared" si="185"/>
        <v>15968620</v>
      </c>
      <c r="GC236" s="39">
        <f t="shared" si="186"/>
        <v>0</v>
      </c>
      <c r="GD236" s="39">
        <f t="shared" si="187"/>
        <v>0</v>
      </c>
      <c r="GE236" s="39">
        <f t="shared" si="188"/>
        <v>0</v>
      </c>
      <c r="GF236" s="39"/>
      <c r="GG236" s="39"/>
      <c r="GH236" s="39">
        <f t="shared" si="189"/>
        <v>602215.96638655465</v>
      </c>
      <c r="GI236" s="39">
        <f t="shared" si="190"/>
        <v>0</v>
      </c>
      <c r="GJ236" s="39">
        <f t="shared" si="191"/>
        <v>116135122.96638656</v>
      </c>
      <c r="GK236" s="39"/>
      <c r="GL236" s="39">
        <f t="shared" si="192"/>
        <v>-83468195</v>
      </c>
      <c r="GM236" s="39"/>
      <c r="GN236" s="39">
        <f t="shared" si="172"/>
        <v>0</v>
      </c>
      <c r="GO236" s="40">
        <f t="shared" si="193"/>
        <v>22065673</v>
      </c>
      <c r="GP236" s="40">
        <f t="shared" si="194"/>
        <v>138200795.96638656</v>
      </c>
      <c r="GQ236" s="40">
        <f t="shared" si="195"/>
        <v>54732600.966386557</v>
      </c>
      <c r="GR236" s="39" t="str">
        <f>IFERROR(VLOOKUP(CONCATENATE(C236,R236,S236),'Clientes Afectados'!$L$4:$M$249,2,0),"NO")</f>
        <v>NO</v>
      </c>
      <c r="GS236" s="64">
        <f t="shared" si="176"/>
        <v>154</v>
      </c>
      <c r="GT236" s="39" t="e">
        <f>+IF(GS236&gt;#REF!,"SI","NO")</f>
        <v>#REF!</v>
      </c>
    </row>
    <row r="237" spans="1:202" x14ac:dyDescent="0.25">
      <c r="A237" s="35">
        <v>43101</v>
      </c>
      <c r="B237" s="36">
        <v>1594986</v>
      </c>
      <c r="C237" s="36">
        <v>1263130</v>
      </c>
      <c r="D237" s="36">
        <v>1263130</v>
      </c>
      <c r="E237" s="37" t="s">
        <v>267</v>
      </c>
      <c r="F237" s="37" t="s">
        <v>229</v>
      </c>
      <c r="G237" s="37" t="s">
        <v>268</v>
      </c>
      <c r="H237" s="85" t="s">
        <v>231</v>
      </c>
      <c r="I237" s="37" t="s">
        <v>262</v>
      </c>
      <c r="J237" s="37" t="s">
        <v>233</v>
      </c>
      <c r="K237" s="37" t="s">
        <v>234</v>
      </c>
      <c r="L237" s="37" t="s">
        <v>235</v>
      </c>
      <c r="M237" s="37" t="s">
        <v>269</v>
      </c>
      <c r="N237" s="37" t="s">
        <v>270</v>
      </c>
      <c r="O237" s="37" t="s">
        <v>270</v>
      </c>
      <c r="P237" s="37" t="s">
        <v>239</v>
      </c>
      <c r="Q237" s="37" t="s">
        <v>240</v>
      </c>
      <c r="R237" s="38">
        <v>43074</v>
      </c>
      <c r="S237" s="38">
        <v>43105</v>
      </c>
      <c r="T237" s="38">
        <v>43108</v>
      </c>
      <c r="U237" s="36">
        <v>208522603</v>
      </c>
      <c r="V237" s="36">
        <v>29982</v>
      </c>
      <c r="W237" s="36">
        <v>0</v>
      </c>
      <c r="X237" s="36">
        <v>6353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51</v>
      </c>
      <c r="AE237" s="36">
        <v>53</v>
      </c>
      <c r="AF237" s="36">
        <v>47</v>
      </c>
      <c r="AG237" s="36">
        <v>50</v>
      </c>
      <c r="AH237" s="36">
        <v>0</v>
      </c>
      <c r="AI237" s="36">
        <v>794</v>
      </c>
      <c r="AJ237" s="36">
        <v>0</v>
      </c>
      <c r="AK237" s="36">
        <v>2267458</v>
      </c>
      <c r="AL237" s="36">
        <v>0</v>
      </c>
      <c r="AM237" s="36">
        <v>0</v>
      </c>
      <c r="AN237" s="36">
        <v>0</v>
      </c>
      <c r="AO237" s="36">
        <v>0</v>
      </c>
      <c r="AP237" s="36">
        <v>0</v>
      </c>
      <c r="AQ237" s="36">
        <v>0</v>
      </c>
      <c r="AR237" s="36">
        <v>0</v>
      </c>
      <c r="AS237" s="36">
        <v>0</v>
      </c>
      <c r="AT237" s="36">
        <v>49540</v>
      </c>
      <c r="AU237" s="36">
        <v>0</v>
      </c>
      <c r="AV237" s="36">
        <v>0</v>
      </c>
      <c r="AW237" s="36">
        <v>18589</v>
      </c>
      <c r="AX237" s="36">
        <v>0</v>
      </c>
      <c r="AY237" s="36">
        <v>64674</v>
      </c>
      <c r="AZ237" s="36">
        <v>302377</v>
      </c>
      <c r="BA237" s="36">
        <v>0</v>
      </c>
      <c r="BB237" s="36">
        <v>0</v>
      </c>
      <c r="BC237" s="36">
        <v>0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>
        <v>0</v>
      </c>
      <c r="BO237" s="36">
        <v>0</v>
      </c>
      <c r="BP237" s="36">
        <v>0</v>
      </c>
      <c r="BQ237" s="36">
        <v>0</v>
      </c>
      <c r="BR237" s="36">
        <v>0</v>
      </c>
      <c r="BS237" s="36">
        <v>0</v>
      </c>
      <c r="BT237" s="36">
        <v>0</v>
      </c>
      <c r="BU237" s="36">
        <v>0</v>
      </c>
      <c r="BV237" s="36">
        <v>0</v>
      </c>
      <c r="BW237" s="36">
        <v>0</v>
      </c>
      <c r="BX237" s="36">
        <v>0</v>
      </c>
      <c r="BY237" s="36">
        <v>0</v>
      </c>
      <c r="BZ237" s="36">
        <v>81488</v>
      </c>
      <c r="CA237" s="36">
        <v>1764</v>
      </c>
      <c r="CB237" s="36">
        <v>0</v>
      </c>
      <c r="CC237" s="36">
        <v>0</v>
      </c>
      <c r="CD237" s="36">
        <v>2341751</v>
      </c>
      <c r="CE237" s="36">
        <v>2786683</v>
      </c>
      <c r="CF237" s="36">
        <v>0</v>
      </c>
      <c r="CG237" s="36">
        <v>444933</v>
      </c>
      <c r="CH237" s="36">
        <v>0</v>
      </c>
      <c r="CI237" s="36">
        <v>0</v>
      </c>
      <c r="CJ237" s="36">
        <v>0</v>
      </c>
      <c r="CK237" s="36">
        <v>0</v>
      </c>
      <c r="CL237" s="36">
        <v>444933</v>
      </c>
      <c r="CM237" s="36">
        <v>-2786683</v>
      </c>
      <c r="CN237" s="36">
        <v>0</v>
      </c>
      <c r="CO237" s="36">
        <v>0</v>
      </c>
      <c r="CP237" s="36">
        <v>0</v>
      </c>
      <c r="CQ237" s="36">
        <v>0</v>
      </c>
      <c r="CR237" s="36">
        <v>0</v>
      </c>
      <c r="CS237" s="36">
        <v>0</v>
      </c>
      <c r="CT237" s="36">
        <v>0</v>
      </c>
      <c r="CU237" s="36">
        <v>0</v>
      </c>
      <c r="CV237" s="36">
        <v>0</v>
      </c>
      <c r="CW237" s="36">
        <v>0</v>
      </c>
      <c r="CX237" s="36">
        <v>0</v>
      </c>
      <c r="CY237" s="36">
        <v>0</v>
      </c>
      <c r="CZ237" s="36">
        <v>0</v>
      </c>
      <c r="DA237" s="36">
        <v>0</v>
      </c>
      <c r="DB237" s="36">
        <v>0</v>
      </c>
      <c r="DC237" s="36">
        <v>0</v>
      </c>
      <c r="DD237" s="36">
        <v>0</v>
      </c>
      <c r="DE237" s="36">
        <v>-2786683</v>
      </c>
      <c r="DF237" s="36">
        <v>0</v>
      </c>
      <c r="DG237" s="36">
        <v>0</v>
      </c>
      <c r="DH237" s="36">
        <v>0</v>
      </c>
      <c r="DI237" s="36">
        <v>0</v>
      </c>
      <c r="DJ237" s="36">
        <v>0</v>
      </c>
      <c r="DK237" s="36">
        <v>0</v>
      </c>
      <c r="DL237" s="36">
        <v>0</v>
      </c>
      <c r="DM237" s="36">
        <v>0</v>
      </c>
      <c r="DN237" s="36">
        <v>0</v>
      </c>
      <c r="DO237" s="36">
        <v>0</v>
      </c>
      <c r="DP237" s="36">
        <v>0</v>
      </c>
      <c r="DQ237" s="36">
        <v>0</v>
      </c>
      <c r="DR237" s="36">
        <v>0</v>
      </c>
      <c r="DS237" s="36">
        <v>0</v>
      </c>
      <c r="DT237" s="36">
        <v>0</v>
      </c>
      <c r="DU237" s="36">
        <v>0</v>
      </c>
      <c r="DV237" s="36">
        <v>0</v>
      </c>
      <c r="DW237" s="36">
        <v>0</v>
      </c>
      <c r="DX237" s="36">
        <v>0</v>
      </c>
      <c r="DY237" s="36">
        <v>0</v>
      </c>
      <c r="DZ237" s="36">
        <v>0</v>
      </c>
      <c r="EA237" s="36">
        <v>0</v>
      </c>
      <c r="EB237" s="36">
        <v>0</v>
      </c>
      <c r="EC237" s="36">
        <v>0</v>
      </c>
      <c r="ED237" s="36">
        <v>0</v>
      </c>
      <c r="EE237" s="36">
        <v>0</v>
      </c>
      <c r="EF237" s="36">
        <v>0</v>
      </c>
      <c r="EG237" s="36">
        <v>0</v>
      </c>
      <c r="EH237" s="36">
        <v>0</v>
      </c>
      <c r="EI237" s="36">
        <v>0</v>
      </c>
      <c r="EJ237" s="36">
        <v>0</v>
      </c>
      <c r="EK237" s="36">
        <v>0</v>
      </c>
      <c r="EL237" s="36">
        <v>0</v>
      </c>
      <c r="EM237" s="36">
        <v>0</v>
      </c>
      <c r="EN237" s="36">
        <v>0</v>
      </c>
      <c r="EO237" s="36">
        <v>0</v>
      </c>
      <c r="EP237" s="36">
        <v>0</v>
      </c>
      <c r="EQ237" s="36">
        <v>0</v>
      </c>
      <c r="ER237" s="36">
        <v>0</v>
      </c>
      <c r="ES237" s="36">
        <v>0</v>
      </c>
      <c r="ET237" s="36">
        <v>0</v>
      </c>
      <c r="EU237" s="36">
        <v>0</v>
      </c>
      <c r="EV237" s="36">
        <v>0</v>
      </c>
      <c r="EW237" s="36">
        <v>0</v>
      </c>
      <c r="EX237" s="36">
        <v>0</v>
      </c>
      <c r="EY237" s="36">
        <v>0</v>
      </c>
      <c r="EZ237" s="36">
        <v>0</v>
      </c>
      <c r="FA237" s="36">
        <v>0</v>
      </c>
      <c r="FB237" s="36">
        <v>0</v>
      </c>
      <c r="FC237" s="36">
        <v>0</v>
      </c>
      <c r="FD237" s="36">
        <v>0</v>
      </c>
      <c r="FE237" s="36">
        <v>0</v>
      </c>
      <c r="FF237" s="36">
        <v>0</v>
      </c>
      <c r="FG237" s="36">
        <v>0</v>
      </c>
      <c r="FH237" s="36">
        <v>0</v>
      </c>
      <c r="FI237" s="36">
        <v>0</v>
      </c>
      <c r="FJ237" s="36">
        <v>0</v>
      </c>
      <c r="FK237" s="36">
        <v>0</v>
      </c>
      <c r="FL237" s="36">
        <v>0</v>
      </c>
      <c r="FM237" s="36">
        <v>0</v>
      </c>
      <c r="FN237" s="36">
        <v>0</v>
      </c>
      <c r="FO237" s="36">
        <v>0</v>
      </c>
      <c r="FP237" s="36">
        <v>0</v>
      </c>
      <c r="FQ237" s="36">
        <v>444933</v>
      </c>
      <c r="FR237" s="36">
        <v>1</v>
      </c>
      <c r="FS237" s="37"/>
      <c r="FT237" s="39">
        <f t="shared" si="177"/>
        <v>0</v>
      </c>
      <c r="FU237" s="39">
        <f t="shared" si="178"/>
        <v>667</v>
      </c>
      <c r="FV237" s="39">
        <f t="shared" si="179"/>
        <v>0</v>
      </c>
      <c r="FW237" s="39">
        <f t="shared" si="180"/>
        <v>1905427</v>
      </c>
      <c r="FX237" s="39">
        <f t="shared" si="181"/>
        <v>0</v>
      </c>
      <c r="FY237" s="39">
        <f t="shared" si="182"/>
        <v>41630</v>
      </c>
      <c r="FZ237" s="39">
        <f t="shared" si="183"/>
        <v>0</v>
      </c>
      <c r="GA237" s="39">
        <f t="shared" si="184"/>
        <v>54348</v>
      </c>
      <c r="GB237" s="39">
        <f t="shared" si="185"/>
        <v>254098</v>
      </c>
      <c r="GC237" s="39">
        <f t="shared" si="186"/>
        <v>0</v>
      </c>
      <c r="GD237" s="39">
        <f t="shared" si="187"/>
        <v>0</v>
      </c>
      <c r="GE237" s="39">
        <f t="shared" si="188"/>
        <v>0</v>
      </c>
      <c r="GF237" s="39"/>
      <c r="GG237" s="39"/>
      <c r="GH237" s="39">
        <f t="shared" si="189"/>
        <v>15621.008403361346</v>
      </c>
      <c r="GI237" s="39">
        <f t="shared" si="190"/>
        <v>0</v>
      </c>
      <c r="GJ237" s="39">
        <f t="shared" si="191"/>
        <v>2271791.0084033613</v>
      </c>
      <c r="GK237" s="39"/>
      <c r="GL237" s="39">
        <f t="shared" si="192"/>
        <v>0</v>
      </c>
      <c r="GM237" s="39"/>
      <c r="GN237" s="39">
        <f t="shared" si="172"/>
        <v>0</v>
      </c>
      <c r="GO237" s="40">
        <f t="shared" si="193"/>
        <v>431640</v>
      </c>
      <c r="GP237" s="40">
        <f t="shared" si="194"/>
        <v>2703431.0084033613</v>
      </c>
      <c r="GQ237" s="40">
        <f t="shared" si="195"/>
        <v>2703431.0084033613</v>
      </c>
      <c r="GR237" s="39" t="str">
        <f>IFERROR(VLOOKUP(CONCATENATE(C237,R237,S237),'Clientes Afectados'!$L$4:$M$249,2,0),"NO")</f>
        <v>NO</v>
      </c>
      <c r="GS237" s="64">
        <f t="shared" si="176"/>
        <v>31</v>
      </c>
      <c r="GT237" s="39" t="e">
        <f>+IF(GS237&gt;#REF!,"SI","NO")</f>
        <v>#REF!</v>
      </c>
    </row>
    <row r="238" spans="1:202" x14ac:dyDescent="0.25">
      <c r="A238" s="35">
        <v>43101</v>
      </c>
      <c r="B238" s="36">
        <v>1594986</v>
      </c>
      <c r="C238" s="36">
        <v>1314153</v>
      </c>
      <c r="D238" s="36">
        <v>1314153</v>
      </c>
      <c r="E238" s="37" t="s">
        <v>271</v>
      </c>
      <c r="F238" s="37" t="s">
        <v>229</v>
      </c>
      <c r="G238" s="37" t="s">
        <v>272</v>
      </c>
      <c r="H238" s="85" t="s">
        <v>231</v>
      </c>
      <c r="I238" s="37" t="s">
        <v>262</v>
      </c>
      <c r="J238" s="37" t="s">
        <v>233</v>
      </c>
      <c r="K238" s="37" t="s">
        <v>234</v>
      </c>
      <c r="L238" s="37" t="s">
        <v>235</v>
      </c>
      <c r="M238" s="37" t="s">
        <v>245</v>
      </c>
      <c r="N238" s="37" t="s">
        <v>246</v>
      </c>
      <c r="O238" s="37" t="s">
        <v>246</v>
      </c>
      <c r="P238" s="37" t="s">
        <v>239</v>
      </c>
      <c r="Q238" s="37" t="s">
        <v>240</v>
      </c>
      <c r="R238" s="38">
        <v>43074</v>
      </c>
      <c r="S238" s="38">
        <v>43105</v>
      </c>
      <c r="T238" s="38">
        <v>43108</v>
      </c>
      <c r="U238" s="36">
        <v>208522603</v>
      </c>
      <c r="V238" s="36">
        <v>43665</v>
      </c>
      <c r="W238" s="36">
        <v>0</v>
      </c>
      <c r="X238" s="36">
        <v>237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95</v>
      </c>
      <c r="AE238" s="36">
        <v>110</v>
      </c>
      <c r="AF238" s="36">
        <v>90</v>
      </c>
      <c r="AG238" s="36">
        <v>102</v>
      </c>
      <c r="AH238" s="36">
        <v>0</v>
      </c>
      <c r="AI238" s="36">
        <v>794</v>
      </c>
      <c r="AJ238" s="36">
        <v>0</v>
      </c>
      <c r="AK238" s="36">
        <v>3302265</v>
      </c>
      <c r="AL238" s="36">
        <v>0</v>
      </c>
      <c r="AM238" s="36">
        <v>0</v>
      </c>
      <c r="AN238" s="36">
        <v>0</v>
      </c>
      <c r="AO238" s="36">
        <v>0</v>
      </c>
      <c r="AP238" s="36">
        <v>0</v>
      </c>
      <c r="AQ238" s="36">
        <v>0</v>
      </c>
      <c r="AR238" s="36">
        <v>0</v>
      </c>
      <c r="AS238" s="36">
        <v>0</v>
      </c>
      <c r="AT238" s="36">
        <v>72149</v>
      </c>
      <c r="AU238" s="36">
        <v>0</v>
      </c>
      <c r="AV238" s="36">
        <v>0</v>
      </c>
      <c r="AW238" s="36">
        <v>27071</v>
      </c>
      <c r="AX238" s="36">
        <v>0</v>
      </c>
      <c r="AY238" s="36">
        <v>134228</v>
      </c>
      <c r="AZ238" s="36">
        <v>610743</v>
      </c>
      <c r="BA238" s="36">
        <v>0</v>
      </c>
      <c r="BB238" s="36">
        <v>0</v>
      </c>
      <c r="BC238" s="36">
        <v>0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>
        <v>0</v>
      </c>
      <c r="BO238" s="36">
        <v>0</v>
      </c>
      <c r="BP238" s="36">
        <v>0</v>
      </c>
      <c r="BQ238" s="36">
        <v>0</v>
      </c>
      <c r="BR238" s="36">
        <v>0</v>
      </c>
      <c r="BS238" s="36">
        <v>0</v>
      </c>
      <c r="BT238" s="36">
        <v>0</v>
      </c>
      <c r="BU238" s="36">
        <v>0</v>
      </c>
      <c r="BV238" s="36">
        <v>0</v>
      </c>
      <c r="BW238" s="36">
        <v>0</v>
      </c>
      <c r="BX238" s="36">
        <v>0</v>
      </c>
      <c r="BY238" s="36">
        <v>0</v>
      </c>
      <c r="BZ238" s="36">
        <v>36445</v>
      </c>
      <c r="CA238" s="36">
        <v>3666</v>
      </c>
      <c r="CB238" s="36">
        <v>0</v>
      </c>
      <c r="CC238" s="36">
        <v>0</v>
      </c>
      <c r="CD238" s="36">
        <v>3518791</v>
      </c>
      <c r="CE238" s="36">
        <v>4187361</v>
      </c>
      <c r="CF238" s="36">
        <v>0</v>
      </c>
      <c r="CG238" s="36">
        <v>668570</v>
      </c>
      <c r="CH238" s="36">
        <v>0</v>
      </c>
      <c r="CI238" s="36">
        <v>0</v>
      </c>
      <c r="CJ238" s="36">
        <v>0</v>
      </c>
      <c r="CK238" s="36">
        <v>0</v>
      </c>
      <c r="CL238" s="36">
        <v>668570</v>
      </c>
      <c r="CM238" s="36">
        <v>-4187361</v>
      </c>
      <c r="CN238" s="36">
        <v>0</v>
      </c>
      <c r="CO238" s="36">
        <v>0</v>
      </c>
      <c r="CP238" s="36">
        <v>0</v>
      </c>
      <c r="CQ238" s="36">
        <v>0</v>
      </c>
      <c r="CR238" s="36">
        <v>0</v>
      </c>
      <c r="CS238" s="36">
        <v>0</v>
      </c>
      <c r="CT238" s="36">
        <v>0</v>
      </c>
      <c r="CU238" s="36">
        <v>0</v>
      </c>
      <c r="CV238" s="36">
        <v>0</v>
      </c>
      <c r="CW238" s="36">
        <v>0</v>
      </c>
      <c r="CX238" s="36">
        <v>0</v>
      </c>
      <c r="CY238" s="36">
        <v>0</v>
      </c>
      <c r="CZ238" s="36">
        <v>0</v>
      </c>
      <c r="DA238" s="36">
        <v>0</v>
      </c>
      <c r="DB238" s="36">
        <v>0</v>
      </c>
      <c r="DC238" s="36">
        <v>0</v>
      </c>
      <c r="DD238" s="36">
        <v>0</v>
      </c>
      <c r="DE238" s="36">
        <v>-4187361</v>
      </c>
      <c r="DF238" s="36">
        <v>0</v>
      </c>
      <c r="DG238" s="36">
        <v>0</v>
      </c>
      <c r="DH238" s="36">
        <v>0</v>
      </c>
      <c r="DI238" s="36">
        <v>0</v>
      </c>
      <c r="DJ238" s="36">
        <v>0</v>
      </c>
      <c r="DK238" s="36">
        <v>0</v>
      </c>
      <c r="DL238" s="36">
        <v>0</v>
      </c>
      <c r="DM238" s="36">
        <v>0</v>
      </c>
      <c r="DN238" s="36">
        <v>0</v>
      </c>
      <c r="DO238" s="36">
        <v>0</v>
      </c>
      <c r="DP238" s="36">
        <v>0</v>
      </c>
      <c r="DQ238" s="36">
        <v>0</v>
      </c>
      <c r="DR238" s="36">
        <v>0</v>
      </c>
      <c r="DS238" s="36">
        <v>0</v>
      </c>
      <c r="DT238" s="36">
        <v>0</v>
      </c>
      <c r="DU238" s="36">
        <v>0</v>
      </c>
      <c r="DV238" s="36">
        <v>0</v>
      </c>
      <c r="DW238" s="36">
        <v>0</v>
      </c>
      <c r="DX238" s="36">
        <v>0</v>
      </c>
      <c r="DY238" s="36">
        <v>0</v>
      </c>
      <c r="DZ238" s="36">
        <v>0</v>
      </c>
      <c r="EA238" s="36">
        <v>0</v>
      </c>
      <c r="EB238" s="36">
        <v>0</v>
      </c>
      <c r="EC238" s="36">
        <v>0</v>
      </c>
      <c r="ED238" s="36">
        <v>0</v>
      </c>
      <c r="EE238" s="36">
        <v>0</v>
      </c>
      <c r="EF238" s="36">
        <v>0</v>
      </c>
      <c r="EG238" s="36">
        <v>0</v>
      </c>
      <c r="EH238" s="36">
        <v>0</v>
      </c>
      <c r="EI238" s="36">
        <v>0</v>
      </c>
      <c r="EJ238" s="36">
        <v>0</v>
      </c>
      <c r="EK238" s="36">
        <v>0</v>
      </c>
      <c r="EL238" s="36">
        <v>0</v>
      </c>
      <c r="EM238" s="36">
        <v>0</v>
      </c>
      <c r="EN238" s="36">
        <v>0</v>
      </c>
      <c r="EO238" s="36">
        <v>0</v>
      </c>
      <c r="EP238" s="36">
        <v>0</v>
      </c>
      <c r="EQ238" s="36">
        <v>0</v>
      </c>
      <c r="ER238" s="36">
        <v>0</v>
      </c>
      <c r="ES238" s="36">
        <v>0</v>
      </c>
      <c r="ET238" s="36">
        <v>0</v>
      </c>
      <c r="EU238" s="36">
        <v>0</v>
      </c>
      <c r="EV238" s="36">
        <v>0</v>
      </c>
      <c r="EW238" s="36">
        <v>0</v>
      </c>
      <c r="EX238" s="36">
        <v>0</v>
      </c>
      <c r="EY238" s="36">
        <v>0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0</v>
      </c>
      <c r="FF238" s="36">
        <v>0</v>
      </c>
      <c r="FG238" s="36">
        <v>0</v>
      </c>
      <c r="FH238" s="36">
        <v>0</v>
      </c>
      <c r="FI238" s="36">
        <v>0</v>
      </c>
      <c r="FJ238" s="36">
        <v>0</v>
      </c>
      <c r="FK238" s="36">
        <v>0</v>
      </c>
      <c r="FL238" s="36">
        <v>0</v>
      </c>
      <c r="FM238" s="36">
        <v>0</v>
      </c>
      <c r="FN238" s="36">
        <v>0</v>
      </c>
      <c r="FO238" s="36">
        <v>0</v>
      </c>
      <c r="FP238" s="36">
        <v>0</v>
      </c>
      <c r="FQ238" s="36">
        <v>668570</v>
      </c>
      <c r="FR238" s="36">
        <v>0</v>
      </c>
      <c r="FS238" s="37"/>
      <c r="FT238" s="39">
        <f t="shared" si="177"/>
        <v>0</v>
      </c>
      <c r="FU238" s="39">
        <f t="shared" si="178"/>
        <v>667</v>
      </c>
      <c r="FV238" s="39">
        <f t="shared" si="179"/>
        <v>0</v>
      </c>
      <c r="FW238" s="39">
        <f t="shared" si="180"/>
        <v>2775013</v>
      </c>
      <c r="FX238" s="39">
        <f t="shared" si="181"/>
        <v>0</v>
      </c>
      <c r="FY238" s="39">
        <f t="shared" si="182"/>
        <v>60629</v>
      </c>
      <c r="FZ238" s="39">
        <f t="shared" si="183"/>
        <v>0</v>
      </c>
      <c r="GA238" s="39">
        <f t="shared" si="184"/>
        <v>112797</v>
      </c>
      <c r="GB238" s="39">
        <f t="shared" si="185"/>
        <v>513229</v>
      </c>
      <c r="GC238" s="39">
        <f t="shared" si="186"/>
        <v>0</v>
      </c>
      <c r="GD238" s="39">
        <f t="shared" si="187"/>
        <v>0</v>
      </c>
      <c r="GE238" s="39">
        <f t="shared" si="188"/>
        <v>0</v>
      </c>
      <c r="GF238" s="39"/>
      <c r="GG238" s="39"/>
      <c r="GH238" s="39">
        <f t="shared" si="189"/>
        <v>22748.73949579832</v>
      </c>
      <c r="GI238" s="39">
        <f t="shared" si="190"/>
        <v>0</v>
      </c>
      <c r="GJ238" s="39">
        <f t="shared" si="191"/>
        <v>3485083.7394957985</v>
      </c>
      <c r="GK238" s="39"/>
      <c r="GL238" s="39">
        <f t="shared" si="192"/>
        <v>0</v>
      </c>
      <c r="GM238" s="39"/>
      <c r="GN238" s="39">
        <f t="shared" si="172"/>
        <v>0</v>
      </c>
      <c r="GO238" s="40">
        <f t="shared" si="193"/>
        <v>662166</v>
      </c>
      <c r="GP238" s="40">
        <f t="shared" si="194"/>
        <v>4147249.7394957985</v>
      </c>
      <c r="GQ238" s="40">
        <f t="shared" si="195"/>
        <v>4147249.7394957985</v>
      </c>
      <c r="GR238" s="39" t="str">
        <f>IFERROR(VLOOKUP(CONCATENATE(C238,R238,S238),'Clientes Afectados'!$L$4:$M$249,2,0),"NO")</f>
        <v>NO</v>
      </c>
      <c r="GS238" s="64">
        <f t="shared" si="176"/>
        <v>31</v>
      </c>
      <c r="GT238" s="39" t="e">
        <f>+IF(GS238&gt;#REF!,"SI","NO")</f>
        <v>#REF!</v>
      </c>
    </row>
    <row r="239" spans="1:202" x14ac:dyDescent="0.25">
      <c r="A239" s="35">
        <v>43101</v>
      </c>
      <c r="B239" s="36">
        <v>1594986</v>
      </c>
      <c r="C239" s="36">
        <v>1314156</v>
      </c>
      <c r="D239" s="36">
        <v>1314156</v>
      </c>
      <c r="E239" s="37" t="s">
        <v>273</v>
      </c>
      <c r="F239" s="37" t="s">
        <v>229</v>
      </c>
      <c r="G239" s="37" t="s">
        <v>274</v>
      </c>
      <c r="H239" s="85" t="s">
        <v>231</v>
      </c>
      <c r="I239" s="37" t="s">
        <v>262</v>
      </c>
      <c r="J239" s="37" t="s">
        <v>233</v>
      </c>
      <c r="K239" s="37" t="s">
        <v>234</v>
      </c>
      <c r="L239" s="37" t="s">
        <v>235</v>
      </c>
      <c r="M239" s="37" t="s">
        <v>245</v>
      </c>
      <c r="N239" s="37" t="s">
        <v>245</v>
      </c>
      <c r="O239" s="37" t="s">
        <v>245</v>
      </c>
      <c r="P239" s="37" t="s">
        <v>239</v>
      </c>
      <c r="Q239" s="37" t="s">
        <v>240</v>
      </c>
      <c r="R239" s="38">
        <v>43074</v>
      </c>
      <c r="S239" s="38">
        <v>43105</v>
      </c>
      <c r="T239" s="38">
        <v>43108</v>
      </c>
      <c r="U239" s="36">
        <v>208522603</v>
      </c>
      <c r="V239" s="36">
        <v>38983</v>
      </c>
      <c r="W239" s="36">
        <v>0</v>
      </c>
      <c r="X239" s="36">
        <v>13408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58</v>
      </c>
      <c r="AE239" s="36">
        <v>58</v>
      </c>
      <c r="AF239" s="36">
        <v>58</v>
      </c>
      <c r="AG239" s="36">
        <v>57</v>
      </c>
      <c r="AH239" s="36">
        <v>122136</v>
      </c>
      <c r="AI239" s="36">
        <v>794</v>
      </c>
      <c r="AJ239" s="36">
        <v>0</v>
      </c>
      <c r="AK239" s="36">
        <v>2948179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64412</v>
      </c>
      <c r="AU239" s="36">
        <v>0</v>
      </c>
      <c r="AV239" s="36">
        <v>0</v>
      </c>
      <c r="AW239" s="36">
        <v>24169</v>
      </c>
      <c r="AX239" s="36">
        <v>0</v>
      </c>
      <c r="AY239" s="36">
        <v>70775</v>
      </c>
      <c r="AZ239" s="36">
        <v>341297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>
        <v>0</v>
      </c>
      <c r="BN239" s="36">
        <v>0</v>
      </c>
      <c r="BO239" s="36">
        <v>0</v>
      </c>
      <c r="BP239" s="36">
        <v>0</v>
      </c>
      <c r="BQ239" s="36">
        <v>0</v>
      </c>
      <c r="BR239" s="36">
        <v>0</v>
      </c>
      <c r="BS239" s="36">
        <v>0</v>
      </c>
      <c r="BT239" s="36">
        <v>0</v>
      </c>
      <c r="BU239" s="36">
        <v>0</v>
      </c>
      <c r="BV239" s="36">
        <v>0</v>
      </c>
      <c r="BW239" s="36">
        <v>0</v>
      </c>
      <c r="BX239" s="36">
        <v>0</v>
      </c>
      <c r="BY239" s="36">
        <v>0</v>
      </c>
      <c r="BZ239" s="36">
        <v>94728</v>
      </c>
      <c r="CA239" s="36">
        <v>1835</v>
      </c>
      <c r="CB239" s="36">
        <v>0</v>
      </c>
      <c r="CC239" s="36">
        <v>0</v>
      </c>
      <c r="CD239" s="36">
        <v>3082625</v>
      </c>
      <c r="CE239" s="36">
        <v>3668324</v>
      </c>
      <c r="CF239" s="36">
        <v>0</v>
      </c>
      <c r="CG239" s="36">
        <v>585699</v>
      </c>
      <c r="CH239" s="36">
        <v>0</v>
      </c>
      <c r="CI239" s="36">
        <v>0</v>
      </c>
      <c r="CJ239" s="36">
        <v>0</v>
      </c>
      <c r="CK239" s="36">
        <v>0</v>
      </c>
      <c r="CL239" s="36">
        <v>585699</v>
      </c>
      <c r="CM239" s="36">
        <v>-3668324</v>
      </c>
      <c r="CN239" s="36">
        <v>0</v>
      </c>
      <c r="CO239" s="36">
        <v>0</v>
      </c>
      <c r="CP239" s="36">
        <v>0</v>
      </c>
      <c r="CQ239" s="36">
        <v>0</v>
      </c>
      <c r="CR239" s="36">
        <v>0</v>
      </c>
      <c r="CS239" s="36">
        <v>0</v>
      </c>
      <c r="CT239" s="36">
        <v>0</v>
      </c>
      <c r="CU239" s="36">
        <v>0</v>
      </c>
      <c r="CV239" s="36">
        <v>0</v>
      </c>
      <c r="CW239" s="36">
        <v>0</v>
      </c>
      <c r="CX239" s="36">
        <v>0</v>
      </c>
      <c r="CY239" s="36">
        <v>0</v>
      </c>
      <c r="CZ239" s="36">
        <v>0</v>
      </c>
      <c r="DA239" s="36">
        <v>0</v>
      </c>
      <c r="DB239" s="36">
        <v>0</v>
      </c>
      <c r="DC239" s="36">
        <v>0</v>
      </c>
      <c r="DD239" s="36">
        <v>0</v>
      </c>
      <c r="DE239" s="36">
        <v>-3668324</v>
      </c>
      <c r="DF239" s="36">
        <v>0</v>
      </c>
      <c r="DG239" s="36">
        <v>0</v>
      </c>
      <c r="DH239" s="36">
        <v>0</v>
      </c>
      <c r="DI239" s="36">
        <v>0</v>
      </c>
      <c r="DJ239" s="36">
        <v>0</v>
      </c>
      <c r="DK239" s="36">
        <v>0</v>
      </c>
      <c r="DL239" s="36">
        <v>0</v>
      </c>
      <c r="DM239" s="36">
        <v>0</v>
      </c>
      <c r="DN239" s="36">
        <v>0</v>
      </c>
      <c r="DO239" s="36">
        <v>0</v>
      </c>
      <c r="DP239" s="36">
        <v>0</v>
      </c>
      <c r="DQ239" s="36">
        <v>0</v>
      </c>
      <c r="DR239" s="36">
        <v>0</v>
      </c>
      <c r="DS239" s="36">
        <v>0</v>
      </c>
      <c r="DT239" s="36">
        <v>0</v>
      </c>
      <c r="DU239" s="36">
        <v>0</v>
      </c>
      <c r="DV239" s="36">
        <v>0</v>
      </c>
      <c r="DW239" s="36">
        <v>0</v>
      </c>
      <c r="DX239" s="36">
        <v>0</v>
      </c>
      <c r="DY239" s="36">
        <v>0</v>
      </c>
      <c r="DZ239" s="36">
        <v>0</v>
      </c>
      <c r="EA239" s="36">
        <v>0</v>
      </c>
      <c r="EB239" s="36">
        <v>0</v>
      </c>
      <c r="EC239" s="36">
        <v>0</v>
      </c>
      <c r="ED239" s="36">
        <v>0</v>
      </c>
      <c r="EE239" s="36">
        <v>0</v>
      </c>
      <c r="EF239" s="36">
        <v>0</v>
      </c>
      <c r="EG239" s="36">
        <v>0</v>
      </c>
      <c r="EH239" s="36">
        <v>0</v>
      </c>
      <c r="EI239" s="36">
        <v>0</v>
      </c>
      <c r="EJ239" s="36">
        <v>0</v>
      </c>
      <c r="EK239" s="36">
        <v>0</v>
      </c>
      <c r="EL239" s="36">
        <v>0</v>
      </c>
      <c r="EM239" s="36">
        <v>0</v>
      </c>
      <c r="EN239" s="36">
        <v>0</v>
      </c>
      <c r="EO239" s="36">
        <v>0</v>
      </c>
      <c r="EP239" s="36">
        <v>0</v>
      </c>
      <c r="EQ239" s="36">
        <v>0</v>
      </c>
      <c r="ER239" s="36">
        <v>0</v>
      </c>
      <c r="ES239" s="36">
        <v>0</v>
      </c>
      <c r="ET239" s="36">
        <v>0</v>
      </c>
      <c r="EU239" s="36">
        <v>0</v>
      </c>
      <c r="EV239" s="36">
        <v>0</v>
      </c>
      <c r="EW239" s="36">
        <v>0</v>
      </c>
      <c r="EX239" s="36">
        <v>0</v>
      </c>
      <c r="EY239" s="36">
        <v>0</v>
      </c>
      <c r="EZ239" s="36">
        <v>0</v>
      </c>
      <c r="FA239" s="36">
        <v>0</v>
      </c>
      <c r="FB239" s="36">
        <v>0</v>
      </c>
      <c r="FC239" s="36">
        <v>0</v>
      </c>
      <c r="FD239" s="36">
        <v>0</v>
      </c>
      <c r="FE239" s="36">
        <v>0</v>
      </c>
      <c r="FF239" s="36">
        <v>0</v>
      </c>
      <c r="FG239" s="36">
        <v>0</v>
      </c>
      <c r="FH239" s="36">
        <v>0</v>
      </c>
      <c r="FI239" s="36">
        <v>0</v>
      </c>
      <c r="FJ239" s="36">
        <v>0</v>
      </c>
      <c r="FK239" s="36">
        <v>0</v>
      </c>
      <c r="FL239" s="36">
        <v>0</v>
      </c>
      <c r="FM239" s="36">
        <v>0</v>
      </c>
      <c r="FN239" s="36">
        <v>0</v>
      </c>
      <c r="FO239" s="36">
        <v>0</v>
      </c>
      <c r="FP239" s="36">
        <v>0</v>
      </c>
      <c r="FQ239" s="36">
        <v>585699</v>
      </c>
      <c r="FR239" s="36">
        <v>0</v>
      </c>
      <c r="FS239" s="37"/>
      <c r="FT239" s="39">
        <f t="shared" si="177"/>
        <v>102635</v>
      </c>
      <c r="FU239" s="39">
        <f t="shared" si="178"/>
        <v>667</v>
      </c>
      <c r="FV239" s="39">
        <f t="shared" si="179"/>
        <v>0</v>
      </c>
      <c r="FW239" s="39">
        <f t="shared" si="180"/>
        <v>2477461</v>
      </c>
      <c r="FX239" s="39">
        <f t="shared" si="181"/>
        <v>0</v>
      </c>
      <c r="FY239" s="39">
        <f t="shared" si="182"/>
        <v>54128</v>
      </c>
      <c r="FZ239" s="39">
        <f t="shared" si="183"/>
        <v>0</v>
      </c>
      <c r="GA239" s="39">
        <f t="shared" si="184"/>
        <v>59475</v>
      </c>
      <c r="GB239" s="39">
        <f t="shared" si="185"/>
        <v>286804</v>
      </c>
      <c r="GC239" s="39">
        <f t="shared" si="186"/>
        <v>0</v>
      </c>
      <c r="GD239" s="39">
        <f t="shared" si="187"/>
        <v>0</v>
      </c>
      <c r="GE239" s="39">
        <f t="shared" si="188"/>
        <v>0</v>
      </c>
      <c r="GF239" s="39"/>
      <c r="GG239" s="39"/>
      <c r="GH239" s="39">
        <f t="shared" si="189"/>
        <v>20310.084033613446</v>
      </c>
      <c r="GI239" s="39">
        <f t="shared" si="190"/>
        <v>0</v>
      </c>
      <c r="GJ239" s="39">
        <f t="shared" si="191"/>
        <v>3001480.0840336136</v>
      </c>
      <c r="GK239" s="39"/>
      <c r="GL239" s="39">
        <f t="shared" si="192"/>
        <v>0</v>
      </c>
      <c r="GM239" s="39"/>
      <c r="GN239" s="39">
        <f t="shared" si="172"/>
        <v>0</v>
      </c>
      <c r="GO239" s="40">
        <f t="shared" si="193"/>
        <v>570281</v>
      </c>
      <c r="GP239" s="40">
        <f t="shared" si="194"/>
        <v>3571761.0840336136</v>
      </c>
      <c r="GQ239" s="40">
        <f t="shared" si="195"/>
        <v>3571761.0840336136</v>
      </c>
      <c r="GR239" s="39" t="str">
        <f>IFERROR(VLOOKUP(CONCATENATE(C239,R239,S239),'Clientes Afectados'!$L$4:$M$249,2,0),"NO")</f>
        <v>NO</v>
      </c>
      <c r="GS239" s="64">
        <f t="shared" si="176"/>
        <v>31</v>
      </c>
      <c r="GT239" s="39" t="e">
        <f>+IF(GS239&gt;#REF!,"SI","NO")</f>
        <v>#REF!</v>
      </c>
    </row>
    <row r="240" spans="1:202" x14ac:dyDescent="0.25">
      <c r="A240" s="35">
        <v>43101</v>
      </c>
      <c r="B240" s="36">
        <v>1594986</v>
      </c>
      <c r="C240" s="36">
        <v>1386062</v>
      </c>
      <c r="D240" s="36">
        <v>1386062</v>
      </c>
      <c r="E240" s="37" t="s">
        <v>351</v>
      </c>
      <c r="F240" s="37" t="s">
        <v>229</v>
      </c>
      <c r="G240" s="37" t="s">
        <v>334</v>
      </c>
      <c r="H240" s="85" t="s">
        <v>231</v>
      </c>
      <c r="I240" s="37" t="s">
        <v>262</v>
      </c>
      <c r="J240" s="37" t="s">
        <v>233</v>
      </c>
      <c r="K240" s="37" t="s">
        <v>234</v>
      </c>
      <c r="L240" s="37" t="s">
        <v>235</v>
      </c>
      <c r="M240" s="37" t="s">
        <v>245</v>
      </c>
      <c r="N240" s="37" t="s">
        <v>246</v>
      </c>
      <c r="O240" s="37" t="s">
        <v>246</v>
      </c>
      <c r="P240" s="37" t="s">
        <v>239</v>
      </c>
      <c r="Q240" s="37" t="s">
        <v>240</v>
      </c>
      <c r="R240" s="38">
        <v>43074</v>
      </c>
      <c r="S240" s="38">
        <v>43105</v>
      </c>
      <c r="T240" s="38">
        <v>43108</v>
      </c>
      <c r="U240" s="36">
        <v>208522603</v>
      </c>
      <c r="V240" s="36">
        <v>111013</v>
      </c>
      <c r="W240" s="36">
        <v>0</v>
      </c>
      <c r="X240" s="36">
        <v>40617</v>
      </c>
      <c r="Y240" s="36">
        <v>0</v>
      </c>
      <c r="Z240" s="36">
        <v>0</v>
      </c>
      <c r="AA240" s="36">
        <v>0</v>
      </c>
      <c r="AB240" s="36">
        <v>0</v>
      </c>
      <c r="AC240" s="36">
        <v>0</v>
      </c>
      <c r="AD240" s="36">
        <v>228</v>
      </c>
      <c r="AE240" s="36">
        <v>280</v>
      </c>
      <c r="AF240" s="36">
        <v>227</v>
      </c>
      <c r="AG240" s="36">
        <v>148</v>
      </c>
      <c r="AH240" s="36">
        <v>0</v>
      </c>
      <c r="AI240" s="36">
        <v>794</v>
      </c>
      <c r="AJ240" s="36">
        <v>0</v>
      </c>
      <c r="AK240" s="36">
        <v>8395613</v>
      </c>
      <c r="AL240" s="36">
        <v>0</v>
      </c>
      <c r="AM240" s="36">
        <v>0</v>
      </c>
      <c r="AN240" s="36">
        <v>0</v>
      </c>
      <c r="AO240" s="36">
        <v>0</v>
      </c>
      <c r="AP240" s="36">
        <v>0</v>
      </c>
      <c r="AQ240" s="36">
        <v>0</v>
      </c>
      <c r="AR240" s="36">
        <v>0</v>
      </c>
      <c r="AS240" s="36">
        <v>0</v>
      </c>
      <c r="AT240" s="36">
        <v>183429</v>
      </c>
      <c r="AU240" s="36">
        <v>0</v>
      </c>
      <c r="AV240" s="36">
        <v>0</v>
      </c>
      <c r="AW240" s="36">
        <v>68827</v>
      </c>
      <c r="AX240" s="36">
        <v>0</v>
      </c>
      <c r="AY240" s="36">
        <v>342283</v>
      </c>
      <c r="AZ240" s="36">
        <v>889169</v>
      </c>
      <c r="BA240" s="36">
        <v>0</v>
      </c>
      <c r="BB240" s="36">
        <v>0</v>
      </c>
      <c r="BC240" s="36">
        <v>0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>
        <v>0</v>
      </c>
      <c r="BO240" s="36">
        <v>0</v>
      </c>
      <c r="BP240" s="36">
        <v>0</v>
      </c>
      <c r="BQ240" s="36">
        <v>0</v>
      </c>
      <c r="BR240" s="36">
        <v>0</v>
      </c>
      <c r="BS240" s="36">
        <v>0</v>
      </c>
      <c r="BT240" s="36">
        <v>0</v>
      </c>
      <c r="BU240" s="36">
        <v>0</v>
      </c>
      <c r="BV240" s="36">
        <v>0</v>
      </c>
      <c r="BW240" s="36">
        <v>0</v>
      </c>
      <c r="BX240" s="36">
        <v>0</v>
      </c>
      <c r="BY240" s="36">
        <v>0</v>
      </c>
      <c r="BZ240" s="36">
        <v>73844</v>
      </c>
      <c r="CA240" s="36">
        <v>7103</v>
      </c>
      <c r="CB240" s="36">
        <v>0</v>
      </c>
      <c r="CC240" s="36">
        <v>0</v>
      </c>
      <c r="CD240" s="36">
        <v>8370641</v>
      </c>
      <c r="CE240" s="36">
        <v>9961063</v>
      </c>
      <c r="CF240" s="36">
        <v>0</v>
      </c>
      <c r="CG240" s="36">
        <v>1590422</v>
      </c>
      <c r="CH240" s="36">
        <v>0</v>
      </c>
      <c r="CI240" s="36">
        <v>0</v>
      </c>
      <c r="CJ240" s="36">
        <v>0</v>
      </c>
      <c r="CK240" s="36">
        <v>0</v>
      </c>
      <c r="CL240" s="36">
        <v>1590422</v>
      </c>
      <c r="CM240" s="36">
        <v>-9961063</v>
      </c>
      <c r="CN240" s="36">
        <v>0</v>
      </c>
      <c r="CO240" s="36">
        <v>0</v>
      </c>
      <c r="CP240" s="36">
        <v>0</v>
      </c>
      <c r="CQ240" s="36">
        <v>0</v>
      </c>
      <c r="CR240" s="36">
        <v>0</v>
      </c>
      <c r="CS240" s="36">
        <v>0</v>
      </c>
      <c r="CT240" s="36">
        <v>0</v>
      </c>
      <c r="CU240" s="36">
        <v>0</v>
      </c>
      <c r="CV240" s="36">
        <v>0</v>
      </c>
      <c r="CW240" s="36">
        <v>0</v>
      </c>
      <c r="CX240" s="36">
        <v>0</v>
      </c>
      <c r="CY240" s="36">
        <v>0</v>
      </c>
      <c r="CZ240" s="36">
        <v>0</v>
      </c>
      <c r="DA240" s="36">
        <v>0</v>
      </c>
      <c r="DB240" s="36">
        <v>0</v>
      </c>
      <c r="DC240" s="36">
        <v>0</v>
      </c>
      <c r="DD240" s="36">
        <v>0</v>
      </c>
      <c r="DE240" s="36">
        <v>-9961063</v>
      </c>
      <c r="DF240" s="36">
        <v>0</v>
      </c>
      <c r="DG240" s="36">
        <v>0</v>
      </c>
      <c r="DH240" s="36">
        <v>0</v>
      </c>
      <c r="DI240" s="36">
        <v>0</v>
      </c>
      <c r="DJ240" s="36">
        <v>0</v>
      </c>
      <c r="DK240" s="36">
        <v>0</v>
      </c>
      <c r="DL240" s="36">
        <v>0</v>
      </c>
      <c r="DM240" s="36">
        <v>0</v>
      </c>
      <c r="DN240" s="36">
        <v>0</v>
      </c>
      <c r="DO240" s="36">
        <v>0</v>
      </c>
      <c r="DP240" s="36">
        <v>0</v>
      </c>
      <c r="DQ240" s="36">
        <v>0</v>
      </c>
      <c r="DR240" s="36">
        <v>0</v>
      </c>
      <c r="DS240" s="36">
        <v>0</v>
      </c>
      <c r="DT240" s="36">
        <v>0</v>
      </c>
      <c r="DU240" s="36">
        <v>0</v>
      </c>
      <c r="DV240" s="36">
        <v>0</v>
      </c>
      <c r="DW240" s="36">
        <v>0</v>
      </c>
      <c r="DX240" s="36">
        <v>0</v>
      </c>
      <c r="DY240" s="36">
        <v>0</v>
      </c>
      <c r="DZ240" s="36">
        <v>0</v>
      </c>
      <c r="EA240" s="36">
        <v>0</v>
      </c>
      <c r="EB240" s="36">
        <v>0</v>
      </c>
      <c r="EC240" s="36">
        <v>0</v>
      </c>
      <c r="ED240" s="36">
        <v>0</v>
      </c>
      <c r="EE240" s="36">
        <v>0</v>
      </c>
      <c r="EF240" s="36">
        <v>0</v>
      </c>
      <c r="EG240" s="36">
        <v>0</v>
      </c>
      <c r="EH240" s="36">
        <v>0</v>
      </c>
      <c r="EI240" s="36">
        <v>0</v>
      </c>
      <c r="EJ240" s="36">
        <v>0</v>
      </c>
      <c r="EK240" s="36">
        <v>0</v>
      </c>
      <c r="EL240" s="36">
        <v>0</v>
      </c>
      <c r="EM240" s="36">
        <v>0</v>
      </c>
      <c r="EN240" s="36">
        <v>0</v>
      </c>
      <c r="EO240" s="36">
        <v>0</v>
      </c>
      <c r="EP240" s="36">
        <v>0</v>
      </c>
      <c r="EQ240" s="36">
        <v>0</v>
      </c>
      <c r="ER240" s="36">
        <v>0</v>
      </c>
      <c r="ES240" s="36">
        <v>0</v>
      </c>
      <c r="ET240" s="36">
        <v>0</v>
      </c>
      <c r="EU240" s="36">
        <v>0</v>
      </c>
      <c r="EV240" s="36">
        <v>0</v>
      </c>
      <c r="EW240" s="36">
        <v>0</v>
      </c>
      <c r="EX240" s="36">
        <v>0</v>
      </c>
      <c r="EY240" s="36">
        <v>0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0</v>
      </c>
      <c r="FF240" s="36">
        <v>0</v>
      </c>
      <c r="FG240" s="36">
        <v>0</v>
      </c>
      <c r="FH240" s="36">
        <v>0</v>
      </c>
      <c r="FI240" s="36">
        <v>0</v>
      </c>
      <c r="FJ240" s="36">
        <v>0</v>
      </c>
      <c r="FK240" s="36">
        <v>0</v>
      </c>
      <c r="FL240" s="36">
        <v>0</v>
      </c>
      <c r="FM240" s="36">
        <v>0</v>
      </c>
      <c r="FN240" s="36">
        <v>0</v>
      </c>
      <c r="FO240" s="36">
        <v>0</v>
      </c>
      <c r="FP240" s="36">
        <v>0</v>
      </c>
      <c r="FQ240" s="36">
        <v>1590422</v>
      </c>
      <c r="FR240" s="36">
        <v>0</v>
      </c>
      <c r="FS240" s="37"/>
      <c r="FT240" s="39">
        <f t="shared" si="177"/>
        <v>0</v>
      </c>
      <c r="FU240" s="39">
        <f t="shared" si="178"/>
        <v>667</v>
      </c>
      <c r="FV240" s="39">
        <f t="shared" si="179"/>
        <v>0</v>
      </c>
      <c r="FW240" s="39">
        <f t="shared" si="180"/>
        <v>7055137</v>
      </c>
      <c r="FX240" s="39">
        <f t="shared" si="181"/>
        <v>0</v>
      </c>
      <c r="FY240" s="39">
        <f t="shared" si="182"/>
        <v>154142</v>
      </c>
      <c r="FZ240" s="39">
        <f t="shared" si="183"/>
        <v>0</v>
      </c>
      <c r="GA240" s="39">
        <f t="shared" si="184"/>
        <v>287633</v>
      </c>
      <c r="GB240" s="39">
        <f t="shared" si="185"/>
        <v>747201</v>
      </c>
      <c r="GC240" s="39">
        <f t="shared" si="186"/>
        <v>0</v>
      </c>
      <c r="GD240" s="39">
        <f t="shared" si="187"/>
        <v>0</v>
      </c>
      <c r="GE240" s="39">
        <f t="shared" si="188"/>
        <v>0</v>
      </c>
      <c r="GF240" s="39"/>
      <c r="GG240" s="39"/>
      <c r="GH240" s="39">
        <f t="shared" si="189"/>
        <v>57837.815126050424</v>
      </c>
      <c r="GI240" s="39">
        <f t="shared" si="190"/>
        <v>0</v>
      </c>
      <c r="GJ240" s="39">
        <f t="shared" si="191"/>
        <v>8302617.8151260503</v>
      </c>
      <c r="GK240" s="39"/>
      <c r="GL240" s="39">
        <f t="shared" si="192"/>
        <v>0</v>
      </c>
      <c r="GM240" s="39"/>
      <c r="GN240" s="39">
        <f t="shared" si="172"/>
        <v>0</v>
      </c>
      <c r="GO240" s="40">
        <f t="shared" si="193"/>
        <v>1577497</v>
      </c>
      <c r="GP240" s="40">
        <f t="shared" si="194"/>
        <v>9880114.8151260503</v>
      </c>
      <c r="GQ240" s="40">
        <f t="shared" si="195"/>
        <v>9880114.8151260503</v>
      </c>
      <c r="GR240" s="39" t="str">
        <f>IFERROR(VLOOKUP(CONCATENATE(C240,R240,S240),'Clientes Afectados'!$L$4:$M$249,2,0),"NO")</f>
        <v>NO</v>
      </c>
      <c r="GS240" s="64">
        <f t="shared" si="176"/>
        <v>31</v>
      </c>
      <c r="GT240" s="39" t="e">
        <f>+IF(GS240&gt;#REF!,"SI","NO")</f>
        <v>#REF!</v>
      </c>
    </row>
    <row r="241" spans="1:202" x14ac:dyDescent="0.25">
      <c r="A241" s="35">
        <v>43101</v>
      </c>
      <c r="B241" s="36">
        <v>1594986</v>
      </c>
      <c r="C241" s="36">
        <v>1459358</v>
      </c>
      <c r="D241" s="36">
        <v>1459358</v>
      </c>
      <c r="E241" s="37" t="s">
        <v>275</v>
      </c>
      <c r="F241" s="37" t="s">
        <v>229</v>
      </c>
      <c r="G241" s="37" t="s">
        <v>276</v>
      </c>
      <c r="H241" s="85" t="s">
        <v>231</v>
      </c>
      <c r="I241" s="37" t="s">
        <v>262</v>
      </c>
      <c r="J241" s="37" t="s">
        <v>233</v>
      </c>
      <c r="K241" s="37" t="s">
        <v>234</v>
      </c>
      <c r="L241" s="37" t="s">
        <v>235</v>
      </c>
      <c r="M241" s="37" t="s">
        <v>252</v>
      </c>
      <c r="N241" s="37" t="s">
        <v>253</v>
      </c>
      <c r="O241" s="37" t="s">
        <v>253</v>
      </c>
      <c r="P241" s="37" t="s">
        <v>239</v>
      </c>
      <c r="Q241" s="37" t="s">
        <v>240</v>
      </c>
      <c r="R241" s="38">
        <v>43074</v>
      </c>
      <c r="S241" s="38">
        <v>43105</v>
      </c>
      <c r="T241" s="38">
        <v>43108</v>
      </c>
      <c r="U241" s="36">
        <v>208522603</v>
      </c>
      <c r="V241" s="36">
        <v>48760</v>
      </c>
      <c r="W241" s="36">
        <v>0</v>
      </c>
      <c r="X241" s="36">
        <v>17783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97</v>
      </c>
      <c r="AE241" s="36">
        <v>105</v>
      </c>
      <c r="AF241" s="36">
        <v>96</v>
      </c>
      <c r="AG241" s="36">
        <v>95</v>
      </c>
      <c r="AH241" s="36">
        <v>0</v>
      </c>
      <c r="AI241" s="36">
        <v>794</v>
      </c>
      <c r="AJ241" s="36">
        <v>0</v>
      </c>
      <c r="AK241" s="36">
        <v>3687587</v>
      </c>
      <c r="AL241" s="36">
        <v>0</v>
      </c>
      <c r="AM241" s="36">
        <v>0</v>
      </c>
      <c r="AN241" s="36">
        <v>0</v>
      </c>
      <c r="AO241" s="36">
        <v>0</v>
      </c>
      <c r="AP241" s="36">
        <v>0</v>
      </c>
      <c r="AQ241" s="36">
        <v>0</v>
      </c>
      <c r="AR241" s="36">
        <v>0</v>
      </c>
      <c r="AS241" s="36">
        <v>0</v>
      </c>
      <c r="AT241" s="36">
        <v>80567</v>
      </c>
      <c r="AU241" s="36">
        <v>0</v>
      </c>
      <c r="AV241" s="36">
        <v>0</v>
      </c>
      <c r="AW241" s="36">
        <v>30231</v>
      </c>
      <c r="AX241" s="36">
        <v>0</v>
      </c>
      <c r="AY241" s="36">
        <v>128127</v>
      </c>
      <c r="AZ241" s="36">
        <v>568828</v>
      </c>
      <c r="BA241" s="36">
        <v>0</v>
      </c>
      <c r="BB241" s="36">
        <v>0</v>
      </c>
      <c r="BC241" s="36">
        <v>0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>
        <v>0</v>
      </c>
      <c r="BN241" s="36">
        <v>0</v>
      </c>
      <c r="BO241" s="36">
        <v>0</v>
      </c>
      <c r="BP241" s="36">
        <v>0</v>
      </c>
      <c r="BQ241" s="36">
        <v>0</v>
      </c>
      <c r="BR241" s="36">
        <v>0</v>
      </c>
      <c r="BS241" s="36">
        <v>0</v>
      </c>
      <c r="BT241" s="36">
        <v>0</v>
      </c>
      <c r="BU241" s="36">
        <v>0</v>
      </c>
      <c r="BV241" s="36">
        <v>0</v>
      </c>
      <c r="BW241" s="36">
        <v>0</v>
      </c>
      <c r="BX241" s="36">
        <v>0</v>
      </c>
      <c r="BY241" s="36">
        <v>0</v>
      </c>
      <c r="BZ241" s="36">
        <v>195863</v>
      </c>
      <c r="CA241" s="36">
        <v>5137</v>
      </c>
      <c r="CB241" s="36">
        <v>0</v>
      </c>
      <c r="CC241" s="36">
        <v>0</v>
      </c>
      <c r="CD241" s="36">
        <v>3947172</v>
      </c>
      <c r="CE241" s="36">
        <v>4697134</v>
      </c>
      <c r="CF241" s="36">
        <v>0</v>
      </c>
      <c r="CG241" s="36">
        <v>749963</v>
      </c>
      <c r="CH241" s="36">
        <v>0</v>
      </c>
      <c r="CI241" s="36">
        <v>0</v>
      </c>
      <c r="CJ241" s="36">
        <v>0</v>
      </c>
      <c r="CK241" s="36">
        <v>0</v>
      </c>
      <c r="CL241" s="36">
        <v>749963</v>
      </c>
      <c r="CM241" s="36">
        <v>-4697134</v>
      </c>
      <c r="CN241" s="36">
        <v>0</v>
      </c>
      <c r="CO241" s="36">
        <v>0</v>
      </c>
      <c r="CP241" s="36">
        <v>0</v>
      </c>
      <c r="CQ241" s="36">
        <v>0</v>
      </c>
      <c r="CR241" s="36">
        <v>0</v>
      </c>
      <c r="CS241" s="36">
        <v>0</v>
      </c>
      <c r="CT241" s="36">
        <v>0</v>
      </c>
      <c r="CU241" s="36">
        <v>0</v>
      </c>
      <c r="CV241" s="36">
        <v>0</v>
      </c>
      <c r="CW241" s="36">
        <v>0</v>
      </c>
      <c r="CX241" s="36">
        <v>0</v>
      </c>
      <c r="CY241" s="36">
        <v>0</v>
      </c>
      <c r="CZ241" s="36">
        <v>0</v>
      </c>
      <c r="DA241" s="36">
        <v>0</v>
      </c>
      <c r="DB241" s="36">
        <v>0</v>
      </c>
      <c r="DC241" s="36">
        <v>0</v>
      </c>
      <c r="DD241" s="36">
        <v>0</v>
      </c>
      <c r="DE241" s="36">
        <v>-4697134</v>
      </c>
      <c r="DF241" s="36">
        <v>0</v>
      </c>
      <c r="DG241" s="36">
        <v>0</v>
      </c>
      <c r="DH241" s="36">
        <v>0</v>
      </c>
      <c r="DI241" s="36">
        <v>0</v>
      </c>
      <c r="DJ241" s="36">
        <v>0</v>
      </c>
      <c r="DK241" s="36">
        <v>0</v>
      </c>
      <c r="DL241" s="36">
        <v>0</v>
      </c>
      <c r="DM241" s="36">
        <v>0</v>
      </c>
      <c r="DN241" s="36">
        <v>0</v>
      </c>
      <c r="DO241" s="36">
        <v>0</v>
      </c>
      <c r="DP241" s="36">
        <v>0</v>
      </c>
      <c r="DQ241" s="36">
        <v>0</v>
      </c>
      <c r="DR241" s="36">
        <v>0</v>
      </c>
      <c r="DS241" s="36">
        <v>0</v>
      </c>
      <c r="DT241" s="36">
        <v>0</v>
      </c>
      <c r="DU241" s="36">
        <v>0</v>
      </c>
      <c r="DV241" s="36">
        <v>0</v>
      </c>
      <c r="DW241" s="36">
        <v>0</v>
      </c>
      <c r="DX241" s="36">
        <v>0</v>
      </c>
      <c r="DY241" s="36">
        <v>0</v>
      </c>
      <c r="DZ241" s="36">
        <v>0</v>
      </c>
      <c r="EA241" s="36">
        <v>0</v>
      </c>
      <c r="EB241" s="36">
        <v>0</v>
      </c>
      <c r="EC241" s="36">
        <v>0</v>
      </c>
      <c r="ED241" s="36">
        <v>0</v>
      </c>
      <c r="EE241" s="36">
        <v>0</v>
      </c>
      <c r="EF241" s="36">
        <v>0</v>
      </c>
      <c r="EG241" s="36">
        <v>0</v>
      </c>
      <c r="EH241" s="36">
        <v>0</v>
      </c>
      <c r="EI241" s="36">
        <v>0</v>
      </c>
      <c r="EJ241" s="36">
        <v>0</v>
      </c>
      <c r="EK241" s="36">
        <v>0</v>
      </c>
      <c r="EL241" s="36">
        <v>0</v>
      </c>
      <c r="EM241" s="36">
        <v>0</v>
      </c>
      <c r="EN241" s="36">
        <v>0</v>
      </c>
      <c r="EO241" s="36">
        <v>0</v>
      </c>
      <c r="EP241" s="36">
        <v>0</v>
      </c>
      <c r="EQ241" s="36">
        <v>0</v>
      </c>
      <c r="ER241" s="36">
        <v>0</v>
      </c>
      <c r="ES241" s="36">
        <v>0</v>
      </c>
      <c r="ET241" s="36">
        <v>0</v>
      </c>
      <c r="EU241" s="36">
        <v>0</v>
      </c>
      <c r="EV241" s="36">
        <v>0</v>
      </c>
      <c r="EW241" s="36">
        <v>0</v>
      </c>
      <c r="EX241" s="36">
        <v>0</v>
      </c>
      <c r="EY241" s="36">
        <v>0</v>
      </c>
      <c r="EZ241" s="36">
        <v>0</v>
      </c>
      <c r="FA241" s="36">
        <v>0</v>
      </c>
      <c r="FB241" s="36">
        <v>0</v>
      </c>
      <c r="FC241" s="36">
        <v>0</v>
      </c>
      <c r="FD241" s="36">
        <v>0</v>
      </c>
      <c r="FE241" s="36">
        <v>0</v>
      </c>
      <c r="FF241" s="36">
        <v>0</v>
      </c>
      <c r="FG241" s="36">
        <v>0</v>
      </c>
      <c r="FH241" s="36">
        <v>0</v>
      </c>
      <c r="FI241" s="36">
        <v>0</v>
      </c>
      <c r="FJ241" s="36">
        <v>0</v>
      </c>
      <c r="FK241" s="36">
        <v>0</v>
      </c>
      <c r="FL241" s="36">
        <v>0</v>
      </c>
      <c r="FM241" s="36">
        <v>0</v>
      </c>
      <c r="FN241" s="36">
        <v>0</v>
      </c>
      <c r="FO241" s="36">
        <v>0</v>
      </c>
      <c r="FP241" s="36">
        <v>0</v>
      </c>
      <c r="FQ241" s="36">
        <v>749963</v>
      </c>
      <c r="FR241" s="36">
        <v>1</v>
      </c>
      <c r="FS241" s="37"/>
      <c r="FT241" s="39">
        <f t="shared" si="177"/>
        <v>0</v>
      </c>
      <c r="FU241" s="39">
        <f t="shared" si="178"/>
        <v>667</v>
      </c>
      <c r="FV241" s="39">
        <f t="shared" si="179"/>
        <v>0</v>
      </c>
      <c r="FW241" s="39">
        <f t="shared" si="180"/>
        <v>3098813</v>
      </c>
      <c r="FX241" s="39">
        <f t="shared" si="181"/>
        <v>0</v>
      </c>
      <c r="FY241" s="39">
        <f t="shared" si="182"/>
        <v>67703</v>
      </c>
      <c r="FZ241" s="39">
        <f t="shared" si="183"/>
        <v>0</v>
      </c>
      <c r="GA241" s="39">
        <f t="shared" si="184"/>
        <v>107670</v>
      </c>
      <c r="GB241" s="39">
        <f t="shared" si="185"/>
        <v>478007</v>
      </c>
      <c r="GC241" s="39">
        <f t="shared" si="186"/>
        <v>0</v>
      </c>
      <c r="GD241" s="39">
        <f t="shared" si="187"/>
        <v>0</v>
      </c>
      <c r="GE241" s="39">
        <f t="shared" si="188"/>
        <v>0</v>
      </c>
      <c r="GF241" s="39"/>
      <c r="GG241" s="39"/>
      <c r="GH241" s="39">
        <f t="shared" si="189"/>
        <v>25404.201680672271</v>
      </c>
      <c r="GI241" s="39">
        <f t="shared" si="190"/>
        <v>0</v>
      </c>
      <c r="GJ241" s="39">
        <f t="shared" si="191"/>
        <v>3778264.2016806724</v>
      </c>
      <c r="GK241" s="39"/>
      <c r="GL241" s="39">
        <f t="shared" si="192"/>
        <v>0</v>
      </c>
      <c r="GM241" s="39"/>
      <c r="GN241" s="39">
        <f t="shared" si="172"/>
        <v>0</v>
      </c>
      <c r="GO241" s="40">
        <f t="shared" si="193"/>
        <v>717870</v>
      </c>
      <c r="GP241" s="40">
        <f t="shared" si="194"/>
        <v>4496134.2016806724</v>
      </c>
      <c r="GQ241" s="40">
        <f t="shared" si="195"/>
        <v>4496134.2016806724</v>
      </c>
      <c r="GR241" s="39" t="str">
        <f>IFERROR(VLOOKUP(CONCATENATE(C241,R241,S241),'Clientes Afectados'!$L$4:$M$249,2,0),"NO")</f>
        <v>NO</v>
      </c>
      <c r="GS241" s="64">
        <f t="shared" si="176"/>
        <v>31</v>
      </c>
      <c r="GT241" s="39" t="e">
        <f>+IF(GS241&gt;#REF!,"SI","NO")</f>
        <v>#REF!</v>
      </c>
    </row>
    <row r="242" spans="1:202" x14ac:dyDescent="0.25">
      <c r="A242" s="35">
        <v>43101</v>
      </c>
      <c r="B242" s="36">
        <v>1594986</v>
      </c>
      <c r="C242" s="36">
        <v>1486848</v>
      </c>
      <c r="D242" s="36">
        <v>1486848</v>
      </c>
      <c r="E242" s="37" t="s">
        <v>352</v>
      </c>
      <c r="F242" s="37" t="s">
        <v>229</v>
      </c>
      <c r="G242" s="37" t="s">
        <v>336</v>
      </c>
      <c r="H242" s="85" t="s">
        <v>231</v>
      </c>
      <c r="I242" s="37" t="s">
        <v>262</v>
      </c>
      <c r="J242" s="37" t="s">
        <v>337</v>
      </c>
      <c r="K242" s="37" t="s">
        <v>234</v>
      </c>
      <c r="L242" s="37" t="s">
        <v>235</v>
      </c>
      <c r="M242" s="37" t="s">
        <v>338</v>
      </c>
      <c r="N242" s="37" t="s">
        <v>339</v>
      </c>
      <c r="O242" s="37" t="s">
        <v>339</v>
      </c>
      <c r="P242" s="37" t="s">
        <v>239</v>
      </c>
      <c r="Q242" s="37" t="s">
        <v>240</v>
      </c>
      <c r="R242" s="38">
        <v>43074</v>
      </c>
      <c r="S242" s="38">
        <v>43105</v>
      </c>
      <c r="T242" s="38">
        <v>43108</v>
      </c>
      <c r="U242" s="36">
        <v>208522603</v>
      </c>
      <c r="V242" s="36">
        <v>170220</v>
      </c>
      <c r="W242" s="36">
        <v>0</v>
      </c>
      <c r="X242" s="36">
        <v>33700</v>
      </c>
      <c r="Y242" s="36">
        <v>0</v>
      </c>
      <c r="Z242" s="36">
        <v>0</v>
      </c>
      <c r="AA242" s="36">
        <v>0</v>
      </c>
      <c r="AB242" s="36">
        <v>0</v>
      </c>
      <c r="AC242" s="36">
        <v>0</v>
      </c>
      <c r="AD242" s="36">
        <v>547</v>
      </c>
      <c r="AE242" s="36">
        <v>544</v>
      </c>
      <c r="AF242" s="36">
        <v>488</v>
      </c>
      <c r="AG242" s="36">
        <v>323</v>
      </c>
      <c r="AH242" s="36">
        <v>220096</v>
      </c>
      <c r="AI242" s="36">
        <v>794</v>
      </c>
      <c r="AJ242" s="36">
        <v>0</v>
      </c>
      <c r="AK242" s="36">
        <v>12873278</v>
      </c>
      <c r="AL242" s="36">
        <v>0</v>
      </c>
      <c r="AM242" s="36">
        <v>0</v>
      </c>
      <c r="AN242" s="36">
        <v>0</v>
      </c>
      <c r="AO242" s="36">
        <v>0</v>
      </c>
      <c r="AP242" s="36">
        <v>0</v>
      </c>
      <c r="AQ242" s="36">
        <v>0</v>
      </c>
      <c r="AR242" s="36">
        <v>0</v>
      </c>
      <c r="AS242" s="36">
        <v>0</v>
      </c>
      <c r="AT242" s="36">
        <v>281258</v>
      </c>
      <c r="AU242" s="36">
        <v>0</v>
      </c>
      <c r="AV242" s="36">
        <v>0</v>
      </c>
      <c r="AW242" s="36">
        <v>105535</v>
      </c>
      <c r="AX242" s="36">
        <v>0</v>
      </c>
      <c r="AY242" s="36">
        <v>1100470</v>
      </c>
      <c r="AZ242" s="36">
        <v>1985867</v>
      </c>
      <c r="BA242" s="36">
        <v>0</v>
      </c>
      <c r="BB242" s="36">
        <v>0</v>
      </c>
      <c r="BC242" s="36">
        <v>0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>
        <v>0</v>
      </c>
      <c r="BO242" s="36">
        <v>0</v>
      </c>
      <c r="BP242" s="36">
        <v>0</v>
      </c>
      <c r="BQ242" s="36">
        <v>0</v>
      </c>
      <c r="BR242" s="36">
        <v>0</v>
      </c>
      <c r="BS242" s="36">
        <v>0</v>
      </c>
      <c r="BT242" s="36">
        <v>0</v>
      </c>
      <c r="BU242" s="36">
        <v>0</v>
      </c>
      <c r="BV242" s="36">
        <v>0</v>
      </c>
      <c r="BW242" s="36">
        <v>0</v>
      </c>
      <c r="BX242" s="36">
        <v>0</v>
      </c>
      <c r="BY242" s="36">
        <v>0</v>
      </c>
      <c r="BZ242" s="36">
        <v>1223942</v>
      </c>
      <c r="CA242" s="36">
        <v>29771</v>
      </c>
      <c r="CB242" s="36">
        <v>0</v>
      </c>
      <c r="CC242" s="36">
        <v>0</v>
      </c>
      <c r="CD242" s="36">
        <v>14975640</v>
      </c>
      <c r="CE242" s="36">
        <v>17821012</v>
      </c>
      <c r="CF242" s="36">
        <v>0</v>
      </c>
      <c r="CG242" s="36">
        <v>2845372</v>
      </c>
      <c r="CH242" s="36">
        <v>0</v>
      </c>
      <c r="CI242" s="36">
        <v>0</v>
      </c>
      <c r="CJ242" s="36">
        <v>0</v>
      </c>
      <c r="CK242" s="36">
        <v>0</v>
      </c>
      <c r="CL242" s="36">
        <v>2845372</v>
      </c>
      <c r="CM242" s="36">
        <v>-17821012</v>
      </c>
      <c r="CN242" s="36">
        <v>0</v>
      </c>
      <c r="CO242" s="36">
        <v>0</v>
      </c>
      <c r="CP242" s="36">
        <v>0</v>
      </c>
      <c r="CQ242" s="36">
        <v>0</v>
      </c>
      <c r="CR242" s="36">
        <v>0</v>
      </c>
      <c r="CS242" s="36">
        <v>0</v>
      </c>
      <c r="CT242" s="36">
        <v>0</v>
      </c>
      <c r="CU242" s="36">
        <v>0</v>
      </c>
      <c r="CV242" s="36">
        <v>0</v>
      </c>
      <c r="CW242" s="36">
        <v>0</v>
      </c>
      <c r="CX242" s="36">
        <v>0</v>
      </c>
      <c r="CY242" s="36">
        <v>0</v>
      </c>
      <c r="CZ242" s="36">
        <v>0</v>
      </c>
      <c r="DA242" s="36">
        <v>0</v>
      </c>
      <c r="DB242" s="36">
        <v>0</v>
      </c>
      <c r="DC242" s="36">
        <v>0</v>
      </c>
      <c r="DD242" s="36">
        <v>0</v>
      </c>
      <c r="DE242" s="36">
        <v>-17821012</v>
      </c>
      <c r="DF242" s="36">
        <v>0</v>
      </c>
      <c r="DG242" s="36">
        <v>0</v>
      </c>
      <c r="DH242" s="36">
        <v>0</v>
      </c>
      <c r="DI242" s="36">
        <v>0</v>
      </c>
      <c r="DJ242" s="36">
        <v>0</v>
      </c>
      <c r="DK242" s="36">
        <v>0</v>
      </c>
      <c r="DL242" s="36">
        <v>0</v>
      </c>
      <c r="DM242" s="36">
        <v>0</v>
      </c>
      <c r="DN242" s="36">
        <v>0</v>
      </c>
      <c r="DO242" s="36">
        <v>0</v>
      </c>
      <c r="DP242" s="36">
        <v>0</v>
      </c>
      <c r="DQ242" s="36">
        <v>0</v>
      </c>
      <c r="DR242" s="36">
        <v>0</v>
      </c>
      <c r="DS242" s="36">
        <v>0</v>
      </c>
      <c r="DT242" s="36">
        <v>0</v>
      </c>
      <c r="DU242" s="36">
        <v>0</v>
      </c>
      <c r="DV242" s="36">
        <v>0</v>
      </c>
      <c r="DW242" s="36">
        <v>0</v>
      </c>
      <c r="DX242" s="36">
        <v>0</v>
      </c>
      <c r="DY242" s="36">
        <v>0</v>
      </c>
      <c r="DZ242" s="36">
        <v>0</v>
      </c>
      <c r="EA242" s="36">
        <v>0</v>
      </c>
      <c r="EB242" s="36">
        <v>0</v>
      </c>
      <c r="EC242" s="36">
        <v>0</v>
      </c>
      <c r="ED242" s="36">
        <v>0</v>
      </c>
      <c r="EE242" s="36">
        <v>0</v>
      </c>
      <c r="EF242" s="36">
        <v>0</v>
      </c>
      <c r="EG242" s="36">
        <v>0</v>
      </c>
      <c r="EH242" s="36">
        <v>0</v>
      </c>
      <c r="EI242" s="36">
        <v>0</v>
      </c>
      <c r="EJ242" s="36">
        <v>0</v>
      </c>
      <c r="EK242" s="36">
        <v>0</v>
      </c>
      <c r="EL242" s="36">
        <v>0</v>
      </c>
      <c r="EM242" s="36">
        <v>0</v>
      </c>
      <c r="EN242" s="36">
        <v>0</v>
      </c>
      <c r="EO242" s="36">
        <v>0</v>
      </c>
      <c r="EP242" s="36">
        <v>0</v>
      </c>
      <c r="EQ242" s="36">
        <v>0</v>
      </c>
      <c r="ER242" s="36">
        <v>0</v>
      </c>
      <c r="ES242" s="36">
        <v>0</v>
      </c>
      <c r="ET242" s="36">
        <v>0</v>
      </c>
      <c r="EU242" s="36">
        <v>0</v>
      </c>
      <c r="EV242" s="36">
        <v>0</v>
      </c>
      <c r="EW242" s="36">
        <v>0</v>
      </c>
      <c r="EX242" s="36">
        <v>0</v>
      </c>
      <c r="EY242" s="36">
        <v>0</v>
      </c>
      <c r="EZ242" s="36">
        <v>0</v>
      </c>
      <c r="FA242" s="36">
        <v>0</v>
      </c>
      <c r="FB242" s="36">
        <v>0</v>
      </c>
      <c r="FC242" s="36">
        <v>0</v>
      </c>
      <c r="FD242" s="36">
        <v>0</v>
      </c>
      <c r="FE242" s="36">
        <v>0</v>
      </c>
      <c r="FF242" s="36">
        <v>0</v>
      </c>
      <c r="FG242" s="36">
        <v>0</v>
      </c>
      <c r="FH242" s="36">
        <v>0</v>
      </c>
      <c r="FI242" s="36">
        <v>0</v>
      </c>
      <c r="FJ242" s="36">
        <v>0</v>
      </c>
      <c r="FK242" s="36">
        <v>0</v>
      </c>
      <c r="FL242" s="36">
        <v>0</v>
      </c>
      <c r="FM242" s="36">
        <v>0</v>
      </c>
      <c r="FN242" s="36">
        <v>0</v>
      </c>
      <c r="FO242" s="36">
        <v>0</v>
      </c>
      <c r="FP242" s="36">
        <v>0</v>
      </c>
      <c r="FQ242" s="36">
        <v>2845372</v>
      </c>
      <c r="FR242" s="36">
        <v>0</v>
      </c>
      <c r="FS242" s="37"/>
      <c r="FT242" s="39">
        <f t="shared" si="177"/>
        <v>184955</v>
      </c>
      <c r="FU242" s="39">
        <f t="shared" si="178"/>
        <v>667</v>
      </c>
      <c r="FV242" s="39">
        <f t="shared" si="179"/>
        <v>0</v>
      </c>
      <c r="FW242" s="39">
        <f t="shared" si="180"/>
        <v>10817881</v>
      </c>
      <c r="FX242" s="39">
        <f t="shared" si="181"/>
        <v>0</v>
      </c>
      <c r="FY242" s="39">
        <f t="shared" si="182"/>
        <v>236351</v>
      </c>
      <c r="FZ242" s="39">
        <f t="shared" si="183"/>
        <v>0</v>
      </c>
      <c r="GA242" s="39">
        <f t="shared" si="184"/>
        <v>924765</v>
      </c>
      <c r="GB242" s="39">
        <f t="shared" si="185"/>
        <v>1668796</v>
      </c>
      <c r="GC242" s="39">
        <f t="shared" si="186"/>
        <v>0</v>
      </c>
      <c r="GD242" s="39">
        <f t="shared" si="187"/>
        <v>0</v>
      </c>
      <c r="GE242" s="39">
        <f t="shared" si="188"/>
        <v>0</v>
      </c>
      <c r="GF242" s="39"/>
      <c r="GG242" s="39"/>
      <c r="GH242" s="39">
        <f t="shared" si="189"/>
        <v>88684.873949579836</v>
      </c>
      <c r="GI242" s="39">
        <f t="shared" si="190"/>
        <v>0</v>
      </c>
      <c r="GJ242" s="39">
        <f t="shared" si="191"/>
        <v>13922099.87394958</v>
      </c>
      <c r="GK242" s="39"/>
      <c r="GL242" s="39">
        <f t="shared" si="192"/>
        <v>0</v>
      </c>
      <c r="GM242" s="39"/>
      <c r="GN242" s="39">
        <f t="shared" si="172"/>
        <v>0</v>
      </c>
      <c r="GO242" s="40">
        <f t="shared" si="193"/>
        <v>2645199</v>
      </c>
      <c r="GP242" s="40">
        <f t="shared" si="194"/>
        <v>16567298.87394958</v>
      </c>
      <c r="GQ242" s="40">
        <f t="shared" si="195"/>
        <v>16567298.87394958</v>
      </c>
      <c r="GR242" s="39" t="str">
        <f>IFERROR(VLOOKUP(CONCATENATE(C242,R242,S242),'Clientes Afectados'!$L$4:$M$249,2,0),"NO")</f>
        <v>NO</v>
      </c>
      <c r="GS242" s="64">
        <f t="shared" si="176"/>
        <v>31</v>
      </c>
      <c r="GT242" s="39" t="e">
        <f>+IF(GS242&gt;#REF!,"SI","NO")</f>
        <v>#REF!</v>
      </c>
    </row>
    <row r="243" spans="1:202" x14ac:dyDescent="0.25">
      <c r="A243" s="35">
        <v>43101</v>
      </c>
      <c r="B243" s="36">
        <v>1594986</v>
      </c>
      <c r="C243" s="36">
        <v>1493531</v>
      </c>
      <c r="D243" s="36">
        <v>1493531</v>
      </c>
      <c r="E243" s="37" t="s">
        <v>277</v>
      </c>
      <c r="F243" s="37" t="s">
        <v>258</v>
      </c>
      <c r="G243" s="37" t="s">
        <v>278</v>
      </c>
      <c r="H243" s="85" t="s">
        <v>231</v>
      </c>
      <c r="I243" s="37" t="s">
        <v>262</v>
      </c>
      <c r="J243" s="37" t="s">
        <v>233</v>
      </c>
      <c r="K243" s="37" t="s">
        <v>234</v>
      </c>
      <c r="L243" s="37" t="s">
        <v>235</v>
      </c>
      <c r="M243" s="37" t="s">
        <v>279</v>
      </c>
      <c r="N243" s="37" t="s">
        <v>280</v>
      </c>
      <c r="O243" s="37" t="s">
        <v>241</v>
      </c>
      <c r="P243" s="37" t="s">
        <v>281</v>
      </c>
      <c r="Q243" s="37" t="s">
        <v>240</v>
      </c>
      <c r="R243" s="38">
        <v>43074</v>
      </c>
      <c r="S243" s="38">
        <v>43105</v>
      </c>
      <c r="T243" s="38">
        <v>43108</v>
      </c>
      <c r="U243" s="36">
        <v>208522603</v>
      </c>
      <c r="V243" s="36">
        <v>40642</v>
      </c>
      <c r="W243" s="36">
        <v>0</v>
      </c>
      <c r="X243" s="36">
        <v>8945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64</v>
      </c>
      <c r="AE243" s="36">
        <v>93</v>
      </c>
      <c r="AF243" s="36">
        <v>64</v>
      </c>
      <c r="AG243" s="36">
        <v>62</v>
      </c>
      <c r="AH243" s="36">
        <v>83573</v>
      </c>
      <c r="AI243" s="36">
        <v>794</v>
      </c>
      <c r="AJ243" s="36">
        <v>0</v>
      </c>
      <c r="AK243" s="36">
        <v>3073645</v>
      </c>
      <c r="AL243" s="36">
        <v>0</v>
      </c>
      <c r="AM243" s="36">
        <v>0</v>
      </c>
      <c r="AN243" s="36">
        <v>0</v>
      </c>
      <c r="AO243" s="36">
        <v>0</v>
      </c>
      <c r="AP243" s="36">
        <v>0</v>
      </c>
      <c r="AQ243" s="36">
        <v>0</v>
      </c>
      <c r="AR243" s="36">
        <v>0</v>
      </c>
      <c r="AS243" s="36">
        <v>0</v>
      </c>
      <c r="AT243" s="36">
        <v>67154</v>
      </c>
      <c r="AU243" s="36">
        <v>0</v>
      </c>
      <c r="AV243" s="36">
        <v>0</v>
      </c>
      <c r="AW243" s="36">
        <v>25197</v>
      </c>
      <c r="AX243" s="36">
        <v>0</v>
      </c>
      <c r="AY243" s="36">
        <v>113484</v>
      </c>
      <c r="AZ243" s="36">
        <v>374229</v>
      </c>
      <c r="BA243" s="36">
        <v>0</v>
      </c>
      <c r="BB243" s="36">
        <v>0</v>
      </c>
      <c r="BC243" s="36">
        <v>0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>
        <v>0</v>
      </c>
      <c r="BN243" s="36">
        <v>0</v>
      </c>
      <c r="BO243" s="36">
        <v>0</v>
      </c>
      <c r="BP243" s="36">
        <v>0</v>
      </c>
      <c r="BQ243" s="36">
        <v>0</v>
      </c>
      <c r="BR243" s="36">
        <v>0</v>
      </c>
      <c r="BS243" s="36">
        <v>0</v>
      </c>
      <c r="BT243" s="36">
        <v>0</v>
      </c>
      <c r="BU243" s="36">
        <v>0</v>
      </c>
      <c r="BV243" s="36">
        <v>0</v>
      </c>
      <c r="BW243" s="36">
        <v>0</v>
      </c>
      <c r="BX243" s="36">
        <v>0</v>
      </c>
      <c r="BY243" s="36">
        <v>0</v>
      </c>
      <c r="BZ243" s="36">
        <v>154890</v>
      </c>
      <c r="CA243" s="36">
        <v>3999</v>
      </c>
      <c r="CB243" s="36">
        <v>0</v>
      </c>
      <c r="CC243" s="36">
        <v>0</v>
      </c>
      <c r="CD243" s="36">
        <v>3274761</v>
      </c>
      <c r="CE243" s="36">
        <v>3896965</v>
      </c>
      <c r="CF243" s="36">
        <v>0</v>
      </c>
      <c r="CG243" s="36">
        <v>622204</v>
      </c>
      <c r="CH243" s="36">
        <v>0</v>
      </c>
      <c r="CI243" s="36">
        <v>0</v>
      </c>
      <c r="CJ243" s="36">
        <v>0</v>
      </c>
      <c r="CK243" s="36">
        <v>0</v>
      </c>
      <c r="CL243" s="36">
        <v>622204</v>
      </c>
      <c r="CM243" s="36">
        <v>-3896965</v>
      </c>
      <c r="CN243" s="36">
        <v>0</v>
      </c>
      <c r="CO243" s="36">
        <v>0</v>
      </c>
      <c r="CP243" s="36">
        <v>0</v>
      </c>
      <c r="CQ243" s="36">
        <v>0</v>
      </c>
      <c r="CR243" s="36">
        <v>0</v>
      </c>
      <c r="CS243" s="36">
        <v>0</v>
      </c>
      <c r="CT243" s="36">
        <v>0</v>
      </c>
      <c r="CU243" s="36">
        <v>0</v>
      </c>
      <c r="CV243" s="36">
        <v>0</v>
      </c>
      <c r="CW243" s="36">
        <v>0</v>
      </c>
      <c r="CX243" s="36">
        <v>0</v>
      </c>
      <c r="CY243" s="36">
        <v>0</v>
      </c>
      <c r="CZ243" s="36">
        <v>0</v>
      </c>
      <c r="DA243" s="36">
        <v>0</v>
      </c>
      <c r="DB243" s="36">
        <v>0</v>
      </c>
      <c r="DC243" s="36">
        <v>0</v>
      </c>
      <c r="DD243" s="36">
        <v>0</v>
      </c>
      <c r="DE243" s="36">
        <v>-3896965</v>
      </c>
      <c r="DF243" s="36">
        <v>0</v>
      </c>
      <c r="DG243" s="36">
        <v>0</v>
      </c>
      <c r="DH243" s="36">
        <v>0</v>
      </c>
      <c r="DI243" s="36">
        <v>0</v>
      </c>
      <c r="DJ243" s="36">
        <v>0</v>
      </c>
      <c r="DK243" s="36">
        <v>0</v>
      </c>
      <c r="DL243" s="36">
        <v>0</v>
      </c>
      <c r="DM243" s="36">
        <v>0</v>
      </c>
      <c r="DN243" s="36">
        <v>0</v>
      </c>
      <c r="DO243" s="36">
        <v>0</v>
      </c>
      <c r="DP243" s="36">
        <v>0</v>
      </c>
      <c r="DQ243" s="36">
        <v>0</v>
      </c>
      <c r="DR243" s="36">
        <v>0</v>
      </c>
      <c r="DS243" s="36">
        <v>0</v>
      </c>
      <c r="DT243" s="36">
        <v>0</v>
      </c>
      <c r="DU243" s="36">
        <v>0</v>
      </c>
      <c r="DV243" s="36">
        <v>0</v>
      </c>
      <c r="DW243" s="36">
        <v>0</v>
      </c>
      <c r="DX243" s="36">
        <v>0</v>
      </c>
      <c r="DY243" s="36">
        <v>0</v>
      </c>
      <c r="DZ243" s="36">
        <v>0</v>
      </c>
      <c r="EA243" s="36">
        <v>0</v>
      </c>
      <c r="EB243" s="36">
        <v>0</v>
      </c>
      <c r="EC243" s="36">
        <v>0</v>
      </c>
      <c r="ED243" s="36">
        <v>0</v>
      </c>
      <c r="EE243" s="36">
        <v>0</v>
      </c>
      <c r="EF243" s="36">
        <v>0</v>
      </c>
      <c r="EG243" s="36">
        <v>0</v>
      </c>
      <c r="EH243" s="36">
        <v>0</v>
      </c>
      <c r="EI243" s="36">
        <v>0</v>
      </c>
      <c r="EJ243" s="36">
        <v>0</v>
      </c>
      <c r="EK243" s="36">
        <v>0</v>
      </c>
      <c r="EL243" s="36">
        <v>0</v>
      </c>
      <c r="EM243" s="36">
        <v>0</v>
      </c>
      <c r="EN243" s="36">
        <v>0</v>
      </c>
      <c r="EO243" s="36">
        <v>0</v>
      </c>
      <c r="EP243" s="36">
        <v>0</v>
      </c>
      <c r="EQ243" s="36">
        <v>0</v>
      </c>
      <c r="ER243" s="36">
        <v>0</v>
      </c>
      <c r="ES243" s="36">
        <v>0</v>
      </c>
      <c r="ET243" s="36">
        <v>0</v>
      </c>
      <c r="EU243" s="36">
        <v>0</v>
      </c>
      <c r="EV243" s="36">
        <v>0</v>
      </c>
      <c r="EW243" s="36">
        <v>0</v>
      </c>
      <c r="EX243" s="36">
        <v>0</v>
      </c>
      <c r="EY243" s="36">
        <v>0</v>
      </c>
      <c r="EZ243" s="36">
        <v>0</v>
      </c>
      <c r="FA243" s="36">
        <v>0</v>
      </c>
      <c r="FB243" s="36">
        <v>0</v>
      </c>
      <c r="FC243" s="36">
        <v>0</v>
      </c>
      <c r="FD243" s="36">
        <v>0</v>
      </c>
      <c r="FE243" s="36">
        <v>0</v>
      </c>
      <c r="FF243" s="36">
        <v>0</v>
      </c>
      <c r="FG243" s="36">
        <v>0</v>
      </c>
      <c r="FH243" s="36">
        <v>0</v>
      </c>
      <c r="FI243" s="36">
        <v>0</v>
      </c>
      <c r="FJ243" s="36">
        <v>0</v>
      </c>
      <c r="FK243" s="36">
        <v>0</v>
      </c>
      <c r="FL243" s="36">
        <v>0</v>
      </c>
      <c r="FM243" s="36">
        <v>0</v>
      </c>
      <c r="FN243" s="36">
        <v>0</v>
      </c>
      <c r="FO243" s="36">
        <v>0</v>
      </c>
      <c r="FP243" s="36">
        <v>0</v>
      </c>
      <c r="FQ243" s="36">
        <v>622204</v>
      </c>
      <c r="FR243" s="36">
        <v>0</v>
      </c>
      <c r="FS243" s="37"/>
      <c r="FT243" s="39">
        <f t="shared" si="177"/>
        <v>70229</v>
      </c>
      <c r="FU243" s="39">
        <f t="shared" si="178"/>
        <v>667</v>
      </c>
      <c r="FV243" s="39">
        <f t="shared" si="179"/>
        <v>0</v>
      </c>
      <c r="FW243" s="39">
        <f t="shared" si="180"/>
        <v>2582895</v>
      </c>
      <c r="FX243" s="39">
        <f t="shared" si="181"/>
        <v>0</v>
      </c>
      <c r="FY243" s="39">
        <f t="shared" si="182"/>
        <v>56432</v>
      </c>
      <c r="FZ243" s="39">
        <f t="shared" si="183"/>
        <v>0</v>
      </c>
      <c r="GA243" s="39">
        <f t="shared" si="184"/>
        <v>95365</v>
      </c>
      <c r="GB243" s="39">
        <f t="shared" si="185"/>
        <v>314478</v>
      </c>
      <c r="GC243" s="39">
        <f t="shared" si="186"/>
        <v>0</v>
      </c>
      <c r="GD243" s="39">
        <f t="shared" si="187"/>
        <v>0</v>
      </c>
      <c r="GE243" s="39">
        <f t="shared" si="188"/>
        <v>0</v>
      </c>
      <c r="GF243" s="39"/>
      <c r="GG243" s="39"/>
      <c r="GH243" s="39">
        <f t="shared" si="189"/>
        <v>21173.949579831933</v>
      </c>
      <c r="GI243" s="39">
        <f t="shared" si="190"/>
        <v>0</v>
      </c>
      <c r="GJ243" s="39">
        <f t="shared" si="191"/>
        <v>3141239.9495798321</v>
      </c>
      <c r="GK243" s="39"/>
      <c r="GL243" s="39">
        <f t="shared" si="192"/>
        <v>0</v>
      </c>
      <c r="GM243" s="39"/>
      <c r="GN243" s="39">
        <f t="shared" si="172"/>
        <v>0</v>
      </c>
      <c r="GO243" s="40">
        <f t="shared" si="193"/>
        <v>596836</v>
      </c>
      <c r="GP243" s="40">
        <f t="shared" si="194"/>
        <v>3738075.9495798321</v>
      </c>
      <c r="GQ243" s="40">
        <f t="shared" si="195"/>
        <v>3738075.9495798321</v>
      </c>
      <c r="GR243" s="39" t="str">
        <f>IFERROR(VLOOKUP(CONCATENATE(C243,R243,S243),'Clientes Afectados'!$L$4:$M$249,2,0),"NO")</f>
        <v>NO</v>
      </c>
      <c r="GS243" s="64">
        <f t="shared" si="176"/>
        <v>31</v>
      </c>
      <c r="GT243" s="39" t="e">
        <f>+IF(GS243&gt;#REF!,"SI","NO")</f>
        <v>#REF!</v>
      </c>
    </row>
    <row r="244" spans="1:202" x14ac:dyDescent="0.25">
      <c r="A244" s="35">
        <v>43101</v>
      </c>
      <c r="B244" s="36">
        <v>1594986</v>
      </c>
      <c r="C244" s="36">
        <v>2510800</v>
      </c>
      <c r="D244" s="36">
        <v>2510800</v>
      </c>
      <c r="E244" s="37" t="s">
        <v>353</v>
      </c>
      <c r="F244" s="37" t="s">
        <v>305</v>
      </c>
      <c r="G244" s="37" t="s">
        <v>341</v>
      </c>
      <c r="H244" s="85" t="s">
        <v>231</v>
      </c>
      <c r="I244" s="37" t="s">
        <v>232</v>
      </c>
      <c r="J244" s="37" t="s">
        <v>233</v>
      </c>
      <c r="K244" s="37" t="s">
        <v>234</v>
      </c>
      <c r="L244" s="37" t="s">
        <v>235</v>
      </c>
      <c r="M244" s="37" t="s">
        <v>279</v>
      </c>
      <c r="N244" s="37" t="s">
        <v>330</v>
      </c>
      <c r="O244" s="37" t="s">
        <v>330</v>
      </c>
      <c r="P244" s="37" t="s">
        <v>239</v>
      </c>
      <c r="Q244" s="37" t="s">
        <v>240</v>
      </c>
      <c r="R244" s="38">
        <v>43074</v>
      </c>
      <c r="S244" s="38">
        <v>43105</v>
      </c>
      <c r="T244" s="38">
        <v>43108</v>
      </c>
      <c r="U244" s="36">
        <v>208522603</v>
      </c>
      <c r="V244" s="36">
        <v>94336</v>
      </c>
      <c r="W244" s="36">
        <v>0</v>
      </c>
      <c r="X244" s="36">
        <v>19034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196</v>
      </c>
      <c r="AE244" s="36">
        <v>199</v>
      </c>
      <c r="AF244" s="36">
        <v>196</v>
      </c>
      <c r="AG244" s="36">
        <v>141</v>
      </c>
      <c r="AH244" s="36">
        <v>0</v>
      </c>
      <c r="AI244" s="36">
        <v>794</v>
      </c>
      <c r="AJ244" s="36">
        <v>0</v>
      </c>
      <c r="AK244" s="36">
        <v>7134376</v>
      </c>
      <c r="AL244" s="36">
        <v>0</v>
      </c>
      <c r="AM244" s="36">
        <v>0</v>
      </c>
      <c r="AN244" s="36">
        <v>0</v>
      </c>
      <c r="AO244" s="36">
        <v>0</v>
      </c>
      <c r="AP244" s="36">
        <v>0</v>
      </c>
      <c r="AQ244" s="36">
        <v>0</v>
      </c>
      <c r="AR244" s="36">
        <v>0</v>
      </c>
      <c r="AS244" s="36">
        <v>0</v>
      </c>
      <c r="AT244" s="36">
        <v>155872</v>
      </c>
      <c r="AU244" s="36">
        <v>0</v>
      </c>
      <c r="AV244" s="36">
        <v>0</v>
      </c>
      <c r="AW244" s="36">
        <v>58487</v>
      </c>
      <c r="AX244" s="36">
        <v>0</v>
      </c>
      <c r="AY244" s="36">
        <v>243443</v>
      </c>
      <c r="AZ244" s="36">
        <v>847255</v>
      </c>
      <c r="BA244" s="36">
        <v>0</v>
      </c>
      <c r="BB244" s="36">
        <v>0</v>
      </c>
      <c r="BC244" s="36">
        <v>0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>
        <v>0</v>
      </c>
      <c r="BN244" s="36">
        <v>0</v>
      </c>
      <c r="BO244" s="36">
        <v>0</v>
      </c>
      <c r="BP244" s="36">
        <v>0</v>
      </c>
      <c r="BQ244" s="36">
        <v>0</v>
      </c>
      <c r="BR244" s="36">
        <v>0</v>
      </c>
      <c r="BS244" s="36">
        <v>0</v>
      </c>
      <c r="BT244" s="36">
        <v>0</v>
      </c>
      <c r="BU244" s="36">
        <v>0</v>
      </c>
      <c r="BV244" s="36">
        <v>0</v>
      </c>
      <c r="BW244" s="36">
        <v>0</v>
      </c>
      <c r="BX244" s="36">
        <v>0</v>
      </c>
      <c r="BY244" s="36">
        <v>0</v>
      </c>
      <c r="BZ244" s="36">
        <v>357643</v>
      </c>
      <c r="CA244" s="36">
        <v>9648</v>
      </c>
      <c r="CB244" s="36">
        <v>0</v>
      </c>
      <c r="CC244" s="36">
        <v>0</v>
      </c>
      <c r="CD244" s="36">
        <v>7401277</v>
      </c>
      <c r="CE244" s="36">
        <v>8807519</v>
      </c>
      <c r="CF244" s="36">
        <v>0</v>
      </c>
      <c r="CG244" s="36">
        <v>1406242</v>
      </c>
      <c r="CH244" s="36">
        <v>0</v>
      </c>
      <c r="CI244" s="36">
        <v>0</v>
      </c>
      <c r="CJ244" s="36">
        <v>0</v>
      </c>
      <c r="CK244" s="36">
        <v>0</v>
      </c>
      <c r="CL244" s="36">
        <v>1406242</v>
      </c>
      <c r="CM244" s="36">
        <v>-8807519</v>
      </c>
      <c r="CN244" s="36">
        <v>0</v>
      </c>
      <c r="CO244" s="36">
        <v>0</v>
      </c>
      <c r="CP244" s="36">
        <v>0</v>
      </c>
      <c r="CQ244" s="36">
        <v>0</v>
      </c>
      <c r="CR244" s="36">
        <v>0</v>
      </c>
      <c r="CS244" s="36">
        <v>0</v>
      </c>
      <c r="CT244" s="36">
        <v>0</v>
      </c>
      <c r="CU244" s="36">
        <v>0</v>
      </c>
      <c r="CV244" s="36">
        <v>0</v>
      </c>
      <c r="CW244" s="36">
        <v>0</v>
      </c>
      <c r="CX244" s="36">
        <v>0</v>
      </c>
      <c r="CY244" s="36">
        <v>0</v>
      </c>
      <c r="CZ244" s="36">
        <v>0</v>
      </c>
      <c r="DA244" s="36">
        <v>0</v>
      </c>
      <c r="DB244" s="36">
        <v>0</v>
      </c>
      <c r="DC244" s="36">
        <v>0</v>
      </c>
      <c r="DD244" s="36">
        <v>0</v>
      </c>
      <c r="DE244" s="36">
        <v>-8807519</v>
      </c>
      <c r="DF244" s="36">
        <v>0</v>
      </c>
      <c r="DG244" s="36">
        <v>0</v>
      </c>
      <c r="DH244" s="36">
        <v>0</v>
      </c>
      <c r="DI244" s="36">
        <v>0</v>
      </c>
      <c r="DJ244" s="36">
        <v>0</v>
      </c>
      <c r="DK244" s="36">
        <v>0</v>
      </c>
      <c r="DL244" s="36">
        <v>0</v>
      </c>
      <c r="DM244" s="36">
        <v>0</v>
      </c>
      <c r="DN244" s="36">
        <v>0</v>
      </c>
      <c r="DO244" s="36">
        <v>0</v>
      </c>
      <c r="DP244" s="36">
        <v>0</v>
      </c>
      <c r="DQ244" s="36">
        <v>0</v>
      </c>
      <c r="DR244" s="36">
        <v>0</v>
      </c>
      <c r="DS244" s="36">
        <v>0</v>
      </c>
      <c r="DT244" s="36">
        <v>0</v>
      </c>
      <c r="DU244" s="36">
        <v>0</v>
      </c>
      <c r="DV244" s="36">
        <v>0</v>
      </c>
      <c r="DW244" s="36">
        <v>0</v>
      </c>
      <c r="DX244" s="36">
        <v>0</v>
      </c>
      <c r="DY244" s="36">
        <v>0</v>
      </c>
      <c r="DZ244" s="36">
        <v>0</v>
      </c>
      <c r="EA244" s="36">
        <v>0</v>
      </c>
      <c r="EB244" s="36">
        <v>0</v>
      </c>
      <c r="EC244" s="36">
        <v>0</v>
      </c>
      <c r="ED244" s="36">
        <v>0</v>
      </c>
      <c r="EE244" s="36">
        <v>0</v>
      </c>
      <c r="EF244" s="36">
        <v>0</v>
      </c>
      <c r="EG244" s="36">
        <v>0</v>
      </c>
      <c r="EH244" s="36">
        <v>0</v>
      </c>
      <c r="EI244" s="36">
        <v>0</v>
      </c>
      <c r="EJ244" s="36">
        <v>0</v>
      </c>
      <c r="EK244" s="36">
        <v>0</v>
      </c>
      <c r="EL244" s="36">
        <v>0</v>
      </c>
      <c r="EM244" s="36">
        <v>0</v>
      </c>
      <c r="EN244" s="36">
        <v>0</v>
      </c>
      <c r="EO244" s="36">
        <v>0</v>
      </c>
      <c r="EP244" s="36">
        <v>0</v>
      </c>
      <c r="EQ244" s="36">
        <v>0</v>
      </c>
      <c r="ER244" s="36">
        <v>0</v>
      </c>
      <c r="ES244" s="36">
        <v>0</v>
      </c>
      <c r="ET244" s="36">
        <v>0</v>
      </c>
      <c r="EU244" s="36">
        <v>0</v>
      </c>
      <c r="EV244" s="36">
        <v>0</v>
      </c>
      <c r="EW244" s="36">
        <v>0</v>
      </c>
      <c r="EX244" s="36">
        <v>0</v>
      </c>
      <c r="EY244" s="36">
        <v>0</v>
      </c>
      <c r="EZ244" s="36">
        <v>0</v>
      </c>
      <c r="FA244" s="36">
        <v>0</v>
      </c>
      <c r="FB244" s="36">
        <v>0</v>
      </c>
      <c r="FC244" s="36">
        <v>0</v>
      </c>
      <c r="FD244" s="36">
        <v>0</v>
      </c>
      <c r="FE244" s="36">
        <v>0</v>
      </c>
      <c r="FF244" s="36">
        <v>0</v>
      </c>
      <c r="FG244" s="36">
        <v>0</v>
      </c>
      <c r="FH244" s="36">
        <v>0</v>
      </c>
      <c r="FI244" s="36">
        <v>0</v>
      </c>
      <c r="FJ244" s="36">
        <v>0</v>
      </c>
      <c r="FK244" s="36">
        <v>0</v>
      </c>
      <c r="FL244" s="36">
        <v>0</v>
      </c>
      <c r="FM244" s="36">
        <v>0</v>
      </c>
      <c r="FN244" s="36">
        <v>0</v>
      </c>
      <c r="FO244" s="36">
        <v>0</v>
      </c>
      <c r="FP244" s="36">
        <v>0</v>
      </c>
      <c r="FQ244" s="36">
        <v>1406242</v>
      </c>
      <c r="FR244" s="36">
        <v>0</v>
      </c>
      <c r="FS244" s="37"/>
      <c r="FT244" s="39">
        <f t="shared" si="177"/>
        <v>0</v>
      </c>
      <c r="FU244" s="39">
        <f t="shared" si="178"/>
        <v>667</v>
      </c>
      <c r="FV244" s="39">
        <f t="shared" si="179"/>
        <v>0</v>
      </c>
      <c r="FW244" s="39">
        <f t="shared" si="180"/>
        <v>5995274</v>
      </c>
      <c r="FX244" s="39">
        <f t="shared" si="181"/>
        <v>0</v>
      </c>
      <c r="FY244" s="39">
        <f t="shared" si="182"/>
        <v>130985</v>
      </c>
      <c r="FZ244" s="39">
        <f t="shared" si="183"/>
        <v>0</v>
      </c>
      <c r="GA244" s="39">
        <f t="shared" si="184"/>
        <v>204574</v>
      </c>
      <c r="GB244" s="39">
        <f t="shared" si="185"/>
        <v>711979</v>
      </c>
      <c r="GC244" s="39">
        <f t="shared" si="186"/>
        <v>0</v>
      </c>
      <c r="GD244" s="39">
        <f t="shared" si="187"/>
        <v>0</v>
      </c>
      <c r="GE244" s="39">
        <f t="shared" si="188"/>
        <v>0</v>
      </c>
      <c r="GF244" s="39"/>
      <c r="GG244" s="39"/>
      <c r="GH244" s="39">
        <f t="shared" si="189"/>
        <v>49148.73949579832</v>
      </c>
      <c r="GI244" s="39">
        <f t="shared" si="190"/>
        <v>0</v>
      </c>
      <c r="GJ244" s="39">
        <f t="shared" si="191"/>
        <v>7092627.739495798</v>
      </c>
      <c r="GK244" s="39"/>
      <c r="GL244" s="39">
        <f t="shared" si="192"/>
        <v>0</v>
      </c>
      <c r="GM244" s="39"/>
      <c r="GN244" s="39">
        <f t="shared" si="172"/>
        <v>0</v>
      </c>
      <c r="GO244" s="40">
        <f t="shared" si="193"/>
        <v>1347599</v>
      </c>
      <c r="GP244" s="40">
        <f t="shared" si="194"/>
        <v>8440226.7394957989</v>
      </c>
      <c r="GQ244" s="40">
        <f t="shared" si="195"/>
        <v>8440226.7394957989</v>
      </c>
      <c r="GR244" s="39" t="str">
        <f>IFERROR(VLOOKUP(CONCATENATE(C244,R244,S244),'Clientes Afectados'!$L$4:$M$249,2,0),"NO")</f>
        <v>NO</v>
      </c>
      <c r="GS244" s="64">
        <f t="shared" si="176"/>
        <v>31</v>
      </c>
      <c r="GT244" s="39" t="e">
        <f>+IF(GS244&gt;#REF!,"SI","NO")</f>
        <v>#REF!</v>
      </c>
    </row>
    <row r="245" spans="1:202" x14ac:dyDescent="0.25">
      <c r="A245" s="35">
        <v>43101</v>
      </c>
      <c r="B245" s="36">
        <v>1594986</v>
      </c>
      <c r="C245" s="36">
        <v>2797207</v>
      </c>
      <c r="D245" s="36">
        <v>2797207</v>
      </c>
      <c r="E245" s="37" t="s">
        <v>282</v>
      </c>
      <c r="F245" s="37" t="s">
        <v>305</v>
      </c>
      <c r="G245" s="37" t="s">
        <v>284</v>
      </c>
      <c r="H245" s="85" t="s">
        <v>285</v>
      </c>
      <c r="I245" s="37" t="s">
        <v>286</v>
      </c>
      <c r="J245" s="37" t="s">
        <v>233</v>
      </c>
      <c r="K245" s="37" t="s">
        <v>234</v>
      </c>
      <c r="L245" s="37" t="s">
        <v>235</v>
      </c>
      <c r="M245" s="37" t="s">
        <v>245</v>
      </c>
      <c r="N245" s="37" t="s">
        <v>246</v>
      </c>
      <c r="O245" s="37" t="s">
        <v>246</v>
      </c>
      <c r="P245" s="37" t="s">
        <v>281</v>
      </c>
      <c r="Q245" s="37" t="s">
        <v>240</v>
      </c>
      <c r="R245" s="38">
        <v>43074</v>
      </c>
      <c r="S245" s="38">
        <v>43105</v>
      </c>
      <c r="T245" s="38">
        <v>43108</v>
      </c>
      <c r="U245" s="36">
        <v>208522603</v>
      </c>
      <c r="V245" s="36">
        <v>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46</v>
      </c>
      <c r="AF245" s="36">
        <v>0</v>
      </c>
      <c r="AG245" s="36">
        <v>45</v>
      </c>
      <c r="AH245" s="36">
        <v>0</v>
      </c>
      <c r="AI245" s="36">
        <v>794</v>
      </c>
      <c r="AJ245" s="36">
        <v>0</v>
      </c>
      <c r="AK245" s="36">
        <v>319</v>
      </c>
      <c r="AL245" s="36">
        <v>0</v>
      </c>
      <c r="AM245" s="36">
        <v>0</v>
      </c>
      <c r="AN245" s="36">
        <v>0</v>
      </c>
      <c r="AO245" s="36">
        <v>0</v>
      </c>
      <c r="AP245" s="36">
        <v>0</v>
      </c>
      <c r="AQ245" s="36">
        <v>0</v>
      </c>
      <c r="AR245" s="36">
        <v>0</v>
      </c>
      <c r="AS245" s="36">
        <v>0</v>
      </c>
      <c r="AT245" s="36">
        <v>5</v>
      </c>
      <c r="AU245" s="36">
        <v>0</v>
      </c>
      <c r="AV245" s="36">
        <v>0</v>
      </c>
      <c r="AW245" s="36">
        <v>0</v>
      </c>
      <c r="AX245" s="36">
        <v>0</v>
      </c>
      <c r="AY245" s="36">
        <v>137568</v>
      </c>
      <c r="AZ245" s="36">
        <v>415058</v>
      </c>
      <c r="BA245" s="36">
        <v>0</v>
      </c>
      <c r="BB245" s="36">
        <v>0</v>
      </c>
      <c r="BC245" s="36">
        <v>0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0</v>
      </c>
      <c r="BN245" s="36">
        <v>0</v>
      </c>
      <c r="BO245" s="36">
        <v>0</v>
      </c>
      <c r="BP245" s="36">
        <v>0</v>
      </c>
      <c r="BQ245" s="36">
        <v>0</v>
      </c>
      <c r="BR245" s="36">
        <v>0</v>
      </c>
      <c r="BS245" s="36">
        <v>0</v>
      </c>
      <c r="BT245" s="36">
        <v>0</v>
      </c>
      <c r="BU245" s="36">
        <v>0</v>
      </c>
      <c r="BV245" s="36">
        <v>0</v>
      </c>
      <c r="BW245" s="36">
        <v>0</v>
      </c>
      <c r="BX245" s="36">
        <v>0</v>
      </c>
      <c r="BY245" s="36">
        <v>0</v>
      </c>
      <c r="BZ245" s="36">
        <v>162536</v>
      </c>
      <c r="CA245" s="36">
        <v>4314</v>
      </c>
      <c r="CB245" s="36">
        <v>0</v>
      </c>
      <c r="CC245" s="36">
        <v>0</v>
      </c>
      <c r="CD245" s="36">
        <v>605540</v>
      </c>
      <c r="CE245" s="36">
        <v>720593</v>
      </c>
      <c r="CF245" s="36">
        <v>0</v>
      </c>
      <c r="CG245" s="36">
        <v>115053</v>
      </c>
      <c r="CH245" s="36">
        <v>0</v>
      </c>
      <c r="CI245" s="36">
        <v>0</v>
      </c>
      <c r="CJ245" s="36">
        <v>0</v>
      </c>
      <c r="CK245" s="36">
        <v>0</v>
      </c>
      <c r="CL245" s="36">
        <v>115053</v>
      </c>
      <c r="CM245" s="36">
        <v>-720593</v>
      </c>
      <c r="CN245" s="36">
        <v>0</v>
      </c>
      <c r="CO245" s="36">
        <v>0</v>
      </c>
      <c r="CP245" s="36">
        <v>0</v>
      </c>
      <c r="CQ245" s="36">
        <v>0</v>
      </c>
      <c r="CR245" s="36">
        <v>0</v>
      </c>
      <c r="CS245" s="36">
        <v>0</v>
      </c>
      <c r="CT245" s="36">
        <v>0</v>
      </c>
      <c r="CU245" s="36">
        <v>0</v>
      </c>
      <c r="CV245" s="36">
        <v>0</v>
      </c>
      <c r="CW245" s="36">
        <v>0</v>
      </c>
      <c r="CX245" s="36">
        <v>0</v>
      </c>
      <c r="CY245" s="36">
        <v>0</v>
      </c>
      <c r="CZ245" s="36">
        <v>0</v>
      </c>
      <c r="DA245" s="36">
        <v>0</v>
      </c>
      <c r="DB245" s="36">
        <v>0</v>
      </c>
      <c r="DC245" s="36">
        <v>0</v>
      </c>
      <c r="DD245" s="36">
        <v>0</v>
      </c>
      <c r="DE245" s="36">
        <v>-720593</v>
      </c>
      <c r="DF245" s="36">
        <v>0</v>
      </c>
      <c r="DG245" s="36">
        <v>0</v>
      </c>
      <c r="DH245" s="36">
        <v>0</v>
      </c>
      <c r="DI245" s="36">
        <v>0</v>
      </c>
      <c r="DJ245" s="36">
        <v>0</v>
      </c>
      <c r="DK245" s="36">
        <v>0</v>
      </c>
      <c r="DL245" s="36">
        <v>0</v>
      </c>
      <c r="DM245" s="36">
        <v>0</v>
      </c>
      <c r="DN245" s="36">
        <v>0</v>
      </c>
      <c r="DO245" s="36">
        <v>0</v>
      </c>
      <c r="DP245" s="36">
        <v>0</v>
      </c>
      <c r="DQ245" s="36">
        <v>0</v>
      </c>
      <c r="DR245" s="36">
        <v>0</v>
      </c>
      <c r="DS245" s="36">
        <v>0</v>
      </c>
      <c r="DT245" s="36">
        <v>0</v>
      </c>
      <c r="DU245" s="36">
        <v>0</v>
      </c>
      <c r="DV245" s="36">
        <v>0</v>
      </c>
      <c r="DW245" s="36">
        <v>0</v>
      </c>
      <c r="DX245" s="36">
        <v>0</v>
      </c>
      <c r="DY245" s="36">
        <v>0</v>
      </c>
      <c r="DZ245" s="36">
        <v>0</v>
      </c>
      <c r="EA245" s="36">
        <v>0</v>
      </c>
      <c r="EB245" s="36">
        <v>0</v>
      </c>
      <c r="EC245" s="36">
        <v>0</v>
      </c>
      <c r="ED245" s="36">
        <v>0</v>
      </c>
      <c r="EE245" s="36">
        <v>0</v>
      </c>
      <c r="EF245" s="36">
        <v>0</v>
      </c>
      <c r="EG245" s="36">
        <v>0</v>
      </c>
      <c r="EH245" s="36">
        <v>0</v>
      </c>
      <c r="EI245" s="36">
        <v>0</v>
      </c>
      <c r="EJ245" s="36">
        <v>0</v>
      </c>
      <c r="EK245" s="36">
        <v>0</v>
      </c>
      <c r="EL245" s="36">
        <v>0</v>
      </c>
      <c r="EM245" s="36">
        <v>0</v>
      </c>
      <c r="EN245" s="36">
        <v>0</v>
      </c>
      <c r="EO245" s="36">
        <v>0</v>
      </c>
      <c r="EP245" s="36">
        <v>0</v>
      </c>
      <c r="EQ245" s="36">
        <v>0</v>
      </c>
      <c r="ER245" s="36">
        <v>0</v>
      </c>
      <c r="ES245" s="36">
        <v>0</v>
      </c>
      <c r="ET245" s="36">
        <v>0</v>
      </c>
      <c r="EU245" s="36">
        <v>0</v>
      </c>
      <c r="EV245" s="36">
        <v>0</v>
      </c>
      <c r="EW245" s="36">
        <v>0</v>
      </c>
      <c r="EX245" s="36">
        <v>0</v>
      </c>
      <c r="EY245" s="36">
        <v>0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0</v>
      </c>
      <c r="FF245" s="36">
        <v>0</v>
      </c>
      <c r="FG245" s="36">
        <v>0</v>
      </c>
      <c r="FH245" s="36">
        <v>0</v>
      </c>
      <c r="FI245" s="36">
        <v>0</v>
      </c>
      <c r="FJ245" s="36">
        <v>0</v>
      </c>
      <c r="FK245" s="36">
        <v>0</v>
      </c>
      <c r="FL245" s="36">
        <v>0</v>
      </c>
      <c r="FM245" s="36">
        <v>0</v>
      </c>
      <c r="FN245" s="36">
        <v>0</v>
      </c>
      <c r="FO245" s="36">
        <v>0</v>
      </c>
      <c r="FP245" s="36">
        <v>0</v>
      </c>
      <c r="FQ245" s="36">
        <v>115053</v>
      </c>
      <c r="FR245" s="36">
        <v>0</v>
      </c>
      <c r="FS245" s="37"/>
      <c r="FT245" s="39">
        <f t="shared" si="177"/>
        <v>0</v>
      </c>
      <c r="FU245" s="39">
        <f t="shared" si="178"/>
        <v>667</v>
      </c>
      <c r="FV245" s="39">
        <f t="shared" si="179"/>
        <v>0</v>
      </c>
      <c r="FW245" s="39">
        <f t="shared" si="180"/>
        <v>268</v>
      </c>
      <c r="FX245" s="39">
        <f t="shared" si="181"/>
        <v>0</v>
      </c>
      <c r="FY245" s="39">
        <f t="shared" si="182"/>
        <v>4</v>
      </c>
      <c r="FZ245" s="39">
        <f t="shared" si="183"/>
        <v>0</v>
      </c>
      <c r="GA245" s="39">
        <f t="shared" si="184"/>
        <v>115603</v>
      </c>
      <c r="GB245" s="39">
        <f t="shared" si="185"/>
        <v>348788</v>
      </c>
      <c r="GC245" s="39">
        <f t="shared" si="186"/>
        <v>0</v>
      </c>
      <c r="GD245" s="39">
        <f t="shared" si="187"/>
        <v>0</v>
      </c>
      <c r="GE245" s="39">
        <f t="shared" si="188"/>
        <v>0</v>
      </c>
      <c r="GF245" s="39"/>
      <c r="GG245" s="39"/>
      <c r="GH245" s="39">
        <f t="shared" si="189"/>
        <v>0</v>
      </c>
      <c r="GI245" s="39">
        <f t="shared" si="190"/>
        <v>0</v>
      </c>
      <c r="GJ245" s="39">
        <f t="shared" si="191"/>
        <v>465330</v>
      </c>
      <c r="GK245" s="39"/>
      <c r="GL245" s="39">
        <f t="shared" si="192"/>
        <v>0</v>
      </c>
      <c r="GM245" s="39"/>
      <c r="GN245" s="39">
        <f t="shared" si="172"/>
        <v>0</v>
      </c>
      <c r="GO245" s="40">
        <f t="shared" si="193"/>
        <v>88413</v>
      </c>
      <c r="GP245" s="40">
        <f t="shared" si="194"/>
        <v>553743</v>
      </c>
      <c r="GQ245" s="40">
        <f t="shared" si="195"/>
        <v>553743</v>
      </c>
      <c r="GR245" s="39" t="str">
        <f>IFERROR(VLOOKUP(CONCATENATE(C245,R245,S245),'Clientes Afectados'!$L$4:$M$249,2,0),"NO")</f>
        <v>NO</v>
      </c>
      <c r="GS245" s="64">
        <f t="shared" si="176"/>
        <v>31</v>
      </c>
      <c r="GT245" s="39" t="e">
        <f>+IF(GS245&gt;#REF!,"SI","NO")</f>
        <v>#REF!</v>
      </c>
    </row>
    <row r="246" spans="1:202" x14ac:dyDescent="0.25">
      <c r="A246" s="35">
        <v>43070</v>
      </c>
      <c r="B246" s="36">
        <v>1594986</v>
      </c>
      <c r="C246" s="36">
        <v>532954</v>
      </c>
      <c r="D246" s="36">
        <v>532954</v>
      </c>
      <c r="E246" s="37" t="s">
        <v>342</v>
      </c>
      <c r="F246" s="37" t="s">
        <v>229</v>
      </c>
      <c r="G246" s="37" t="s">
        <v>309</v>
      </c>
      <c r="H246" s="85" t="s">
        <v>231</v>
      </c>
      <c r="I246" s="37" t="s">
        <v>310</v>
      </c>
      <c r="J246" s="37" t="s">
        <v>233</v>
      </c>
      <c r="K246" s="37" t="s">
        <v>234</v>
      </c>
      <c r="L246" s="37" t="s">
        <v>235</v>
      </c>
      <c r="M246" s="37" t="s">
        <v>311</v>
      </c>
      <c r="N246" s="37" t="s">
        <v>236</v>
      </c>
      <c r="O246" s="37" t="s">
        <v>236</v>
      </c>
      <c r="P246" s="37" t="s">
        <v>239</v>
      </c>
      <c r="Q246" s="37" t="s">
        <v>240</v>
      </c>
      <c r="R246" s="38">
        <v>43045</v>
      </c>
      <c r="S246" s="38">
        <v>43074</v>
      </c>
      <c r="T246" s="38">
        <v>43076</v>
      </c>
      <c r="U246" s="36">
        <v>206845003</v>
      </c>
      <c r="V246" s="36">
        <v>68503</v>
      </c>
      <c r="W246" s="36">
        <v>0</v>
      </c>
      <c r="X246" s="36">
        <v>21926</v>
      </c>
      <c r="Y246" s="36">
        <v>0</v>
      </c>
      <c r="Z246" s="36">
        <v>0</v>
      </c>
      <c r="AA246" s="36">
        <v>0</v>
      </c>
      <c r="AB246" s="36">
        <v>0</v>
      </c>
      <c r="AC246" s="36">
        <v>0</v>
      </c>
      <c r="AD246" s="36">
        <v>164</v>
      </c>
      <c r="AE246" s="36">
        <v>188</v>
      </c>
      <c r="AF246" s="36">
        <v>164</v>
      </c>
      <c r="AG246" s="36">
        <v>162</v>
      </c>
      <c r="AH246" s="36">
        <v>121852</v>
      </c>
      <c r="AI246" s="36">
        <v>790</v>
      </c>
      <c r="AJ246" s="36">
        <v>0</v>
      </c>
      <c r="AK246" s="36">
        <v>5180195</v>
      </c>
      <c r="AL246" s="36">
        <v>0</v>
      </c>
      <c r="AM246" s="36">
        <v>0</v>
      </c>
      <c r="AN246" s="36">
        <v>0</v>
      </c>
      <c r="AO246" s="36">
        <v>0</v>
      </c>
      <c r="AP246" s="36">
        <v>0</v>
      </c>
      <c r="AQ246" s="36">
        <v>0</v>
      </c>
      <c r="AR246" s="36">
        <v>0</v>
      </c>
      <c r="AS246" s="36">
        <v>0</v>
      </c>
      <c r="AT246" s="36">
        <v>101327</v>
      </c>
      <c r="AU246" s="36">
        <v>0</v>
      </c>
      <c r="AV246" s="36">
        <v>0</v>
      </c>
      <c r="AW246" s="36">
        <v>39890</v>
      </c>
      <c r="AX246" s="36">
        <v>0</v>
      </c>
      <c r="AY246" s="36">
        <v>230345</v>
      </c>
      <c r="AZ246" s="36">
        <v>969921</v>
      </c>
      <c r="BA246" s="36">
        <v>0</v>
      </c>
      <c r="BB246" s="36">
        <v>0</v>
      </c>
      <c r="BC246" s="36">
        <v>0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36">
        <v>0</v>
      </c>
      <c r="BM246" s="36">
        <v>0</v>
      </c>
      <c r="BN246" s="36">
        <v>0</v>
      </c>
      <c r="BO246" s="36">
        <v>0</v>
      </c>
      <c r="BP246" s="36">
        <v>0</v>
      </c>
      <c r="BQ246" s="36">
        <v>0</v>
      </c>
      <c r="BR246" s="36">
        <v>0</v>
      </c>
      <c r="BS246" s="36">
        <v>0</v>
      </c>
      <c r="BT246" s="36">
        <v>0</v>
      </c>
      <c r="BU246" s="36">
        <v>0</v>
      </c>
      <c r="BV246" s="36">
        <v>0</v>
      </c>
      <c r="BW246" s="36">
        <v>0</v>
      </c>
      <c r="BX246" s="36">
        <v>0</v>
      </c>
      <c r="BY246" s="36">
        <v>0</v>
      </c>
      <c r="BZ246" s="36">
        <v>412941</v>
      </c>
      <c r="CA246" s="36">
        <v>11050</v>
      </c>
      <c r="CB246" s="36">
        <v>0</v>
      </c>
      <c r="CC246" s="36">
        <v>0</v>
      </c>
      <c r="CD246" s="36">
        <v>5939757</v>
      </c>
      <c r="CE246" s="36">
        <v>7068312</v>
      </c>
      <c r="CF246" s="36">
        <v>0</v>
      </c>
      <c r="CG246" s="36">
        <v>1128554</v>
      </c>
      <c r="CH246" s="36">
        <v>0</v>
      </c>
      <c r="CI246" s="36">
        <v>0</v>
      </c>
      <c r="CJ246" s="36">
        <v>0</v>
      </c>
      <c r="CK246" s="36">
        <v>0</v>
      </c>
      <c r="CL246" s="36">
        <v>1128554</v>
      </c>
      <c r="CM246" s="36">
        <v>-7068312</v>
      </c>
      <c r="CN246" s="36">
        <v>0</v>
      </c>
      <c r="CO246" s="36">
        <v>0</v>
      </c>
      <c r="CP246" s="36">
        <v>0</v>
      </c>
      <c r="CQ246" s="36">
        <v>0</v>
      </c>
      <c r="CR246" s="36">
        <v>0</v>
      </c>
      <c r="CS246" s="36">
        <v>0</v>
      </c>
      <c r="CT246" s="36">
        <v>0</v>
      </c>
      <c r="CU246" s="36">
        <v>0</v>
      </c>
      <c r="CV246" s="36">
        <v>0</v>
      </c>
      <c r="CW246" s="36">
        <v>0</v>
      </c>
      <c r="CX246" s="36">
        <v>0</v>
      </c>
      <c r="CY246" s="36">
        <v>0</v>
      </c>
      <c r="CZ246" s="36">
        <v>0</v>
      </c>
      <c r="DA246" s="36">
        <v>0</v>
      </c>
      <c r="DB246" s="36">
        <v>0</v>
      </c>
      <c r="DC246" s="36">
        <v>0</v>
      </c>
      <c r="DD246" s="36">
        <v>0</v>
      </c>
      <c r="DE246" s="36">
        <v>-7068312</v>
      </c>
      <c r="DF246" s="36">
        <v>0</v>
      </c>
      <c r="DG246" s="36">
        <v>0</v>
      </c>
      <c r="DH246" s="36">
        <v>0</v>
      </c>
      <c r="DI246" s="36">
        <v>0</v>
      </c>
      <c r="DJ246" s="36">
        <v>0</v>
      </c>
      <c r="DK246" s="36">
        <v>0</v>
      </c>
      <c r="DL246" s="36">
        <v>0</v>
      </c>
      <c r="DM246" s="36">
        <v>0</v>
      </c>
      <c r="DN246" s="36">
        <v>0</v>
      </c>
      <c r="DO246" s="36">
        <v>0</v>
      </c>
      <c r="DP246" s="36">
        <v>0</v>
      </c>
      <c r="DQ246" s="36">
        <v>0</v>
      </c>
      <c r="DR246" s="36">
        <v>0</v>
      </c>
      <c r="DS246" s="36">
        <v>0</v>
      </c>
      <c r="DT246" s="36">
        <v>0</v>
      </c>
      <c r="DU246" s="36">
        <v>0</v>
      </c>
      <c r="DV246" s="36">
        <v>0</v>
      </c>
      <c r="DW246" s="36">
        <v>0</v>
      </c>
      <c r="DX246" s="36">
        <v>0</v>
      </c>
      <c r="DY246" s="36">
        <v>0</v>
      </c>
      <c r="DZ246" s="36">
        <v>0</v>
      </c>
      <c r="EA246" s="36">
        <v>0</v>
      </c>
      <c r="EB246" s="36">
        <v>0</v>
      </c>
      <c r="EC246" s="36">
        <v>0</v>
      </c>
      <c r="ED246" s="36">
        <v>0</v>
      </c>
      <c r="EE246" s="36">
        <v>0</v>
      </c>
      <c r="EF246" s="36">
        <v>0</v>
      </c>
      <c r="EG246" s="36">
        <v>0</v>
      </c>
      <c r="EH246" s="36">
        <v>0</v>
      </c>
      <c r="EI246" s="36">
        <v>0</v>
      </c>
      <c r="EJ246" s="36">
        <v>0</v>
      </c>
      <c r="EK246" s="36">
        <v>0</v>
      </c>
      <c r="EL246" s="36">
        <v>0</v>
      </c>
      <c r="EM246" s="36">
        <v>0</v>
      </c>
      <c r="EN246" s="36">
        <v>0</v>
      </c>
      <c r="EO246" s="36">
        <v>0</v>
      </c>
      <c r="EP246" s="36">
        <v>0</v>
      </c>
      <c r="EQ246" s="36">
        <v>0</v>
      </c>
      <c r="ER246" s="36">
        <v>0</v>
      </c>
      <c r="ES246" s="36">
        <v>0</v>
      </c>
      <c r="ET246" s="36">
        <v>0</v>
      </c>
      <c r="EU246" s="36">
        <v>0</v>
      </c>
      <c r="EV246" s="36">
        <v>0</v>
      </c>
      <c r="EW246" s="36">
        <v>0</v>
      </c>
      <c r="EX246" s="36">
        <v>0</v>
      </c>
      <c r="EY246" s="36">
        <v>0</v>
      </c>
      <c r="EZ246" s="36">
        <v>0</v>
      </c>
      <c r="FA246" s="36">
        <v>0</v>
      </c>
      <c r="FB246" s="36">
        <v>0</v>
      </c>
      <c r="FC246" s="36">
        <v>0</v>
      </c>
      <c r="FD246" s="36">
        <v>0</v>
      </c>
      <c r="FE246" s="36">
        <v>0</v>
      </c>
      <c r="FF246" s="36">
        <v>0</v>
      </c>
      <c r="FG246" s="36">
        <v>0</v>
      </c>
      <c r="FH246" s="36">
        <v>0</v>
      </c>
      <c r="FI246" s="36">
        <v>0</v>
      </c>
      <c r="FJ246" s="36">
        <v>0</v>
      </c>
      <c r="FK246" s="36">
        <v>0</v>
      </c>
      <c r="FL246" s="36">
        <v>0</v>
      </c>
      <c r="FM246" s="36">
        <v>0</v>
      </c>
      <c r="FN246" s="36">
        <v>0</v>
      </c>
      <c r="FO246" s="36">
        <v>0</v>
      </c>
      <c r="FP246" s="36">
        <v>0</v>
      </c>
      <c r="FQ246" s="36">
        <v>1128554</v>
      </c>
      <c r="FR246" s="36">
        <v>-1</v>
      </c>
      <c r="FS246" s="37"/>
      <c r="FT246" s="39">
        <f t="shared" si="177"/>
        <v>102397</v>
      </c>
      <c r="FU246" s="39">
        <f t="shared" si="178"/>
        <v>664</v>
      </c>
      <c r="FV246" s="39">
        <f t="shared" si="179"/>
        <v>0</v>
      </c>
      <c r="FW246" s="39">
        <f t="shared" si="180"/>
        <v>4353105</v>
      </c>
      <c r="FX246" s="39">
        <f t="shared" si="181"/>
        <v>0</v>
      </c>
      <c r="FY246" s="39">
        <f t="shared" si="182"/>
        <v>85149</v>
      </c>
      <c r="FZ246" s="39">
        <f t="shared" si="183"/>
        <v>0</v>
      </c>
      <c r="GA246" s="39">
        <f t="shared" si="184"/>
        <v>193567</v>
      </c>
      <c r="GB246" s="39">
        <f t="shared" si="185"/>
        <v>815060</v>
      </c>
      <c r="GC246" s="39">
        <f t="shared" si="186"/>
        <v>0</v>
      </c>
      <c r="GD246" s="39">
        <f t="shared" si="187"/>
        <v>0</v>
      </c>
      <c r="GE246" s="39">
        <f t="shared" si="188"/>
        <v>0</v>
      </c>
      <c r="GF246" s="39"/>
      <c r="GG246" s="39"/>
      <c r="GH246" s="39">
        <f t="shared" si="189"/>
        <v>33521.008403361346</v>
      </c>
      <c r="GI246" s="39">
        <f t="shared" si="190"/>
        <v>0</v>
      </c>
      <c r="GJ246" s="39">
        <f t="shared" si="191"/>
        <v>5583463.0084033618</v>
      </c>
      <c r="GK246" s="39"/>
      <c r="GL246" s="39">
        <f t="shared" si="192"/>
        <v>0</v>
      </c>
      <c r="GM246" s="39"/>
      <c r="GN246" s="39">
        <f t="shared" si="172"/>
        <v>0</v>
      </c>
      <c r="GO246" s="40">
        <f t="shared" si="193"/>
        <v>1060858</v>
      </c>
      <c r="GP246" s="40">
        <f t="shared" si="194"/>
        <v>6644321.0084033618</v>
      </c>
      <c r="GQ246" s="40">
        <f t="shared" si="195"/>
        <v>6644321.0084033618</v>
      </c>
      <c r="GR246" s="39" t="str">
        <f>IFERROR(VLOOKUP(CONCATENATE(C246,R246,S246),'Clientes Afectados'!$L$4:$M$249,2,0),"NO")</f>
        <v>NO</v>
      </c>
      <c r="GS246" s="64">
        <f t="shared" si="176"/>
        <v>29</v>
      </c>
      <c r="GT246" s="39" t="e">
        <f>+IF(GS246&gt;#REF!,"SI","NO")</f>
        <v>#REF!</v>
      </c>
    </row>
    <row r="247" spans="1:202" x14ac:dyDescent="0.25">
      <c r="A247" s="35">
        <v>43070</v>
      </c>
      <c r="B247" s="36">
        <v>1594986</v>
      </c>
      <c r="C247" s="36">
        <v>532986</v>
      </c>
      <c r="D247" s="36">
        <v>532986</v>
      </c>
      <c r="E247" s="37" t="s">
        <v>343</v>
      </c>
      <c r="F247" s="37" t="s">
        <v>258</v>
      </c>
      <c r="G247" s="37" t="s">
        <v>313</v>
      </c>
      <c r="H247" s="85" t="s">
        <v>231</v>
      </c>
      <c r="I247" s="37" t="s">
        <v>262</v>
      </c>
      <c r="J247" s="37" t="s">
        <v>233</v>
      </c>
      <c r="K247" s="37" t="s">
        <v>234</v>
      </c>
      <c r="L247" s="37" t="s">
        <v>235</v>
      </c>
      <c r="M247" s="37" t="s">
        <v>245</v>
      </c>
      <c r="N247" s="37" t="s">
        <v>246</v>
      </c>
      <c r="O247" s="37" t="s">
        <v>246</v>
      </c>
      <c r="P247" s="37" t="s">
        <v>239</v>
      </c>
      <c r="Q247" s="37" t="s">
        <v>240</v>
      </c>
      <c r="R247" s="38">
        <v>43045</v>
      </c>
      <c r="S247" s="38">
        <v>43074</v>
      </c>
      <c r="T247" s="38">
        <v>43076</v>
      </c>
      <c r="U247" s="36">
        <v>206845003</v>
      </c>
      <c r="V247" s="36">
        <v>114228</v>
      </c>
      <c r="W247" s="36">
        <v>0</v>
      </c>
      <c r="X247" s="36">
        <v>38862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311</v>
      </c>
      <c r="AE247" s="36">
        <v>336</v>
      </c>
      <c r="AF247" s="36">
        <v>259</v>
      </c>
      <c r="AG247" s="36">
        <v>255</v>
      </c>
      <c r="AH247" s="36">
        <v>65430</v>
      </c>
      <c r="AI247" s="36">
        <v>790</v>
      </c>
      <c r="AJ247" s="36">
        <v>0</v>
      </c>
      <c r="AK247" s="36">
        <v>8637918</v>
      </c>
      <c r="AL247" s="36">
        <v>0</v>
      </c>
      <c r="AM247" s="36">
        <v>0</v>
      </c>
      <c r="AN247" s="36">
        <v>0</v>
      </c>
      <c r="AO247" s="36">
        <v>0</v>
      </c>
      <c r="AP247" s="36">
        <v>0</v>
      </c>
      <c r="AQ247" s="36">
        <v>0</v>
      </c>
      <c r="AR247" s="36">
        <v>0</v>
      </c>
      <c r="AS247" s="36">
        <v>0</v>
      </c>
      <c r="AT247" s="36">
        <v>168962</v>
      </c>
      <c r="AU247" s="36">
        <v>0</v>
      </c>
      <c r="AV247" s="36">
        <v>0</v>
      </c>
      <c r="AW247" s="36">
        <v>66516</v>
      </c>
      <c r="AX247" s="36">
        <v>0</v>
      </c>
      <c r="AY247" s="36">
        <v>411199</v>
      </c>
      <c r="AZ247" s="36">
        <v>1529722</v>
      </c>
      <c r="BA247" s="36">
        <v>0</v>
      </c>
      <c r="BB247" s="36">
        <v>0</v>
      </c>
      <c r="BC247" s="36">
        <v>0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>
        <v>0</v>
      </c>
      <c r="BN247" s="36">
        <v>0</v>
      </c>
      <c r="BO247" s="36">
        <v>0</v>
      </c>
      <c r="BP247" s="36">
        <v>0</v>
      </c>
      <c r="BQ247" s="36">
        <v>0</v>
      </c>
      <c r="BR247" s="36">
        <v>0</v>
      </c>
      <c r="BS247" s="36">
        <v>0</v>
      </c>
      <c r="BT247" s="36">
        <v>0</v>
      </c>
      <c r="BU247" s="36">
        <v>0</v>
      </c>
      <c r="BV247" s="36">
        <v>0</v>
      </c>
      <c r="BW247" s="36">
        <v>0</v>
      </c>
      <c r="BX247" s="36">
        <v>0</v>
      </c>
      <c r="BY247" s="36">
        <v>0</v>
      </c>
      <c r="BZ247" s="36">
        <v>648851</v>
      </c>
      <c r="CA247" s="36">
        <v>15613</v>
      </c>
      <c r="CB247" s="36">
        <v>0</v>
      </c>
      <c r="CC247" s="36">
        <v>0</v>
      </c>
      <c r="CD247" s="36">
        <v>9701682</v>
      </c>
      <c r="CE247" s="36">
        <v>11545001</v>
      </c>
      <c r="CF247" s="36">
        <v>0</v>
      </c>
      <c r="CG247" s="36">
        <v>1843320</v>
      </c>
      <c r="CH247" s="36">
        <v>0</v>
      </c>
      <c r="CI247" s="36">
        <v>0</v>
      </c>
      <c r="CJ247" s="36">
        <v>0</v>
      </c>
      <c r="CK247" s="36">
        <v>0</v>
      </c>
      <c r="CL247" s="36">
        <v>1843320</v>
      </c>
      <c r="CM247" s="36">
        <v>-11545001</v>
      </c>
      <c r="CN247" s="36">
        <v>0</v>
      </c>
      <c r="CO247" s="36">
        <v>0</v>
      </c>
      <c r="CP247" s="36">
        <v>0</v>
      </c>
      <c r="CQ247" s="36">
        <v>0</v>
      </c>
      <c r="CR247" s="36">
        <v>0</v>
      </c>
      <c r="CS247" s="36">
        <v>0</v>
      </c>
      <c r="CT247" s="36">
        <v>0</v>
      </c>
      <c r="CU247" s="36">
        <v>0</v>
      </c>
      <c r="CV247" s="36">
        <v>0</v>
      </c>
      <c r="CW247" s="36">
        <v>0</v>
      </c>
      <c r="CX247" s="36">
        <v>0</v>
      </c>
      <c r="CY247" s="36">
        <v>0</v>
      </c>
      <c r="CZ247" s="36">
        <v>0</v>
      </c>
      <c r="DA247" s="36">
        <v>0</v>
      </c>
      <c r="DB247" s="36">
        <v>0</v>
      </c>
      <c r="DC247" s="36">
        <v>0</v>
      </c>
      <c r="DD247" s="36">
        <v>0</v>
      </c>
      <c r="DE247" s="36">
        <v>-11545001</v>
      </c>
      <c r="DF247" s="36">
        <v>0</v>
      </c>
      <c r="DG247" s="36">
        <v>0</v>
      </c>
      <c r="DH247" s="36">
        <v>0</v>
      </c>
      <c r="DI247" s="36">
        <v>0</v>
      </c>
      <c r="DJ247" s="36">
        <v>0</v>
      </c>
      <c r="DK247" s="36">
        <v>0</v>
      </c>
      <c r="DL247" s="36">
        <v>0</v>
      </c>
      <c r="DM247" s="36">
        <v>0</v>
      </c>
      <c r="DN247" s="36">
        <v>0</v>
      </c>
      <c r="DO247" s="36">
        <v>0</v>
      </c>
      <c r="DP247" s="36">
        <v>0</v>
      </c>
      <c r="DQ247" s="36">
        <v>0</v>
      </c>
      <c r="DR247" s="36">
        <v>0</v>
      </c>
      <c r="DS247" s="36">
        <v>0</v>
      </c>
      <c r="DT247" s="36">
        <v>0</v>
      </c>
      <c r="DU247" s="36">
        <v>0</v>
      </c>
      <c r="DV247" s="36">
        <v>0</v>
      </c>
      <c r="DW247" s="36">
        <v>0</v>
      </c>
      <c r="DX247" s="36">
        <v>0</v>
      </c>
      <c r="DY247" s="36">
        <v>0</v>
      </c>
      <c r="DZ247" s="36">
        <v>0</v>
      </c>
      <c r="EA247" s="36">
        <v>0</v>
      </c>
      <c r="EB247" s="36">
        <v>0</v>
      </c>
      <c r="EC247" s="36">
        <v>0</v>
      </c>
      <c r="ED247" s="36">
        <v>0</v>
      </c>
      <c r="EE247" s="36">
        <v>0</v>
      </c>
      <c r="EF247" s="36">
        <v>0</v>
      </c>
      <c r="EG247" s="36">
        <v>0</v>
      </c>
      <c r="EH247" s="36">
        <v>0</v>
      </c>
      <c r="EI247" s="36">
        <v>0</v>
      </c>
      <c r="EJ247" s="36">
        <v>0</v>
      </c>
      <c r="EK247" s="36">
        <v>0</v>
      </c>
      <c r="EL247" s="36">
        <v>0</v>
      </c>
      <c r="EM247" s="36">
        <v>0</v>
      </c>
      <c r="EN247" s="36">
        <v>0</v>
      </c>
      <c r="EO247" s="36">
        <v>0</v>
      </c>
      <c r="EP247" s="36">
        <v>0</v>
      </c>
      <c r="EQ247" s="36">
        <v>0</v>
      </c>
      <c r="ER247" s="36">
        <v>0</v>
      </c>
      <c r="ES247" s="36">
        <v>0</v>
      </c>
      <c r="ET247" s="36">
        <v>0</v>
      </c>
      <c r="EU247" s="36">
        <v>0</v>
      </c>
      <c r="EV247" s="36">
        <v>0</v>
      </c>
      <c r="EW247" s="36">
        <v>0</v>
      </c>
      <c r="EX247" s="36">
        <v>0</v>
      </c>
      <c r="EY247" s="36">
        <v>0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0</v>
      </c>
      <c r="FF247" s="36">
        <v>0</v>
      </c>
      <c r="FG247" s="36">
        <v>0</v>
      </c>
      <c r="FH247" s="36">
        <v>0</v>
      </c>
      <c r="FI247" s="36">
        <v>0</v>
      </c>
      <c r="FJ247" s="36">
        <v>0</v>
      </c>
      <c r="FK247" s="36">
        <v>0</v>
      </c>
      <c r="FL247" s="36">
        <v>0</v>
      </c>
      <c r="FM247" s="36">
        <v>0</v>
      </c>
      <c r="FN247" s="36">
        <v>0</v>
      </c>
      <c r="FO247" s="36">
        <v>0</v>
      </c>
      <c r="FP247" s="36">
        <v>0</v>
      </c>
      <c r="FQ247" s="36">
        <v>1843320</v>
      </c>
      <c r="FR247" s="36">
        <v>1</v>
      </c>
      <c r="FS247" s="37"/>
      <c r="FT247" s="39">
        <f t="shared" si="177"/>
        <v>54983</v>
      </c>
      <c r="FU247" s="39">
        <f t="shared" si="178"/>
        <v>664</v>
      </c>
      <c r="FV247" s="39">
        <f t="shared" si="179"/>
        <v>0</v>
      </c>
      <c r="FW247" s="39">
        <f t="shared" si="180"/>
        <v>7258755</v>
      </c>
      <c r="FX247" s="39">
        <f t="shared" si="181"/>
        <v>0</v>
      </c>
      <c r="FY247" s="39">
        <f t="shared" si="182"/>
        <v>141985</v>
      </c>
      <c r="FZ247" s="39">
        <f t="shared" si="183"/>
        <v>0</v>
      </c>
      <c r="GA247" s="39">
        <f t="shared" si="184"/>
        <v>345545</v>
      </c>
      <c r="GB247" s="39">
        <f t="shared" si="185"/>
        <v>1285481</v>
      </c>
      <c r="GC247" s="39">
        <f t="shared" si="186"/>
        <v>0</v>
      </c>
      <c r="GD247" s="39">
        <f t="shared" si="187"/>
        <v>0</v>
      </c>
      <c r="GE247" s="39">
        <f t="shared" si="188"/>
        <v>0</v>
      </c>
      <c r="GF247" s="39"/>
      <c r="GG247" s="39"/>
      <c r="GH247" s="39">
        <f t="shared" si="189"/>
        <v>55895.798319327732</v>
      </c>
      <c r="GI247" s="39">
        <f t="shared" si="190"/>
        <v>0</v>
      </c>
      <c r="GJ247" s="39">
        <f t="shared" si="191"/>
        <v>9143308.7983193286</v>
      </c>
      <c r="GK247" s="39"/>
      <c r="GL247" s="39">
        <f t="shared" si="192"/>
        <v>0</v>
      </c>
      <c r="GM247" s="39"/>
      <c r="GN247" s="39">
        <f t="shared" si="172"/>
        <v>0</v>
      </c>
      <c r="GO247" s="40">
        <f t="shared" si="193"/>
        <v>1737229</v>
      </c>
      <c r="GP247" s="40">
        <f t="shared" si="194"/>
        <v>10880537.798319329</v>
      </c>
      <c r="GQ247" s="40">
        <f t="shared" si="195"/>
        <v>10880537.798319329</v>
      </c>
      <c r="GR247" s="39" t="str">
        <f>IFERROR(VLOOKUP(CONCATENATE(C247,R247,S247),'Clientes Afectados'!$L$4:$M$249,2,0),"NO")</f>
        <v>NO</v>
      </c>
      <c r="GS247" s="64">
        <f t="shared" si="176"/>
        <v>29</v>
      </c>
      <c r="GT247" s="39" t="e">
        <f>+IF(GS247&gt;#REF!,"SI","NO")</f>
        <v>#REF!</v>
      </c>
    </row>
    <row r="248" spans="1:202" x14ac:dyDescent="0.25">
      <c r="A248" s="35">
        <v>43070</v>
      </c>
      <c r="B248" s="36">
        <v>1594986</v>
      </c>
      <c r="C248" s="36">
        <v>532990</v>
      </c>
      <c r="D248" s="36">
        <v>532990</v>
      </c>
      <c r="E248" s="37" t="s">
        <v>344</v>
      </c>
      <c r="F248" s="37" t="s">
        <v>229</v>
      </c>
      <c r="G248" s="37" t="s">
        <v>315</v>
      </c>
      <c r="H248" s="85" t="s">
        <v>231</v>
      </c>
      <c r="I248" s="37" t="s">
        <v>232</v>
      </c>
      <c r="J248" s="37" t="s">
        <v>233</v>
      </c>
      <c r="K248" s="37" t="s">
        <v>234</v>
      </c>
      <c r="L248" s="37" t="s">
        <v>235</v>
      </c>
      <c r="M248" s="37" t="s">
        <v>236</v>
      </c>
      <c r="N248" s="37" t="s">
        <v>316</v>
      </c>
      <c r="O248" s="37" t="s">
        <v>316</v>
      </c>
      <c r="P248" s="37" t="s">
        <v>239</v>
      </c>
      <c r="Q248" s="37" t="s">
        <v>240</v>
      </c>
      <c r="R248" s="38">
        <v>43045</v>
      </c>
      <c r="S248" s="38">
        <v>43074</v>
      </c>
      <c r="T248" s="38">
        <v>43076</v>
      </c>
      <c r="U248" s="36">
        <v>206845003</v>
      </c>
      <c r="V248" s="36">
        <v>132933</v>
      </c>
      <c r="W248" s="36">
        <v>0</v>
      </c>
      <c r="X248" s="36">
        <v>18855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342</v>
      </c>
      <c r="AE248" s="36">
        <v>447</v>
      </c>
      <c r="AF248" s="36">
        <v>339</v>
      </c>
      <c r="AG248" s="36">
        <v>385</v>
      </c>
      <c r="AH248" s="36">
        <v>121852</v>
      </c>
      <c r="AI248" s="36">
        <v>790</v>
      </c>
      <c r="AJ248" s="36">
        <v>0</v>
      </c>
      <c r="AK248" s="36">
        <v>10052391</v>
      </c>
      <c r="AL248" s="36">
        <v>0</v>
      </c>
      <c r="AM248" s="36">
        <v>0</v>
      </c>
      <c r="AN248" s="36">
        <v>0</v>
      </c>
      <c r="AO248" s="36">
        <v>0</v>
      </c>
      <c r="AP248" s="36">
        <v>0</v>
      </c>
      <c r="AQ248" s="36">
        <v>0</v>
      </c>
      <c r="AR248" s="36">
        <v>0</v>
      </c>
      <c r="AS248" s="36">
        <v>0</v>
      </c>
      <c r="AT248" s="36">
        <v>196631</v>
      </c>
      <c r="AU248" s="36">
        <v>0</v>
      </c>
      <c r="AV248" s="36">
        <v>0</v>
      </c>
      <c r="AW248" s="36">
        <v>77408</v>
      </c>
      <c r="AX248" s="36">
        <v>0</v>
      </c>
      <c r="AY248" s="36">
        <v>546229</v>
      </c>
      <c r="AZ248" s="36">
        <v>2308054</v>
      </c>
      <c r="BA248" s="36">
        <v>0</v>
      </c>
      <c r="BB248" s="36">
        <v>0</v>
      </c>
      <c r="BC248" s="36">
        <v>0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36">
        <v>0</v>
      </c>
      <c r="BM248" s="36">
        <v>0</v>
      </c>
      <c r="BN248" s="36">
        <v>0</v>
      </c>
      <c r="BO248" s="36">
        <v>0</v>
      </c>
      <c r="BP248" s="36">
        <v>0</v>
      </c>
      <c r="BQ248" s="36">
        <v>0</v>
      </c>
      <c r="BR248" s="36">
        <v>0</v>
      </c>
      <c r="BS248" s="36">
        <v>0</v>
      </c>
      <c r="BT248" s="36">
        <v>0</v>
      </c>
      <c r="BU248" s="36">
        <v>0</v>
      </c>
      <c r="BV248" s="36">
        <v>0</v>
      </c>
      <c r="BW248" s="36">
        <v>0</v>
      </c>
      <c r="BX248" s="36">
        <v>0</v>
      </c>
      <c r="BY248" s="36">
        <v>0</v>
      </c>
      <c r="BZ248" s="36">
        <v>756314</v>
      </c>
      <c r="CA248" s="36">
        <v>19709</v>
      </c>
      <c r="CB248" s="36">
        <v>0</v>
      </c>
      <c r="CC248" s="36">
        <v>0</v>
      </c>
      <c r="CD248" s="36">
        <v>11831410</v>
      </c>
      <c r="CE248" s="36">
        <v>14079378</v>
      </c>
      <c r="CF248" s="36">
        <v>0</v>
      </c>
      <c r="CG248" s="36">
        <v>2247968</v>
      </c>
      <c r="CH248" s="36">
        <v>0</v>
      </c>
      <c r="CI248" s="36">
        <v>0</v>
      </c>
      <c r="CJ248" s="36">
        <v>0</v>
      </c>
      <c r="CK248" s="36">
        <v>0</v>
      </c>
      <c r="CL248" s="36">
        <v>2247968</v>
      </c>
      <c r="CM248" s="36">
        <v>-14079378</v>
      </c>
      <c r="CN248" s="36">
        <v>0</v>
      </c>
      <c r="CO248" s="36">
        <v>0</v>
      </c>
      <c r="CP248" s="36">
        <v>0</v>
      </c>
      <c r="CQ248" s="36">
        <v>0</v>
      </c>
      <c r="CR248" s="36">
        <v>0</v>
      </c>
      <c r="CS248" s="36">
        <v>0</v>
      </c>
      <c r="CT248" s="36">
        <v>0</v>
      </c>
      <c r="CU248" s="36">
        <v>0</v>
      </c>
      <c r="CV248" s="36">
        <v>0</v>
      </c>
      <c r="CW248" s="36">
        <v>0</v>
      </c>
      <c r="CX248" s="36">
        <v>0</v>
      </c>
      <c r="CY248" s="36">
        <v>0</v>
      </c>
      <c r="CZ248" s="36">
        <v>0</v>
      </c>
      <c r="DA248" s="36">
        <v>0</v>
      </c>
      <c r="DB248" s="36">
        <v>0</v>
      </c>
      <c r="DC248" s="36">
        <v>0</v>
      </c>
      <c r="DD248" s="36">
        <v>0</v>
      </c>
      <c r="DE248" s="36">
        <v>-14079378</v>
      </c>
      <c r="DF248" s="36">
        <v>0</v>
      </c>
      <c r="DG248" s="36">
        <v>0</v>
      </c>
      <c r="DH248" s="36">
        <v>0</v>
      </c>
      <c r="DI248" s="36">
        <v>0</v>
      </c>
      <c r="DJ248" s="36">
        <v>0</v>
      </c>
      <c r="DK248" s="36">
        <v>0</v>
      </c>
      <c r="DL248" s="36">
        <v>0</v>
      </c>
      <c r="DM248" s="36">
        <v>0</v>
      </c>
      <c r="DN248" s="36">
        <v>0</v>
      </c>
      <c r="DO248" s="36">
        <v>0</v>
      </c>
      <c r="DP248" s="36">
        <v>0</v>
      </c>
      <c r="DQ248" s="36">
        <v>0</v>
      </c>
      <c r="DR248" s="36">
        <v>0</v>
      </c>
      <c r="DS248" s="36">
        <v>0</v>
      </c>
      <c r="DT248" s="36">
        <v>0</v>
      </c>
      <c r="DU248" s="36">
        <v>0</v>
      </c>
      <c r="DV248" s="36">
        <v>0</v>
      </c>
      <c r="DW248" s="36">
        <v>0</v>
      </c>
      <c r="DX248" s="36">
        <v>0</v>
      </c>
      <c r="DY248" s="36">
        <v>0</v>
      </c>
      <c r="DZ248" s="36">
        <v>0</v>
      </c>
      <c r="EA248" s="36">
        <v>0</v>
      </c>
      <c r="EB248" s="36">
        <v>0</v>
      </c>
      <c r="EC248" s="36">
        <v>0</v>
      </c>
      <c r="ED248" s="36">
        <v>0</v>
      </c>
      <c r="EE248" s="36">
        <v>0</v>
      </c>
      <c r="EF248" s="36">
        <v>0</v>
      </c>
      <c r="EG248" s="36">
        <v>0</v>
      </c>
      <c r="EH248" s="36">
        <v>0</v>
      </c>
      <c r="EI248" s="36">
        <v>0</v>
      </c>
      <c r="EJ248" s="36">
        <v>0</v>
      </c>
      <c r="EK248" s="36">
        <v>0</v>
      </c>
      <c r="EL248" s="36">
        <v>0</v>
      </c>
      <c r="EM248" s="36">
        <v>0</v>
      </c>
      <c r="EN248" s="36">
        <v>0</v>
      </c>
      <c r="EO248" s="36">
        <v>0</v>
      </c>
      <c r="EP248" s="36">
        <v>0</v>
      </c>
      <c r="EQ248" s="36">
        <v>0</v>
      </c>
      <c r="ER248" s="36">
        <v>0</v>
      </c>
      <c r="ES248" s="36">
        <v>0</v>
      </c>
      <c r="ET248" s="36">
        <v>0</v>
      </c>
      <c r="EU248" s="36">
        <v>0</v>
      </c>
      <c r="EV248" s="36">
        <v>0</v>
      </c>
      <c r="EW248" s="36">
        <v>0</v>
      </c>
      <c r="EX248" s="36">
        <v>0</v>
      </c>
      <c r="EY248" s="36">
        <v>0</v>
      </c>
      <c r="EZ248" s="36">
        <v>0</v>
      </c>
      <c r="FA248" s="36">
        <v>0</v>
      </c>
      <c r="FB248" s="36">
        <v>0</v>
      </c>
      <c r="FC248" s="36">
        <v>0</v>
      </c>
      <c r="FD248" s="36">
        <v>0</v>
      </c>
      <c r="FE248" s="36">
        <v>0</v>
      </c>
      <c r="FF248" s="36">
        <v>0</v>
      </c>
      <c r="FG248" s="36">
        <v>0</v>
      </c>
      <c r="FH248" s="36">
        <v>0</v>
      </c>
      <c r="FI248" s="36">
        <v>0</v>
      </c>
      <c r="FJ248" s="36">
        <v>0</v>
      </c>
      <c r="FK248" s="36">
        <v>0</v>
      </c>
      <c r="FL248" s="36">
        <v>0</v>
      </c>
      <c r="FM248" s="36">
        <v>0</v>
      </c>
      <c r="FN248" s="36">
        <v>0</v>
      </c>
      <c r="FO248" s="36">
        <v>0</v>
      </c>
      <c r="FP248" s="36">
        <v>0</v>
      </c>
      <c r="FQ248" s="36">
        <v>2247968</v>
      </c>
      <c r="FR248" s="36">
        <v>0</v>
      </c>
      <c r="FS248" s="37"/>
      <c r="FT248" s="39">
        <f t="shared" si="177"/>
        <v>102397</v>
      </c>
      <c r="FU248" s="39">
        <f t="shared" si="178"/>
        <v>664</v>
      </c>
      <c r="FV248" s="39">
        <f t="shared" si="179"/>
        <v>0</v>
      </c>
      <c r="FW248" s="39">
        <f t="shared" si="180"/>
        <v>8447387</v>
      </c>
      <c r="FX248" s="39">
        <f t="shared" si="181"/>
        <v>0</v>
      </c>
      <c r="FY248" s="39">
        <f t="shared" si="182"/>
        <v>165236</v>
      </c>
      <c r="FZ248" s="39">
        <f t="shared" si="183"/>
        <v>0</v>
      </c>
      <c r="GA248" s="39">
        <f t="shared" si="184"/>
        <v>459016</v>
      </c>
      <c r="GB248" s="39">
        <f t="shared" si="185"/>
        <v>1939541</v>
      </c>
      <c r="GC248" s="39">
        <f t="shared" si="186"/>
        <v>0</v>
      </c>
      <c r="GD248" s="39">
        <f t="shared" si="187"/>
        <v>0</v>
      </c>
      <c r="GE248" s="39">
        <f t="shared" si="188"/>
        <v>0</v>
      </c>
      <c r="GF248" s="39"/>
      <c r="GG248" s="39"/>
      <c r="GH248" s="39">
        <f t="shared" si="189"/>
        <v>65048.73949579832</v>
      </c>
      <c r="GI248" s="39">
        <f t="shared" si="190"/>
        <v>0</v>
      </c>
      <c r="GJ248" s="39">
        <f t="shared" si="191"/>
        <v>11179289.739495799</v>
      </c>
      <c r="GK248" s="39"/>
      <c r="GL248" s="39">
        <f t="shared" si="192"/>
        <v>0</v>
      </c>
      <c r="GM248" s="39"/>
      <c r="GN248" s="39">
        <f t="shared" si="172"/>
        <v>0</v>
      </c>
      <c r="GO248" s="40">
        <f t="shared" si="193"/>
        <v>2124065</v>
      </c>
      <c r="GP248" s="40">
        <f t="shared" si="194"/>
        <v>13303354.739495799</v>
      </c>
      <c r="GQ248" s="40">
        <f t="shared" si="195"/>
        <v>13303354.739495799</v>
      </c>
      <c r="GR248" s="39" t="str">
        <f>IFERROR(VLOOKUP(CONCATENATE(C248,R248,S248),'Clientes Afectados'!$L$4:$M$249,2,0),"NO")</f>
        <v>NO</v>
      </c>
      <c r="GS248" s="64">
        <f t="shared" si="176"/>
        <v>29</v>
      </c>
      <c r="GT248" s="39" t="e">
        <f>+IF(GS248&gt;#REF!,"SI","NO")</f>
        <v>#REF!</v>
      </c>
    </row>
    <row r="249" spans="1:202" x14ac:dyDescent="0.25">
      <c r="A249" s="35">
        <v>43070</v>
      </c>
      <c r="B249" s="36">
        <v>1594986</v>
      </c>
      <c r="C249" s="36">
        <v>532998</v>
      </c>
      <c r="D249" s="36">
        <v>532998</v>
      </c>
      <c r="E249" s="37" t="s">
        <v>228</v>
      </c>
      <c r="F249" s="37" t="s">
        <v>229</v>
      </c>
      <c r="G249" s="37" t="s">
        <v>230</v>
      </c>
      <c r="H249" s="85" t="s">
        <v>231</v>
      </c>
      <c r="I249" s="37" t="s">
        <v>232</v>
      </c>
      <c r="J249" s="37" t="s">
        <v>233</v>
      </c>
      <c r="K249" s="37" t="s">
        <v>234</v>
      </c>
      <c r="L249" s="37" t="s">
        <v>235</v>
      </c>
      <c r="M249" s="37" t="s">
        <v>236</v>
      </c>
      <c r="N249" s="37" t="s">
        <v>237</v>
      </c>
      <c r="O249" s="37" t="s">
        <v>306</v>
      </c>
      <c r="P249" s="37" t="s">
        <v>239</v>
      </c>
      <c r="Q249" s="37" t="s">
        <v>240</v>
      </c>
      <c r="R249" s="38">
        <v>43045</v>
      </c>
      <c r="S249" s="38">
        <v>43074</v>
      </c>
      <c r="T249" s="38">
        <v>43076</v>
      </c>
      <c r="U249" s="36">
        <v>206845003</v>
      </c>
      <c r="V249" s="36">
        <v>51227</v>
      </c>
      <c r="W249" s="36">
        <v>0</v>
      </c>
      <c r="X249" s="36">
        <v>12694</v>
      </c>
      <c r="Y249" s="36">
        <v>0</v>
      </c>
      <c r="Z249" s="36">
        <v>0</v>
      </c>
      <c r="AA249" s="36">
        <v>0</v>
      </c>
      <c r="AB249" s="36">
        <v>0</v>
      </c>
      <c r="AC249" s="36">
        <v>0</v>
      </c>
      <c r="AD249" s="36">
        <v>196</v>
      </c>
      <c r="AE249" s="36">
        <v>183</v>
      </c>
      <c r="AF249" s="36">
        <v>195</v>
      </c>
      <c r="AG249" s="36">
        <v>169</v>
      </c>
      <c r="AH249" s="36">
        <v>147502</v>
      </c>
      <c r="AI249" s="36">
        <v>790</v>
      </c>
      <c r="AJ249" s="36">
        <v>0</v>
      </c>
      <c r="AK249" s="36">
        <v>3873784</v>
      </c>
      <c r="AL249" s="36">
        <v>0</v>
      </c>
      <c r="AM249" s="36">
        <v>0</v>
      </c>
      <c r="AN249" s="36">
        <v>0</v>
      </c>
      <c r="AO249" s="36">
        <v>0</v>
      </c>
      <c r="AP249" s="36">
        <v>0</v>
      </c>
      <c r="AQ249" s="36">
        <v>0</v>
      </c>
      <c r="AR249" s="36">
        <v>0</v>
      </c>
      <c r="AS249" s="36">
        <v>0</v>
      </c>
      <c r="AT249" s="36">
        <v>75773</v>
      </c>
      <c r="AU249" s="36">
        <v>0</v>
      </c>
      <c r="AV249" s="36">
        <v>0</v>
      </c>
      <c r="AW249" s="36">
        <v>29830</v>
      </c>
      <c r="AX249" s="36">
        <v>0</v>
      </c>
      <c r="AY249" s="36">
        <v>223624</v>
      </c>
      <c r="AZ249" s="36">
        <v>1014825</v>
      </c>
      <c r="BA249" s="36">
        <v>0</v>
      </c>
      <c r="BB249" s="36">
        <v>0</v>
      </c>
      <c r="BC249" s="36">
        <v>0</v>
      </c>
      <c r="BD249" s="36">
        <v>0</v>
      </c>
      <c r="BE249" s="36">
        <v>0</v>
      </c>
      <c r="BF249" s="36">
        <v>0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0</v>
      </c>
      <c r="BN249" s="36">
        <v>0</v>
      </c>
      <c r="BO249" s="36">
        <v>0</v>
      </c>
      <c r="BP249" s="36">
        <v>0</v>
      </c>
      <c r="BQ249" s="36">
        <v>0</v>
      </c>
      <c r="BR249" s="36">
        <v>0</v>
      </c>
      <c r="BS249" s="36">
        <v>0</v>
      </c>
      <c r="BT249" s="36">
        <v>0</v>
      </c>
      <c r="BU249" s="36">
        <v>0</v>
      </c>
      <c r="BV249" s="36">
        <v>0</v>
      </c>
      <c r="BW249" s="36">
        <v>0</v>
      </c>
      <c r="BX249" s="36">
        <v>0</v>
      </c>
      <c r="BY249" s="36">
        <v>0</v>
      </c>
      <c r="BZ249" s="36">
        <v>233101</v>
      </c>
      <c r="CA249" s="36">
        <v>4532</v>
      </c>
      <c r="CB249" s="36">
        <v>0</v>
      </c>
      <c r="CC249" s="36">
        <v>0</v>
      </c>
      <c r="CD249" s="36">
        <v>4709042</v>
      </c>
      <c r="CE249" s="36">
        <v>5603760</v>
      </c>
      <c r="CF249" s="36">
        <v>0</v>
      </c>
      <c r="CG249" s="36">
        <v>894718</v>
      </c>
      <c r="CH249" s="36">
        <v>0</v>
      </c>
      <c r="CI249" s="36">
        <v>0</v>
      </c>
      <c r="CJ249" s="36">
        <v>0</v>
      </c>
      <c r="CK249" s="36">
        <v>0</v>
      </c>
      <c r="CL249" s="36">
        <v>894718</v>
      </c>
      <c r="CM249" s="36">
        <v>-5603760</v>
      </c>
      <c r="CN249" s="36">
        <v>0</v>
      </c>
      <c r="CO249" s="36">
        <v>0</v>
      </c>
      <c r="CP249" s="36">
        <v>0</v>
      </c>
      <c r="CQ249" s="36">
        <v>0</v>
      </c>
      <c r="CR249" s="36">
        <v>0</v>
      </c>
      <c r="CS249" s="36">
        <v>0</v>
      </c>
      <c r="CT249" s="36">
        <v>0</v>
      </c>
      <c r="CU249" s="36">
        <v>0</v>
      </c>
      <c r="CV249" s="36">
        <v>0</v>
      </c>
      <c r="CW249" s="36">
        <v>0</v>
      </c>
      <c r="CX249" s="36">
        <v>0</v>
      </c>
      <c r="CY249" s="36">
        <v>0</v>
      </c>
      <c r="CZ249" s="36">
        <v>0</v>
      </c>
      <c r="DA249" s="36">
        <v>0</v>
      </c>
      <c r="DB249" s="36">
        <v>0</v>
      </c>
      <c r="DC249" s="36">
        <v>0</v>
      </c>
      <c r="DD249" s="36">
        <v>0</v>
      </c>
      <c r="DE249" s="36">
        <v>-5603760</v>
      </c>
      <c r="DF249" s="36">
        <v>0</v>
      </c>
      <c r="DG249" s="36">
        <v>0</v>
      </c>
      <c r="DH249" s="36">
        <v>0</v>
      </c>
      <c r="DI249" s="36">
        <v>0</v>
      </c>
      <c r="DJ249" s="36">
        <v>0</v>
      </c>
      <c r="DK249" s="36">
        <v>0</v>
      </c>
      <c r="DL249" s="36">
        <v>0</v>
      </c>
      <c r="DM249" s="36">
        <v>0</v>
      </c>
      <c r="DN249" s="36">
        <v>0</v>
      </c>
      <c r="DO249" s="36">
        <v>0</v>
      </c>
      <c r="DP249" s="36">
        <v>0</v>
      </c>
      <c r="DQ249" s="36">
        <v>0</v>
      </c>
      <c r="DR249" s="36">
        <v>0</v>
      </c>
      <c r="DS249" s="36">
        <v>0</v>
      </c>
      <c r="DT249" s="36">
        <v>0</v>
      </c>
      <c r="DU249" s="36">
        <v>0</v>
      </c>
      <c r="DV249" s="36">
        <v>0</v>
      </c>
      <c r="DW249" s="36">
        <v>0</v>
      </c>
      <c r="DX249" s="36">
        <v>0</v>
      </c>
      <c r="DY249" s="36">
        <v>0</v>
      </c>
      <c r="DZ249" s="36">
        <v>0</v>
      </c>
      <c r="EA249" s="36">
        <v>0</v>
      </c>
      <c r="EB249" s="36">
        <v>0</v>
      </c>
      <c r="EC249" s="36">
        <v>0</v>
      </c>
      <c r="ED249" s="36">
        <v>0</v>
      </c>
      <c r="EE249" s="36">
        <v>0</v>
      </c>
      <c r="EF249" s="36">
        <v>0</v>
      </c>
      <c r="EG249" s="36">
        <v>0</v>
      </c>
      <c r="EH249" s="36">
        <v>0</v>
      </c>
      <c r="EI249" s="36">
        <v>0</v>
      </c>
      <c r="EJ249" s="36">
        <v>0</v>
      </c>
      <c r="EK249" s="36">
        <v>0</v>
      </c>
      <c r="EL249" s="36">
        <v>0</v>
      </c>
      <c r="EM249" s="36">
        <v>0</v>
      </c>
      <c r="EN249" s="36">
        <v>0</v>
      </c>
      <c r="EO249" s="36">
        <v>0</v>
      </c>
      <c r="EP249" s="36">
        <v>0</v>
      </c>
      <c r="EQ249" s="36">
        <v>0</v>
      </c>
      <c r="ER249" s="36">
        <v>0</v>
      </c>
      <c r="ES249" s="36">
        <v>0</v>
      </c>
      <c r="ET249" s="36">
        <v>0</v>
      </c>
      <c r="EU249" s="36">
        <v>0</v>
      </c>
      <c r="EV249" s="36">
        <v>0</v>
      </c>
      <c r="EW249" s="36">
        <v>0</v>
      </c>
      <c r="EX249" s="36">
        <v>0</v>
      </c>
      <c r="EY249" s="36">
        <v>0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0</v>
      </c>
      <c r="FF249" s="36">
        <v>0</v>
      </c>
      <c r="FG249" s="36">
        <v>0</v>
      </c>
      <c r="FH249" s="36">
        <v>0</v>
      </c>
      <c r="FI249" s="36">
        <v>0</v>
      </c>
      <c r="FJ249" s="36">
        <v>0</v>
      </c>
      <c r="FK249" s="36">
        <v>0</v>
      </c>
      <c r="FL249" s="36">
        <v>0</v>
      </c>
      <c r="FM249" s="36">
        <v>0</v>
      </c>
      <c r="FN249" s="36">
        <v>0</v>
      </c>
      <c r="FO249" s="36">
        <v>0</v>
      </c>
      <c r="FP249" s="36">
        <v>0</v>
      </c>
      <c r="FQ249" s="36">
        <v>894718</v>
      </c>
      <c r="FR249" s="36">
        <v>0</v>
      </c>
      <c r="FS249" s="37"/>
      <c r="FT249" s="39">
        <f t="shared" si="177"/>
        <v>123951</v>
      </c>
      <c r="FU249" s="39">
        <f t="shared" si="178"/>
        <v>664</v>
      </c>
      <c r="FV249" s="39">
        <f t="shared" si="179"/>
        <v>0</v>
      </c>
      <c r="FW249" s="39">
        <f t="shared" si="180"/>
        <v>3255281</v>
      </c>
      <c r="FX249" s="39">
        <f t="shared" si="181"/>
        <v>0</v>
      </c>
      <c r="FY249" s="39">
        <f t="shared" si="182"/>
        <v>63675</v>
      </c>
      <c r="FZ249" s="39">
        <f t="shared" si="183"/>
        <v>0</v>
      </c>
      <c r="GA249" s="39">
        <f t="shared" si="184"/>
        <v>187919</v>
      </c>
      <c r="GB249" s="39">
        <f t="shared" si="185"/>
        <v>852794</v>
      </c>
      <c r="GC249" s="39">
        <f t="shared" si="186"/>
        <v>0</v>
      </c>
      <c r="GD249" s="39">
        <f t="shared" si="187"/>
        <v>0</v>
      </c>
      <c r="GE249" s="39">
        <f t="shared" si="188"/>
        <v>0</v>
      </c>
      <c r="GF249" s="39"/>
      <c r="GG249" s="39"/>
      <c r="GH249" s="39">
        <f t="shared" si="189"/>
        <v>25067.226890756305</v>
      </c>
      <c r="GI249" s="39">
        <f t="shared" si="190"/>
        <v>0</v>
      </c>
      <c r="GJ249" s="39">
        <f t="shared" si="191"/>
        <v>4509351.2268907567</v>
      </c>
      <c r="GK249" s="39"/>
      <c r="GL249" s="39">
        <f t="shared" si="192"/>
        <v>0</v>
      </c>
      <c r="GM249" s="39"/>
      <c r="GN249" s="39">
        <f t="shared" si="172"/>
        <v>0</v>
      </c>
      <c r="GO249" s="40">
        <f t="shared" si="193"/>
        <v>856777</v>
      </c>
      <c r="GP249" s="40">
        <f t="shared" si="194"/>
        <v>5366128.2268907567</v>
      </c>
      <c r="GQ249" s="40">
        <f t="shared" si="195"/>
        <v>5366128.2268907567</v>
      </c>
      <c r="GR249" s="39" t="str">
        <f>IFERROR(VLOOKUP(CONCATENATE(C249,R249,S249),'Clientes Afectados'!$L$4:$M$249,2,0),"NO")</f>
        <v>NO</v>
      </c>
      <c r="GS249" s="64">
        <f t="shared" si="176"/>
        <v>29</v>
      </c>
      <c r="GT249" s="39" t="e">
        <f>+IF(GS249&gt;#REF!,"SI","NO")</f>
        <v>#REF!</v>
      </c>
    </row>
    <row r="250" spans="1:202" x14ac:dyDescent="0.25">
      <c r="A250" s="35">
        <v>43070</v>
      </c>
      <c r="B250" s="36">
        <v>1594986</v>
      </c>
      <c r="C250" s="36">
        <v>532999</v>
      </c>
      <c r="D250" s="36">
        <v>532999</v>
      </c>
      <c r="E250" s="37" t="s">
        <v>242</v>
      </c>
      <c r="F250" s="37" t="s">
        <v>229</v>
      </c>
      <c r="G250" s="37" t="s">
        <v>243</v>
      </c>
      <c r="H250" s="85" t="s">
        <v>231</v>
      </c>
      <c r="I250" s="37" t="s">
        <v>232</v>
      </c>
      <c r="J250" s="37" t="s">
        <v>233</v>
      </c>
      <c r="K250" s="37" t="s">
        <v>234</v>
      </c>
      <c r="L250" s="37" t="s">
        <v>235</v>
      </c>
      <c r="M250" s="37" t="s">
        <v>245</v>
      </c>
      <c r="N250" s="37" t="s">
        <v>246</v>
      </c>
      <c r="O250" s="37" t="s">
        <v>246</v>
      </c>
      <c r="P250" s="37" t="s">
        <v>239</v>
      </c>
      <c r="Q250" s="37" t="s">
        <v>240</v>
      </c>
      <c r="R250" s="38">
        <v>43045</v>
      </c>
      <c r="S250" s="38">
        <v>43074</v>
      </c>
      <c r="T250" s="38">
        <v>43076</v>
      </c>
      <c r="U250" s="36">
        <v>206845003</v>
      </c>
      <c r="V250" s="36">
        <v>12220</v>
      </c>
      <c r="W250" s="36">
        <v>0</v>
      </c>
      <c r="X250" s="36">
        <v>3556</v>
      </c>
      <c r="Y250" s="36">
        <v>0</v>
      </c>
      <c r="Z250" s="36">
        <v>0</v>
      </c>
      <c r="AA250" s="36">
        <v>0</v>
      </c>
      <c r="AB250" s="36">
        <v>0</v>
      </c>
      <c r="AC250" s="36">
        <v>0</v>
      </c>
      <c r="AD250" s="36">
        <v>23</v>
      </c>
      <c r="AE250" s="36">
        <v>24</v>
      </c>
      <c r="AF250" s="36">
        <v>23</v>
      </c>
      <c r="AG250" s="36">
        <v>24</v>
      </c>
      <c r="AH250" s="36">
        <v>83458</v>
      </c>
      <c r="AI250" s="36">
        <v>790</v>
      </c>
      <c r="AJ250" s="36">
        <v>0</v>
      </c>
      <c r="AK250" s="36">
        <v>924077</v>
      </c>
      <c r="AL250" s="36">
        <v>0</v>
      </c>
      <c r="AM250" s="36">
        <v>0</v>
      </c>
      <c r="AN250" s="36">
        <v>0</v>
      </c>
      <c r="AO250" s="36">
        <v>0</v>
      </c>
      <c r="AP250" s="36">
        <v>0</v>
      </c>
      <c r="AQ250" s="36">
        <v>0</v>
      </c>
      <c r="AR250" s="36">
        <v>0</v>
      </c>
      <c r="AS250" s="36">
        <v>0</v>
      </c>
      <c r="AT250" s="36">
        <v>18075</v>
      </c>
      <c r="AU250" s="36">
        <v>0</v>
      </c>
      <c r="AV250" s="36">
        <v>0</v>
      </c>
      <c r="AW250" s="36">
        <v>7116</v>
      </c>
      <c r="AX250" s="36">
        <v>0</v>
      </c>
      <c r="AY250" s="36">
        <v>29328</v>
      </c>
      <c r="AZ250" s="36">
        <v>143692</v>
      </c>
      <c r="BA250" s="36">
        <v>0</v>
      </c>
      <c r="BB250" s="36">
        <v>0</v>
      </c>
      <c r="BC250" s="36">
        <v>0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>
        <v>0</v>
      </c>
      <c r="BN250" s="36">
        <v>0</v>
      </c>
      <c r="BO250" s="36">
        <v>0</v>
      </c>
      <c r="BP250" s="36">
        <v>0</v>
      </c>
      <c r="BQ250" s="36">
        <v>0</v>
      </c>
      <c r="BR250" s="36">
        <v>0</v>
      </c>
      <c r="BS250" s="36">
        <v>0</v>
      </c>
      <c r="BT250" s="36">
        <v>0</v>
      </c>
      <c r="BU250" s="36">
        <v>0</v>
      </c>
      <c r="BV250" s="36">
        <v>0</v>
      </c>
      <c r="BW250" s="36">
        <v>0</v>
      </c>
      <c r="BX250" s="36">
        <v>0</v>
      </c>
      <c r="BY250" s="36">
        <v>0</v>
      </c>
      <c r="BZ250" s="36">
        <v>51067</v>
      </c>
      <c r="CA250" s="36">
        <v>1312</v>
      </c>
      <c r="CB250" s="36">
        <v>0</v>
      </c>
      <c r="CC250" s="36">
        <v>0</v>
      </c>
      <c r="CD250" s="36">
        <v>1057911</v>
      </c>
      <c r="CE250" s="36">
        <v>1258915</v>
      </c>
      <c r="CF250" s="36">
        <v>0</v>
      </c>
      <c r="CG250" s="36">
        <v>201003</v>
      </c>
      <c r="CH250" s="36">
        <v>0</v>
      </c>
      <c r="CI250" s="36">
        <v>0</v>
      </c>
      <c r="CJ250" s="36">
        <v>0</v>
      </c>
      <c r="CK250" s="36">
        <v>0</v>
      </c>
      <c r="CL250" s="36">
        <v>201003</v>
      </c>
      <c r="CM250" s="36">
        <v>-1258915</v>
      </c>
      <c r="CN250" s="36">
        <v>0</v>
      </c>
      <c r="CO250" s="36">
        <v>0</v>
      </c>
      <c r="CP250" s="36">
        <v>0</v>
      </c>
      <c r="CQ250" s="36">
        <v>0</v>
      </c>
      <c r="CR250" s="36">
        <v>0</v>
      </c>
      <c r="CS250" s="36">
        <v>0</v>
      </c>
      <c r="CT250" s="36">
        <v>0</v>
      </c>
      <c r="CU250" s="36">
        <v>0</v>
      </c>
      <c r="CV250" s="36">
        <v>0</v>
      </c>
      <c r="CW250" s="36">
        <v>0</v>
      </c>
      <c r="CX250" s="36">
        <v>0</v>
      </c>
      <c r="CY250" s="36">
        <v>0</v>
      </c>
      <c r="CZ250" s="36">
        <v>0</v>
      </c>
      <c r="DA250" s="36">
        <v>0</v>
      </c>
      <c r="DB250" s="36">
        <v>0</v>
      </c>
      <c r="DC250" s="36">
        <v>0</v>
      </c>
      <c r="DD250" s="36">
        <v>4</v>
      </c>
      <c r="DE250" s="36">
        <v>-1258911</v>
      </c>
      <c r="DF250" s="36">
        <v>0</v>
      </c>
      <c r="DG250" s="36">
        <v>0</v>
      </c>
      <c r="DH250" s="36">
        <v>0</v>
      </c>
      <c r="DI250" s="36">
        <v>0</v>
      </c>
      <c r="DJ250" s="36">
        <v>0</v>
      </c>
      <c r="DK250" s="36">
        <v>0</v>
      </c>
      <c r="DL250" s="36">
        <v>0</v>
      </c>
      <c r="DM250" s="36">
        <v>0</v>
      </c>
      <c r="DN250" s="36">
        <v>0</v>
      </c>
      <c r="DO250" s="36">
        <v>0</v>
      </c>
      <c r="DP250" s="36">
        <v>0</v>
      </c>
      <c r="DQ250" s="36">
        <v>0</v>
      </c>
      <c r="DR250" s="36">
        <v>0</v>
      </c>
      <c r="DS250" s="36">
        <v>0</v>
      </c>
      <c r="DT250" s="36">
        <v>0</v>
      </c>
      <c r="DU250" s="36">
        <v>0</v>
      </c>
      <c r="DV250" s="36">
        <v>0</v>
      </c>
      <c r="DW250" s="36">
        <v>0</v>
      </c>
      <c r="DX250" s="36">
        <v>0</v>
      </c>
      <c r="DY250" s="36">
        <v>0</v>
      </c>
      <c r="DZ250" s="36">
        <v>0</v>
      </c>
      <c r="EA250" s="36">
        <v>0</v>
      </c>
      <c r="EB250" s="36">
        <v>0</v>
      </c>
      <c r="EC250" s="36">
        <v>0</v>
      </c>
      <c r="ED250" s="36">
        <v>0</v>
      </c>
      <c r="EE250" s="36">
        <v>0</v>
      </c>
      <c r="EF250" s="36">
        <v>0</v>
      </c>
      <c r="EG250" s="36">
        <v>0</v>
      </c>
      <c r="EH250" s="36">
        <v>0</v>
      </c>
      <c r="EI250" s="36">
        <v>0</v>
      </c>
      <c r="EJ250" s="36">
        <v>0</v>
      </c>
      <c r="EK250" s="36">
        <v>0</v>
      </c>
      <c r="EL250" s="36">
        <v>0</v>
      </c>
      <c r="EM250" s="36">
        <v>0</v>
      </c>
      <c r="EN250" s="36">
        <v>0</v>
      </c>
      <c r="EO250" s="36">
        <v>0</v>
      </c>
      <c r="EP250" s="36">
        <v>0</v>
      </c>
      <c r="EQ250" s="36">
        <v>0</v>
      </c>
      <c r="ER250" s="36">
        <v>0</v>
      </c>
      <c r="ES250" s="36">
        <v>0</v>
      </c>
      <c r="ET250" s="36">
        <v>0</v>
      </c>
      <c r="EU250" s="36">
        <v>0</v>
      </c>
      <c r="EV250" s="36">
        <v>0</v>
      </c>
      <c r="EW250" s="36">
        <v>0</v>
      </c>
      <c r="EX250" s="36">
        <v>0</v>
      </c>
      <c r="EY250" s="36">
        <v>0</v>
      </c>
      <c r="EZ250" s="36">
        <v>-4</v>
      </c>
      <c r="FA250" s="36">
        <v>0</v>
      </c>
      <c r="FB250" s="36">
        <v>0</v>
      </c>
      <c r="FC250" s="36">
        <v>0</v>
      </c>
      <c r="FD250" s="36">
        <v>0</v>
      </c>
      <c r="FE250" s="36">
        <v>0</v>
      </c>
      <c r="FF250" s="36">
        <v>0</v>
      </c>
      <c r="FG250" s="36">
        <v>0</v>
      </c>
      <c r="FH250" s="36">
        <v>0</v>
      </c>
      <c r="FI250" s="36">
        <v>0</v>
      </c>
      <c r="FJ250" s="36">
        <v>0</v>
      </c>
      <c r="FK250" s="36">
        <v>0</v>
      </c>
      <c r="FL250" s="36">
        <v>0</v>
      </c>
      <c r="FM250" s="36">
        <v>0</v>
      </c>
      <c r="FN250" s="36">
        <v>0</v>
      </c>
      <c r="FO250" s="36">
        <v>0</v>
      </c>
      <c r="FP250" s="36">
        <v>-4</v>
      </c>
      <c r="FQ250" s="36">
        <v>201003</v>
      </c>
      <c r="FR250" s="36">
        <v>-1</v>
      </c>
      <c r="FS250" s="37"/>
      <c r="FT250" s="39">
        <f t="shared" si="177"/>
        <v>70133</v>
      </c>
      <c r="FU250" s="39">
        <f t="shared" si="178"/>
        <v>664</v>
      </c>
      <c r="FV250" s="39">
        <f t="shared" si="179"/>
        <v>0</v>
      </c>
      <c r="FW250" s="39">
        <f t="shared" si="180"/>
        <v>776535</v>
      </c>
      <c r="FX250" s="39">
        <f t="shared" si="181"/>
        <v>0</v>
      </c>
      <c r="FY250" s="39">
        <f t="shared" si="182"/>
        <v>15189</v>
      </c>
      <c r="FZ250" s="39">
        <f t="shared" si="183"/>
        <v>0</v>
      </c>
      <c r="GA250" s="39">
        <f t="shared" si="184"/>
        <v>24645</v>
      </c>
      <c r="GB250" s="39">
        <f t="shared" si="185"/>
        <v>120750</v>
      </c>
      <c r="GC250" s="39">
        <f t="shared" si="186"/>
        <v>0</v>
      </c>
      <c r="GD250" s="39">
        <f t="shared" si="187"/>
        <v>0</v>
      </c>
      <c r="GE250" s="39">
        <f t="shared" si="188"/>
        <v>0</v>
      </c>
      <c r="GF250" s="39"/>
      <c r="GG250" s="39"/>
      <c r="GH250" s="39">
        <f t="shared" si="189"/>
        <v>5979.8319327731097</v>
      </c>
      <c r="GI250" s="39">
        <f t="shared" si="190"/>
        <v>-4</v>
      </c>
      <c r="GJ250" s="39">
        <f t="shared" si="191"/>
        <v>1013895.8319327731</v>
      </c>
      <c r="GK250" s="39"/>
      <c r="GL250" s="39">
        <f t="shared" si="192"/>
        <v>0</v>
      </c>
      <c r="GM250" s="39"/>
      <c r="GN250" s="39">
        <f t="shared" si="172"/>
        <v>-4</v>
      </c>
      <c r="GO250" s="40">
        <f t="shared" si="193"/>
        <v>192640</v>
      </c>
      <c r="GP250" s="40">
        <f t="shared" si="194"/>
        <v>1206535.8319327731</v>
      </c>
      <c r="GQ250" s="40">
        <f t="shared" si="195"/>
        <v>1206531.8319327731</v>
      </c>
      <c r="GR250" s="39" t="str">
        <f>IFERROR(VLOOKUP(CONCATENATE(C250,R250,S250),'Clientes Afectados'!$L$4:$M$249,2,0),"NO")</f>
        <v>NO</v>
      </c>
      <c r="GS250" s="64">
        <f t="shared" si="176"/>
        <v>29</v>
      </c>
      <c r="GT250" s="39" t="e">
        <f>+IF(GS250&gt;#REF!,"SI","NO")</f>
        <v>#REF!</v>
      </c>
    </row>
    <row r="251" spans="1:202" x14ac:dyDescent="0.25">
      <c r="A251" s="35">
        <v>43070</v>
      </c>
      <c r="B251" s="36">
        <v>1594986</v>
      </c>
      <c r="C251" s="36">
        <v>533094</v>
      </c>
      <c r="D251" s="36">
        <v>533094</v>
      </c>
      <c r="E251" s="37" t="s">
        <v>345</v>
      </c>
      <c r="F251" s="37" t="s">
        <v>229</v>
      </c>
      <c r="G251" s="37" t="s">
        <v>318</v>
      </c>
      <c r="H251" s="85" t="s">
        <v>231</v>
      </c>
      <c r="I251" s="37" t="s">
        <v>244</v>
      </c>
      <c r="J251" s="37" t="s">
        <v>233</v>
      </c>
      <c r="K251" s="37" t="s">
        <v>234</v>
      </c>
      <c r="L251" s="37" t="s">
        <v>235</v>
      </c>
      <c r="M251" s="37" t="s">
        <v>249</v>
      </c>
      <c r="N251" s="37" t="s">
        <v>245</v>
      </c>
      <c r="O251" s="37" t="s">
        <v>245</v>
      </c>
      <c r="P251" s="37" t="s">
        <v>239</v>
      </c>
      <c r="Q251" s="37" t="s">
        <v>240</v>
      </c>
      <c r="R251" s="38">
        <v>42951</v>
      </c>
      <c r="S251" s="38">
        <v>43074</v>
      </c>
      <c r="T251" s="38">
        <v>43076</v>
      </c>
      <c r="U251" s="36">
        <v>206845003</v>
      </c>
      <c r="V251" s="36">
        <v>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36">
        <v>343818</v>
      </c>
      <c r="AD251" s="36">
        <v>0</v>
      </c>
      <c r="AE251" s="36">
        <v>0</v>
      </c>
      <c r="AF251" s="36">
        <v>0</v>
      </c>
      <c r="AG251" s="36">
        <v>0</v>
      </c>
      <c r="AH251" s="36">
        <v>83458</v>
      </c>
      <c r="AI251" s="36">
        <v>790</v>
      </c>
      <c r="AJ251" s="36">
        <v>0</v>
      </c>
      <c r="AK251" s="36">
        <v>25999509</v>
      </c>
      <c r="AL251" s="36">
        <v>0</v>
      </c>
      <c r="AM251" s="36">
        <v>0</v>
      </c>
      <c r="AN251" s="36">
        <v>0</v>
      </c>
      <c r="AO251" s="36">
        <v>0</v>
      </c>
      <c r="AP251" s="36">
        <v>0</v>
      </c>
      <c r="AQ251" s="36">
        <v>0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813292</v>
      </c>
      <c r="AZ251" s="36">
        <v>0</v>
      </c>
      <c r="BA251" s="36">
        <v>0</v>
      </c>
      <c r="BB251" s="36">
        <v>0</v>
      </c>
      <c r="BC251" s="36">
        <v>0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>
        <v>0</v>
      </c>
      <c r="BN251" s="36">
        <v>0</v>
      </c>
      <c r="BO251" s="36">
        <v>0</v>
      </c>
      <c r="BP251" s="36">
        <v>0</v>
      </c>
      <c r="BQ251" s="36">
        <v>0</v>
      </c>
      <c r="BR251" s="36">
        <v>0</v>
      </c>
      <c r="BS251" s="36">
        <v>0</v>
      </c>
      <c r="BT251" s="36">
        <v>0</v>
      </c>
      <c r="BU251" s="36">
        <v>0</v>
      </c>
      <c r="BV251" s="36">
        <v>0</v>
      </c>
      <c r="BW251" s="36">
        <v>0</v>
      </c>
      <c r="BX251" s="36">
        <v>0</v>
      </c>
      <c r="BY251" s="36">
        <v>0</v>
      </c>
      <c r="BZ251" s="36">
        <v>555023</v>
      </c>
      <c r="CA251" s="36">
        <v>21001</v>
      </c>
      <c r="CB251" s="36">
        <v>0</v>
      </c>
      <c r="CC251" s="36">
        <v>0</v>
      </c>
      <c r="CD251" s="36">
        <v>23086617</v>
      </c>
      <c r="CE251" s="36">
        <v>27473074</v>
      </c>
      <c r="CF251" s="36">
        <v>0</v>
      </c>
      <c r="CG251" s="36">
        <v>4386457</v>
      </c>
      <c r="CH251" s="36">
        <v>0</v>
      </c>
      <c r="CI251" s="36">
        <v>0</v>
      </c>
      <c r="CJ251" s="36">
        <v>0</v>
      </c>
      <c r="CK251" s="36">
        <v>0</v>
      </c>
      <c r="CL251" s="36">
        <v>4386457</v>
      </c>
      <c r="CM251" s="36">
        <v>-27473074</v>
      </c>
      <c r="CN251" s="36">
        <v>0</v>
      </c>
      <c r="CO251" s="36">
        <v>0</v>
      </c>
      <c r="CP251" s="36">
        <v>0</v>
      </c>
      <c r="CQ251" s="36">
        <v>0</v>
      </c>
      <c r="CR251" s="36">
        <v>0</v>
      </c>
      <c r="CS251" s="36">
        <v>0</v>
      </c>
      <c r="CT251" s="36">
        <v>0</v>
      </c>
      <c r="CU251" s="36">
        <v>0</v>
      </c>
      <c r="CV251" s="36">
        <v>0</v>
      </c>
      <c r="CW251" s="36">
        <v>0</v>
      </c>
      <c r="CX251" s="36">
        <v>0</v>
      </c>
      <c r="CY251" s="36">
        <v>0</v>
      </c>
      <c r="CZ251" s="36">
        <v>0</v>
      </c>
      <c r="DA251" s="36">
        <v>0</v>
      </c>
      <c r="DB251" s="36">
        <v>0</v>
      </c>
      <c r="DC251" s="36">
        <v>0</v>
      </c>
      <c r="DD251" s="36">
        <v>1387434</v>
      </c>
      <c r="DE251" s="36">
        <v>-26085640</v>
      </c>
      <c r="DF251" s="36">
        <v>0</v>
      </c>
      <c r="DG251" s="36">
        <v>0</v>
      </c>
      <c r="DH251" s="36">
        <v>0</v>
      </c>
      <c r="DI251" s="36">
        <v>0</v>
      </c>
      <c r="DJ251" s="36">
        <v>0</v>
      </c>
      <c r="DK251" s="36">
        <v>0</v>
      </c>
      <c r="DL251" s="36">
        <v>0</v>
      </c>
      <c r="DM251" s="36">
        <v>0</v>
      </c>
      <c r="DN251" s="36">
        <v>0</v>
      </c>
      <c r="DO251" s="36">
        <v>0</v>
      </c>
      <c r="DP251" s="36">
        <v>0</v>
      </c>
      <c r="DQ251" s="36">
        <v>0</v>
      </c>
      <c r="DR251" s="36">
        <v>0</v>
      </c>
      <c r="DS251" s="36">
        <v>0</v>
      </c>
      <c r="DT251" s="36">
        <v>0</v>
      </c>
      <c r="DU251" s="36">
        <v>0</v>
      </c>
      <c r="DV251" s="36">
        <v>0</v>
      </c>
      <c r="DW251" s="36">
        <v>0</v>
      </c>
      <c r="DX251" s="36">
        <v>0</v>
      </c>
      <c r="DY251" s="36">
        <v>0</v>
      </c>
      <c r="DZ251" s="36">
        <v>0</v>
      </c>
      <c r="EA251" s="36">
        <v>0</v>
      </c>
      <c r="EB251" s="36">
        <v>0</v>
      </c>
      <c r="EC251" s="36">
        <v>0</v>
      </c>
      <c r="ED251" s="36">
        <v>0</v>
      </c>
      <c r="EE251" s="36">
        <v>0</v>
      </c>
      <c r="EF251" s="36">
        <v>0</v>
      </c>
      <c r="EG251" s="36">
        <v>0</v>
      </c>
      <c r="EH251" s="36">
        <v>0</v>
      </c>
      <c r="EI251" s="36">
        <v>0</v>
      </c>
      <c r="EJ251" s="36">
        <v>0</v>
      </c>
      <c r="EK251" s="36">
        <v>0</v>
      </c>
      <c r="EL251" s="36">
        <v>0</v>
      </c>
      <c r="EM251" s="36">
        <v>0</v>
      </c>
      <c r="EN251" s="36">
        <v>0</v>
      </c>
      <c r="EO251" s="36">
        <v>0</v>
      </c>
      <c r="EP251" s="36">
        <v>0</v>
      </c>
      <c r="EQ251" s="36">
        <v>0</v>
      </c>
      <c r="ER251" s="36">
        <v>0</v>
      </c>
      <c r="ES251" s="36">
        <v>0</v>
      </c>
      <c r="ET251" s="36">
        <v>0</v>
      </c>
      <c r="EU251" s="36">
        <v>0</v>
      </c>
      <c r="EV251" s="36">
        <v>0</v>
      </c>
      <c r="EW251" s="36">
        <v>0</v>
      </c>
      <c r="EX251" s="36">
        <v>0</v>
      </c>
      <c r="EY251" s="36">
        <v>0</v>
      </c>
      <c r="EZ251" s="36">
        <v>-1387434</v>
      </c>
      <c r="FA251" s="36">
        <v>0</v>
      </c>
      <c r="FB251" s="36">
        <v>0</v>
      </c>
      <c r="FC251" s="36">
        <v>0</v>
      </c>
      <c r="FD251" s="36">
        <v>0</v>
      </c>
      <c r="FE251" s="36">
        <v>0</v>
      </c>
      <c r="FF251" s="36">
        <v>0</v>
      </c>
      <c r="FG251" s="36">
        <v>0</v>
      </c>
      <c r="FH251" s="36">
        <v>0</v>
      </c>
      <c r="FI251" s="36">
        <v>0</v>
      </c>
      <c r="FJ251" s="36">
        <v>0</v>
      </c>
      <c r="FK251" s="36">
        <v>0</v>
      </c>
      <c r="FL251" s="36">
        <v>0</v>
      </c>
      <c r="FM251" s="36">
        <v>0</v>
      </c>
      <c r="FN251" s="36">
        <v>0</v>
      </c>
      <c r="FO251" s="36">
        <v>0</v>
      </c>
      <c r="FP251" s="36">
        <v>-1387434</v>
      </c>
      <c r="FQ251" s="36">
        <v>4386457</v>
      </c>
      <c r="FR251" s="36">
        <v>0</v>
      </c>
      <c r="FS251" s="37"/>
      <c r="FT251" s="39">
        <f t="shared" si="177"/>
        <v>70133</v>
      </c>
      <c r="FU251" s="39">
        <f t="shared" si="178"/>
        <v>664</v>
      </c>
      <c r="FV251" s="39">
        <f t="shared" si="179"/>
        <v>0</v>
      </c>
      <c r="FW251" s="39">
        <f t="shared" si="180"/>
        <v>21848327</v>
      </c>
      <c r="FX251" s="39">
        <f t="shared" si="181"/>
        <v>0</v>
      </c>
      <c r="FY251" s="39">
        <f t="shared" si="182"/>
        <v>0</v>
      </c>
      <c r="FZ251" s="39">
        <f t="shared" si="183"/>
        <v>0</v>
      </c>
      <c r="GA251" s="39">
        <f t="shared" si="184"/>
        <v>683439</v>
      </c>
      <c r="GB251" s="39">
        <f t="shared" si="185"/>
        <v>0</v>
      </c>
      <c r="GC251" s="39">
        <f t="shared" si="186"/>
        <v>0</v>
      </c>
      <c r="GD251" s="39">
        <f t="shared" si="187"/>
        <v>0</v>
      </c>
      <c r="GE251" s="39">
        <f t="shared" si="188"/>
        <v>0</v>
      </c>
      <c r="GF251" s="39"/>
      <c r="GG251" s="39"/>
      <c r="GH251" s="39">
        <f t="shared" si="189"/>
        <v>0</v>
      </c>
      <c r="GI251" s="39">
        <f t="shared" si="190"/>
        <v>-1387434</v>
      </c>
      <c r="GJ251" s="39">
        <f t="shared" si="191"/>
        <v>22602563</v>
      </c>
      <c r="GK251" s="39"/>
      <c r="GL251" s="39">
        <f t="shared" si="192"/>
        <v>0</v>
      </c>
      <c r="GM251" s="39"/>
      <c r="GN251" s="39">
        <f t="shared" si="172"/>
        <v>-1387434</v>
      </c>
      <c r="GO251" s="40">
        <f t="shared" si="193"/>
        <v>4294487</v>
      </c>
      <c r="GP251" s="40">
        <f t="shared" si="194"/>
        <v>26897050</v>
      </c>
      <c r="GQ251" s="40">
        <f t="shared" si="195"/>
        <v>25509616</v>
      </c>
      <c r="GR251" s="39" t="str">
        <f>IFERROR(VLOOKUP(CONCATENATE(C251,R251,S251),'Clientes Afectados'!$L$4:$M$249,2,0),"NO")</f>
        <v>NO</v>
      </c>
      <c r="GS251" s="64">
        <f t="shared" si="176"/>
        <v>123</v>
      </c>
      <c r="GT251" s="39" t="e">
        <f>+IF(GS251&gt;#REF!,"SI","NO")</f>
        <v>#REF!</v>
      </c>
    </row>
    <row r="252" spans="1:202" x14ac:dyDescent="0.25">
      <c r="A252" s="35">
        <v>43070</v>
      </c>
      <c r="B252" s="36">
        <v>1594986</v>
      </c>
      <c r="C252" s="36">
        <v>533096</v>
      </c>
      <c r="D252" s="36">
        <v>533096</v>
      </c>
      <c r="E252" s="37" t="s">
        <v>346</v>
      </c>
      <c r="F252" s="37" t="s">
        <v>229</v>
      </c>
      <c r="G252" s="37" t="s">
        <v>320</v>
      </c>
      <c r="H252" s="85" t="s">
        <v>231</v>
      </c>
      <c r="I252" s="37" t="s">
        <v>244</v>
      </c>
      <c r="J252" s="37" t="s">
        <v>233</v>
      </c>
      <c r="K252" s="37" t="s">
        <v>234</v>
      </c>
      <c r="L252" s="37" t="s">
        <v>235</v>
      </c>
      <c r="M252" s="37" t="s">
        <v>249</v>
      </c>
      <c r="N252" s="37" t="s">
        <v>256</v>
      </c>
      <c r="O252" s="37" t="s">
        <v>245</v>
      </c>
      <c r="P252" s="37" t="s">
        <v>239</v>
      </c>
      <c r="Q252" s="37" t="s">
        <v>240</v>
      </c>
      <c r="R252" s="38">
        <v>43013</v>
      </c>
      <c r="S252" s="38">
        <v>43074</v>
      </c>
      <c r="T252" s="38">
        <v>43076</v>
      </c>
      <c r="U252" s="36">
        <v>206845003</v>
      </c>
      <c r="V252" s="36">
        <v>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36">
        <v>52205</v>
      </c>
      <c r="AD252" s="36">
        <v>0</v>
      </c>
      <c r="AE252" s="36">
        <v>0</v>
      </c>
      <c r="AF252" s="36">
        <v>0</v>
      </c>
      <c r="AG252" s="36">
        <v>0</v>
      </c>
      <c r="AH252" s="36">
        <v>121852</v>
      </c>
      <c r="AI252" s="36">
        <v>790</v>
      </c>
      <c r="AJ252" s="36">
        <v>0</v>
      </c>
      <c r="AK252" s="36">
        <v>3947741</v>
      </c>
      <c r="AL252" s="36">
        <v>0</v>
      </c>
      <c r="AM252" s="36">
        <v>0</v>
      </c>
      <c r="AN252" s="36">
        <v>0</v>
      </c>
      <c r="AO252" s="36">
        <v>0</v>
      </c>
      <c r="AP252" s="36">
        <v>0</v>
      </c>
      <c r="AQ252" s="36">
        <v>0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127455</v>
      </c>
      <c r="AZ252" s="36">
        <v>0</v>
      </c>
      <c r="BA252" s="36">
        <v>0</v>
      </c>
      <c r="BB252" s="36">
        <v>0</v>
      </c>
      <c r="BC252" s="36">
        <v>0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>
        <v>0</v>
      </c>
      <c r="BN252" s="36">
        <v>0</v>
      </c>
      <c r="BO252" s="36">
        <v>0</v>
      </c>
      <c r="BP252" s="36">
        <v>0</v>
      </c>
      <c r="BQ252" s="36">
        <v>0</v>
      </c>
      <c r="BR252" s="36">
        <v>0</v>
      </c>
      <c r="BS252" s="36">
        <v>0</v>
      </c>
      <c r="BT252" s="36">
        <v>0</v>
      </c>
      <c r="BU252" s="36">
        <v>0</v>
      </c>
      <c r="BV252" s="36">
        <v>0</v>
      </c>
      <c r="BW252" s="36">
        <v>0</v>
      </c>
      <c r="BX252" s="36">
        <v>0</v>
      </c>
      <c r="BY252" s="36">
        <v>0</v>
      </c>
      <c r="BZ252" s="36">
        <v>195148</v>
      </c>
      <c r="CA252" s="36">
        <v>4123</v>
      </c>
      <c r="CB252" s="36">
        <v>0</v>
      </c>
      <c r="CC252" s="36">
        <v>0</v>
      </c>
      <c r="CD252" s="36">
        <v>3695050</v>
      </c>
      <c r="CE252" s="36">
        <v>4397109</v>
      </c>
      <c r="CF252" s="36">
        <v>0</v>
      </c>
      <c r="CG252" s="36">
        <v>702060</v>
      </c>
      <c r="CH252" s="36">
        <v>0</v>
      </c>
      <c r="CI252" s="36">
        <v>0</v>
      </c>
      <c r="CJ252" s="36">
        <v>0</v>
      </c>
      <c r="CK252" s="36">
        <v>0</v>
      </c>
      <c r="CL252" s="36">
        <v>702060</v>
      </c>
      <c r="CM252" s="36">
        <v>-4397109</v>
      </c>
      <c r="CN252" s="36">
        <v>0</v>
      </c>
      <c r="CO252" s="36">
        <v>0</v>
      </c>
      <c r="CP252" s="36">
        <v>0</v>
      </c>
      <c r="CQ252" s="36">
        <v>0</v>
      </c>
      <c r="CR252" s="36">
        <v>0</v>
      </c>
      <c r="CS252" s="36">
        <v>0</v>
      </c>
      <c r="CT252" s="36">
        <v>0</v>
      </c>
      <c r="CU252" s="36">
        <v>0</v>
      </c>
      <c r="CV252" s="36">
        <v>0</v>
      </c>
      <c r="CW252" s="36">
        <v>0</v>
      </c>
      <c r="CX252" s="36">
        <v>0</v>
      </c>
      <c r="CY252" s="36">
        <v>0</v>
      </c>
      <c r="CZ252" s="36">
        <v>0</v>
      </c>
      <c r="DA252" s="36">
        <v>0</v>
      </c>
      <c r="DB252" s="36">
        <v>0</v>
      </c>
      <c r="DC252" s="36">
        <v>0</v>
      </c>
      <c r="DD252" s="36">
        <v>160874</v>
      </c>
      <c r="DE252" s="36">
        <v>-4236235</v>
      </c>
      <c r="DF252" s="36">
        <v>0</v>
      </c>
      <c r="DG252" s="36">
        <v>0</v>
      </c>
      <c r="DH252" s="36">
        <v>0</v>
      </c>
      <c r="DI252" s="36">
        <v>0</v>
      </c>
      <c r="DJ252" s="36">
        <v>0</v>
      </c>
      <c r="DK252" s="36">
        <v>0</v>
      </c>
      <c r="DL252" s="36">
        <v>0</v>
      </c>
      <c r="DM252" s="36">
        <v>0</v>
      </c>
      <c r="DN252" s="36">
        <v>0</v>
      </c>
      <c r="DO252" s="36">
        <v>0</v>
      </c>
      <c r="DP252" s="36">
        <v>0</v>
      </c>
      <c r="DQ252" s="36">
        <v>0</v>
      </c>
      <c r="DR252" s="36">
        <v>0</v>
      </c>
      <c r="DS252" s="36">
        <v>0</v>
      </c>
      <c r="DT252" s="36">
        <v>0</v>
      </c>
      <c r="DU252" s="36">
        <v>0</v>
      </c>
      <c r="DV252" s="36">
        <v>0</v>
      </c>
      <c r="DW252" s="36">
        <v>0</v>
      </c>
      <c r="DX252" s="36">
        <v>0</v>
      </c>
      <c r="DY252" s="36">
        <v>0</v>
      </c>
      <c r="DZ252" s="36">
        <v>0</v>
      </c>
      <c r="EA252" s="36">
        <v>0</v>
      </c>
      <c r="EB252" s="36">
        <v>0</v>
      </c>
      <c r="EC252" s="36">
        <v>0</v>
      </c>
      <c r="ED252" s="36">
        <v>0</v>
      </c>
      <c r="EE252" s="36">
        <v>0</v>
      </c>
      <c r="EF252" s="36">
        <v>0</v>
      </c>
      <c r="EG252" s="36">
        <v>0</v>
      </c>
      <c r="EH252" s="36">
        <v>0</v>
      </c>
      <c r="EI252" s="36">
        <v>0</v>
      </c>
      <c r="EJ252" s="36">
        <v>0</v>
      </c>
      <c r="EK252" s="36">
        <v>0</v>
      </c>
      <c r="EL252" s="36">
        <v>0</v>
      </c>
      <c r="EM252" s="36">
        <v>0</v>
      </c>
      <c r="EN252" s="36">
        <v>0</v>
      </c>
      <c r="EO252" s="36">
        <v>0</v>
      </c>
      <c r="EP252" s="36">
        <v>0</v>
      </c>
      <c r="EQ252" s="36">
        <v>0</v>
      </c>
      <c r="ER252" s="36">
        <v>0</v>
      </c>
      <c r="ES252" s="36">
        <v>0</v>
      </c>
      <c r="ET252" s="36">
        <v>0</v>
      </c>
      <c r="EU252" s="36">
        <v>0</v>
      </c>
      <c r="EV252" s="36">
        <v>0</v>
      </c>
      <c r="EW252" s="36">
        <v>0</v>
      </c>
      <c r="EX252" s="36">
        <v>0</v>
      </c>
      <c r="EY252" s="36">
        <v>0</v>
      </c>
      <c r="EZ252" s="36">
        <v>-160874</v>
      </c>
      <c r="FA252" s="36">
        <v>0</v>
      </c>
      <c r="FB252" s="36">
        <v>0</v>
      </c>
      <c r="FC252" s="36">
        <v>0</v>
      </c>
      <c r="FD252" s="36">
        <v>0</v>
      </c>
      <c r="FE252" s="36">
        <v>0</v>
      </c>
      <c r="FF252" s="36">
        <v>0</v>
      </c>
      <c r="FG252" s="36">
        <v>0</v>
      </c>
      <c r="FH252" s="36">
        <v>0</v>
      </c>
      <c r="FI252" s="36">
        <v>0</v>
      </c>
      <c r="FJ252" s="36">
        <v>0</v>
      </c>
      <c r="FK252" s="36">
        <v>0</v>
      </c>
      <c r="FL252" s="36">
        <v>0</v>
      </c>
      <c r="FM252" s="36">
        <v>0</v>
      </c>
      <c r="FN252" s="36">
        <v>0</v>
      </c>
      <c r="FO252" s="36">
        <v>0</v>
      </c>
      <c r="FP252" s="36">
        <v>-160874</v>
      </c>
      <c r="FQ252" s="36">
        <v>702060</v>
      </c>
      <c r="FR252" s="36">
        <v>0</v>
      </c>
      <c r="FS252" s="37"/>
      <c r="FT252" s="39">
        <f t="shared" si="177"/>
        <v>102397</v>
      </c>
      <c r="FU252" s="39">
        <f t="shared" si="178"/>
        <v>664</v>
      </c>
      <c r="FV252" s="39">
        <f t="shared" si="179"/>
        <v>0</v>
      </c>
      <c r="FW252" s="39">
        <f t="shared" si="180"/>
        <v>3317429</v>
      </c>
      <c r="FX252" s="39">
        <f t="shared" si="181"/>
        <v>0</v>
      </c>
      <c r="FY252" s="39">
        <f t="shared" si="182"/>
        <v>0</v>
      </c>
      <c r="FZ252" s="39">
        <f t="shared" si="183"/>
        <v>0</v>
      </c>
      <c r="GA252" s="39">
        <f t="shared" si="184"/>
        <v>107105</v>
      </c>
      <c r="GB252" s="39">
        <f t="shared" si="185"/>
        <v>0</v>
      </c>
      <c r="GC252" s="39">
        <f t="shared" si="186"/>
        <v>0</v>
      </c>
      <c r="GD252" s="39">
        <f t="shared" si="187"/>
        <v>0</v>
      </c>
      <c r="GE252" s="39">
        <f t="shared" si="188"/>
        <v>0</v>
      </c>
      <c r="GF252" s="39"/>
      <c r="GG252" s="39"/>
      <c r="GH252" s="39">
        <f t="shared" si="189"/>
        <v>0</v>
      </c>
      <c r="GI252" s="39">
        <f t="shared" si="190"/>
        <v>-160874</v>
      </c>
      <c r="GJ252" s="39">
        <f t="shared" si="191"/>
        <v>3527595</v>
      </c>
      <c r="GK252" s="39"/>
      <c r="GL252" s="39">
        <f t="shared" si="192"/>
        <v>0</v>
      </c>
      <c r="GM252" s="39"/>
      <c r="GN252" s="39">
        <f t="shared" si="172"/>
        <v>-160874</v>
      </c>
      <c r="GO252" s="40">
        <f t="shared" si="193"/>
        <v>670243</v>
      </c>
      <c r="GP252" s="40">
        <f t="shared" si="194"/>
        <v>4197838</v>
      </c>
      <c r="GQ252" s="40">
        <f t="shared" si="195"/>
        <v>4036964</v>
      </c>
      <c r="GR252" s="39" t="str">
        <f>IFERROR(VLOOKUP(CONCATENATE(C252,R252,S252),'Clientes Afectados'!$L$4:$M$249,2,0),"NO")</f>
        <v>NO</v>
      </c>
      <c r="GS252" s="64">
        <f t="shared" si="176"/>
        <v>61</v>
      </c>
      <c r="GT252" s="39" t="e">
        <f>+IF(GS252&gt;#REF!,"SI","NO")</f>
        <v>#REF!</v>
      </c>
    </row>
    <row r="253" spans="1:202" x14ac:dyDescent="0.25">
      <c r="A253" s="35">
        <v>43070</v>
      </c>
      <c r="B253" s="36">
        <v>1594986</v>
      </c>
      <c r="C253" s="36">
        <v>533097</v>
      </c>
      <c r="D253" s="36">
        <v>533097</v>
      </c>
      <c r="E253" s="37" t="s">
        <v>247</v>
      </c>
      <c r="F253" s="37" t="s">
        <v>229</v>
      </c>
      <c r="G253" s="37" t="s">
        <v>248</v>
      </c>
      <c r="H253" s="85" t="s">
        <v>231</v>
      </c>
      <c r="I253" s="37" t="s">
        <v>244</v>
      </c>
      <c r="J253" s="37" t="s">
        <v>233</v>
      </c>
      <c r="K253" s="37" t="s">
        <v>234</v>
      </c>
      <c r="L253" s="37" t="s">
        <v>235</v>
      </c>
      <c r="M253" s="37" t="s">
        <v>249</v>
      </c>
      <c r="N253" s="37" t="s">
        <v>245</v>
      </c>
      <c r="O253" s="37" t="s">
        <v>245</v>
      </c>
      <c r="P253" s="37" t="s">
        <v>239</v>
      </c>
      <c r="Q253" s="37" t="s">
        <v>240</v>
      </c>
      <c r="R253" s="38">
        <v>43045</v>
      </c>
      <c r="S253" s="38">
        <v>43074</v>
      </c>
      <c r="T253" s="38">
        <v>43076</v>
      </c>
      <c r="U253" s="36">
        <v>206845003</v>
      </c>
      <c r="V253" s="36">
        <v>48570</v>
      </c>
      <c r="W253" s="36">
        <v>0</v>
      </c>
      <c r="X253" s="36">
        <v>32383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94</v>
      </c>
      <c r="AE253" s="36">
        <v>95</v>
      </c>
      <c r="AF253" s="36">
        <v>91</v>
      </c>
      <c r="AG253" s="36">
        <v>506</v>
      </c>
      <c r="AH253" s="36">
        <v>201488</v>
      </c>
      <c r="AI253" s="36">
        <v>790</v>
      </c>
      <c r="AJ253" s="36">
        <v>0</v>
      </c>
      <c r="AK253" s="36">
        <v>3672862</v>
      </c>
      <c r="AL253" s="36">
        <v>0</v>
      </c>
      <c r="AM253" s="36">
        <v>0</v>
      </c>
      <c r="AN253" s="36">
        <v>0</v>
      </c>
      <c r="AO253" s="36">
        <v>0</v>
      </c>
      <c r="AP253" s="36">
        <v>0</v>
      </c>
      <c r="AQ253" s="36">
        <v>0</v>
      </c>
      <c r="AR253" s="36">
        <v>0</v>
      </c>
      <c r="AS253" s="36">
        <v>0</v>
      </c>
      <c r="AT253" s="36">
        <v>71844</v>
      </c>
      <c r="AU253" s="36">
        <v>0</v>
      </c>
      <c r="AV253" s="36">
        <v>0</v>
      </c>
      <c r="AW253" s="36">
        <v>28283</v>
      </c>
      <c r="AX253" s="36">
        <v>0</v>
      </c>
      <c r="AY253" s="36">
        <v>116700</v>
      </c>
      <c r="AZ253" s="36">
        <v>3032502</v>
      </c>
      <c r="BA253" s="36">
        <v>682207</v>
      </c>
      <c r="BB253" s="36">
        <v>0</v>
      </c>
      <c r="BC253" s="36">
        <v>0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>
        <v>0</v>
      </c>
      <c r="BN253" s="36">
        <v>0</v>
      </c>
      <c r="BO253" s="36">
        <v>0</v>
      </c>
      <c r="BP253" s="36">
        <v>0</v>
      </c>
      <c r="BQ253" s="36">
        <v>0</v>
      </c>
      <c r="BR253" s="36">
        <v>0</v>
      </c>
      <c r="BS253" s="36">
        <v>0</v>
      </c>
      <c r="BT253" s="36">
        <v>0</v>
      </c>
      <c r="BU253" s="36">
        <v>0</v>
      </c>
      <c r="BV253" s="36">
        <v>0</v>
      </c>
      <c r="BW253" s="36">
        <v>0</v>
      </c>
      <c r="BX253" s="36">
        <v>0</v>
      </c>
      <c r="BY253" s="36">
        <v>0</v>
      </c>
      <c r="BZ253" s="36">
        <v>161957</v>
      </c>
      <c r="CA253" s="36">
        <v>3551</v>
      </c>
      <c r="CB253" s="36">
        <v>0</v>
      </c>
      <c r="CC253" s="36">
        <v>0</v>
      </c>
      <c r="CD253" s="36">
        <v>6699315</v>
      </c>
      <c r="CE253" s="36">
        <v>7972184</v>
      </c>
      <c r="CF253" s="36">
        <v>0</v>
      </c>
      <c r="CG253" s="36">
        <v>1272870</v>
      </c>
      <c r="CH253" s="36">
        <v>0</v>
      </c>
      <c r="CI253" s="36">
        <v>0</v>
      </c>
      <c r="CJ253" s="36">
        <v>0</v>
      </c>
      <c r="CK253" s="36">
        <v>0</v>
      </c>
      <c r="CL253" s="36">
        <v>1272870</v>
      </c>
      <c r="CM253" s="36">
        <v>-7972184</v>
      </c>
      <c r="CN253" s="36">
        <v>0</v>
      </c>
      <c r="CO253" s="36">
        <v>0</v>
      </c>
      <c r="CP253" s="36">
        <v>0</v>
      </c>
      <c r="CQ253" s="36">
        <v>0</v>
      </c>
      <c r="CR253" s="36">
        <v>0</v>
      </c>
      <c r="CS253" s="36">
        <v>0</v>
      </c>
      <c r="CT253" s="36">
        <v>0</v>
      </c>
      <c r="CU253" s="36">
        <v>0</v>
      </c>
      <c r="CV253" s="36">
        <v>0</v>
      </c>
      <c r="CW253" s="36">
        <v>0</v>
      </c>
      <c r="CX253" s="36">
        <v>0</v>
      </c>
      <c r="CY253" s="36">
        <v>0</v>
      </c>
      <c r="CZ253" s="36">
        <v>0</v>
      </c>
      <c r="DA253" s="36">
        <v>0</v>
      </c>
      <c r="DB253" s="36">
        <v>0</v>
      </c>
      <c r="DC253" s="36">
        <v>0</v>
      </c>
      <c r="DD253" s="36">
        <v>148173</v>
      </c>
      <c r="DE253" s="36">
        <v>-7824011</v>
      </c>
      <c r="DF253" s="36">
        <v>0</v>
      </c>
      <c r="DG253" s="36">
        <v>0</v>
      </c>
      <c r="DH253" s="36">
        <v>0</v>
      </c>
      <c r="DI253" s="36">
        <v>0</v>
      </c>
      <c r="DJ253" s="36">
        <v>0</v>
      </c>
      <c r="DK253" s="36">
        <v>0</v>
      </c>
      <c r="DL253" s="36">
        <v>0</v>
      </c>
      <c r="DM253" s="36">
        <v>0</v>
      </c>
      <c r="DN253" s="36">
        <v>0</v>
      </c>
      <c r="DO253" s="36">
        <v>0</v>
      </c>
      <c r="DP253" s="36">
        <v>0</v>
      </c>
      <c r="DQ253" s="36">
        <v>0</v>
      </c>
      <c r="DR253" s="36">
        <v>0</v>
      </c>
      <c r="DS253" s="36">
        <v>0</v>
      </c>
      <c r="DT253" s="36">
        <v>0</v>
      </c>
      <c r="DU253" s="36">
        <v>0</v>
      </c>
      <c r="DV253" s="36">
        <v>0</v>
      </c>
      <c r="DW253" s="36">
        <v>0</v>
      </c>
      <c r="DX253" s="36">
        <v>0</v>
      </c>
      <c r="DY253" s="36">
        <v>0</v>
      </c>
      <c r="DZ253" s="36">
        <v>0</v>
      </c>
      <c r="EA253" s="36">
        <v>0</v>
      </c>
      <c r="EB253" s="36">
        <v>0</v>
      </c>
      <c r="EC253" s="36">
        <v>0</v>
      </c>
      <c r="ED253" s="36">
        <v>0</v>
      </c>
      <c r="EE253" s="36">
        <v>0</v>
      </c>
      <c r="EF253" s="36">
        <v>0</v>
      </c>
      <c r="EG253" s="36">
        <v>0</v>
      </c>
      <c r="EH253" s="36">
        <v>0</v>
      </c>
      <c r="EI253" s="36">
        <v>0</v>
      </c>
      <c r="EJ253" s="36">
        <v>0</v>
      </c>
      <c r="EK253" s="36">
        <v>0</v>
      </c>
      <c r="EL253" s="36">
        <v>0</v>
      </c>
      <c r="EM253" s="36">
        <v>0</v>
      </c>
      <c r="EN253" s="36">
        <v>0</v>
      </c>
      <c r="EO253" s="36">
        <v>0</v>
      </c>
      <c r="EP253" s="36">
        <v>0</v>
      </c>
      <c r="EQ253" s="36">
        <v>0</v>
      </c>
      <c r="ER253" s="36">
        <v>0</v>
      </c>
      <c r="ES253" s="36">
        <v>0</v>
      </c>
      <c r="ET253" s="36">
        <v>0</v>
      </c>
      <c r="EU253" s="36">
        <v>0</v>
      </c>
      <c r="EV253" s="36">
        <v>0</v>
      </c>
      <c r="EW253" s="36">
        <v>0</v>
      </c>
      <c r="EX253" s="36">
        <v>0</v>
      </c>
      <c r="EY253" s="36">
        <v>0</v>
      </c>
      <c r="EZ253" s="36">
        <v>-148173</v>
      </c>
      <c r="FA253" s="36">
        <v>0</v>
      </c>
      <c r="FB253" s="36">
        <v>0</v>
      </c>
      <c r="FC253" s="36">
        <v>0</v>
      </c>
      <c r="FD253" s="36">
        <v>0</v>
      </c>
      <c r="FE253" s="36">
        <v>0</v>
      </c>
      <c r="FF253" s="36">
        <v>0</v>
      </c>
      <c r="FG253" s="36">
        <v>0</v>
      </c>
      <c r="FH253" s="36">
        <v>0</v>
      </c>
      <c r="FI253" s="36">
        <v>0</v>
      </c>
      <c r="FJ253" s="36">
        <v>0</v>
      </c>
      <c r="FK253" s="36">
        <v>0</v>
      </c>
      <c r="FL253" s="36">
        <v>0</v>
      </c>
      <c r="FM253" s="36">
        <v>0</v>
      </c>
      <c r="FN253" s="36">
        <v>0</v>
      </c>
      <c r="FO253" s="36">
        <v>0</v>
      </c>
      <c r="FP253" s="36">
        <v>-148173</v>
      </c>
      <c r="FQ253" s="36">
        <v>1272870</v>
      </c>
      <c r="FR253" s="36">
        <v>1</v>
      </c>
      <c r="FS253" s="37"/>
      <c r="FT253" s="39">
        <f t="shared" si="177"/>
        <v>169318</v>
      </c>
      <c r="FU253" s="39">
        <f t="shared" si="178"/>
        <v>664</v>
      </c>
      <c r="FV253" s="39">
        <f t="shared" si="179"/>
        <v>0</v>
      </c>
      <c r="FW253" s="39">
        <f t="shared" si="180"/>
        <v>3086439</v>
      </c>
      <c r="FX253" s="39">
        <f t="shared" si="181"/>
        <v>0</v>
      </c>
      <c r="FY253" s="39">
        <f t="shared" si="182"/>
        <v>60373</v>
      </c>
      <c r="FZ253" s="39">
        <f t="shared" si="183"/>
        <v>0</v>
      </c>
      <c r="GA253" s="39">
        <f t="shared" si="184"/>
        <v>98067</v>
      </c>
      <c r="GB253" s="39">
        <f t="shared" si="185"/>
        <v>2548321</v>
      </c>
      <c r="GC253" s="39">
        <f t="shared" si="186"/>
        <v>573283</v>
      </c>
      <c r="GD253" s="39">
        <f t="shared" si="187"/>
        <v>0</v>
      </c>
      <c r="GE253" s="39">
        <f t="shared" si="188"/>
        <v>0</v>
      </c>
      <c r="GF253" s="39"/>
      <c r="GG253" s="39"/>
      <c r="GH253" s="39">
        <f t="shared" si="189"/>
        <v>23767.226890756305</v>
      </c>
      <c r="GI253" s="39">
        <f t="shared" si="190"/>
        <v>-148173</v>
      </c>
      <c r="GJ253" s="39">
        <f t="shared" si="191"/>
        <v>6560232.2268907567</v>
      </c>
      <c r="GK253" s="39"/>
      <c r="GL253" s="39">
        <f t="shared" si="192"/>
        <v>0</v>
      </c>
      <c r="GM253" s="39"/>
      <c r="GN253" s="39">
        <f t="shared" si="172"/>
        <v>-148173</v>
      </c>
      <c r="GO253" s="40">
        <f t="shared" si="193"/>
        <v>1246444</v>
      </c>
      <c r="GP253" s="40">
        <f t="shared" si="194"/>
        <v>7806676.2268907567</v>
      </c>
      <c r="GQ253" s="40">
        <f t="shared" si="195"/>
        <v>7658503.2268907567</v>
      </c>
      <c r="GR253" s="39" t="str">
        <f>IFERROR(VLOOKUP(CONCATENATE(C253,R253,S253),'Clientes Afectados'!$L$4:$M$249,2,0),"NO")</f>
        <v>NO</v>
      </c>
      <c r="GS253" s="64">
        <f t="shared" si="176"/>
        <v>29</v>
      </c>
      <c r="GT253" s="39" t="e">
        <f>+IF(GS253&gt;#REF!,"SI","NO")</f>
        <v>#REF!</v>
      </c>
    </row>
    <row r="254" spans="1:202" x14ac:dyDescent="0.25">
      <c r="A254" s="35">
        <v>43070</v>
      </c>
      <c r="B254" s="36">
        <v>1594986</v>
      </c>
      <c r="C254" s="36">
        <v>533104</v>
      </c>
      <c r="D254" s="36">
        <v>533104</v>
      </c>
      <c r="E254" s="37" t="s">
        <v>250</v>
      </c>
      <c r="F254" s="37" t="s">
        <v>229</v>
      </c>
      <c r="G254" s="37" t="s">
        <v>251</v>
      </c>
      <c r="H254" s="85" t="s">
        <v>231</v>
      </c>
      <c r="I254" s="37" t="s">
        <v>244</v>
      </c>
      <c r="J254" s="37" t="s">
        <v>233</v>
      </c>
      <c r="K254" s="37" t="s">
        <v>234</v>
      </c>
      <c r="L254" s="37" t="s">
        <v>235</v>
      </c>
      <c r="M254" s="37" t="s">
        <v>252</v>
      </c>
      <c r="N254" s="37" t="s">
        <v>237</v>
      </c>
      <c r="O254" s="37" t="s">
        <v>253</v>
      </c>
      <c r="P254" s="37" t="s">
        <v>239</v>
      </c>
      <c r="Q254" s="37" t="s">
        <v>240</v>
      </c>
      <c r="R254" s="38">
        <v>43013</v>
      </c>
      <c r="S254" s="38">
        <v>43074</v>
      </c>
      <c r="T254" s="38">
        <v>43076</v>
      </c>
      <c r="U254" s="36">
        <v>206845003</v>
      </c>
      <c r="V254" s="36">
        <v>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36">
        <v>2006</v>
      </c>
      <c r="AD254" s="36">
        <v>0</v>
      </c>
      <c r="AE254" s="36">
        <v>0</v>
      </c>
      <c r="AF254" s="36">
        <v>0</v>
      </c>
      <c r="AG254" s="36">
        <v>0</v>
      </c>
      <c r="AH254" s="36">
        <v>147502</v>
      </c>
      <c r="AI254" s="36">
        <v>790</v>
      </c>
      <c r="AJ254" s="36">
        <v>0</v>
      </c>
      <c r="AK254" s="36">
        <v>151694</v>
      </c>
      <c r="AL254" s="36">
        <v>0</v>
      </c>
      <c r="AM254" s="36">
        <v>0</v>
      </c>
      <c r="AN254" s="36">
        <v>0</v>
      </c>
      <c r="AO254" s="36">
        <v>0</v>
      </c>
      <c r="AP254" s="36">
        <v>0</v>
      </c>
      <c r="AQ254" s="36">
        <v>0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77208</v>
      </c>
      <c r="AZ254" s="36">
        <v>0</v>
      </c>
      <c r="BA254" s="36">
        <v>0</v>
      </c>
      <c r="BB254" s="36">
        <v>0</v>
      </c>
      <c r="BC254" s="36">
        <v>0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>
        <v>0</v>
      </c>
      <c r="BN254" s="36">
        <v>0</v>
      </c>
      <c r="BO254" s="36">
        <v>0</v>
      </c>
      <c r="BP254" s="36">
        <v>0</v>
      </c>
      <c r="BQ254" s="36">
        <v>0</v>
      </c>
      <c r="BR254" s="36">
        <v>0</v>
      </c>
      <c r="BS254" s="36">
        <v>0</v>
      </c>
      <c r="BT254" s="36">
        <v>0</v>
      </c>
      <c r="BU254" s="36">
        <v>0</v>
      </c>
      <c r="BV254" s="36">
        <v>0</v>
      </c>
      <c r="BW254" s="36">
        <v>0</v>
      </c>
      <c r="BX254" s="36">
        <v>0</v>
      </c>
      <c r="BY254" s="36">
        <v>0</v>
      </c>
      <c r="BZ254" s="36">
        <v>118946</v>
      </c>
      <c r="CA254" s="36">
        <v>3279</v>
      </c>
      <c r="CB254" s="36">
        <v>0</v>
      </c>
      <c r="CC254" s="36">
        <v>0</v>
      </c>
      <c r="CD254" s="36">
        <v>419680</v>
      </c>
      <c r="CE254" s="36">
        <v>499419</v>
      </c>
      <c r="CF254" s="36">
        <v>0</v>
      </c>
      <c r="CG254" s="36">
        <v>79739</v>
      </c>
      <c r="CH254" s="36">
        <v>0</v>
      </c>
      <c r="CI254" s="36">
        <v>0</v>
      </c>
      <c r="CJ254" s="36">
        <v>0</v>
      </c>
      <c r="CK254" s="36">
        <v>0</v>
      </c>
      <c r="CL254" s="36">
        <v>79739</v>
      </c>
      <c r="CM254" s="36">
        <v>-499419</v>
      </c>
      <c r="CN254" s="36">
        <v>0</v>
      </c>
      <c r="CO254" s="36">
        <v>0</v>
      </c>
      <c r="CP254" s="36">
        <v>0</v>
      </c>
      <c r="CQ254" s="36">
        <v>0</v>
      </c>
      <c r="CR254" s="36">
        <v>0</v>
      </c>
      <c r="CS254" s="36">
        <v>0</v>
      </c>
      <c r="CT254" s="36">
        <v>0</v>
      </c>
      <c r="CU254" s="36">
        <v>0</v>
      </c>
      <c r="CV254" s="36">
        <v>0</v>
      </c>
      <c r="CW254" s="36">
        <v>0</v>
      </c>
      <c r="CX254" s="36">
        <v>0</v>
      </c>
      <c r="CY254" s="36">
        <v>0</v>
      </c>
      <c r="CZ254" s="36">
        <v>0</v>
      </c>
      <c r="DA254" s="36">
        <v>0</v>
      </c>
      <c r="DB254" s="36">
        <v>0</v>
      </c>
      <c r="DC254" s="36">
        <v>0</v>
      </c>
      <c r="DD254" s="36">
        <v>37543</v>
      </c>
      <c r="DE254" s="36">
        <v>-461876</v>
      </c>
      <c r="DF254" s="36">
        <v>0</v>
      </c>
      <c r="DG254" s="36">
        <v>0</v>
      </c>
      <c r="DH254" s="36">
        <v>0</v>
      </c>
      <c r="DI254" s="36">
        <v>0</v>
      </c>
      <c r="DJ254" s="36">
        <v>0</v>
      </c>
      <c r="DK254" s="36">
        <v>0</v>
      </c>
      <c r="DL254" s="36">
        <v>0</v>
      </c>
      <c r="DM254" s="36">
        <v>0</v>
      </c>
      <c r="DN254" s="36">
        <v>0</v>
      </c>
      <c r="DO254" s="36">
        <v>0</v>
      </c>
      <c r="DP254" s="36">
        <v>0</v>
      </c>
      <c r="DQ254" s="36">
        <v>0</v>
      </c>
      <c r="DR254" s="36">
        <v>0</v>
      </c>
      <c r="DS254" s="36">
        <v>0</v>
      </c>
      <c r="DT254" s="36">
        <v>0</v>
      </c>
      <c r="DU254" s="36">
        <v>0</v>
      </c>
      <c r="DV254" s="36">
        <v>0</v>
      </c>
      <c r="DW254" s="36">
        <v>0</v>
      </c>
      <c r="DX254" s="36">
        <v>0</v>
      </c>
      <c r="DY254" s="36">
        <v>0</v>
      </c>
      <c r="DZ254" s="36">
        <v>0</v>
      </c>
      <c r="EA254" s="36">
        <v>0</v>
      </c>
      <c r="EB254" s="36">
        <v>0</v>
      </c>
      <c r="EC254" s="36">
        <v>0</v>
      </c>
      <c r="ED254" s="36">
        <v>0</v>
      </c>
      <c r="EE254" s="36">
        <v>0</v>
      </c>
      <c r="EF254" s="36">
        <v>0</v>
      </c>
      <c r="EG254" s="36">
        <v>0</v>
      </c>
      <c r="EH254" s="36">
        <v>0</v>
      </c>
      <c r="EI254" s="36">
        <v>0</v>
      </c>
      <c r="EJ254" s="36">
        <v>0</v>
      </c>
      <c r="EK254" s="36">
        <v>0</v>
      </c>
      <c r="EL254" s="36">
        <v>0</v>
      </c>
      <c r="EM254" s="36">
        <v>0</v>
      </c>
      <c r="EN254" s="36">
        <v>0</v>
      </c>
      <c r="EO254" s="36">
        <v>0</v>
      </c>
      <c r="EP254" s="36">
        <v>0</v>
      </c>
      <c r="EQ254" s="36">
        <v>0</v>
      </c>
      <c r="ER254" s="36">
        <v>0</v>
      </c>
      <c r="ES254" s="36">
        <v>0</v>
      </c>
      <c r="ET254" s="36">
        <v>0</v>
      </c>
      <c r="EU254" s="36">
        <v>0</v>
      </c>
      <c r="EV254" s="36">
        <v>0</v>
      </c>
      <c r="EW254" s="36">
        <v>0</v>
      </c>
      <c r="EX254" s="36">
        <v>0</v>
      </c>
      <c r="EY254" s="36">
        <v>0</v>
      </c>
      <c r="EZ254" s="36">
        <v>-37543</v>
      </c>
      <c r="FA254" s="36">
        <v>0</v>
      </c>
      <c r="FB254" s="36">
        <v>0</v>
      </c>
      <c r="FC254" s="36">
        <v>0</v>
      </c>
      <c r="FD254" s="36">
        <v>0</v>
      </c>
      <c r="FE254" s="36">
        <v>0</v>
      </c>
      <c r="FF254" s="36">
        <v>0</v>
      </c>
      <c r="FG254" s="36">
        <v>0</v>
      </c>
      <c r="FH254" s="36">
        <v>0</v>
      </c>
      <c r="FI254" s="36">
        <v>0</v>
      </c>
      <c r="FJ254" s="36">
        <v>0</v>
      </c>
      <c r="FK254" s="36">
        <v>0</v>
      </c>
      <c r="FL254" s="36">
        <v>0</v>
      </c>
      <c r="FM254" s="36">
        <v>0</v>
      </c>
      <c r="FN254" s="36">
        <v>0</v>
      </c>
      <c r="FO254" s="36">
        <v>0</v>
      </c>
      <c r="FP254" s="36">
        <v>-37543</v>
      </c>
      <c r="FQ254" s="36">
        <v>79739</v>
      </c>
      <c r="FR254" s="36">
        <v>0</v>
      </c>
      <c r="FS254" s="37"/>
      <c r="FT254" s="39">
        <f t="shared" si="177"/>
        <v>123951</v>
      </c>
      <c r="FU254" s="39">
        <f t="shared" si="178"/>
        <v>664</v>
      </c>
      <c r="FV254" s="39">
        <f t="shared" si="179"/>
        <v>0</v>
      </c>
      <c r="FW254" s="39">
        <f t="shared" si="180"/>
        <v>127474</v>
      </c>
      <c r="FX254" s="39">
        <f t="shared" si="181"/>
        <v>0</v>
      </c>
      <c r="FY254" s="39">
        <f t="shared" si="182"/>
        <v>0</v>
      </c>
      <c r="FZ254" s="39">
        <f t="shared" si="183"/>
        <v>0</v>
      </c>
      <c r="GA254" s="39">
        <f t="shared" si="184"/>
        <v>64881</v>
      </c>
      <c r="GB254" s="39">
        <f t="shared" si="185"/>
        <v>0</v>
      </c>
      <c r="GC254" s="39">
        <f t="shared" si="186"/>
        <v>0</v>
      </c>
      <c r="GD254" s="39">
        <f t="shared" si="187"/>
        <v>0</v>
      </c>
      <c r="GE254" s="39">
        <f t="shared" si="188"/>
        <v>0</v>
      </c>
      <c r="GF254" s="39"/>
      <c r="GG254" s="39"/>
      <c r="GH254" s="39">
        <f t="shared" si="189"/>
        <v>0</v>
      </c>
      <c r="GI254" s="39">
        <f t="shared" si="190"/>
        <v>-37543</v>
      </c>
      <c r="GJ254" s="39">
        <f t="shared" si="191"/>
        <v>316970</v>
      </c>
      <c r="GK254" s="39"/>
      <c r="GL254" s="39">
        <f t="shared" si="192"/>
        <v>0</v>
      </c>
      <c r="GM254" s="39"/>
      <c r="GN254" s="39">
        <f t="shared" si="172"/>
        <v>-37543</v>
      </c>
      <c r="GO254" s="40">
        <f t="shared" si="193"/>
        <v>60224</v>
      </c>
      <c r="GP254" s="40">
        <f t="shared" si="194"/>
        <v>377194</v>
      </c>
      <c r="GQ254" s="40">
        <f t="shared" si="195"/>
        <v>339651</v>
      </c>
      <c r="GR254" s="39" t="str">
        <f>IFERROR(VLOOKUP(CONCATENATE(C254,R254,S254),'Clientes Afectados'!$L$4:$M$249,2,0),"NO")</f>
        <v>NO</v>
      </c>
      <c r="GS254" s="64">
        <f t="shared" si="176"/>
        <v>61</v>
      </c>
      <c r="GT254" s="39" t="e">
        <f>+IF(GS254&gt;#REF!,"SI","NO")</f>
        <v>#REF!</v>
      </c>
    </row>
    <row r="255" spans="1:202" x14ac:dyDescent="0.25">
      <c r="A255" s="35">
        <v>43070</v>
      </c>
      <c r="B255" s="36">
        <v>1594986</v>
      </c>
      <c r="C255" s="36">
        <v>533110</v>
      </c>
      <c r="D255" s="36">
        <v>533110</v>
      </c>
      <c r="E255" s="37" t="s">
        <v>254</v>
      </c>
      <c r="F255" s="37" t="s">
        <v>229</v>
      </c>
      <c r="G255" s="37" t="s">
        <v>255</v>
      </c>
      <c r="H255" s="85" t="s">
        <v>231</v>
      </c>
      <c r="I255" s="37" t="s">
        <v>244</v>
      </c>
      <c r="J255" s="37" t="s">
        <v>233</v>
      </c>
      <c r="K255" s="37" t="s">
        <v>234</v>
      </c>
      <c r="L255" s="37" t="s">
        <v>235</v>
      </c>
      <c r="M255" s="37" t="s">
        <v>252</v>
      </c>
      <c r="N255" s="37" t="s">
        <v>256</v>
      </c>
      <c r="O255" s="37" t="s">
        <v>253</v>
      </c>
      <c r="P255" s="37" t="s">
        <v>239</v>
      </c>
      <c r="Q255" s="37" t="s">
        <v>240</v>
      </c>
      <c r="R255" s="38">
        <v>42983</v>
      </c>
      <c r="S255" s="38">
        <v>43074</v>
      </c>
      <c r="T255" s="38">
        <v>43076</v>
      </c>
      <c r="U255" s="36">
        <v>206845003</v>
      </c>
      <c r="V255" s="36">
        <v>1305</v>
      </c>
      <c r="W255" s="36">
        <v>0</v>
      </c>
      <c r="X255" s="36">
        <v>2096</v>
      </c>
      <c r="Y255" s="36">
        <v>0</v>
      </c>
      <c r="Z255" s="36">
        <v>0</v>
      </c>
      <c r="AA255" s="36">
        <v>0</v>
      </c>
      <c r="AB255" s="36">
        <v>0</v>
      </c>
      <c r="AC255" s="36">
        <v>0</v>
      </c>
      <c r="AD255" s="36">
        <v>1</v>
      </c>
      <c r="AE255" s="36">
        <v>34</v>
      </c>
      <c r="AF255" s="36">
        <v>1</v>
      </c>
      <c r="AG255" s="36">
        <v>49</v>
      </c>
      <c r="AH255" s="36">
        <v>147502</v>
      </c>
      <c r="AI255" s="36">
        <v>790</v>
      </c>
      <c r="AJ255" s="36">
        <v>0</v>
      </c>
      <c r="AK255" s="36">
        <v>98684</v>
      </c>
      <c r="AL255" s="36">
        <v>0</v>
      </c>
      <c r="AM255" s="36">
        <v>0</v>
      </c>
      <c r="AN255" s="36">
        <v>0</v>
      </c>
      <c r="AO255" s="36">
        <v>0</v>
      </c>
      <c r="AP255" s="36">
        <v>0</v>
      </c>
      <c r="AQ255" s="36">
        <v>0</v>
      </c>
      <c r="AR255" s="36">
        <v>0</v>
      </c>
      <c r="AS255" s="36">
        <v>0</v>
      </c>
      <c r="AT255" s="36">
        <v>1930</v>
      </c>
      <c r="AU255" s="36">
        <v>0</v>
      </c>
      <c r="AV255" s="36">
        <v>0</v>
      </c>
      <c r="AW255" s="36">
        <v>753</v>
      </c>
      <c r="AX255" s="36">
        <v>0</v>
      </c>
      <c r="AY255" s="36">
        <v>128612</v>
      </c>
      <c r="AZ255" s="36">
        <v>314378</v>
      </c>
      <c r="BA255" s="36">
        <v>216669</v>
      </c>
      <c r="BB255" s="36">
        <v>0</v>
      </c>
      <c r="BC255" s="36">
        <v>0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0</v>
      </c>
      <c r="BM255" s="36">
        <v>0</v>
      </c>
      <c r="BN255" s="36">
        <v>0</v>
      </c>
      <c r="BO255" s="36">
        <v>0</v>
      </c>
      <c r="BP255" s="36">
        <v>-193167</v>
      </c>
      <c r="BQ255" s="36">
        <v>0</v>
      </c>
      <c r="BR255" s="36">
        <v>0</v>
      </c>
      <c r="BS255" s="36">
        <v>0</v>
      </c>
      <c r="BT255" s="36">
        <v>0</v>
      </c>
      <c r="BU255" s="36">
        <v>0</v>
      </c>
      <c r="BV255" s="36">
        <v>0</v>
      </c>
      <c r="BW255" s="36">
        <v>0</v>
      </c>
      <c r="BX255" s="36">
        <v>0</v>
      </c>
      <c r="BY255" s="36">
        <v>0</v>
      </c>
      <c r="BZ255" s="36">
        <v>81736</v>
      </c>
      <c r="CA255" s="36">
        <v>2128</v>
      </c>
      <c r="CB255" s="36">
        <v>0</v>
      </c>
      <c r="CC255" s="36">
        <v>0</v>
      </c>
      <c r="CD255" s="36">
        <v>672281</v>
      </c>
      <c r="CE255" s="36">
        <v>800015</v>
      </c>
      <c r="CF255" s="36">
        <v>0</v>
      </c>
      <c r="CG255" s="36">
        <v>127733</v>
      </c>
      <c r="CH255" s="36">
        <v>0</v>
      </c>
      <c r="CI255" s="36">
        <v>0</v>
      </c>
      <c r="CJ255" s="36">
        <v>0</v>
      </c>
      <c r="CK255" s="36">
        <v>0</v>
      </c>
      <c r="CL255" s="36">
        <v>127733</v>
      </c>
      <c r="CM255" s="36">
        <v>-800015</v>
      </c>
      <c r="CN255" s="36">
        <v>0</v>
      </c>
      <c r="CO255" s="36">
        <v>0</v>
      </c>
      <c r="CP255" s="36">
        <v>0</v>
      </c>
      <c r="CQ255" s="36">
        <v>0</v>
      </c>
      <c r="CR255" s="36">
        <v>0</v>
      </c>
      <c r="CS255" s="36">
        <v>0</v>
      </c>
      <c r="CT255" s="36">
        <v>0</v>
      </c>
      <c r="CU255" s="36">
        <v>0</v>
      </c>
      <c r="CV255" s="36">
        <v>0</v>
      </c>
      <c r="CW255" s="36">
        <v>0</v>
      </c>
      <c r="CX255" s="36">
        <v>0</v>
      </c>
      <c r="CY255" s="36">
        <v>0</v>
      </c>
      <c r="CZ255" s="36">
        <v>0</v>
      </c>
      <c r="DA255" s="36">
        <v>0</v>
      </c>
      <c r="DB255" s="36">
        <v>0</v>
      </c>
      <c r="DC255" s="36">
        <v>0</v>
      </c>
      <c r="DD255" s="36">
        <v>2230</v>
      </c>
      <c r="DE255" s="36">
        <v>-797785</v>
      </c>
      <c r="DF255" s="36">
        <v>0</v>
      </c>
      <c r="DG255" s="36">
        <v>0</v>
      </c>
      <c r="DH255" s="36">
        <v>0</v>
      </c>
      <c r="DI255" s="36">
        <v>0</v>
      </c>
      <c r="DJ255" s="36">
        <v>0</v>
      </c>
      <c r="DK255" s="36">
        <v>0</v>
      </c>
      <c r="DL255" s="36">
        <v>0</v>
      </c>
      <c r="DM255" s="36">
        <v>0</v>
      </c>
      <c r="DN255" s="36">
        <v>0</v>
      </c>
      <c r="DO255" s="36">
        <v>0</v>
      </c>
      <c r="DP255" s="36">
        <v>0</v>
      </c>
      <c r="DQ255" s="36">
        <v>0</v>
      </c>
      <c r="DR255" s="36">
        <v>0</v>
      </c>
      <c r="DS255" s="36">
        <v>0</v>
      </c>
      <c r="DT255" s="36">
        <v>0</v>
      </c>
      <c r="DU255" s="36">
        <v>0</v>
      </c>
      <c r="DV255" s="36">
        <v>0</v>
      </c>
      <c r="DW255" s="36">
        <v>0</v>
      </c>
      <c r="DX255" s="36">
        <v>0</v>
      </c>
      <c r="DY255" s="36">
        <v>0</v>
      </c>
      <c r="DZ255" s="36">
        <v>0</v>
      </c>
      <c r="EA255" s="36">
        <v>0</v>
      </c>
      <c r="EB255" s="36">
        <v>0</v>
      </c>
      <c r="EC255" s="36">
        <v>0</v>
      </c>
      <c r="ED255" s="36">
        <v>0</v>
      </c>
      <c r="EE255" s="36">
        <v>0</v>
      </c>
      <c r="EF255" s="36">
        <v>0</v>
      </c>
      <c r="EG255" s="36">
        <v>0</v>
      </c>
      <c r="EH255" s="36">
        <v>0</v>
      </c>
      <c r="EI255" s="36">
        <v>0</v>
      </c>
      <c r="EJ255" s="36">
        <v>0</v>
      </c>
      <c r="EK255" s="36">
        <v>0</v>
      </c>
      <c r="EL255" s="36">
        <v>0</v>
      </c>
      <c r="EM255" s="36">
        <v>0</v>
      </c>
      <c r="EN255" s="36">
        <v>0</v>
      </c>
      <c r="EO255" s="36">
        <v>0</v>
      </c>
      <c r="EP255" s="36">
        <v>0</v>
      </c>
      <c r="EQ255" s="36">
        <v>0</v>
      </c>
      <c r="ER255" s="36">
        <v>0</v>
      </c>
      <c r="ES255" s="36">
        <v>0</v>
      </c>
      <c r="ET255" s="36">
        <v>0</v>
      </c>
      <c r="EU255" s="36">
        <v>0</v>
      </c>
      <c r="EV255" s="36">
        <v>0</v>
      </c>
      <c r="EW255" s="36">
        <v>0</v>
      </c>
      <c r="EX255" s="36">
        <v>0</v>
      </c>
      <c r="EY255" s="36">
        <v>0</v>
      </c>
      <c r="EZ255" s="36">
        <v>-2230</v>
      </c>
      <c r="FA255" s="36">
        <v>0</v>
      </c>
      <c r="FB255" s="36">
        <v>0</v>
      </c>
      <c r="FC255" s="36">
        <v>0</v>
      </c>
      <c r="FD255" s="36">
        <v>0</v>
      </c>
      <c r="FE255" s="36">
        <v>0</v>
      </c>
      <c r="FF255" s="36">
        <v>0</v>
      </c>
      <c r="FG255" s="36">
        <v>0</v>
      </c>
      <c r="FH255" s="36">
        <v>0</v>
      </c>
      <c r="FI255" s="36">
        <v>0</v>
      </c>
      <c r="FJ255" s="36">
        <v>0</v>
      </c>
      <c r="FK255" s="36">
        <v>0</v>
      </c>
      <c r="FL255" s="36">
        <v>0</v>
      </c>
      <c r="FM255" s="36">
        <v>0</v>
      </c>
      <c r="FN255" s="36">
        <v>0</v>
      </c>
      <c r="FO255" s="36">
        <v>0</v>
      </c>
      <c r="FP255" s="36">
        <v>-2230</v>
      </c>
      <c r="FQ255" s="36">
        <v>127733</v>
      </c>
      <c r="FR255" s="36">
        <v>-1</v>
      </c>
      <c r="FS255" s="37"/>
      <c r="FT255" s="39">
        <f t="shared" si="177"/>
        <v>123951</v>
      </c>
      <c r="FU255" s="39">
        <f t="shared" si="178"/>
        <v>664</v>
      </c>
      <c r="FV255" s="39">
        <f t="shared" si="179"/>
        <v>0</v>
      </c>
      <c r="FW255" s="39">
        <f t="shared" si="180"/>
        <v>82928</v>
      </c>
      <c r="FX255" s="39">
        <f t="shared" si="181"/>
        <v>0</v>
      </c>
      <c r="FY255" s="39">
        <f t="shared" si="182"/>
        <v>1622</v>
      </c>
      <c r="FZ255" s="39">
        <f t="shared" si="183"/>
        <v>0</v>
      </c>
      <c r="GA255" s="39">
        <f t="shared" si="184"/>
        <v>108077</v>
      </c>
      <c r="GB255" s="39">
        <f t="shared" si="185"/>
        <v>264183</v>
      </c>
      <c r="GC255" s="39">
        <f t="shared" si="186"/>
        <v>182075</v>
      </c>
      <c r="GD255" s="39">
        <f t="shared" si="187"/>
        <v>0</v>
      </c>
      <c r="GE255" s="39">
        <f t="shared" si="188"/>
        <v>0</v>
      </c>
      <c r="GF255" s="39"/>
      <c r="GG255" s="39"/>
      <c r="GH255" s="39">
        <f t="shared" si="189"/>
        <v>632.77310924369749</v>
      </c>
      <c r="GI255" s="39">
        <f t="shared" si="190"/>
        <v>-2230</v>
      </c>
      <c r="GJ255" s="39">
        <f t="shared" si="191"/>
        <v>764132.77310924372</v>
      </c>
      <c r="GK255" s="39"/>
      <c r="GL255" s="39">
        <f t="shared" si="192"/>
        <v>-193167</v>
      </c>
      <c r="GM255" s="39"/>
      <c r="GN255" s="39">
        <f t="shared" si="172"/>
        <v>-2230</v>
      </c>
      <c r="GO255" s="40">
        <f t="shared" si="193"/>
        <v>145185</v>
      </c>
      <c r="GP255" s="40">
        <f t="shared" si="194"/>
        <v>909317.77310924372</v>
      </c>
      <c r="GQ255" s="40">
        <f t="shared" si="195"/>
        <v>713920.77310924372</v>
      </c>
      <c r="GR255" s="39" t="str">
        <f>IFERROR(VLOOKUP(CONCATENATE(C255,R255,S255),'Clientes Afectados'!$L$4:$M$249,2,0),"NO")</f>
        <v>SI</v>
      </c>
      <c r="GS255" s="64">
        <f t="shared" si="176"/>
        <v>91</v>
      </c>
      <c r="GT255" s="39" t="e">
        <f>+IF(GS255&gt;#REF!,"SI","NO")</f>
        <v>#REF!</v>
      </c>
    </row>
    <row r="256" spans="1:202" x14ac:dyDescent="0.25">
      <c r="A256" s="35">
        <v>43070</v>
      </c>
      <c r="B256" s="36">
        <v>1594986</v>
      </c>
      <c r="C256" s="36">
        <v>533111</v>
      </c>
      <c r="D256" s="36">
        <v>533111</v>
      </c>
      <c r="E256" s="37" t="s">
        <v>257</v>
      </c>
      <c r="F256" s="37" t="s">
        <v>258</v>
      </c>
      <c r="G256" s="37" t="s">
        <v>259</v>
      </c>
      <c r="H256" s="85" t="s">
        <v>231</v>
      </c>
      <c r="I256" s="37" t="s">
        <v>244</v>
      </c>
      <c r="J256" s="37" t="s">
        <v>233</v>
      </c>
      <c r="K256" s="37" t="s">
        <v>234</v>
      </c>
      <c r="L256" s="37" t="s">
        <v>235</v>
      </c>
      <c r="M256" s="37" t="s">
        <v>252</v>
      </c>
      <c r="N256" s="37" t="s">
        <v>253</v>
      </c>
      <c r="O256" s="37" t="s">
        <v>253</v>
      </c>
      <c r="P256" s="37" t="s">
        <v>239</v>
      </c>
      <c r="Q256" s="37" t="s">
        <v>240</v>
      </c>
      <c r="R256" s="38">
        <v>43045</v>
      </c>
      <c r="S256" s="38">
        <v>43074</v>
      </c>
      <c r="T256" s="38">
        <v>43076</v>
      </c>
      <c r="U256" s="36">
        <v>206845003</v>
      </c>
      <c r="V256" s="36">
        <v>57945</v>
      </c>
      <c r="W256" s="36">
        <v>0</v>
      </c>
      <c r="X256" s="36">
        <v>15767</v>
      </c>
      <c r="Y256" s="36">
        <v>0</v>
      </c>
      <c r="Z256" s="36">
        <v>0</v>
      </c>
      <c r="AA256" s="36">
        <v>0</v>
      </c>
      <c r="AB256" s="36">
        <v>0</v>
      </c>
      <c r="AC256" s="36">
        <v>0</v>
      </c>
      <c r="AD256" s="36">
        <v>117</v>
      </c>
      <c r="AE256" s="36">
        <v>120</v>
      </c>
      <c r="AF256" s="36">
        <v>117</v>
      </c>
      <c r="AG256" s="36">
        <v>119</v>
      </c>
      <c r="AH256" s="36">
        <v>121852</v>
      </c>
      <c r="AI256" s="36">
        <v>790</v>
      </c>
      <c r="AJ256" s="36">
        <v>0</v>
      </c>
      <c r="AK256" s="36">
        <v>4381800</v>
      </c>
      <c r="AL256" s="36">
        <v>0</v>
      </c>
      <c r="AM256" s="36">
        <v>0</v>
      </c>
      <c r="AN256" s="36">
        <v>0</v>
      </c>
      <c r="AO256" s="36">
        <v>0</v>
      </c>
      <c r="AP256" s="36">
        <v>0</v>
      </c>
      <c r="AQ256" s="36">
        <v>0</v>
      </c>
      <c r="AR256" s="36">
        <v>0</v>
      </c>
      <c r="AS256" s="36">
        <v>0</v>
      </c>
      <c r="AT256" s="36">
        <v>85711</v>
      </c>
      <c r="AU256" s="36">
        <v>0</v>
      </c>
      <c r="AV256" s="36">
        <v>0</v>
      </c>
      <c r="AW256" s="36">
        <v>33741</v>
      </c>
      <c r="AX256" s="36">
        <v>0</v>
      </c>
      <c r="AY256" s="36">
        <v>146639</v>
      </c>
      <c r="AZ256" s="36">
        <v>712473</v>
      </c>
      <c r="BA256" s="36">
        <v>0</v>
      </c>
      <c r="BB256" s="36">
        <v>0</v>
      </c>
      <c r="BC256" s="36">
        <v>0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36">
        <v>0</v>
      </c>
      <c r="BN256" s="36">
        <v>0</v>
      </c>
      <c r="BO256" s="36">
        <v>0</v>
      </c>
      <c r="BP256" s="36">
        <v>0</v>
      </c>
      <c r="BQ256" s="36">
        <v>0</v>
      </c>
      <c r="BR256" s="36">
        <v>0</v>
      </c>
      <c r="BS256" s="36">
        <v>0</v>
      </c>
      <c r="BT256" s="36">
        <v>0</v>
      </c>
      <c r="BU256" s="36">
        <v>0</v>
      </c>
      <c r="BV256" s="36">
        <v>0</v>
      </c>
      <c r="BW256" s="36">
        <v>0</v>
      </c>
      <c r="BX256" s="36">
        <v>0</v>
      </c>
      <c r="BY256" s="36">
        <v>0</v>
      </c>
      <c r="BZ256" s="36">
        <v>173299</v>
      </c>
      <c r="CA256" s="36">
        <v>4285</v>
      </c>
      <c r="CB256" s="36">
        <v>0</v>
      </c>
      <c r="CC256" s="36">
        <v>0</v>
      </c>
      <c r="CD256" s="36">
        <v>4756800</v>
      </c>
      <c r="CE256" s="36">
        <v>5660591</v>
      </c>
      <c r="CF256" s="36">
        <v>0</v>
      </c>
      <c r="CG256" s="36">
        <v>903792</v>
      </c>
      <c r="CH256" s="36">
        <v>0</v>
      </c>
      <c r="CI256" s="36">
        <v>0</v>
      </c>
      <c r="CJ256" s="36">
        <v>0</v>
      </c>
      <c r="CK256" s="36">
        <v>0</v>
      </c>
      <c r="CL256" s="36">
        <v>903792</v>
      </c>
      <c r="CM256" s="36">
        <v>-5660591</v>
      </c>
      <c r="CN256" s="36">
        <v>0</v>
      </c>
      <c r="CO256" s="36">
        <v>0</v>
      </c>
      <c r="CP256" s="36">
        <v>0</v>
      </c>
      <c r="CQ256" s="36">
        <v>0</v>
      </c>
      <c r="CR256" s="36">
        <v>0</v>
      </c>
      <c r="CS256" s="36">
        <v>0</v>
      </c>
      <c r="CT256" s="36">
        <v>0</v>
      </c>
      <c r="CU256" s="36">
        <v>0</v>
      </c>
      <c r="CV256" s="36">
        <v>0</v>
      </c>
      <c r="CW256" s="36">
        <v>0</v>
      </c>
      <c r="CX256" s="36">
        <v>0</v>
      </c>
      <c r="CY256" s="36">
        <v>0</v>
      </c>
      <c r="CZ256" s="36">
        <v>0</v>
      </c>
      <c r="DA256" s="36">
        <v>0</v>
      </c>
      <c r="DB256" s="36">
        <v>0</v>
      </c>
      <c r="DC256" s="36">
        <v>0</v>
      </c>
      <c r="DD256" s="36">
        <v>1108160</v>
      </c>
      <c r="DE256" s="36">
        <v>-4552431</v>
      </c>
      <c r="DF256" s="36">
        <v>0</v>
      </c>
      <c r="DG256" s="36">
        <v>0</v>
      </c>
      <c r="DH256" s="36">
        <v>0</v>
      </c>
      <c r="DI256" s="36">
        <v>0</v>
      </c>
      <c r="DJ256" s="36">
        <v>0</v>
      </c>
      <c r="DK256" s="36">
        <v>0</v>
      </c>
      <c r="DL256" s="36">
        <v>0</v>
      </c>
      <c r="DM256" s="36">
        <v>0</v>
      </c>
      <c r="DN256" s="36">
        <v>0</v>
      </c>
      <c r="DO256" s="36">
        <v>0</v>
      </c>
      <c r="DP256" s="36">
        <v>0</v>
      </c>
      <c r="DQ256" s="36">
        <v>0</v>
      </c>
      <c r="DR256" s="36">
        <v>0</v>
      </c>
      <c r="DS256" s="36">
        <v>0</v>
      </c>
      <c r="DT256" s="36">
        <v>0</v>
      </c>
      <c r="DU256" s="36">
        <v>0</v>
      </c>
      <c r="DV256" s="36">
        <v>0</v>
      </c>
      <c r="DW256" s="36">
        <v>0</v>
      </c>
      <c r="DX256" s="36">
        <v>0</v>
      </c>
      <c r="DY256" s="36">
        <v>0</v>
      </c>
      <c r="DZ256" s="36">
        <v>0</v>
      </c>
      <c r="EA256" s="36">
        <v>0</v>
      </c>
      <c r="EB256" s="36">
        <v>0</v>
      </c>
      <c r="EC256" s="36">
        <v>0</v>
      </c>
      <c r="ED256" s="36">
        <v>0</v>
      </c>
      <c r="EE256" s="36">
        <v>0</v>
      </c>
      <c r="EF256" s="36">
        <v>0</v>
      </c>
      <c r="EG256" s="36">
        <v>0</v>
      </c>
      <c r="EH256" s="36">
        <v>0</v>
      </c>
      <c r="EI256" s="36">
        <v>0</v>
      </c>
      <c r="EJ256" s="36">
        <v>0</v>
      </c>
      <c r="EK256" s="36">
        <v>0</v>
      </c>
      <c r="EL256" s="36">
        <v>0</v>
      </c>
      <c r="EM256" s="36">
        <v>0</v>
      </c>
      <c r="EN256" s="36">
        <v>0</v>
      </c>
      <c r="EO256" s="36">
        <v>0</v>
      </c>
      <c r="EP256" s="36">
        <v>0</v>
      </c>
      <c r="EQ256" s="36">
        <v>0</v>
      </c>
      <c r="ER256" s="36">
        <v>0</v>
      </c>
      <c r="ES256" s="36">
        <v>0</v>
      </c>
      <c r="ET256" s="36">
        <v>0</v>
      </c>
      <c r="EU256" s="36">
        <v>0</v>
      </c>
      <c r="EV256" s="36">
        <v>0</v>
      </c>
      <c r="EW256" s="36">
        <v>0</v>
      </c>
      <c r="EX256" s="36">
        <v>0</v>
      </c>
      <c r="EY256" s="36">
        <v>0</v>
      </c>
      <c r="EZ256" s="36">
        <v>-1108160</v>
      </c>
      <c r="FA256" s="36">
        <v>0</v>
      </c>
      <c r="FB256" s="36">
        <v>0</v>
      </c>
      <c r="FC256" s="36">
        <v>0</v>
      </c>
      <c r="FD256" s="36">
        <v>0</v>
      </c>
      <c r="FE256" s="36">
        <v>0</v>
      </c>
      <c r="FF256" s="36">
        <v>0</v>
      </c>
      <c r="FG256" s="36">
        <v>0</v>
      </c>
      <c r="FH256" s="36">
        <v>0</v>
      </c>
      <c r="FI256" s="36">
        <v>0</v>
      </c>
      <c r="FJ256" s="36">
        <v>0</v>
      </c>
      <c r="FK256" s="36">
        <v>0</v>
      </c>
      <c r="FL256" s="36">
        <v>0</v>
      </c>
      <c r="FM256" s="36">
        <v>0</v>
      </c>
      <c r="FN256" s="36">
        <v>0</v>
      </c>
      <c r="FO256" s="36">
        <v>0</v>
      </c>
      <c r="FP256" s="36">
        <v>-1108160</v>
      </c>
      <c r="FQ256" s="36">
        <v>903792</v>
      </c>
      <c r="FR256" s="36">
        <v>1</v>
      </c>
      <c r="FS256" s="37"/>
      <c r="FT256" s="39">
        <f t="shared" si="177"/>
        <v>102397</v>
      </c>
      <c r="FU256" s="39">
        <f t="shared" si="178"/>
        <v>664</v>
      </c>
      <c r="FV256" s="39">
        <f t="shared" si="179"/>
        <v>0</v>
      </c>
      <c r="FW256" s="39">
        <f t="shared" si="180"/>
        <v>3682185</v>
      </c>
      <c r="FX256" s="39">
        <f t="shared" si="181"/>
        <v>0</v>
      </c>
      <c r="FY256" s="39">
        <f t="shared" si="182"/>
        <v>72026</v>
      </c>
      <c r="FZ256" s="39">
        <f t="shared" si="183"/>
        <v>0</v>
      </c>
      <c r="GA256" s="39">
        <f t="shared" si="184"/>
        <v>123226</v>
      </c>
      <c r="GB256" s="39">
        <f t="shared" si="185"/>
        <v>598717</v>
      </c>
      <c r="GC256" s="39">
        <f t="shared" si="186"/>
        <v>0</v>
      </c>
      <c r="GD256" s="39">
        <f t="shared" si="187"/>
        <v>0</v>
      </c>
      <c r="GE256" s="39">
        <f t="shared" si="188"/>
        <v>0</v>
      </c>
      <c r="GF256" s="39"/>
      <c r="GG256" s="39"/>
      <c r="GH256" s="39">
        <f t="shared" si="189"/>
        <v>28353.781512605045</v>
      </c>
      <c r="GI256" s="39">
        <f t="shared" si="190"/>
        <v>-1108160</v>
      </c>
      <c r="GJ256" s="39">
        <f t="shared" si="191"/>
        <v>4607568.781512605</v>
      </c>
      <c r="GK256" s="39"/>
      <c r="GL256" s="39">
        <f t="shared" si="192"/>
        <v>0</v>
      </c>
      <c r="GM256" s="39"/>
      <c r="GN256" s="39">
        <f t="shared" si="172"/>
        <v>-1108160</v>
      </c>
      <c r="GO256" s="40">
        <f t="shared" si="193"/>
        <v>875438</v>
      </c>
      <c r="GP256" s="40">
        <f t="shared" si="194"/>
        <v>5483006.781512605</v>
      </c>
      <c r="GQ256" s="40">
        <f t="shared" si="195"/>
        <v>4374846.781512605</v>
      </c>
      <c r="GR256" s="39" t="str">
        <f>IFERROR(VLOOKUP(CONCATENATE(C256,R256,S256),'Clientes Afectados'!$L$4:$M$249,2,0),"NO")</f>
        <v>NO</v>
      </c>
      <c r="GS256" s="64">
        <f t="shared" si="176"/>
        <v>29</v>
      </c>
      <c r="GT256" s="39" t="e">
        <f>+IF(GS256&gt;#REF!,"SI","NO")</f>
        <v>#REF!</v>
      </c>
    </row>
    <row r="257" spans="1:202" x14ac:dyDescent="0.25">
      <c r="A257" s="35">
        <v>43070</v>
      </c>
      <c r="B257" s="36">
        <v>1594986</v>
      </c>
      <c r="C257" s="36">
        <v>574634</v>
      </c>
      <c r="D257" s="36">
        <v>574634</v>
      </c>
      <c r="E257" s="37" t="s">
        <v>347</v>
      </c>
      <c r="F257" s="37" t="s">
        <v>229</v>
      </c>
      <c r="G257" s="37" t="s">
        <v>322</v>
      </c>
      <c r="H257" s="85" t="s">
        <v>231</v>
      </c>
      <c r="I257" s="37" t="s">
        <v>310</v>
      </c>
      <c r="J257" s="37" t="s">
        <v>233</v>
      </c>
      <c r="K257" s="37" t="s">
        <v>234</v>
      </c>
      <c r="L257" s="37" t="s">
        <v>235</v>
      </c>
      <c r="M257" s="37" t="s">
        <v>323</v>
      </c>
      <c r="N257" s="37" t="s">
        <v>324</v>
      </c>
      <c r="O257" s="37" t="s">
        <v>324</v>
      </c>
      <c r="P257" s="37" t="s">
        <v>239</v>
      </c>
      <c r="Q257" s="37" t="s">
        <v>240</v>
      </c>
      <c r="R257" s="38">
        <v>43013</v>
      </c>
      <c r="S257" s="38">
        <v>43074</v>
      </c>
      <c r="T257" s="38">
        <v>43076</v>
      </c>
      <c r="U257" s="36">
        <v>206845003</v>
      </c>
      <c r="V257" s="36">
        <v>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36">
        <v>66730</v>
      </c>
      <c r="AD257" s="36">
        <v>0</v>
      </c>
      <c r="AE257" s="36">
        <v>0</v>
      </c>
      <c r="AF257" s="36">
        <v>0</v>
      </c>
      <c r="AG257" s="36">
        <v>0</v>
      </c>
      <c r="AH257" s="36">
        <v>121852</v>
      </c>
      <c r="AI257" s="36">
        <v>790</v>
      </c>
      <c r="AJ257" s="36">
        <v>0</v>
      </c>
      <c r="AK257" s="36">
        <v>5046121</v>
      </c>
      <c r="AL257" s="36">
        <v>0</v>
      </c>
      <c r="AM257" s="36">
        <v>0</v>
      </c>
      <c r="AN257" s="36">
        <v>0</v>
      </c>
      <c r="AO257" s="36">
        <v>0</v>
      </c>
      <c r="AP257" s="36">
        <v>0</v>
      </c>
      <c r="AQ257" s="36">
        <v>0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150128</v>
      </c>
      <c r="AZ257" s="36">
        <v>0</v>
      </c>
      <c r="BA257" s="36">
        <v>0</v>
      </c>
      <c r="BB257" s="36">
        <v>0</v>
      </c>
      <c r="BC257" s="36">
        <v>0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0</v>
      </c>
      <c r="BN257" s="36">
        <v>0</v>
      </c>
      <c r="BO257" s="36">
        <v>0</v>
      </c>
      <c r="BP257" s="36">
        <v>0</v>
      </c>
      <c r="BQ257" s="36">
        <v>0</v>
      </c>
      <c r="BR257" s="36">
        <v>0</v>
      </c>
      <c r="BS257" s="36">
        <v>0</v>
      </c>
      <c r="BT257" s="36">
        <v>0</v>
      </c>
      <c r="BU257" s="36">
        <v>0</v>
      </c>
      <c r="BV257" s="36">
        <v>0</v>
      </c>
      <c r="BW257" s="36">
        <v>0</v>
      </c>
      <c r="BX257" s="36">
        <v>0</v>
      </c>
      <c r="BY257" s="36">
        <v>0</v>
      </c>
      <c r="BZ257" s="36">
        <v>408276</v>
      </c>
      <c r="CA257" s="36">
        <v>9680</v>
      </c>
      <c r="CB257" s="36">
        <v>0</v>
      </c>
      <c r="CC257" s="36">
        <v>0</v>
      </c>
      <c r="CD257" s="36">
        <v>4820881</v>
      </c>
      <c r="CE257" s="36">
        <v>5736847</v>
      </c>
      <c r="CF257" s="36">
        <v>0</v>
      </c>
      <c r="CG257" s="36">
        <v>915967</v>
      </c>
      <c r="CH257" s="36">
        <v>0</v>
      </c>
      <c r="CI257" s="36">
        <v>0</v>
      </c>
      <c r="CJ257" s="36">
        <v>0</v>
      </c>
      <c r="CK257" s="36">
        <v>0</v>
      </c>
      <c r="CL257" s="36">
        <v>915967</v>
      </c>
      <c r="CM257" s="36">
        <v>-5736847</v>
      </c>
      <c r="CN257" s="36">
        <v>0</v>
      </c>
      <c r="CO257" s="36">
        <v>0</v>
      </c>
      <c r="CP257" s="36">
        <v>0</v>
      </c>
      <c r="CQ257" s="36">
        <v>0</v>
      </c>
      <c r="CR257" s="36">
        <v>0</v>
      </c>
      <c r="CS257" s="36">
        <v>0</v>
      </c>
      <c r="CT257" s="36">
        <v>0</v>
      </c>
      <c r="CU257" s="36">
        <v>0</v>
      </c>
      <c r="CV257" s="36">
        <v>0</v>
      </c>
      <c r="CW257" s="36">
        <v>0</v>
      </c>
      <c r="CX257" s="36">
        <v>0</v>
      </c>
      <c r="CY257" s="36">
        <v>0</v>
      </c>
      <c r="CZ257" s="36">
        <v>0</v>
      </c>
      <c r="DA257" s="36">
        <v>0</v>
      </c>
      <c r="DB257" s="36">
        <v>0</v>
      </c>
      <c r="DC257" s="36">
        <v>0</v>
      </c>
      <c r="DD257" s="36">
        <v>0</v>
      </c>
      <c r="DE257" s="36">
        <v>-5736847</v>
      </c>
      <c r="DF257" s="36">
        <v>0</v>
      </c>
      <c r="DG257" s="36">
        <v>0</v>
      </c>
      <c r="DH257" s="36">
        <v>0</v>
      </c>
      <c r="DI257" s="36">
        <v>0</v>
      </c>
      <c r="DJ257" s="36">
        <v>0</v>
      </c>
      <c r="DK257" s="36">
        <v>0</v>
      </c>
      <c r="DL257" s="36">
        <v>0</v>
      </c>
      <c r="DM257" s="36">
        <v>0</v>
      </c>
      <c r="DN257" s="36">
        <v>0</v>
      </c>
      <c r="DO257" s="36">
        <v>0</v>
      </c>
      <c r="DP257" s="36">
        <v>0</v>
      </c>
      <c r="DQ257" s="36">
        <v>0</v>
      </c>
      <c r="DR257" s="36">
        <v>0</v>
      </c>
      <c r="DS257" s="36">
        <v>0</v>
      </c>
      <c r="DT257" s="36">
        <v>0</v>
      </c>
      <c r="DU257" s="36">
        <v>0</v>
      </c>
      <c r="DV257" s="36">
        <v>0</v>
      </c>
      <c r="DW257" s="36">
        <v>0</v>
      </c>
      <c r="DX257" s="36">
        <v>0</v>
      </c>
      <c r="DY257" s="36">
        <v>0</v>
      </c>
      <c r="DZ257" s="36">
        <v>0</v>
      </c>
      <c r="EA257" s="36">
        <v>0</v>
      </c>
      <c r="EB257" s="36">
        <v>0</v>
      </c>
      <c r="EC257" s="36">
        <v>0</v>
      </c>
      <c r="ED257" s="36">
        <v>0</v>
      </c>
      <c r="EE257" s="36">
        <v>0</v>
      </c>
      <c r="EF257" s="36">
        <v>0</v>
      </c>
      <c r="EG257" s="36">
        <v>0</v>
      </c>
      <c r="EH257" s="36">
        <v>0</v>
      </c>
      <c r="EI257" s="36">
        <v>0</v>
      </c>
      <c r="EJ257" s="36">
        <v>0</v>
      </c>
      <c r="EK257" s="36">
        <v>0</v>
      </c>
      <c r="EL257" s="36">
        <v>0</v>
      </c>
      <c r="EM257" s="36">
        <v>0</v>
      </c>
      <c r="EN257" s="36">
        <v>0</v>
      </c>
      <c r="EO257" s="36">
        <v>0</v>
      </c>
      <c r="EP257" s="36">
        <v>0</v>
      </c>
      <c r="EQ257" s="36">
        <v>0</v>
      </c>
      <c r="ER257" s="36">
        <v>0</v>
      </c>
      <c r="ES257" s="36">
        <v>0</v>
      </c>
      <c r="ET257" s="36">
        <v>0</v>
      </c>
      <c r="EU257" s="36">
        <v>0</v>
      </c>
      <c r="EV257" s="36">
        <v>0</v>
      </c>
      <c r="EW257" s="36">
        <v>0</v>
      </c>
      <c r="EX257" s="36">
        <v>0</v>
      </c>
      <c r="EY257" s="36">
        <v>0</v>
      </c>
      <c r="EZ257" s="36">
        <v>0</v>
      </c>
      <c r="FA257" s="36">
        <v>0</v>
      </c>
      <c r="FB257" s="36">
        <v>0</v>
      </c>
      <c r="FC257" s="36">
        <v>0</v>
      </c>
      <c r="FD257" s="36">
        <v>0</v>
      </c>
      <c r="FE257" s="36">
        <v>0</v>
      </c>
      <c r="FF257" s="36">
        <v>0</v>
      </c>
      <c r="FG257" s="36">
        <v>0</v>
      </c>
      <c r="FH257" s="36">
        <v>0</v>
      </c>
      <c r="FI257" s="36">
        <v>0</v>
      </c>
      <c r="FJ257" s="36">
        <v>0</v>
      </c>
      <c r="FK257" s="36">
        <v>0</v>
      </c>
      <c r="FL257" s="36">
        <v>0</v>
      </c>
      <c r="FM257" s="36">
        <v>0</v>
      </c>
      <c r="FN257" s="36">
        <v>0</v>
      </c>
      <c r="FO257" s="36">
        <v>0</v>
      </c>
      <c r="FP257" s="36">
        <v>0</v>
      </c>
      <c r="FQ257" s="36">
        <v>915967</v>
      </c>
      <c r="FR257" s="36">
        <v>1</v>
      </c>
      <c r="FS257" s="37"/>
      <c r="FT257" s="39">
        <f t="shared" si="177"/>
        <v>102397</v>
      </c>
      <c r="FU257" s="39">
        <f t="shared" si="178"/>
        <v>664</v>
      </c>
      <c r="FV257" s="39">
        <f t="shared" si="179"/>
        <v>0</v>
      </c>
      <c r="FW257" s="39">
        <f t="shared" si="180"/>
        <v>4240438</v>
      </c>
      <c r="FX257" s="39">
        <f t="shared" si="181"/>
        <v>0</v>
      </c>
      <c r="FY257" s="39">
        <f t="shared" si="182"/>
        <v>0</v>
      </c>
      <c r="FZ257" s="39">
        <f t="shared" si="183"/>
        <v>0</v>
      </c>
      <c r="GA257" s="39">
        <f t="shared" si="184"/>
        <v>126158</v>
      </c>
      <c r="GB257" s="39">
        <f t="shared" si="185"/>
        <v>0</v>
      </c>
      <c r="GC257" s="39">
        <f t="shared" si="186"/>
        <v>0</v>
      </c>
      <c r="GD257" s="39">
        <f t="shared" si="187"/>
        <v>0</v>
      </c>
      <c r="GE257" s="39">
        <f t="shared" si="188"/>
        <v>0</v>
      </c>
      <c r="GF257" s="39"/>
      <c r="GG257" s="39"/>
      <c r="GH257" s="39">
        <f t="shared" si="189"/>
        <v>0</v>
      </c>
      <c r="GI257" s="39">
        <f t="shared" si="190"/>
        <v>0</v>
      </c>
      <c r="GJ257" s="39">
        <f t="shared" si="191"/>
        <v>4469657</v>
      </c>
      <c r="GK257" s="39"/>
      <c r="GL257" s="39">
        <f t="shared" si="192"/>
        <v>0</v>
      </c>
      <c r="GM257" s="39"/>
      <c r="GN257" s="39">
        <f t="shared" si="172"/>
        <v>0</v>
      </c>
      <c r="GO257" s="40">
        <f t="shared" si="193"/>
        <v>849235</v>
      </c>
      <c r="GP257" s="40">
        <f t="shared" si="194"/>
        <v>5318892</v>
      </c>
      <c r="GQ257" s="40">
        <f t="shared" si="195"/>
        <v>5318892</v>
      </c>
      <c r="GR257" s="39" t="str">
        <f>IFERROR(VLOOKUP(CONCATENATE(C257,R257,S257),'Clientes Afectados'!$L$4:$M$249,2,0),"NO")</f>
        <v>NO</v>
      </c>
      <c r="GS257" s="64">
        <f t="shared" si="176"/>
        <v>61</v>
      </c>
      <c r="GT257" s="39" t="e">
        <f>+IF(GS257&gt;#REF!,"SI","NO")</f>
        <v>#REF!</v>
      </c>
    </row>
    <row r="258" spans="1:202" x14ac:dyDescent="0.25">
      <c r="A258" s="35">
        <v>43070</v>
      </c>
      <c r="B258" s="36">
        <v>1594986</v>
      </c>
      <c r="C258" s="36">
        <v>916308</v>
      </c>
      <c r="D258" s="36">
        <v>916308</v>
      </c>
      <c r="E258" s="37" t="s">
        <v>260</v>
      </c>
      <c r="F258" s="37" t="s">
        <v>229</v>
      </c>
      <c r="G258" s="37" t="s">
        <v>261</v>
      </c>
      <c r="H258" s="85" t="s">
        <v>231</v>
      </c>
      <c r="I258" s="37" t="s">
        <v>310</v>
      </c>
      <c r="J258" s="37" t="s">
        <v>263</v>
      </c>
      <c r="K258" s="37" t="s">
        <v>234</v>
      </c>
      <c r="L258" s="37" t="s">
        <v>235</v>
      </c>
      <c r="M258" s="37" t="s">
        <v>264</v>
      </c>
      <c r="N258" s="37" t="s">
        <v>236</v>
      </c>
      <c r="O258" s="37" t="s">
        <v>236</v>
      </c>
      <c r="P258" s="37" t="s">
        <v>239</v>
      </c>
      <c r="Q258" s="37" t="s">
        <v>240</v>
      </c>
      <c r="R258" s="38">
        <v>42983</v>
      </c>
      <c r="S258" s="38">
        <v>43074</v>
      </c>
      <c r="T258" s="38">
        <v>43076</v>
      </c>
      <c r="U258" s="36">
        <v>206845003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25618</v>
      </c>
      <c r="AD258" s="36">
        <v>0</v>
      </c>
      <c r="AE258" s="36">
        <v>0</v>
      </c>
      <c r="AF258" s="36">
        <v>0</v>
      </c>
      <c r="AG258" s="36">
        <v>0</v>
      </c>
      <c r="AH258" s="36">
        <v>83458</v>
      </c>
      <c r="AI258" s="36">
        <v>790</v>
      </c>
      <c r="AJ258" s="36">
        <v>0</v>
      </c>
      <c r="AK258" s="36">
        <v>1824384</v>
      </c>
      <c r="AL258" s="36">
        <v>0</v>
      </c>
      <c r="AM258" s="36">
        <v>0</v>
      </c>
      <c r="AN258" s="36">
        <v>0</v>
      </c>
      <c r="AO258" s="36">
        <v>0</v>
      </c>
      <c r="AP258" s="36">
        <v>0</v>
      </c>
      <c r="AQ258" s="36">
        <v>0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83570</v>
      </c>
      <c r="AZ258" s="36">
        <v>0</v>
      </c>
      <c r="BA258" s="36">
        <v>0</v>
      </c>
      <c r="BB258" s="36">
        <v>0</v>
      </c>
      <c r="BC258" s="36">
        <v>0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>
        <v>0</v>
      </c>
      <c r="BN258" s="36">
        <v>0</v>
      </c>
      <c r="BO258" s="36">
        <v>0</v>
      </c>
      <c r="BP258" s="36">
        <v>0</v>
      </c>
      <c r="BQ258" s="36">
        <v>0</v>
      </c>
      <c r="BR258" s="36">
        <v>0</v>
      </c>
      <c r="BS258" s="36">
        <v>0</v>
      </c>
      <c r="BT258" s="36">
        <v>0</v>
      </c>
      <c r="BU258" s="36">
        <v>0</v>
      </c>
      <c r="BV258" s="36">
        <v>0</v>
      </c>
      <c r="BW258" s="36">
        <v>0</v>
      </c>
      <c r="BX258" s="36">
        <v>0</v>
      </c>
      <c r="BY258" s="36">
        <v>0</v>
      </c>
      <c r="BZ258" s="36">
        <v>156462</v>
      </c>
      <c r="CA258" s="36">
        <v>4381</v>
      </c>
      <c r="CB258" s="36">
        <v>0</v>
      </c>
      <c r="CC258" s="36">
        <v>0</v>
      </c>
      <c r="CD258" s="36">
        <v>1809282</v>
      </c>
      <c r="CE258" s="36">
        <v>2153046</v>
      </c>
      <c r="CF258" s="36">
        <v>0</v>
      </c>
      <c r="CG258" s="36">
        <v>343764</v>
      </c>
      <c r="CH258" s="36">
        <v>0</v>
      </c>
      <c r="CI258" s="36">
        <v>0</v>
      </c>
      <c r="CJ258" s="36">
        <v>0</v>
      </c>
      <c r="CK258" s="36">
        <v>0</v>
      </c>
      <c r="CL258" s="36">
        <v>343764</v>
      </c>
      <c r="CM258" s="36">
        <v>-2153046</v>
      </c>
      <c r="CN258" s="36">
        <v>0</v>
      </c>
      <c r="CO258" s="36">
        <v>0</v>
      </c>
      <c r="CP258" s="36">
        <v>0</v>
      </c>
      <c r="CQ258" s="36">
        <v>0</v>
      </c>
      <c r="CR258" s="36">
        <v>0</v>
      </c>
      <c r="CS258" s="36">
        <v>0</v>
      </c>
      <c r="CT258" s="36">
        <v>0</v>
      </c>
      <c r="CU258" s="36">
        <v>0</v>
      </c>
      <c r="CV258" s="36">
        <v>0</v>
      </c>
      <c r="CW258" s="36">
        <v>0</v>
      </c>
      <c r="CX258" s="36">
        <v>0</v>
      </c>
      <c r="CY258" s="36">
        <v>0</v>
      </c>
      <c r="CZ258" s="36">
        <v>0</v>
      </c>
      <c r="DA258" s="36">
        <v>0</v>
      </c>
      <c r="DB258" s="36">
        <v>0</v>
      </c>
      <c r="DC258" s="36">
        <v>0</v>
      </c>
      <c r="DD258" s="36">
        <v>0</v>
      </c>
      <c r="DE258" s="36">
        <v>-2153046</v>
      </c>
      <c r="DF258" s="36">
        <v>0</v>
      </c>
      <c r="DG258" s="36">
        <v>0</v>
      </c>
      <c r="DH258" s="36">
        <v>0</v>
      </c>
      <c r="DI258" s="36">
        <v>0</v>
      </c>
      <c r="DJ258" s="36">
        <v>0</v>
      </c>
      <c r="DK258" s="36">
        <v>0</v>
      </c>
      <c r="DL258" s="36">
        <v>0</v>
      </c>
      <c r="DM258" s="36">
        <v>0</v>
      </c>
      <c r="DN258" s="36">
        <v>0</v>
      </c>
      <c r="DO258" s="36">
        <v>0</v>
      </c>
      <c r="DP258" s="36">
        <v>0</v>
      </c>
      <c r="DQ258" s="36">
        <v>0</v>
      </c>
      <c r="DR258" s="36">
        <v>0</v>
      </c>
      <c r="DS258" s="36">
        <v>0</v>
      </c>
      <c r="DT258" s="36">
        <v>0</v>
      </c>
      <c r="DU258" s="36">
        <v>0</v>
      </c>
      <c r="DV258" s="36">
        <v>0</v>
      </c>
      <c r="DW258" s="36">
        <v>0</v>
      </c>
      <c r="DX258" s="36">
        <v>0</v>
      </c>
      <c r="DY258" s="36">
        <v>0</v>
      </c>
      <c r="DZ258" s="36">
        <v>0</v>
      </c>
      <c r="EA258" s="36">
        <v>0</v>
      </c>
      <c r="EB258" s="36">
        <v>0</v>
      </c>
      <c r="EC258" s="36">
        <v>0</v>
      </c>
      <c r="ED258" s="36">
        <v>0</v>
      </c>
      <c r="EE258" s="36">
        <v>0</v>
      </c>
      <c r="EF258" s="36">
        <v>0</v>
      </c>
      <c r="EG258" s="36">
        <v>0</v>
      </c>
      <c r="EH258" s="36">
        <v>0</v>
      </c>
      <c r="EI258" s="36">
        <v>0</v>
      </c>
      <c r="EJ258" s="36">
        <v>0</v>
      </c>
      <c r="EK258" s="36">
        <v>0</v>
      </c>
      <c r="EL258" s="36">
        <v>0</v>
      </c>
      <c r="EM258" s="36">
        <v>0</v>
      </c>
      <c r="EN258" s="36">
        <v>0</v>
      </c>
      <c r="EO258" s="36">
        <v>0</v>
      </c>
      <c r="EP258" s="36">
        <v>0</v>
      </c>
      <c r="EQ258" s="36">
        <v>0</v>
      </c>
      <c r="ER258" s="36">
        <v>0</v>
      </c>
      <c r="ES258" s="36">
        <v>0</v>
      </c>
      <c r="ET258" s="36">
        <v>0</v>
      </c>
      <c r="EU258" s="36">
        <v>0</v>
      </c>
      <c r="EV258" s="36">
        <v>0</v>
      </c>
      <c r="EW258" s="36">
        <v>0</v>
      </c>
      <c r="EX258" s="36">
        <v>0</v>
      </c>
      <c r="EY258" s="36">
        <v>0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0</v>
      </c>
      <c r="FF258" s="36">
        <v>0</v>
      </c>
      <c r="FG258" s="36">
        <v>0</v>
      </c>
      <c r="FH258" s="36">
        <v>0</v>
      </c>
      <c r="FI258" s="36">
        <v>0</v>
      </c>
      <c r="FJ258" s="36">
        <v>0</v>
      </c>
      <c r="FK258" s="36">
        <v>0</v>
      </c>
      <c r="FL258" s="36">
        <v>0</v>
      </c>
      <c r="FM258" s="36">
        <v>0</v>
      </c>
      <c r="FN258" s="36">
        <v>0</v>
      </c>
      <c r="FO258" s="36">
        <v>0</v>
      </c>
      <c r="FP258" s="36">
        <v>0</v>
      </c>
      <c r="FQ258" s="36">
        <v>343764</v>
      </c>
      <c r="FR258" s="36">
        <v>0</v>
      </c>
      <c r="FS258" s="37"/>
      <c r="FT258" s="39">
        <f t="shared" si="177"/>
        <v>70133</v>
      </c>
      <c r="FU258" s="39">
        <f t="shared" si="178"/>
        <v>664</v>
      </c>
      <c r="FV258" s="39">
        <f t="shared" si="179"/>
        <v>0</v>
      </c>
      <c r="FW258" s="39">
        <f t="shared" si="180"/>
        <v>1533096</v>
      </c>
      <c r="FX258" s="39">
        <f t="shared" si="181"/>
        <v>0</v>
      </c>
      <c r="FY258" s="39">
        <f t="shared" si="182"/>
        <v>0</v>
      </c>
      <c r="FZ258" s="39">
        <f t="shared" si="183"/>
        <v>0</v>
      </c>
      <c r="GA258" s="39">
        <f t="shared" si="184"/>
        <v>70227</v>
      </c>
      <c r="GB258" s="39">
        <f t="shared" si="185"/>
        <v>0</v>
      </c>
      <c r="GC258" s="39">
        <f t="shared" si="186"/>
        <v>0</v>
      </c>
      <c r="GD258" s="39">
        <f t="shared" si="187"/>
        <v>0</v>
      </c>
      <c r="GE258" s="39">
        <f t="shared" si="188"/>
        <v>0</v>
      </c>
      <c r="GF258" s="39"/>
      <c r="GG258" s="39"/>
      <c r="GH258" s="39">
        <f t="shared" si="189"/>
        <v>0</v>
      </c>
      <c r="GI258" s="39">
        <f t="shared" si="190"/>
        <v>0</v>
      </c>
      <c r="GJ258" s="39">
        <f t="shared" si="191"/>
        <v>1674120</v>
      </c>
      <c r="GK258" s="39"/>
      <c r="GL258" s="39">
        <f t="shared" si="192"/>
        <v>0</v>
      </c>
      <c r="GM258" s="39"/>
      <c r="GN258" s="39">
        <f t="shared" ref="GN258:GN271" si="196">BT258++EZ258+FA258+DK258</f>
        <v>0</v>
      </c>
      <c r="GO258" s="40">
        <f t="shared" si="193"/>
        <v>318083</v>
      </c>
      <c r="GP258" s="40">
        <f t="shared" si="194"/>
        <v>1992203</v>
      </c>
      <c r="GQ258" s="40">
        <f t="shared" si="195"/>
        <v>1992203</v>
      </c>
      <c r="GR258" s="39" t="str">
        <f>IFERROR(VLOOKUP(CONCATENATE(C258,R258,S258),'Clientes Afectados'!$L$4:$M$249,2,0),"NO")</f>
        <v>NO</v>
      </c>
      <c r="GS258" s="64">
        <f t="shared" si="176"/>
        <v>91</v>
      </c>
      <c r="GT258" s="39" t="e">
        <f>+IF(GS258&gt;#REF!,"SI","NO")</f>
        <v>#REF!</v>
      </c>
    </row>
    <row r="259" spans="1:202" x14ac:dyDescent="0.25">
      <c r="A259" s="35">
        <v>43070</v>
      </c>
      <c r="B259" s="36">
        <v>1594986</v>
      </c>
      <c r="C259" s="36">
        <v>973766</v>
      </c>
      <c r="D259" s="36">
        <v>973766</v>
      </c>
      <c r="E259" s="37" t="s">
        <v>265</v>
      </c>
      <c r="F259" s="37" t="s">
        <v>229</v>
      </c>
      <c r="G259" s="37" t="s">
        <v>266</v>
      </c>
      <c r="H259" s="85" t="s">
        <v>231</v>
      </c>
      <c r="I259" s="37" t="s">
        <v>310</v>
      </c>
      <c r="J259" s="37" t="s">
        <v>263</v>
      </c>
      <c r="K259" s="37" t="s">
        <v>234</v>
      </c>
      <c r="L259" s="37" t="s">
        <v>235</v>
      </c>
      <c r="M259" s="37" t="s">
        <v>264</v>
      </c>
      <c r="N259" s="37" t="s">
        <v>236</v>
      </c>
      <c r="O259" s="37" t="s">
        <v>236</v>
      </c>
      <c r="P259" s="37" t="s">
        <v>239</v>
      </c>
      <c r="Q259" s="37" t="s">
        <v>240</v>
      </c>
      <c r="R259" s="38">
        <v>43045</v>
      </c>
      <c r="S259" s="38">
        <v>43074</v>
      </c>
      <c r="T259" s="38">
        <v>43076</v>
      </c>
      <c r="U259" s="36">
        <v>206845003</v>
      </c>
      <c r="V259" s="36">
        <v>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36">
        <v>22312</v>
      </c>
      <c r="AD259" s="36">
        <v>0</v>
      </c>
      <c r="AE259" s="36">
        <v>0</v>
      </c>
      <c r="AF259" s="36">
        <v>0</v>
      </c>
      <c r="AG259" s="36">
        <v>0</v>
      </c>
      <c r="AH259" s="36">
        <v>0</v>
      </c>
      <c r="AI259" s="36">
        <v>790</v>
      </c>
      <c r="AJ259" s="36">
        <v>0</v>
      </c>
      <c r="AK259" s="36">
        <v>1588948</v>
      </c>
      <c r="AL259" s="36">
        <v>0</v>
      </c>
      <c r="AM259" s="36">
        <v>0</v>
      </c>
      <c r="AN259" s="36">
        <v>0</v>
      </c>
      <c r="AO259" s="36">
        <v>0</v>
      </c>
      <c r="AP259" s="36">
        <v>0</v>
      </c>
      <c r="AQ259" s="36">
        <v>0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97758</v>
      </c>
      <c r="AZ259" s="36">
        <v>0</v>
      </c>
      <c r="BA259" s="36">
        <v>0</v>
      </c>
      <c r="BB259" s="36">
        <v>0</v>
      </c>
      <c r="BC259" s="36">
        <v>0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>
        <v>0</v>
      </c>
      <c r="BN259" s="36">
        <v>0</v>
      </c>
      <c r="BO259" s="36">
        <v>0</v>
      </c>
      <c r="BP259" s="36">
        <v>0</v>
      </c>
      <c r="BQ259" s="36">
        <v>0</v>
      </c>
      <c r="BR259" s="36">
        <v>0</v>
      </c>
      <c r="BS259" s="36">
        <v>0</v>
      </c>
      <c r="BT259" s="36">
        <v>0</v>
      </c>
      <c r="BU259" s="36">
        <v>0</v>
      </c>
      <c r="BV259" s="36">
        <v>0</v>
      </c>
      <c r="BW259" s="36">
        <v>0</v>
      </c>
      <c r="BX259" s="36">
        <v>0</v>
      </c>
      <c r="BY259" s="36">
        <v>0</v>
      </c>
      <c r="BZ259" s="36">
        <v>168921</v>
      </c>
      <c r="CA259" s="36">
        <v>3663</v>
      </c>
      <c r="CB259" s="36">
        <v>0</v>
      </c>
      <c r="CC259" s="36">
        <v>0</v>
      </c>
      <c r="CD259" s="36">
        <v>1563093</v>
      </c>
      <c r="CE259" s="36">
        <v>1860080</v>
      </c>
      <c r="CF259" s="36">
        <v>0</v>
      </c>
      <c r="CG259" s="36">
        <v>296987</v>
      </c>
      <c r="CH259" s="36">
        <v>0</v>
      </c>
      <c r="CI259" s="36">
        <v>0</v>
      </c>
      <c r="CJ259" s="36">
        <v>0</v>
      </c>
      <c r="CK259" s="36">
        <v>0</v>
      </c>
      <c r="CL259" s="36">
        <v>296987</v>
      </c>
      <c r="CM259" s="36">
        <v>-1860080</v>
      </c>
      <c r="CN259" s="36">
        <v>0</v>
      </c>
      <c r="CO259" s="36">
        <v>0</v>
      </c>
      <c r="CP259" s="36">
        <v>0</v>
      </c>
      <c r="CQ259" s="36">
        <v>0</v>
      </c>
      <c r="CR259" s="36">
        <v>0</v>
      </c>
      <c r="CS259" s="36">
        <v>0</v>
      </c>
      <c r="CT259" s="36">
        <v>0</v>
      </c>
      <c r="CU259" s="36">
        <v>0</v>
      </c>
      <c r="CV259" s="36">
        <v>0</v>
      </c>
      <c r="CW259" s="36">
        <v>0</v>
      </c>
      <c r="CX259" s="36">
        <v>0</v>
      </c>
      <c r="CY259" s="36">
        <v>0</v>
      </c>
      <c r="CZ259" s="36">
        <v>0</v>
      </c>
      <c r="DA259" s="36">
        <v>0</v>
      </c>
      <c r="DB259" s="36">
        <v>0</v>
      </c>
      <c r="DC259" s="36">
        <v>0</v>
      </c>
      <c r="DD259" s="36">
        <v>2113</v>
      </c>
      <c r="DE259" s="36">
        <v>-1857967</v>
      </c>
      <c r="DF259" s="36">
        <v>0</v>
      </c>
      <c r="DG259" s="36">
        <v>0</v>
      </c>
      <c r="DH259" s="36">
        <v>0</v>
      </c>
      <c r="DI259" s="36">
        <v>0</v>
      </c>
      <c r="DJ259" s="36">
        <v>0</v>
      </c>
      <c r="DK259" s="36">
        <v>0</v>
      </c>
      <c r="DL259" s="36">
        <v>0</v>
      </c>
      <c r="DM259" s="36">
        <v>0</v>
      </c>
      <c r="DN259" s="36">
        <v>0</v>
      </c>
      <c r="DO259" s="36">
        <v>0</v>
      </c>
      <c r="DP259" s="36">
        <v>0</v>
      </c>
      <c r="DQ259" s="36">
        <v>0</v>
      </c>
      <c r="DR259" s="36">
        <v>0</v>
      </c>
      <c r="DS259" s="36">
        <v>0</v>
      </c>
      <c r="DT259" s="36">
        <v>0</v>
      </c>
      <c r="DU259" s="36">
        <v>0</v>
      </c>
      <c r="DV259" s="36">
        <v>0</v>
      </c>
      <c r="DW259" s="36">
        <v>0</v>
      </c>
      <c r="DX259" s="36">
        <v>0</v>
      </c>
      <c r="DY259" s="36">
        <v>0</v>
      </c>
      <c r="DZ259" s="36">
        <v>0</v>
      </c>
      <c r="EA259" s="36">
        <v>0</v>
      </c>
      <c r="EB259" s="36">
        <v>0</v>
      </c>
      <c r="EC259" s="36">
        <v>0</v>
      </c>
      <c r="ED259" s="36">
        <v>0</v>
      </c>
      <c r="EE259" s="36">
        <v>0</v>
      </c>
      <c r="EF259" s="36">
        <v>0</v>
      </c>
      <c r="EG259" s="36">
        <v>0</v>
      </c>
      <c r="EH259" s="36">
        <v>0</v>
      </c>
      <c r="EI259" s="36">
        <v>0</v>
      </c>
      <c r="EJ259" s="36">
        <v>0</v>
      </c>
      <c r="EK259" s="36">
        <v>0</v>
      </c>
      <c r="EL259" s="36">
        <v>0</v>
      </c>
      <c r="EM259" s="36">
        <v>0</v>
      </c>
      <c r="EN259" s="36">
        <v>0</v>
      </c>
      <c r="EO259" s="36">
        <v>0</v>
      </c>
      <c r="EP259" s="36">
        <v>0</v>
      </c>
      <c r="EQ259" s="36">
        <v>0</v>
      </c>
      <c r="ER259" s="36">
        <v>0</v>
      </c>
      <c r="ES259" s="36">
        <v>0</v>
      </c>
      <c r="ET259" s="36">
        <v>0</v>
      </c>
      <c r="EU259" s="36">
        <v>0</v>
      </c>
      <c r="EV259" s="36">
        <v>0</v>
      </c>
      <c r="EW259" s="36">
        <v>0</v>
      </c>
      <c r="EX259" s="36">
        <v>0</v>
      </c>
      <c r="EY259" s="36">
        <v>0</v>
      </c>
      <c r="EZ259" s="36">
        <v>-2113</v>
      </c>
      <c r="FA259" s="36">
        <v>0</v>
      </c>
      <c r="FB259" s="36">
        <v>0</v>
      </c>
      <c r="FC259" s="36">
        <v>0</v>
      </c>
      <c r="FD259" s="36">
        <v>0</v>
      </c>
      <c r="FE259" s="36">
        <v>0</v>
      </c>
      <c r="FF259" s="36">
        <v>0</v>
      </c>
      <c r="FG259" s="36">
        <v>0</v>
      </c>
      <c r="FH259" s="36">
        <v>0</v>
      </c>
      <c r="FI259" s="36">
        <v>0</v>
      </c>
      <c r="FJ259" s="36">
        <v>0</v>
      </c>
      <c r="FK259" s="36">
        <v>0</v>
      </c>
      <c r="FL259" s="36">
        <v>0</v>
      </c>
      <c r="FM259" s="36">
        <v>0</v>
      </c>
      <c r="FN259" s="36">
        <v>0</v>
      </c>
      <c r="FO259" s="36">
        <v>0</v>
      </c>
      <c r="FP259" s="36">
        <v>-2113</v>
      </c>
      <c r="FQ259" s="36">
        <v>296987</v>
      </c>
      <c r="FR259" s="36">
        <v>1</v>
      </c>
      <c r="FS259" s="37"/>
      <c r="FT259" s="39">
        <f t="shared" si="177"/>
        <v>0</v>
      </c>
      <c r="FU259" s="39">
        <f t="shared" si="178"/>
        <v>664</v>
      </c>
      <c r="FV259" s="39">
        <f t="shared" si="179"/>
        <v>0</v>
      </c>
      <c r="FW259" s="39">
        <f t="shared" si="180"/>
        <v>1335250</v>
      </c>
      <c r="FX259" s="39">
        <f t="shared" si="181"/>
        <v>0</v>
      </c>
      <c r="FY259" s="39">
        <f t="shared" si="182"/>
        <v>0</v>
      </c>
      <c r="FZ259" s="39">
        <f t="shared" si="183"/>
        <v>0</v>
      </c>
      <c r="GA259" s="39">
        <f t="shared" si="184"/>
        <v>82150</v>
      </c>
      <c r="GB259" s="39">
        <f t="shared" si="185"/>
        <v>0</v>
      </c>
      <c r="GC259" s="39">
        <f t="shared" si="186"/>
        <v>0</v>
      </c>
      <c r="GD259" s="39">
        <f t="shared" si="187"/>
        <v>0</v>
      </c>
      <c r="GE259" s="39">
        <f t="shared" si="188"/>
        <v>0</v>
      </c>
      <c r="GF259" s="39"/>
      <c r="GG259" s="39"/>
      <c r="GH259" s="39">
        <f t="shared" si="189"/>
        <v>0</v>
      </c>
      <c r="GI259" s="39">
        <f t="shared" si="190"/>
        <v>-2113</v>
      </c>
      <c r="GJ259" s="39">
        <f t="shared" si="191"/>
        <v>1418064</v>
      </c>
      <c r="GK259" s="39"/>
      <c r="GL259" s="39">
        <f t="shared" si="192"/>
        <v>0</v>
      </c>
      <c r="GM259" s="39"/>
      <c r="GN259" s="39">
        <f t="shared" si="196"/>
        <v>-2113</v>
      </c>
      <c r="GO259" s="40">
        <f t="shared" si="193"/>
        <v>269432</v>
      </c>
      <c r="GP259" s="40">
        <f t="shared" si="194"/>
        <v>1687496</v>
      </c>
      <c r="GQ259" s="40">
        <f t="shared" si="195"/>
        <v>1685383</v>
      </c>
      <c r="GR259" s="39" t="str">
        <f>IFERROR(VLOOKUP(CONCATENATE(C259,R259,S259),'Clientes Afectados'!$L$4:$M$249,2,0),"NO")</f>
        <v>NO</v>
      </c>
      <c r="GS259" s="64">
        <f t="shared" ref="GS259:GS322" si="197">+S259-R259</f>
        <v>29</v>
      </c>
      <c r="GT259" s="39" t="e">
        <f>+IF(GS259&gt;#REF!,"SI","NO")</f>
        <v>#REF!</v>
      </c>
    </row>
    <row r="260" spans="1:202" x14ac:dyDescent="0.25">
      <c r="A260" s="35">
        <v>43070</v>
      </c>
      <c r="B260" s="36">
        <v>1594986</v>
      </c>
      <c r="C260" s="36">
        <v>984572</v>
      </c>
      <c r="D260" s="36">
        <v>984572</v>
      </c>
      <c r="E260" s="37" t="s">
        <v>348</v>
      </c>
      <c r="F260" s="37" t="s">
        <v>229</v>
      </c>
      <c r="G260" s="37" t="s">
        <v>326</v>
      </c>
      <c r="H260" s="85" t="s">
        <v>231</v>
      </c>
      <c r="I260" s="37" t="s">
        <v>232</v>
      </c>
      <c r="J260" s="37" t="s">
        <v>233</v>
      </c>
      <c r="K260" s="37" t="s">
        <v>234</v>
      </c>
      <c r="L260" s="37" t="s">
        <v>235</v>
      </c>
      <c r="M260" s="37" t="s">
        <v>280</v>
      </c>
      <c r="N260" s="37" t="s">
        <v>327</v>
      </c>
      <c r="O260" s="37" t="s">
        <v>327</v>
      </c>
      <c r="P260" s="37" t="s">
        <v>239</v>
      </c>
      <c r="Q260" s="37" t="s">
        <v>240</v>
      </c>
      <c r="R260" s="38">
        <v>43045</v>
      </c>
      <c r="S260" s="38">
        <v>43074</v>
      </c>
      <c r="T260" s="38">
        <v>43076</v>
      </c>
      <c r="U260" s="36">
        <v>206845003</v>
      </c>
      <c r="V260" s="36">
        <v>211307</v>
      </c>
      <c r="W260" s="36">
        <v>0</v>
      </c>
      <c r="X260" s="36">
        <v>80916</v>
      </c>
      <c r="Y260" s="36">
        <v>0</v>
      </c>
      <c r="Z260" s="36">
        <v>0</v>
      </c>
      <c r="AA260" s="36">
        <v>0</v>
      </c>
      <c r="AB260" s="36">
        <v>0</v>
      </c>
      <c r="AC260" s="36">
        <v>0</v>
      </c>
      <c r="AD260" s="36">
        <v>596</v>
      </c>
      <c r="AE260" s="36">
        <v>676</v>
      </c>
      <c r="AF260" s="36">
        <v>531</v>
      </c>
      <c r="AG260" s="36">
        <v>639</v>
      </c>
      <c r="AH260" s="36">
        <v>83458</v>
      </c>
      <c r="AI260" s="36">
        <v>790</v>
      </c>
      <c r="AJ260" s="36">
        <v>0</v>
      </c>
      <c r="AK260" s="36">
        <v>15979031</v>
      </c>
      <c r="AL260" s="36">
        <v>0</v>
      </c>
      <c r="AM260" s="36">
        <v>0</v>
      </c>
      <c r="AN260" s="36">
        <v>0</v>
      </c>
      <c r="AO260" s="36">
        <v>0</v>
      </c>
      <c r="AP260" s="36">
        <v>0</v>
      </c>
      <c r="AQ260" s="36">
        <v>0</v>
      </c>
      <c r="AR260" s="36">
        <v>0</v>
      </c>
      <c r="AS260" s="36">
        <v>0</v>
      </c>
      <c r="AT260" s="36">
        <v>312559</v>
      </c>
      <c r="AU260" s="36">
        <v>0</v>
      </c>
      <c r="AV260" s="36">
        <v>0</v>
      </c>
      <c r="AW260" s="36">
        <v>123046</v>
      </c>
      <c r="AX260" s="36">
        <v>0</v>
      </c>
      <c r="AY260" s="36">
        <v>826675</v>
      </c>
      <c r="AZ260" s="36">
        <v>3828795</v>
      </c>
      <c r="BA260" s="36">
        <v>0</v>
      </c>
      <c r="BB260" s="36">
        <v>0</v>
      </c>
      <c r="BC260" s="36">
        <v>0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>
        <v>0</v>
      </c>
      <c r="BN260" s="36">
        <v>0</v>
      </c>
      <c r="BO260" s="36">
        <v>0</v>
      </c>
      <c r="BP260" s="36">
        <v>0</v>
      </c>
      <c r="BQ260" s="36">
        <v>0</v>
      </c>
      <c r="BR260" s="36">
        <v>0</v>
      </c>
      <c r="BS260" s="36">
        <v>0</v>
      </c>
      <c r="BT260" s="36">
        <v>0</v>
      </c>
      <c r="BU260" s="36">
        <v>0</v>
      </c>
      <c r="BV260" s="36">
        <v>0</v>
      </c>
      <c r="BW260" s="36">
        <v>0</v>
      </c>
      <c r="BX260" s="36">
        <v>0</v>
      </c>
      <c r="BY260" s="36">
        <v>0</v>
      </c>
      <c r="BZ260" s="36">
        <v>1007672</v>
      </c>
      <c r="CA260" s="36">
        <v>24635</v>
      </c>
      <c r="CB260" s="36">
        <v>0</v>
      </c>
      <c r="CC260" s="36">
        <v>0</v>
      </c>
      <c r="CD260" s="36">
        <v>18644253</v>
      </c>
      <c r="CE260" s="36">
        <v>22186662</v>
      </c>
      <c r="CF260" s="36">
        <v>0</v>
      </c>
      <c r="CG260" s="36">
        <v>3542408</v>
      </c>
      <c r="CH260" s="36">
        <v>0</v>
      </c>
      <c r="CI260" s="36">
        <v>0</v>
      </c>
      <c r="CJ260" s="36">
        <v>0</v>
      </c>
      <c r="CK260" s="36">
        <v>0</v>
      </c>
      <c r="CL260" s="36">
        <v>3542408</v>
      </c>
      <c r="CM260" s="36">
        <v>-22186662</v>
      </c>
      <c r="CN260" s="36">
        <v>0</v>
      </c>
      <c r="CO260" s="36">
        <v>0</v>
      </c>
      <c r="CP260" s="36">
        <v>0</v>
      </c>
      <c r="CQ260" s="36">
        <v>0</v>
      </c>
      <c r="CR260" s="36">
        <v>0</v>
      </c>
      <c r="CS260" s="36">
        <v>0</v>
      </c>
      <c r="CT260" s="36">
        <v>0</v>
      </c>
      <c r="CU260" s="36">
        <v>0</v>
      </c>
      <c r="CV260" s="36">
        <v>0</v>
      </c>
      <c r="CW260" s="36">
        <v>0</v>
      </c>
      <c r="CX260" s="36">
        <v>0</v>
      </c>
      <c r="CY260" s="36">
        <v>0</v>
      </c>
      <c r="CZ260" s="36">
        <v>0</v>
      </c>
      <c r="DA260" s="36">
        <v>0</v>
      </c>
      <c r="DB260" s="36">
        <v>0</v>
      </c>
      <c r="DC260" s="36">
        <v>0</v>
      </c>
      <c r="DD260" s="36">
        <v>1</v>
      </c>
      <c r="DE260" s="36">
        <v>-22186661</v>
      </c>
      <c r="DF260" s="36">
        <v>0</v>
      </c>
      <c r="DG260" s="36">
        <v>0</v>
      </c>
      <c r="DH260" s="36">
        <v>0</v>
      </c>
      <c r="DI260" s="36">
        <v>0</v>
      </c>
      <c r="DJ260" s="36">
        <v>0</v>
      </c>
      <c r="DK260" s="36">
        <v>-1</v>
      </c>
      <c r="DL260" s="36">
        <v>0</v>
      </c>
      <c r="DM260" s="36">
        <v>0</v>
      </c>
      <c r="DN260" s="36">
        <v>0</v>
      </c>
      <c r="DO260" s="36">
        <v>0</v>
      </c>
      <c r="DP260" s="36">
        <v>0</v>
      </c>
      <c r="DQ260" s="36">
        <v>0</v>
      </c>
      <c r="DR260" s="36">
        <v>0</v>
      </c>
      <c r="DS260" s="36">
        <v>0</v>
      </c>
      <c r="DT260" s="36">
        <v>0</v>
      </c>
      <c r="DU260" s="36">
        <v>0</v>
      </c>
      <c r="DV260" s="36">
        <v>0</v>
      </c>
      <c r="DW260" s="36">
        <v>0</v>
      </c>
      <c r="DX260" s="36">
        <v>0</v>
      </c>
      <c r="DY260" s="36">
        <v>0</v>
      </c>
      <c r="DZ260" s="36">
        <v>0</v>
      </c>
      <c r="EA260" s="36">
        <v>0</v>
      </c>
      <c r="EB260" s="36">
        <v>-1</v>
      </c>
      <c r="EC260" s="36">
        <v>0</v>
      </c>
      <c r="ED260" s="36">
        <v>0</v>
      </c>
      <c r="EE260" s="36">
        <v>0</v>
      </c>
      <c r="EF260" s="36">
        <v>0</v>
      </c>
      <c r="EG260" s="36">
        <v>0</v>
      </c>
      <c r="EH260" s="36">
        <v>0</v>
      </c>
      <c r="EI260" s="36">
        <v>0</v>
      </c>
      <c r="EJ260" s="36">
        <v>0</v>
      </c>
      <c r="EK260" s="36">
        <v>0</v>
      </c>
      <c r="EL260" s="36">
        <v>0</v>
      </c>
      <c r="EM260" s="36">
        <v>0</v>
      </c>
      <c r="EN260" s="36">
        <v>0</v>
      </c>
      <c r="EO260" s="36">
        <v>0</v>
      </c>
      <c r="EP260" s="36">
        <v>0</v>
      </c>
      <c r="EQ260" s="36">
        <v>0</v>
      </c>
      <c r="ER260" s="36">
        <v>0</v>
      </c>
      <c r="ES260" s="36">
        <v>0</v>
      </c>
      <c r="ET260" s="36">
        <v>0</v>
      </c>
      <c r="EU260" s="36">
        <v>0</v>
      </c>
      <c r="EV260" s="36">
        <v>0</v>
      </c>
      <c r="EW260" s="36">
        <v>0</v>
      </c>
      <c r="EX260" s="36">
        <v>0</v>
      </c>
      <c r="EY260" s="36">
        <v>0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0</v>
      </c>
      <c r="FF260" s="36">
        <v>0</v>
      </c>
      <c r="FG260" s="36">
        <v>0</v>
      </c>
      <c r="FH260" s="36">
        <v>0</v>
      </c>
      <c r="FI260" s="36">
        <v>0</v>
      </c>
      <c r="FJ260" s="36">
        <v>0</v>
      </c>
      <c r="FK260" s="36">
        <v>0</v>
      </c>
      <c r="FL260" s="36">
        <v>0</v>
      </c>
      <c r="FM260" s="36">
        <v>0</v>
      </c>
      <c r="FN260" s="36">
        <v>0</v>
      </c>
      <c r="FO260" s="36">
        <v>0</v>
      </c>
      <c r="FP260" s="36">
        <v>0</v>
      </c>
      <c r="FQ260" s="36">
        <v>3542408</v>
      </c>
      <c r="FR260" s="36">
        <v>-1</v>
      </c>
      <c r="FS260" s="37"/>
      <c r="FT260" s="39">
        <f t="shared" si="177"/>
        <v>70133</v>
      </c>
      <c r="FU260" s="39">
        <f t="shared" si="178"/>
        <v>664</v>
      </c>
      <c r="FV260" s="39">
        <f t="shared" si="179"/>
        <v>0</v>
      </c>
      <c r="FW260" s="39">
        <f t="shared" si="180"/>
        <v>13427757</v>
      </c>
      <c r="FX260" s="39">
        <f t="shared" si="181"/>
        <v>0</v>
      </c>
      <c r="FY260" s="39">
        <f t="shared" si="182"/>
        <v>262655</v>
      </c>
      <c r="FZ260" s="39">
        <f t="shared" si="183"/>
        <v>0</v>
      </c>
      <c r="GA260" s="39">
        <f t="shared" si="184"/>
        <v>694685</v>
      </c>
      <c r="GB260" s="39">
        <f t="shared" si="185"/>
        <v>3217475</v>
      </c>
      <c r="GC260" s="39">
        <f t="shared" si="186"/>
        <v>0</v>
      </c>
      <c r="GD260" s="39">
        <f t="shared" si="187"/>
        <v>0</v>
      </c>
      <c r="GE260" s="39">
        <f t="shared" si="188"/>
        <v>0</v>
      </c>
      <c r="GF260" s="39"/>
      <c r="GG260" s="39"/>
      <c r="GH260" s="39">
        <f t="shared" si="189"/>
        <v>103400</v>
      </c>
      <c r="GI260" s="39">
        <f t="shared" si="190"/>
        <v>0</v>
      </c>
      <c r="GJ260" s="39">
        <f t="shared" si="191"/>
        <v>17776769</v>
      </c>
      <c r="GK260" s="39"/>
      <c r="GL260" s="39">
        <f t="shared" si="192"/>
        <v>0</v>
      </c>
      <c r="GM260" s="39"/>
      <c r="GN260" s="39">
        <f t="shared" si="196"/>
        <v>-1</v>
      </c>
      <c r="GO260" s="40">
        <f t="shared" si="193"/>
        <v>3377586</v>
      </c>
      <c r="GP260" s="40">
        <f t="shared" si="194"/>
        <v>21154355</v>
      </c>
      <c r="GQ260" s="40">
        <f t="shared" si="195"/>
        <v>21154354</v>
      </c>
      <c r="GR260" s="39" t="str">
        <f>IFERROR(VLOOKUP(CONCATENATE(C260,R260,S260),'Clientes Afectados'!$L$4:$M$249,2,0),"NO")</f>
        <v>NO</v>
      </c>
      <c r="GS260" s="64">
        <f t="shared" si="197"/>
        <v>29</v>
      </c>
      <c r="GT260" s="39" t="e">
        <f>+IF(GS260&gt;#REF!,"SI","NO")</f>
        <v>#REF!</v>
      </c>
    </row>
    <row r="261" spans="1:202" x14ac:dyDescent="0.25">
      <c r="A261" s="35">
        <v>43070</v>
      </c>
      <c r="B261" s="36">
        <v>1594986</v>
      </c>
      <c r="C261" s="36">
        <v>985980</v>
      </c>
      <c r="D261" s="36">
        <v>985980</v>
      </c>
      <c r="E261" s="37" t="s">
        <v>349</v>
      </c>
      <c r="F261" s="37" t="s">
        <v>229</v>
      </c>
      <c r="G261" s="37" t="s">
        <v>329</v>
      </c>
      <c r="H261" s="85" t="s">
        <v>231</v>
      </c>
      <c r="I261" s="37" t="s">
        <v>232</v>
      </c>
      <c r="J261" s="37" t="s">
        <v>233</v>
      </c>
      <c r="K261" s="37" t="s">
        <v>234</v>
      </c>
      <c r="L261" s="37" t="s">
        <v>235</v>
      </c>
      <c r="M261" s="37" t="s">
        <v>279</v>
      </c>
      <c r="N261" s="37" t="s">
        <v>330</v>
      </c>
      <c r="O261" s="37" t="s">
        <v>330</v>
      </c>
      <c r="P261" s="37" t="s">
        <v>239</v>
      </c>
      <c r="Q261" s="37" t="s">
        <v>240</v>
      </c>
      <c r="R261" s="38">
        <v>43045</v>
      </c>
      <c r="S261" s="38">
        <v>43074</v>
      </c>
      <c r="T261" s="38">
        <v>43076</v>
      </c>
      <c r="U261" s="36">
        <v>206845003</v>
      </c>
      <c r="V261" s="36">
        <v>80253</v>
      </c>
      <c r="W261" s="36">
        <v>0</v>
      </c>
      <c r="X261" s="36">
        <v>13919</v>
      </c>
      <c r="Y261" s="36">
        <v>0</v>
      </c>
      <c r="Z261" s="36">
        <v>0</v>
      </c>
      <c r="AA261" s="36">
        <v>0</v>
      </c>
      <c r="AB261" s="36">
        <v>0</v>
      </c>
      <c r="AC261" s="36">
        <v>0</v>
      </c>
      <c r="AD261" s="36">
        <v>278</v>
      </c>
      <c r="AE261" s="36">
        <v>277</v>
      </c>
      <c r="AF261" s="36">
        <v>258</v>
      </c>
      <c r="AG261" s="36">
        <v>207</v>
      </c>
      <c r="AH261" s="36">
        <v>83458</v>
      </c>
      <c r="AI261" s="36">
        <v>790</v>
      </c>
      <c r="AJ261" s="36">
        <v>0</v>
      </c>
      <c r="AK261" s="36">
        <v>6068730</v>
      </c>
      <c r="AL261" s="36">
        <v>0</v>
      </c>
      <c r="AM261" s="36">
        <v>0</v>
      </c>
      <c r="AN261" s="36">
        <v>0</v>
      </c>
      <c r="AO261" s="36">
        <v>0</v>
      </c>
      <c r="AP261" s="36">
        <v>0</v>
      </c>
      <c r="AQ261" s="36">
        <v>0</v>
      </c>
      <c r="AR261" s="36">
        <v>0</v>
      </c>
      <c r="AS261" s="36">
        <v>0</v>
      </c>
      <c r="AT261" s="36">
        <v>118707</v>
      </c>
      <c r="AU261" s="36">
        <v>0</v>
      </c>
      <c r="AV261" s="36">
        <v>0</v>
      </c>
      <c r="AW261" s="36">
        <v>46731</v>
      </c>
      <c r="AX261" s="36">
        <v>0</v>
      </c>
      <c r="AY261" s="36">
        <v>339101</v>
      </c>
      <c r="AZ261" s="36">
        <v>1242337</v>
      </c>
      <c r="BA261" s="36">
        <v>0</v>
      </c>
      <c r="BB261" s="36">
        <v>0</v>
      </c>
      <c r="BC261" s="36">
        <v>0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>
        <v>0</v>
      </c>
      <c r="BN261" s="36">
        <v>0</v>
      </c>
      <c r="BO261" s="36">
        <v>0</v>
      </c>
      <c r="BP261" s="36">
        <v>0</v>
      </c>
      <c r="BQ261" s="36">
        <v>0</v>
      </c>
      <c r="BR261" s="36">
        <v>0</v>
      </c>
      <c r="BS261" s="36">
        <v>0</v>
      </c>
      <c r="BT261" s="36">
        <v>0</v>
      </c>
      <c r="BU261" s="36">
        <v>0</v>
      </c>
      <c r="BV261" s="36">
        <v>0</v>
      </c>
      <c r="BW261" s="36">
        <v>0</v>
      </c>
      <c r="BX261" s="36">
        <v>0</v>
      </c>
      <c r="BY261" s="36">
        <v>0</v>
      </c>
      <c r="BZ261" s="36">
        <v>346007</v>
      </c>
      <c r="CA261" s="36">
        <v>8561</v>
      </c>
      <c r="CB261" s="36">
        <v>0</v>
      </c>
      <c r="CC261" s="36">
        <v>0</v>
      </c>
      <c r="CD261" s="36">
        <v>6936490</v>
      </c>
      <c r="CE261" s="36">
        <v>8254423</v>
      </c>
      <c r="CF261" s="36">
        <v>0</v>
      </c>
      <c r="CG261" s="36">
        <v>1317933</v>
      </c>
      <c r="CH261" s="36">
        <v>0</v>
      </c>
      <c r="CI261" s="36">
        <v>0</v>
      </c>
      <c r="CJ261" s="36">
        <v>0</v>
      </c>
      <c r="CK261" s="36">
        <v>0</v>
      </c>
      <c r="CL261" s="36">
        <v>1317933</v>
      </c>
      <c r="CM261" s="36">
        <v>-8254423</v>
      </c>
      <c r="CN261" s="36">
        <v>0</v>
      </c>
      <c r="CO261" s="36">
        <v>0</v>
      </c>
      <c r="CP261" s="36">
        <v>0</v>
      </c>
      <c r="CQ261" s="36">
        <v>0</v>
      </c>
      <c r="CR261" s="36">
        <v>0</v>
      </c>
      <c r="CS261" s="36">
        <v>0</v>
      </c>
      <c r="CT261" s="36">
        <v>0</v>
      </c>
      <c r="CU261" s="36">
        <v>0</v>
      </c>
      <c r="CV261" s="36">
        <v>0</v>
      </c>
      <c r="CW261" s="36">
        <v>0</v>
      </c>
      <c r="CX261" s="36">
        <v>0</v>
      </c>
      <c r="CY261" s="36">
        <v>0</v>
      </c>
      <c r="CZ261" s="36">
        <v>0</v>
      </c>
      <c r="DA261" s="36">
        <v>0</v>
      </c>
      <c r="DB261" s="36">
        <v>0</v>
      </c>
      <c r="DC261" s="36">
        <v>0</v>
      </c>
      <c r="DD261" s="36">
        <v>0</v>
      </c>
      <c r="DE261" s="36">
        <v>-8254423</v>
      </c>
      <c r="DF261" s="36">
        <v>0</v>
      </c>
      <c r="DG261" s="36">
        <v>0</v>
      </c>
      <c r="DH261" s="36">
        <v>0</v>
      </c>
      <c r="DI261" s="36">
        <v>0</v>
      </c>
      <c r="DJ261" s="36">
        <v>0</v>
      </c>
      <c r="DK261" s="36">
        <v>0</v>
      </c>
      <c r="DL261" s="36">
        <v>0</v>
      </c>
      <c r="DM261" s="36">
        <v>0</v>
      </c>
      <c r="DN261" s="36">
        <v>0</v>
      </c>
      <c r="DO261" s="36">
        <v>0</v>
      </c>
      <c r="DP261" s="36">
        <v>0</v>
      </c>
      <c r="DQ261" s="36">
        <v>0</v>
      </c>
      <c r="DR261" s="36">
        <v>0</v>
      </c>
      <c r="DS261" s="36">
        <v>0</v>
      </c>
      <c r="DT261" s="36">
        <v>0</v>
      </c>
      <c r="DU261" s="36">
        <v>0</v>
      </c>
      <c r="DV261" s="36">
        <v>0</v>
      </c>
      <c r="DW261" s="36">
        <v>0</v>
      </c>
      <c r="DX261" s="36">
        <v>0</v>
      </c>
      <c r="DY261" s="36">
        <v>0</v>
      </c>
      <c r="DZ261" s="36">
        <v>0</v>
      </c>
      <c r="EA261" s="36">
        <v>0</v>
      </c>
      <c r="EB261" s="36">
        <v>0</v>
      </c>
      <c r="EC261" s="36">
        <v>0</v>
      </c>
      <c r="ED261" s="36">
        <v>0</v>
      </c>
      <c r="EE261" s="36">
        <v>0</v>
      </c>
      <c r="EF261" s="36">
        <v>0</v>
      </c>
      <c r="EG261" s="36">
        <v>0</v>
      </c>
      <c r="EH261" s="36">
        <v>0</v>
      </c>
      <c r="EI261" s="36">
        <v>0</v>
      </c>
      <c r="EJ261" s="36">
        <v>0</v>
      </c>
      <c r="EK261" s="36">
        <v>0</v>
      </c>
      <c r="EL261" s="36">
        <v>0</v>
      </c>
      <c r="EM261" s="36">
        <v>0</v>
      </c>
      <c r="EN261" s="36">
        <v>0</v>
      </c>
      <c r="EO261" s="36">
        <v>0</v>
      </c>
      <c r="EP261" s="36">
        <v>0</v>
      </c>
      <c r="EQ261" s="36">
        <v>0</v>
      </c>
      <c r="ER261" s="36">
        <v>0</v>
      </c>
      <c r="ES261" s="36">
        <v>0</v>
      </c>
      <c r="ET261" s="36">
        <v>0</v>
      </c>
      <c r="EU261" s="36">
        <v>0</v>
      </c>
      <c r="EV261" s="36">
        <v>0</v>
      </c>
      <c r="EW261" s="36">
        <v>0</v>
      </c>
      <c r="EX261" s="36">
        <v>0</v>
      </c>
      <c r="EY261" s="36">
        <v>0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0</v>
      </c>
      <c r="FF261" s="36">
        <v>0</v>
      </c>
      <c r="FG261" s="36">
        <v>0</v>
      </c>
      <c r="FH261" s="36">
        <v>0</v>
      </c>
      <c r="FI261" s="36">
        <v>0</v>
      </c>
      <c r="FJ261" s="36">
        <v>0</v>
      </c>
      <c r="FK261" s="36">
        <v>0</v>
      </c>
      <c r="FL261" s="36">
        <v>0</v>
      </c>
      <c r="FM261" s="36">
        <v>0</v>
      </c>
      <c r="FN261" s="36">
        <v>0</v>
      </c>
      <c r="FO261" s="36">
        <v>0</v>
      </c>
      <c r="FP261" s="36">
        <v>0</v>
      </c>
      <c r="FQ261" s="36">
        <v>1317933</v>
      </c>
      <c r="FR261" s="36">
        <v>0</v>
      </c>
      <c r="FS261" s="37"/>
      <c r="FT261" s="39">
        <f t="shared" si="177"/>
        <v>70133</v>
      </c>
      <c r="FU261" s="39">
        <f t="shared" si="178"/>
        <v>664</v>
      </c>
      <c r="FV261" s="39">
        <f t="shared" si="179"/>
        <v>0</v>
      </c>
      <c r="FW261" s="39">
        <f t="shared" si="180"/>
        <v>5099773</v>
      </c>
      <c r="FX261" s="39">
        <f t="shared" si="181"/>
        <v>0</v>
      </c>
      <c r="FY261" s="39">
        <f t="shared" si="182"/>
        <v>99754</v>
      </c>
      <c r="FZ261" s="39">
        <f t="shared" si="183"/>
        <v>0</v>
      </c>
      <c r="GA261" s="39">
        <f t="shared" si="184"/>
        <v>284959</v>
      </c>
      <c r="GB261" s="39">
        <f t="shared" si="185"/>
        <v>1043981</v>
      </c>
      <c r="GC261" s="39">
        <f t="shared" si="186"/>
        <v>0</v>
      </c>
      <c r="GD261" s="39">
        <f t="shared" si="187"/>
        <v>0</v>
      </c>
      <c r="GE261" s="39">
        <f t="shared" si="188"/>
        <v>0</v>
      </c>
      <c r="GF261" s="39"/>
      <c r="GG261" s="39"/>
      <c r="GH261" s="39">
        <f t="shared" si="189"/>
        <v>39269.747899159665</v>
      </c>
      <c r="GI261" s="39">
        <f t="shared" si="190"/>
        <v>0</v>
      </c>
      <c r="GJ261" s="39">
        <f t="shared" si="191"/>
        <v>6638533.7478991598</v>
      </c>
      <c r="GK261" s="39"/>
      <c r="GL261" s="39">
        <f t="shared" si="192"/>
        <v>0</v>
      </c>
      <c r="GM261" s="39"/>
      <c r="GN261" s="39">
        <f t="shared" si="196"/>
        <v>0</v>
      </c>
      <c r="GO261" s="40">
        <f t="shared" si="193"/>
        <v>1261321</v>
      </c>
      <c r="GP261" s="40">
        <f t="shared" si="194"/>
        <v>7899854.7478991598</v>
      </c>
      <c r="GQ261" s="40">
        <f t="shared" si="195"/>
        <v>7899854.7478991598</v>
      </c>
      <c r="GR261" s="39" t="str">
        <f>IFERROR(VLOOKUP(CONCATENATE(C261,R261,S261),'Clientes Afectados'!$L$4:$M$249,2,0),"NO")</f>
        <v>NO</v>
      </c>
      <c r="GS261" s="64">
        <f t="shared" si="197"/>
        <v>29</v>
      </c>
      <c r="GT261" s="39" t="e">
        <f>+IF(GS261&gt;#REF!,"SI","NO")</f>
        <v>#REF!</v>
      </c>
    </row>
    <row r="262" spans="1:202" x14ac:dyDescent="0.25">
      <c r="A262" s="35">
        <v>43070</v>
      </c>
      <c r="B262" s="36">
        <v>1594986</v>
      </c>
      <c r="C262" s="36">
        <v>1027882</v>
      </c>
      <c r="D262" s="36">
        <v>1027882</v>
      </c>
      <c r="E262" s="37" t="s">
        <v>350</v>
      </c>
      <c r="F262" s="37" t="s">
        <v>229</v>
      </c>
      <c r="G262" s="37" t="s">
        <v>332</v>
      </c>
      <c r="H262" s="85" t="s">
        <v>231</v>
      </c>
      <c r="I262" s="37" t="s">
        <v>244</v>
      </c>
      <c r="J262" s="37" t="s">
        <v>233</v>
      </c>
      <c r="K262" s="37" t="s">
        <v>234</v>
      </c>
      <c r="L262" s="37" t="s">
        <v>235</v>
      </c>
      <c r="M262" s="37" t="s">
        <v>279</v>
      </c>
      <c r="N262" s="37" t="s">
        <v>280</v>
      </c>
      <c r="O262" s="37" t="s">
        <v>280</v>
      </c>
      <c r="P262" s="37" t="s">
        <v>239</v>
      </c>
      <c r="Q262" s="37" t="s">
        <v>240</v>
      </c>
      <c r="R262" s="38">
        <v>42951</v>
      </c>
      <c r="S262" s="38">
        <v>43074</v>
      </c>
      <c r="T262" s="38">
        <v>43076</v>
      </c>
      <c r="U262" s="36">
        <v>206845003</v>
      </c>
      <c r="V262" s="36">
        <v>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36">
        <v>270199</v>
      </c>
      <c r="AD262" s="36">
        <v>0</v>
      </c>
      <c r="AE262" s="36">
        <v>0</v>
      </c>
      <c r="AF262" s="36">
        <v>0</v>
      </c>
      <c r="AG262" s="36">
        <v>0</v>
      </c>
      <c r="AH262" s="36">
        <v>83458</v>
      </c>
      <c r="AI262" s="36">
        <v>790</v>
      </c>
      <c r="AJ262" s="36">
        <v>0</v>
      </c>
      <c r="AK262" s="36">
        <v>20432443</v>
      </c>
      <c r="AL262" s="36">
        <v>0</v>
      </c>
      <c r="AM262" s="36">
        <v>0</v>
      </c>
      <c r="AN262" s="36">
        <v>0</v>
      </c>
      <c r="AO262" s="36">
        <v>0</v>
      </c>
      <c r="AP262" s="36">
        <v>0</v>
      </c>
      <c r="AQ262" s="36">
        <v>0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805290</v>
      </c>
      <c r="AZ262" s="36">
        <v>0</v>
      </c>
      <c r="BA262" s="36">
        <v>0</v>
      </c>
      <c r="BB262" s="36">
        <v>0</v>
      </c>
      <c r="BC262" s="36">
        <v>0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>
        <v>0</v>
      </c>
      <c r="BN262" s="36">
        <v>0</v>
      </c>
      <c r="BO262" s="36">
        <v>0</v>
      </c>
      <c r="BP262" s="36">
        <v>0</v>
      </c>
      <c r="BQ262" s="36">
        <v>0</v>
      </c>
      <c r="BR262" s="36">
        <v>0</v>
      </c>
      <c r="BS262" s="36">
        <v>0</v>
      </c>
      <c r="BT262" s="36">
        <v>0</v>
      </c>
      <c r="BU262" s="36">
        <v>0</v>
      </c>
      <c r="BV262" s="36">
        <v>0</v>
      </c>
      <c r="BW262" s="36">
        <v>0</v>
      </c>
      <c r="BX262" s="36">
        <v>0</v>
      </c>
      <c r="BY262" s="36">
        <v>0</v>
      </c>
      <c r="BZ262" s="36">
        <v>688773</v>
      </c>
      <c r="CA262" s="36">
        <v>23976</v>
      </c>
      <c r="CB262" s="36">
        <v>0</v>
      </c>
      <c r="CC262" s="36">
        <v>0</v>
      </c>
      <c r="CD262" s="36">
        <v>18516580</v>
      </c>
      <c r="CE262" s="36">
        <v>22034730</v>
      </c>
      <c r="CF262" s="36">
        <v>0</v>
      </c>
      <c r="CG262" s="36">
        <v>3518150</v>
      </c>
      <c r="CH262" s="36">
        <v>0</v>
      </c>
      <c r="CI262" s="36">
        <v>0</v>
      </c>
      <c r="CJ262" s="36">
        <v>0</v>
      </c>
      <c r="CK262" s="36">
        <v>0</v>
      </c>
      <c r="CL262" s="36">
        <v>3518150</v>
      </c>
      <c r="CM262" s="36">
        <v>-22034730</v>
      </c>
      <c r="CN262" s="36">
        <v>0</v>
      </c>
      <c r="CO262" s="36">
        <v>0</v>
      </c>
      <c r="CP262" s="36">
        <v>0</v>
      </c>
      <c r="CQ262" s="36">
        <v>0</v>
      </c>
      <c r="CR262" s="36">
        <v>0</v>
      </c>
      <c r="CS262" s="36">
        <v>0</v>
      </c>
      <c r="CT262" s="36">
        <v>0</v>
      </c>
      <c r="CU262" s="36">
        <v>0</v>
      </c>
      <c r="CV262" s="36">
        <v>0</v>
      </c>
      <c r="CW262" s="36">
        <v>0</v>
      </c>
      <c r="CX262" s="36">
        <v>0</v>
      </c>
      <c r="CY262" s="36">
        <v>0</v>
      </c>
      <c r="CZ262" s="36">
        <v>0</v>
      </c>
      <c r="DA262" s="36">
        <v>0</v>
      </c>
      <c r="DB262" s="36">
        <v>0</v>
      </c>
      <c r="DC262" s="36">
        <v>0</v>
      </c>
      <c r="DD262" s="36">
        <v>0</v>
      </c>
      <c r="DE262" s="36">
        <v>-22034730</v>
      </c>
      <c r="DF262" s="36">
        <v>0</v>
      </c>
      <c r="DG262" s="36">
        <v>0</v>
      </c>
      <c r="DH262" s="36">
        <v>0</v>
      </c>
      <c r="DI262" s="36">
        <v>0</v>
      </c>
      <c r="DJ262" s="36">
        <v>0</v>
      </c>
      <c r="DK262" s="36">
        <v>0</v>
      </c>
      <c r="DL262" s="36">
        <v>0</v>
      </c>
      <c r="DM262" s="36">
        <v>0</v>
      </c>
      <c r="DN262" s="36">
        <v>0</v>
      </c>
      <c r="DO262" s="36">
        <v>0</v>
      </c>
      <c r="DP262" s="36">
        <v>0</v>
      </c>
      <c r="DQ262" s="36">
        <v>0</v>
      </c>
      <c r="DR262" s="36">
        <v>0</v>
      </c>
      <c r="DS262" s="36">
        <v>0</v>
      </c>
      <c r="DT262" s="36">
        <v>0</v>
      </c>
      <c r="DU262" s="36">
        <v>0</v>
      </c>
      <c r="DV262" s="36">
        <v>0</v>
      </c>
      <c r="DW262" s="36">
        <v>0</v>
      </c>
      <c r="DX262" s="36">
        <v>0</v>
      </c>
      <c r="DY262" s="36">
        <v>0</v>
      </c>
      <c r="DZ262" s="36">
        <v>0</v>
      </c>
      <c r="EA262" s="36">
        <v>0</v>
      </c>
      <c r="EB262" s="36">
        <v>0</v>
      </c>
      <c r="EC262" s="36">
        <v>0</v>
      </c>
      <c r="ED262" s="36">
        <v>0</v>
      </c>
      <c r="EE262" s="36">
        <v>0</v>
      </c>
      <c r="EF262" s="36">
        <v>0</v>
      </c>
      <c r="EG262" s="36">
        <v>0</v>
      </c>
      <c r="EH262" s="36">
        <v>0</v>
      </c>
      <c r="EI262" s="36">
        <v>0</v>
      </c>
      <c r="EJ262" s="36">
        <v>0</v>
      </c>
      <c r="EK262" s="36">
        <v>0</v>
      </c>
      <c r="EL262" s="36">
        <v>0</v>
      </c>
      <c r="EM262" s="36">
        <v>0</v>
      </c>
      <c r="EN262" s="36">
        <v>0</v>
      </c>
      <c r="EO262" s="36">
        <v>0</v>
      </c>
      <c r="EP262" s="36">
        <v>0</v>
      </c>
      <c r="EQ262" s="36">
        <v>0</v>
      </c>
      <c r="ER262" s="36">
        <v>0</v>
      </c>
      <c r="ES262" s="36">
        <v>0</v>
      </c>
      <c r="ET262" s="36">
        <v>0</v>
      </c>
      <c r="EU262" s="36">
        <v>0</v>
      </c>
      <c r="EV262" s="36">
        <v>0</v>
      </c>
      <c r="EW262" s="36">
        <v>0</v>
      </c>
      <c r="EX262" s="36">
        <v>0</v>
      </c>
      <c r="EY262" s="36">
        <v>0</v>
      </c>
      <c r="EZ262" s="36">
        <v>0</v>
      </c>
      <c r="FA262" s="36">
        <v>0</v>
      </c>
      <c r="FB262" s="36">
        <v>0</v>
      </c>
      <c r="FC262" s="36">
        <v>0</v>
      </c>
      <c r="FD262" s="36">
        <v>0</v>
      </c>
      <c r="FE262" s="36">
        <v>0</v>
      </c>
      <c r="FF262" s="36">
        <v>0</v>
      </c>
      <c r="FG262" s="36">
        <v>0</v>
      </c>
      <c r="FH262" s="36">
        <v>0</v>
      </c>
      <c r="FI262" s="36">
        <v>0</v>
      </c>
      <c r="FJ262" s="36">
        <v>0</v>
      </c>
      <c r="FK262" s="36">
        <v>0</v>
      </c>
      <c r="FL262" s="36">
        <v>0</v>
      </c>
      <c r="FM262" s="36">
        <v>0</v>
      </c>
      <c r="FN262" s="36">
        <v>0</v>
      </c>
      <c r="FO262" s="36">
        <v>0</v>
      </c>
      <c r="FP262" s="36">
        <v>0</v>
      </c>
      <c r="FQ262" s="36">
        <v>3518150</v>
      </c>
      <c r="FR262" s="36">
        <v>0</v>
      </c>
      <c r="FS262" s="37"/>
      <c r="FT262" s="39">
        <f t="shared" si="177"/>
        <v>70133</v>
      </c>
      <c r="FU262" s="39">
        <f t="shared" si="178"/>
        <v>664</v>
      </c>
      <c r="FV262" s="39">
        <f t="shared" si="179"/>
        <v>0</v>
      </c>
      <c r="FW262" s="39">
        <f t="shared" si="180"/>
        <v>17170120</v>
      </c>
      <c r="FX262" s="39">
        <f t="shared" si="181"/>
        <v>0</v>
      </c>
      <c r="FY262" s="39">
        <f t="shared" si="182"/>
        <v>0</v>
      </c>
      <c r="FZ262" s="39">
        <f t="shared" si="183"/>
        <v>0</v>
      </c>
      <c r="GA262" s="39">
        <f t="shared" si="184"/>
        <v>676714</v>
      </c>
      <c r="GB262" s="39">
        <f t="shared" si="185"/>
        <v>0</v>
      </c>
      <c r="GC262" s="39">
        <f t="shared" si="186"/>
        <v>0</v>
      </c>
      <c r="GD262" s="39">
        <f t="shared" si="187"/>
        <v>0</v>
      </c>
      <c r="GE262" s="39">
        <f t="shared" si="188"/>
        <v>0</v>
      </c>
      <c r="GF262" s="39"/>
      <c r="GG262" s="39"/>
      <c r="GH262" s="39">
        <f t="shared" si="189"/>
        <v>0</v>
      </c>
      <c r="GI262" s="39">
        <f t="shared" si="190"/>
        <v>0</v>
      </c>
      <c r="GJ262" s="39">
        <f t="shared" si="191"/>
        <v>17917631</v>
      </c>
      <c r="GK262" s="39"/>
      <c r="GL262" s="39">
        <f t="shared" si="192"/>
        <v>0</v>
      </c>
      <c r="GM262" s="39"/>
      <c r="GN262" s="39">
        <f t="shared" si="196"/>
        <v>0</v>
      </c>
      <c r="GO262" s="40">
        <f t="shared" si="193"/>
        <v>3404350</v>
      </c>
      <c r="GP262" s="40">
        <f t="shared" si="194"/>
        <v>21321981</v>
      </c>
      <c r="GQ262" s="40">
        <f t="shared" si="195"/>
        <v>21321981</v>
      </c>
      <c r="GR262" s="39" t="str">
        <f>IFERROR(VLOOKUP(CONCATENATE(C262,R262,S262),'Clientes Afectados'!$L$4:$M$249,2,0),"NO")</f>
        <v>NO</v>
      </c>
      <c r="GS262" s="64">
        <f t="shared" si="197"/>
        <v>123</v>
      </c>
      <c r="GT262" s="39" t="e">
        <f>+IF(GS262&gt;#REF!,"SI","NO")</f>
        <v>#REF!</v>
      </c>
    </row>
    <row r="263" spans="1:202" x14ac:dyDescent="0.25">
      <c r="A263" s="35">
        <v>43070</v>
      </c>
      <c r="B263" s="36">
        <v>1594986</v>
      </c>
      <c r="C263" s="36">
        <v>1263130</v>
      </c>
      <c r="D263" s="36">
        <v>1263130</v>
      </c>
      <c r="E263" s="37" t="s">
        <v>267</v>
      </c>
      <c r="F263" s="37" t="s">
        <v>229</v>
      </c>
      <c r="G263" s="37" t="s">
        <v>268</v>
      </c>
      <c r="H263" s="85" t="s">
        <v>231</v>
      </c>
      <c r="I263" s="37" t="s">
        <v>262</v>
      </c>
      <c r="J263" s="37" t="s">
        <v>233</v>
      </c>
      <c r="K263" s="37" t="s">
        <v>234</v>
      </c>
      <c r="L263" s="37" t="s">
        <v>235</v>
      </c>
      <c r="M263" s="37" t="s">
        <v>269</v>
      </c>
      <c r="N263" s="37" t="s">
        <v>270</v>
      </c>
      <c r="O263" s="37" t="s">
        <v>270</v>
      </c>
      <c r="P263" s="37" t="s">
        <v>239</v>
      </c>
      <c r="Q263" s="37" t="s">
        <v>240</v>
      </c>
      <c r="R263" s="38">
        <v>43045</v>
      </c>
      <c r="S263" s="38">
        <v>43074</v>
      </c>
      <c r="T263" s="38">
        <v>43076</v>
      </c>
      <c r="U263" s="36">
        <v>206845003</v>
      </c>
      <c r="V263" s="36">
        <v>29726</v>
      </c>
      <c r="W263" s="36">
        <v>0</v>
      </c>
      <c r="X263" s="36">
        <v>6373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51</v>
      </c>
      <c r="AE263" s="36">
        <v>53</v>
      </c>
      <c r="AF263" s="36">
        <v>48</v>
      </c>
      <c r="AG263" s="36">
        <v>50</v>
      </c>
      <c r="AH263" s="36">
        <v>0</v>
      </c>
      <c r="AI263" s="36">
        <v>790</v>
      </c>
      <c r="AJ263" s="36">
        <v>0</v>
      </c>
      <c r="AK263" s="36">
        <v>2247879</v>
      </c>
      <c r="AL263" s="36">
        <v>0</v>
      </c>
      <c r="AM263" s="36">
        <v>0</v>
      </c>
      <c r="AN263" s="36">
        <v>0</v>
      </c>
      <c r="AO263" s="36">
        <v>0</v>
      </c>
      <c r="AP263" s="36">
        <v>0</v>
      </c>
      <c r="AQ263" s="36">
        <v>0</v>
      </c>
      <c r="AR263" s="36">
        <v>0</v>
      </c>
      <c r="AS263" s="36">
        <v>0</v>
      </c>
      <c r="AT263" s="36">
        <v>43969</v>
      </c>
      <c r="AU263" s="36">
        <v>0</v>
      </c>
      <c r="AV263" s="36">
        <v>0</v>
      </c>
      <c r="AW263" s="36">
        <v>17310</v>
      </c>
      <c r="AX263" s="36">
        <v>0</v>
      </c>
      <c r="AY263" s="36">
        <v>64766</v>
      </c>
      <c r="AZ263" s="36">
        <v>302352</v>
      </c>
      <c r="BA263" s="36">
        <v>0</v>
      </c>
      <c r="BB263" s="36">
        <v>0</v>
      </c>
      <c r="BC263" s="36">
        <v>0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>
        <v>0</v>
      </c>
      <c r="BN263" s="36">
        <v>0</v>
      </c>
      <c r="BO263" s="36">
        <v>0</v>
      </c>
      <c r="BP263" s="36">
        <v>0</v>
      </c>
      <c r="BQ263" s="36">
        <v>0</v>
      </c>
      <c r="BR263" s="36">
        <v>0</v>
      </c>
      <c r="BS263" s="36">
        <v>0</v>
      </c>
      <c r="BT263" s="36">
        <v>0</v>
      </c>
      <c r="BU263" s="36">
        <v>0</v>
      </c>
      <c r="BV263" s="36">
        <v>0</v>
      </c>
      <c r="BW263" s="36">
        <v>0</v>
      </c>
      <c r="BX263" s="36">
        <v>0</v>
      </c>
      <c r="BY263" s="36">
        <v>0</v>
      </c>
      <c r="BZ263" s="36">
        <v>81488</v>
      </c>
      <c r="CA263" s="36">
        <v>1764</v>
      </c>
      <c r="CB263" s="36">
        <v>0</v>
      </c>
      <c r="CC263" s="36">
        <v>0</v>
      </c>
      <c r="CD263" s="36">
        <v>2319595</v>
      </c>
      <c r="CE263" s="36">
        <v>2760318</v>
      </c>
      <c r="CF263" s="36">
        <v>0</v>
      </c>
      <c r="CG263" s="36">
        <v>440723</v>
      </c>
      <c r="CH263" s="36">
        <v>0</v>
      </c>
      <c r="CI263" s="36">
        <v>0</v>
      </c>
      <c r="CJ263" s="36">
        <v>0</v>
      </c>
      <c r="CK263" s="36">
        <v>0</v>
      </c>
      <c r="CL263" s="36">
        <v>440723</v>
      </c>
      <c r="CM263" s="36">
        <v>-2760318</v>
      </c>
      <c r="CN263" s="36">
        <v>0</v>
      </c>
      <c r="CO263" s="36">
        <v>0</v>
      </c>
      <c r="CP263" s="36">
        <v>0</v>
      </c>
      <c r="CQ263" s="36">
        <v>0</v>
      </c>
      <c r="CR263" s="36">
        <v>0</v>
      </c>
      <c r="CS263" s="36">
        <v>0</v>
      </c>
      <c r="CT263" s="36">
        <v>0</v>
      </c>
      <c r="CU263" s="36">
        <v>0</v>
      </c>
      <c r="CV263" s="36">
        <v>0</v>
      </c>
      <c r="CW263" s="36">
        <v>0</v>
      </c>
      <c r="CX263" s="36">
        <v>0</v>
      </c>
      <c r="CY263" s="36">
        <v>0</v>
      </c>
      <c r="CZ263" s="36">
        <v>0</v>
      </c>
      <c r="DA263" s="36">
        <v>0</v>
      </c>
      <c r="DB263" s="36">
        <v>0</v>
      </c>
      <c r="DC263" s="36">
        <v>0</v>
      </c>
      <c r="DD263" s="36">
        <v>0</v>
      </c>
      <c r="DE263" s="36">
        <v>-2760318</v>
      </c>
      <c r="DF263" s="36">
        <v>0</v>
      </c>
      <c r="DG263" s="36">
        <v>0</v>
      </c>
      <c r="DH263" s="36">
        <v>0</v>
      </c>
      <c r="DI263" s="36">
        <v>0</v>
      </c>
      <c r="DJ263" s="36">
        <v>0</v>
      </c>
      <c r="DK263" s="36">
        <v>0</v>
      </c>
      <c r="DL263" s="36">
        <v>0</v>
      </c>
      <c r="DM263" s="36">
        <v>0</v>
      </c>
      <c r="DN263" s="36">
        <v>0</v>
      </c>
      <c r="DO263" s="36">
        <v>0</v>
      </c>
      <c r="DP263" s="36">
        <v>0</v>
      </c>
      <c r="DQ263" s="36">
        <v>0</v>
      </c>
      <c r="DR263" s="36">
        <v>0</v>
      </c>
      <c r="DS263" s="36">
        <v>0</v>
      </c>
      <c r="DT263" s="36">
        <v>0</v>
      </c>
      <c r="DU263" s="36">
        <v>0</v>
      </c>
      <c r="DV263" s="36">
        <v>0</v>
      </c>
      <c r="DW263" s="36">
        <v>0</v>
      </c>
      <c r="DX263" s="36">
        <v>0</v>
      </c>
      <c r="DY263" s="36">
        <v>0</v>
      </c>
      <c r="DZ263" s="36">
        <v>0</v>
      </c>
      <c r="EA263" s="36">
        <v>0</v>
      </c>
      <c r="EB263" s="36">
        <v>0</v>
      </c>
      <c r="EC263" s="36">
        <v>0</v>
      </c>
      <c r="ED263" s="36">
        <v>0</v>
      </c>
      <c r="EE263" s="36">
        <v>0</v>
      </c>
      <c r="EF263" s="36">
        <v>0</v>
      </c>
      <c r="EG263" s="36">
        <v>0</v>
      </c>
      <c r="EH263" s="36">
        <v>0</v>
      </c>
      <c r="EI263" s="36">
        <v>0</v>
      </c>
      <c r="EJ263" s="36">
        <v>0</v>
      </c>
      <c r="EK263" s="36">
        <v>0</v>
      </c>
      <c r="EL263" s="36">
        <v>0</v>
      </c>
      <c r="EM263" s="36">
        <v>0</v>
      </c>
      <c r="EN263" s="36">
        <v>0</v>
      </c>
      <c r="EO263" s="36">
        <v>0</v>
      </c>
      <c r="EP263" s="36">
        <v>0</v>
      </c>
      <c r="EQ263" s="36">
        <v>0</v>
      </c>
      <c r="ER263" s="36">
        <v>0</v>
      </c>
      <c r="ES263" s="36">
        <v>0</v>
      </c>
      <c r="ET263" s="36">
        <v>0</v>
      </c>
      <c r="EU263" s="36">
        <v>0</v>
      </c>
      <c r="EV263" s="36">
        <v>0</v>
      </c>
      <c r="EW263" s="36">
        <v>0</v>
      </c>
      <c r="EX263" s="36">
        <v>0</v>
      </c>
      <c r="EY263" s="36">
        <v>0</v>
      </c>
      <c r="EZ263" s="36">
        <v>0</v>
      </c>
      <c r="FA263" s="36">
        <v>0</v>
      </c>
      <c r="FB263" s="36">
        <v>0</v>
      </c>
      <c r="FC263" s="36">
        <v>0</v>
      </c>
      <c r="FD263" s="36">
        <v>0</v>
      </c>
      <c r="FE263" s="36">
        <v>0</v>
      </c>
      <c r="FF263" s="36">
        <v>0</v>
      </c>
      <c r="FG263" s="36">
        <v>0</v>
      </c>
      <c r="FH263" s="36">
        <v>0</v>
      </c>
      <c r="FI263" s="36">
        <v>0</v>
      </c>
      <c r="FJ263" s="36">
        <v>0</v>
      </c>
      <c r="FK263" s="36">
        <v>0</v>
      </c>
      <c r="FL263" s="36">
        <v>0</v>
      </c>
      <c r="FM263" s="36">
        <v>0</v>
      </c>
      <c r="FN263" s="36">
        <v>0</v>
      </c>
      <c r="FO263" s="36">
        <v>0</v>
      </c>
      <c r="FP263" s="36">
        <v>0</v>
      </c>
      <c r="FQ263" s="36">
        <v>440723</v>
      </c>
      <c r="FR263" s="36">
        <v>0</v>
      </c>
      <c r="FS263" s="37"/>
      <c r="FT263" s="39">
        <f t="shared" si="177"/>
        <v>0</v>
      </c>
      <c r="FU263" s="39">
        <f t="shared" si="178"/>
        <v>664</v>
      </c>
      <c r="FV263" s="39">
        <f t="shared" si="179"/>
        <v>0</v>
      </c>
      <c r="FW263" s="39">
        <f t="shared" si="180"/>
        <v>1888974</v>
      </c>
      <c r="FX263" s="39">
        <f t="shared" si="181"/>
        <v>0</v>
      </c>
      <c r="FY263" s="39">
        <f t="shared" si="182"/>
        <v>36949</v>
      </c>
      <c r="FZ263" s="39">
        <f t="shared" si="183"/>
        <v>0</v>
      </c>
      <c r="GA263" s="39">
        <f t="shared" si="184"/>
        <v>54425</v>
      </c>
      <c r="GB263" s="39">
        <f t="shared" si="185"/>
        <v>254077</v>
      </c>
      <c r="GC263" s="39">
        <f t="shared" si="186"/>
        <v>0</v>
      </c>
      <c r="GD263" s="39">
        <f t="shared" si="187"/>
        <v>0</v>
      </c>
      <c r="GE263" s="39">
        <f t="shared" si="188"/>
        <v>0</v>
      </c>
      <c r="GF263" s="39"/>
      <c r="GG263" s="39"/>
      <c r="GH263" s="39">
        <f t="shared" si="189"/>
        <v>14546.218487394959</v>
      </c>
      <c r="GI263" s="39">
        <f t="shared" si="190"/>
        <v>0</v>
      </c>
      <c r="GJ263" s="39">
        <f t="shared" si="191"/>
        <v>2249635.218487395</v>
      </c>
      <c r="GK263" s="39"/>
      <c r="GL263" s="39">
        <f t="shared" si="192"/>
        <v>0</v>
      </c>
      <c r="GM263" s="39"/>
      <c r="GN263" s="39">
        <f t="shared" si="196"/>
        <v>0</v>
      </c>
      <c r="GO263" s="40">
        <f t="shared" si="193"/>
        <v>427431</v>
      </c>
      <c r="GP263" s="40">
        <f t="shared" si="194"/>
        <v>2677066.218487395</v>
      </c>
      <c r="GQ263" s="40">
        <f t="shared" si="195"/>
        <v>2677066.218487395</v>
      </c>
      <c r="GR263" s="39" t="str">
        <f>IFERROR(VLOOKUP(CONCATENATE(C263,R263,S263),'Clientes Afectados'!$L$4:$M$249,2,0),"NO")</f>
        <v>NO</v>
      </c>
      <c r="GS263" s="64">
        <f t="shared" si="197"/>
        <v>29</v>
      </c>
      <c r="GT263" s="39" t="e">
        <f>+IF(GS263&gt;#REF!,"SI","NO")</f>
        <v>#REF!</v>
      </c>
    </row>
    <row r="264" spans="1:202" x14ac:dyDescent="0.25">
      <c r="A264" s="35">
        <v>43070</v>
      </c>
      <c r="B264" s="36">
        <v>1594986</v>
      </c>
      <c r="C264" s="36">
        <v>1314153</v>
      </c>
      <c r="D264" s="36">
        <v>1314153</v>
      </c>
      <c r="E264" s="37" t="s">
        <v>271</v>
      </c>
      <c r="F264" s="37" t="s">
        <v>229</v>
      </c>
      <c r="G264" s="37" t="s">
        <v>272</v>
      </c>
      <c r="H264" s="85" t="s">
        <v>231</v>
      </c>
      <c r="I264" s="37" t="s">
        <v>262</v>
      </c>
      <c r="J264" s="37" t="s">
        <v>233</v>
      </c>
      <c r="K264" s="37" t="s">
        <v>234</v>
      </c>
      <c r="L264" s="37" t="s">
        <v>235</v>
      </c>
      <c r="M264" s="37" t="s">
        <v>245</v>
      </c>
      <c r="N264" s="37" t="s">
        <v>246</v>
      </c>
      <c r="O264" s="37" t="s">
        <v>246</v>
      </c>
      <c r="P264" s="37" t="s">
        <v>239</v>
      </c>
      <c r="Q264" s="37" t="s">
        <v>240</v>
      </c>
      <c r="R264" s="38">
        <v>43045</v>
      </c>
      <c r="S264" s="38">
        <v>43074</v>
      </c>
      <c r="T264" s="38">
        <v>43076</v>
      </c>
      <c r="U264" s="36">
        <v>206845003</v>
      </c>
      <c r="V264" s="36">
        <v>40178</v>
      </c>
      <c r="W264" s="36">
        <v>0</v>
      </c>
      <c r="X264" s="36">
        <v>163</v>
      </c>
      <c r="Y264" s="36">
        <v>0</v>
      </c>
      <c r="Z264" s="36">
        <v>0</v>
      </c>
      <c r="AA264" s="36">
        <v>0</v>
      </c>
      <c r="AB264" s="36">
        <v>0</v>
      </c>
      <c r="AC264" s="36">
        <v>0</v>
      </c>
      <c r="AD264" s="36">
        <v>90</v>
      </c>
      <c r="AE264" s="36">
        <v>110</v>
      </c>
      <c r="AF264" s="36">
        <v>87</v>
      </c>
      <c r="AG264" s="36">
        <v>102</v>
      </c>
      <c r="AH264" s="36">
        <v>0</v>
      </c>
      <c r="AI264" s="36">
        <v>790</v>
      </c>
      <c r="AJ264" s="36">
        <v>0</v>
      </c>
      <c r="AK264" s="36">
        <v>3038259</v>
      </c>
      <c r="AL264" s="36">
        <v>0</v>
      </c>
      <c r="AM264" s="36">
        <v>0</v>
      </c>
      <c r="AN264" s="36">
        <v>0</v>
      </c>
      <c r="AO264" s="36">
        <v>0</v>
      </c>
      <c r="AP264" s="36">
        <v>0</v>
      </c>
      <c r="AQ264" s="36">
        <v>0</v>
      </c>
      <c r="AR264" s="36">
        <v>0</v>
      </c>
      <c r="AS264" s="36">
        <v>0</v>
      </c>
      <c r="AT264" s="36">
        <v>59430</v>
      </c>
      <c r="AU264" s="36">
        <v>0</v>
      </c>
      <c r="AV264" s="36">
        <v>0</v>
      </c>
      <c r="AW264" s="36">
        <v>23395</v>
      </c>
      <c r="AX264" s="36">
        <v>0</v>
      </c>
      <c r="AY264" s="36">
        <v>134419</v>
      </c>
      <c r="AZ264" s="36">
        <v>610691</v>
      </c>
      <c r="BA264" s="36">
        <v>0</v>
      </c>
      <c r="BB264" s="36">
        <v>0</v>
      </c>
      <c r="BC264" s="36">
        <v>0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>
        <v>0</v>
      </c>
      <c r="BN264" s="36">
        <v>0</v>
      </c>
      <c r="BO264" s="36">
        <v>0</v>
      </c>
      <c r="BP264" s="36">
        <v>0</v>
      </c>
      <c r="BQ264" s="36">
        <v>0</v>
      </c>
      <c r="BR264" s="36">
        <v>0</v>
      </c>
      <c r="BS264" s="36">
        <v>0</v>
      </c>
      <c r="BT264" s="36">
        <v>0</v>
      </c>
      <c r="BU264" s="36">
        <v>0</v>
      </c>
      <c r="BV264" s="36">
        <v>0</v>
      </c>
      <c r="BW264" s="36">
        <v>0</v>
      </c>
      <c r="BX264" s="36">
        <v>0</v>
      </c>
      <c r="BY264" s="36">
        <v>0</v>
      </c>
      <c r="BZ264" s="36">
        <v>36445</v>
      </c>
      <c r="CA264" s="36">
        <v>3666</v>
      </c>
      <c r="CB264" s="36">
        <v>0</v>
      </c>
      <c r="CC264" s="36">
        <v>0</v>
      </c>
      <c r="CD264" s="36">
        <v>3283274</v>
      </c>
      <c r="CE264" s="36">
        <v>3907096</v>
      </c>
      <c r="CF264" s="36">
        <v>0</v>
      </c>
      <c r="CG264" s="36">
        <v>623822</v>
      </c>
      <c r="CH264" s="36">
        <v>0</v>
      </c>
      <c r="CI264" s="36">
        <v>0</v>
      </c>
      <c r="CJ264" s="36">
        <v>0</v>
      </c>
      <c r="CK264" s="36">
        <v>0</v>
      </c>
      <c r="CL264" s="36">
        <v>623822</v>
      </c>
      <c r="CM264" s="36">
        <v>-3907096</v>
      </c>
      <c r="CN264" s="36">
        <v>0</v>
      </c>
      <c r="CO264" s="36">
        <v>0</v>
      </c>
      <c r="CP264" s="36">
        <v>0</v>
      </c>
      <c r="CQ264" s="36">
        <v>0</v>
      </c>
      <c r="CR264" s="36">
        <v>0</v>
      </c>
      <c r="CS264" s="36">
        <v>0</v>
      </c>
      <c r="CT264" s="36">
        <v>0</v>
      </c>
      <c r="CU264" s="36">
        <v>0</v>
      </c>
      <c r="CV264" s="36">
        <v>0</v>
      </c>
      <c r="CW264" s="36">
        <v>0</v>
      </c>
      <c r="CX264" s="36">
        <v>0</v>
      </c>
      <c r="CY264" s="36">
        <v>0</v>
      </c>
      <c r="CZ264" s="36">
        <v>0</v>
      </c>
      <c r="DA264" s="36">
        <v>0</v>
      </c>
      <c r="DB264" s="36">
        <v>0</v>
      </c>
      <c r="DC264" s="36">
        <v>0</v>
      </c>
      <c r="DD264" s="36">
        <v>0</v>
      </c>
      <c r="DE264" s="36">
        <v>-3907096</v>
      </c>
      <c r="DF264" s="36">
        <v>0</v>
      </c>
      <c r="DG264" s="36">
        <v>0</v>
      </c>
      <c r="DH264" s="36">
        <v>0</v>
      </c>
      <c r="DI264" s="36">
        <v>0</v>
      </c>
      <c r="DJ264" s="36">
        <v>0</v>
      </c>
      <c r="DK264" s="36">
        <v>0</v>
      </c>
      <c r="DL264" s="36">
        <v>0</v>
      </c>
      <c r="DM264" s="36">
        <v>0</v>
      </c>
      <c r="DN264" s="36">
        <v>0</v>
      </c>
      <c r="DO264" s="36">
        <v>0</v>
      </c>
      <c r="DP264" s="36">
        <v>0</v>
      </c>
      <c r="DQ264" s="36">
        <v>0</v>
      </c>
      <c r="DR264" s="36">
        <v>0</v>
      </c>
      <c r="DS264" s="36">
        <v>0</v>
      </c>
      <c r="DT264" s="36">
        <v>0</v>
      </c>
      <c r="DU264" s="36">
        <v>0</v>
      </c>
      <c r="DV264" s="36">
        <v>0</v>
      </c>
      <c r="DW264" s="36">
        <v>0</v>
      </c>
      <c r="DX264" s="36">
        <v>0</v>
      </c>
      <c r="DY264" s="36">
        <v>0</v>
      </c>
      <c r="DZ264" s="36">
        <v>0</v>
      </c>
      <c r="EA264" s="36">
        <v>0</v>
      </c>
      <c r="EB264" s="36">
        <v>0</v>
      </c>
      <c r="EC264" s="36">
        <v>0</v>
      </c>
      <c r="ED264" s="36">
        <v>0</v>
      </c>
      <c r="EE264" s="36">
        <v>0</v>
      </c>
      <c r="EF264" s="36">
        <v>0</v>
      </c>
      <c r="EG264" s="36">
        <v>0</v>
      </c>
      <c r="EH264" s="36">
        <v>0</v>
      </c>
      <c r="EI264" s="36">
        <v>0</v>
      </c>
      <c r="EJ264" s="36">
        <v>0</v>
      </c>
      <c r="EK264" s="36">
        <v>0</v>
      </c>
      <c r="EL264" s="36">
        <v>0</v>
      </c>
      <c r="EM264" s="36">
        <v>0</v>
      </c>
      <c r="EN264" s="36">
        <v>0</v>
      </c>
      <c r="EO264" s="36">
        <v>0</v>
      </c>
      <c r="EP264" s="36">
        <v>0</v>
      </c>
      <c r="EQ264" s="36">
        <v>0</v>
      </c>
      <c r="ER264" s="36">
        <v>0</v>
      </c>
      <c r="ES264" s="36">
        <v>0</v>
      </c>
      <c r="ET264" s="36">
        <v>0</v>
      </c>
      <c r="EU264" s="36">
        <v>0</v>
      </c>
      <c r="EV264" s="36">
        <v>0</v>
      </c>
      <c r="EW264" s="36">
        <v>0</v>
      </c>
      <c r="EX264" s="36">
        <v>0</v>
      </c>
      <c r="EY264" s="36">
        <v>0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0</v>
      </c>
      <c r="FF264" s="36">
        <v>0</v>
      </c>
      <c r="FG264" s="36">
        <v>0</v>
      </c>
      <c r="FH264" s="36">
        <v>0</v>
      </c>
      <c r="FI264" s="36">
        <v>0</v>
      </c>
      <c r="FJ264" s="36">
        <v>0</v>
      </c>
      <c r="FK264" s="36">
        <v>0</v>
      </c>
      <c r="FL264" s="36">
        <v>0</v>
      </c>
      <c r="FM264" s="36">
        <v>0</v>
      </c>
      <c r="FN264" s="36">
        <v>0</v>
      </c>
      <c r="FO264" s="36">
        <v>0</v>
      </c>
      <c r="FP264" s="36">
        <v>0</v>
      </c>
      <c r="FQ264" s="36">
        <v>623822</v>
      </c>
      <c r="FR264" s="36">
        <v>0</v>
      </c>
      <c r="FS264" s="37"/>
      <c r="FT264" s="39">
        <f t="shared" si="177"/>
        <v>0</v>
      </c>
      <c r="FU264" s="39">
        <f t="shared" si="178"/>
        <v>664</v>
      </c>
      <c r="FV264" s="39">
        <f t="shared" si="179"/>
        <v>0</v>
      </c>
      <c r="FW264" s="39">
        <f t="shared" si="180"/>
        <v>2553159</v>
      </c>
      <c r="FX264" s="39">
        <f t="shared" si="181"/>
        <v>0</v>
      </c>
      <c r="FY264" s="39">
        <f t="shared" si="182"/>
        <v>49941</v>
      </c>
      <c r="FZ264" s="39">
        <f t="shared" si="183"/>
        <v>0</v>
      </c>
      <c r="GA264" s="39">
        <f t="shared" si="184"/>
        <v>112957</v>
      </c>
      <c r="GB264" s="39">
        <f t="shared" si="185"/>
        <v>513186</v>
      </c>
      <c r="GC264" s="39">
        <f t="shared" si="186"/>
        <v>0</v>
      </c>
      <c r="GD264" s="39">
        <f t="shared" si="187"/>
        <v>0</v>
      </c>
      <c r="GE264" s="39">
        <f t="shared" si="188"/>
        <v>0</v>
      </c>
      <c r="GF264" s="39"/>
      <c r="GG264" s="39"/>
      <c r="GH264" s="39">
        <f t="shared" si="189"/>
        <v>19659.663865546219</v>
      </c>
      <c r="GI264" s="39">
        <f t="shared" si="190"/>
        <v>0</v>
      </c>
      <c r="GJ264" s="39">
        <f t="shared" si="191"/>
        <v>3249566.6638655462</v>
      </c>
      <c r="GK264" s="39"/>
      <c r="GL264" s="39">
        <f t="shared" si="192"/>
        <v>0</v>
      </c>
      <c r="GM264" s="39"/>
      <c r="GN264" s="39">
        <f t="shared" si="196"/>
        <v>0</v>
      </c>
      <c r="GO264" s="40">
        <f t="shared" si="193"/>
        <v>617418</v>
      </c>
      <c r="GP264" s="40">
        <f t="shared" si="194"/>
        <v>3866984.6638655462</v>
      </c>
      <c r="GQ264" s="40">
        <f t="shared" si="195"/>
        <v>3866984.6638655462</v>
      </c>
      <c r="GR264" s="39" t="str">
        <f>IFERROR(VLOOKUP(CONCATENATE(C264,R264,S264),'Clientes Afectados'!$L$4:$M$249,2,0),"NO")</f>
        <v>NO</v>
      </c>
      <c r="GS264" s="64">
        <f t="shared" si="197"/>
        <v>29</v>
      </c>
      <c r="GT264" s="39" t="e">
        <f>+IF(GS264&gt;#REF!,"SI","NO")</f>
        <v>#REF!</v>
      </c>
    </row>
    <row r="265" spans="1:202" x14ac:dyDescent="0.25">
      <c r="A265" s="35">
        <v>43070</v>
      </c>
      <c r="B265" s="36">
        <v>1594986</v>
      </c>
      <c r="C265" s="36">
        <v>1314156</v>
      </c>
      <c r="D265" s="36">
        <v>1314156</v>
      </c>
      <c r="E265" s="37" t="s">
        <v>273</v>
      </c>
      <c r="F265" s="37" t="s">
        <v>229</v>
      </c>
      <c r="G265" s="37" t="s">
        <v>274</v>
      </c>
      <c r="H265" s="85" t="s">
        <v>231</v>
      </c>
      <c r="I265" s="37" t="s">
        <v>262</v>
      </c>
      <c r="J265" s="37" t="s">
        <v>233</v>
      </c>
      <c r="K265" s="37" t="s">
        <v>234</v>
      </c>
      <c r="L265" s="37" t="s">
        <v>235</v>
      </c>
      <c r="M265" s="37" t="s">
        <v>245</v>
      </c>
      <c r="N265" s="37" t="s">
        <v>245</v>
      </c>
      <c r="O265" s="37" t="s">
        <v>245</v>
      </c>
      <c r="P265" s="37" t="s">
        <v>239</v>
      </c>
      <c r="Q265" s="37" t="s">
        <v>240</v>
      </c>
      <c r="R265" s="38">
        <v>43045</v>
      </c>
      <c r="S265" s="38">
        <v>43074</v>
      </c>
      <c r="T265" s="38">
        <v>43076</v>
      </c>
      <c r="U265" s="36">
        <v>206845003</v>
      </c>
      <c r="V265" s="36">
        <v>32806</v>
      </c>
      <c r="W265" s="36">
        <v>0</v>
      </c>
      <c r="X265" s="36">
        <v>11195</v>
      </c>
      <c r="Y265" s="36">
        <v>0</v>
      </c>
      <c r="Z265" s="36">
        <v>0</v>
      </c>
      <c r="AA265" s="36">
        <v>0</v>
      </c>
      <c r="AB265" s="36">
        <v>0</v>
      </c>
      <c r="AC265" s="36">
        <v>0</v>
      </c>
      <c r="AD265" s="36">
        <v>58</v>
      </c>
      <c r="AE265" s="36">
        <v>58</v>
      </c>
      <c r="AF265" s="36">
        <v>57</v>
      </c>
      <c r="AG265" s="36">
        <v>57</v>
      </c>
      <c r="AH265" s="36">
        <v>121852</v>
      </c>
      <c r="AI265" s="36">
        <v>790</v>
      </c>
      <c r="AJ265" s="36">
        <v>0</v>
      </c>
      <c r="AK265" s="36">
        <v>2480789</v>
      </c>
      <c r="AL265" s="36">
        <v>0</v>
      </c>
      <c r="AM265" s="36">
        <v>0</v>
      </c>
      <c r="AN265" s="36">
        <v>0</v>
      </c>
      <c r="AO265" s="36">
        <v>0</v>
      </c>
      <c r="AP265" s="36">
        <v>0</v>
      </c>
      <c r="AQ265" s="36">
        <v>0</v>
      </c>
      <c r="AR265" s="36">
        <v>0</v>
      </c>
      <c r="AS265" s="36">
        <v>0</v>
      </c>
      <c r="AT265" s="36">
        <v>48526</v>
      </c>
      <c r="AU265" s="36">
        <v>0</v>
      </c>
      <c r="AV265" s="36">
        <v>0</v>
      </c>
      <c r="AW265" s="36">
        <v>19103</v>
      </c>
      <c r="AX265" s="36">
        <v>0</v>
      </c>
      <c r="AY265" s="36">
        <v>70875</v>
      </c>
      <c r="AZ265" s="36">
        <v>341268</v>
      </c>
      <c r="BA265" s="36">
        <v>0</v>
      </c>
      <c r="BB265" s="36">
        <v>0</v>
      </c>
      <c r="BC265" s="36">
        <v>0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>
        <v>0</v>
      </c>
      <c r="BN265" s="36">
        <v>0</v>
      </c>
      <c r="BO265" s="36">
        <v>0</v>
      </c>
      <c r="BP265" s="36">
        <v>0</v>
      </c>
      <c r="BQ265" s="36">
        <v>0</v>
      </c>
      <c r="BR265" s="36">
        <v>0</v>
      </c>
      <c r="BS265" s="36">
        <v>0</v>
      </c>
      <c r="BT265" s="36">
        <v>0</v>
      </c>
      <c r="BU265" s="36">
        <v>0</v>
      </c>
      <c r="BV265" s="36">
        <v>0</v>
      </c>
      <c r="BW265" s="36">
        <v>0</v>
      </c>
      <c r="BX265" s="36">
        <v>0</v>
      </c>
      <c r="BY265" s="36">
        <v>0</v>
      </c>
      <c r="BZ265" s="36">
        <v>94728</v>
      </c>
      <c r="CA265" s="36">
        <v>1835</v>
      </c>
      <c r="CB265" s="36">
        <v>0</v>
      </c>
      <c r="CC265" s="36">
        <v>0</v>
      </c>
      <c r="CD265" s="36">
        <v>2672073</v>
      </c>
      <c r="CE265" s="36">
        <v>3179767</v>
      </c>
      <c r="CF265" s="36">
        <v>0</v>
      </c>
      <c r="CG265" s="36">
        <v>507694</v>
      </c>
      <c r="CH265" s="36">
        <v>0</v>
      </c>
      <c r="CI265" s="36">
        <v>0</v>
      </c>
      <c r="CJ265" s="36">
        <v>0</v>
      </c>
      <c r="CK265" s="36">
        <v>0</v>
      </c>
      <c r="CL265" s="36">
        <v>507694</v>
      </c>
      <c r="CM265" s="36">
        <v>-3179767</v>
      </c>
      <c r="CN265" s="36">
        <v>0</v>
      </c>
      <c r="CO265" s="36">
        <v>0</v>
      </c>
      <c r="CP265" s="36">
        <v>0</v>
      </c>
      <c r="CQ265" s="36">
        <v>0</v>
      </c>
      <c r="CR265" s="36">
        <v>0</v>
      </c>
      <c r="CS265" s="36">
        <v>0</v>
      </c>
      <c r="CT265" s="36">
        <v>0</v>
      </c>
      <c r="CU265" s="36">
        <v>0</v>
      </c>
      <c r="CV265" s="36">
        <v>0</v>
      </c>
      <c r="CW265" s="36">
        <v>0</v>
      </c>
      <c r="CX265" s="36">
        <v>0</v>
      </c>
      <c r="CY265" s="36">
        <v>0</v>
      </c>
      <c r="CZ265" s="36">
        <v>0</v>
      </c>
      <c r="DA265" s="36">
        <v>0</v>
      </c>
      <c r="DB265" s="36">
        <v>0</v>
      </c>
      <c r="DC265" s="36">
        <v>0</v>
      </c>
      <c r="DD265" s="36">
        <v>1</v>
      </c>
      <c r="DE265" s="36">
        <v>-3179766</v>
      </c>
      <c r="DF265" s="36">
        <v>0</v>
      </c>
      <c r="DG265" s="36">
        <v>0</v>
      </c>
      <c r="DH265" s="36">
        <v>0</v>
      </c>
      <c r="DI265" s="36">
        <v>0</v>
      </c>
      <c r="DJ265" s="36">
        <v>0</v>
      </c>
      <c r="DK265" s="36">
        <v>-1</v>
      </c>
      <c r="DL265" s="36">
        <v>0</v>
      </c>
      <c r="DM265" s="36">
        <v>0</v>
      </c>
      <c r="DN265" s="36">
        <v>0</v>
      </c>
      <c r="DO265" s="36">
        <v>0</v>
      </c>
      <c r="DP265" s="36">
        <v>0</v>
      </c>
      <c r="DQ265" s="36">
        <v>0</v>
      </c>
      <c r="DR265" s="36">
        <v>0</v>
      </c>
      <c r="DS265" s="36">
        <v>0</v>
      </c>
      <c r="DT265" s="36">
        <v>0</v>
      </c>
      <c r="DU265" s="36">
        <v>0</v>
      </c>
      <c r="DV265" s="36">
        <v>0</v>
      </c>
      <c r="DW265" s="36">
        <v>0</v>
      </c>
      <c r="DX265" s="36">
        <v>0</v>
      </c>
      <c r="DY265" s="36">
        <v>0</v>
      </c>
      <c r="DZ265" s="36">
        <v>0</v>
      </c>
      <c r="EA265" s="36">
        <v>0</v>
      </c>
      <c r="EB265" s="36">
        <v>-1</v>
      </c>
      <c r="EC265" s="36">
        <v>0</v>
      </c>
      <c r="ED265" s="36">
        <v>0</v>
      </c>
      <c r="EE265" s="36">
        <v>0</v>
      </c>
      <c r="EF265" s="36">
        <v>0</v>
      </c>
      <c r="EG265" s="36">
        <v>0</v>
      </c>
      <c r="EH265" s="36">
        <v>0</v>
      </c>
      <c r="EI265" s="36">
        <v>0</v>
      </c>
      <c r="EJ265" s="36">
        <v>0</v>
      </c>
      <c r="EK265" s="36">
        <v>0</v>
      </c>
      <c r="EL265" s="36">
        <v>0</v>
      </c>
      <c r="EM265" s="36">
        <v>0</v>
      </c>
      <c r="EN265" s="36">
        <v>0</v>
      </c>
      <c r="EO265" s="36">
        <v>0</v>
      </c>
      <c r="EP265" s="36">
        <v>0</v>
      </c>
      <c r="EQ265" s="36">
        <v>0</v>
      </c>
      <c r="ER265" s="36">
        <v>0</v>
      </c>
      <c r="ES265" s="36">
        <v>0</v>
      </c>
      <c r="ET265" s="36">
        <v>0</v>
      </c>
      <c r="EU265" s="36">
        <v>0</v>
      </c>
      <c r="EV265" s="36">
        <v>0</v>
      </c>
      <c r="EW265" s="36">
        <v>0</v>
      </c>
      <c r="EX265" s="36">
        <v>0</v>
      </c>
      <c r="EY265" s="36">
        <v>0</v>
      </c>
      <c r="EZ265" s="36">
        <v>0</v>
      </c>
      <c r="FA265" s="36">
        <v>0</v>
      </c>
      <c r="FB265" s="36">
        <v>0</v>
      </c>
      <c r="FC265" s="36">
        <v>0</v>
      </c>
      <c r="FD265" s="36">
        <v>0</v>
      </c>
      <c r="FE265" s="36">
        <v>0</v>
      </c>
      <c r="FF265" s="36">
        <v>0</v>
      </c>
      <c r="FG265" s="36">
        <v>0</v>
      </c>
      <c r="FH265" s="36">
        <v>0</v>
      </c>
      <c r="FI265" s="36">
        <v>0</v>
      </c>
      <c r="FJ265" s="36">
        <v>0</v>
      </c>
      <c r="FK265" s="36">
        <v>0</v>
      </c>
      <c r="FL265" s="36">
        <v>0</v>
      </c>
      <c r="FM265" s="36">
        <v>0</v>
      </c>
      <c r="FN265" s="36">
        <v>0</v>
      </c>
      <c r="FO265" s="36">
        <v>0</v>
      </c>
      <c r="FP265" s="36">
        <v>0</v>
      </c>
      <c r="FQ265" s="36">
        <v>507694</v>
      </c>
      <c r="FR265" s="36">
        <v>0</v>
      </c>
      <c r="FS265" s="37"/>
      <c r="FT265" s="39">
        <f t="shared" si="177"/>
        <v>102397</v>
      </c>
      <c r="FU265" s="39">
        <f t="shared" si="178"/>
        <v>664</v>
      </c>
      <c r="FV265" s="39">
        <f t="shared" si="179"/>
        <v>0</v>
      </c>
      <c r="FW265" s="39">
        <f t="shared" si="180"/>
        <v>2084697</v>
      </c>
      <c r="FX265" s="39">
        <f t="shared" si="181"/>
        <v>0</v>
      </c>
      <c r="FY265" s="39">
        <f t="shared" si="182"/>
        <v>40778</v>
      </c>
      <c r="FZ265" s="39">
        <f t="shared" si="183"/>
        <v>0</v>
      </c>
      <c r="GA265" s="39">
        <f t="shared" si="184"/>
        <v>59559</v>
      </c>
      <c r="GB265" s="39">
        <f t="shared" si="185"/>
        <v>286780</v>
      </c>
      <c r="GC265" s="39">
        <f t="shared" si="186"/>
        <v>0</v>
      </c>
      <c r="GD265" s="39">
        <f t="shared" si="187"/>
        <v>0</v>
      </c>
      <c r="GE265" s="39">
        <f t="shared" si="188"/>
        <v>0</v>
      </c>
      <c r="GF265" s="39"/>
      <c r="GG265" s="39"/>
      <c r="GH265" s="39">
        <f t="shared" si="189"/>
        <v>16052.941176470589</v>
      </c>
      <c r="GI265" s="39">
        <f t="shared" si="190"/>
        <v>0</v>
      </c>
      <c r="GJ265" s="39">
        <f t="shared" si="191"/>
        <v>2590927.9411764704</v>
      </c>
      <c r="GK265" s="39"/>
      <c r="GL265" s="39">
        <f t="shared" si="192"/>
        <v>0</v>
      </c>
      <c r="GM265" s="39"/>
      <c r="GN265" s="39">
        <f t="shared" si="196"/>
        <v>-1</v>
      </c>
      <c r="GO265" s="40">
        <f t="shared" si="193"/>
        <v>492276</v>
      </c>
      <c r="GP265" s="40">
        <f t="shared" si="194"/>
        <v>3083203.9411764704</v>
      </c>
      <c r="GQ265" s="40">
        <f t="shared" si="195"/>
        <v>3083202.9411764704</v>
      </c>
      <c r="GR265" s="39" t="str">
        <f>IFERROR(VLOOKUP(CONCATENATE(C265,R265,S265),'Clientes Afectados'!$L$4:$M$249,2,0),"NO")</f>
        <v>NO</v>
      </c>
      <c r="GS265" s="64">
        <f t="shared" si="197"/>
        <v>29</v>
      </c>
      <c r="GT265" s="39" t="e">
        <f>+IF(GS265&gt;#REF!,"SI","NO")</f>
        <v>#REF!</v>
      </c>
    </row>
    <row r="266" spans="1:202" x14ac:dyDescent="0.25">
      <c r="A266" s="35">
        <v>43070</v>
      </c>
      <c r="B266" s="36">
        <v>1594986</v>
      </c>
      <c r="C266" s="36">
        <v>1386062</v>
      </c>
      <c r="D266" s="36">
        <v>1386062</v>
      </c>
      <c r="E266" s="37" t="s">
        <v>351</v>
      </c>
      <c r="F266" s="37" t="s">
        <v>229</v>
      </c>
      <c r="G266" s="37" t="s">
        <v>334</v>
      </c>
      <c r="H266" s="85" t="s">
        <v>231</v>
      </c>
      <c r="I266" s="37" t="s">
        <v>262</v>
      </c>
      <c r="J266" s="37" t="s">
        <v>233</v>
      </c>
      <c r="K266" s="37" t="s">
        <v>234</v>
      </c>
      <c r="L266" s="37" t="s">
        <v>235</v>
      </c>
      <c r="M266" s="37" t="s">
        <v>245</v>
      </c>
      <c r="N266" s="37" t="s">
        <v>246</v>
      </c>
      <c r="O266" s="37" t="s">
        <v>246</v>
      </c>
      <c r="P266" s="37" t="s">
        <v>239</v>
      </c>
      <c r="Q266" s="37" t="s">
        <v>240</v>
      </c>
      <c r="R266" s="38">
        <v>43045</v>
      </c>
      <c r="S266" s="38">
        <v>43074</v>
      </c>
      <c r="T266" s="38">
        <v>43076</v>
      </c>
      <c r="U266" s="36">
        <v>206845003</v>
      </c>
      <c r="V266" s="36">
        <v>78565</v>
      </c>
      <c r="W266" s="36">
        <v>0</v>
      </c>
      <c r="X266" s="36">
        <v>24426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226</v>
      </c>
      <c r="AE266" s="36">
        <v>335</v>
      </c>
      <c r="AF266" s="36">
        <v>226</v>
      </c>
      <c r="AG266" s="36">
        <v>148</v>
      </c>
      <c r="AH266" s="36">
        <v>0</v>
      </c>
      <c r="AI266" s="36">
        <v>790</v>
      </c>
      <c r="AJ266" s="36">
        <v>0</v>
      </c>
      <c r="AK266" s="36">
        <v>5941083</v>
      </c>
      <c r="AL266" s="36">
        <v>0</v>
      </c>
      <c r="AM266" s="36">
        <v>0</v>
      </c>
      <c r="AN266" s="36">
        <v>0</v>
      </c>
      <c r="AO266" s="36">
        <v>0</v>
      </c>
      <c r="AP266" s="36">
        <v>0</v>
      </c>
      <c r="AQ266" s="36">
        <v>0</v>
      </c>
      <c r="AR266" s="36">
        <v>0</v>
      </c>
      <c r="AS266" s="36">
        <v>0</v>
      </c>
      <c r="AT266" s="36">
        <v>116211</v>
      </c>
      <c r="AU266" s="36">
        <v>0</v>
      </c>
      <c r="AV266" s="36">
        <v>0</v>
      </c>
      <c r="AW266" s="36">
        <v>45748</v>
      </c>
      <c r="AX266" s="36">
        <v>0</v>
      </c>
      <c r="AY266" s="36">
        <v>409978</v>
      </c>
      <c r="AZ266" s="36">
        <v>889094</v>
      </c>
      <c r="BA266" s="36">
        <v>0</v>
      </c>
      <c r="BB266" s="36">
        <v>0</v>
      </c>
      <c r="BC266" s="36">
        <v>0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>
        <v>0</v>
      </c>
      <c r="BN266" s="36">
        <v>0</v>
      </c>
      <c r="BO266" s="36">
        <v>0</v>
      </c>
      <c r="BP266" s="36">
        <v>0</v>
      </c>
      <c r="BQ266" s="36">
        <v>0</v>
      </c>
      <c r="BR266" s="36">
        <v>0</v>
      </c>
      <c r="BS266" s="36">
        <v>0</v>
      </c>
      <c r="BT266" s="36">
        <v>0</v>
      </c>
      <c r="BU266" s="36">
        <v>0</v>
      </c>
      <c r="BV266" s="36">
        <v>0</v>
      </c>
      <c r="BW266" s="36">
        <v>0</v>
      </c>
      <c r="BX266" s="36">
        <v>0</v>
      </c>
      <c r="BY266" s="36">
        <v>0</v>
      </c>
      <c r="BZ266" s="36">
        <v>73844</v>
      </c>
      <c r="CA266" s="36">
        <v>7103</v>
      </c>
      <c r="CB266" s="36">
        <v>0</v>
      </c>
      <c r="CC266" s="36">
        <v>0</v>
      </c>
      <c r="CD266" s="36">
        <v>6288951</v>
      </c>
      <c r="CE266" s="36">
        <v>7483852</v>
      </c>
      <c r="CF266" s="36">
        <v>0</v>
      </c>
      <c r="CG266" s="36">
        <v>1194901</v>
      </c>
      <c r="CH266" s="36">
        <v>0</v>
      </c>
      <c r="CI266" s="36">
        <v>0</v>
      </c>
      <c r="CJ266" s="36">
        <v>0</v>
      </c>
      <c r="CK266" s="36">
        <v>0</v>
      </c>
      <c r="CL266" s="36">
        <v>1194901</v>
      </c>
      <c r="CM266" s="36">
        <v>-7483852</v>
      </c>
      <c r="CN266" s="36">
        <v>0</v>
      </c>
      <c r="CO266" s="36">
        <v>0</v>
      </c>
      <c r="CP266" s="36">
        <v>0</v>
      </c>
      <c r="CQ266" s="36">
        <v>0</v>
      </c>
      <c r="CR266" s="36">
        <v>0</v>
      </c>
      <c r="CS266" s="36">
        <v>0</v>
      </c>
      <c r="CT266" s="36">
        <v>0</v>
      </c>
      <c r="CU266" s="36">
        <v>0</v>
      </c>
      <c r="CV266" s="36">
        <v>0</v>
      </c>
      <c r="CW266" s="36">
        <v>0</v>
      </c>
      <c r="CX266" s="36">
        <v>0</v>
      </c>
      <c r="CY266" s="36">
        <v>0</v>
      </c>
      <c r="CZ266" s="36">
        <v>0</v>
      </c>
      <c r="DA266" s="36">
        <v>0</v>
      </c>
      <c r="DB266" s="36">
        <v>0</v>
      </c>
      <c r="DC266" s="36">
        <v>0</v>
      </c>
      <c r="DD266" s="36">
        <v>0</v>
      </c>
      <c r="DE266" s="36">
        <v>-7483852</v>
      </c>
      <c r="DF266" s="36">
        <v>0</v>
      </c>
      <c r="DG266" s="36">
        <v>0</v>
      </c>
      <c r="DH266" s="36">
        <v>0</v>
      </c>
      <c r="DI266" s="36">
        <v>0</v>
      </c>
      <c r="DJ266" s="36">
        <v>0</v>
      </c>
      <c r="DK266" s="36">
        <v>0</v>
      </c>
      <c r="DL266" s="36">
        <v>0</v>
      </c>
      <c r="DM266" s="36">
        <v>0</v>
      </c>
      <c r="DN266" s="36">
        <v>0</v>
      </c>
      <c r="DO266" s="36">
        <v>0</v>
      </c>
      <c r="DP266" s="36">
        <v>0</v>
      </c>
      <c r="DQ266" s="36">
        <v>0</v>
      </c>
      <c r="DR266" s="36">
        <v>0</v>
      </c>
      <c r="DS266" s="36">
        <v>0</v>
      </c>
      <c r="DT266" s="36">
        <v>0</v>
      </c>
      <c r="DU266" s="36">
        <v>0</v>
      </c>
      <c r="DV266" s="36">
        <v>0</v>
      </c>
      <c r="DW266" s="36">
        <v>0</v>
      </c>
      <c r="DX266" s="36">
        <v>0</v>
      </c>
      <c r="DY266" s="36">
        <v>0</v>
      </c>
      <c r="DZ266" s="36">
        <v>0</v>
      </c>
      <c r="EA266" s="36">
        <v>0</v>
      </c>
      <c r="EB266" s="36">
        <v>0</v>
      </c>
      <c r="EC266" s="36">
        <v>0</v>
      </c>
      <c r="ED266" s="36">
        <v>0</v>
      </c>
      <c r="EE266" s="36">
        <v>0</v>
      </c>
      <c r="EF266" s="36">
        <v>0</v>
      </c>
      <c r="EG266" s="36">
        <v>0</v>
      </c>
      <c r="EH266" s="36">
        <v>0</v>
      </c>
      <c r="EI266" s="36">
        <v>0</v>
      </c>
      <c r="EJ266" s="36">
        <v>0</v>
      </c>
      <c r="EK266" s="36">
        <v>0</v>
      </c>
      <c r="EL266" s="36">
        <v>0</v>
      </c>
      <c r="EM266" s="36">
        <v>0</v>
      </c>
      <c r="EN266" s="36">
        <v>0</v>
      </c>
      <c r="EO266" s="36">
        <v>0</v>
      </c>
      <c r="EP266" s="36">
        <v>0</v>
      </c>
      <c r="EQ266" s="36">
        <v>0</v>
      </c>
      <c r="ER266" s="36">
        <v>0</v>
      </c>
      <c r="ES266" s="36">
        <v>0</v>
      </c>
      <c r="ET266" s="36">
        <v>0</v>
      </c>
      <c r="EU266" s="36">
        <v>0</v>
      </c>
      <c r="EV266" s="36">
        <v>0</v>
      </c>
      <c r="EW266" s="36">
        <v>0</v>
      </c>
      <c r="EX266" s="36">
        <v>0</v>
      </c>
      <c r="EY266" s="36">
        <v>0</v>
      </c>
      <c r="EZ266" s="36">
        <v>0</v>
      </c>
      <c r="FA266" s="36">
        <v>0</v>
      </c>
      <c r="FB266" s="36">
        <v>0</v>
      </c>
      <c r="FC266" s="36">
        <v>0</v>
      </c>
      <c r="FD266" s="36">
        <v>0</v>
      </c>
      <c r="FE266" s="36">
        <v>0</v>
      </c>
      <c r="FF266" s="36">
        <v>0</v>
      </c>
      <c r="FG266" s="36">
        <v>0</v>
      </c>
      <c r="FH266" s="36">
        <v>0</v>
      </c>
      <c r="FI266" s="36">
        <v>0</v>
      </c>
      <c r="FJ266" s="36">
        <v>0</v>
      </c>
      <c r="FK266" s="36">
        <v>0</v>
      </c>
      <c r="FL266" s="36">
        <v>0</v>
      </c>
      <c r="FM266" s="36">
        <v>0</v>
      </c>
      <c r="FN266" s="36">
        <v>0</v>
      </c>
      <c r="FO266" s="36">
        <v>0</v>
      </c>
      <c r="FP266" s="36">
        <v>0</v>
      </c>
      <c r="FQ266" s="36">
        <v>1194901</v>
      </c>
      <c r="FR266" s="36">
        <v>0</v>
      </c>
      <c r="FS266" s="37"/>
      <c r="FT266" s="39">
        <f t="shared" si="177"/>
        <v>0</v>
      </c>
      <c r="FU266" s="39">
        <f t="shared" si="178"/>
        <v>664</v>
      </c>
      <c r="FV266" s="39">
        <f t="shared" si="179"/>
        <v>0</v>
      </c>
      <c r="FW266" s="39">
        <f t="shared" si="180"/>
        <v>4992507</v>
      </c>
      <c r="FX266" s="39">
        <f t="shared" si="181"/>
        <v>0</v>
      </c>
      <c r="FY266" s="39">
        <f t="shared" si="182"/>
        <v>97656</v>
      </c>
      <c r="FZ266" s="39">
        <f t="shared" si="183"/>
        <v>0</v>
      </c>
      <c r="GA266" s="39">
        <f t="shared" si="184"/>
        <v>344519</v>
      </c>
      <c r="GB266" s="39">
        <f t="shared" si="185"/>
        <v>747138</v>
      </c>
      <c r="GC266" s="39">
        <f t="shared" si="186"/>
        <v>0</v>
      </c>
      <c r="GD266" s="39">
        <f t="shared" si="187"/>
        <v>0</v>
      </c>
      <c r="GE266" s="39">
        <f t="shared" si="188"/>
        <v>0</v>
      </c>
      <c r="GF266" s="39"/>
      <c r="GG266" s="39"/>
      <c r="GH266" s="39">
        <f t="shared" si="189"/>
        <v>38443.697478991598</v>
      </c>
      <c r="GI266" s="39">
        <f t="shared" si="190"/>
        <v>0</v>
      </c>
      <c r="GJ266" s="39">
        <f t="shared" si="191"/>
        <v>6220927.6974789919</v>
      </c>
      <c r="GK266" s="39"/>
      <c r="GL266" s="39">
        <f t="shared" si="192"/>
        <v>0</v>
      </c>
      <c r="GM266" s="39"/>
      <c r="GN266" s="39">
        <f t="shared" si="196"/>
        <v>0</v>
      </c>
      <c r="GO266" s="40">
        <f t="shared" si="193"/>
        <v>1181976</v>
      </c>
      <c r="GP266" s="40">
        <f t="shared" si="194"/>
        <v>7402903.6974789919</v>
      </c>
      <c r="GQ266" s="40">
        <f t="shared" si="195"/>
        <v>7402903.6974789919</v>
      </c>
      <c r="GR266" s="39" t="str">
        <f>IFERROR(VLOOKUP(CONCATENATE(C266,R266,S266),'Clientes Afectados'!$L$4:$M$249,2,0),"NO")</f>
        <v>NO</v>
      </c>
      <c r="GS266" s="64">
        <f t="shared" si="197"/>
        <v>29</v>
      </c>
      <c r="GT266" s="39" t="e">
        <f>+IF(GS266&gt;#REF!,"SI","NO")</f>
        <v>#REF!</v>
      </c>
    </row>
    <row r="267" spans="1:202" x14ac:dyDescent="0.25">
      <c r="A267" s="35">
        <v>43070</v>
      </c>
      <c r="B267" s="36">
        <v>1594986</v>
      </c>
      <c r="C267" s="36">
        <v>1459358</v>
      </c>
      <c r="D267" s="36">
        <v>1459358</v>
      </c>
      <c r="E267" s="37" t="s">
        <v>275</v>
      </c>
      <c r="F267" s="37" t="s">
        <v>229</v>
      </c>
      <c r="G267" s="37" t="s">
        <v>276</v>
      </c>
      <c r="H267" s="85" t="s">
        <v>231</v>
      </c>
      <c r="I267" s="37" t="s">
        <v>262</v>
      </c>
      <c r="J267" s="37" t="s">
        <v>233</v>
      </c>
      <c r="K267" s="37" t="s">
        <v>234</v>
      </c>
      <c r="L267" s="37" t="s">
        <v>235</v>
      </c>
      <c r="M267" s="37" t="s">
        <v>252</v>
      </c>
      <c r="N267" s="37" t="s">
        <v>253</v>
      </c>
      <c r="O267" s="37" t="s">
        <v>253</v>
      </c>
      <c r="P267" s="37" t="s">
        <v>239</v>
      </c>
      <c r="Q267" s="37" t="s">
        <v>240</v>
      </c>
      <c r="R267" s="38">
        <v>43045</v>
      </c>
      <c r="S267" s="38">
        <v>43074</v>
      </c>
      <c r="T267" s="38">
        <v>43076</v>
      </c>
      <c r="U267" s="36">
        <v>206845003</v>
      </c>
      <c r="V267" s="36">
        <v>39774</v>
      </c>
      <c r="W267" s="36">
        <v>0</v>
      </c>
      <c r="X267" s="36">
        <v>13819</v>
      </c>
      <c r="Y267" s="36">
        <v>0</v>
      </c>
      <c r="Z267" s="36">
        <v>0</v>
      </c>
      <c r="AA267" s="36">
        <v>0</v>
      </c>
      <c r="AB267" s="36">
        <v>0</v>
      </c>
      <c r="AC267" s="36">
        <v>0</v>
      </c>
      <c r="AD267" s="36">
        <v>97</v>
      </c>
      <c r="AE267" s="36">
        <v>105</v>
      </c>
      <c r="AF267" s="36">
        <v>97</v>
      </c>
      <c r="AG267" s="36">
        <v>95</v>
      </c>
      <c r="AH267" s="36">
        <v>0</v>
      </c>
      <c r="AI267" s="36">
        <v>790</v>
      </c>
      <c r="AJ267" s="36">
        <v>0</v>
      </c>
      <c r="AK267" s="36">
        <v>3007710</v>
      </c>
      <c r="AL267" s="36">
        <v>0</v>
      </c>
      <c r="AM267" s="36">
        <v>0</v>
      </c>
      <c r="AN267" s="36">
        <v>0</v>
      </c>
      <c r="AO267" s="36">
        <v>0</v>
      </c>
      <c r="AP267" s="36">
        <v>0</v>
      </c>
      <c r="AQ267" s="36">
        <v>0</v>
      </c>
      <c r="AR267" s="36">
        <v>0</v>
      </c>
      <c r="AS267" s="36">
        <v>0</v>
      </c>
      <c r="AT267" s="36">
        <v>58832</v>
      </c>
      <c r="AU267" s="36">
        <v>0</v>
      </c>
      <c r="AV267" s="36">
        <v>0</v>
      </c>
      <c r="AW267" s="36">
        <v>23161</v>
      </c>
      <c r="AX267" s="36">
        <v>0</v>
      </c>
      <c r="AY267" s="36">
        <v>128308</v>
      </c>
      <c r="AZ267" s="36">
        <v>568781</v>
      </c>
      <c r="BA267" s="36">
        <v>0</v>
      </c>
      <c r="BB267" s="36">
        <v>0</v>
      </c>
      <c r="BC267" s="36">
        <v>0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>
        <v>0</v>
      </c>
      <c r="BN267" s="36">
        <v>0</v>
      </c>
      <c r="BO267" s="36">
        <v>0</v>
      </c>
      <c r="BP267" s="36">
        <v>0</v>
      </c>
      <c r="BQ267" s="36">
        <v>0</v>
      </c>
      <c r="BR267" s="36">
        <v>0</v>
      </c>
      <c r="BS267" s="36">
        <v>0</v>
      </c>
      <c r="BT267" s="36">
        <v>0</v>
      </c>
      <c r="BU267" s="36">
        <v>0</v>
      </c>
      <c r="BV267" s="36">
        <v>0</v>
      </c>
      <c r="BW267" s="36">
        <v>0</v>
      </c>
      <c r="BX267" s="36">
        <v>0</v>
      </c>
      <c r="BY267" s="36">
        <v>0</v>
      </c>
      <c r="BZ267" s="36">
        <v>195863</v>
      </c>
      <c r="CA267" s="36">
        <v>5137</v>
      </c>
      <c r="CB267" s="36">
        <v>0</v>
      </c>
      <c r="CC267" s="36">
        <v>0</v>
      </c>
      <c r="CD267" s="36">
        <v>3351750</v>
      </c>
      <c r="CE267" s="36">
        <v>3988582</v>
      </c>
      <c r="CF267" s="36">
        <v>0</v>
      </c>
      <c r="CG267" s="36">
        <v>636833</v>
      </c>
      <c r="CH267" s="36">
        <v>0</v>
      </c>
      <c r="CI267" s="36">
        <v>0</v>
      </c>
      <c r="CJ267" s="36">
        <v>0</v>
      </c>
      <c r="CK267" s="36">
        <v>0</v>
      </c>
      <c r="CL267" s="36">
        <v>636833</v>
      </c>
      <c r="CM267" s="36">
        <v>-3988582</v>
      </c>
      <c r="CN267" s="36">
        <v>0</v>
      </c>
      <c r="CO267" s="36">
        <v>0</v>
      </c>
      <c r="CP267" s="36">
        <v>0</v>
      </c>
      <c r="CQ267" s="36">
        <v>0</v>
      </c>
      <c r="CR267" s="36">
        <v>0</v>
      </c>
      <c r="CS267" s="36">
        <v>0</v>
      </c>
      <c r="CT267" s="36">
        <v>0</v>
      </c>
      <c r="CU267" s="36">
        <v>0</v>
      </c>
      <c r="CV267" s="36">
        <v>0</v>
      </c>
      <c r="CW267" s="36">
        <v>0</v>
      </c>
      <c r="CX267" s="36">
        <v>0</v>
      </c>
      <c r="CY267" s="36">
        <v>0</v>
      </c>
      <c r="CZ267" s="36">
        <v>0</v>
      </c>
      <c r="DA267" s="36">
        <v>0</v>
      </c>
      <c r="DB267" s="36">
        <v>0</v>
      </c>
      <c r="DC267" s="36">
        <v>0</v>
      </c>
      <c r="DD267" s="36">
        <v>0</v>
      </c>
      <c r="DE267" s="36">
        <v>-3988582</v>
      </c>
      <c r="DF267" s="36">
        <v>0</v>
      </c>
      <c r="DG267" s="36">
        <v>0</v>
      </c>
      <c r="DH267" s="36">
        <v>0</v>
      </c>
      <c r="DI267" s="36">
        <v>0</v>
      </c>
      <c r="DJ267" s="36">
        <v>0</v>
      </c>
      <c r="DK267" s="36">
        <v>0</v>
      </c>
      <c r="DL267" s="36">
        <v>0</v>
      </c>
      <c r="DM267" s="36">
        <v>0</v>
      </c>
      <c r="DN267" s="36">
        <v>0</v>
      </c>
      <c r="DO267" s="36">
        <v>0</v>
      </c>
      <c r="DP267" s="36">
        <v>0</v>
      </c>
      <c r="DQ267" s="36">
        <v>0</v>
      </c>
      <c r="DR267" s="36">
        <v>0</v>
      </c>
      <c r="DS267" s="36">
        <v>0</v>
      </c>
      <c r="DT267" s="36">
        <v>0</v>
      </c>
      <c r="DU267" s="36">
        <v>0</v>
      </c>
      <c r="DV267" s="36">
        <v>0</v>
      </c>
      <c r="DW267" s="36">
        <v>0</v>
      </c>
      <c r="DX267" s="36">
        <v>0</v>
      </c>
      <c r="DY267" s="36">
        <v>0</v>
      </c>
      <c r="DZ267" s="36">
        <v>0</v>
      </c>
      <c r="EA267" s="36">
        <v>0</v>
      </c>
      <c r="EB267" s="36">
        <v>0</v>
      </c>
      <c r="EC267" s="36">
        <v>0</v>
      </c>
      <c r="ED267" s="36">
        <v>0</v>
      </c>
      <c r="EE267" s="36">
        <v>0</v>
      </c>
      <c r="EF267" s="36">
        <v>0</v>
      </c>
      <c r="EG267" s="36">
        <v>0</v>
      </c>
      <c r="EH267" s="36">
        <v>0</v>
      </c>
      <c r="EI267" s="36">
        <v>0</v>
      </c>
      <c r="EJ267" s="36">
        <v>0</v>
      </c>
      <c r="EK267" s="36">
        <v>0</v>
      </c>
      <c r="EL267" s="36">
        <v>0</v>
      </c>
      <c r="EM267" s="36">
        <v>0</v>
      </c>
      <c r="EN267" s="36">
        <v>0</v>
      </c>
      <c r="EO267" s="36">
        <v>0</v>
      </c>
      <c r="EP267" s="36">
        <v>0</v>
      </c>
      <c r="EQ267" s="36">
        <v>0</v>
      </c>
      <c r="ER267" s="36">
        <v>0</v>
      </c>
      <c r="ES267" s="36">
        <v>0</v>
      </c>
      <c r="ET267" s="36">
        <v>0</v>
      </c>
      <c r="EU267" s="36">
        <v>0</v>
      </c>
      <c r="EV267" s="36">
        <v>0</v>
      </c>
      <c r="EW267" s="36">
        <v>0</v>
      </c>
      <c r="EX267" s="36">
        <v>0</v>
      </c>
      <c r="EY267" s="36">
        <v>0</v>
      </c>
      <c r="EZ267" s="36">
        <v>0</v>
      </c>
      <c r="FA267" s="36">
        <v>0</v>
      </c>
      <c r="FB267" s="36">
        <v>0</v>
      </c>
      <c r="FC267" s="36">
        <v>0</v>
      </c>
      <c r="FD267" s="36">
        <v>0</v>
      </c>
      <c r="FE267" s="36">
        <v>0</v>
      </c>
      <c r="FF267" s="36">
        <v>0</v>
      </c>
      <c r="FG267" s="36">
        <v>0</v>
      </c>
      <c r="FH267" s="36">
        <v>0</v>
      </c>
      <c r="FI267" s="36">
        <v>0</v>
      </c>
      <c r="FJ267" s="36">
        <v>0</v>
      </c>
      <c r="FK267" s="36">
        <v>0</v>
      </c>
      <c r="FL267" s="36">
        <v>0</v>
      </c>
      <c r="FM267" s="36">
        <v>0</v>
      </c>
      <c r="FN267" s="36">
        <v>0</v>
      </c>
      <c r="FO267" s="36">
        <v>0</v>
      </c>
      <c r="FP267" s="36">
        <v>0</v>
      </c>
      <c r="FQ267" s="36">
        <v>636833</v>
      </c>
      <c r="FR267" s="36">
        <v>0</v>
      </c>
      <c r="FS267" s="37"/>
      <c r="FT267" s="39">
        <f t="shared" si="177"/>
        <v>0</v>
      </c>
      <c r="FU267" s="39">
        <f t="shared" si="178"/>
        <v>664</v>
      </c>
      <c r="FV267" s="39">
        <f t="shared" si="179"/>
        <v>0</v>
      </c>
      <c r="FW267" s="39">
        <f t="shared" si="180"/>
        <v>2527487</v>
      </c>
      <c r="FX267" s="39">
        <f t="shared" si="181"/>
        <v>0</v>
      </c>
      <c r="FY267" s="39">
        <f t="shared" si="182"/>
        <v>49439</v>
      </c>
      <c r="FZ267" s="39">
        <f t="shared" si="183"/>
        <v>0</v>
      </c>
      <c r="GA267" s="39">
        <f t="shared" si="184"/>
        <v>107822</v>
      </c>
      <c r="GB267" s="39">
        <f t="shared" si="185"/>
        <v>477967</v>
      </c>
      <c r="GC267" s="39">
        <f t="shared" si="186"/>
        <v>0</v>
      </c>
      <c r="GD267" s="39">
        <f t="shared" si="187"/>
        <v>0</v>
      </c>
      <c r="GE267" s="39">
        <f t="shared" si="188"/>
        <v>0</v>
      </c>
      <c r="GF267" s="39"/>
      <c r="GG267" s="39"/>
      <c r="GH267" s="39">
        <f t="shared" si="189"/>
        <v>19463.025210084033</v>
      </c>
      <c r="GI267" s="39">
        <f t="shared" si="190"/>
        <v>0</v>
      </c>
      <c r="GJ267" s="39">
        <f t="shared" si="191"/>
        <v>3182842.0252100839</v>
      </c>
      <c r="GK267" s="39"/>
      <c r="GL267" s="39">
        <f t="shared" si="192"/>
        <v>0</v>
      </c>
      <c r="GM267" s="39"/>
      <c r="GN267" s="39">
        <f t="shared" si="196"/>
        <v>0</v>
      </c>
      <c r="GO267" s="40">
        <f t="shared" si="193"/>
        <v>604740</v>
      </c>
      <c r="GP267" s="40">
        <f t="shared" si="194"/>
        <v>3787582.0252100839</v>
      </c>
      <c r="GQ267" s="40">
        <f t="shared" si="195"/>
        <v>3787582.0252100839</v>
      </c>
      <c r="GR267" s="39" t="str">
        <f>IFERROR(VLOOKUP(CONCATENATE(C267,R267,S267),'Clientes Afectados'!$L$4:$M$249,2,0),"NO")</f>
        <v>NO</v>
      </c>
      <c r="GS267" s="64">
        <f t="shared" si="197"/>
        <v>29</v>
      </c>
      <c r="GT267" s="39" t="e">
        <f>+IF(GS267&gt;#REF!,"SI","NO")</f>
        <v>#REF!</v>
      </c>
    </row>
    <row r="268" spans="1:202" x14ac:dyDescent="0.25">
      <c r="A268" s="35">
        <v>43070</v>
      </c>
      <c r="B268" s="36">
        <v>1594986</v>
      </c>
      <c r="C268" s="36">
        <v>1486848</v>
      </c>
      <c r="D268" s="36">
        <v>1486848</v>
      </c>
      <c r="E268" s="37" t="s">
        <v>352</v>
      </c>
      <c r="F268" s="37" t="s">
        <v>229</v>
      </c>
      <c r="G268" s="37" t="s">
        <v>336</v>
      </c>
      <c r="H268" s="85" t="s">
        <v>231</v>
      </c>
      <c r="I268" s="37" t="s">
        <v>262</v>
      </c>
      <c r="J268" s="37" t="s">
        <v>337</v>
      </c>
      <c r="K268" s="37" t="s">
        <v>234</v>
      </c>
      <c r="L268" s="37" t="s">
        <v>235</v>
      </c>
      <c r="M268" s="37" t="s">
        <v>338</v>
      </c>
      <c r="N268" s="37" t="s">
        <v>339</v>
      </c>
      <c r="O268" s="37" t="s">
        <v>339</v>
      </c>
      <c r="P268" s="37" t="s">
        <v>239</v>
      </c>
      <c r="Q268" s="37" t="s">
        <v>240</v>
      </c>
      <c r="R268" s="38">
        <v>43045</v>
      </c>
      <c r="S268" s="38">
        <v>43074</v>
      </c>
      <c r="T268" s="38">
        <v>43076</v>
      </c>
      <c r="U268" s="36">
        <v>206845003</v>
      </c>
      <c r="V268" s="36">
        <v>154040</v>
      </c>
      <c r="W268" s="36">
        <v>0</v>
      </c>
      <c r="X268" s="36">
        <v>23590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476</v>
      </c>
      <c r="AE268" s="36">
        <v>534</v>
      </c>
      <c r="AF268" s="36">
        <v>418</v>
      </c>
      <c r="AG268" s="36">
        <v>323</v>
      </c>
      <c r="AH268" s="36">
        <v>219795</v>
      </c>
      <c r="AI268" s="36">
        <v>790</v>
      </c>
      <c r="AJ268" s="36">
        <v>0</v>
      </c>
      <c r="AK268" s="36">
        <v>11648502</v>
      </c>
      <c r="AL268" s="36">
        <v>0</v>
      </c>
      <c r="AM268" s="36">
        <v>0</v>
      </c>
      <c r="AN268" s="36">
        <v>0</v>
      </c>
      <c r="AO268" s="36">
        <v>0</v>
      </c>
      <c r="AP268" s="36">
        <v>0</v>
      </c>
      <c r="AQ268" s="36">
        <v>0</v>
      </c>
      <c r="AR268" s="36">
        <v>0</v>
      </c>
      <c r="AS268" s="36">
        <v>0</v>
      </c>
      <c r="AT268" s="36">
        <v>227852</v>
      </c>
      <c r="AU268" s="36">
        <v>0</v>
      </c>
      <c r="AV268" s="36">
        <v>0</v>
      </c>
      <c r="AW268" s="36">
        <v>89699</v>
      </c>
      <c r="AX268" s="36">
        <v>0</v>
      </c>
      <c r="AY268" s="36">
        <v>1081316</v>
      </c>
      <c r="AZ268" s="36">
        <v>1985604</v>
      </c>
      <c r="BA268" s="36">
        <v>0</v>
      </c>
      <c r="BB268" s="36">
        <v>0</v>
      </c>
      <c r="BC268" s="36">
        <v>0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>
        <v>0</v>
      </c>
      <c r="BN268" s="36">
        <v>0</v>
      </c>
      <c r="BO268" s="36">
        <v>0</v>
      </c>
      <c r="BP268" s="36">
        <v>0</v>
      </c>
      <c r="BQ268" s="36">
        <v>0</v>
      </c>
      <c r="BR268" s="36">
        <v>0</v>
      </c>
      <c r="BS268" s="36">
        <v>0</v>
      </c>
      <c r="BT268" s="36">
        <v>0</v>
      </c>
      <c r="BU268" s="36">
        <v>0</v>
      </c>
      <c r="BV268" s="36">
        <v>0</v>
      </c>
      <c r="BW268" s="36">
        <v>0</v>
      </c>
      <c r="BX268" s="36">
        <v>0</v>
      </c>
      <c r="BY268" s="36">
        <v>0</v>
      </c>
      <c r="BZ268" s="36">
        <v>1223942</v>
      </c>
      <c r="CA268" s="36">
        <v>29771</v>
      </c>
      <c r="CB268" s="36">
        <v>0</v>
      </c>
      <c r="CC268" s="36">
        <v>0</v>
      </c>
      <c r="CD268" s="36">
        <v>13871656</v>
      </c>
      <c r="CE268" s="36">
        <v>16507271</v>
      </c>
      <c r="CF268" s="36">
        <v>0</v>
      </c>
      <c r="CG268" s="36">
        <v>2635615</v>
      </c>
      <c r="CH268" s="36">
        <v>0</v>
      </c>
      <c r="CI268" s="36">
        <v>0</v>
      </c>
      <c r="CJ268" s="36">
        <v>0</v>
      </c>
      <c r="CK268" s="36">
        <v>0</v>
      </c>
      <c r="CL268" s="36">
        <v>2635615</v>
      </c>
      <c r="CM268" s="36">
        <v>-16507271</v>
      </c>
      <c r="CN268" s="36">
        <v>0</v>
      </c>
      <c r="CO268" s="36">
        <v>0</v>
      </c>
      <c r="CP268" s="36">
        <v>0</v>
      </c>
      <c r="CQ268" s="36">
        <v>0</v>
      </c>
      <c r="CR268" s="36">
        <v>0</v>
      </c>
      <c r="CS268" s="36">
        <v>0</v>
      </c>
      <c r="CT268" s="36">
        <v>0</v>
      </c>
      <c r="CU268" s="36">
        <v>0</v>
      </c>
      <c r="CV268" s="36">
        <v>0</v>
      </c>
      <c r="CW268" s="36">
        <v>0</v>
      </c>
      <c r="CX268" s="36">
        <v>0</v>
      </c>
      <c r="CY268" s="36">
        <v>0</v>
      </c>
      <c r="CZ268" s="36">
        <v>0</v>
      </c>
      <c r="DA268" s="36">
        <v>0</v>
      </c>
      <c r="DB268" s="36">
        <v>0</v>
      </c>
      <c r="DC268" s="36">
        <v>0</v>
      </c>
      <c r="DD268" s="36">
        <v>0</v>
      </c>
      <c r="DE268" s="36">
        <v>-16507271</v>
      </c>
      <c r="DF268" s="36">
        <v>0</v>
      </c>
      <c r="DG268" s="36">
        <v>0</v>
      </c>
      <c r="DH268" s="36">
        <v>0</v>
      </c>
      <c r="DI268" s="36">
        <v>0</v>
      </c>
      <c r="DJ268" s="36">
        <v>0</v>
      </c>
      <c r="DK268" s="36">
        <v>0</v>
      </c>
      <c r="DL268" s="36">
        <v>0</v>
      </c>
      <c r="DM268" s="36">
        <v>0</v>
      </c>
      <c r="DN268" s="36">
        <v>0</v>
      </c>
      <c r="DO268" s="36">
        <v>0</v>
      </c>
      <c r="DP268" s="36">
        <v>0</v>
      </c>
      <c r="DQ268" s="36">
        <v>0</v>
      </c>
      <c r="DR268" s="36">
        <v>0</v>
      </c>
      <c r="DS268" s="36">
        <v>0</v>
      </c>
      <c r="DT268" s="36">
        <v>0</v>
      </c>
      <c r="DU268" s="36">
        <v>0</v>
      </c>
      <c r="DV268" s="36">
        <v>0</v>
      </c>
      <c r="DW268" s="36">
        <v>0</v>
      </c>
      <c r="DX268" s="36">
        <v>0</v>
      </c>
      <c r="DY268" s="36">
        <v>0</v>
      </c>
      <c r="DZ268" s="36">
        <v>0</v>
      </c>
      <c r="EA268" s="36">
        <v>0</v>
      </c>
      <c r="EB268" s="36">
        <v>0</v>
      </c>
      <c r="EC268" s="36">
        <v>0</v>
      </c>
      <c r="ED268" s="36">
        <v>0</v>
      </c>
      <c r="EE268" s="36">
        <v>0</v>
      </c>
      <c r="EF268" s="36">
        <v>0</v>
      </c>
      <c r="EG268" s="36">
        <v>0</v>
      </c>
      <c r="EH268" s="36">
        <v>0</v>
      </c>
      <c r="EI268" s="36">
        <v>0</v>
      </c>
      <c r="EJ268" s="36">
        <v>0</v>
      </c>
      <c r="EK268" s="36">
        <v>0</v>
      </c>
      <c r="EL268" s="36">
        <v>0</v>
      </c>
      <c r="EM268" s="36">
        <v>0</v>
      </c>
      <c r="EN268" s="36">
        <v>0</v>
      </c>
      <c r="EO268" s="36">
        <v>0</v>
      </c>
      <c r="EP268" s="36">
        <v>0</v>
      </c>
      <c r="EQ268" s="36">
        <v>0</v>
      </c>
      <c r="ER268" s="36">
        <v>0</v>
      </c>
      <c r="ES268" s="36">
        <v>0</v>
      </c>
      <c r="ET268" s="36">
        <v>0</v>
      </c>
      <c r="EU268" s="36">
        <v>0</v>
      </c>
      <c r="EV268" s="36">
        <v>0</v>
      </c>
      <c r="EW268" s="36">
        <v>0</v>
      </c>
      <c r="EX268" s="36">
        <v>0</v>
      </c>
      <c r="EY268" s="36">
        <v>0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0</v>
      </c>
      <c r="FF268" s="36">
        <v>0</v>
      </c>
      <c r="FG268" s="36">
        <v>0</v>
      </c>
      <c r="FH268" s="36">
        <v>0</v>
      </c>
      <c r="FI268" s="36">
        <v>0</v>
      </c>
      <c r="FJ268" s="36">
        <v>0</v>
      </c>
      <c r="FK268" s="36">
        <v>0</v>
      </c>
      <c r="FL268" s="36">
        <v>0</v>
      </c>
      <c r="FM268" s="36">
        <v>0</v>
      </c>
      <c r="FN268" s="36">
        <v>0</v>
      </c>
      <c r="FO268" s="36">
        <v>0</v>
      </c>
      <c r="FP268" s="36">
        <v>0</v>
      </c>
      <c r="FQ268" s="36">
        <v>2635615</v>
      </c>
      <c r="FR268" s="36">
        <v>0</v>
      </c>
      <c r="FS268" s="37"/>
      <c r="FT268" s="39">
        <f t="shared" si="177"/>
        <v>184702</v>
      </c>
      <c r="FU268" s="39">
        <f t="shared" si="178"/>
        <v>664</v>
      </c>
      <c r="FV268" s="39">
        <f t="shared" si="179"/>
        <v>0</v>
      </c>
      <c r="FW268" s="39">
        <f t="shared" si="180"/>
        <v>9788657</v>
      </c>
      <c r="FX268" s="39">
        <f t="shared" si="181"/>
        <v>0</v>
      </c>
      <c r="FY268" s="39">
        <f t="shared" si="182"/>
        <v>191472</v>
      </c>
      <c r="FZ268" s="39">
        <f t="shared" si="183"/>
        <v>0</v>
      </c>
      <c r="GA268" s="39">
        <f t="shared" si="184"/>
        <v>908669</v>
      </c>
      <c r="GB268" s="39">
        <f t="shared" si="185"/>
        <v>1668575</v>
      </c>
      <c r="GC268" s="39">
        <f t="shared" si="186"/>
        <v>0</v>
      </c>
      <c r="GD268" s="39">
        <f t="shared" si="187"/>
        <v>0</v>
      </c>
      <c r="GE268" s="39">
        <f t="shared" si="188"/>
        <v>0</v>
      </c>
      <c r="GF268" s="39"/>
      <c r="GG268" s="39"/>
      <c r="GH268" s="39">
        <f t="shared" si="189"/>
        <v>75377.310924369755</v>
      </c>
      <c r="GI268" s="39">
        <f t="shared" si="190"/>
        <v>0</v>
      </c>
      <c r="GJ268" s="39">
        <f t="shared" si="191"/>
        <v>12818116.31092437</v>
      </c>
      <c r="GK268" s="39"/>
      <c r="GL268" s="39">
        <f t="shared" si="192"/>
        <v>0</v>
      </c>
      <c r="GM268" s="39"/>
      <c r="GN268" s="39">
        <f t="shared" si="196"/>
        <v>0</v>
      </c>
      <c r="GO268" s="40">
        <f t="shared" si="193"/>
        <v>2435442</v>
      </c>
      <c r="GP268" s="40">
        <f t="shared" si="194"/>
        <v>15253558.31092437</v>
      </c>
      <c r="GQ268" s="40">
        <f t="shared" si="195"/>
        <v>15253558.31092437</v>
      </c>
      <c r="GR268" s="39" t="str">
        <f>IFERROR(VLOOKUP(CONCATENATE(C268,R268,S268),'Clientes Afectados'!$L$4:$M$249,2,0),"NO")</f>
        <v>NO</v>
      </c>
      <c r="GS268" s="64">
        <f t="shared" si="197"/>
        <v>29</v>
      </c>
      <c r="GT268" s="39" t="e">
        <f>+IF(GS268&gt;#REF!,"SI","NO")</f>
        <v>#REF!</v>
      </c>
    </row>
    <row r="269" spans="1:202" x14ac:dyDescent="0.25">
      <c r="A269" s="35">
        <v>43070</v>
      </c>
      <c r="B269" s="36">
        <v>1594986</v>
      </c>
      <c r="C269" s="36">
        <v>1493531</v>
      </c>
      <c r="D269" s="36">
        <v>1493531</v>
      </c>
      <c r="E269" s="37" t="s">
        <v>277</v>
      </c>
      <c r="F269" s="37" t="s">
        <v>258</v>
      </c>
      <c r="G269" s="37" t="s">
        <v>278</v>
      </c>
      <c r="H269" s="85" t="s">
        <v>231</v>
      </c>
      <c r="I269" s="37" t="s">
        <v>262</v>
      </c>
      <c r="J269" s="37" t="s">
        <v>233</v>
      </c>
      <c r="K269" s="37" t="s">
        <v>234</v>
      </c>
      <c r="L269" s="37" t="s">
        <v>235</v>
      </c>
      <c r="M269" s="37" t="s">
        <v>279</v>
      </c>
      <c r="N269" s="37" t="s">
        <v>280</v>
      </c>
      <c r="O269" s="37" t="s">
        <v>241</v>
      </c>
      <c r="P269" s="37" t="s">
        <v>281</v>
      </c>
      <c r="Q269" s="37" t="s">
        <v>240</v>
      </c>
      <c r="R269" s="38">
        <v>43045</v>
      </c>
      <c r="S269" s="38">
        <v>43074</v>
      </c>
      <c r="T269" s="38">
        <v>43076</v>
      </c>
      <c r="U269" s="36">
        <v>206845003</v>
      </c>
      <c r="V269" s="36">
        <v>32785</v>
      </c>
      <c r="W269" s="36">
        <v>0</v>
      </c>
      <c r="X269" s="36">
        <v>6093</v>
      </c>
      <c r="Y269" s="36">
        <v>0</v>
      </c>
      <c r="Z269" s="36">
        <v>0</v>
      </c>
      <c r="AA269" s="36">
        <v>0</v>
      </c>
      <c r="AB269" s="36">
        <v>0</v>
      </c>
      <c r="AC269" s="36">
        <v>0</v>
      </c>
      <c r="AD269" s="36">
        <v>64</v>
      </c>
      <c r="AE269" s="36">
        <v>93</v>
      </c>
      <c r="AF269" s="36">
        <v>64</v>
      </c>
      <c r="AG269" s="36">
        <v>62</v>
      </c>
      <c r="AH269" s="36">
        <v>83458</v>
      </c>
      <c r="AI269" s="36">
        <v>790</v>
      </c>
      <c r="AJ269" s="36">
        <v>0</v>
      </c>
      <c r="AK269" s="36">
        <v>2479201</v>
      </c>
      <c r="AL269" s="36">
        <v>0</v>
      </c>
      <c r="AM269" s="36">
        <v>0</v>
      </c>
      <c r="AN269" s="36">
        <v>0</v>
      </c>
      <c r="AO269" s="36">
        <v>0</v>
      </c>
      <c r="AP269" s="36">
        <v>0</v>
      </c>
      <c r="AQ269" s="36">
        <v>0</v>
      </c>
      <c r="AR269" s="36">
        <v>0</v>
      </c>
      <c r="AS269" s="36">
        <v>0</v>
      </c>
      <c r="AT269" s="36">
        <v>48495</v>
      </c>
      <c r="AU269" s="36">
        <v>0</v>
      </c>
      <c r="AV269" s="36">
        <v>0</v>
      </c>
      <c r="AW269" s="36">
        <v>19091</v>
      </c>
      <c r="AX269" s="36">
        <v>0</v>
      </c>
      <c r="AY269" s="36">
        <v>113645</v>
      </c>
      <c r="AZ269" s="36">
        <v>374198</v>
      </c>
      <c r="BA269" s="36">
        <v>0</v>
      </c>
      <c r="BB269" s="36">
        <v>0</v>
      </c>
      <c r="BC269" s="36">
        <v>0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>
        <v>0</v>
      </c>
      <c r="BO269" s="36">
        <v>0</v>
      </c>
      <c r="BP269" s="36">
        <v>0</v>
      </c>
      <c r="BQ269" s="36">
        <v>0</v>
      </c>
      <c r="BR269" s="36">
        <v>0</v>
      </c>
      <c r="BS269" s="36">
        <v>0</v>
      </c>
      <c r="BT269" s="36">
        <v>0</v>
      </c>
      <c r="BU269" s="36">
        <v>0</v>
      </c>
      <c r="BV269" s="36">
        <v>0</v>
      </c>
      <c r="BW269" s="36">
        <v>0</v>
      </c>
      <c r="BX269" s="36">
        <v>0</v>
      </c>
      <c r="BY269" s="36">
        <v>0</v>
      </c>
      <c r="BZ269" s="36">
        <v>154890</v>
      </c>
      <c r="CA269" s="36">
        <v>3999</v>
      </c>
      <c r="CB269" s="36">
        <v>0</v>
      </c>
      <c r="CC269" s="36">
        <v>0</v>
      </c>
      <c r="CD269" s="36">
        <v>2754427</v>
      </c>
      <c r="CE269" s="36">
        <v>3277767</v>
      </c>
      <c r="CF269" s="36">
        <v>0</v>
      </c>
      <c r="CG269" s="36">
        <v>523341</v>
      </c>
      <c r="CH269" s="36">
        <v>0</v>
      </c>
      <c r="CI269" s="36">
        <v>0</v>
      </c>
      <c r="CJ269" s="36">
        <v>0</v>
      </c>
      <c r="CK269" s="36">
        <v>0</v>
      </c>
      <c r="CL269" s="36">
        <v>523341</v>
      </c>
      <c r="CM269" s="36">
        <v>-3277767</v>
      </c>
      <c r="CN269" s="36">
        <v>0</v>
      </c>
      <c r="CO269" s="36">
        <v>0</v>
      </c>
      <c r="CP269" s="36">
        <v>0</v>
      </c>
      <c r="CQ269" s="36">
        <v>0</v>
      </c>
      <c r="CR269" s="36">
        <v>0</v>
      </c>
      <c r="CS269" s="36">
        <v>0</v>
      </c>
      <c r="CT269" s="36">
        <v>0</v>
      </c>
      <c r="CU269" s="36">
        <v>0</v>
      </c>
      <c r="CV269" s="36">
        <v>0</v>
      </c>
      <c r="CW269" s="36">
        <v>0</v>
      </c>
      <c r="CX269" s="36">
        <v>0</v>
      </c>
      <c r="CY269" s="36">
        <v>0</v>
      </c>
      <c r="CZ269" s="36">
        <v>0</v>
      </c>
      <c r="DA269" s="36">
        <v>0</v>
      </c>
      <c r="DB269" s="36">
        <v>0</v>
      </c>
      <c r="DC269" s="36">
        <v>0</v>
      </c>
      <c r="DD269" s="36">
        <v>0</v>
      </c>
      <c r="DE269" s="36">
        <v>-3277767</v>
      </c>
      <c r="DF269" s="36">
        <v>0</v>
      </c>
      <c r="DG269" s="36">
        <v>0</v>
      </c>
      <c r="DH269" s="36">
        <v>0</v>
      </c>
      <c r="DI269" s="36">
        <v>0</v>
      </c>
      <c r="DJ269" s="36">
        <v>0</v>
      </c>
      <c r="DK269" s="36">
        <v>0</v>
      </c>
      <c r="DL269" s="36">
        <v>0</v>
      </c>
      <c r="DM269" s="36">
        <v>0</v>
      </c>
      <c r="DN269" s="36">
        <v>0</v>
      </c>
      <c r="DO269" s="36">
        <v>0</v>
      </c>
      <c r="DP269" s="36">
        <v>0</v>
      </c>
      <c r="DQ269" s="36">
        <v>0</v>
      </c>
      <c r="DR269" s="36">
        <v>0</v>
      </c>
      <c r="DS269" s="36">
        <v>0</v>
      </c>
      <c r="DT269" s="36">
        <v>0</v>
      </c>
      <c r="DU269" s="36">
        <v>0</v>
      </c>
      <c r="DV269" s="36">
        <v>0</v>
      </c>
      <c r="DW269" s="36">
        <v>0</v>
      </c>
      <c r="DX269" s="36">
        <v>0</v>
      </c>
      <c r="DY269" s="36">
        <v>0</v>
      </c>
      <c r="DZ269" s="36">
        <v>0</v>
      </c>
      <c r="EA269" s="36">
        <v>0</v>
      </c>
      <c r="EB269" s="36">
        <v>0</v>
      </c>
      <c r="EC269" s="36">
        <v>0</v>
      </c>
      <c r="ED269" s="36">
        <v>0</v>
      </c>
      <c r="EE269" s="36">
        <v>0</v>
      </c>
      <c r="EF269" s="36">
        <v>0</v>
      </c>
      <c r="EG269" s="36">
        <v>0</v>
      </c>
      <c r="EH269" s="36">
        <v>0</v>
      </c>
      <c r="EI269" s="36">
        <v>0</v>
      </c>
      <c r="EJ269" s="36">
        <v>0</v>
      </c>
      <c r="EK269" s="36">
        <v>0</v>
      </c>
      <c r="EL269" s="36">
        <v>0</v>
      </c>
      <c r="EM269" s="36">
        <v>0</v>
      </c>
      <c r="EN269" s="36">
        <v>0</v>
      </c>
      <c r="EO269" s="36">
        <v>0</v>
      </c>
      <c r="EP269" s="36">
        <v>0</v>
      </c>
      <c r="EQ269" s="36">
        <v>0</v>
      </c>
      <c r="ER269" s="36">
        <v>0</v>
      </c>
      <c r="ES269" s="36">
        <v>0</v>
      </c>
      <c r="ET269" s="36">
        <v>0</v>
      </c>
      <c r="EU269" s="36">
        <v>0</v>
      </c>
      <c r="EV269" s="36">
        <v>0</v>
      </c>
      <c r="EW269" s="36">
        <v>0</v>
      </c>
      <c r="EX269" s="36">
        <v>0</v>
      </c>
      <c r="EY269" s="36">
        <v>0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0</v>
      </c>
      <c r="FF269" s="36">
        <v>0</v>
      </c>
      <c r="FG269" s="36">
        <v>0</v>
      </c>
      <c r="FH269" s="36">
        <v>0</v>
      </c>
      <c r="FI269" s="36">
        <v>0</v>
      </c>
      <c r="FJ269" s="36">
        <v>0</v>
      </c>
      <c r="FK269" s="36">
        <v>0</v>
      </c>
      <c r="FL269" s="36">
        <v>0</v>
      </c>
      <c r="FM269" s="36">
        <v>0</v>
      </c>
      <c r="FN269" s="36">
        <v>0</v>
      </c>
      <c r="FO269" s="36">
        <v>0</v>
      </c>
      <c r="FP269" s="36">
        <v>0</v>
      </c>
      <c r="FQ269" s="36">
        <v>523341</v>
      </c>
      <c r="FR269" s="36">
        <v>1</v>
      </c>
      <c r="FS269" s="37"/>
      <c r="FT269" s="39">
        <f t="shared" si="177"/>
        <v>70133</v>
      </c>
      <c r="FU269" s="39">
        <f t="shared" si="178"/>
        <v>664</v>
      </c>
      <c r="FV269" s="39">
        <f t="shared" si="179"/>
        <v>0</v>
      </c>
      <c r="FW269" s="39">
        <f t="shared" si="180"/>
        <v>2083362</v>
      </c>
      <c r="FX269" s="39">
        <f t="shared" si="181"/>
        <v>0</v>
      </c>
      <c r="FY269" s="39">
        <f t="shared" si="182"/>
        <v>40752</v>
      </c>
      <c r="FZ269" s="39">
        <f t="shared" si="183"/>
        <v>0</v>
      </c>
      <c r="GA269" s="39">
        <f t="shared" si="184"/>
        <v>95500</v>
      </c>
      <c r="GB269" s="39">
        <f t="shared" si="185"/>
        <v>314452</v>
      </c>
      <c r="GC269" s="39">
        <f t="shared" si="186"/>
        <v>0</v>
      </c>
      <c r="GD269" s="39">
        <f t="shared" si="187"/>
        <v>0</v>
      </c>
      <c r="GE269" s="39">
        <f t="shared" si="188"/>
        <v>0</v>
      </c>
      <c r="GF269" s="39"/>
      <c r="GG269" s="39"/>
      <c r="GH269" s="39">
        <f t="shared" si="189"/>
        <v>16042.857142857143</v>
      </c>
      <c r="GI269" s="39">
        <f t="shared" si="190"/>
        <v>0</v>
      </c>
      <c r="GJ269" s="39">
        <f t="shared" si="191"/>
        <v>2620905.8571428573</v>
      </c>
      <c r="GK269" s="39"/>
      <c r="GL269" s="39">
        <f t="shared" si="192"/>
        <v>0</v>
      </c>
      <c r="GM269" s="39"/>
      <c r="GN269" s="39">
        <f t="shared" si="196"/>
        <v>0</v>
      </c>
      <c r="GO269" s="40">
        <f t="shared" si="193"/>
        <v>497972</v>
      </c>
      <c r="GP269" s="40">
        <f t="shared" si="194"/>
        <v>3118877.8571428573</v>
      </c>
      <c r="GQ269" s="40">
        <f t="shared" si="195"/>
        <v>3118877.8571428573</v>
      </c>
      <c r="GR269" s="39" t="str">
        <f>IFERROR(VLOOKUP(CONCATENATE(C269,R269,S269),'Clientes Afectados'!$L$4:$M$249,2,0),"NO")</f>
        <v>NO</v>
      </c>
      <c r="GS269" s="64">
        <f t="shared" si="197"/>
        <v>29</v>
      </c>
      <c r="GT269" s="39" t="e">
        <f>+IF(GS269&gt;#REF!,"SI","NO")</f>
        <v>#REF!</v>
      </c>
    </row>
    <row r="270" spans="1:202" x14ac:dyDescent="0.25">
      <c r="A270" s="35">
        <v>43070</v>
      </c>
      <c r="B270" s="36">
        <v>1594986</v>
      </c>
      <c r="C270" s="36">
        <v>2510800</v>
      </c>
      <c r="D270" s="36">
        <v>2510800</v>
      </c>
      <c r="E270" s="37" t="s">
        <v>353</v>
      </c>
      <c r="F270" s="37" t="s">
        <v>305</v>
      </c>
      <c r="G270" s="37" t="s">
        <v>341</v>
      </c>
      <c r="H270" s="85" t="s">
        <v>231</v>
      </c>
      <c r="I270" s="37" t="s">
        <v>232</v>
      </c>
      <c r="J270" s="37" t="s">
        <v>233</v>
      </c>
      <c r="K270" s="37" t="s">
        <v>234</v>
      </c>
      <c r="L270" s="37" t="s">
        <v>235</v>
      </c>
      <c r="M270" s="37" t="s">
        <v>279</v>
      </c>
      <c r="N270" s="37" t="s">
        <v>330</v>
      </c>
      <c r="O270" s="37" t="s">
        <v>330</v>
      </c>
      <c r="P270" s="37" t="s">
        <v>239</v>
      </c>
      <c r="Q270" s="37" t="s">
        <v>240</v>
      </c>
      <c r="R270" s="38">
        <v>43045</v>
      </c>
      <c r="S270" s="38">
        <v>43074</v>
      </c>
      <c r="T270" s="38">
        <v>43076</v>
      </c>
      <c r="U270" s="36">
        <v>206845003</v>
      </c>
      <c r="V270" s="36">
        <v>70829</v>
      </c>
      <c r="W270" s="36">
        <v>0</v>
      </c>
      <c r="X270" s="36">
        <v>13815</v>
      </c>
      <c r="Y270" s="36">
        <v>0</v>
      </c>
      <c r="Z270" s="36">
        <v>0</v>
      </c>
      <c r="AA270" s="36">
        <v>0</v>
      </c>
      <c r="AB270" s="36">
        <v>0</v>
      </c>
      <c r="AC270" s="36">
        <v>0</v>
      </c>
      <c r="AD270" s="36">
        <v>197</v>
      </c>
      <c r="AE270" s="36">
        <v>205</v>
      </c>
      <c r="AF270" s="36">
        <v>196</v>
      </c>
      <c r="AG270" s="36">
        <v>141</v>
      </c>
      <c r="AH270" s="36">
        <v>0</v>
      </c>
      <c r="AI270" s="36">
        <v>790</v>
      </c>
      <c r="AJ270" s="36">
        <v>0</v>
      </c>
      <c r="AK270" s="36">
        <v>5356088</v>
      </c>
      <c r="AL270" s="36">
        <v>0</v>
      </c>
      <c r="AM270" s="36">
        <v>0</v>
      </c>
      <c r="AN270" s="36">
        <v>0</v>
      </c>
      <c r="AO270" s="36">
        <v>0</v>
      </c>
      <c r="AP270" s="36">
        <v>0</v>
      </c>
      <c r="AQ270" s="36">
        <v>0</v>
      </c>
      <c r="AR270" s="36">
        <v>0</v>
      </c>
      <c r="AS270" s="36">
        <v>0</v>
      </c>
      <c r="AT270" s="36">
        <v>104768</v>
      </c>
      <c r="AU270" s="36">
        <v>0</v>
      </c>
      <c r="AV270" s="36">
        <v>0</v>
      </c>
      <c r="AW270" s="36">
        <v>41244</v>
      </c>
      <c r="AX270" s="36">
        <v>0</v>
      </c>
      <c r="AY270" s="36">
        <v>250508</v>
      </c>
      <c r="AZ270" s="36">
        <v>847185</v>
      </c>
      <c r="BA270" s="36">
        <v>0</v>
      </c>
      <c r="BB270" s="36">
        <v>0</v>
      </c>
      <c r="BC270" s="36">
        <v>0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>
        <v>0</v>
      </c>
      <c r="BN270" s="36">
        <v>0</v>
      </c>
      <c r="BO270" s="36">
        <v>0</v>
      </c>
      <c r="BP270" s="36">
        <v>0</v>
      </c>
      <c r="BQ270" s="36">
        <v>0</v>
      </c>
      <c r="BR270" s="36">
        <v>0</v>
      </c>
      <c r="BS270" s="36">
        <v>0</v>
      </c>
      <c r="BT270" s="36">
        <v>0</v>
      </c>
      <c r="BU270" s="36">
        <v>0</v>
      </c>
      <c r="BV270" s="36">
        <v>0</v>
      </c>
      <c r="BW270" s="36">
        <v>0</v>
      </c>
      <c r="BX270" s="36">
        <v>0</v>
      </c>
      <c r="BY270" s="36">
        <v>0</v>
      </c>
      <c r="BZ270" s="36">
        <v>357643</v>
      </c>
      <c r="CA270" s="36">
        <v>9648</v>
      </c>
      <c r="CB270" s="36">
        <v>0</v>
      </c>
      <c r="CC270" s="36">
        <v>0</v>
      </c>
      <c r="CD270" s="36">
        <v>5855357</v>
      </c>
      <c r="CE270" s="36">
        <v>6967874</v>
      </c>
      <c r="CF270" s="36">
        <v>0</v>
      </c>
      <c r="CG270" s="36">
        <v>1112518</v>
      </c>
      <c r="CH270" s="36">
        <v>0</v>
      </c>
      <c r="CI270" s="36">
        <v>0</v>
      </c>
      <c r="CJ270" s="36">
        <v>0</v>
      </c>
      <c r="CK270" s="36">
        <v>0</v>
      </c>
      <c r="CL270" s="36">
        <v>1112518</v>
      </c>
      <c r="CM270" s="36">
        <v>-6967874</v>
      </c>
      <c r="CN270" s="36">
        <v>0</v>
      </c>
      <c r="CO270" s="36">
        <v>0</v>
      </c>
      <c r="CP270" s="36">
        <v>0</v>
      </c>
      <c r="CQ270" s="36">
        <v>0</v>
      </c>
      <c r="CR270" s="36">
        <v>0</v>
      </c>
      <c r="CS270" s="36">
        <v>0</v>
      </c>
      <c r="CT270" s="36">
        <v>0</v>
      </c>
      <c r="CU270" s="36">
        <v>0</v>
      </c>
      <c r="CV270" s="36">
        <v>0</v>
      </c>
      <c r="CW270" s="36">
        <v>0</v>
      </c>
      <c r="CX270" s="36">
        <v>0</v>
      </c>
      <c r="CY270" s="36">
        <v>0</v>
      </c>
      <c r="CZ270" s="36">
        <v>0</v>
      </c>
      <c r="DA270" s="36">
        <v>0</v>
      </c>
      <c r="DB270" s="36">
        <v>0</v>
      </c>
      <c r="DC270" s="36">
        <v>0</v>
      </c>
      <c r="DD270" s="36">
        <v>0</v>
      </c>
      <c r="DE270" s="36">
        <v>-6967874</v>
      </c>
      <c r="DF270" s="36">
        <v>0</v>
      </c>
      <c r="DG270" s="36">
        <v>0</v>
      </c>
      <c r="DH270" s="36">
        <v>0</v>
      </c>
      <c r="DI270" s="36">
        <v>0</v>
      </c>
      <c r="DJ270" s="36">
        <v>0</v>
      </c>
      <c r="DK270" s="36">
        <v>0</v>
      </c>
      <c r="DL270" s="36">
        <v>0</v>
      </c>
      <c r="DM270" s="36">
        <v>0</v>
      </c>
      <c r="DN270" s="36">
        <v>0</v>
      </c>
      <c r="DO270" s="36">
        <v>0</v>
      </c>
      <c r="DP270" s="36">
        <v>0</v>
      </c>
      <c r="DQ270" s="36">
        <v>0</v>
      </c>
      <c r="DR270" s="36">
        <v>0</v>
      </c>
      <c r="DS270" s="36">
        <v>0</v>
      </c>
      <c r="DT270" s="36">
        <v>0</v>
      </c>
      <c r="DU270" s="36">
        <v>0</v>
      </c>
      <c r="DV270" s="36">
        <v>0</v>
      </c>
      <c r="DW270" s="36">
        <v>0</v>
      </c>
      <c r="DX270" s="36">
        <v>0</v>
      </c>
      <c r="DY270" s="36">
        <v>0</v>
      </c>
      <c r="DZ270" s="36">
        <v>0</v>
      </c>
      <c r="EA270" s="36">
        <v>0</v>
      </c>
      <c r="EB270" s="36">
        <v>0</v>
      </c>
      <c r="EC270" s="36">
        <v>0</v>
      </c>
      <c r="ED270" s="36">
        <v>0</v>
      </c>
      <c r="EE270" s="36">
        <v>0</v>
      </c>
      <c r="EF270" s="36">
        <v>0</v>
      </c>
      <c r="EG270" s="36">
        <v>0</v>
      </c>
      <c r="EH270" s="36">
        <v>0</v>
      </c>
      <c r="EI270" s="36">
        <v>0</v>
      </c>
      <c r="EJ270" s="36">
        <v>0</v>
      </c>
      <c r="EK270" s="36">
        <v>0</v>
      </c>
      <c r="EL270" s="36">
        <v>0</v>
      </c>
      <c r="EM270" s="36">
        <v>0</v>
      </c>
      <c r="EN270" s="36">
        <v>0</v>
      </c>
      <c r="EO270" s="36">
        <v>0</v>
      </c>
      <c r="EP270" s="36">
        <v>0</v>
      </c>
      <c r="EQ270" s="36">
        <v>0</v>
      </c>
      <c r="ER270" s="36">
        <v>0</v>
      </c>
      <c r="ES270" s="36">
        <v>0</v>
      </c>
      <c r="ET270" s="36">
        <v>0</v>
      </c>
      <c r="EU270" s="36">
        <v>0</v>
      </c>
      <c r="EV270" s="36">
        <v>0</v>
      </c>
      <c r="EW270" s="36">
        <v>0</v>
      </c>
      <c r="EX270" s="36">
        <v>0</v>
      </c>
      <c r="EY270" s="36">
        <v>0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0</v>
      </c>
      <c r="FF270" s="36">
        <v>0</v>
      </c>
      <c r="FG270" s="36">
        <v>0</v>
      </c>
      <c r="FH270" s="36">
        <v>0</v>
      </c>
      <c r="FI270" s="36">
        <v>0</v>
      </c>
      <c r="FJ270" s="36">
        <v>0</v>
      </c>
      <c r="FK270" s="36">
        <v>0</v>
      </c>
      <c r="FL270" s="36">
        <v>0</v>
      </c>
      <c r="FM270" s="36">
        <v>0</v>
      </c>
      <c r="FN270" s="36">
        <v>0</v>
      </c>
      <c r="FO270" s="36">
        <v>0</v>
      </c>
      <c r="FP270" s="36">
        <v>0</v>
      </c>
      <c r="FQ270" s="36">
        <v>1112518</v>
      </c>
      <c r="FR270" s="36">
        <v>1</v>
      </c>
      <c r="FS270" s="37"/>
      <c r="FT270" s="39">
        <f t="shared" si="177"/>
        <v>0</v>
      </c>
      <c r="FU270" s="39">
        <f t="shared" si="178"/>
        <v>664</v>
      </c>
      <c r="FV270" s="39">
        <f t="shared" si="179"/>
        <v>0</v>
      </c>
      <c r="FW270" s="39">
        <f t="shared" si="180"/>
        <v>4500914</v>
      </c>
      <c r="FX270" s="39">
        <f t="shared" si="181"/>
        <v>0</v>
      </c>
      <c r="FY270" s="39">
        <f t="shared" si="182"/>
        <v>88040</v>
      </c>
      <c r="FZ270" s="39">
        <f t="shared" si="183"/>
        <v>0</v>
      </c>
      <c r="GA270" s="39">
        <f t="shared" si="184"/>
        <v>210511</v>
      </c>
      <c r="GB270" s="39">
        <f t="shared" si="185"/>
        <v>711920</v>
      </c>
      <c r="GC270" s="39">
        <f t="shared" si="186"/>
        <v>0</v>
      </c>
      <c r="GD270" s="39">
        <f t="shared" si="187"/>
        <v>0</v>
      </c>
      <c r="GE270" s="39">
        <f t="shared" si="188"/>
        <v>0</v>
      </c>
      <c r="GF270" s="39"/>
      <c r="GG270" s="39"/>
      <c r="GH270" s="39">
        <f t="shared" si="189"/>
        <v>34658.823529411769</v>
      </c>
      <c r="GI270" s="39">
        <f t="shared" si="190"/>
        <v>0</v>
      </c>
      <c r="GJ270" s="39">
        <f t="shared" si="191"/>
        <v>5546707.823529412</v>
      </c>
      <c r="GK270" s="39"/>
      <c r="GL270" s="39">
        <f t="shared" si="192"/>
        <v>0</v>
      </c>
      <c r="GM270" s="39"/>
      <c r="GN270" s="39">
        <f t="shared" si="196"/>
        <v>0</v>
      </c>
      <c r="GO270" s="40">
        <f t="shared" si="193"/>
        <v>1053874</v>
      </c>
      <c r="GP270" s="40">
        <f t="shared" si="194"/>
        <v>6600581.823529412</v>
      </c>
      <c r="GQ270" s="40">
        <f t="shared" si="195"/>
        <v>6600581.823529412</v>
      </c>
      <c r="GR270" s="39" t="str">
        <f>IFERROR(VLOOKUP(CONCATENATE(C270,R270,S270),'Clientes Afectados'!$L$4:$M$249,2,0),"NO")</f>
        <v>NO</v>
      </c>
      <c r="GS270" s="64">
        <f t="shared" si="197"/>
        <v>29</v>
      </c>
      <c r="GT270" s="39" t="e">
        <f>+IF(GS270&gt;#REF!,"SI","NO")</f>
        <v>#REF!</v>
      </c>
    </row>
    <row r="271" spans="1:202" x14ac:dyDescent="0.25">
      <c r="A271" s="35">
        <v>43070</v>
      </c>
      <c r="B271" s="36">
        <v>1594986</v>
      </c>
      <c r="C271" s="36">
        <v>2797207</v>
      </c>
      <c r="D271" s="36">
        <v>2797207</v>
      </c>
      <c r="E271" s="37" t="s">
        <v>282</v>
      </c>
      <c r="F271" s="37" t="s">
        <v>305</v>
      </c>
      <c r="G271" s="37" t="s">
        <v>284</v>
      </c>
      <c r="H271" s="85" t="s">
        <v>285</v>
      </c>
      <c r="I271" s="37" t="s">
        <v>286</v>
      </c>
      <c r="J271" s="37" t="s">
        <v>233</v>
      </c>
      <c r="K271" s="37" t="s">
        <v>234</v>
      </c>
      <c r="L271" s="37" t="s">
        <v>235</v>
      </c>
      <c r="M271" s="37" t="s">
        <v>245</v>
      </c>
      <c r="N271" s="37" t="s">
        <v>246</v>
      </c>
      <c r="O271" s="37" t="s">
        <v>246</v>
      </c>
      <c r="P271" s="37" t="s">
        <v>281</v>
      </c>
      <c r="Q271" s="37" t="s">
        <v>240</v>
      </c>
      <c r="R271" s="38">
        <v>43045</v>
      </c>
      <c r="S271" s="38">
        <v>43074</v>
      </c>
      <c r="T271" s="38">
        <v>43076</v>
      </c>
      <c r="U271" s="36">
        <v>206845003</v>
      </c>
      <c r="V271" s="36">
        <v>20294</v>
      </c>
      <c r="W271" s="36">
        <v>0</v>
      </c>
      <c r="X271" s="36">
        <v>6267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42</v>
      </c>
      <c r="AE271" s="36">
        <v>46</v>
      </c>
      <c r="AF271" s="36">
        <v>40</v>
      </c>
      <c r="AG271" s="36">
        <v>45</v>
      </c>
      <c r="AH271" s="36">
        <v>0</v>
      </c>
      <c r="AI271" s="36">
        <v>790</v>
      </c>
      <c r="AJ271" s="36">
        <v>0</v>
      </c>
      <c r="AK271" s="36">
        <v>1619195</v>
      </c>
      <c r="AL271" s="36">
        <v>0</v>
      </c>
      <c r="AM271" s="36">
        <v>0</v>
      </c>
      <c r="AN271" s="36">
        <v>0</v>
      </c>
      <c r="AO271" s="36">
        <v>0</v>
      </c>
      <c r="AP271" s="36">
        <v>0</v>
      </c>
      <c r="AQ271" s="36">
        <v>0</v>
      </c>
      <c r="AR271" s="36">
        <v>0</v>
      </c>
      <c r="AS271" s="36">
        <v>0</v>
      </c>
      <c r="AT271" s="36">
        <v>30018</v>
      </c>
      <c r="AU271" s="36">
        <v>0</v>
      </c>
      <c r="AV271" s="36">
        <v>0</v>
      </c>
      <c r="AW271" s="36">
        <v>11818</v>
      </c>
      <c r="AX271" s="36">
        <v>0</v>
      </c>
      <c r="AY271" s="36">
        <v>137073</v>
      </c>
      <c r="AZ271" s="36">
        <v>414824</v>
      </c>
      <c r="BA271" s="36">
        <v>0</v>
      </c>
      <c r="BB271" s="36">
        <v>0</v>
      </c>
      <c r="BC271" s="36">
        <v>0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>
        <v>0</v>
      </c>
      <c r="BO271" s="36">
        <v>0</v>
      </c>
      <c r="BP271" s="36">
        <v>0</v>
      </c>
      <c r="BQ271" s="36">
        <v>0</v>
      </c>
      <c r="BR271" s="36">
        <v>0</v>
      </c>
      <c r="BS271" s="36">
        <v>0</v>
      </c>
      <c r="BT271" s="36">
        <v>0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162536</v>
      </c>
      <c r="CA271" s="36">
        <v>4314</v>
      </c>
      <c r="CB271" s="36">
        <v>0</v>
      </c>
      <c r="CC271" s="36">
        <v>0</v>
      </c>
      <c r="CD271" s="36">
        <v>2000477</v>
      </c>
      <c r="CE271" s="36">
        <v>2380568</v>
      </c>
      <c r="CF271" s="36">
        <v>0</v>
      </c>
      <c r="CG271" s="36">
        <v>380091</v>
      </c>
      <c r="CH271" s="36">
        <v>0</v>
      </c>
      <c r="CI271" s="36">
        <v>0</v>
      </c>
      <c r="CJ271" s="36">
        <v>0</v>
      </c>
      <c r="CK271" s="36">
        <v>0</v>
      </c>
      <c r="CL271" s="36">
        <v>380091</v>
      </c>
      <c r="CM271" s="36">
        <v>-2380568</v>
      </c>
      <c r="CN271" s="36">
        <v>0</v>
      </c>
      <c r="CO271" s="36">
        <v>0</v>
      </c>
      <c r="CP271" s="36">
        <v>0</v>
      </c>
      <c r="CQ271" s="36">
        <v>0</v>
      </c>
      <c r="CR271" s="36">
        <v>0</v>
      </c>
      <c r="CS271" s="36">
        <v>0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0</v>
      </c>
      <c r="DA271" s="36">
        <v>0</v>
      </c>
      <c r="DB271" s="36">
        <v>0</v>
      </c>
      <c r="DC271" s="36">
        <v>0</v>
      </c>
      <c r="DD271" s="36">
        <v>0</v>
      </c>
      <c r="DE271" s="36">
        <v>-2380568</v>
      </c>
      <c r="DF271" s="36">
        <v>0</v>
      </c>
      <c r="DG271" s="36">
        <v>0</v>
      </c>
      <c r="DH271" s="36">
        <v>0</v>
      </c>
      <c r="DI271" s="36">
        <v>0</v>
      </c>
      <c r="DJ271" s="36">
        <v>0</v>
      </c>
      <c r="DK271" s="36">
        <v>0</v>
      </c>
      <c r="DL271" s="36">
        <v>0</v>
      </c>
      <c r="DM271" s="36">
        <v>0</v>
      </c>
      <c r="DN271" s="36">
        <v>0</v>
      </c>
      <c r="DO271" s="36">
        <v>0</v>
      </c>
      <c r="DP271" s="36">
        <v>0</v>
      </c>
      <c r="DQ271" s="36">
        <v>0</v>
      </c>
      <c r="DR271" s="36">
        <v>0</v>
      </c>
      <c r="DS271" s="36">
        <v>0</v>
      </c>
      <c r="DT271" s="36">
        <v>0</v>
      </c>
      <c r="DU271" s="36">
        <v>0</v>
      </c>
      <c r="DV271" s="36">
        <v>0</v>
      </c>
      <c r="DW271" s="36">
        <v>0</v>
      </c>
      <c r="DX271" s="36">
        <v>0</v>
      </c>
      <c r="DY271" s="36">
        <v>0</v>
      </c>
      <c r="DZ271" s="36">
        <v>0</v>
      </c>
      <c r="EA271" s="36">
        <v>0</v>
      </c>
      <c r="EB271" s="36">
        <v>0</v>
      </c>
      <c r="EC271" s="36">
        <v>0</v>
      </c>
      <c r="ED271" s="36">
        <v>0</v>
      </c>
      <c r="EE271" s="36">
        <v>0</v>
      </c>
      <c r="EF271" s="36">
        <v>0</v>
      </c>
      <c r="EG271" s="36">
        <v>0</v>
      </c>
      <c r="EH271" s="36">
        <v>0</v>
      </c>
      <c r="EI271" s="36">
        <v>0</v>
      </c>
      <c r="EJ271" s="36">
        <v>0</v>
      </c>
      <c r="EK271" s="36">
        <v>0</v>
      </c>
      <c r="EL271" s="36">
        <v>0</v>
      </c>
      <c r="EM271" s="36">
        <v>0</v>
      </c>
      <c r="EN271" s="36">
        <v>0</v>
      </c>
      <c r="EO271" s="36">
        <v>0</v>
      </c>
      <c r="EP271" s="36">
        <v>0</v>
      </c>
      <c r="EQ271" s="36">
        <v>0</v>
      </c>
      <c r="ER271" s="36">
        <v>0</v>
      </c>
      <c r="ES271" s="36">
        <v>0</v>
      </c>
      <c r="ET271" s="36">
        <v>0</v>
      </c>
      <c r="EU271" s="36">
        <v>0</v>
      </c>
      <c r="EV271" s="36">
        <v>0</v>
      </c>
      <c r="EW271" s="36">
        <v>0</v>
      </c>
      <c r="EX271" s="36">
        <v>0</v>
      </c>
      <c r="EY271" s="36">
        <v>0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0</v>
      </c>
      <c r="FF271" s="36">
        <v>0</v>
      </c>
      <c r="FG271" s="36">
        <v>0</v>
      </c>
      <c r="FH271" s="36">
        <v>0</v>
      </c>
      <c r="FI271" s="36">
        <v>0</v>
      </c>
      <c r="FJ271" s="36">
        <v>0</v>
      </c>
      <c r="FK271" s="36">
        <v>0</v>
      </c>
      <c r="FL271" s="36">
        <v>0</v>
      </c>
      <c r="FM271" s="36">
        <v>0</v>
      </c>
      <c r="FN271" s="36">
        <v>0</v>
      </c>
      <c r="FO271" s="36">
        <v>0</v>
      </c>
      <c r="FP271" s="36">
        <v>0</v>
      </c>
      <c r="FQ271" s="36">
        <v>380091</v>
      </c>
      <c r="FR271" s="36">
        <v>0</v>
      </c>
      <c r="FS271" s="37"/>
      <c r="FT271" s="39">
        <f t="shared" si="177"/>
        <v>0</v>
      </c>
      <c r="FU271" s="39">
        <f t="shared" si="178"/>
        <v>664</v>
      </c>
      <c r="FV271" s="39">
        <f t="shared" si="179"/>
        <v>0</v>
      </c>
      <c r="FW271" s="39">
        <f t="shared" si="180"/>
        <v>1360668</v>
      </c>
      <c r="FX271" s="39">
        <f t="shared" si="181"/>
        <v>0</v>
      </c>
      <c r="FY271" s="39">
        <f t="shared" si="182"/>
        <v>25225</v>
      </c>
      <c r="FZ271" s="39">
        <f t="shared" si="183"/>
        <v>0</v>
      </c>
      <c r="GA271" s="39">
        <f t="shared" si="184"/>
        <v>115187</v>
      </c>
      <c r="GB271" s="39">
        <f t="shared" si="185"/>
        <v>348592</v>
      </c>
      <c r="GC271" s="39">
        <f t="shared" si="186"/>
        <v>0</v>
      </c>
      <c r="GD271" s="39">
        <f t="shared" si="187"/>
        <v>0</v>
      </c>
      <c r="GE271" s="39">
        <f t="shared" si="188"/>
        <v>0</v>
      </c>
      <c r="GF271" s="39"/>
      <c r="GG271" s="39"/>
      <c r="GH271" s="39">
        <f t="shared" si="189"/>
        <v>9931.09243697479</v>
      </c>
      <c r="GI271" s="39">
        <f t="shared" si="190"/>
        <v>0</v>
      </c>
      <c r="GJ271" s="39">
        <f t="shared" si="191"/>
        <v>1860267.0924369749</v>
      </c>
      <c r="GK271" s="39"/>
      <c r="GL271" s="39">
        <f t="shared" si="192"/>
        <v>0</v>
      </c>
      <c r="GM271" s="39"/>
      <c r="GN271" s="39">
        <f t="shared" si="196"/>
        <v>0</v>
      </c>
      <c r="GO271" s="40">
        <f t="shared" si="193"/>
        <v>353451</v>
      </c>
      <c r="GP271" s="40">
        <f t="shared" si="194"/>
        <v>2213718.0924369749</v>
      </c>
      <c r="GQ271" s="40">
        <f t="shared" si="195"/>
        <v>2213718.0924369749</v>
      </c>
      <c r="GR271" s="39" t="str">
        <f>IFERROR(VLOOKUP(CONCATENATE(C271,R271,S271),'Clientes Afectados'!$L$4:$M$249,2,0),"NO")</f>
        <v>NO</v>
      </c>
      <c r="GS271" s="64">
        <f t="shared" si="197"/>
        <v>29</v>
      </c>
      <c r="GT271" s="39" t="e">
        <f>+IF(GS271&gt;#REF!,"SI","NO")</f>
        <v>#REF!</v>
      </c>
    </row>
    <row r="272" spans="1:202" x14ac:dyDescent="0.25">
      <c r="A272" s="35">
        <v>43040</v>
      </c>
      <c r="B272" s="36">
        <v>1594986</v>
      </c>
      <c r="C272" s="36">
        <v>532954</v>
      </c>
      <c r="D272" s="36">
        <v>532954</v>
      </c>
      <c r="E272" s="37" t="s">
        <v>342</v>
      </c>
      <c r="F272" s="37" t="s">
        <v>229</v>
      </c>
      <c r="G272" s="37" t="s">
        <v>309</v>
      </c>
      <c r="H272" s="85" t="s">
        <v>231</v>
      </c>
      <c r="I272" s="37" t="s">
        <v>310</v>
      </c>
      <c r="J272" s="37" t="s">
        <v>233</v>
      </c>
      <c r="K272" s="37" t="s">
        <v>234</v>
      </c>
      <c r="L272" s="37" t="s">
        <v>235</v>
      </c>
      <c r="M272" s="37" t="s">
        <v>311</v>
      </c>
      <c r="N272" s="37" t="s">
        <v>236</v>
      </c>
      <c r="O272" s="37" t="s">
        <v>236</v>
      </c>
      <c r="P272" s="37" t="s">
        <v>239</v>
      </c>
      <c r="Q272" s="37" t="s">
        <v>240</v>
      </c>
      <c r="R272" s="38">
        <v>43013</v>
      </c>
      <c r="S272" s="38">
        <v>43045</v>
      </c>
      <c r="T272" s="38">
        <v>43047</v>
      </c>
      <c r="U272" s="36">
        <v>205170134</v>
      </c>
      <c r="V272" s="36">
        <v>62959</v>
      </c>
      <c r="W272" s="36">
        <v>0</v>
      </c>
      <c r="X272" s="36">
        <v>19762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163</v>
      </c>
      <c r="AE272" s="36">
        <v>188</v>
      </c>
      <c r="AF272" s="36">
        <v>162</v>
      </c>
      <c r="AG272" s="36">
        <v>162</v>
      </c>
      <c r="AH272" s="36">
        <v>121348</v>
      </c>
      <c r="AI272" s="36">
        <v>790</v>
      </c>
      <c r="AJ272" s="36">
        <v>0</v>
      </c>
      <c r="AK272" s="36">
        <v>4760958</v>
      </c>
      <c r="AL272" s="36">
        <v>0</v>
      </c>
      <c r="AM272" s="36">
        <v>0</v>
      </c>
      <c r="AN272" s="36">
        <v>0</v>
      </c>
      <c r="AO272" s="36">
        <v>0</v>
      </c>
      <c r="AP272" s="36">
        <v>0</v>
      </c>
      <c r="AQ272" s="36">
        <v>0</v>
      </c>
      <c r="AR272" s="36">
        <v>0</v>
      </c>
      <c r="AS272" s="36">
        <v>0</v>
      </c>
      <c r="AT272" s="36">
        <v>93127</v>
      </c>
      <c r="AU272" s="36">
        <v>0</v>
      </c>
      <c r="AV272" s="36">
        <v>0</v>
      </c>
      <c r="AW272" s="36">
        <v>36187</v>
      </c>
      <c r="AX272" s="36">
        <v>0</v>
      </c>
      <c r="AY272" s="36">
        <v>231002</v>
      </c>
      <c r="AZ272" s="36">
        <v>970140</v>
      </c>
      <c r="BA272" s="36">
        <v>0</v>
      </c>
      <c r="BB272" s="36">
        <v>0</v>
      </c>
      <c r="BC272" s="36">
        <v>0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>
        <v>0</v>
      </c>
      <c r="BO272" s="36">
        <v>0</v>
      </c>
      <c r="BP272" s="36">
        <v>0</v>
      </c>
      <c r="BQ272" s="36">
        <v>0</v>
      </c>
      <c r="BR272" s="36">
        <v>0</v>
      </c>
      <c r="BS272" s="36">
        <v>0</v>
      </c>
      <c r="BT272" s="36">
        <v>0</v>
      </c>
      <c r="BU272" s="36">
        <v>0</v>
      </c>
      <c r="BV272" s="36">
        <v>0</v>
      </c>
      <c r="BW272" s="36">
        <v>0</v>
      </c>
      <c r="BX272" s="36">
        <v>0</v>
      </c>
      <c r="BY272" s="36">
        <v>0</v>
      </c>
      <c r="BZ272" s="36">
        <v>412941</v>
      </c>
      <c r="CA272" s="36">
        <v>11050</v>
      </c>
      <c r="CB272" s="36">
        <v>0</v>
      </c>
      <c r="CC272" s="36">
        <v>0</v>
      </c>
      <c r="CD272" s="36">
        <v>5577766</v>
      </c>
      <c r="CE272" s="36">
        <v>6637542</v>
      </c>
      <c r="CF272" s="36">
        <v>0</v>
      </c>
      <c r="CG272" s="36">
        <v>1059776</v>
      </c>
      <c r="CH272" s="36">
        <v>0</v>
      </c>
      <c r="CI272" s="36">
        <v>0</v>
      </c>
      <c r="CJ272" s="36">
        <v>0</v>
      </c>
      <c r="CK272" s="36">
        <v>0</v>
      </c>
      <c r="CL272" s="36">
        <v>1059776</v>
      </c>
      <c r="CM272" s="36">
        <v>-6637542</v>
      </c>
      <c r="CN272" s="36">
        <v>0</v>
      </c>
      <c r="CO272" s="36">
        <v>0</v>
      </c>
      <c r="CP272" s="36">
        <v>0</v>
      </c>
      <c r="CQ272" s="36">
        <v>0</v>
      </c>
      <c r="CR272" s="36">
        <v>0</v>
      </c>
      <c r="CS272" s="36">
        <v>0</v>
      </c>
      <c r="CT272" s="36">
        <v>0</v>
      </c>
      <c r="CU272" s="36">
        <v>0</v>
      </c>
      <c r="CV272" s="36">
        <v>0</v>
      </c>
      <c r="CW272" s="36">
        <v>0</v>
      </c>
      <c r="CX272" s="36">
        <v>0</v>
      </c>
      <c r="CY272" s="36">
        <v>0</v>
      </c>
      <c r="CZ272" s="36">
        <v>0</v>
      </c>
      <c r="DA272" s="36">
        <v>0</v>
      </c>
      <c r="DB272" s="36">
        <v>0</v>
      </c>
      <c r="DC272" s="36">
        <v>0</v>
      </c>
      <c r="DD272" s="36">
        <v>0</v>
      </c>
      <c r="DE272" s="36">
        <v>-6637542</v>
      </c>
      <c r="DF272" s="36">
        <v>0</v>
      </c>
      <c r="DG272" s="36">
        <v>0</v>
      </c>
      <c r="DH272" s="36">
        <v>0</v>
      </c>
      <c r="DI272" s="36">
        <v>0</v>
      </c>
      <c r="DJ272" s="36">
        <v>0</v>
      </c>
      <c r="DK272" s="36">
        <v>0</v>
      </c>
      <c r="DL272" s="36">
        <v>0</v>
      </c>
      <c r="DM272" s="36">
        <v>0</v>
      </c>
      <c r="DN272" s="36">
        <v>0</v>
      </c>
      <c r="DO272" s="36">
        <v>0</v>
      </c>
      <c r="DP272" s="36">
        <v>0</v>
      </c>
      <c r="DQ272" s="36">
        <v>0</v>
      </c>
      <c r="DR272" s="36">
        <v>0</v>
      </c>
      <c r="DS272" s="36">
        <v>0</v>
      </c>
      <c r="DT272" s="36">
        <v>0</v>
      </c>
      <c r="DU272" s="36">
        <v>0</v>
      </c>
      <c r="DV272" s="36">
        <v>0</v>
      </c>
      <c r="DW272" s="36">
        <v>0</v>
      </c>
      <c r="DX272" s="36">
        <v>0</v>
      </c>
      <c r="DY272" s="36">
        <v>0</v>
      </c>
      <c r="DZ272" s="36">
        <v>0</v>
      </c>
      <c r="EA272" s="36">
        <v>0</v>
      </c>
      <c r="EB272" s="36">
        <v>0</v>
      </c>
      <c r="EC272" s="36">
        <v>0</v>
      </c>
      <c r="ED272" s="36">
        <v>0</v>
      </c>
      <c r="EE272" s="36">
        <v>0</v>
      </c>
      <c r="EF272" s="36">
        <v>0</v>
      </c>
      <c r="EG272" s="36">
        <v>0</v>
      </c>
      <c r="EH272" s="36">
        <v>0</v>
      </c>
      <c r="EI272" s="36">
        <v>0</v>
      </c>
      <c r="EJ272" s="36">
        <v>0</v>
      </c>
      <c r="EK272" s="36">
        <v>0</v>
      </c>
      <c r="EL272" s="36">
        <v>0</v>
      </c>
      <c r="EM272" s="36">
        <v>0</v>
      </c>
      <c r="EN272" s="36">
        <v>0</v>
      </c>
      <c r="EO272" s="36">
        <v>0</v>
      </c>
      <c r="EP272" s="36">
        <v>0</v>
      </c>
      <c r="EQ272" s="36">
        <v>0</v>
      </c>
      <c r="ER272" s="36">
        <v>0</v>
      </c>
      <c r="ES272" s="36">
        <v>0</v>
      </c>
      <c r="ET272" s="36">
        <v>0</v>
      </c>
      <c r="EU272" s="36">
        <v>0</v>
      </c>
      <c r="EV272" s="36">
        <v>0</v>
      </c>
      <c r="EW272" s="36">
        <v>0</v>
      </c>
      <c r="EX272" s="36">
        <v>0</v>
      </c>
      <c r="EY272" s="36">
        <v>0</v>
      </c>
      <c r="EZ272" s="36">
        <v>0</v>
      </c>
      <c r="FA272" s="36">
        <v>0</v>
      </c>
      <c r="FB272" s="36">
        <v>0</v>
      </c>
      <c r="FC272" s="36">
        <v>0</v>
      </c>
      <c r="FD272" s="36">
        <v>0</v>
      </c>
      <c r="FE272" s="36">
        <v>0</v>
      </c>
      <c r="FF272" s="36">
        <v>0</v>
      </c>
      <c r="FG272" s="36">
        <v>0</v>
      </c>
      <c r="FH272" s="36">
        <v>0</v>
      </c>
      <c r="FI272" s="36">
        <v>0</v>
      </c>
      <c r="FJ272" s="36">
        <v>0</v>
      </c>
      <c r="FK272" s="36">
        <v>0</v>
      </c>
      <c r="FL272" s="36">
        <v>0</v>
      </c>
      <c r="FM272" s="36">
        <v>0</v>
      </c>
      <c r="FN272" s="36">
        <v>0</v>
      </c>
      <c r="FO272" s="36">
        <v>0</v>
      </c>
      <c r="FP272" s="36">
        <v>0</v>
      </c>
      <c r="FQ272" s="36">
        <v>1059776</v>
      </c>
      <c r="FR272" s="36">
        <v>0</v>
      </c>
      <c r="FS272" s="37"/>
      <c r="FT272" s="39">
        <f t="shared" si="177"/>
        <v>101973</v>
      </c>
      <c r="FU272" s="39">
        <f t="shared" si="178"/>
        <v>664</v>
      </c>
      <c r="FV272" s="39">
        <f t="shared" si="179"/>
        <v>0</v>
      </c>
      <c r="FW272" s="39">
        <f t="shared" si="180"/>
        <v>4000805</v>
      </c>
      <c r="FX272" s="39">
        <f t="shared" si="181"/>
        <v>0</v>
      </c>
      <c r="FY272" s="39">
        <f t="shared" si="182"/>
        <v>78258</v>
      </c>
      <c r="FZ272" s="39">
        <f t="shared" si="183"/>
        <v>0</v>
      </c>
      <c r="GA272" s="39">
        <f t="shared" si="184"/>
        <v>194119</v>
      </c>
      <c r="GB272" s="39">
        <f t="shared" si="185"/>
        <v>815244</v>
      </c>
      <c r="GC272" s="39">
        <f t="shared" si="186"/>
        <v>0</v>
      </c>
      <c r="GD272" s="39">
        <f t="shared" si="187"/>
        <v>0</v>
      </c>
      <c r="GE272" s="39">
        <f t="shared" si="188"/>
        <v>0</v>
      </c>
      <c r="GF272" s="39"/>
      <c r="GG272" s="39"/>
      <c r="GH272" s="39">
        <f t="shared" si="189"/>
        <v>30409.243697478993</v>
      </c>
      <c r="GI272" s="39">
        <f t="shared" si="190"/>
        <v>0</v>
      </c>
      <c r="GJ272" s="39">
        <f t="shared" si="191"/>
        <v>5221472.2436974794</v>
      </c>
      <c r="GK272" s="39"/>
      <c r="GL272" s="39">
        <f t="shared" si="192"/>
        <v>0</v>
      </c>
      <c r="GM272" s="39"/>
      <c r="GN272" s="39">
        <f>BT272++EZ272+FA272+DK272</f>
        <v>0</v>
      </c>
      <c r="GO272" s="40">
        <f t="shared" si="193"/>
        <v>992080</v>
      </c>
      <c r="GP272" s="40">
        <f t="shared" si="194"/>
        <v>6213552.2436974794</v>
      </c>
      <c r="GQ272" s="40">
        <f t="shared" si="195"/>
        <v>6213552.2436974794</v>
      </c>
      <c r="GR272" s="39" t="str">
        <f>IFERROR(VLOOKUP(CONCATENATE(C272,R272,S272),'Clientes Afectados'!$L$4:$M$249,2,0),"NO")</f>
        <v>NO</v>
      </c>
      <c r="GS272" s="64">
        <f t="shared" si="197"/>
        <v>32</v>
      </c>
      <c r="GT272" s="39" t="e">
        <f>+IF(GS272&gt;#REF!,"SI","NO")</f>
        <v>#REF!</v>
      </c>
    </row>
    <row r="273" spans="1:202" x14ac:dyDescent="0.25">
      <c r="A273" s="35">
        <v>43040</v>
      </c>
      <c r="B273" s="36">
        <v>1594986</v>
      </c>
      <c r="C273" s="36">
        <v>532986</v>
      </c>
      <c r="D273" s="36">
        <v>532986</v>
      </c>
      <c r="E273" s="37" t="s">
        <v>343</v>
      </c>
      <c r="F273" s="37" t="s">
        <v>258</v>
      </c>
      <c r="G273" s="37" t="s">
        <v>313</v>
      </c>
      <c r="H273" s="85" t="s">
        <v>231</v>
      </c>
      <c r="I273" s="37" t="s">
        <v>262</v>
      </c>
      <c r="J273" s="37" t="s">
        <v>233</v>
      </c>
      <c r="K273" s="37" t="s">
        <v>234</v>
      </c>
      <c r="L273" s="37" t="s">
        <v>235</v>
      </c>
      <c r="M273" s="37" t="s">
        <v>245</v>
      </c>
      <c r="N273" s="37" t="s">
        <v>246</v>
      </c>
      <c r="O273" s="37" t="s">
        <v>246</v>
      </c>
      <c r="P273" s="37" t="s">
        <v>239</v>
      </c>
      <c r="Q273" s="37" t="s">
        <v>240</v>
      </c>
      <c r="R273" s="38">
        <v>43013</v>
      </c>
      <c r="S273" s="38">
        <v>43045</v>
      </c>
      <c r="T273" s="38">
        <v>43047</v>
      </c>
      <c r="U273" s="36">
        <v>205170134</v>
      </c>
      <c r="V273" s="36">
        <v>110635</v>
      </c>
      <c r="W273" s="36">
        <v>0</v>
      </c>
      <c r="X273" s="36">
        <v>35279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285</v>
      </c>
      <c r="AE273" s="36">
        <v>338</v>
      </c>
      <c r="AF273" s="36">
        <v>235</v>
      </c>
      <c r="AG273" s="36">
        <v>255</v>
      </c>
      <c r="AH273" s="36">
        <v>65352</v>
      </c>
      <c r="AI273" s="36">
        <v>790</v>
      </c>
      <c r="AJ273" s="36">
        <v>0</v>
      </c>
      <c r="AK273" s="36">
        <v>8366216</v>
      </c>
      <c r="AL273" s="36">
        <v>0</v>
      </c>
      <c r="AM273" s="36">
        <v>0</v>
      </c>
      <c r="AN273" s="36">
        <v>0</v>
      </c>
      <c r="AO273" s="36">
        <v>0</v>
      </c>
      <c r="AP273" s="36">
        <v>0</v>
      </c>
      <c r="AQ273" s="36">
        <v>0</v>
      </c>
      <c r="AR273" s="36">
        <v>0</v>
      </c>
      <c r="AS273" s="36">
        <v>0</v>
      </c>
      <c r="AT273" s="36">
        <v>163648</v>
      </c>
      <c r="AU273" s="36">
        <v>0</v>
      </c>
      <c r="AV273" s="36">
        <v>0</v>
      </c>
      <c r="AW273" s="36">
        <v>63590</v>
      </c>
      <c r="AX273" s="36">
        <v>0</v>
      </c>
      <c r="AY273" s="36">
        <v>415925</v>
      </c>
      <c r="AZ273" s="36">
        <v>1530066</v>
      </c>
      <c r="BA273" s="36">
        <v>0</v>
      </c>
      <c r="BB273" s="36">
        <v>0</v>
      </c>
      <c r="BC273" s="36">
        <v>0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>
        <v>0</v>
      </c>
      <c r="BO273" s="36">
        <v>0</v>
      </c>
      <c r="BP273" s="36">
        <v>0</v>
      </c>
      <c r="BQ273" s="36">
        <v>0</v>
      </c>
      <c r="BR273" s="36">
        <v>0</v>
      </c>
      <c r="BS273" s="36">
        <v>0</v>
      </c>
      <c r="BT273" s="36">
        <v>0</v>
      </c>
      <c r="BU273" s="36">
        <v>0</v>
      </c>
      <c r="BV273" s="36">
        <v>0</v>
      </c>
      <c r="BW273" s="36">
        <v>0</v>
      </c>
      <c r="BX273" s="36">
        <v>0</v>
      </c>
      <c r="BY273" s="36">
        <v>0</v>
      </c>
      <c r="BZ273" s="36">
        <v>648851</v>
      </c>
      <c r="CA273" s="36">
        <v>15613</v>
      </c>
      <c r="CB273" s="36">
        <v>0</v>
      </c>
      <c r="CC273" s="36">
        <v>0</v>
      </c>
      <c r="CD273" s="36">
        <v>9470632</v>
      </c>
      <c r="CE273" s="36">
        <v>11270052</v>
      </c>
      <c r="CF273" s="36">
        <v>0</v>
      </c>
      <c r="CG273" s="36">
        <v>1799420</v>
      </c>
      <c r="CH273" s="36">
        <v>0</v>
      </c>
      <c r="CI273" s="36">
        <v>0</v>
      </c>
      <c r="CJ273" s="36">
        <v>0</v>
      </c>
      <c r="CK273" s="36">
        <v>0</v>
      </c>
      <c r="CL273" s="36">
        <v>1799420</v>
      </c>
      <c r="CM273" s="36">
        <v>-11270052</v>
      </c>
      <c r="CN273" s="36">
        <v>0</v>
      </c>
      <c r="CO273" s="36">
        <v>0</v>
      </c>
      <c r="CP273" s="36">
        <v>0</v>
      </c>
      <c r="CQ273" s="36">
        <v>0</v>
      </c>
      <c r="CR273" s="36">
        <v>0</v>
      </c>
      <c r="CS273" s="36">
        <v>0</v>
      </c>
      <c r="CT273" s="36">
        <v>0</v>
      </c>
      <c r="CU273" s="36">
        <v>0</v>
      </c>
      <c r="CV273" s="36">
        <v>0</v>
      </c>
      <c r="CW273" s="36">
        <v>0</v>
      </c>
      <c r="CX273" s="36">
        <v>0</v>
      </c>
      <c r="CY273" s="36">
        <v>0</v>
      </c>
      <c r="CZ273" s="36">
        <v>0</v>
      </c>
      <c r="DA273" s="36">
        <v>0</v>
      </c>
      <c r="DB273" s="36">
        <v>0</v>
      </c>
      <c r="DC273" s="36">
        <v>0</v>
      </c>
      <c r="DD273" s="36">
        <v>0</v>
      </c>
      <c r="DE273" s="36">
        <v>-11270052</v>
      </c>
      <c r="DF273" s="36">
        <v>0</v>
      </c>
      <c r="DG273" s="36">
        <v>0</v>
      </c>
      <c r="DH273" s="36">
        <v>0</v>
      </c>
      <c r="DI273" s="36">
        <v>0</v>
      </c>
      <c r="DJ273" s="36">
        <v>0</v>
      </c>
      <c r="DK273" s="36">
        <v>0</v>
      </c>
      <c r="DL273" s="36">
        <v>0</v>
      </c>
      <c r="DM273" s="36">
        <v>0</v>
      </c>
      <c r="DN273" s="36">
        <v>0</v>
      </c>
      <c r="DO273" s="36">
        <v>0</v>
      </c>
      <c r="DP273" s="36">
        <v>0</v>
      </c>
      <c r="DQ273" s="36">
        <v>0</v>
      </c>
      <c r="DR273" s="36">
        <v>0</v>
      </c>
      <c r="DS273" s="36">
        <v>0</v>
      </c>
      <c r="DT273" s="36">
        <v>0</v>
      </c>
      <c r="DU273" s="36">
        <v>0</v>
      </c>
      <c r="DV273" s="36">
        <v>0</v>
      </c>
      <c r="DW273" s="36">
        <v>0</v>
      </c>
      <c r="DX273" s="36">
        <v>0</v>
      </c>
      <c r="DY273" s="36">
        <v>0</v>
      </c>
      <c r="DZ273" s="36">
        <v>0</v>
      </c>
      <c r="EA273" s="36">
        <v>0</v>
      </c>
      <c r="EB273" s="36">
        <v>0</v>
      </c>
      <c r="EC273" s="36">
        <v>0</v>
      </c>
      <c r="ED273" s="36">
        <v>0</v>
      </c>
      <c r="EE273" s="36">
        <v>0</v>
      </c>
      <c r="EF273" s="36">
        <v>0</v>
      </c>
      <c r="EG273" s="36">
        <v>0</v>
      </c>
      <c r="EH273" s="36">
        <v>0</v>
      </c>
      <c r="EI273" s="36">
        <v>0</v>
      </c>
      <c r="EJ273" s="36">
        <v>0</v>
      </c>
      <c r="EK273" s="36">
        <v>0</v>
      </c>
      <c r="EL273" s="36">
        <v>0</v>
      </c>
      <c r="EM273" s="36">
        <v>0</v>
      </c>
      <c r="EN273" s="36">
        <v>0</v>
      </c>
      <c r="EO273" s="36">
        <v>0</v>
      </c>
      <c r="EP273" s="36">
        <v>0</v>
      </c>
      <c r="EQ273" s="36">
        <v>0</v>
      </c>
      <c r="ER273" s="36">
        <v>0</v>
      </c>
      <c r="ES273" s="36">
        <v>0</v>
      </c>
      <c r="ET273" s="36">
        <v>0</v>
      </c>
      <c r="EU273" s="36">
        <v>0</v>
      </c>
      <c r="EV273" s="36">
        <v>0</v>
      </c>
      <c r="EW273" s="36">
        <v>0</v>
      </c>
      <c r="EX273" s="36">
        <v>0</v>
      </c>
      <c r="EY273" s="36">
        <v>0</v>
      </c>
      <c r="EZ273" s="36">
        <v>0</v>
      </c>
      <c r="FA273" s="36">
        <v>0</v>
      </c>
      <c r="FB273" s="36">
        <v>0</v>
      </c>
      <c r="FC273" s="36">
        <v>0</v>
      </c>
      <c r="FD273" s="36">
        <v>0</v>
      </c>
      <c r="FE273" s="36">
        <v>0</v>
      </c>
      <c r="FF273" s="36">
        <v>0</v>
      </c>
      <c r="FG273" s="36">
        <v>0</v>
      </c>
      <c r="FH273" s="36">
        <v>0</v>
      </c>
      <c r="FI273" s="36">
        <v>0</v>
      </c>
      <c r="FJ273" s="36">
        <v>0</v>
      </c>
      <c r="FK273" s="36">
        <v>0</v>
      </c>
      <c r="FL273" s="36">
        <v>0</v>
      </c>
      <c r="FM273" s="36">
        <v>0</v>
      </c>
      <c r="FN273" s="36">
        <v>0</v>
      </c>
      <c r="FO273" s="36">
        <v>0</v>
      </c>
      <c r="FP273" s="36">
        <v>0</v>
      </c>
      <c r="FQ273" s="36">
        <v>1799420</v>
      </c>
      <c r="FR273" s="36">
        <v>0</v>
      </c>
      <c r="FS273" s="37"/>
      <c r="FT273" s="39">
        <f t="shared" si="177"/>
        <v>54918</v>
      </c>
      <c r="FU273" s="39">
        <f t="shared" si="178"/>
        <v>664</v>
      </c>
      <c r="FV273" s="39">
        <f t="shared" si="179"/>
        <v>0</v>
      </c>
      <c r="FW273" s="39">
        <f t="shared" si="180"/>
        <v>7030434</v>
      </c>
      <c r="FX273" s="39">
        <f t="shared" si="181"/>
        <v>0</v>
      </c>
      <c r="FY273" s="39">
        <f t="shared" si="182"/>
        <v>137519</v>
      </c>
      <c r="FZ273" s="39">
        <f t="shared" si="183"/>
        <v>0</v>
      </c>
      <c r="GA273" s="39">
        <f t="shared" si="184"/>
        <v>349517</v>
      </c>
      <c r="GB273" s="39">
        <f t="shared" si="185"/>
        <v>1285770</v>
      </c>
      <c r="GC273" s="39">
        <f t="shared" si="186"/>
        <v>0</v>
      </c>
      <c r="GD273" s="39">
        <f t="shared" si="187"/>
        <v>0</v>
      </c>
      <c r="GE273" s="39">
        <f t="shared" si="188"/>
        <v>0</v>
      </c>
      <c r="GF273" s="39"/>
      <c r="GG273" s="39"/>
      <c r="GH273" s="39">
        <f t="shared" si="189"/>
        <v>53436.97478991597</v>
      </c>
      <c r="GI273" s="39">
        <f t="shared" si="190"/>
        <v>0</v>
      </c>
      <c r="GJ273" s="39">
        <f t="shared" si="191"/>
        <v>8912258.9747899156</v>
      </c>
      <c r="GK273" s="39"/>
      <c r="GL273" s="39">
        <f t="shared" si="192"/>
        <v>0</v>
      </c>
      <c r="GM273" s="39"/>
      <c r="GN273" s="39">
        <f t="shared" ref="GN273:GN336" si="198">BT273++EZ273+FA273+DK273</f>
        <v>0</v>
      </c>
      <c r="GO273" s="40">
        <f t="shared" si="193"/>
        <v>1693329</v>
      </c>
      <c r="GP273" s="40">
        <f t="shared" si="194"/>
        <v>10605587.974789916</v>
      </c>
      <c r="GQ273" s="40">
        <f t="shared" si="195"/>
        <v>10605587.974789916</v>
      </c>
      <c r="GR273" s="39" t="str">
        <f>IFERROR(VLOOKUP(CONCATENATE(C273,R273,S273),'Clientes Afectados'!$L$4:$M$249,2,0),"NO")</f>
        <v>NO</v>
      </c>
      <c r="GS273" s="64">
        <f t="shared" si="197"/>
        <v>32</v>
      </c>
      <c r="GT273" s="39" t="e">
        <f>+IF(GS273&gt;#REF!,"SI","NO")</f>
        <v>#REF!</v>
      </c>
    </row>
    <row r="274" spans="1:202" x14ac:dyDescent="0.25">
      <c r="A274" s="35">
        <v>43040</v>
      </c>
      <c r="B274" s="36">
        <v>1594986</v>
      </c>
      <c r="C274" s="36">
        <v>532990</v>
      </c>
      <c r="D274" s="36">
        <v>532990</v>
      </c>
      <c r="E274" s="37" t="s">
        <v>344</v>
      </c>
      <c r="F274" s="37" t="s">
        <v>229</v>
      </c>
      <c r="G274" s="37" t="s">
        <v>315</v>
      </c>
      <c r="H274" s="85" t="s">
        <v>231</v>
      </c>
      <c r="I274" s="37" t="s">
        <v>232</v>
      </c>
      <c r="J274" s="37" t="s">
        <v>233</v>
      </c>
      <c r="K274" s="37" t="s">
        <v>234</v>
      </c>
      <c r="L274" s="37" t="s">
        <v>235</v>
      </c>
      <c r="M274" s="37" t="s">
        <v>236</v>
      </c>
      <c r="N274" s="37" t="s">
        <v>316</v>
      </c>
      <c r="O274" s="37" t="s">
        <v>316</v>
      </c>
      <c r="P274" s="37" t="s">
        <v>239</v>
      </c>
      <c r="Q274" s="37" t="s">
        <v>240</v>
      </c>
      <c r="R274" s="38">
        <v>43013</v>
      </c>
      <c r="S274" s="38">
        <v>43045</v>
      </c>
      <c r="T274" s="38">
        <v>43047</v>
      </c>
      <c r="U274" s="36">
        <v>205170134</v>
      </c>
      <c r="V274" s="36">
        <v>98678</v>
      </c>
      <c r="W274" s="36">
        <v>0</v>
      </c>
      <c r="X274" s="36">
        <v>12174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341</v>
      </c>
      <c r="AE274" s="36">
        <v>447</v>
      </c>
      <c r="AF274" s="36">
        <v>341</v>
      </c>
      <c r="AG274" s="36">
        <v>385</v>
      </c>
      <c r="AH274" s="36">
        <v>121348</v>
      </c>
      <c r="AI274" s="36">
        <v>790</v>
      </c>
      <c r="AJ274" s="36">
        <v>0</v>
      </c>
      <c r="AK274" s="36">
        <v>7462028</v>
      </c>
      <c r="AL274" s="36">
        <v>0</v>
      </c>
      <c r="AM274" s="36">
        <v>0</v>
      </c>
      <c r="AN274" s="36">
        <v>0</v>
      </c>
      <c r="AO274" s="36">
        <v>0</v>
      </c>
      <c r="AP274" s="36">
        <v>0</v>
      </c>
      <c r="AQ274" s="36">
        <v>0</v>
      </c>
      <c r="AR274" s="36">
        <v>0</v>
      </c>
      <c r="AS274" s="36">
        <v>0</v>
      </c>
      <c r="AT274" s="36">
        <v>145962</v>
      </c>
      <c r="AU274" s="36">
        <v>0</v>
      </c>
      <c r="AV274" s="36">
        <v>0</v>
      </c>
      <c r="AW274" s="36">
        <v>56717</v>
      </c>
      <c r="AX274" s="36">
        <v>0</v>
      </c>
      <c r="AY274" s="36">
        <v>549243</v>
      </c>
      <c r="AZ274" s="36">
        <v>2308575</v>
      </c>
      <c r="BA274" s="36">
        <v>0</v>
      </c>
      <c r="BB274" s="36">
        <v>0</v>
      </c>
      <c r="BC274" s="36">
        <v>0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0</v>
      </c>
      <c r="BM274" s="36">
        <v>0</v>
      </c>
      <c r="BN274" s="36">
        <v>0</v>
      </c>
      <c r="BO274" s="36">
        <v>0</v>
      </c>
      <c r="BP274" s="36">
        <v>0</v>
      </c>
      <c r="BQ274" s="36">
        <v>0</v>
      </c>
      <c r="BR274" s="36">
        <v>0</v>
      </c>
      <c r="BS274" s="36">
        <v>0</v>
      </c>
      <c r="BT274" s="36">
        <v>0</v>
      </c>
      <c r="BU274" s="36">
        <v>0</v>
      </c>
      <c r="BV274" s="36">
        <v>0</v>
      </c>
      <c r="BW274" s="36">
        <v>0</v>
      </c>
      <c r="BX274" s="36">
        <v>0</v>
      </c>
      <c r="BY274" s="36">
        <v>0</v>
      </c>
      <c r="BZ274" s="36">
        <v>756314</v>
      </c>
      <c r="CA274" s="36">
        <v>19709</v>
      </c>
      <c r="CB274" s="36">
        <v>0</v>
      </c>
      <c r="CC274" s="36">
        <v>0</v>
      </c>
      <c r="CD274" s="36">
        <v>9597215</v>
      </c>
      <c r="CE274" s="36">
        <v>11420686</v>
      </c>
      <c r="CF274" s="36">
        <v>0</v>
      </c>
      <c r="CG274" s="36">
        <v>1823471</v>
      </c>
      <c r="CH274" s="36">
        <v>0</v>
      </c>
      <c r="CI274" s="36">
        <v>0</v>
      </c>
      <c r="CJ274" s="36">
        <v>0</v>
      </c>
      <c r="CK274" s="36">
        <v>0</v>
      </c>
      <c r="CL274" s="36">
        <v>1823471</v>
      </c>
      <c r="CM274" s="36">
        <v>-11420686</v>
      </c>
      <c r="CN274" s="36">
        <v>0</v>
      </c>
      <c r="CO274" s="36">
        <v>0</v>
      </c>
      <c r="CP274" s="36">
        <v>0</v>
      </c>
      <c r="CQ274" s="36">
        <v>0</v>
      </c>
      <c r="CR274" s="36">
        <v>0</v>
      </c>
      <c r="CS274" s="36">
        <v>0</v>
      </c>
      <c r="CT274" s="36">
        <v>0</v>
      </c>
      <c r="CU274" s="36">
        <v>0</v>
      </c>
      <c r="CV274" s="36">
        <v>0</v>
      </c>
      <c r="CW274" s="36">
        <v>0</v>
      </c>
      <c r="CX274" s="36">
        <v>0</v>
      </c>
      <c r="CY274" s="36">
        <v>0</v>
      </c>
      <c r="CZ274" s="36">
        <v>0</v>
      </c>
      <c r="DA274" s="36">
        <v>0</v>
      </c>
      <c r="DB274" s="36">
        <v>0</v>
      </c>
      <c r="DC274" s="36">
        <v>0</v>
      </c>
      <c r="DD274" s="36">
        <v>0</v>
      </c>
      <c r="DE274" s="36">
        <v>-11420686</v>
      </c>
      <c r="DF274" s="36">
        <v>0</v>
      </c>
      <c r="DG274" s="36">
        <v>0</v>
      </c>
      <c r="DH274" s="36">
        <v>0</v>
      </c>
      <c r="DI274" s="36">
        <v>0</v>
      </c>
      <c r="DJ274" s="36">
        <v>0</v>
      </c>
      <c r="DK274" s="36">
        <v>0</v>
      </c>
      <c r="DL274" s="36">
        <v>0</v>
      </c>
      <c r="DM274" s="36">
        <v>0</v>
      </c>
      <c r="DN274" s="36">
        <v>0</v>
      </c>
      <c r="DO274" s="36">
        <v>0</v>
      </c>
      <c r="DP274" s="36">
        <v>0</v>
      </c>
      <c r="DQ274" s="36">
        <v>0</v>
      </c>
      <c r="DR274" s="36">
        <v>0</v>
      </c>
      <c r="DS274" s="36">
        <v>0</v>
      </c>
      <c r="DT274" s="36">
        <v>0</v>
      </c>
      <c r="DU274" s="36">
        <v>0</v>
      </c>
      <c r="DV274" s="36">
        <v>0</v>
      </c>
      <c r="DW274" s="36">
        <v>0</v>
      </c>
      <c r="DX274" s="36">
        <v>0</v>
      </c>
      <c r="DY274" s="36">
        <v>0</v>
      </c>
      <c r="DZ274" s="36">
        <v>0</v>
      </c>
      <c r="EA274" s="36">
        <v>0</v>
      </c>
      <c r="EB274" s="36">
        <v>0</v>
      </c>
      <c r="EC274" s="36">
        <v>0</v>
      </c>
      <c r="ED274" s="36">
        <v>0</v>
      </c>
      <c r="EE274" s="36">
        <v>0</v>
      </c>
      <c r="EF274" s="36">
        <v>0</v>
      </c>
      <c r="EG274" s="36">
        <v>0</v>
      </c>
      <c r="EH274" s="36">
        <v>0</v>
      </c>
      <c r="EI274" s="36">
        <v>0</v>
      </c>
      <c r="EJ274" s="36">
        <v>0</v>
      </c>
      <c r="EK274" s="36">
        <v>0</v>
      </c>
      <c r="EL274" s="36">
        <v>0</v>
      </c>
      <c r="EM274" s="36">
        <v>0</v>
      </c>
      <c r="EN274" s="36">
        <v>0</v>
      </c>
      <c r="EO274" s="36">
        <v>0</v>
      </c>
      <c r="EP274" s="36">
        <v>0</v>
      </c>
      <c r="EQ274" s="36">
        <v>0</v>
      </c>
      <c r="ER274" s="36">
        <v>0</v>
      </c>
      <c r="ES274" s="36">
        <v>0</v>
      </c>
      <c r="ET274" s="36">
        <v>0</v>
      </c>
      <c r="EU274" s="36">
        <v>0</v>
      </c>
      <c r="EV274" s="36">
        <v>0</v>
      </c>
      <c r="EW274" s="36">
        <v>0</v>
      </c>
      <c r="EX274" s="36">
        <v>0</v>
      </c>
      <c r="EY274" s="36">
        <v>0</v>
      </c>
      <c r="EZ274" s="36">
        <v>0</v>
      </c>
      <c r="FA274" s="36">
        <v>0</v>
      </c>
      <c r="FB274" s="36">
        <v>0</v>
      </c>
      <c r="FC274" s="36">
        <v>0</v>
      </c>
      <c r="FD274" s="36">
        <v>0</v>
      </c>
      <c r="FE274" s="36">
        <v>0</v>
      </c>
      <c r="FF274" s="36">
        <v>0</v>
      </c>
      <c r="FG274" s="36">
        <v>0</v>
      </c>
      <c r="FH274" s="36">
        <v>0</v>
      </c>
      <c r="FI274" s="36">
        <v>0</v>
      </c>
      <c r="FJ274" s="36">
        <v>0</v>
      </c>
      <c r="FK274" s="36">
        <v>0</v>
      </c>
      <c r="FL274" s="36">
        <v>0</v>
      </c>
      <c r="FM274" s="36">
        <v>0</v>
      </c>
      <c r="FN274" s="36">
        <v>0</v>
      </c>
      <c r="FO274" s="36">
        <v>0</v>
      </c>
      <c r="FP274" s="36">
        <v>0</v>
      </c>
      <c r="FQ274" s="36">
        <v>1823471</v>
      </c>
      <c r="FR274" s="36">
        <v>0</v>
      </c>
      <c r="FS274" s="37"/>
      <c r="FT274" s="39">
        <f t="shared" si="177"/>
        <v>101973</v>
      </c>
      <c r="FU274" s="39">
        <f t="shared" si="178"/>
        <v>664</v>
      </c>
      <c r="FV274" s="39">
        <f t="shared" si="179"/>
        <v>0</v>
      </c>
      <c r="FW274" s="39">
        <f t="shared" si="180"/>
        <v>6270612</v>
      </c>
      <c r="FX274" s="39">
        <f t="shared" si="181"/>
        <v>0</v>
      </c>
      <c r="FY274" s="39">
        <f t="shared" si="182"/>
        <v>122657</v>
      </c>
      <c r="FZ274" s="39">
        <f t="shared" si="183"/>
        <v>0</v>
      </c>
      <c r="GA274" s="39">
        <f t="shared" si="184"/>
        <v>461549</v>
      </c>
      <c r="GB274" s="39">
        <f t="shared" si="185"/>
        <v>1939979</v>
      </c>
      <c r="GC274" s="39">
        <f t="shared" si="186"/>
        <v>0</v>
      </c>
      <c r="GD274" s="39">
        <f t="shared" si="187"/>
        <v>0</v>
      </c>
      <c r="GE274" s="39">
        <f t="shared" si="188"/>
        <v>0</v>
      </c>
      <c r="GF274" s="39"/>
      <c r="GG274" s="39"/>
      <c r="GH274" s="39">
        <f t="shared" si="189"/>
        <v>47661.34453781513</v>
      </c>
      <c r="GI274" s="39">
        <f t="shared" si="190"/>
        <v>0</v>
      </c>
      <c r="GJ274" s="39">
        <f t="shared" si="191"/>
        <v>8945095.3445378151</v>
      </c>
      <c r="GK274" s="39"/>
      <c r="GL274" s="39">
        <f t="shared" si="192"/>
        <v>0</v>
      </c>
      <c r="GM274" s="39"/>
      <c r="GN274" s="39">
        <f t="shared" si="198"/>
        <v>0</v>
      </c>
      <c r="GO274" s="40">
        <f t="shared" si="193"/>
        <v>1699568</v>
      </c>
      <c r="GP274" s="40">
        <f t="shared" si="194"/>
        <v>10644663.344537815</v>
      </c>
      <c r="GQ274" s="40">
        <f t="shared" si="195"/>
        <v>10644663.344537815</v>
      </c>
      <c r="GR274" s="39" t="str">
        <f>IFERROR(VLOOKUP(CONCATENATE(C274,R274,S274),'Clientes Afectados'!$L$4:$M$249,2,0),"NO")</f>
        <v>NO</v>
      </c>
      <c r="GS274" s="64">
        <f t="shared" si="197"/>
        <v>32</v>
      </c>
      <c r="GT274" s="39" t="e">
        <f>+IF(GS274&gt;#REF!,"SI","NO")</f>
        <v>#REF!</v>
      </c>
    </row>
    <row r="275" spans="1:202" x14ac:dyDescent="0.25">
      <c r="A275" s="35">
        <v>43040</v>
      </c>
      <c r="B275" s="36">
        <v>1594986</v>
      </c>
      <c r="C275" s="36">
        <v>532998</v>
      </c>
      <c r="D275" s="36">
        <v>532998</v>
      </c>
      <c r="E275" s="37" t="s">
        <v>228</v>
      </c>
      <c r="F275" s="37" t="s">
        <v>229</v>
      </c>
      <c r="G275" s="37" t="s">
        <v>230</v>
      </c>
      <c r="H275" s="85" t="s">
        <v>231</v>
      </c>
      <c r="I275" s="37" t="s">
        <v>232</v>
      </c>
      <c r="J275" s="37" t="s">
        <v>233</v>
      </c>
      <c r="K275" s="37" t="s">
        <v>234</v>
      </c>
      <c r="L275" s="37" t="s">
        <v>235</v>
      </c>
      <c r="M275" s="37" t="s">
        <v>236</v>
      </c>
      <c r="N275" s="37" t="s">
        <v>237</v>
      </c>
      <c r="O275" s="37" t="s">
        <v>306</v>
      </c>
      <c r="P275" s="37" t="s">
        <v>239</v>
      </c>
      <c r="Q275" s="37" t="s">
        <v>240</v>
      </c>
      <c r="R275" s="38">
        <v>43013</v>
      </c>
      <c r="S275" s="38">
        <v>43045</v>
      </c>
      <c r="T275" s="38">
        <v>43047</v>
      </c>
      <c r="U275" s="36">
        <v>205170134</v>
      </c>
      <c r="V275" s="36">
        <v>55961</v>
      </c>
      <c r="W275" s="36">
        <v>0</v>
      </c>
      <c r="X275" s="36">
        <v>14198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170</v>
      </c>
      <c r="AE275" s="36">
        <v>170</v>
      </c>
      <c r="AF275" s="36">
        <v>170</v>
      </c>
      <c r="AG275" s="36">
        <v>169</v>
      </c>
      <c r="AH275" s="36">
        <v>146967</v>
      </c>
      <c r="AI275" s="36">
        <v>790</v>
      </c>
      <c r="AJ275" s="36">
        <v>0</v>
      </c>
      <c r="AK275" s="36">
        <v>4231770</v>
      </c>
      <c r="AL275" s="36">
        <v>0</v>
      </c>
      <c r="AM275" s="36">
        <v>0</v>
      </c>
      <c r="AN275" s="36">
        <v>0</v>
      </c>
      <c r="AO275" s="36">
        <v>0</v>
      </c>
      <c r="AP275" s="36">
        <v>0</v>
      </c>
      <c r="AQ275" s="36">
        <v>0</v>
      </c>
      <c r="AR275" s="36">
        <v>0</v>
      </c>
      <c r="AS275" s="36">
        <v>0</v>
      </c>
      <c r="AT275" s="36">
        <v>82776</v>
      </c>
      <c r="AU275" s="36">
        <v>0</v>
      </c>
      <c r="AV275" s="36">
        <v>0</v>
      </c>
      <c r="AW275" s="36">
        <v>32165</v>
      </c>
      <c r="AX275" s="36">
        <v>0</v>
      </c>
      <c r="AY275" s="36">
        <v>208884</v>
      </c>
      <c r="AZ275" s="36">
        <v>1015055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>
        <v>0</v>
      </c>
      <c r="BO275" s="36">
        <v>0</v>
      </c>
      <c r="BP275" s="36">
        <v>0</v>
      </c>
      <c r="BQ275" s="36">
        <v>0</v>
      </c>
      <c r="BR275" s="36">
        <v>0</v>
      </c>
      <c r="BS275" s="36">
        <v>0</v>
      </c>
      <c r="BT275" s="36">
        <v>0</v>
      </c>
      <c r="BU275" s="36">
        <v>0</v>
      </c>
      <c r="BV275" s="36">
        <v>0</v>
      </c>
      <c r="BW275" s="36">
        <v>0</v>
      </c>
      <c r="BX275" s="36">
        <v>0</v>
      </c>
      <c r="BY275" s="36">
        <v>0</v>
      </c>
      <c r="BZ275" s="36">
        <v>233101</v>
      </c>
      <c r="CA275" s="36">
        <v>4532</v>
      </c>
      <c r="CB275" s="36">
        <v>0</v>
      </c>
      <c r="CC275" s="36">
        <v>0</v>
      </c>
      <c r="CD275" s="36">
        <v>5005075</v>
      </c>
      <c r="CE275" s="36">
        <v>5956039</v>
      </c>
      <c r="CF275" s="36">
        <v>0</v>
      </c>
      <c r="CG275" s="36">
        <v>950964</v>
      </c>
      <c r="CH275" s="36">
        <v>0</v>
      </c>
      <c r="CI275" s="36">
        <v>0</v>
      </c>
      <c r="CJ275" s="36">
        <v>0</v>
      </c>
      <c r="CK275" s="36">
        <v>0</v>
      </c>
      <c r="CL275" s="36">
        <v>950964</v>
      </c>
      <c r="CM275" s="36">
        <v>-5956039</v>
      </c>
      <c r="CN275" s="36">
        <v>0</v>
      </c>
      <c r="CO275" s="36">
        <v>0</v>
      </c>
      <c r="CP275" s="36">
        <v>0</v>
      </c>
      <c r="CQ275" s="36">
        <v>0</v>
      </c>
      <c r="CR275" s="36">
        <v>0</v>
      </c>
      <c r="CS275" s="36">
        <v>0</v>
      </c>
      <c r="CT275" s="36">
        <v>0</v>
      </c>
      <c r="CU275" s="36">
        <v>0</v>
      </c>
      <c r="CV275" s="36">
        <v>0</v>
      </c>
      <c r="CW275" s="36">
        <v>0</v>
      </c>
      <c r="CX275" s="36">
        <v>0</v>
      </c>
      <c r="CY275" s="36">
        <v>0</v>
      </c>
      <c r="CZ275" s="36">
        <v>0</v>
      </c>
      <c r="DA275" s="36">
        <v>0</v>
      </c>
      <c r="DB275" s="36">
        <v>0</v>
      </c>
      <c r="DC275" s="36">
        <v>0</v>
      </c>
      <c r="DD275" s="36">
        <v>0</v>
      </c>
      <c r="DE275" s="36">
        <v>-5956039</v>
      </c>
      <c r="DF275" s="36">
        <v>0</v>
      </c>
      <c r="DG275" s="36">
        <v>0</v>
      </c>
      <c r="DH275" s="36">
        <v>0</v>
      </c>
      <c r="DI275" s="36">
        <v>0</v>
      </c>
      <c r="DJ275" s="36">
        <v>0</v>
      </c>
      <c r="DK275" s="36">
        <v>0</v>
      </c>
      <c r="DL275" s="36">
        <v>0</v>
      </c>
      <c r="DM275" s="36">
        <v>0</v>
      </c>
      <c r="DN275" s="36">
        <v>0</v>
      </c>
      <c r="DO275" s="36">
        <v>0</v>
      </c>
      <c r="DP275" s="36">
        <v>0</v>
      </c>
      <c r="DQ275" s="36">
        <v>0</v>
      </c>
      <c r="DR275" s="36">
        <v>0</v>
      </c>
      <c r="DS275" s="36">
        <v>0</v>
      </c>
      <c r="DT275" s="36">
        <v>0</v>
      </c>
      <c r="DU275" s="36">
        <v>0</v>
      </c>
      <c r="DV275" s="36">
        <v>0</v>
      </c>
      <c r="DW275" s="36">
        <v>0</v>
      </c>
      <c r="DX275" s="36">
        <v>0</v>
      </c>
      <c r="DY275" s="36">
        <v>0</v>
      </c>
      <c r="DZ275" s="36">
        <v>0</v>
      </c>
      <c r="EA275" s="36">
        <v>0</v>
      </c>
      <c r="EB275" s="36">
        <v>0</v>
      </c>
      <c r="EC275" s="36">
        <v>0</v>
      </c>
      <c r="ED275" s="36">
        <v>0</v>
      </c>
      <c r="EE275" s="36">
        <v>0</v>
      </c>
      <c r="EF275" s="36">
        <v>0</v>
      </c>
      <c r="EG275" s="36">
        <v>0</v>
      </c>
      <c r="EH275" s="36">
        <v>0</v>
      </c>
      <c r="EI275" s="36">
        <v>0</v>
      </c>
      <c r="EJ275" s="36">
        <v>0</v>
      </c>
      <c r="EK275" s="36">
        <v>0</v>
      </c>
      <c r="EL275" s="36">
        <v>0</v>
      </c>
      <c r="EM275" s="36">
        <v>0</v>
      </c>
      <c r="EN275" s="36">
        <v>0</v>
      </c>
      <c r="EO275" s="36">
        <v>0</v>
      </c>
      <c r="EP275" s="36">
        <v>0</v>
      </c>
      <c r="EQ275" s="36">
        <v>0</v>
      </c>
      <c r="ER275" s="36">
        <v>0</v>
      </c>
      <c r="ES275" s="36">
        <v>0</v>
      </c>
      <c r="ET275" s="36">
        <v>0</v>
      </c>
      <c r="EU275" s="36">
        <v>0</v>
      </c>
      <c r="EV275" s="36">
        <v>0</v>
      </c>
      <c r="EW275" s="36">
        <v>0</v>
      </c>
      <c r="EX275" s="36">
        <v>0</v>
      </c>
      <c r="EY275" s="36">
        <v>0</v>
      </c>
      <c r="EZ275" s="36">
        <v>0</v>
      </c>
      <c r="FA275" s="36">
        <v>0</v>
      </c>
      <c r="FB275" s="36">
        <v>0</v>
      </c>
      <c r="FC275" s="36">
        <v>0</v>
      </c>
      <c r="FD275" s="36">
        <v>0</v>
      </c>
      <c r="FE275" s="36">
        <v>0</v>
      </c>
      <c r="FF275" s="36">
        <v>0</v>
      </c>
      <c r="FG275" s="36">
        <v>0</v>
      </c>
      <c r="FH275" s="36">
        <v>0</v>
      </c>
      <c r="FI275" s="36">
        <v>0</v>
      </c>
      <c r="FJ275" s="36">
        <v>0</v>
      </c>
      <c r="FK275" s="36">
        <v>0</v>
      </c>
      <c r="FL275" s="36">
        <v>0</v>
      </c>
      <c r="FM275" s="36">
        <v>0</v>
      </c>
      <c r="FN275" s="36">
        <v>0</v>
      </c>
      <c r="FO275" s="36">
        <v>0</v>
      </c>
      <c r="FP275" s="36">
        <v>0</v>
      </c>
      <c r="FQ275" s="36">
        <v>950964</v>
      </c>
      <c r="FR275" s="36">
        <v>0</v>
      </c>
      <c r="FS275" s="37"/>
      <c r="FT275" s="39">
        <f t="shared" si="177"/>
        <v>123502</v>
      </c>
      <c r="FU275" s="39">
        <f t="shared" si="178"/>
        <v>664</v>
      </c>
      <c r="FV275" s="39">
        <f t="shared" si="179"/>
        <v>0</v>
      </c>
      <c r="FW275" s="39">
        <f t="shared" si="180"/>
        <v>3556109</v>
      </c>
      <c r="FX275" s="39">
        <f t="shared" si="181"/>
        <v>0</v>
      </c>
      <c r="FY275" s="39">
        <f t="shared" si="182"/>
        <v>69560</v>
      </c>
      <c r="FZ275" s="39">
        <f t="shared" si="183"/>
        <v>0</v>
      </c>
      <c r="GA275" s="39">
        <f t="shared" si="184"/>
        <v>175533</v>
      </c>
      <c r="GB275" s="39">
        <f t="shared" si="185"/>
        <v>852987</v>
      </c>
      <c r="GC275" s="39">
        <f t="shared" si="186"/>
        <v>0</v>
      </c>
      <c r="GD275" s="39">
        <f t="shared" si="187"/>
        <v>0</v>
      </c>
      <c r="GE275" s="39">
        <f t="shared" si="188"/>
        <v>0</v>
      </c>
      <c r="GF275" s="39"/>
      <c r="GG275" s="39"/>
      <c r="GH275" s="39">
        <f t="shared" si="189"/>
        <v>27029.411764705885</v>
      </c>
      <c r="GI275" s="39">
        <f t="shared" si="190"/>
        <v>0</v>
      </c>
      <c r="GJ275" s="39">
        <f t="shared" si="191"/>
        <v>4805384.4117647056</v>
      </c>
      <c r="GK275" s="39"/>
      <c r="GL275" s="39">
        <f t="shared" si="192"/>
        <v>0</v>
      </c>
      <c r="GM275" s="39"/>
      <c r="GN275" s="39">
        <f t="shared" si="198"/>
        <v>0</v>
      </c>
      <c r="GO275" s="40">
        <f t="shared" si="193"/>
        <v>913023</v>
      </c>
      <c r="GP275" s="40">
        <f t="shared" si="194"/>
        <v>5718407.4117647056</v>
      </c>
      <c r="GQ275" s="40">
        <f t="shared" si="195"/>
        <v>5718407.4117647056</v>
      </c>
      <c r="GR275" s="39" t="str">
        <f>IFERROR(VLOOKUP(CONCATENATE(C275,R275,S275),'Clientes Afectados'!$L$4:$M$249,2,0),"NO")</f>
        <v>NO</v>
      </c>
      <c r="GS275" s="64">
        <f t="shared" si="197"/>
        <v>32</v>
      </c>
      <c r="GT275" s="39" t="e">
        <f>+IF(GS275&gt;#REF!,"SI","NO")</f>
        <v>#REF!</v>
      </c>
    </row>
    <row r="276" spans="1:202" x14ac:dyDescent="0.25">
      <c r="A276" s="35">
        <v>43040</v>
      </c>
      <c r="B276" s="36">
        <v>1594986</v>
      </c>
      <c r="C276" s="36">
        <v>532999</v>
      </c>
      <c r="D276" s="36">
        <v>532999</v>
      </c>
      <c r="E276" s="37" t="s">
        <v>242</v>
      </c>
      <c r="F276" s="37" t="s">
        <v>229</v>
      </c>
      <c r="G276" s="37" t="s">
        <v>243</v>
      </c>
      <c r="H276" s="85" t="s">
        <v>231</v>
      </c>
      <c r="I276" s="37" t="s">
        <v>232</v>
      </c>
      <c r="J276" s="37" t="s">
        <v>233</v>
      </c>
      <c r="K276" s="37" t="s">
        <v>234</v>
      </c>
      <c r="L276" s="37" t="s">
        <v>235</v>
      </c>
      <c r="M276" s="37" t="s">
        <v>245</v>
      </c>
      <c r="N276" s="37" t="s">
        <v>246</v>
      </c>
      <c r="O276" s="37" t="s">
        <v>246</v>
      </c>
      <c r="P276" s="37" t="s">
        <v>239</v>
      </c>
      <c r="Q276" s="37" t="s">
        <v>240</v>
      </c>
      <c r="R276" s="38">
        <v>43013</v>
      </c>
      <c r="S276" s="38">
        <v>43045</v>
      </c>
      <c r="T276" s="38">
        <v>43047</v>
      </c>
      <c r="U276" s="36">
        <v>205170134</v>
      </c>
      <c r="V276" s="36">
        <v>13523</v>
      </c>
      <c r="W276" s="36">
        <v>0</v>
      </c>
      <c r="X276" s="36">
        <v>3891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23</v>
      </c>
      <c r="AE276" s="36">
        <v>24</v>
      </c>
      <c r="AF276" s="36">
        <v>23</v>
      </c>
      <c r="AG276" s="36">
        <v>24</v>
      </c>
      <c r="AH276" s="36">
        <v>82999</v>
      </c>
      <c r="AI276" s="36">
        <v>790</v>
      </c>
      <c r="AJ276" s="36">
        <v>0</v>
      </c>
      <c r="AK276" s="36">
        <v>1022609</v>
      </c>
      <c r="AL276" s="36">
        <v>0</v>
      </c>
      <c r="AM276" s="36">
        <v>0</v>
      </c>
      <c r="AN276" s="36">
        <v>0</v>
      </c>
      <c r="AO276" s="36">
        <v>0</v>
      </c>
      <c r="AP276" s="36">
        <v>0</v>
      </c>
      <c r="AQ276" s="36">
        <v>0</v>
      </c>
      <c r="AR276" s="36">
        <v>0</v>
      </c>
      <c r="AS276" s="36">
        <v>0</v>
      </c>
      <c r="AT276" s="36">
        <v>20003</v>
      </c>
      <c r="AU276" s="36">
        <v>0</v>
      </c>
      <c r="AV276" s="36">
        <v>0</v>
      </c>
      <c r="AW276" s="36">
        <v>7773</v>
      </c>
      <c r="AX276" s="36">
        <v>0</v>
      </c>
      <c r="AY276" s="36">
        <v>29489</v>
      </c>
      <c r="AZ276" s="36">
        <v>143725</v>
      </c>
      <c r="BA276" s="36">
        <v>0</v>
      </c>
      <c r="BB276" s="36">
        <v>0</v>
      </c>
      <c r="BC276" s="36">
        <v>0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>
        <v>0</v>
      </c>
      <c r="BO276" s="36">
        <v>0</v>
      </c>
      <c r="BP276" s="36">
        <v>0</v>
      </c>
      <c r="BQ276" s="36">
        <v>0</v>
      </c>
      <c r="BR276" s="36">
        <v>0</v>
      </c>
      <c r="BS276" s="36">
        <v>0</v>
      </c>
      <c r="BT276" s="36">
        <v>0</v>
      </c>
      <c r="BU276" s="36">
        <v>0</v>
      </c>
      <c r="BV276" s="36">
        <v>0</v>
      </c>
      <c r="BW276" s="36">
        <v>0</v>
      </c>
      <c r="BX276" s="36">
        <v>0</v>
      </c>
      <c r="BY276" s="36">
        <v>0</v>
      </c>
      <c r="BZ276" s="36">
        <v>51067</v>
      </c>
      <c r="CA276" s="36">
        <v>1312</v>
      </c>
      <c r="CB276" s="36">
        <v>0</v>
      </c>
      <c r="CC276" s="36">
        <v>0</v>
      </c>
      <c r="CD276" s="36">
        <v>1142660</v>
      </c>
      <c r="CE276" s="36">
        <v>1359766</v>
      </c>
      <c r="CF276" s="36">
        <v>0</v>
      </c>
      <c r="CG276" s="36">
        <v>217106</v>
      </c>
      <c r="CH276" s="36">
        <v>0</v>
      </c>
      <c r="CI276" s="36">
        <v>0</v>
      </c>
      <c r="CJ276" s="36">
        <v>0</v>
      </c>
      <c r="CK276" s="36">
        <v>0</v>
      </c>
      <c r="CL276" s="36">
        <v>217106</v>
      </c>
      <c r="CM276" s="36">
        <v>-1359766</v>
      </c>
      <c r="CN276" s="36">
        <v>0</v>
      </c>
      <c r="CO276" s="36">
        <v>0</v>
      </c>
      <c r="CP276" s="36">
        <v>0</v>
      </c>
      <c r="CQ276" s="36">
        <v>0</v>
      </c>
      <c r="CR276" s="36">
        <v>0</v>
      </c>
      <c r="CS276" s="36">
        <v>0</v>
      </c>
      <c r="CT276" s="36">
        <v>0</v>
      </c>
      <c r="CU276" s="36">
        <v>0</v>
      </c>
      <c r="CV276" s="36">
        <v>0</v>
      </c>
      <c r="CW276" s="36">
        <v>0</v>
      </c>
      <c r="CX276" s="36">
        <v>0</v>
      </c>
      <c r="CY276" s="36">
        <v>0</v>
      </c>
      <c r="CZ276" s="36">
        <v>0</v>
      </c>
      <c r="DA276" s="36">
        <v>0</v>
      </c>
      <c r="DB276" s="36">
        <v>0</v>
      </c>
      <c r="DC276" s="36">
        <v>0</v>
      </c>
      <c r="DD276" s="36">
        <v>26469</v>
      </c>
      <c r="DE276" s="36">
        <v>-1333297</v>
      </c>
      <c r="DF276" s="36">
        <v>0</v>
      </c>
      <c r="DG276" s="36">
        <v>0</v>
      </c>
      <c r="DH276" s="36">
        <v>0</v>
      </c>
      <c r="DI276" s="36">
        <v>0</v>
      </c>
      <c r="DJ276" s="36">
        <v>0</v>
      </c>
      <c r="DK276" s="36">
        <v>0</v>
      </c>
      <c r="DL276" s="36">
        <v>0</v>
      </c>
      <c r="DM276" s="36">
        <v>0</v>
      </c>
      <c r="DN276" s="36">
        <v>0</v>
      </c>
      <c r="DO276" s="36">
        <v>0</v>
      </c>
      <c r="DP276" s="36">
        <v>0</v>
      </c>
      <c r="DQ276" s="36">
        <v>0</v>
      </c>
      <c r="DR276" s="36">
        <v>0</v>
      </c>
      <c r="DS276" s="36">
        <v>0</v>
      </c>
      <c r="DT276" s="36">
        <v>0</v>
      </c>
      <c r="DU276" s="36">
        <v>0</v>
      </c>
      <c r="DV276" s="36">
        <v>0</v>
      </c>
      <c r="DW276" s="36">
        <v>0</v>
      </c>
      <c r="DX276" s="36">
        <v>0</v>
      </c>
      <c r="DY276" s="36">
        <v>0</v>
      </c>
      <c r="DZ276" s="36">
        <v>0</v>
      </c>
      <c r="EA276" s="36">
        <v>0</v>
      </c>
      <c r="EB276" s="36">
        <v>0</v>
      </c>
      <c r="EC276" s="36">
        <v>0</v>
      </c>
      <c r="ED276" s="36">
        <v>0</v>
      </c>
      <c r="EE276" s="36">
        <v>0</v>
      </c>
      <c r="EF276" s="36">
        <v>0</v>
      </c>
      <c r="EG276" s="36">
        <v>0</v>
      </c>
      <c r="EH276" s="36">
        <v>0</v>
      </c>
      <c r="EI276" s="36">
        <v>0</v>
      </c>
      <c r="EJ276" s="36">
        <v>0</v>
      </c>
      <c r="EK276" s="36">
        <v>0</v>
      </c>
      <c r="EL276" s="36">
        <v>0</v>
      </c>
      <c r="EM276" s="36">
        <v>0</v>
      </c>
      <c r="EN276" s="36">
        <v>0</v>
      </c>
      <c r="EO276" s="36">
        <v>0</v>
      </c>
      <c r="EP276" s="36">
        <v>0</v>
      </c>
      <c r="EQ276" s="36">
        <v>0</v>
      </c>
      <c r="ER276" s="36">
        <v>0</v>
      </c>
      <c r="ES276" s="36">
        <v>0</v>
      </c>
      <c r="ET276" s="36">
        <v>0</v>
      </c>
      <c r="EU276" s="36">
        <v>0</v>
      </c>
      <c r="EV276" s="36">
        <v>0</v>
      </c>
      <c r="EW276" s="36">
        <v>0</v>
      </c>
      <c r="EX276" s="36">
        <v>0</v>
      </c>
      <c r="EY276" s="36">
        <v>0</v>
      </c>
      <c r="EZ276" s="36">
        <v>-26469</v>
      </c>
      <c r="FA276" s="36">
        <v>0</v>
      </c>
      <c r="FB276" s="36">
        <v>0</v>
      </c>
      <c r="FC276" s="36">
        <v>0</v>
      </c>
      <c r="FD276" s="36">
        <v>0</v>
      </c>
      <c r="FE276" s="36">
        <v>0</v>
      </c>
      <c r="FF276" s="36">
        <v>0</v>
      </c>
      <c r="FG276" s="36">
        <v>0</v>
      </c>
      <c r="FH276" s="36">
        <v>0</v>
      </c>
      <c r="FI276" s="36">
        <v>0</v>
      </c>
      <c r="FJ276" s="36">
        <v>0</v>
      </c>
      <c r="FK276" s="36">
        <v>0</v>
      </c>
      <c r="FL276" s="36">
        <v>0</v>
      </c>
      <c r="FM276" s="36">
        <v>0</v>
      </c>
      <c r="FN276" s="36">
        <v>0</v>
      </c>
      <c r="FO276" s="36">
        <v>0</v>
      </c>
      <c r="FP276" s="36">
        <v>-26469</v>
      </c>
      <c r="FQ276" s="36">
        <v>217106</v>
      </c>
      <c r="FR276" s="36">
        <v>0</v>
      </c>
      <c r="FS276" s="37"/>
      <c r="FT276" s="39">
        <f t="shared" si="177"/>
        <v>69747</v>
      </c>
      <c r="FU276" s="39">
        <f t="shared" si="178"/>
        <v>664</v>
      </c>
      <c r="FV276" s="39">
        <f t="shared" si="179"/>
        <v>0</v>
      </c>
      <c r="FW276" s="39">
        <f t="shared" si="180"/>
        <v>859335</v>
      </c>
      <c r="FX276" s="39">
        <f t="shared" si="181"/>
        <v>0</v>
      </c>
      <c r="FY276" s="39">
        <f t="shared" si="182"/>
        <v>16809</v>
      </c>
      <c r="FZ276" s="39">
        <f t="shared" si="183"/>
        <v>0</v>
      </c>
      <c r="GA276" s="39">
        <f t="shared" si="184"/>
        <v>24781</v>
      </c>
      <c r="GB276" s="39">
        <f t="shared" si="185"/>
        <v>120777</v>
      </c>
      <c r="GC276" s="39">
        <f t="shared" si="186"/>
        <v>0</v>
      </c>
      <c r="GD276" s="39">
        <f t="shared" si="187"/>
        <v>0</v>
      </c>
      <c r="GE276" s="39">
        <f t="shared" si="188"/>
        <v>0</v>
      </c>
      <c r="GF276" s="39"/>
      <c r="GG276" s="39"/>
      <c r="GH276" s="39">
        <f t="shared" si="189"/>
        <v>6531.9327731092444</v>
      </c>
      <c r="GI276" s="39">
        <f t="shared" si="190"/>
        <v>-26469</v>
      </c>
      <c r="GJ276" s="39">
        <f t="shared" si="191"/>
        <v>1098644.9327731093</v>
      </c>
      <c r="GK276" s="39"/>
      <c r="GL276" s="39">
        <f t="shared" si="192"/>
        <v>0</v>
      </c>
      <c r="GM276" s="39"/>
      <c r="GN276" s="39">
        <f t="shared" si="198"/>
        <v>-26469</v>
      </c>
      <c r="GO276" s="40">
        <f t="shared" si="193"/>
        <v>208743</v>
      </c>
      <c r="GP276" s="40">
        <f t="shared" si="194"/>
        <v>1307387.9327731093</v>
      </c>
      <c r="GQ276" s="40">
        <f t="shared" si="195"/>
        <v>1280918.9327731093</v>
      </c>
      <c r="GR276" s="39" t="str">
        <f>IFERROR(VLOOKUP(CONCATENATE(C276,R276,S276),'Clientes Afectados'!$L$4:$M$249,2,0),"NO")</f>
        <v>NO</v>
      </c>
      <c r="GS276" s="64">
        <f t="shared" si="197"/>
        <v>32</v>
      </c>
      <c r="GT276" s="39" t="e">
        <f>+IF(GS276&gt;#REF!,"SI","NO")</f>
        <v>#REF!</v>
      </c>
    </row>
    <row r="277" spans="1:202" x14ac:dyDescent="0.25">
      <c r="A277" s="35">
        <v>43040</v>
      </c>
      <c r="B277" s="36">
        <v>1594986</v>
      </c>
      <c r="C277" s="36">
        <v>533094</v>
      </c>
      <c r="D277" s="36">
        <v>533094</v>
      </c>
      <c r="E277" s="37" t="s">
        <v>345</v>
      </c>
      <c r="F277" s="37" t="s">
        <v>229</v>
      </c>
      <c r="G277" s="37" t="s">
        <v>318</v>
      </c>
      <c r="H277" s="85" t="s">
        <v>231</v>
      </c>
      <c r="I277" s="37" t="s">
        <v>244</v>
      </c>
      <c r="J277" s="37" t="s">
        <v>233</v>
      </c>
      <c r="K277" s="37" t="s">
        <v>234</v>
      </c>
      <c r="L277" s="37" t="s">
        <v>235</v>
      </c>
      <c r="M277" s="37" t="s">
        <v>249</v>
      </c>
      <c r="N277" s="37" t="s">
        <v>245</v>
      </c>
      <c r="O277" s="37" t="s">
        <v>245</v>
      </c>
      <c r="P277" s="37" t="s">
        <v>239</v>
      </c>
      <c r="Q277" s="37" t="s">
        <v>240</v>
      </c>
      <c r="R277" s="38">
        <v>42951</v>
      </c>
      <c r="S277" s="38">
        <v>43045</v>
      </c>
      <c r="T277" s="38">
        <v>43047</v>
      </c>
      <c r="U277" s="36">
        <v>205170134</v>
      </c>
      <c r="V277" s="36">
        <v>0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36">
        <v>343818</v>
      </c>
      <c r="AD277" s="36">
        <v>0</v>
      </c>
      <c r="AE277" s="36">
        <v>0</v>
      </c>
      <c r="AF277" s="36">
        <v>0</v>
      </c>
      <c r="AG277" s="36">
        <v>0</v>
      </c>
      <c r="AH277" s="36">
        <v>82999</v>
      </c>
      <c r="AI277" s="36">
        <v>896</v>
      </c>
      <c r="AJ277" s="36">
        <v>0</v>
      </c>
      <c r="AK277" s="36">
        <v>25999509</v>
      </c>
      <c r="AL277" s="36">
        <v>0</v>
      </c>
      <c r="AM277" s="36">
        <v>0</v>
      </c>
      <c r="AN277" s="36">
        <v>0</v>
      </c>
      <c r="AO277" s="36">
        <v>0</v>
      </c>
      <c r="AP277" s="36">
        <v>0</v>
      </c>
      <c r="AQ277" s="36">
        <v>0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923878</v>
      </c>
      <c r="AZ277" s="36">
        <v>0</v>
      </c>
      <c r="BA277" s="36">
        <v>0</v>
      </c>
      <c r="BB277" s="36">
        <v>0</v>
      </c>
      <c r="BC277" s="36">
        <v>0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>
        <v>0</v>
      </c>
      <c r="BO277" s="36">
        <v>0</v>
      </c>
      <c r="BP277" s="36">
        <v>0</v>
      </c>
      <c r="BQ277" s="36">
        <v>0</v>
      </c>
      <c r="BR277" s="36">
        <v>0</v>
      </c>
      <c r="BS277" s="36">
        <v>0</v>
      </c>
      <c r="BT277" s="36">
        <v>0</v>
      </c>
      <c r="BU277" s="36">
        <v>0</v>
      </c>
      <c r="BV277" s="36">
        <v>0</v>
      </c>
      <c r="BW277" s="36">
        <v>0</v>
      </c>
      <c r="BX277" s="36">
        <v>0</v>
      </c>
      <c r="BY277" s="36">
        <v>0</v>
      </c>
      <c r="BZ277" s="36">
        <v>555023</v>
      </c>
      <c r="CA277" s="36">
        <v>21001</v>
      </c>
      <c r="CB277" s="36">
        <v>0</v>
      </c>
      <c r="CC277" s="36">
        <v>0</v>
      </c>
      <c r="CD277" s="36">
        <v>23179249</v>
      </c>
      <c r="CE277" s="36">
        <v>27583306</v>
      </c>
      <c r="CF277" s="36">
        <v>0</v>
      </c>
      <c r="CG277" s="36">
        <v>4404057</v>
      </c>
      <c r="CH277" s="36">
        <v>0</v>
      </c>
      <c r="CI277" s="36">
        <v>0</v>
      </c>
      <c r="CJ277" s="36">
        <v>0</v>
      </c>
      <c r="CK277" s="36">
        <v>0</v>
      </c>
      <c r="CL277" s="36">
        <v>4404057</v>
      </c>
      <c r="CM277" s="36">
        <v>-27583306</v>
      </c>
      <c r="CN277" s="36">
        <v>0</v>
      </c>
      <c r="CO277" s="36">
        <v>0</v>
      </c>
      <c r="CP277" s="36">
        <v>0</v>
      </c>
      <c r="CQ277" s="36">
        <v>0</v>
      </c>
      <c r="CR277" s="36">
        <v>0</v>
      </c>
      <c r="CS277" s="36">
        <v>0</v>
      </c>
      <c r="CT277" s="36">
        <v>0</v>
      </c>
      <c r="CU277" s="36">
        <v>0</v>
      </c>
      <c r="CV277" s="36">
        <v>0</v>
      </c>
      <c r="CW277" s="36">
        <v>0</v>
      </c>
      <c r="CX277" s="36">
        <v>0</v>
      </c>
      <c r="CY277" s="36">
        <v>0</v>
      </c>
      <c r="CZ277" s="36">
        <v>0</v>
      </c>
      <c r="DA277" s="36">
        <v>0</v>
      </c>
      <c r="DB277" s="36">
        <v>0</v>
      </c>
      <c r="DC277" s="36">
        <v>0</v>
      </c>
      <c r="DD277" s="36">
        <v>0</v>
      </c>
      <c r="DE277" s="36">
        <v>-27583306</v>
      </c>
      <c r="DF277" s="36">
        <v>0</v>
      </c>
      <c r="DG277" s="36">
        <v>0</v>
      </c>
      <c r="DH277" s="36">
        <v>0</v>
      </c>
      <c r="DI277" s="36">
        <v>0</v>
      </c>
      <c r="DJ277" s="36">
        <v>0</v>
      </c>
      <c r="DK277" s="36">
        <v>0</v>
      </c>
      <c r="DL277" s="36">
        <v>0</v>
      </c>
      <c r="DM277" s="36">
        <v>0</v>
      </c>
      <c r="DN277" s="36">
        <v>0</v>
      </c>
      <c r="DO277" s="36">
        <v>0</v>
      </c>
      <c r="DP277" s="36">
        <v>0</v>
      </c>
      <c r="DQ277" s="36">
        <v>0</v>
      </c>
      <c r="DR277" s="36">
        <v>0</v>
      </c>
      <c r="DS277" s="36">
        <v>0</v>
      </c>
      <c r="DT277" s="36">
        <v>0</v>
      </c>
      <c r="DU277" s="36">
        <v>0</v>
      </c>
      <c r="DV277" s="36">
        <v>0</v>
      </c>
      <c r="DW277" s="36">
        <v>0</v>
      </c>
      <c r="DX277" s="36">
        <v>0</v>
      </c>
      <c r="DY277" s="36">
        <v>0</v>
      </c>
      <c r="DZ277" s="36">
        <v>0</v>
      </c>
      <c r="EA277" s="36">
        <v>0</v>
      </c>
      <c r="EB277" s="36">
        <v>0</v>
      </c>
      <c r="EC277" s="36">
        <v>0</v>
      </c>
      <c r="ED277" s="36">
        <v>0</v>
      </c>
      <c r="EE277" s="36">
        <v>0</v>
      </c>
      <c r="EF277" s="36">
        <v>0</v>
      </c>
      <c r="EG277" s="36">
        <v>0</v>
      </c>
      <c r="EH277" s="36">
        <v>0</v>
      </c>
      <c r="EI277" s="36">
        <v>0</v>
      </c>
      <c r="EJ277" s="36">
        <v>0</v>
      </c>
      <c r="EK277" s="36">
        <v>0</v>
      </c>
      <c r="EL277" s="36">
        <v>0</v>
      </c>
      <c r="EM277" s="36">
        <v>0</v>
      </c>
      <c r="EN277" s="36">
        <v>0</v>
      </c>
      <c r="EO277" s="36">
        <v>0</v>
      </c>
      <c r="EP277" s="36">
        <v>0</v>
      </c>
      <c r="EQ277" s="36">
        <v>0</v>
      </c>
      <c r="ER277" s="36">
        <v>0</v>
      </c>
      <c r="ES277" s="36">
        <v>0</v>
      </c>
      <c r="ET277" s="36">
        <v>0</v>
      </c>
      <c r="EU277" s="36">
        <v>0</v>
      </c>
      <c r="EV277" s="36">
        <v>0</v>
      </c>
      <c r="EW277" s="36">
        <v>0</v>
      </c>
      <c r="EX277" s="36">
        <v>0</v>
      </c>
      <c r="EY277" s="36">
        <v>0</v>
      </c>
      <c r="EZ277" s="36">
        <v>0</v>
      </c>
      <c r="FA277" s="36">
        <v>0</v>
      </c>
      <c r="FB277" s="36">
        <v>0</v>
      </c>
      <c r="FC277" s="36">
        <v>0</v>
      </c>
      <c r="FD277" s="36">
        <v>0</v>
      </c>
      <c r="FE277" s="36">
        <v>0</v>
      </c>
      <c r="FF277" s="36">
        <v>0</v>
      </c>
      <c r="FG277" s="36">
        <v>0</v>
      </c>
      <c r="FH277" s="36">
        <v>0</v>
      </c>
      <c r="FI277" s="36">
        <v>0</v>
      </c>
      <c r="FJ277" s="36">
        <v>0</v>
      </c>
      <c r="FK277" s="36">
        <v>0</v>
      </c>
      <c r="FL277" s="36">
        <v>0</v>
      </c>
      <c r="FM277" s="36">
        <v>0</v>
      </c>
      <c r="FN277" s="36">
        <v>0</v>
      </c>
      <c r="FO277" s="36">
        <v>0</v>
      </c>
      <c r="FP277" s="36">
        <v>0</v>
      </c>
      <c r="FQ277" s="36">
        <v>4404057</v>
      </c>
      <c r="FR277" s="36">
        <v>0</v>
      </c>
      <c r="FS277" s="37"/>
      <c r="FT277" s="39">
        <f t="shared" si="177"/>
        <v>69747</v>
      </c>
      <c r="FU277" s="39">
        <f t="shared" si="178"/>
        <v>753</v>
      </c>
      <c r="FV277" s="39">
        <f t="shared" si="179"/>
        <v>0</v>
      </c>
      <c r="FW277" s="39">
        <f t="shared" si="180"/>
        <v>21848327</v>
      </c>
      <c r="FX277" s="39">
        <f t="shared" si="181"/>
        <v>0</v>
      </c>
      <c r="FY277" s="39">
        <f t="shared" si="182"/>
        <v>0</v>
      </c>
      <c r="FZ277" s="39">
        <f t="shared" si="183"/>
        <v>0</v>
      </c>
      <c r="GA277" s="39">
        <f t="shared" si="184"/>
        <v>776368</v>
      </c>
      <c r="GB277" s="39">
        <f t="shared" si="185"/>
        <v>0</v>
      </c>
      <c r="GC277" s="39">
        <f t="shared" si="186"/>
        <v>0</v>
      </c>
      <c r="GD277" s="39">
        <f t="shared" si="187"/>
        <v>0</v>
      </c>
      <c r="GE277" s="39">
        <f t="shared" si="188"/>
        <v>0</v>
      </c>
      <c r="GF277" s="39"/>
      <c r="GG277" s="39"/>
      <c r="GH277" s="39">
        <f t="shared" si="189"/>
        <v>0</v>
      </c>
      <c r="GI277" s="39">
        <f t="shared" si="190"/>
        <v>0</v>
      </c>
      <c r="GJ277" s="39">
        <f t="shared" si="191"/>
        <v>22695195</v>
      </c>
      <c r="GK277" s="39"/>
      <c r="GL277" s="39">
        <f t="shared" si="192"/>
        <v>0</v>
      </c>
      <c r="GM277" s="39"/>
      <c r="GN277" s="39">
        <f t="shared" si="198"/>
        <v>0</v>
      </c>
      <c r="GO277" s="40">
        <f t="shared" si="193"/>
        <v>4312087</v>
      </c>
      <c r="GP277" s="40">
        <f t="shared" si="194"/>
        <v>27007282</v>
      </c>
      <c r="GQ277" s="40">
        <f t="shared" si="195"/>
        <v>27007282</v>
      </c>
      <c r="GR277" s="39" t="str">
        <f>IFERROR(VLOOKUP(CONCATENATE(C277,R277,S277),'Clientes Afectados'!$L$4:$M$249,2,0),"NO")</f>
        <v>NO</v>
      </c>
      <c r="GS277" s="64">
        <f t="shared" si="197"/>
        <v>94</v>
      </c>
      <c r="GT277" s="39" t="e">
        <f>+IF(GS277&gt;#REF!,"SI","NO")</f>
        <v>#REF!</v>
      </c>
    </row>
    <row r="278" spans="1:202" x14ac:dyDescent="0.25">
      <c r="A278" s="35">
        <v>43040</v>
      </c>
      <c r="B278" s="36">
        <v>1594986</v>
      </c>
      <c r="C278" s="36">
        <v>533096</v>
      </c>
      <c r="D278" s="36">
        <v>533096</v>
      </c>
      <c r="E278" s="37" t="s">
        <v>346</v>
      </c>
      <c r="F278" s="37" t="s">
        <v>229</v>
      </c>
      <c r="G278" s="37" t="s">
        <v>320</v>
      </c>
      <c r="H278" s="85" t="s">
        <v>231</v>
      </c>
      <c r="I278" s="37" t="s">
        <v>244</v>
      </c>
      <c r="J278" s="37" t="s">
        <v>233</v>
      </c>
      <c r="K278" s="37" t="s">
        <v>234</v>
      </c>
      <c r="L278" s="37" t="s">
        <v>235</v>
      </c>
      <c r="M278" s="37" t="s">
        <v>249</v>
      </c>
      <c r="N278" s="37" t="s">
        <v>256</v>
      </c>
      <c r="O278" s="37" t="s">
        <v>245</v>
      </c>
      <c r="P278" s="37" t="s">
        <v>239</v>
      </c>
      <c r="Q278" s="37" t="s">
        <v>240</v>
      </c>
      <c r="R278" s="38">
        <v>43013</v>
      </c>
      <c r="S278" s="38">
        <v>43045</v>
      </c>
      <c r="T278" s="38">
        <v>43047</v>
      </c>
      <c r="U278" s="36">
        <v>205170134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52205</v>
      </c>
      <c r="AD278" s="36">
        <v>0</v>
      </c>
      <c r="AE278" s="36">
        <v>0</v>
      </c>
      <c r="AF278" s="36">
        <v>0</v>
      </c>
      <c r="AG278" s="36">
        <v>0</v>
      </c>
      <c r="AH278" s="36">
        <v>121348</v>
      </c>
      <c r="AI278" s="36">
        <v>790</v>
      </c>
      <c r="AJ278" s="36">
        <v>0</v>
      </c>
      <c r="AK278" s="36">
        <v>3947741</v>
      </c>
      <c r="AL278" s="36">
        <v>0</v>
      </c>
      <c r="AM278" s="36">
        <v>0</v>
      </c>
      <c r="AN278" s="36">
        <v>0</v>
      </c>
      <c r="AO278" s="36">
        <v>0</v>
      </c>
      <c r="AP278" s="36">
        <v>0</v>
      </c>
      <c r="AQ278" s="36">
        <v>0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127788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>
        <v>0</v>
      </c>
      <c r="BO278" s="36">
        <v>0</v>
      </c>
      <c r="BP278" s="36">
        <v>0</v>
      </c>
      <c r="BQ278" s="36">
        <v>0</v>
      </c>
      <c r="BR278" s="36">
        <v>0</v>
      </c>
      <c r="BS278" s="36">
        <v>0</v>
      </c>
      <c r="BT278" s="36">
        <v>0</v>
      </c>
      <c r="BU278" s="36">
        <v>0</v>
      </c>
      <c r="BV278" s="36">
        <v>0</v>
      </c>
      <c r="BW278" s="36">
        <v>0</v>
      </c>
      <c r="BX278" s="36">
        <v>0</v>
      </c>
      <c r="BY278" s="36">
        <v>0</v>
      </c>
      <c r="BZ278" s="36">
        <v>195148</v>
      </c>
      <c r="CA278" s="36">
        <v>4123</v>
      </c>
      <c r="CB278" s="36">
        <v>0</v>
      </c>
      <c r="CC278" s="36">
        <v>0</v>
      </c>
      <c r="CD278" s="36">
        <v>3694906</v>
      </c>
      <c r="CE278" s="36">
        <v>4396938</v>
      </c>
      <c r="CF278" s="36">
        <v>0</v>
      </c>
      <c r="CG278" s="36">
        <v>702032</v>
      </c>
      <c r="CH278" s="36">
        <v>0</v>
      </c>
      <c r="CI278" s="36">
        <v>0</v>
      </c>
      <c r="CJ278" s="36">
        <v>0</v>
      </c>
      <c r="CK278" s="36">
        <v>0</v>
      </c>
      <c r="CL278" s="36">
        <v>702032</v>
      </c>
      <c r="CM278" s="36">
        <v>-4396938</v>
      </c>
      <c r="CN278" s="36">
        <v>0</v>
      </c>
      <c r="CO278" s="36">
        <v>0</v>
      </c>
      <c r="CP278" s="36">
        <v>0</v>
      </c>
      <c r="CQ278" s="36">
        <v>0</v>
      </c>
      <c r="CR278" s="36">
        <v>0</v>
      </c>
      <c r="CS278" s="36">
        <v>0</v>
      </c>
      <c r="CT278" s="36">
        <v>0</v>
      </c>
      <c r="CU278" s="36">
        <v>0</v>
      </c>
      <c r="CV278" s="36">
        <v>0</v>
      </c>
      <c r="CW278" s="36">
        <v>0</v>
      </c>
      <c r="CX278" s="36">
        <v>0</v>
      </c>
      <c r="CY278" s="36">
        <v>0</v>
      </c>
      <c r="CZ278" s="36">
        <v>0</v>
      </c>
      <c r="DA278" s="36">
        <v>0</v>
      </c>
      <c r="DB278" s="36">
        <v>0</v>
      </c>
      <c r="DC278" s="36">
        <v>0</v>
      </c>
      <c r="DD278" s="36">
        <v>0</v>
      </c>
      <c r="DE278" s="36">
        <v>-4396938</v>
      </c>
      <c r="DF278" s="36">
        <v>0</v>
      </c>
      <c r="DG278" s="36">
        <v>0</v>
      </c>
      <c r="DH278" s="36">
        <v>0</v>
      </c>
      <c r="DI278" s="36">
        <v>0</v>
      </c>
      <c r="DJ278" s="36">
        <v>0</v>
      </c>
      <c r="DK278" s="36">
        <v>0</v>
      </c>
      <c r="DL278" s="36">
        <v>0</v>
      </c>
      <c r="DM278" s="36">
        <v>0</v>
      </c>
      <c r="DN278" s="36">
        <v>0</v>
      </c>
      <c r="DO278" s="36">
        <v>0</v>
      </c>
      <c r="DP278" s="36">
        <v>0</v>
      </c>
      <c r="DQ278" s="36">
        <v>0</v>
      </c>
      <c r="DR278" s="36">
        <v>0</v>
      </c>
      <c r="DS278" s="36">
        <v>0</v>
      </c>
      <c r="DT278" s="36">
        <v>0</v>
      </c>
      <c r="DU278" s="36">
        <v>0</v>
      </c>
      <c r="DV278" s="36">
        <v>0</v>
      </c>
      <c r="DW278" s="36">
        <v>0</v>
      </c>
      <c r="DX278" s="36">
        <v>0</v>
      </c>
      <c r="DY278" s="36">
        <v>0</v>
      </c>
      <c r="DZ278" s="36">
        <v>0</v>
      </c>
      <c r="EA278" s="36">
        <v>0</v>
      </c>
      <c r="EB278" s="36">
        <v>0</v>
      </c>
      <c r="EC278" s="36">
        <v>0</v>
      </c>
      <c r="ED278" s="36">
        <v>0</v>
      </c>
      <c r="EE278" s="36">
        <v>0</v>
      </c>
      <c r="EF278" s="36">
        <v>0</v>
      </c>
      <c r="EG278" s="36">
        <v>0</v>
      </c>
      <c r="EH278" s="36">
        <v>0</v>
      </c>
      <c r="EI278" s="36">
        <v>0</v>
      </c>
      <c r="EJ278" s="36">
        <v>0</v>
      </c>
      <c r="EK278" s="36">
        <v>0</v>
      </c>
      <c r="EL278" s="36">
        <v>0</v>
      </c>
      <c r="EM278" s="36">
        <v>0</v>
      </c>
      <c r="EN278" s="36">
        <v>0</v>
      </c>
      <c r="EO278" s="36">
        <v>0</v>
      </c>
      <c r="EP278" s="36">
        <v>0</v>
      </c>
      <c r="EQ278" s="36">
        <v>0</v>
      </c>
      <c r="ER278" s="36">
        <v>0</v>
      </c>
      <c r="ES278" s="36">
        <v>0</v>
      </c>
      <c r="ET278" s="36">
        <v>0</v>
      </c>
      <c r="EU278" s="36">
        <v>0</v>
      </c>
      <c r="EV278" s="36">
        <v>0</v>
      </c>
      <c r="EW278" s="36">
        <v>0</v>
      </c>
      <c r="EX278" s="36">
        <v>0</v>
      </c>
      <c r="EY278" s="36">
        <v>0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0</v>
      </c>
      <c r="FF278" s="36">
        <v>0</v>
      </c>
      <c r="FG278" s="36">
        <v>0</v>
      </c>
      <c r="FH278" s="36">
        <v>0</v>
      </c>
      <c r="FI278" s="36">
        <v>0</v>
      </c>
      <c r="FJ278" s="36">
        <v>0</v>
      </c>
      <c r="FK278" s="36">
        <v>0</v>
      </c>
      <c r="FL278" s="36">
        <v>0</v>
      </c>
      <c r="FM278" s="36">
        <v>0</v>
      </c>
      <c r="FN278" s="36">
        <v>0</v>
      </c>
      <c r="FO278" s="36">
        <v>0</v>
      </c>
      <c r="FP278" s="36">
        <v>0</v>
      </c>
      <c r="FQ278" s="36">
        <v>702032</v>
      </c>
      <c r="FR278" s="36">
        <v>0</v>
      </c>
      <c r="FS278" s="37"/>
      <c r="FT278" s="39">
        <f t="shared" si="177"/>
        <v>101973</v>
      </c>
      <c r="FU278" s="39">
        <f t="shared" si="178"/>
        <v>664</v>
      </c>
      <c r="FV278" s="39">
        <f t="shared" si="179"/>
        <v>0</v>
      </c>
      <c r="FW278" s="39">
        <f t="shared" si="180"/>
        <v>3317429</v>
      </c>
      <c r="FX278" s="39">
        <f t="shared" si="181"/>
        <v>0</v>
      </c>
      <c r="FY278" s="39">
        <f t="shared" si="182"/>
        <v>0</v>
      </c>
      <c r="FZ278" s="39">
        <f t="shared" si="183"/>
        <v>0</v>
      </c>
      <c r="GA278" s="39">
        <f t="shared" si="184"/>
        <v>107385</v>
      </c>
      <c r="GB278" s="39">
        <f t="shared" si="185"/>
        <v>0</v>
      </c>
      <c r="GC278" s="39">
        <f t="shared" si="186"/>
        <v>0</v>
      </c>
      <c r="GD278" s="39">
        <f t="shared" si="187"/>
        <v>0</v>
      </c>
      <c r="GE278" s="39">
        <f t="shared" si="188"/>
        <v>0</v>
      </c>
      <c r="GF278" s="39"/>
      <c r="GG278" s="39"/>
      <c r="GH278" s="39">
        <f t="shared" si="189"/>
        <v>0</v>
      </c>
      <c r="GI278" s="39">
        <f t="shared" si="190"/>
        <v>0</v>
      </c>
      <c r="GJ278" s="39">
        <f t="shared" si="191"/>
        <v>3527451</v>
      </c>
      <c r="GK278" s="39"/>
      <c r="GL278" s="39">
        <f t="shared" si="192"/>
        <v>0</v>
      </c>
      <c r="GM278" s="39"/>
      <c r="GN278" s="39">
        <f t="shared" si="198"/>
        <v>0</v>
      </c>
      <c r="GO278" s="40">
        <f t="shared" si="193"/>
        <v>670216</v>
      </c>
      <c r="GP278" s="40">
        <f t="shared" si="194"/>
        <v>4197667</v>
      </c>
      <c r="GQ278" s="40">
        <f t="shared" si="195"/>
        <v>4197667</v>
      </c>
      <c r="GR278" s="39" t="str">
        <f>IFERROR(VLOOKUP(CONCATENATE(C278,R278,S278),'Clientes Afectados'!$L$4:$M$249,2,0),"NO")</f>
        <v>NO</v>
      </c>
      <c r="GS278" s="64">
        <f t="shared" si="197"/>
        <v>32</v>
      </c>
      <c r="GT278" s="39" t="e">
        <f>+IF(GS278&gt;#REF!,"SI","NO")</f>
        <v>#REF!</v>
      </c>
    </row>
    <row r="279" spans="1:202" x14ac:dyDescent="0.25">
      <c r="A279" s="35">
        <v>43040</v>
      </c>
      <c r="B279" s="36">
        <v>1594986</v>
      </c>
      <c r="C279" s="36">
        <v>533097</v>
      </c>
      <c r="D279" s="36">
        <v>533097</v>
      </c>
      <c r="E279" s="37" t="s">
        <v>247</v>
      </c>
      <c r="F279" s="37" t="s">
        <v>229</v>
      </c>
      <c r="G279" s="37" t="s">
        <v>248</v>
      </c>
      <c r="H279" s="85" t="s">
        <v>231</v>
      </c>
      <c r="I279" s="37" t="s">
        <v>244</v>
      </c>
      <c r="J279" s="37" t="s">
        <v>233</v>
      </c>
      <c r="K279" s="37" t="s">
        <v>234</v>
      </c>
      <c r="L279" s="37" t="s">
        <v>235</v>
      </c>
      <c r="M279" s="37" t="s">
        <v>249</v>
      </c>
      <c r="N279" s="37" t="s">
        <v>245</v>
      </c>
      <c r="O279" s="37" t="s">
        <v>245</v>
      </c>
      <c r="P279" s="37" t="s">
        <v>239</v>
      </c>
      <c r="Q279" s="37" t="s">
        <v>240</v>
      </c>
      <c r="R279" s="38">
        <v>43013</v>
      </c>
      <c r="S279" s="38">
        <v>43045</v>
      </c>
      <c r="T279" s="38">
        <v>43047</v>
      </c>
      <c r="U279" s="36">
        <v>205170134</v>
      </c>
      <c r="V279" s="36">
        <v>49819</v>
      </c>
      <c r="W279" s="36">
        <v>0</v>
      </c>
      <c r="X279" s="36">
        <v>32716</v>
      </c>
      <c r="Y279" s="36">
        <v>0</v>
      </c>
      <c r="Z279" s="36">
        <v>0</v>
      </c>
      <c r="AA279" s="36">
        <v>0</v>
      </c>
      <c r="AB279" s="36">
        <v>0</v>
      </c>
      <c r="AC279" s="36">
        <v>0</v>
      </c>
      <c r="AD279" s="36">
        <v>94</v>
      </c>
      <c r="AE279" s="36">
        <v>96</v>
      </c>
      <c r="AF279" s="36">
        <v>92</v>
      </c>
      <c r="AG279" s="36">
        <v>506</v>
      </c>
      <c r="AH279" s="36">
        <v>200546</v>
      </c>
      <c r="AI279" s="36">
        <v>790</v>
      </c>
      <c r="AJ279" s="36">
        <v>0</v>
      </c>
      <c r="AK279" s="36">
        <v>3767312</v>
      </c>
      <c r="AL279" s="36">
        <v>0</v>
      </c>
      <c r="AM279" s="36">
        <v>0</v>
      </c>
      <c r="AN279" s="36">
        <v>0</v>
      </c>
      <c r="AO279" s="36">
        <v>0</v>
      </c>
      <c r="AP279" s="36">
        <v>0</v>
      </c>
      <c r="AQ279" s="36">
        <v>0</v>
      </c>
      <c r="AR279" s="36">
        <v>0</v>
      </c>
      <c r="AS279" s="36">
        <v>0</v>
      </c>
      <c r="AT279" s="36">
        <v>73691</v>
      </c>
      <c r="AU279" s="36">
        <v>0</v>
      </c>
      <c r="AV279" s="36">
        <v>0</v>
      </c>
      <c r="AW279" s="36">
        <v>28635</v>
      </c>
      <c r="AX279" s="36">
        <v>0</v>
      </c>
      <c r="AY279" s="36">
        <v>118573</v>
      </c>
      <c r="AZ279" s="36">
        <v>3033185</v>
      </c>
      <c r="BA279" s="36">
        <v>622716</v>
      </c>
      <c r="BB279" s="36">
        <v>0</v>
      </c>
      <c r="BC279" s="36">
        <v>0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>
        <v>0</v>
      </c>
      <c r="BN279" s="36">
        <v>0</v>
      </c>
      <c r="BO279" s="36">
        <v>0</v>
      </c>
      <c r="BP279" s="36">
        <v>0</v>
      </c>
      <c r="BQ279" s="36">
        <v>0</v>
      </c>
      <c r="BR279" s="36">
        <v>0</v>
      </c>
      <c r="BS279" s="36">
        <v>0</v>
      </c>
      <c r="BT279" s="36">
        <v>0</v>
      </c>
      <c r="BU279" s="36">
        <v>0</v>
      </c>
      <c r="BV279" s="36">
        <v>0</v>
      </c>
      <c r="BW279" s="36">
        <v>0</v>
      </c>
      <c r="BX279" s="36">
        <v>0</v>
      </c>
      <c r="BY279" s="36">
        <v>0</v>
      </c>
      <c r="BZ279" s="36">
        <v>161957</v>
      </c>
      <c r="CA279" s="36">
        <v>3551</v>
      </c>
      <c r="CB279" s="36">
        <v>0</v>
      </c>
      <c r="CC279" s="36">
        <v>0</v>
      </c>
      <c r="CD279" s="36">
        <v>6731896</v>
      </c>
      <c r="CE279" s="36">
        <v>8010955</v>
      </c>
      <c r="CF279" s="36">
        <v>0</v>
      </c>
      <c r="CG279" s="36">
        <v>1279060</v>
      </c>
      <c r="CH279" s="36">
        <v>0</v>
      </c>
      <c r="CI279" s="36">
        <v>0</v>
      </c>
      <c r="CJ279" s="36">
        <v>0</v>
      </c>
      <c r="CK279" s="36">
        <v>0</v>
      </c>
      <c r="CL279" s="36">
        <v>1279060</v>
      </c>
      <c r="CM279" s="36">
        <v>-8010955</v>
      </c>
      <c r="CN279" s="36">
        <v>0</v>
      </c>
      <c r="CO279" s="36">
        <v>0</v>
      </c>
      <c r="CP279" s="36">
        <v>0</v>
      </c>
      <c r="CQ279" s="36">
        <v>0</v>
      </c>
      <c r="CR279" s="36">
        <v>0</v>
      </c>
      <c r="CS279" s="36">
        <v>0</v>
      </c>
      <c r="CT279" s="36">
        <v>0</v>
      </c>
      <c r="CU279" s="36">
        <v>0</v>
      </c>
      <c r="CV279" s="36">
        <v>0</v>
      </c>
      <c r="CW279" s="36">
        <v>0</v>
      </c>
      <c r="CX279" s="36">
        <v>0</v>
      </c>
      <c r="CY279" s="36">
        <v>0</v>
      </c>
      <c r="CZ279" s="36">
        <v>0</v>
      </c>
      <c r="DA279" s="36">
        <v>0</v>
      </c>
      <c r="DB279" s="36">
        <v>0</v>
      </c>
      <c r="DC279" s="36">
        <v>0</v>
      </c>
      <c r="DD279" s="36">
        <v>0</v>
      </c>
      <c r="DE279" s="36">
        <v>-8010955</v>
      </c>
      <c r="DF279" s="36">
        <v>0</v>
      </c>
      <c r="DG279" s="36">
        <v>0</v>
      </c>
      <c r="DH279" s="36">
        <v>0</v>
      </c>
      <c r="DI279" s="36">
        <v>0</v>
      </c>
      <c r="DJ279" s="36">
        <v>0</v>
      </c>
      <c r="DK279" s="36">
        <v>0</v>
      </c>
      <c r="DL279" s="36">
        <v>0</v>
      </c>
      <c r="DM279" s="36">
        <v>0</v>
      </c>
      <c r="DN279" s="36">
        <v>0</v>
      </c>
      <c r="DO279" s="36">
        <v>0</v>
      </c>
      <c r="DP279" s="36">
        <v>0</v>
      </c>
      <c r="DQ279" s="36">
        <v>0</v>
      </c>
      <c r="DR279" s="36">
        <v>0</v>
      </c>
      <c r="DS279" s="36">
        <v>0</v>
      </c>
      <c r="DT279" s="36">
        <v>0</v>
      </c>
      <c r="DU279" s="36">
        <v>0</v>
      </c>
      <c r="DV279" s="36">
        <v>0</v>
      </c>
      <c r="DW279" s="36">
        <v>0</v>
      </c>
      <c r="DX279" s="36">
        <v>0</v>
      </c>
      <c r="DY279" s="36">
        <v>0</v>
      </c>
      <c r="DZ279" s="36">
        <v>0</v>
      </c>
      <c r="EA279" s="36">
        <v>0</v>
      </c>
      <c r="EB279" s="36">
        <v>0</v>
      </c>
      <c r="EC279" s="36">
        <v>0</v>
      </c>
      <c r="ED279" s="36">
        <v>0</v>
      </c>
      <c r="EE279" s="36">
        <v>0</v>
      </c>
      <c r="EF279" s="36">
        <v>0</v>
      </c>
      <c r="EG279" s="36">
        <v>0</v>
      </c>
      <c r="EH279" s="36">
        <v>0</v>
      </c>
      <c r="EI279" s="36">
        <v>0</v>
      </c>
      <c r="EJ279" s="36">
        <v>0</v>
      </c>
      <c r="EK279" s="36">
        <v>0</v>
      </c>
      <c r="EL279" s="36">
        <v>0</v>
      </c>
      <c r="EM279" s="36">
        <v>0</v>
      </c>
      <c r="EN279" s="36">
        <v>0</v>
      </c>
      <c r="EO279" s="36">
        <v>0</v>
      </c>
      <c r="EP279" s="36">
        <v>0</v>
      </c>
      <c r="EQ279" s="36">
        <v>0</v>
      </c>
      <c r="ER279" s="36">
        <v>0</v>
      </c>
      <c r="ES279" s="36">
        <v>0</v>
      </c>
      <c r="ET279" s="36">
        <v>0</v>
      </c>
      <c r="EU279" s="36">
        <v>0</v>
      </c>
      <c r="EV279" s="36">
        <v>0</v>
      </c>
      <c r="EW279" s="36">
        <v>0</v>
      </c>
      <c r="EX279" s="36">
        <v>0</v>
      </c>
      <c r="EY279" s="36">
        <v>0</v>
      </c>
      <c r="EZ279" s="36">
        <v>0</v>
      </c>
      <c r="FA279" s="36">
        <v>0</v>
      </c>
      <c r="FB279" s="36">
        <v>0</v>
      </c>
      <c r="FC279" s="36">
        <v>0</v>
      </c>
      <c r="FD279" s="36">
        <v>0</v>
      </c>
      <c r="FE279" s="36">
        <v>0</v>
      </c>
      <c r="FF279" s="36">
        <v>0</v>
      </c>
      <c r="FG279" s="36">
        <v>0</v>
      </c>
      <c r="FH279" s="36">
        <v>0</v>
      </c>
      <c r="FI279" s="36">
        <v>0</v>
      </c>
      <c r="FJ279" s="36">
        <v>0</v>
      </c>
      <c r="FK279" s="36">
        <v>0</v>
      </c>
      <c r="FL279" s="36">
        <v>0</v>
      </c>
      <c r="FM279" s="36">
        <v>0</v>
      </c>
      <c r="FN279" s="36">
        <v>0</v>
      </c>
      <c r="FO279" s="36">
        <v>0</v>
      </c>
      <c r="FP279" s="36">
        <v>0</v>
      </c>
      <c r="FQ279" s="36">
        <v>1279060</v>
      </c>
      <c r="FR279" s="36">
        <v>1</v>
      </c>
      <c r="FS279" s="37"/>
      <c r="FT279" s="39">
        <f t="shared" si="177"/>
        <v>168526</v>
      </c>
      <c r="FU279" s="39">
        <f t="shared" si="178"/>
        <v>664</v>
      </c>
      <c r="FV279" s="39">
        <f t="shared" si="179"/>
        <v>0</v>
      </c>
      <c r="FW279" s="39">
        <f t="shared" si="180"/>
        <v>3165808</v>
      </c>
      <c r="FX279" s="39">
        <f t="shared" si="181"/>
        <v>0</v>
      </c>
      <c r="FY279" s="39">
        <f t="shared" si="182"/>
        <v>61925</v>
      </c>
      <c r="FZ279" s="39">
        <f t="shared" si="183"/>
        <v>0</v>
      </c>
      <c r="GA279" s="39">
        <f t="shared" si="184"/>
        <v>99641</v>
      </c>
      <c r="GB279" s="39">
        <f t="shared" si="185"/>
        <v>2548895</v>
      </c>
      <c r="GC279" s="39">
        <f t="shared" si="186"/>
        <v>523291</v>
      </c>
      <c r="GD279" s="39">
        <f t="shared" si="187"/>
        <v>0</v>
      </c>
      <c r="GE279" s="39">
        <f t="shared" si="188"/>
        <v>0</v>
      </c>
      <c r="GF279" s="39"/>
      <c r="GG279" s="39"/>
      <c r="GH279" s="39">
        <f t="shared" si="189"/>
        <v>24063.025210084033</v>
      </c>
      <c r="GI279" s="39">
        <f t="shared" si="190"/>
        <v>0</v>
      </c>
      <c r="GJ279" s="39">
        <f t="shared" si="191"/>
        <v>6592813.0252100844</v>
      </c>
      <c r="GK279" s="39"/>
      <c r="GL279" s="39">
        <f t="shared" si="192"/>
        <v>0</v>
      </c>
      <c r="GM279" s="39"/>
      <c r="GN279" s="39">
        <f t="shared" si="198"/>
        <v>0</v>
      </c>
      <c r="GO279" s="40">
        <f t="shared" si="193"/>
        <v>1252634</v>
      </c>
      <c r="GP279" s="40">
        <f t="shared" si="194"/>
        <v>7845447.0252100844</v>
      </c>
      <c r="GQ279" s="40">
        <f t="shared" si="195"/>
        <v>7845447.0252100844</v>
      </c>
      <c r="GR279" s="39" t="str">
        <f>IFERROR(VLOOKUP(CONCATENATE(C279,R279,S279),'Clientes Afectados'!$L$4:$M$249,2,0),"NO")</f>
        <v>NO</v>
      </c>
      <c r="GS279" s="64">
        <f t="shared" si="197"/>
        <v>32</v>
      </c>
      <c r="GT279" s="39" t="e">
        <f>+IF(GS279&gt;#REF!,"SI","NO")</f>
        <v>#REF!</v>
      </c>
    </row>
    <row r="280" spans="1:202" x14ac:dyDescent="0.25">
      <c r="A280" s="35">
        <v>43040</v>
      </c>
      <c r="B280" s="36">
        <v>1594986</v>
      </c>
      <c r="C280" s="36">
        <v>533104</v>
      </c>
      <c r="D280" s="36">
        <v>533104</v>
      </c>
      <c r="E280" s="37" t="s">
        <v>250</v>
      </c>
      <c r="F280" s="37" t="s">
        <v>229</v>
      </c>
      <c r="G280" s="37" t="s">
        <v>251</v>
      </c>
      <c r="H280" s="85" t="s">
        <v>231</v>
      </c>
      <c r="I280" s="37" t="s">
        <v>244</v>
      </c>
      <c r="J280" s="37" t="s">
        <v>233</v>
      </c>
      <c r="K280" s="37" t="s">
        <v>234</v>
      </c>
      <c r="L280" s="37" t="s">
        <v>235</v>
      </c>
      <c r="M280" s="37" t="s">
        <v>252</v>
      </c>
      <c r="N280" s="37" t="s">
        <v>237</v>
      </c>
      <c r="O280" s="37" t="s">
        <v>253</v>
      </c>
      <c r="P280" s="37" t="s">
        <v>239</v>
      </c>
      <c r="Q280" s="37" t="s">
        <v>240</v>
      </c>
      <c r="R280" s="38">
        <v>43013</v>
      </c>
      <c r="S280" s="38">
        <v>43045</v>
      </c>
      <c r="T280" s="38">
        <v>43047</v>
      </c>
      <c r="U280" s="36">
        <v>205170134</v>
      </c>
      <c r="V280" s="36">
        <v>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36">
        <v>2006</v>
      </c>
      <c r="AD280" s="36">
        <v>0</v>
      </c>
      <c r="AE280" s="36">
        <v>0</v>
      </c>
      <c r="AF280" s="36">
        <v>0</v>
      </c>
      <c r="AG280" s="36">
        <v>0</v>
      </c>
      <c r="AH280" s="36">
        <v>146967</v>
      </c>
      <c r="AI280" s="36">
        <v>790</v>
      </c>
      <c r="AJ280" s="36">
        <v>0</v>
      </c>
      <c r="AK280" s="36">
        <v>151694</v>
      </c>
      <c r="AL280" s="36">
        <v>0</v>
      </c>
      <c r="AM280" s="36">
        <v>0</v>
      </c>
      <c r="AN280" s="36">
        <v>0</v>
      </c>
      <c r="AO280" s="36">
        <v>0</v>
      </c>
      <c r="AP280" s="36">
        <v>0</v>
      </c>
      <c r="AQ280" s="36">
        <v>0</v>
      </c>
      <c r="AR280" s="36">
        <v>0</v>
      </c>
      <c r="AS280" s="36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77411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>
        <v>0</v>
      </c>
      <c r="BO280" s="36">
        <v>0</v>
      </c>
      <c r="BP280" s="36">
        <v>0</v>
      </c>
      <c r="BQ280" s="36">
        <v>0</v>
      </c>
      <c r="BR280" s="36">
        <v>0</v>
      </c>
      <c r="BS280" s="36">
        <v>0</v>
      </c>
      <c r="BT280" s="36">
        <v>0</v>
      </c>
      <c r="BU280" s="36">
        <v>0</v>
      </c>
      <c r="BV280" s="36">
        <v>0</v>
      </c>
      <c r="BW280" s="36">
        <v>0</v>
      </c>
      <c r="BX280" s="36">
        <v>0</v>
      </c>
      <c r="BY280" s="36">
        <v>0</v>
      </c>
      <c r="BZ280" s="36">
        <v>118946</v>
      </c>
      <c r="CA280" s="36">
        <v>3279</v>
      </c>
      <c r="CB280" s="36">
        <v>0</v>
      </c>
      <c r="CC280" s="36">
        <v>0</v>
      </c>
      <c r="CD280" s="36">
        <v>419401</v>
      </c>
      <c r="CE280" s="36">
        <v>499087</v>
      </c>
      <c r="CF280" s="36">
        <v>0</v>
      </c>
      <c r="CG280" s="36">
        <v>79686</v>
      </c>
      <c r="CH280" s="36">
        <v>0</v>
      </c>
      <c r="CI280" s="36">
        <v>0</v>
      </c>
      <c r="CJ280" s="36">
        <v>0</v>
      </c>
      <c r="CK280" s="36">
        <v>0</v>
      </c>
      <c r="CL280" s="36">
        <v>79686</v>
      </c>
      <c r="CM280" s="36">
        <v>-499087</v>
      </c>
      <c r="CN280" s="36">
        <v>0</v>
      </c>
      <c r="CO280" s="36">
        <v>0</v>
      </c>
      <c r="CP280" s="36">
        <v>0</v>
      </c>
      <c r="CQ280" s="36">
        <v>0</v>
      </c>
      <c r="CR280" s="36">
        <v>0</v>
      </c>
      <c r="CS280" s="36">
        <v>0</v>
      </c>
      <c r="CT280" s="36">
        <v>0</v>
      </c>
      <c r="CU280" s="36">
        <v>0</v>
      </c>
      <c r="CV280" s="36">
        <v>0</v>
      </c>
      <c r="CW280" s="36">
        <v>0</v>
      </c>
      <c r="CX280" s="36">
        <v>0</v>
      </c>
      <c r="CY280" s="36">
        <v>0</v>
      </c>
      <c r="CZ280" s="36">
        <v>0</v>
      </c>
      <c r="DA280" s="36">
        <v>0</v>
      </c>
      <c r="DB280" s="36">
        <v>0</v>
      </c>
      <c r="DC280" s="36">
        <v>0</v>
      </c>
      <c r="DD280" s="36">
        <v>0</v>
      </c>
      <c r="DE280" s="36">
        <v>-499087</v>
      </c>
      <c r="DF280" s="36">
        <v>0</v>
      </c>
      <c r="DG280" s="36">
        <v>0</v>
      </c>
      <c r="DH280" s="36">
        <v>0</v>
      </c>
      <c r="DI280" s="36">
        <v>0</v>
      </c>
      <c r="DJ280" s="36">
        <v>0</v>
      </c>
      <c r="DK280" s="36">
        <v>0</v>
      </c>
      <c r="DL280" s="36">
        <v>0</v>
      </c>
      <c r="DM280" s="36">
        <v>0</v>
      </c>
      <c r="DN280" s="36">
        <v>0</v>
      </c>
      <c r="DO280" s="36">
        <v>0</v>
      </c>
      <c r="DP280" s="36">
        <v>0</v>
      </c>
      <c r="DQ280" s="36">
        <v>0</v>
      </c>
      <c r="DR280" s="36">
        <v>0</v>
      </c>
      <c r="DS280" s="36">
        <v>0</v>
      </c>
      <c r="DT280" s="36">
        <v>0</v>
      </c>
      <c r="DU280" s="36">
        <v>0</v>
      </c>
      <c r="DV280" s="36">
        <v>0</v>
      </c>
      <c r="DW280" s="36">
        <v>0</v>
      </c>
      <c r="DX280" s="36">
        <v>0</v>
      </c>
      <c r="DY280" s="36">
        <v>0</v>
      </c>
      <c r="DZ280" s="36">
        <v>0</v>
      </c>
      <c r="EA280" s="36">
        <v>0</v>
      </c>
      <c r="EB280" s="36">
        <v>0</v>
      </c>
      <c r="EC280" s="36">
        <v>0</v>
      </c>
      <c r="ED280" s="36">
        <v>0</v>
      </c>
      <c r="EE280" s="36">
        <v>0</v>
      </c>
      <c r="EF280" s="36">
        <v>0</v>
      </c>
      <c r="EG280" s="36">
        <v>0</v>
      </c>
      <c r="EH280" s="36">
        <v>0</v>
      </c>
      <c r="EI280" s="36">
        <v>0</v>
      </c>
      <c r="EJ280" s="36">
        <v>0</v>
      </c>
      <c r="EK280" s="36">
        <v>0</v>
      </c>
      <c r="EL280" s="36">
        <v>0</v>
      </c>
      <c r="EM280" s="36">
        <v>0</v>
      </c>
      <c r="EN280" s="36">
        <v>0</v>
      </c>
      <c r="EO280" s="36">
        <v>0</v>
      </c>
      <c r="EP280" s="36">
        <v>0</v>
      </c>
      <c r="EQ280" s="36">
        <v>0</v>
      </c>
      <c r="ER280" s="36">
        <v>0</v>
      </c>
      <c r="ES280" s="36">
        <v>0</v>
      </c>
      <c r="ET280" s="36">
        <v>0</v>
      </c>
      <c r="EU280" s="36">
        <v>0</v>
      </c>
      <c r="EV280" s="36">
        <v>0</v>
      </c>
      <c r="EW280" s="36">
        <v>0</v>
      </c>
      <c r="EX280" s="36">
        <v>0</v>
      </c>
      <c r="EY280" s="36">
        <v>0</v>
      </c>
      <c r="EZ280" s="36">
        <v>0</v>
      </c>
      <c r="FA280" s="36">
        <v>0</v>
      </c>
      <c r="FB280" s="36">
        <v>0</v>
      </c>
      <c r="FC280" s="36">
        <v>0</v>
      </c>
      <c r="FD280" s="36">
        <v>0</v>
      </c>
      <c r="FE280" s="36">
        <v>0</v>
      </c>
      <c r="FF280" s="36">
        <v>0</v>
      </c>
      <c r="FG280" s="36">
        <v>0</v>
      </c>
      <c r="FH280" s="36">
        <v>0</v>
      </c>
      <c r="FI280" s="36">
        <v>0</v>
      </c>
      <c r="FJ280" s="36">
        <v>0</v>
      </c>
      <c r="FK280" s="36">
        <v>0</v>
      </c>
      <c r="FL280" s="36">
        <v>0</v>
      </c>
      <c r="FM280" s="36">
        <v>0</v>
      </c>
      <c r="FN280" s="36">
        <v>0</v>
      </c>
      <c r="FO280" s="36">
        <v>0</v>
      </c>
      <c r="FP280" s="36">
        <v>0</v>
      </c>
      <c r="FQ280" s="36">
        <v>79686</v>
      </c>
      <c r="FR280" s="36">
        <v>0</v>
      </c>
      <c r="FS280" s="37"/>
      <c r="FT280" s="39">
        <f t="shared" si="177"/>
        <v>123502</v>
      </c>
      <c r="FU280" s="39">
        <f t="shared" si="178"/>
        <v>664</v>
      </c>
      <c r="FV280" s="39">
        <f t="shared" si="179"/>
        <v>0</v>
      </c>
      <c r="FW280" s="39">
        <f t="shared" si="180"/>
        <v>127474</v>
      </c>
      <c r="FX280" s="39">
        <f t="shared" si="181"/>
        <v>0</v>
      </c>
      <c r="FY280" s="39">
        <f t="shared" si="182"/>
        <v>0</v>
      </c>
      <c r="FZ280" s="39">
        <f t="shared" si="183"/>
        <v>0</v>
      </c>
      <c r="GA280" s="39">
        <f t="shared" si="184"/>
        <v>65051</v>
      </c>
      <c r="GB280" s="39">
        <f t="shared" si="185"/>
        <v>0</v>
      </c>
      <c r="GC280" s="39">
        <f t="shared" si="186"/>
        <v>0</v>
      </c>
      <c r="GD280" s="39">
        <f t="shared" si="187"/>
        <v>0</v>
      </c>
      <c r="GE280" s="39">
        <f t="shared" si="188"/>
        <v>0</v>
      </c>
      <c r="GF280" s="39"/>
      <c r="GG280" s="39"/>
      <c r="GH280" s="39">
        <f t="shared" si="189"/>
        <v>0</v>
      </c>
      <c r="GI280" s="39">
        <f t="shared" si="190"/>
        <v>0</v>
      </c>
      <c r="GJ280" s="39">
        <f t="shared" si="191"/>
        <v>316691</v>
      </c>
      <c r="GK280" s="39"/>
      <c r="GL280" s="39">
        <f t="shared" si="192"/>
        <v>0</v>
      </c>
      <c r="GM280" s="39"/>
      <c r="GN280" s="39">
        <f t="shared" si="198"/>
        <v>0</v>
      </c>
      <c r="GO280" s="40">
        <f t="shared" si="193"/>
        <v>60171</v>
      </c>
      <c r="GP280" s="40">
        <f t="shared" si="194"/>
        <v>376862</v>
      </c>
      <c r="GQ280" s="40">
        <f t="shared" si="195"/>
        <v>376862</v>
      </c>
      <c r="GR280" s="39" t="str">
        <f>IFERROR(VLOOKUP(CONCATENATE(C280,R280,S280),'Clientes Afectados'!$L$4:$M$249,2,0),"NO")</f>
        <v>NO</v>
      </c>
      <c r="GS280" s="64">
        <f t="shared" si="197"/>
        <v>32</v>
      </c>
      <c r="GT280" s="39" t="e">
        <f>+IF(GS280&gt;#REF!,"SI","NO")</f>
        <v>#REF!</v>
      </c>
    </row>
    <row r="281" spans="1:202" x14ac:dyDescent="0.25">
      <c r="A281" s="35">
        <v>43040</v>
      </c>
      <c r="B281" s="36">
        <v>1594986</v>
      </c>
      <c r="C281" s="36">
        <v>533110</v>
      </c>
      <c r="D281" s="36">
        <v>533110</v>
      </c>
      <c r="E281" s="37" t="s">
        <v>254</v>
      </c>
      <c r="F281" s="37" t="s">
        <v>229</v>
      </c>
      <c r="G281" s="37" t="s">
        <v>255</v>
      </c>
      <c r="H281" s="85" t="s">
        <v>231</v>
      </c>
      <c r="I281" s="37" t="s">
        <v>244</v>
      </c>
      <c r="J281" s="37" t="s">
        <v>233</v>
      </c>
      <c r="K281" s="37" t="s">
        <v>234</v>
      </c>
      <c r="L281" s="37" t="s">
        <v>235</v>
      </c>
      <c r="M281" s="37" t="s">
        <v>252</v>
      </c>
      <c r="N281" s="37" t="s">
        <v>256</v>
      </c>
      <c r="O281" s="37" t="s">
        <v>253</v>
      </c>
      <c r="P281" s="37" t="s">
        <v>239</v>
      </c>
      <c r="Q281" s="37" t="s">
        <v>240</v>
      </c>
      <c r="R281" s="38">
        <v>42983</v>
      </c>
      <c r="S281" s="38">
        <v>43045</v>
      </c>
      <c r="T281" s="38">
        <v>43047</v>
      </c>
      <c r="U281" s="36">
        <v>205170134</v>
      </c>
      <c r="V281" s="36">
        <v>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36">
        <v>759</v>
      </c>
      <c r="AD281" s="36">
        <v>0</v>
      </c>
      <c r="AE281" s="36">
        <v>0</v>
      </c>
      <c r="AF281" s="36">
        <v>0</v>
      </c>
      <c r="AG281" s="36">
        <v>0</v>
      </c>
      <c r="AH281" s="36">
        <v>146967</v>
      </c>
      <c r="AI281" s="36">
        <v>790</v>
      </c>
      <c r="AJ281" s="36">
        <v>0</v>
      </c>
      <c r="AK281" s="36">
        <v>57396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0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42506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>
        <v>0</v>
      </c>
      <c r="BO281" s="36">
        <v>0</v>
      </c>
      <c r="BP281" s="36">
        <v>0</v>
      </c>
      <c r="BQ281" s="36">
        <v>0</v>
      </c>
      <c r="BR281" s="36">
        <v>0</v>
      </c>
      <c r="BS281" s="36">
        <v>0</v>
      </c>
      <c r="BT281" s="36">
        <v>0</v>
      </c>
      <c r="BU281" s="36">
        <v>0</v>
      </c>
      <c r="BV281" s="36">
        <v>0</v>
      </c>
      <c r="BW281" s="36">
        <v>0</v>
      </c>
      <c r="BX281" s="36">
        <v>0</v>
      </c>
      <c r="BY281" s="36">
        <v>0</v>
      </c>
      <c r="BZ281" s="36">
        <v>81736</v>
      </c>
      <c r="CA281" s="36">
        <v>2128</v>
      </c>
      <c r="CB281" s="36">
        <v>0</v>
      </c>
      <c r="CC281" s="36">
        <v>0</v>
      </c>
      <c r="CD281" s="36">
        <v>278590</v>
      </c>
      <c r="CE281" s="36">
        <v>331523</v>
      </c>
      <c r="CF281" s="36">
        <v>0</v>
      </c>
      <c r="CG281" s="36">
        <v>52932</v>
      </c>
      <c r="CH281" s="36">
        <v>0</v>
      </c>
      <c r="CI281" s="36">
        <v>0</v>
      </c>
      <c r="CJ281" s="36">
        <v>0</v>
      </c>
      <c r="CK281" s="36">
        <v>0</v>
      </c>
      <c r="CL281" s="36">
        <v>52932</v>
      </c>
      <c r="CM281" s="36">
        <v>-331523</v>
      </c>
      <c r="CN281" s="36">
        <v>0</v>
      </c>
      <c r="CO281" s="36">
        <v>0</v>
      </c>
      <c r="CP281" s="36">
        <v>0</v>
      </c>
      <c r="CQ281" s="36">
        <v>0</v>
      </c>
      <c r="CR281" s="36">
        <v>0</v>
      </c>
      <c r="CS281" s="36">
        <v>0</v>
      </c>
      <c r="CT281" s="36">
        <v>0</v>
      </c>
      <c r="CU281" s="36">
        <v>0</v>
      </c>
      <c r="CV281" s="36">
        <v>0</v>
      </c>
      <c r="CW281" s="36">
        <v>0</v>
      </c>
      <c r="CX281" s="36">
        <v>0</v>
      </c>
      <c r="CY281" s="36">
        <v>0</v>
      </c>
      <c r="CZ281" s="36">
        <v>0</v>
      </c>
      <c r="DA281" s="36">
        <v>0</v>
      </c>
      <c r="DB281" s="36">
        <v>0</v>
      </c>
      <c r="DC281" s="36">
        <v>0</v>
      </c>
      <c r="DD281" s="36">
        <v>0</v>
      </c>
      <c r="DE281" s="36">
        <v>-331523</v>
      </c>
      <c r="DF281" s="36">
        <v>0</v>
      </c>
      <c r="DG281" s="36">
        <v>0</v>
      </c>
      <c r="DH281" s="36">
        <v>0</v>
      </c>
      <c r="DI281" s="36">
        <v>0</v>
      </c>
      <c r="DJ281" s="36">
        <v>0</v>
      </c>
      <c r="DK281" s="36">
        <v>0</v>
      </c>
      <c r="DL281" s="36">
        <v>0</v>
      </c>
      <c r="DM281" s="36">
        <v>0</v>
      </c>
      <c r="DN281" s="36">
        <v>0</v>
      </c>
      <c r="DO281" s="36">
        <v>0</v>
      </c>
      <c r="DP281" s="36">
        <v>0</v>
      </c>
      <c r="DQ281" s="36">
        <v>0</v>
      </c>
      <c r="DR281" s="36">
        <v>0</v>
      </c>
      <c r="DS281" s="36">
        <v>0</v>
      </c>
      <c r="DT281" s="36">
        <v>0</v>
      </c>
      <c r="DU281" s="36">
        <v>0</v>
      </c>
      <c r="DV281" s="36">
        <v>0</v>
      </c>
      <c r="DW281" s="36">
        <v>0</v>
      </c>
      <c r="DX281" s="36">
        <v>0</v>
      </c>
      <c r="DY281" s="36">
        <v>0</v>
      </c>
      <c r="DZ281" s="36">
        <v>0</v>
      </c>
      <c r="EA281" s="36">
        <v>0</v>
      </c>
      <c r="EB281" s="36">
        <v>0</v>
      </c>
      <c r="EC281" s="36">
        <v>0</v>
      </c>
      <c r="ED281" s="36">
        <v>0</v>
      </c>
      <c r="EE281" s="36">
        <v>0</v>
      </c>
      <c r="EF281" s="36">
        <v>0</v>
      </c>
      <c r="EG281" s="36">
        <v>0</v>
      </c>
      <c r="EH281" s="36">
        <v>0</v>
      </c>
      <c r="EI281" s="36">
        <v>0</v>
      </c>
      <c r="EJ281" s="36">
        <v>0</v>
      </c>
      <c r="EK281" s="36">
        <v>0</v>
      </c>
      <c r="EL281" s="36">
        <v>0</v>
      </c>
      <c r="EM281" s="36">
        <v>0</v>
      </c>
      <c r="EN281" s="36">
        <v>0</v>
      </c>
      <c r="EO281" s="36">
        <v>0</v>
      </c>
      <c r="EP281" s="36">
        <v>0</v>
      </c>
      <c r="EQ281" s="36">
        <v>0</v>
      </c>
      <c r="ER281" s="36">
        <v>0</v>
      </c>
      <c r="ES281" s="36">
        <v>0</v>
      </c>
      <c r="ET281" s="36">
        <v>0</v>
      </c>
      <c r="EU281" s="36">
        <v>0</v>
      </c>
      <c r="EV281" s="36">
        <v>0</v>
      </c>
      <c r="EW281" s="36">
        <v>0</v>
      </c>
      <c r="EX281" s="36">
        <v>0</v>
      </c>
      <c r="EY281" s="36">
        <v>0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0</v>
      </c>
      <c r="FF281" s="36">
        <v>0</v>
      </c>
      <c r="FG281" s="36">
        <v>0</v>
      </c>
      <c r="FH281" s="36">
        <v>0</v>
      </c>
      <c r="FI281" s="36">
        <v>0</v>
      </c>
      <c r="FJ281" s="36">
        <v>0</v>
      </c>
      <c r="FK281" s="36">
        <v>0</v>
      </c>
      <c r="FL281" s="36">
        <v>0</v>
      </c>
      <c r="FM281" s="36">
        <v>0</v>
      </c>
      <c r="FN281" s="36">
        <v>0</v>
      </c>
      <c r="FO281" s="36">
        <v>0</v>
      </c>
      <c r="FP281" s="36">
        <v>0</v>
      </c>
      <c r="FQ281" s="36">
        <v>52932</v>
      </c>
      <c r="FR281" s="36">
        <v>-1</v>
      </c>
      <c r="FS281" s="37"/>
      <c r="FT281" s="39">
        <f t="shared" si="177"/>
        <v>123502</v>
      </c>
      <c r="FU281" s="39">
        <f t="shared" si="178"/>
        <v>664</v>
      </c>
      <c r="FV281" s="39">
        <f t="shared" si="179"/>
        <v>0</v>
      </c>
      <c r="FW281" s="39">
        <f t="shared" si="180"/>
        <v>48232</v>
      </c>
      <c r="FX281" s="39">
        <f t="shared" si="181"/>
        <v>0</v>
      </c>
      <c r="FY281" s="39">
        <f t="shared" si="182"/>
        <v>0</v>
      </c>
      <c r="FZ281" s="39">
        <f t="shared" si="183"/>
        <v>0</v>
      </c>
      <c r="GA281" s="39">
        <f t="shared" si="184"/>
        <v>35719</v>
      </c>
      <c r="GB281" s="39">
        <f t="shared" si="185"/>
        <v>0</v>
      </c>
      <c r="GC281" s="39">
        <f t="shared" si="186"/>
        <v>0</v>
      </c>
      <c r="GD281" s="39">
        <f t="shared" si="187"/>
        <v>0</v>
      </c>
      <c r="GE281" s="39">
        <f t="shared" si="188"/>
        <v>0</v>
      </c>
      <c r="GF281" s="39"/>
      <c r="GG281" s="39"/>
      <c r="GH281" s="39">
        <f t="shared" si="189"/>
        <v>0</v>
      </c>
      <c r="GI281" s="39">
        <f t="shared" si="190"/>
        <v>0</v>
      </c>
      <c r="GJ281" s="39">
        <f t="shared" si="191"/>
        <v>208117</v>
      </c>
      <c r="GK281" s="39"/>
      <c r="GL281" s="39">
        <f t="shared" si="192"/>
        <v>0</v>
      </c>
      <c r="GM281" s="39"/>
      <c r="GN281" s="39">
        <f t="shared" si="198"/>
        <v>0</v>
      </c>
      <c r="GO281" s="40">
        <f t="shared" si="193"/>
        <v>39542</v>
      </c>
      <c r="GP281" s="40">
        <f t="shared" si="194"/>
        <v>247659</v>
      </c>
      <c r="GQ281" s="40">
        <f t="shared" si="195"/>
        <v>247659</v>
      </c>
      <c r="GR281" s="39" t="str">
        <f>IFERROR(VLOOKUP(CONCATENATE(C281,R281,S281),'Clientes Afectados'!$L$4:$M$249,2,0),"NO")</f>
        <v>NO</v>
      </c>
      <c r="GS281" s="64">
        <f t="shared" si="197"/>
        <v>62</v>
      </c>
      <c r="GT281" s="39" t="e">
        <f>+IF(GS281&gt;#REF!,"SI","NO")</f>
        <v>#REF!</v>
      </c>
    </row>
    <row r="282" spans="1:202" x14ac:dyDescent="0.25">
      <c r="A282" s="35">
        <v>43040</v>
      </c>
      <c r="B282" s="36">
        <v>1594986</v>
      </c>
      <c r="C282" s="36">
        <v>533111</v>
      </c>
      <c r="D282" s="36">
        <v>533111</v>
      </c>
      <c r="E282" s="37" t="s">
        <v>257</v>
      </c>
      <c r="F282" s="37" t="s">
        <v>258</v>
      </c>
      <c r="G282" s="37" t="s">
        <v>259</v>
      </c>
      <c r="H282" s="85" t="s">
        <v>231</v>
      </c>
      <c r="I282" s="37" t="s">
        <v>244</v>
      </c>
      <c r="J282" s="37" t="s">
        <v>233</v>
      </c>
      <c r="K282" s="37" t="s">
        <v>234</v>
      </c>
      <c r="L282" s="37" t="s">
        <v>235</v>
      </c>
      <c r="M282" s="37" t="s">
        <v>252</v>
      </c>
      <c r="N282" s="37" t="s">
        <v>253</v>
      </c>
      <c r="O282" s="37" t="s">
        <v>253</v>
      </c>
      <c r="P282" s="37" t="s">
        <v>239</v>
      </c>
      <c r="Q282" s="37" t="s">
        <v>240</v>
      </c>
      <c r="R282" s="38">
        <v>43013</v>
      </c>
      <c r="S282" s="38">
        <v>43045</v>
      </c>
      <c r="T282" s="38">
        <v>43047</v>
      </c>
      <c r="U282" s="36">
        <v>205170134</v>
      </c>
      <c r="V282" s="36">
        <v>48672</v>
      </c>
      <c r="W282" s="36">
        <v>0</v>
      </c>
      <c r="X282" s="36">
        <v>12841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117</v>
      </c>
      <c r="AE282" s="36">
        <v>120</v>
      </c>
      <c r="AF282" s="36">
        <v>117</v>
      </c>
      <c r="AG282" s="36">
        <v>119</v>
      </c>
      <c r="AH282" s="36">
        <v>121348</v>
      </c>
      <c r="AI282" s="36">
        <v>790</v>
      </c>
      <c r="AJ282" s="36">
        <v>0</v>
      </c>
      <c r="AK282" s="36">
        <v>3680576</v>
      </c>
      <c r="AL282" s="36">
        <v>0</v>
      </c>
      <c r="AM282" s="36">
        <v>0</v>
      </c>
      <c r="AN282" s="36">
        <v>0</v>
      </c>
      <c r="AO282" s="36">
        <v>0</v>
      </c>
      <c r="AP282" s="36">
        <v>0</v>
      </c>
      <c r="AQ282" s="36">
        <v>0</v>
      </c>
      <c r="AR282" s="36">
        <v>0</v>
      </c>
      <c r="AS282" s="36">
        <v>0</v>
      </c>
      <c r="AT282" s="36">
        <v>71994</v>
      </c>
      <c r="AU282" s="36">
        <v>0</v>
      </c>
      <c r="AV282" s="36">
        <v>0</v>
      </c>
      <c r="AW282" s="36">
        <v>27976</v>
      </c>
      <c r="AX282" s="36">
        <v>0</v>
      </c>
      <c r="AY282" s="36">
        <v>147448</v>
      </c>
      <c r="AZ282" s="36">
        <v>712634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0</v>
      </c>
      <c r="BN282" s="36">
        <v>0</v>
      </c>
      <c r="BO282" s="36">
        <v>0</v>
      </c>
      <c r="BP282" s="36">
        <v>0</v>
      </c>
      <c r="BQ282" s="36">
        <v>0</v>
      </c>
      <c r="BR282" s="36">
        <v>0</v>
      </c>
      <c r="BS282" s="36">
        <v>0</v>
      </c>
      <c r="BT282" s="36">
        <v>0</v>
      </c>
      <c r="BU282" s="36">
        <v>0</v>
      </c>
      <c r="BV282" s="36">
        <v>0</v>
      </c>
      <c r="BW282" s="36">
        <v>0</v>
      </c>
      <c r="BX282" s="36">
        <v>0</v>
      </c>
      <c r="BY282" s="36">
        <v>0</v>
      </c>
      <c r="BZ282" s="36">
        <v>173299</v>
      </c>
      <c r="CA282" s="36">
        <v>4285</v>
      </c>
      <c r="CB282" s="36">
        <v>0</v>
      </c>
      <c r="CC282" s="36">
        <v>0</v>
      </c>
      <c r="CD282" s="36">
        <v>4151555</v>
      </c>
      <c r="CE282" s="36">
        <v>4940350</v>
      </c>
      <c r="CF282" s="36">
        <v>0</v>
      </c>
      <c r="CG282" s="36">
        <v>788795</v>
      </c>
      <c r="CH282" s="36">
        <v>0</v>
      </c>
      <c r="CI282" s="36">
        <v>0</v>
      </c>
      <c r="CJ282" s="36">
        <v>0</v>
      </c>
      <c r="CK282" s="36">
        <v>0</v>
      </c>
      <c r="CL282" s="36">
        <v>788795</v>
      </c>
      <c r="CM282" s="36">
        <v>-4940350</v>
      </c>
      <c r="CN282" s="36">
        <v>0</v>
      </c>
      <c r="CO282" s="36">
        <v>0</v>
      </c>
      <c r="CP282" s="36">
        <v>0</v>
      </c>
      <c r="CQ282" s="36">
        <v>0</v>
      </c>
      <c r="CR282" s="36">
        <v>0</v>
      </c>
      <c r="CS282" s="36">
        <v>0</v>
      </c>
      <c r="CT282" s="36">
        <v>0</v>
      </c>
      <c r="CU282" s="36">
        <v>0</v>
      </c>
      <c r="CV282" s="36">
        <v>0</v>
      </c>
      <c r="CW282" s="36">
        <v>0</v>
      </c>
      <c r="CX282" s="36">
        <v>0</v>
      </c>
      <c r="CY282" s="36">
        <v>0</v>
      </c>
      <c r="CZ282" s="36">
        <v>0</v>
      </c>
      <c r="DA282" s="36">
        <v>0</v>
      </c>
      <c r="DB282" s="36">
        <v>0</v>
      </c>
      <c r="DC282" s="36">
        <v>0</v>
      </c>
      <c r="DD282" s="36">
        <v>0</v>
      </c>
      <c r="DE282" s="36">
        <v>-4940350</v>
      </c>
      <c r="DF282" s="36">
        <v>0</v>
      </c>
      <c r="DG282" s="36">
        <v>0</v>
      </c>
      <c r="DH282" s="36">
        <v>0</v>
      </c>
      <c r="DI282" s="36">
        <v>0</v>
      </c>
      <c r="DJ282" s="36">
        <v>0</v>
      </c>
      <c r="DK282" s="36">
        <v>0</v>
      </c>
      <c r="DL282" s="36">
        <v>0</v>
      </c>
      <c r="DM282" s="36">
        <v>0</v>
      </c>
      <c r="DN282" s="36">
        <v>0</v>
      </c>
      <c r="DO282" s="36">
        <v>0</v>
      </c>
      <c r="DP282" s="36">
        <v>0</v>
      </c>
      <c r="DQ282" s="36">
        <v>0</v>
      </c>
      <c r="DR282" s="36">
        <v>0</v>
      </c>
      <c r="DS282" s="36">
        <v>0</v>
      </c>
      <c r="DT282" s="36">
        <v>0</v>
      </c>
      <c r="DU282" s="36">
        <v>0</v>
      </c>
      <c r="DV282" s="36">
        <v>0</v>
      </c>
      <c r="DW282" s="36">
        <v>0</v>
      </c>
      <c r="DX282" s="36">
        <v>0</v>
      </c>
      <c r="DY282" s="36">
        <v>0</v>
      </c>
      <c r="DZ282" s="36">
        <v>0</v>
      </c>
      <c r="EA282" s="36">
        <v>0</v>
      </c>
      <c r="EB282" s="36">
        <v>0</v>
      </c>
      <c r="EC282" s="36">
        <v>0</v>
      </c>
      <c r="ED282" s="36">
        <v>0</v>
      </c>
      <c r="EE282" s="36">
        <v>0</v>
      </c>
      <c r="EF282" s="36">
        <v>0</v>
      </c>
      <c r="EG282" s="36">
        <v>0</v>
      </c>
      <c r="EH282" s="36">
        <v>0</v>
      </c>
      <c r="EI282" s="36">
        <v>0</v>
      </c>
      <c r="EJ282" s="36">
        <v>0</v>
      </c>
      <c r="EK282" s="36">
        <v>0</v>
      </c>
      <c r="EL282" s="36">
        <v>0</v>
      </c>
      <c r="EM282" s="36">
        <v>0</v>
      </c>
      <c r="EN282" s="36">
        <v>0</v>
      </c>
      <c r="EO282" s="36">
        <v>0</v>
      </c>
      <c r="EP282" s="36">
        <v>0</v>
      </c>
      <c r="EQ282" s="36">
        <v>0</v>
      </c>
      <c r="ER282" s="36">
        <v>0</v>
      </c>
      <c r="ES282" s="36">
        <v>0</v>
      </c>
      <c r="ET282" s="36">
        <v>0</v>
      </c>
      <c r="EU282" s="36">
        <v>0</v>
      </c>
      <c r="EV282" s="36">
        <v>0</v>
      </c>
      <c r="EW282" s="36">
        <v>0</v>
      </c>
      <c r="EX282" s="36">
        <v>0</v>
      </c>
      <c r="EY282" s="36">
        <v>0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0</v>
      </c>
      <c r="FF282" s="36">
        <v>0</v>
      </c>
      <c r="FG282" s="36">
        <v>0</v>
      </c>
      <c r="FH282" s="36">
        <v>0</v>
      </c>
      <c r="FI282" s="36">
        <v>0</v>
      </c>
      <c r="FJ282" s="36">
        <v>0</v>
      </c>
      <c r="FK282" s="36">
        <v>0</v>
      </c>
      <c r="FL282" s="36">
        <v>0</v>
      </c>
      <c r="FM282" s="36">
        <v>0</v>
      </c>
      <c r="FN282" s="36">
        <v>0</v>
      </c>
      <c r="FO282" s="36">
        <v>0</v>
      </c>
      <c r="FP282" s="36">
        <v>0</v>
      </c>
      <c r="FQ282" s="36">
        <v>788795</v>
      </c>
      <c r="FR282" s="36">
        <v>0</v>
      </c>
      <c r="FS282" s="37"/>
      <c r="FT282" s="39">
        <f t="shared" si="177"/>
        <v>101973</v>
      </c>
      <c r="FU282" s="39">
        <f t="shared" si="178"/>
        <v>664</v>
      </c>
      <c r="FV282" s="39">
        <f t="shared" si="179"/>
        <v>0</v>
      </c>
      <c r="FW282" s="39">
        <f t="shared" si="180"/>
        <v>3092921</v>
      </c>
      <c r="FX282" s="39">
        <f t="shared" si="181"/>
        <v>0</v>
      </c>
      <c r="FY282" s="39">
        <f t="shared" si="182"/>
        <v>60499</v>
      </c>
      <c r="FZ282" s="39">
        <f t="shared" si="183"/>
        <v>0</v>
      </c>
      <c r="GA282" s="39">
        <f t="shared" si="184"/>
        <v>123906</v>
      </c>
      <c r="GB282" s="39">
        <f t="shared" si="185"/>
        <v>598852</v>
      </c>
      <c r="GC282" s="39">
        <f t="shared" si="186"/>
        <v>0</v>
      </c>
      <c r="GD282" s="39">
        <f t="shared" si="187"/>
        <v>0</v>
      </c>
      <c r="GE282" s="39">
        <f t="shared" si="188"/>
        <v>0</v>
      </c>
      <c r="GF282" s="39"/>
      <c r="GG282" s="39"/>
      <c r="GH282" s="39">
        <f t="shared" si="189"/>
        <v>23509.243697478993</v>
      </c>
      <c r="GI282" s="39">
        <f t="shared" si="190"/>
        <v>0</v>
      </c>
      <c r="GJ282" s="39">
        <f t="shared" si="191"/>
        <v>4002324.2436974789</v>
      </c>
      <c r="GK282" s="39"/>
      <c r="GL282" s="39">
        <f t="shared" si="192"/>
        <v>0</v>
      </c>
      <c r="GM282" s="39"/>
      <c r="GN282" s="39">
        <f t="shared" si="198"/>
        <v>0</v>
      </c>
      <c r="GO282" s="40">
        <f t="shared" si="193"/>
        <v>760442</v>
      </c>
      <c r="GP282" s="40">
        <f t="shared" si="194"/>
        <v>4762766.2436974794</v>
      </c>
      <c r="GQ282" s="40">
        <f t="shared" si="195"/>
        <v>4762766.2436974794</v>
      </c>
      <c r="GR282" s="39" t="str">
        <f>IFERROR(VLOOKUP(CONCATENATE(C282,R282,S282),'Clientes Afectados'!$L$4:$M$249,2,0),"NO")</f>
        <v>NO</v>
      </c>
      <c r="GS282" s="64">
        <f t="shared" si="197"/>
        <v>32</v>
      </c>
      <c r="GT282" s="39" t="e">
        <f>+IF(GS282&gt;#REF!,"SI","NO")</f>
        <v>#REF!</v>
      </c>
    </row>
    <row r="283" spans="1:202" x14ac:dyDescent="0.25">
      <c r="A283" s="35">
        <v>43040</v>
      </c>
      <c r="B283" s="36">
        <v>1594986</v>
      </c>
      <c r="C283" s="36">
        <v>574634</v>
      </c>
      <c r="D283" s="36">
        <v>574634</v>
      </c>
      <c r="E283" s="37" t="s">
        <v>347</v>
      </c>
      <c r="F283" s="37" t="s">
        <v>229</v>
      </c>
      <c r="G283" s="37" t="s">
        <v>322</v>
      </c>
      <c r="H283" s="85" t="s">
        <v>231</v>
      </c>
      <c r="I283" s="37" t="s">
        <v>310</v>
      </c>
      <c r="J283" s="37" t="s">
        <v>233</v>
      </c>
      <c r="K283" s="37" t="s">
        <v>234</v>
      </c>
      <c r="L283" s="37" t="s">
        <v>235</v>
      </c>
      <c r="M283" s="37" t="s">
        <v>323</v>
      </c>
      <c r="N283" s="37" t="s">
        <v>324</v>
      </c>
      <c r="O283" s="37" t="s">
        <v>324</v>
      </c>
      <c r="P283" s="37" t="s">
        <v>239</v>
      </c>
      <c r="Q283" s="37" t="s">
        <v>240</v>
      </c>
      <c r="R283" s="38">
        <v>43013</v>
      </c>
      <c r="S283" s="38">
        <v>43045</v>
      </c>
      <c r="T283" s="38">
        <v>43047</v>
      </c>
      <c r="U283" s="36">
        <v>205170134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66730</v>
      </c>
      <c r="AD283" s="36">
        <v>0</v>
      </c>
      <c r="AE283" s="36">
        <v>0</v>
      </c>
      <c r="AF283" s="36">
        <v>0</v>
      </c>
      <c r="AG283" s="36">
        <v>0</v>
      </c>
      <c r="AH283" s="36">
        <v>121348</v>
      </c>
      <c r="AI283" s="36">
        <v>790</v>
      </c>
      <c r="AJ283" s="36">
        <v>0</v>
      </c>
      <c r="AK283" s="36">
        <v>5046121</v>
      </c>
      <c r="AL283" s="36">
        <v>0</v>
      </c>
      <c r="AM283" s="36">
        <v>0</v>
      </c>
      <c r="AN283" s="36">
        <v>0</v>
      </c>
      <c r="AO283" s="36">
        <v>0</v>
      </c>
      <c r="AP283" s="36">
        <v>0</v>
      </c>
      <c r="AQ283" s="36">
        <v>0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150520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>
        <v>0</v>
      </c>
      <c r="BO283" s="36">
        <v>0</v>
      </c>
      <c r="BP283" s="36">
        <v>0</v>
      </c>
      <c r="BQ283" s="36">
        <v>0</v>
      </c>
      <c r="BR283" s="36">
        <v>0</v>
      </c>
      <c r="BS283" s="36">
        <v>0</v>
      </c>
      <c r="BT283" s="36">
        <v>0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408276</v>
      </c>
      <c r="CA283" s="36">
        <v>9680</v>
      </c>
      <c r="CB283" s="36">
        <v>0</v>
      </c>
      <c r="CC283" s="36">
        <v>0</v>
      </c>
      <c r="CD283" s="36">
        <v>4820786</v>
      </c>
      <c r="CE283" s="36">
        <v>5736734</v>
      </c>
      <c r="CF283" s="36">
        <v>0</v>
      </c>
      <c r="CG283" s="36">
        <v>915949</v>
      </c>
      <c r="CH283" s="36">
        <v>0</v>
      </c>
      <c r="CI283" s="36">
        <v>0</v>
      </c>
      <c r="CJ283" s="36">
        <v>0</v>
      </c>
      <c r="CK283" s="36">
        <v>0</v>
      </c>
      <c r="CL283" s="36">
        <v>915949</v>
      </c>
      <c r="CM283" s="36">
        <v>-5736734</v>
      </c>
      <c r="CN283" s="36">
        <v>0</v>
      </c>
      <c r="CO283" s="36">
        <v>0</v>
      </c>
      <c r="CP283" s="36">
        <v>0</v>
      </c>
      <c r="CQ283" s="36">
        <v>0</v>
      </c>
      <c r="CR283" s="36">
        <v>0</v>
      </c>
      <c r="CS283" s="36">
        <v>0</v>
      </c>
      <c r="CT283" s="36">
        <v>0</v>
      </c>
      <c r="CU283" s="36">
        <v>0</v>
      </c>
      <c r="CV283" s="36">
        <v>0</v>
      </c>
      <c r="CW283" s="36">
        <v>0</v>
      </c>
      <c r="CX283" s="36">
        <v>0</v>
      </c>
      <c r="CY283" s="36">
        <v>0</v>
      </c>
      <c r="CZ283" s="36">
        <v>0</v>
      </c>
      <c r="DA283" s="36">
        <v>0</v>
      </c>
      <c r="DB283" s="36">
        <v>0</v>
      </c>
      <c r="DC283" s="36">
        <v>0</v>
      </c>
      <c r="DD283" s="36">
        <v>84377</v>
      </c>
      <c r="DE283" s="36">
        <v>-5652357</v>
      </c>
      <c r="DF283" s="36">
        <v>0</v>
      </c>
      <c r="DG283" s="36">
        <v>0</v>
      </c>
      <c r="DH283" s="36">
        <v>0</v>
      </c>
      <c r="DI283" s="36">
        <v>0</v>
      </c>
      <c r="DJ283" s="36">
        <v>0</v>
      </c>
      <c r="DK283" s="36">
        <v>0</v>
      </c>
      <c r="DL283" s="36">
        <v>0</v>
      </c>
      <c r="DM283" s="36">
        <v>0</v>
      </c>
      <c r="DN283" s="36">
        <v>0</v>
      </c>
      <c r="DO283" s="36">
        <v>0</v>
      </c>
      <c r="DP283" s="36">
        <v>0</v>
      </c>
      <c r="DQ283" s="36">
        <v>0</v>
      </c>
      <c r="DR283" s="36">
        <v>0</v>
      </c>
      <c r="DS283" s="36">
        <v>0</v>
      </c>
      <c r="DT283" s="36">
        <v>0</v>
      </c>
      <c r="DU283" s="36">
        <v>0</v>
      </c>
      <c r="DV283" s="36">
        <v>0</v>
      </c>
      <c r="DW283" s="36">
        <v>0</v>
      </c>
      <c r="DX283" s="36">
        <v>0</v>
      </c>
      <c r="DY283" s="36">
        <v>0</v>
      </c>
      <c r="DZ283" s="36">
        <v>0</v>
      </c>
      <c r="EA283" s="36">
        <v>0</v>
      </c>
      <c r="EB283" s="36">
        <v>0</v>
      </c>
      <c r="EC283" s="36">
        <v>0</v>
      </c>
      <c r="ED283" s="36">
        <v>0</v>
      </c>
      <c r="EE283" s="36">
        <v>0</v>
      </c>
      <c r="EF283" s="36">
        <v>0</v>
      </c>
      <c r="EG283" s="36">
        <v>0</v>
      </c>
      <c r="EH283" s="36">
        <v>0</v>
      </c>
      <c r="EI283" s="36">
        <v>0</v>
      </c>
      <c r="EJ283" s="36">
        <v>0</v>
      </c>
      <c r="EK283" s="36">
        <v>0</v>
      </c>
      <c r="EL283" s="36">
        <v>0</v>
      </c>
      <c r="EM283" s="36">
        <v>0</v>
      </c>
      <c r="EN283" s="36">
        <v>0</v>
      </c>
      <c r="EO283" s="36">
        <v>0</v>
      </c>
      <c r="EP283" s="36">
        <v>0</v>
      </c>
      <c r="EQ283" s="36">
        <v>0</v>
      </c>
      <c r="ER283" s="36">
        <v>0</v>
      </c>
      <c r="ES283" s="36">
        <v>0</v>
      </c>
      <c r="ET283" s="36">
        <v>0</v>
      </c>
      <c r="EU283" s="36">
        <v>0</v>
      </c>
      <c r="EV283" s="36">
        <v>0</v>
      </c>
      <c r="EW283" s="36">
        <v>0</v>
      </c>
      <c r="EX283" s="36">
        <v>0</v>
      </c>
      <c r="EY283" s="36">
        <v>0</v>
      </c>
      <c r="EZ283" s="36">
        <v>-84377</v>
      </c>
      <c r="FA283" s="36">
        <v>0</v>
      </c>
      <c r="FB283" s="36">
        <v>0</v>
      </c>
      <c r="FC283" s="36">
        <v>0</v>
      </c>
      <c r="FD283" s="36">
        <v>0</v>
      </c>
      <c r="FE283" s="36">
        <v>0</v>
      </c>
      <c r="FF283" s="36">
        <v>0</v>
      </c>
      <c r="FG283" s="36">
        <v>0</v>
      </c>
      <c r="FH283" s="36">
        <v>0</v>
      </c>
      <c r="FI283" s="36">
        <v>0</v>
      </c>
      <c r="FJ283" s="36">
        <v>0</v>
      </c>
      <c r="FK283" s="36">
        <v>0</v>
      </c>
      <c r="FL283" s="36">
        <v>0</v>
      </c>
      <c r="FM283" s="36">
        <v>0</v>
      </c>
      <c r="FN283" s="36">
        <v>0</v>
      </c>
      <c r="FO283" s="36">
        <v>0</v>
      </c>
      <c r="FP283" s="36">
        <v>-84377</v>
      </c>
      <c r="FQ283" s="36">
        <v>915949</v>
      </c>
      <c r="FR283" s="36">
        <v>1</v>
      </c>
      <c r="FS283" s="37"/>
      <c r="FT283" s="39">
        <f t="shared" si="177"/>
        <v>101973</v>
      </c>
      <c r="FU283" s="39">
        <f t="shared" si="178"/>
        <v>664</v>
      </c>
      <c r="FV283" s="39">
        <f t="shared" si="179"/>
        <v>0</v>
      </c>
      <c r="FW283" s="39">
        <f t="shared" si="180"/>
        <v>4240438</v>
      </c>
      <c r="FX283" s="39">
        <f t="shared" si="181"/>
        <v>0</v>
      </c>
      <c r="FY283" s="39">
        <f t="shared" si="182"/>
        <v>0</v>
      </c>
      <c r="FZ283" s="39">
        <f t="shared" si="183"/>
        <v>0</v>
      </c>
      <c r="GA283" s="39">
        <f t="shared" si="184"/>
        <v>126487</v>
      </c>
      <c r="GB283" s="39">
        <f t="shared" si="185"/>
        <v>0</v>
      </c>
      <c r="GC283" s="39">
        <f t="shared" si="186"/>
        <v>0</v>
      </c>
      <c r="GD283" s="39">
        <f t="shared" si="187"/>
        <v>0</v>
      </c>
      <c r="GE283" s="39">
        <f t="shared" si="188"/>
        <v>0</v>
      </c>
      <c r="GF283" s="39"/>
      <c r="GG283" s="39"/>
      <c r="GH283" s="39">
        <f t="shared" si="189"/>
        <v>0</v>
      </c>
      <c r="GI283" s="39">
        <f t="shared" si="190"/>
        <v>-84377</v>
      </c>
      <c r="GJ283" s="39">
        <f t="shared" si="191"/>
        <v>4469562</v>
      </c>
      <c r="GK283" s="39"/>
      <c r="GL283" s="39">
        <f t="shared" si="192"/>
        <v>0</v>
      </c>
      <c r="GM283" s="39"/>
      <c r="GN283" s="39">
        <f t="shared" si="198"/>
        <v>-84377</v>
      </c>
      <c r="GO283" s="40">
        <f t="shared" si="193"/>
        <v>849217</v>
      </c>
      <c r="GP283" s="40">
        <f t="shared" si="194"/>
        <v>5318779</v>
      </c>
      <c r="GQ283" s="40">
        <f t="shared" si="195"/>
        <v>5234402</v>
      </c>
      <c r="GR283" s="39" t="str">
        <f>IFERROR(VLOOKUP(CONCATENATE(C283,R283,S283),'Clientes Afectados'!$L$4:$M$249,2,0),"NO")</f>
        <v>NO</v>
      </c>
      <c r="GS283" s="64">
        <f t="shared" si="197"/>
        <v>32</v>
      </c>
      <c r="GT283" s="39" t="e">
        <f>+IF(GS283&gt;#REF!,"SI","NO")</f>
        <v>#REF!</v>
      </c>
    </row>
    <row r="284" spans="1:202" x14ac:dyDescent="0.25">
      <c r="A284" s="35">
        <v>43040</v>
      </c>
      <c r="B284" s="36">
        <v>1594986</v>
      </c>
      <c r="C284" s="36">
        <v>916308</v>
      </c>
      <c r="D284" s="36">
        <v>916308</v>
      </c>
      <c r="E284" s="37" t="s">
        <v>260</v>
      </c>
      <c r="F284" s="37" t="s">
        <v>229</v>
      </c>
      <c r="G284" s="37" t="s">
        <v>261</v>
      </c>
      <c r="H284" s="85" t="s">
        <v>231</v>
      </c>
      <c r="I284" s="37" t="s">
        <v>310</v>
      </c>
      <c r="J284" s="37" t="s">
        <v>263</v>
      </c>
      <c r="K284" s="37" t="s">
        <v>234</v>
      </c>
      <c r="L284" s="37" t="s">
        <v>235</v>
      </c>
      <c r="M284" s="37" t="s">
        <v>264</v>
      </c>
      <c r="N284" s="37" t="s">
        <v>236</v>
      </c>
      <c r="O284" s="37" t="s">
        <v>236</v>
      </c>
      <c r="P284" s="37" t="s">
        <v>239</v>
      </c>
      <c r="Q284" s="37" t="s">
        <v>240</v>
      </c>
      <c r="R284" s="38">
        <v>42983</v>
      </c>
      <c r="S284" s="38">
        <v>43045</v>
      </c>
      <c r="T284" s="38">
        <v>43047</v>
      </c>
      <c r="U284" s="36">
        <v>205170134</v>
      </c>
      <c r="V284" s="36">
        <v>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36">
        <v>25618</v>
      </c>
      <c r="AD284" s="36">
        <v>0</v>
      </c>
      <c r="AE284" s="36">
        <v>0</v>
      </c>
      <c r="AF284" s="36">
        <v>0</v>
      </c>
      <c r="AG284" s="36">
        <v>0</v>
      </c>
      <c r="AH284" s="36">
        <v>82999</v>
      </c>
      <c r="AI284" s="36">
        <v>790</v>
      </c>
      <c r="AJ284" s="36">
        <v>0</v>
      </c>
      <c r="AK284" s="36">
        <v>1824384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0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83780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36">
        <v>0</v>
      </c>
      <c r="BN284" s="36">
        <v>0</v>
      </c>
      <c r="BO284" s="36">
        <v>0</v>
      </c>
      <c r="BP284" s="36">
        <v>0</v>
      </c>
      <c r="BQ284" s="36">
        <v>0</v>
      </c>
      <c r="BR284" s="36">
        <v>0</v>
      </c>
      <c r="BS284" s="36">
        <v>0</v>
      </c>
      <c r="BT284" s="36">
        <v>0</v>
      </c>
      <c r="BU284" s="36">
        <v>0</v>
      </c>
      <c r="BV284" s="36">
        <v>0</v>
      </c>
      <c r="BW284" s="36">
        <v>0</v>
      </c>
      <c r="BX284" s="36">
        <v>0</v>
      </c>
      <c r="BY284" s="36">
        <v>0</v>
      </c>
      <c r="BZ284" s="36">
        <v>156462</v>
      </c>
      <c r="CA284" s="36">
        <v>4381</v>
      </c>
      <c r="CB284" s="36">
        <v>0</v>
      </c>
      <c r="CC284" s="36">
        <v>0</v>
      </c>
      <c r="CD284" s="36">
        <v>1809072</v>
      </c>
      <c r="CE284" s="36">
        <v>2152796</v>
      </c>
      <c r="CF284" s="36">
        <v>0</v>
      </c>
      <c r="CG284" s="36">
        <v>343724</v>
      </c>
      <c r="CH284" s="36">
        <v>0</v>
      </c>
      <c r="CI284" s="36">
        <v>0</v>
      </c>
      <c r="CJ284" s="36">
        <v>0</v>
      </c>
      <c r="CK284" s="36">
        <v>0</v>
      </c>
      <c r="CL284" s="36">
        <v>343724</v>
      </c>
      <c r="CM284" s="36">
        <v>-2152796</v>
      </c>
      <c r="CN284" s="36">
        <v>0</v>
      </c>
      <c r="CO284" s="36">
        <v>0</v>
      </c>
      <c r="CP284" s="36">
        <v>0</v>
      </c>
      <c r="CQ284" s="36">
        <v>0</v>
      </c>
      <c r="CR284" s="36">
        <v>0</v>
      </c>
      <c r="CS284" s="36">
        <v>0</v>
      </c>
      <c r="CT284" s="36">
        <v>0</v>
      </c>
      <c r="CU284" s="36">
        <v>0</v>
      </c>
      <c r="CV284" s="36">
        <v>0</v>
      </c>
      <c r="CW284" s="36">
        <v>0</v>
      </c>
      <c r="CX284" s="36">
        <v>0</v>
      </c>
      <c r="CY284" s="36">
        <v>0</v>
      </c>
      <c r="CZ284" s="36">
        <v>0</v>
      </c>
      <c r="DA284" s="36">
        <v>0</v>
      </c>
      <c r="DB284" s="36">
        <v>0</v>
      </c>
      <c r="DC284" s="36">
        <v>0</v>
      </c>
      <c r="DD284" s="36">
        <v>0</v>
      </c>
      <c r="DE284" s="36">
        <v>-2152796</v>
      </c>
      <c r="DF284" s="36">
        <v>0</v>
      </c>
      <c r="DG284" s="36">
        <v>0</v>
      </c>
      <c r="DH284" s="36">
        <v>0</v>
      </c>
      <c r="DI284" s="36">
        <v>0</v>
      </c>
      <c r="DJ284" s="36">
        <v>0</v>
      </c>
      <c r="DK284" s="36">
        <v>0</v>
      </c>
      <c r="DL284" s="36">
        <v>0</v>
      </c>
      <c r="DM284" s="36">
        <v>0</v>
      </c>
      <c r="DN284" s="36">
        <v>0</v>
      </c>
      <c r="DO284" s="36">
        <v>0</v>
      </c>
      <c r="DP284" s="36">
        <v>0</v>
      </c>
      <c r="DQ284" s="36">
        <v>0</v>
      </c>
      <c r="DR284" s="36">
        <v>0</v>
      </c>
      <c r="DS284" s="36">
        <v>0</v>
      </c>
      <c r="DT284" s="36">
        <v>0</v>
      </c>
      <c r="DU284" s="36">
        <v>0</v>
      </c>
      <c r="DV284" s="36">
        <v>0</v>
      </c>
      <c r="DW284" s="36">
        <v>0</v>
      </c>
      <c r="DX284" s="36">
        <v>0</v>
      </c>
      <c r="DY284" s="36">
        <v>0</v>
      </c>
      <c r="DZ284" s="36">
        <v>0</v>
      </c>
      <c r="EA284" s="36">
        <v>0</v>
      </c>
      <c r="EB284" s="36">
        <v>0</v>
      </c>
      <c r="EC284" s="36">
        <v>0</v>
      </c>
      <c r="ED284" s="36">
        <v>0</v>
      </c>
      <c r="EE284" s="36">
        <v>0</v>
      </c>
      <c r="EF284" s="36">
        <v>0</v>
      </c>
      <c r="EG284" s="36">
        <v>0</v>
      </c>
      <c r="EH284" s="36">
        <v>0</v>
      </c>
      <c r="EI284" s="36">
        <v>0</v>
      </c>
      <c r="EJ284" s="36">
        <v>0</v>
      </c>
      <c r="EK284" s="36">
        <v>0</v>
      </c>
      <c r="EL284" s="36">
        <v>0</v>
      </c>
      <c r="EM284" s="36">
        <v>0</v>
      </c>
      <c r="EN284" s="36">
        <v>0</v>
      </c>
      <c r="EO284" s="36">
        <v>0</v>
      </c>
      <c r="EP284" s="36">
        <v>0</v>
      </c>
      <c r="EQ284" s="36">
        <v>0</v>
      </c>
      <c r="ER284" s="36">
        <v>0</v>
      </c>
      <c r="ES284" s="36">
        <v>0</v>
      </c>
      <c r="ET284" s="36">
        <v>0</v>
      </c>
      <c r="EU284" s="36">
        <v>0</v>
      </c>
      <c r="EV284" s="36">
        <v>0</v>
      </c>
      <c r="EW284" s="36">
        <v>0</v>
      </c>
      <c r="EX284" s="36">
        <v>0</v>
      </c>
      <c r="EY284" s="36">
        <v>0</v>
      </c>
      <c r="EZ284" s="36">
        <v>0</v>
      </c>
      <c r="FA284" s="36">
        <v>0</v>
      </c>
      <c r="FB284" s="36">
        <v>0</v>
      </c>
      <c r="FC284" s="36">
        <v>0</v>
      </c>
      <c r="FD284" s="36">
        <v>0</v>
      </c>
      <c r="FE284" s="36">
        <v>0</v>
      </c>
      <c r="FF284" s="36">
        <v>0</v>
      </c>
      <c r="FG284" s="36">
        <v>0</v>
      </c>
      <c r="FH284" s="36">
        <v>0</v>
      </c>
      <c r="FI284" s="36">
        <v>0</v>
      </c>
      <c r="FJ284" s="36">
        <v>0</v>
      </c>
      <c r="FK284" s="36">
        <v>0</v>
      </c>
      <c r="FL284" s="36">
        <v>0</v>
      </c>
      <c r="FM284" s="36">
        <v>0</v>
      </c>
      <c r="FN284" s="36">
        <v>0</v>
      </c>
      <c r="FO284" s="36">
        <v>0</v>
      </c>
      <c r="FP284" s="36">
        <v>0</v>
      </c>
      <c r="FQ284" s="36">
        <v>343724</v>
      </c>
      <c r="FR284" s="36">
        <v>0</v>
      </c>
      <c r="FS284" s="37"/>
      <c r="FT284" s="39">
        <f t="shared" ref="FT284:FT347" si="199">ROUND(AH284/1.19,0)</f>
        <v>69747</v>
      </c>
      <c r="FU284" s="39">
        <f t="shared" ref="FU284:FU347" si="200">ROUND(AI284/1.19,0)</f>
        <v>664</v>
      </c>
      <c r="FV284" s="39">
        <f t="shared" ref="FV284:FV347" si="201">ROUND(AJ284/1.19,0)</f>
        <v>0</v>
      </c>
      <c r="FW284" s="39">
        <f t="shared" ref="FW284:FW347" si="202">ROUND(AK284/1.19,0)</f>
        <v>1533096</v>
      </c>
      <c r="FX284" s="39">
        <f t="shared" ref="FX284:FX347" si="203">ROUND(AL284/1.19,0)</f>
        <v>0</v>
      </c>
      <c r="FY284" s="39">
        <f t="shared" ref="FY284:FY347" si="204">ROUND(AT284/1.19,0)</f>
        <v>0</v>
      </c>
      <c r="FZ284" s="39">
        <f t="shared" ref="FZ284:FZ347" si="205">ROUND(AN284/1.19,0)</f>
        <v>0</v>
      </c>
      <c r="GA284" s="39">
        <f t="shared" ref="GA284:GA347" si="206">ROUND(AY284/1.19,0)</f>
        <v>70403</v>
      </c>
      <c r="GB284" s="39">
        <f t="shared" ref="GB284:GB347" si="207">ROUND(AZ284/1.19,0)</f>
        <v>0</v>
      </c>
      <c r="GC284" s="39">
        <f t="shared" ref="GC284:GC347" si="208">ROUND(BA284/1.19,0)</f>
        <v>0</v>
      </c>
      <c r="GD284" s="39">
        <f t="shared" ref="GD284:GD347" si="209">ROUND(BN284/1.19,0)</f>
        <v>0</v>
      </c>
      <c r="GE284" s="39">
        <f t="shared" ref="GE284:GE347" si="210">ROUND(BO284/1.19,0)</f>
        <v>0</v>
      </c>
      <c r="GF284" s="39"/>
      <c r="GG284" s="39"/>
      <c r="GH284" s="39">
        <f t="shared" ref="GH284:GH347" si="211">AW284/1.19</f>
        <v>0</v>
      </c>
      <c r="GI284" s="39">
        <f t="shared" ref="GI284:GI347" si="212">EZ284</f>
        <v>0</v>
      </c>
      <c r="GJ284" s="39">
        <f t="shared" ref="GJ284:GJ347" si="213">SUM(FT284:GE284)+GH284</f>
        <v>1673910</v>
      </c>
      <c r="GK284" s="39"/>
      <c r="GL284" s="39">
        <f t="shared" ref="GL284:GL347" si="214">BP284</f>
        <v>0</v>
      </c>
      <c r="GM284" s="39"/>
      <c r="GN284" s="39">
        <f t="shared" si="198"/>
        <v>0</v>
      </c>
      <c r="GO284" s="40">
        <f t="shared" ref="GO284:GO347" si="215">ROUND(GJ284*0.19,0)</f>
        <v>318043</v>
      </c>
      <c r="GP284" s="40">
        <f t="shared" ref="GP284:GP347" si="216">+GJ284+GO284</f>
        <v>1991953</v>
      </c>
      <c r="GQ284" s="40">
        <f t="shared" ref="GQ284:GQ347" si="217">+GP284+GK284+GL284+GM284+GN284</f>
        <v>1991953</v>
      </c>
      <c r="GR284" s="39" t="str">
        <f>IFERROR(VLOOKUP(CONCATENATE(C284,R284,S284),'Clientes Afectados'!$L$4:$M$249,2,0),"NO")</f>
        <v>NO</v>
      </c>
      <c r="GS284" s="64">
        <f t="shared" si="197"/>
        <v>62</v>
      </c>
      <c r="GT284" s="39" t="e">
        <f>+IF(GS284&gt;#REF!,"SI","NO")</f>
        <v>#REF!</v>
      </c>
    </row>
    <row r="285" spans="1:202" x14ac:dyDescent="0.25">
      <c r="A285" s="35">
        <v>43040</v>
      </c>
      <c r="B285" s="36">
        <v>1594986</v>
      </c>
      <c r="C285" s="36">
        <v>973766</v>
      </c>
      <c r="D285" s="36">
        <v>973766</v>
      </c>
      <c r="E285" s="37" t="s">
        <v>265</v>
      </c>
      <c r="F285" s="37" t="s">
        <v>229</v>
      </c>
      <c r="G285" s="37" t="s">
        <v>266</v>
      </c>
      <c r="H285" s="85" t="s">
        <v>231</v>
      </c>
      <c r="I285" s="37" t="s">
        <v>310</v>
      </c>
      <c r="J285" s="37" t="s">
        <v>263</v>
      </c>
      <c r="K285" s="37" t="s">
        <v>234</v>
      </c>
      <c r="L285" s="37" t="s">
        <v>235</v>
      </c>
      <c r="M285" s="37" t="s">
        <v>264</v>
      </c>
      <c r="N285" s="37" t="s">
        <v>236</v>
      </c>
      <c r="O285" s="37" t="s">
        <v>236</v>
      </c>
      <c r="P285" s="37" t="s">
        <v>239</v>
      </c>
      <c r="Q285" s="37" t="s">
        <v>240</v>
      </c>
      <c r="R285" s="38">
        <v>43013</v>
      </c>
      <c r="S285" s="38">
        <v>43045</v>
      </c>
      <c r="T285" s="38">
        <v>43047</v>
      </c>
      <c r="U285" s="36">
        <v>205170134</v>
      </c>
      <c r="V285" s="36">
        <v>30188</v>
      </c>
      <c r="W285" s="36">
        <v>0</v>
      </c>
      <c r="X285" s="36">
        <v>14892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79</v>
      </c>
      <c r="AE285" s="36">
        <v>82</v>
      </c>
      <c r="AF285" s="36">
        <v>79</v>
      </c>
      <c r="AG285" s="36">
        <v>80</v>
      </c>
      <c r="AH285" s="36">
        <v>0</v>
      </c>
      <c r="AI285" s="36">
        <v>790</v>
      </c>
      <c r="AJ285" s="36">
        <v>0</v>
      </c>
      <c r="AK285" s="36">
        <v>2149837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44654</v>
      </c>
      <c r="AU285" s="36">
        <v>0</v>
      </c>
      <c r="AV285" s="36">
        <v>0</v>
      </c>
      <c r="AW285" s="36">
        <v>17351</v>
      </c>
      <c r="AX285" s="36">
        <v>0</v>
      </c>
      <c r="AY285" s="36">
        <v>100756</v>
      </c>
      <c r="AZ285" s="36">
        <v>479082</v>
      </c>
      <c r="BA285" s="36">
        <v>81890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  <c r="BP285" s="36">
        <v>0</v>
      </c>
      <c r="BQ285" s="36">
        <v>0</v>
      </c>
      <c r="BR285" s="36">
        <v>0</v>
      </c>
      <c r="BS285" s="36">
        <v>0</v>
      </c>
      <c r="BT285" s="36">
        <v>0</v>
      </c>
      <c r="BU285" s="36">
        <v>0</v>
      </c>
      <c r="BV285" s="36">
        <v>0</v>
      </c>
      <c r="BW285" s="36">
        <v>0</v>
      </c>
      <c r="BX285" s="36">
        <v>0</v>
      </c>
      <c r="BY285" s="36">
        <v>0</v>
      </c>
      <c r="BZ285" s="36">
        <v>168921</v>
      </c>
      <c r="CA285" s="36">
        <v>3663</v>
      </c>
      <c r="CB285" s="36">
        <v>0</v>
      </c>
      <c r="CC285" s="36">
        <v>0</v>
      </c>
      <c r="CD285" s="36">
        <v>2560458</v>
      </c>
      <c r="CE285" s="36">
        <v>3046944</v>
      </c>
      <c r="CF285" s="36">
        <v>0</v>
      </c>
      <c r="CG285" s="36">
        <v>486487</v>
      </c>
      <c r="CH285" s="36">
        <v>0</v>
      </c>
      <c r="CI285" s="36">
        <v>0</v>
      </c>
      <c r="CJ285" s="36">
        <v>0</v>
      </c>
      <c r="CK285" s="36">
        <v>0</v>
      </c>
      <c r="CL285" s="36">
        <v>486487</v>
      </c>
      <c r="CM285" s="36">
        <v>-3046944</v>
      </c>
      <c r="CN285" s="36">
        <v>0</v>
      </c>
      <c r="CO285" s="36">
        <v>0</v>
      </c>
      <c r="CP285" s="36">
        <v>0</v>
      </c>
      <c r="CQ285" s="36">
        <v>0</v>
      </c>
      <c r="CR285" s="36">
        <v>0</v>
      </c>
      <c r="CS285" s="36">
        <v>0</v>
      </c>
      <c r="CT285" s="36">
        <v>0</v>
      </c>
      <c r="CU285" s="36">
        <v>0</v>
      </c>
      <c r="CV285" s="36">
        <v>0</v>
      </c>
      <c r="CW285" s="36">
        <v>0</v>
      </c>
      <c r="CX285" s="36">
        <v>0</v>
      </c>
      <c r="CY285" s="36">
        <v>0</v>
      </c>
      <c r="CZ285" s="36">
        <v>0</v>
      </c>
      <c r="DA285" s="36">
        <v>0</v>
      </c>
      <c r="DB285" s="36">
        <v>0</v>
      </c>
      <c r="DC285" s="36">
        <v>0</v>
      </c>
      <c r="DD285" s="36">
        <v>0</v>
      </c>
      <c r="DE285" s="36">
        <v>-3046944</v>
      </c>
      <c r="DF285" s="36">
        <v>0</v>
      </c>
      <c r="DG285" s="36">
        <v>0</v>
      </c>
      <c r="DH285" s="36">
        <v>0</v>
      </c>
      <c r="DI285" s="36">
        <v>0</v>
      </c>
      <c r="DJ285" s="36">
        <v>0</v>
      </c>
      <c r="DK285" s="36">
        <v>0</v>
      </c>
      <c r="DL285" s="36">
        <v>0</v>
      </c>
      <c r="DM285" s="36">
        <v>0</v>
      </c>
      <c r="DN285" s="36">
        <v>0</v>
      </c>
      <c r="DO285" s="36">
        <v>0</v>
      </c>
      <c r="DP285" s="36">
        <v>0</v>
      </c>
      <c r="DQ285" s="36">
        <v>0</v>
      </c>
      <c r="DR285" s="36">
        <v>0</v>
      </c>
      <c r="DS285" s="36">
        <v>0</v>
      </c>
      <c r="DT285" s="36">
        <v>0</v>
      </c>
      <c r="DU285" s="36">
        <v>0</v>
      </c>
      <c r="DV285" s="36">
        <v>0</v>
      </c>
      <c r="DW285" s="36">
        <v>0</v>
      </c>
      <c r="DX285" s="36">
        <v>0</v>
      </c>
      <c r="DY285" s="36">
        <v>0</v>
      </c>
      <c r="DZ285" s="36">
        <v>0</v>
      </c>
      <c r="EA285" s="36">
        <v>0</v>
      </c>
      <c r="EB285" s="36">
        <v>0</v>
      </c>
      <c r="EC285" s="36">
        <v>0</v>
      </c>
      <c r="ED285" s="36">
        <v>0</v>
      </c>
      <c r="EE285" s="36">
        <v>0</v>
      </c>
      <c r="EF285" s="36">
        <v>0</v>
      </c>
      <c r="EG285" s="36">
        <v>0</v>
      </c>
      <c r="EH285" s="36">
        <v>0</v>
      </c>
      <c r="EI285" s="36">
        <v>0</v>
      </c>
      <c r="EJ285" s="36">
        <v>0</v>
      </c>
      <c r="EK285" s="36">
        <v>0</v>
      </c>
      <c r="EL285" s="36">
        <v>0</v>
      </c>
      <c r="EM285" s="36">
        <v>0</v>
      </c>
      <c r="EN285" s="36">
        <v>0</v>
      </c>
      <c r="EO285" s="36">
        <v>0</v>
      </c>
      <c r="EP285" s="36">
        <v>0</v>
      </c>
      <c r="EQ285" s="36">
        <v>0</v>
      </c>
      <c r="ER285" s="36">
        <v>0</v>
      </c>
      <c r="ES285" s="36">
        <v>0</v>
      </c>
      <c r="ET285" s="36">
        <v>0</v>
      </c>
      <c r="EU285" s="36">
        <v>0</v>
      </c>
      <c r="EV285" s="36">
        <v>0</v>
      </c>
      <c r="EW285" s="36">
        <v>0</v>
      </c>
      <c r="EX285" s="36">
        <v>0</v>
      </c>
      <c r="EY285" s="36">
        <v>0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0</v>
      </c>
      <c r="FF285" s="36">
        <v>0</v>
      </c>
      <c r="FG285" s="36">
        <v>0</v>
      </c>
      <c r="FH285" s="36">
        <v>0</v>
      </c>
      <c r="FI285" s="36">
        <v>0</v>
      </c>
      <c r="FJ285" s="36">
        <v>0</v>
      </c>
      <c r="FK285" s="36">
        <v>0</v>
      </c>
      <c r="FL285" s="36">
        <v>0</v>
      </c>
      <c r="FM285" s="36">
        <v>0</v>
      </c>
      <c r="FN285" s="36">
        <v>0</v>
      </c>
      <c r="FO285" s="36">
        <v>0</v>
      </c>
      <c r="FP285" s="36">
        <v>0</v>
      </c>
      <c r="FQ285" s="36">
        <v>486487</v>
      </c>
      <c r="FR285" s="36">
        <v>1</v>
      </c>
      <c r="FS285" s="37"/>
      <c r="FT285" s="39">
        <f t="shared" si="199"/>
        <v>0</v>
      </c>
      <c r="FU285" s="39">
        <f t="shared" si="200"/>
        <v>664</v>
      </c>
      <c r="FV285" s="39">
        <f t="shared" si="201"/>
        <v>0</v>
      </c>
      <c r="FW285" s="39">
        <f t="shared" si="202"/>
        <v>1806586</v>
      </c>
      <c r="FX285" s="39">
        <f t="shared" si="203"/>
        <v>0</v>
      </c>
      <c r="FY285" s="39">
        <f t="shared" si="204"/>
        <v>37524</v>
      </c>
      <c r="FZ285" s="39">
        <f t="shared" si="205"/>
        <v>0</v>
      </c>
      <c r="GA285" s="39">
        <f t="shared" si="206"/>
        <v>84669</v>
      </c>
      <c r="GB285" s="39">
        <f t="shared" si="207"/>
        <v>402590</v>
      </c>
      <c r="GC285" s="39">
        <f t="shared" si="208"/>
        <v>68815</v>
      </c>
      <c r="GD285" s="39">
        <f t="shared" si="209"/>
        <v>0</v>
      </c>
      <c r="GE285" s="39">
        <f t="shared" si="210"/>
        <v>0</v>
      </c>
      <c r="GF285" s="39"/>
      <c r="GG285" s="39"/>
      <c r="GH285" s="39">
        <f t="shared" si="211"/>
        <v>14580.672268907563</v>
      </c>
      <c r="GI285" s="39">
        <f t="shared" si="212"/>
        <v>0</v>
      </c>
      <c r="GJ285" s="39">
        <f t="shared" si="213"/>
        <v>2415428.6722689075</v>
      </c>
      <c r="GK285" s="39"/>
      <c r="GL285" s="39">
        <f t="shared" si="214"/>
        <v>0</v>
      </c>
      <c r="GM285" s="39"/>
      <c r="GN285" s="39">
        <f t="shared" si="198"/>
        <v>0</v>
      </c>
      <c r="GO285" s="40">
        <f t="shared" si="215"/>
        <v>458931</v>
      </c>
      <c r="GP285" s="40">
        <f t="shared" si="216"/>
        <v>2874359.6722689075</v>
      </c>
      <c r="GQ285" s="40">
        <f t="shared" si="217"/>
        <v>2874359.6722689075</v>
      </c>
      <c r="GR285" s="39" t="str">
        <f>IFERROR(VLOOKUP(CONCATENATE(C285,R285,S285),'Clientes Afectados'!$L$4:$M$249,2,0),"NO")</f>
        <v>NO</v>
      </c>
      <c r="GS285" s="64">
        <f t="shared" si="197"/>
        <v>32</v>
      </c>
      <c r="GT285" s="39" t="e">
        <f>+IF(GS285&gt;#REF!,"SI","NO")</f>
        <v>#REF!</v>
      </c>
    </row>
    <row r="286" spans="1:202" x14ac:dyDescent="0.25">
      <c r="A286" s="35">
        <v>43040</v>
      </c>
      <c r="B286" s="36">
        <v>1594986</v>
      </c>
      <c r="C286" s="36">
        <v>984572</v>
      </c>
      <c r="D286" s="36">
        <v>984572</v>
      </c>
      <c r="E286" s="37" t="s">
        <v>348</v>
      </c>
      <c r="F286" s="37" t="s">
        <v>229</v>
      </c>
      <c r="G286" s="37" t="s">
        <v>326</v>
      </c>
      <c r="H286" s="85" t="s">
        <v>231</v>
      </c>
      <c r="I286" s="37" t="s">
        <v>232</v>
      </c>
      <c r="J286" s="37" t="s">
        <v>233</v>
      </c>
      <c r="K286" s="37" t="s">
        <v>234</v>
      </c>
      <c r="L286" s="37" t="s">
        <v>235</v>
      </c>
      <c r="M286" s="37" t="s">
        <v>280</v>
      </c>
      <c r="N286" s="37" t="s">
        <v>327</v>
      </c>
      <c r="O286" s="37" t="s">
        <v>327</v>
      </c>
      <c r="P286" s="37" t="s">
        <v>239</v>
      </c>
      <c r="Q286" s="37" t="s">
        <v>240</v>
      </c>
      <c r="R286" s="38">
        <v>43013</v>
      </c>
      <c r="S286" s="38">
        <v>43045</v>
      </c>
      <c r="T286" s="38">
        <v>43047</v>
      </c>
      <c r="U286" s="36">
        <v>205170134</v>
      </c>
      <c r="V286" s="36">
        <v>201941</v>
      </c>
      <c r="W286" s="36">
        <v>0</v>
      </c>
      <c r="X286" s="36">
        <v>76163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600</v>
      </c>
      <c r="AE286" s="36">
        <v>676</v>
      </c>
      <c r="AF286" s="36">
        <v>596</v>
      </c>
      <c r="AG286" s="36">
        <v>639</v>
      </c>
      <c r="AH286" s="36">
        <v>82999</v>
      </c>
      <c r="AI286" s="36">
        <v>790</v>
      </c>
      <c r="AJ286" s="36">
        <v>0</v>
      </c>
      <c r="AK286" s="36">
        <v>15270774</v>
      </c>
      <c r="AL286" s="36">
        <v>0</v>
      </c>
      <c r="AM286" s="36">
        <v>0</v>
      </c>
      <c r="AN286" s="36">
        <v>0</v>
      </c>
      <c r="AO286" s="36">
        <v>0</v>
      </c>
      <c r="AP286" s="36">
        <v>0</v>
      </c>
      <c r="AQ286" s="36">
        <v>0</v>
      </c>
      <c r="AR286" s="36">
        <v>0</v>
      </c>
      <c r="AS286" s="36">
        <v>0</v>
      </c>
      <c r="AT286" s="36">
        <v>298705</v>
      </c>
      <c r="AU286" s="36">
        <v>0</v>
      </c>
      <c r="AV286" s="36">
        <v>0</v>
      </c>
      <c r="AW286" s="36">
        <v>116070</v>
      </c>
      <c r="AX286" s="36">
        <v>0</v>
      </c>
      <c r="AY286" s="36">
        <v>831238</v>
      </c>
      <c r="AZ286" s="36">
        <v>3829658</v>
      </c>
      <c r="BA286" s="36">
        <v>0</v>
      </c>
      <c r="BB286" s="36">
        <v>0</v>
      </c>
      <c r="BC286" s="36">
        <v>0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>
        <v>0</v>
      </c>
      <c r="BO286" s="36">
        <v>0</v>
      </c>
      <c r="BP286" s="36">
        <v>0</v>
      </c>
      <c r="BQ286" s="36">
        <v>0</v>
      </c>
      <c r="BR286" s="36">
        <v>0</v>
      </c>
      <c r="BS286" s="36">
        <v>0</v>
      </c>
      <c r="BT286" s="36">
        <v>0</v>
      </c>
      <c r="BU286" s="36">
        <v>0</v>
      </c>
      <c r="BV286" s="36">
        <v>0</v>
      </c>
      <c r="BW286" s="36">
        <v>0</v>
      </c>
      <c r="BX286" s="36">
        <v>0</v>
      </c>
      <c r="BY286" s="36">
        <v>0</v>
      </c>
      <c r="BZ286" s="36">
        <v>1007672</v>
      </c>
      <c r="CA286" s="36">
        <v>24635</v>
      </c>
      <c r="CB286" s="36">
        <v>0</v>
      </c>
      <c r="CC286" s="36">
        <v>0</v>
      </c>
      <c r="CD286" s="36">
        <v>18035748</v>
      </c>
      <c r="CE286" s="36">
        <v>21462541</v>
      </c>
      <c r="CF286" s="36">
        <v>0</v>
      </c>
      <c r="CG286" s="36">
        <v>3426792</v>
      </c>
      <c r="CH286" s="36">
        <v>0</v>
      </c>
      <c r="CI286" s="36">
        <v>0</v>
      </c>
      <c r="CJ286" s="36">
        <v>0</v>
      </c>
      <c r="CK286" s="36">
        <v>0</v>
      </c>
      <c r="CL286" s="36">
        <v>3426792</v>
      </c>
      <c r="CM286" s="36">
        <v>-21462541</v>
      </c>
      <c r="CN286" s="36">
        <v>0</v>
      </c>
      <c r="CO286" s="36">
        <v>0</v>
      </c>
      <c r="CP286" s="36">
        <v>0</v>
      </c>
      <c r="CQ286" s="36">
        <v>0</v>
      </c>
      <c r="CR286" s="36">
        <v>0</v>
      </c>
      <c r="CS286" s="36">
        <v>0</v>
      </c>
      <c r="CT286" s="36">
        <v>0</v>
      </c>
      <c r="CU286" s="36">
        <v>0</v>
      </c>
      <c r="CV286" s="36">
        <v>0</v>
      </c>
      <c r="CW286" s="36">
        <v>0</v>
      </c>
      <c r="CX286" s="36">
        <v>0</v>
      </c>
      <c r="CY286" s="36">
        <v>0</v>
      </c>
      <c r="CZ286" s="36">
        <v>0</v>
      </c>
      <c r="DA286" s="36">
        <v>0</v>
      </c>
      <c r="DB286" s="36">
        <v>0</v>
      </c>
      <c r="DC286" s="36">
        <v>0</v>
      </c>
      <c r="DD286" s="36">
        <v>0</v>
      </c>
      <c r="DE286" s="36">
        <v>-21462541</v>
      </c>
      <c r="DF286" s="36">
        <v>0</v>
      </c>
      <c r="DG286" s="36">
        <v>0</v>
      </c>
      <c r="DH286" s="36">
        <v>0</v>
      </c>
      <c r="DI286" s="36">
        <v>0</v>
      </c>
      <c r="DJ286" s="36">
        <v>0</v>
      </c>
      <c r="DK286" s="36">
        <v>0</v>
      </c>
      <c r="DL286" s="36">
        <v>0</v>
      </c>
      <c r="DM286" s="36">
        <v>0</v>
      </c>
      <c r="DN286" s="36">
        <v>0</v>
      </c>
      <c r="DO286" s="36">
        <v>0</v>
      </c>
      <c r="DP286" s="36">
        <v>0</v>
      </c>
      <c r="DQ286" s="36">
        <v>0</v>
      </c>
      <c r="DR286" s="36">
        <v>0</v>
      </c>
      <c r="DS286" s="36">
        <v>0</v>
      </c>
      <c r="DT286" s="36">
        <v>0</v>
      </c>
      <c r="DU286" s="36">
        <v>0</v>
      </c>
      <c r="DV286" s="36">
        <v>0</v>
      </c>
      <c r="DW286" s="36">
        <v>0</v>
      </c>
      <c r="DX286" s="36">
        <v>0</v>
      </c>
      <c r="DY286" s="36">
        <v>0</v>
      </c>
      <c r="DZ286" s="36">
        <v>0</v>
      </c>
      <c r="EA286" s="36">
        <v>0</v>
      </c>
      <c r="EB286" s="36">
        <v>0</v>
      </c>
      <c r="EC286" s="36">
        <v>0</v>
      </c>
      <c r="ED286" s="36">
        <v>0</v>
      </c>
      <c r="EE286" s="36">
        <v>0</v>
      </c>
      <c r="EF286" s="36">
        <v>0</v>
      </c>
      <c r="EG286" s="36">
        <v>0</v>
      </c>
      <c r="EH286" s="36">
        <v>0</v>
      </c>
      <c r="EI286" s="36">
        <v>0</v>
      </c>
      <c r="EJ286" s="36">
        <v>0</v>
      </c>
      <c r="EK286" s="36">
        <v>0</v>
      </c>
      <c r="EL286" s="36">
        <v>0</v>
      </c>
      <c r="EM286" s="36">
        <v>0</v>
      </c>
      <c r="EN286" s="36">
        <v>0</v>
      </c>
      <c r="EO286" s="36">
        <v>0</v>
      </c>
      <c r="EP286" s="36">
        <v>0</v>
      </c>
      <c r="EQ286" s="36">
        <v>0</v>
      </c>
      <c r="ER286" s="36">
        <v>0</v>
      </c>
      <c r="ES286" s="36">
        <v>0</v>
      </c>
      <c r="ET286" s="36">
        <v>0</v>
      </c>
      <c r="EU286" s="36">
        <v>0</v>
      </c>
      <c r="EV286" s="36">
        <v>0</v>
      </c>
      <c r="EW286" s="36">
        <v>0</v>
      </c>
      <c r="EX286" s="36">
        <v>0</v>
      </c>
      <c r="EY286" s="36">
        <v>0</v>
      </c>
      <c r="EZ286" s="36">
        <v>0</v>
      </c>
      <c r="FA286" s="36">
        <v>0</v>
      </c>
      <c r="FB286" s="36">
        <v>0</v>
      </c>
      <c r="FC286" s="36">
        <v>0</v>
      </c>
      <c r="FD286" s="36">
        <v>0</v>
      </c>
      <c r="FE286" s="36">
        <v>0</v>
      </c>
      <c r="FF286" s="36">
        <v>0</v>
      </c>
      <c r="FG286" s="36">
        <v>0</v>
      </c>
      <c r="FH286" s="36">
        <v>0</v>
      </c>
      <c r="FI286" s="36">
        <v>0</v>
      </c>
      <c r="FJ286" s="36">
        <v>0</v>
      </c>
      <c r="FK286" s="36">
        <v>0</v>
      </c>
      <c r="FL286" s="36">
        <v>0</v>
      </c>
      <c r="FM286" s="36">
        <v>0</v>
      </c>
      <c r="FN286" s="36">
        <v>0</v>
      </c>
      <c r="FO286" s="36">
        <v>0</v>
      </c>
      <c r="FP286" s="36">
        <v>0</v>
      </c>
      <c r="FQ286" s="36">
        <v>3426792</v>
      </c>
      <c r="FR286" s="36">
        <v>-1</v>
      </c>
      <c r="FS286" s="37"/>
      <c r="FT286" s="39">
        <f t="shared" si="199"/>
        <v>69747</v>
      </c>
      <c r="FU286" s="39">
        <f t="shared" si="200"/>
        <v>664</v>
      </c>
      <c r="FV286" s="39">
        <f t="shared" si="201"/>
        <v>0</v>
      </c>
      <c r="FW286" s="39">
        <f t="shared" si="202"/>
        <v>12832583</v>
      </c>
      <c r="FX286" s="39">
        <f t="shared" si="203"/>
        <v>0</v>
      </c>
      <c r="FY286" s="39">
        <f t="shared" si="204"/>
        <v>251013</v>
      </c>
      <c r="FZ286" s="39">
        <f t="shared" si="205"/>
        <v>0</v>
      </c>
      <c r="GA286" s="39">
        <f t="shared" si="206"/>
        <v>698519</v>
      </c>
      <c r="GB286" s="39">
        <f t="shared" si="207"/>
        <v>3218200</v>
      </c>
      <c r="GC286" s="39">
        <f t="shared" si="208"/>
        <v>0</v>
      </c>
      <c r="GD286" s="39">
        <f t="shared" si="209"/>
        <v>0</v>
      </c>
      <c r="GE286" s="39">
        <f t="shared" si="210"/>
        <v>0</v>
      </c>
      <c r="GF286" s="39"/>
      <c r="GG286" s="39"/>
      <c r="GH286" s="39">
        <f t="shared" si="211"/>
        <v>97537.815126050424</v>
      </c>
      <c r="GI286" s="39">
        <f t="shared" si="212"/>
        <v>0</v>
      </c>
      <c r="GJ286" s="39">
        <f t="shared" si="213"/>
        <v>17168263.81512605</v>
      </c>
      <c r="GK286" s="39"/>
      <c r="GL286" s="39">
        <f t="shared" si="214"/>
        <v>0</v>
      </c>
      <c r="GM286" s="39"/>
      <c r="GN286" s="39">
        <f t="shared" si="198"/>
        <v>0</v>
      </c>
      <c r="GO286" s="40">
        <f t="shared" si="215"/>
        <v>3261970</v>
      </c>
      <c r="GP286" s="40">
        <f t="shared" si="216"/>
        <v>20430233.81512605</v>
      </c>
      <c r="GQ286" s="40">
        <f t="shared" si="217"/>
        <v>20430233.81512605</v>
      </c>
      <c r="GR286" s="39" t="str">
        <f>IFERROR(VLOOKUP(CONCATENATE(C286,R286,S286),'Clientes Afectados'!$L$4:$M$249,2,0),"NO")</f>
        <v>NO</v>
      </c>
      <c r="GS286" s="64">
        <f t="shared" si="197"/>
        <v>32</v>
      </c>
      <c r="GT286" s="39" t="e">
        <f>+IF(GS286&gt;#REF!,"SI","NO")</f>
        <v>#REF!</v>
      </c>
    </row>
    <row r="287" spans="1:202" x14ac:dyDescent="0.25">
      <c r="A287" s="35">
        <v>43040</v>
      </c>
      <c r="B287" s="36">
        <v>1594986</v>
      </c>
      <c r="C287" s="36">
        <v>985980</v>
      </c>
      <c r="D287" s="36">
        <v>985980</v>
      </c>
      <c r="E287" s="37" t="s">
        <v>349</v>
      </c>
      <c r="F287" s="37" t="s">
        <v>229</v>
      </c>
      <c r="G287" s="37" t="s">
        <v>329</v>
      </c>
      <c r="H287" s="85" t="s">
        <v>231</v>
      </c>
      <c r="I287" s="37" t="s">
        <v>232</v>
      </c>
      <c r="J287" s="37" t="s">
        <v>233</v>
      </c>
      <c r="K287" s="37" t="s">
        <v>234</v>
      </c>
      <c r="L287" s="37" t="s">
        <v>235</v>
      </c>
      <c r="M287" s="37" t="s">
        <v>279</v>
      </c>
      <c r="N287" s="37" t="s">
        <v>330</v>
      </c>
      <c r="O287" s="37" t="s">
        <v>330</v>
      </c>
      <c r="P287" s="37" t="s">
        <v>239</v>
      </c>
      <c r="Q287" s="37" t="s">
        <v>240</v>
      </c>
      <c r="R287" s="38">
        <v>43013</v>
      </c>
      <c r="S287" s="38">
        <v>43045</v>
      </c>
      <c r="T287" s="38">
        <v>43047</v>
      </c>
      <c r="U287" s="36">
        <v>205170134</v>
      </c>
      <c r="V287" s="36">
        <v>64068</v>
      </c>
      <c r="W287" s="36">
        <v>0</v>
      </c>
      <c r="X287" s="36">
        <v>10905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277</v>
      </c>
      <c r="AE287" s="36">
        <v>273</v>
      </c>
      <c r="AF287" s="36">
        <v>152</v>
      </c>
      <c r="AG287" s="36">
        <v>207</v>
      </c>
      <c r="AH287" s="36">
        <v>82999</v>
      </c>
      <c r="AI287" s="36">
        <v>790</v>
      </c>
      <c r="AJ287" s="36">
        <v>0</v>
      </c>
      <c r="AK287" s="36">
        <v>4844821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0</v>
      </c>
      <c r="AS287" s="36">
        <v>0</v>
      </c>
      <c r="AT287" s="36">
        <v>94768</v>
      </c>
      <c r="AU287" s="36">
        <v>0</v>
      </c>
      <c r="AV287" s="36">
        <v>0</v>
      </c>
      <c r="AW287" s="36">
        <v>36825</v>
      </c>
      <c r="AX287" s="36">
        <v>0</v>
      </c>
      <c r="AY287" s="36">
        <v>336058</v>
      </c>
      <c r="AZ287" s="36">
        <v>1242618</v>
      </c>
      <c r="BA287" s="36">
        <v>0</v>
      </c>
      <c r="BB287" s="36">
        <v>0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>
        <v>0</v>
      </c>
      <c r="BO287" s="36">
        <v>0</v>
      </c>
      <c r="BP287" s="36">
        <v>0</v>
      </c>
      <c r="BQ287" s="36">
        <v>0</v>
      </c>
      <c r="BR287" s="36">
        <v>0</v>
      </c>
      <c r="BS287" s="36">
        <v>0</v>
      </c>
      <c r="BT287" s="36">
        <v>0</v>
      </c>
      <c r="BU287" s="36">
        <v>0</v>
      </c>
      <c r="BV287" s="36">
        <v>0</v>
      </c>
      <c r="BW287" s="36">
        <v>0</v>
      </c>
      <c r="BX287" s="36">
        <v>0</v>
      </c>
      <c r="BY287" s="36">
        <v>0</v>
      </c>
      <c r="BZ287" s="36">
        <v>346007</v>
      </c>
      <c r="CA287" s="36">
        <v>8561</v>
      </c>
      <c r="CB287" s="36">
        <v>0</v>
      </c>
      <c r="CC287" s="36">
        <v>0</v>
      </c>
      <c r="CD287" s="36">
        <v>5876846</v>
      </c>
      <c r="CE287" s="36">
        <v>6993447</v>
      </c>
      <c r="CF287" s="36">
        <v>0</v>
      </c>
      <c r="CG287" s="36">
        <v>1116601</v>
      </c>
      <c r="CH287" s="36">
        <v>0</v>
      </c>
      <c r="CI287" s="36">
        <v>0</v>
      </c>
      <c r="CJ287" s="36">
        <v>0</v>
      </c>
      <c r="CK287" s="36">
        <v>0</v>
      </c>
      <c r="CL287" s="36">
        <v>1116601</v>
      </c>
      <c r="CM287" s="36">
        <v>-6993447</v>
      </c>
      <c r="CN287" s="36">
        <v>0</v>
      </c>
      <c r="CO287" s="36">
        <v>0</v>
      </c>
      <c r="CP287" s="36">
        <v>0</v>
      </c>
      <c r="CQ287" s="36">
        <v>0</v>
      </c>
      <c r="CR287" s="36">
        <v>0</v>
      </c>
      <c r="CS287" s="36">
        <v>0</v>
      </c>
      <c r="CT287" s="36">
        <v>0</v>
      </c>
      <c r="CU287" s="36">
        <v>0</v>
      </c>
      <c r="CV287" s="36">
        <v>0</v>
      </c>
      <c r="CW287" s="36">
        <v>0</v>
      </c>
      <c r="CX287" s="36">
        <v>0</v>
      </c>
      <c r="CY287" s="36">
        <v>0</v>
      </c>
      <c r="CZ287" s="36">
        <v>0</v>
      </c>
      <c r="DA287" s="36">
        <v>0</v>
      </c>
      <c r="DB287" s="36">
        <v>0</v>
      </c>
      <c r="DC287" s="36">
        <v>0</v>
      </c>
      <c r="DD287" s="36">
        <v>0</v>
      </c>
      <c r="DE287" s="36">
        <v>-6993447</v>
      </c>
      <c r="DF287" s="36">
        <v>0</v>
      </c>
      <c r="DG287" s="36">
        <v>0</v>
      </c>
      <c r="DH287" s="36">
        <v>0</v>
      </c>
      <c r="DI287" s="36">
        <v>0</v>
      </c>
      <c r="DJ287" s="36">
        <v>0</v>
      </c>
      <c r="DK287" s="36">
        <v>0</v>
      </c>
      <c r="DL287" s="36">
        <v>0</v>
      </c>
      <c r="DM287" s="36">
        <v>0</v>
      </c>
      <c r="DN287" s="36">
        <v>0</v>
      </c>
      <c r="DO287" s="36">
        <v>0</v>
      </c>
      <c r="DP287" s="36">
        <v>0</v>
      </c>
      <c r="DQ287" s="36">
        <v>0</v>
      </c>
      <c r="DR287" s="36">
        <v>0</v>
      </c>
      <c r="DS287" s="36">
        <v>0</v>
      </c>
      <c r="DT287" s="36">
        <v>0</v>
      </c>
      <c r="DU287" s="36">
        <v>0</v>
      </c>
      <c r="DV287" s="36">
        <v>0</v>
      </c>
      <c r="DW287" s="36">
        <v>0</v>
      </c>
      <c r="DX287" s="36">
        <v>0</v>
      </c>
      <c r="DY287" s="36">
        <v>0</v>
      </c>
      <c r="DZ287" s="36">
        <v>0</v>
      </c>
      <c r="EA287" s="36">
        <v>0</v>
      </c>
      <c r="EB287" s="36">
        <v>0</v>
      </c>
      <c r="EC287" s="36">
        <v>0</v>
      </c>
      <c r="ED287" s="36">
        <v>0</v>
      </c>
      <c r="EE287" s="36">
        <v>0</v>
      </c>
      <c r="EF287" s="36">
        <v>0</v>
      </c>
      <c r="EG287" s="36">
        <v>0</v>
      </c>
      <c r="EH287" s="36">
        <v>0</v>
      </c>
      <c r="EI287" s="36">
        <v>0</v>
      </c>
      <c r="EJ287" s="36">
        <v>0</v>
      </c>
      <c r="EK287" s="36">
        <v>0</v>
      </c>
      <c r="EL287" s="36">
        <v>0</v>
      </c>
      <c r="EM287" s="36">
        <v>0</v>
      </c>
      <c r="EN287" s="36">
        <v>0</v>
      </c>
      <c r="EO287" s="36">
        <v>0</v>
      </c>
      <c r="EP287" s="36">
        <v>0</v>
      </c>
      <c r="EQ287" s="36">
        <v>0</v>
      </c>
      <c r="ER287" s="36">
        <v>0</v>
      </c>
      <c r="ES287" s="36">
        <v>0</v>
      </c>
      <c r="ET287" s="36">
        <v>0</v>
      </c>
      <c r="EU287" s="36">
        <v>0</v>
      </c>
      <c r="EV287" s="36">
        <v>0</v>
      </c>
      <c r="EW287" s="36">
        <v>0</v>
      </c>
      <c r="EX287" s="36">
        <v>0</v>
      </c>
      <c r="EY287" s="36">
        <v>0</v>
      </c>
      <c r="EZ287" s="36">
        <v>0</v>
      </c>
      <c r="FA287" s="36">
        <v>0</v>
      </c>
      <c r="FB287" s="36">
        <v>0</v>
      </c>
      <c r="FC287" s="36">
        <v>0</v>
      </c>
      <c r="FD287" s="36">
        <v>0</v>
      </c>
      <c r="FE287" s="36">
        <v>0</v>
      </c>
      <c r="FF287" s="36">
        <v>0</v>
      </c>
      <c r="FG287" s="36">
        <v>0</v>
      </c>
      <c r="FH287" s="36">
        <v>0</v>
      </c>
      <c r="FI287" s="36">
        <v>0</v>
      </c>
      <c r="FJ287" s="36">
        <v>0</v>
      </c>
      <c r="FK287" s="36">
        <v>0</v>
      </c>
      <c r="FL287" s="36">
        <v>0</v>
      </c>
      <c r="FM287" s="36">
        <v>0</v>
      </c>
      <c r="FN287" s="36">
        <v>0</v>
      </c>
      <c r="FO287" s="36">
        <v>0</v>
      </c>
      <c r="FP287" s="36">
        <v>0</v>
      </c>
      <c r="FQ287" s="36">
        <v>1116601</v>
      </c>
      <c r="FR287" s="36">
        <v>0</v>
      </c>
      <c r="FS287" s="37"/>
      <c r="FT287" s="39">
        <f t="shared" si="199"/>
        <v>69747</v>
      </c>
      <c r="FU287" s="39">
        <f t="shared" si="200"/>
        <v>664</v>
      </c>
      <c r="FV287" s="39">
        <f t="shared" si="201"/>
        <v>0</v>
      </c>
      <c r="FW287" s="39">
        <f t="shared" si="202"/>
        <v>4071278</v>
      </c>
      <c r="FX287" s="39">
        <f t="shared" si="203"/>
        <v>0</v>
      </c>
      <c r="FY287" s="39">
        <f t="shared" si="204"/>
        <v>79637</v>
      </c>
      <c r="FZ287" s="39">
        <f t="shared" si="205"/>
        <v>0</v>
      </c>
      <c r="GA287" s="39">
        <f t="shared" si="206"/>
        <v>282402</v>
      </c>
      <c r="GB287" s="39">
        <f t="shared" si="207"/>
        <v>1044217</v>
      </c>
      <c r="GC287" s="39">
        <f t="shared" si="208"/>
        <v>0</v>
      </c>
      <c r="GD287" s="39">
        <f t="shared" si="209"/>
        <v>0</v>
      </c>
      <c r="GE287" s="39">
        <f t="shared" si="210"/>
        <v>0</v>
      </c>
      <c r="GF287" s="39"/>
      <c r="GG287" s="39"/>
      <c r="GH287" s="39">
        <f t="shared" si="211"/>
        <v>30945.378151260506</v>
      </c>
      <c r="GI287" s="39">
        <f t="shared" si="212"/>
        <v>0</v>
      </c>
      <c r="GJ287" s="39">
        <f t="shared" si="213"/>
        <v>5578890.3781512603</v>
      </c>
      <c r="GK287" s="39"/>
      <c r="GL287" s="39">
        <f t="shared" si="214"/>
        <v>0</v>
      </c>
      <c r="GM287" s="39"/>
      <c r="GN287" s="39">
        <f t="shared" si="198"/>
        <v>0</v>
      </c>
      <c r="GO287" s="40">
        <f t="shared" si="215"/>
        <v>1059989</v>
      </c>
      <c r="GP287" s="40">
        <f t="shared" si="216"/>
        <v>6638879.3781512603</v>
      </c>
      <c r="GQ287" s="40">
        <f t="shared" si="217"/>
        <v>6638879.3781512603</v>
      </c>
      <c r="GR287" s="39" t="str">
        <f>IFERROR(VLOOKUP(CONCATENATE(C287,R287,S287),'Clientes Afectados'!$L$4:$M$249,2,0),"NO")</f>
        <v>NO</v>
      </c>
      <c r="GS287" s="64">
        <f t="shared" si="197"/>
        <v>32</v>
      </c>
      <c r="GT287" s="39" t="e">
        <f>+IF(GS287&gt;#REF!,"SI","NO")</f>
        <v>#REF!</v>
      </c>
    </row>
    <row r="288" spans="1:202" x14ac:dyDescent="0.25">
      <c r="A288" s="35">
        <v>43040</v>
      </c>
      <c r="B288" s="36">
        <v>1594986</v>
      </c>
      <c r="C288" s="36">
        <v>1027882</v>
      </c>
      <c r="D288" s="36">
        <v>1027882</v>
      </c>
      <c r="E288" s="37" t="s">
        <v>350</v>
      </c>
      <c r="F288" s="37" t="s">
        <v>229</v>
      </c>
      <c r="G288" s="37" t="s">
        <v>332</v>
      </c>
      <c r="H288" s="85" t="s">
        <v>231</v>
      </c>
      <c r="I288" s="37" t="s">
        <v>244</v>
      </c>
      <c r="J288" s="37" t="s">
        <v>233</v>
      </c>
      <c r="K288" s="37" t="s">
        <v>234</v>
      </c>
      <c r="L288" s="37" t="s">
        <v>235</v>
      </c>
      <c r="M288" s="37" t="s">
        <v>279</v>
      </c>
      <c r="N288" s="37" t="s">
        <v>280</v>
      </c>
      <c r="O288" s="37" t="s">
        <v>280</v>
      </c>
      <c r="P288" s="37" t="s">
        <v>239</v>
      </c>
      <c r="Q288" s="37" t="s">
        <v>240</v>
      </c>
      <c r="R288" s="38">
        <v>42951</v>
      </c>
      <c r="S288" s="38">
        <v>43045</v>
      </c>
      <c r="T288" s="38">
        <v>43047</v>
      </c>
      <c r="U288" s="36">
        <v>205170134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270199</v>
      </c>
      <c r="AD288" s="36">
        <v>0</v>
      </c>
      <c r="AE288" s="36">
        <v>0</v>
      </c>
      <c r="AF288" s="36">
        <v>0</v>
      </c>
      <c r="AG288" s="36">
        <v>0</v>
      </c>
      <c r="AH288" s="36">
        <v>82999</v>
      </c>
      <c r="AI288" s="36">
        <v>896</v>
      </c>
      <c r="AJ288" s="36">
        <v>0</v>
      </c>
      <c r="AK288" s="36">
        <v>20432443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914785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  <c r="BP288" s="36">
        <v>0</v>
      </c>
      <c r="BQ288" s="36">
        <v>0</v>
      </c>
      <c r="BR288" s="36">
        <v>0</v>
      </c>
      <c r="BS288" s="36">
        <v>0</v>
      </c>
      <c r="BT288" s="36">
        <v>0</v>
      </c>
      <c r="BU288" s="36">
        <v>0</v>
      </c>
      <c r="BV288" s="36">
        <v>0</v>
      </c>
      <c r="BW288" s="36">
        <v>0</v>
      </c>
      <c r="BX288" s="36">
        <v>0</v>
      </c>
      <c r="BY288" s="36">
        <v>0</v>
      </c>
      <c r="BZ288" s="36">
        <v>688773</v>
      </c>
      <c r="CA288" s="36">
        <v>23976</v>
      </c>
      <c r="CB288" s="36">
        <v>0</v>
      </c>
      <c r="CC288" s="36">
        <v>0</v>
      </c>
      <c r="CD288" s="36">
        <v>18608296</v>
      </c>
      <c r="CE288" s="36">
        <v>22143872</v>
      </c>
      <c r="CF288" s="36">
        <v>0</v>
      </c>
      <c r="CG288" s="36">
        <v>3535576</v>
      </c>
      <c r="CH288" s="36">
        <v>0</v>
      </c>
      <c r="CI288" s="36">
        <v>0</v>
      </c>
      <c r="CJ288" s="36">
        <v>0</v>
      </c>
      <c r="CK288" s="36">
        <v>0</v>
      </c>
      <c r="CL288" s="36">
        <v>3535576</v>
      </c>
      <c r="CM288" s="36">
        <v>-22143872</v>
      </c>
      <c r="CN288" s="36">
        <v>0</v>
      </c>
      <c r="CO288" s="36">
        <v>0</v>
      </c>
      <c r="CP288" s="36">
        <v>0</v>
      </c>
      <c r="CQ288" s="36">
        <v>0</v>
      </c>
      <c r="CR288" s="36">
        <v>0</v>
      </c>
      <c r="CS288" s="36">
        <v>0</v>
      </c>
      <c r="CT288" s="36">
        <v>0</v>
      </c>
      <c r="CU288" s="36">
        <v>0</v>
      </c>
      <c r="CV288" s="36">
        <v>0</v>
      </c>
      <c r="CW288" s="36">
        <v>0</v>
      </c>
      <c r="CX288" s="36">
        <v>0</v>
      </c>
      <c r="CY288" s="36">
        <v>0</v>
      </c>
      <c r="CZ288" s="36">
        <v>0</v>
      </c>
      <c r="DA288" s="36">
        <v>0</v>
      </c>
      <c r="DB288" s="36">
        <v>0</v>
      </c>
      <c r="DC288" s="36">
        <v>0</v>
      </c>
      <c r="DD288" s="36">
        <v>0</v>
      </c>
      <c r="DE288" s="36">
        <v>-22143872</v>
      </c>
      <c r="DF288" s="36">
        <v>0</v>
      </c>
      <c r="DG288" s="36">
        <v>0</v>
      </c>
      <c r="DH288" s="36">
        <v>0</v>
      </c>
      <c r="DI288" s="36">
        <v>0</v>
      </c>
      <c r="DJ288" s="36">
        <v>0</v>
      </c>
      <c r="DK288" s="36">
        <v>0</v>
      </c>
      <c r="DL288" s="36">
        <v>0</v>
      </c>
      <c r="DM288" s="36">
        <v>0</v>
      </c>
      <c r="DN288" s="36">
        <v>0</v>
      </c>
      <c r="DO288" s="36">
        <v>0</v>
      </c>
      <c r="DP288" s="36">
        <v>0</v>
      </c>
      <c r="DQ288" s="36">
        <v>0</v>
      </c>
      <c r="DR288" s="36">
        <v>0</v>
      </c>
      <c r="DS288" s="36">
        <v>0</v>
      </c>
      <c r="DT288" s="36">
        <v>0</v>
      </c>
      <c r="DU288" s="36">
        <v>0</v>
      </c>
      <c r="DV288" s="36">
        <v>0</v>
      </c>
      <c r="DW288" s="36">
        <v>0</v>
      </c>
      <c r="DX288" s="36">
        <v>0</v>
      </c>
      <c r="DY288" s="36">
        <v>0</v>
      </c>
      <c r="DZ288" s="36">
        <v>0</v>
      </c>
      <c r="EA288" s="36">
        <v>0</v>
      </c>
      <c r="EB288" s="36">
        <v>0</v>
      </c>
      <c r="EC288" s="36">
        <v>0</v>
      </c>
      <c r="ED288" s="36">
        <v>0</v>
      </c>
      <c r="EE288" s="36">
        <v>0</v>
      </c>
      <c r="EF288" s="36">
        <v>0</v>
      </c>
      <c r="EG288" s="36">
        <v>0</v>
      </c>
      <c r="EH288" s="36">
        <v>0</v>
      </c>
      <c r="EI288" s="36">
        <v>0</v>
      </c>
      <c r="EJ288" s="36">
        <v>0</v>
      </c>
      <c r="EK288" s="36">
        <v>0</v>
      </c>
      <c r="EL288" s="36">
        <v>0</v>
      </c>
      <c r="EM288" s="36">
        <v>0</v>
      </c>
      <c r="EN288" s="36">
        <v>0</v>
      </c>
      <c r="EO288" s="36">
        <v>0</v>
      </c>
      <c r="EP288" s="36">
        <v>0</v>
      </c>
      <c r="EQ288" s="36">
        <v>0</v>
      </c>
      <c r="ER288" s="36">
        <v>0</v>
      </c>
      <c r="ES288" s="36">
        <v>0</v>
      </c>
      <c r="ET288" s="36">
        <v>0</v>
      </c>
      <c r="EU288" s="36">
        <v>0</v>
      </c>
      <c r="EV288" s="36">
        <v>0</v>
      </c>
      <c r="EW288" s="36">
        <v>0</v>
      </c>
      <c r="EX288" s="36">
        <v>0</v>
      </c>
      <c r="EY288" s="36">
        <v>0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0</v>
      </c>
      <c r="FF288" s="36">
        <v>0</v>
      </c>
      <c r="FG288" s="36">
        <v>0</v>
      </c>
      <c r="FH288" s="36">
        <v>0</v>
      </c>
      <c r="FI288" s="36">
        <v>0</v>
      </c>
      <c r="FJ288" s="36">
        <v>0</v>
      </c>
      <c r="FK288" s="36">
        <v>0</v>
      </c>
      <c r="FL288" s="36">
        <v>0</v>
      </c>
      <c r="FM288" s="36">
        <v>0</v>
      </c>
      <c r="FN288" s="36">
        <v>0</v>
      </c>
      <c r="FO288" s="36">
        <v>0</v>
      </c>
      <c r="FP288" s="36">
        <v>0</v>
      </c>
      <c r="FQ288" s="36">
        <v>3535576</v>
      </c>
      <c r="FR288" s="36">
        <v>0</v>
      </c>
      <c r="FS288" s="37"/>
      <c r="FT288" s="39">
        <f t="shared" si="199"/>
        <v>69747</v>
      </c>
      <c r="FU288" s="39">
        <f t="shared" si="200"/>
        <v>753</v>
      </c>
      <c r="FV288" s="39">
        <f t="shared" si="201"/>
        <v>0</v>
      </c>
      <c r="FW288" s="39">
        <f t="shared" si="202"/>
        <v>17170120</v>
      </c>
      <c r="FX288" s="39">
        <f t="shared" si="203"/>
        <v>0</v>
      </c>
      <c r="FY288" s="39">
        <f t="shared" si="204"/>
        <v>0</v>
      </c>
      <c r="FZ288" s="39">
        <f t="shared" si="205"/>
        <v>0</v>
      </c>
      <c r="GA288" s="39">
        <f t="shared" si="206"/>
        <v>768727</v>
      </c>
      <c r="GB288" s="39">
        <f t="shared" si="207"/>
        <v>0</v>
      </c>
      <c r="GC288" s="39">
        <f t="shared" si="208"/>
        <v>0</v>
      </c>
      <c r="GD288" s="39">
        <f t="shared" si="209"/>
        <v>0</v>
      </c>
      <c r="GE288" s="39">
        <f t="shared" si="210"/>
        <v>0</v>
      </c>
      <c r="GF288" s="39"/>
      <c r="GG288" s="39"/>
      <c r="GH288" s="39">
        <f t="shared" si="211"/>
        <v>0</v>
      </c>
      <c r="GI288" s="39">
        <f t="shared" si="212"/>
        <v>0</v>
      </c>
      <c r="GJ288" s="39">
        <f t="shared" si="213"/>
        <v>18009347</v>
      </c>
      <c r="GK288" s="39"/>
      <c r="GL288" s="39">
        <f t="shared" si="214"/>
        <v>0</v>
      </c>
      <c r="GM288" s="39"/>
      <c r="GN288" s="39">
        <f t="shared" si="198"/>
        <v>0</v>
      </c>
      <c r="GO288" s="40">
        <f t="shared" si="215"/>
        <v>3421776</v>
      </c>
      <c r="GP288" s="40">
        <f t="shared" si="216"/>
        <v>21431123</v>
      </c>
      <c r="GQ288" s="40">
        <f t="shared" si="217"/>
        <v>21431123</v>
      </c>
      <c r="GR288" s="39" t="str">
        <f>IFERROR(VLOOKUP(CONCATENATE(C288,R288,S288),'Clientes Afectados'!$L$4:$M$249,2,0),"NO")</f>
        <v>NO</v>
      </c>
      <c r="GS288" s="64">
        <f t="shared" si="197"/>
        <v>94</v>
      </c>
      <c r="GT288" s="39" t="e">
        <f>+IF(GS288&gt;#REF!,"SI","NO")</f>
        <v>#REF!</v>
      </c>
    </row>
    <row r="289" spans="1:202" x14ac:dyDescent="0.25">
      <c r="A289" s="35">
        <v>43040</v>
      </c>
      <c r="B289" s="36">
        <v>1594986</v>
      </c>
      <c r="C289" s="36">
        <v>1263130</v>
      </c>
      <c r="D289" s="36">
        <v>1263130</v>
      </c>
      <c r="E289" s="37" t="s">
        <v>267</v>
      </c>
      <c r="F289" s="37" t="s">
        <v>229</v>
      </c>
      <c r="G289" s="37" t="s">
        <v>268</v>
      </c>
      <c r="H289" s="85" t="s">
        <v>231</v>
      </c>
      <c r="I289" s="37" t="s">
        <v>262</v>
      </c>
      <c r="J289" s="37" t="s">
        <v>233</v>
      </c>
      <c r="K289" s="37" t="s">
        <v>234</v>
      </c>
      <c r="L289" s="37" t="s">
        <v>235</v>
      </c>
      <c r="M289" s="37" t="s">
        <v>269</v>
      </c>
      <c r="N289" s="37" t="s">
        <v>270</v>
      </c>
      <c r="O289" s="37" t="s">
        <v>270</v>
      </c>
      <c r="P289" s="37" t="s">
        <v>239</v>
      </c>
      <c r="Q289" s="37" t="s">
        <v>240</v>
      </c>
      <c r="R289" s="38">
        <v>43013</v>
      </c>
      <c r="S289" s="38">
        <v>43045</v>
      </c>
      <c r="T289" s="38">
        <v>43047</v>
      </c>
      <c r="U289" s="36">
        <v>205170134</v>
      </c>
      <c r="V289" s="36">
        <v>26925</v>
      </c>
      <c r="W289" s="36">
        <v>0</v>
      </c>
      <c r="X289" s="36">
        <v>5958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50</v>
      </c>
      <c r="AE289" s="36">
        <v>53</v>
      </c>
      <c r="AF289" s="36">
        <v>48</v>
      </c>
      <c r="AG289" s="36">
        <v>50</v>
      </c>
      <c r="AH289" s="36">
        <v>0</v>
      </c>
      <c r="AI289" s="36">
        <v>790</v>
      </c>
      <c r="AJ289" s="36">
        <v>0</v>
      </c>
      <c r="AK289" s="36">
        <v>2036067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39827</v>
      </c>
      <c r="AU289" s="36">
        <v>0</v>
      </c>
      <c r="AV289" s="36">
        <v>0</v>
      </c>
      <c r="AW289" s="36">
        <v>15476</v>
      </c>
      <c r="AX289" s="36">
        <v>0</v>
      </c>
      <c r="AY289" s="36">
        <v>65123</v>
      </c>
      <c r="AZ289" s="36">
        <v>302421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  <c r="BP289" s="36">
        <v>0</v>
      </c>
      <c r="BQ289" s="36">
        <v>0</v>
      </c>
      <c r="BR289" s="36">
        <v>0</v>
      </c>
      <c r="BS289" s="36">
        <v>0</v>
      </c>
      <c r="BT289" s="36">
        <v>0</v>
      </c>
      <c r="BU289" s="36">
        <v>0</v>
      </c>
      <c r="BV289" s="36">
        <v>0</v>
      </c>
      <c r="BW289" s="36">
        <v>0</v>
      </c>
      <c r="BX289" s="36">
        <v>0</v>
      </c>
      <c r="BY289" s="36">
        <v>0</v>
      </c>
      <c r="BZ289" s="36">
        <v>81488</v>
      </c>
      <c r="CA289" s="36">
        <v>1764</v>
      </c>
      <c r="CB289" s="36">
        <v>0</v>
      </c>
      <c r="CC289" s="36">
        <v>0</v>
      </c>
      <c r="CD289" s="36">
        <v>2136938</v>
      </c>
      <c r="CE289" s="36">
        <v>2542956</v>
      </c>
      <c r="CF289" s="36">
        <v>0</v>
      </c>
      <c r="CG289" s="36">
        <v>406018</v>
      </c>
      <c r="CH289" s="36">
        <v>0</v>
      </c>
      <c r="CI289" s="36">
        <v>0</v>
      </c>
      <c r="CJ289" s="36">
        <v>0</v>
      </c>
      <c r="CK289" s="36">
        <v>0</v>
      </c>
      <c r="CL289" s="36">
        <v>406018</v>
      </c>
      <c r="CM289" s="36">
        <v>-2542956</v>
      </c>
      <c r="CN289" s="36">
        <v>0</v>
      </c>
      <c r="CO289" s="36">
        <v>0</v>
      </c>
      <c r="CP289" s="36">
        <v>0</v>
      </c>
      <c r="CQ289" s="36">
        <v>0</v>
      </c>
      <c r="CR289" s="36">
        <v>0</v>
      </c>
      <c r="CS289" s="36">
        <v>0</v>
      </c>
      <c r="CT289" s="36">
        <v>0</v>
      </c>
      <c r="CU289" s="36">
        <v>0</v>
      </c>
      <c r="CV289" s="36">
        <v>0</v>
      </c>
      <c r="CW289" s="36">
        <v>0</v>
      </c>
      <c r="CX289" s="36">
        <v>0</v>
      </c>
      <c r="CY289" s="36">
        <v>0</v>
      </c>
      <c r="CZ289" s="36">
        <v>0</v>
      </c>
      <c r="DA289" s="36">
        <v>0</v>
      </c>
      <c r="DB289" s="36">
        <v>0</v>
      </c>
      <c r="DC289" s="36">
        <v>0</v>
      </c>
      <c r="DD289" s="36">
        <v>0</v>
      </c>
      <c r="DE289" s="36">
        <v>-2542956</v>
      </c>
      <c r="DF289" s="36">
        <v>0</v>
      </c>
      <c r="DG289" s="36">
        <v>0</v>
      </c>
      <c r="DH289" s="36">
        <v>0</v>
      </c>
      <c r="DI289" s="36">
        <v>0</v>
      </c>
      <c r="DJ289" s="36">
        <v>0</v>
      </c>
      <c r="DK289" s="36">
        <v>0</v>
      </c>
      <c r="DL289" s="36">
        <v>0</v>
      </c>
      <c r="DM289" s="36">
        <v>0</v>
      </c>
      <c r="DN289" s="36">
        <v>0</v>
      </c>
      <c r="DO289" s="36">
        <v>0</v>
      </c>
      <c r="DP289" s="36">
        <v>0</v>
      </c>
      <c r="DQ289" s="36">
        <v>0</v>
      </c>
      <c r="DR289" s="36">
        <v>0</v>
      </c>
      <c r="DS289" s="36">
        <v>0</v>
      </c>
      <c r="DT289" s="36">
        <v>0</v>
      </c>
      <c r="DU289" s="36">
        <v>0</v>
      </c>
      <c r="DV289" s="36">
        <v>0</v>
      </c>
      <c r="DW289" s="36">
        <v>0</v>
      </c>
      <c r="DX289" s="36">
        <v>0</v>
      </c>
      <c r="DY289" s="36">
        <v>0</v>
      </c>
      <c r="DZ289" s="36">
        <v>0</v>
      </c>
      <c r="EA289" s="36">
        <v>0</v>
      </c>
      <c r="EB289" s="36">
        <v>0</v>
      </c>
      <c r="EC289" s="36">
        <v>0</v>
      </c>
      <c r="ED289" s="36">
        <v>0</v>
      </c>
      <c r="EE289" s="36">
        <v>0</v>
      </c>
      <c r="EF289" s="36">
        <v>0</v>
      </c>
      <c r="EG289" s="36">
        <v>0</v>
      </c>
      <c r="EH289" s="36">
        <v>0</v>
      </c>
      <c r="EI289" s="36">
        <v>0</v>
      </c>
      <c r="EJ289" s="36">
        <v>0</v>
      </c>
      <c r="EK289" s="36">
        <v>0</v>
      </c>
      <c r="EL289" s="36">
        <v>0</v>
      </c>
      <c r="EM289" s="36">
        <v>0</v>
      </c>
      <c r="EN289" s="36">
        <v>0</v>
      </c>
      <c r="EO289" s="36">
        <v>0</v>
      </c>
      <c r="EP289" s="36">
        <v>0</v>
      </c>
      <c r="EQ289" s="36">
        <v>0</v>
      </c>
      <c r="ER289" s="36">
        <v>0</v>
      </c>
      <c r="ES289" s="36">
        <v>0</v>
      </c>
      <c r="ET289" s="36">
        <v>0</v>
      </c>
      <c r="EU289" s="36">
        <v>0</v>
      </c>
      <c r="EV289" s="36">
        <v>0</v>
      </c>
      <c r="EW289" s="36">
        <v>0</v>
      </c>
      <c r="EX289" s="36">
        <v>0</v>
      </c>
      <c r="EY289" s="36">
        <v>0</v>
      </c>
      <c r="EZ289" s="36">
        <v>0</v>
      </c>
      <c r="FA289" s="36">
        <v>0</v>
      </c>
      <c r="FB289" s="36">
        <v>0</v>
      </c>
      <c r="FC289" s="36">
        <v>0</v>
      </c>
      <c r="FD289" s="36">
        <v>0</v>
      </c>
      <c r="FE289" s="36">
        <v>0</v>
      </c>
      <c r="FF289" s="36">
        <v>0</v>
      </c>
      <c r="FG289" s="36">
        <v>0</v>
      </c>
      <c r="FH289" s="36">
        <v>0</v>
      </c>
      <c r="FI289" s="36">
        <v>0</v>
      </c>
      <c r="FJ289" s="36">
        <v>0</v>
      </c>
      <c r="FK289" s="36">
        <v>0</v>
      </c>
      <c r="FL289" s="36">
        <v>0</v>
      </c>
      <c r="FM289" s="36">
        <v>0</v>
      </c>
      <c r="FN289" s="36">
        <v>0</v>
      </c>
      <c r="FO289" s="36">
        <v>0</v>
      </c>
      <c r="FP289" s="36">
        <v>0</v>
      </c>
      <c r="FQ289" s="36">
        <v>406018</v>
      </c>
      <c r="FR289" s="36">
        <v>0</v>
      </c>
      <c r="FS289" s="37"/>
      <c r="FT289" s="39">
        <f t="shared" si="199"/>
        <v>0</v>
      </c>
      <c r="FU289" s="39">
        <f t="shared" si="200"/>
        <v>664</v>
      </c>
      <c r="FV289" s="39">
        <f t="shared" si="201"/>
        <v>0</v>
      </c>
      <c r="FW289" s="39">
        <f t="shared" si="202"/>
        <v>1710981</v>
      </c>
      <c r="FX289" s="39">
        <f t="shared" si="203"/>
        <v>0</v>
      </c>
      <c r="FY289" s="39">
        <f t="shared" si="204"/>
        <v>33468</v>
      </c>
      <c r="FZ289" s="39">
        <f t="shared" si="205"/>
        <v>0</v>
      </c>
      <c r="GA289" s="39">
        <f t="shared" si="206"/>
        <v>54725</v>
      </c>
      <c r="GB289" s="39">
        <f t="shared" si="207"/>
        <v>254135</v>
      </c>
      <c r="GC289" s="39">
        <f t="shared" si="208"/>
        <v>0</v>
      </c>
      <c r="GD289" s="39">
        <f t="shared" si="209"/>
        <v>0</v>
      </c>
      <c r="GE289" s="39">
        <f t="shared" si="210"/>
        <v>0</v>
      </c>
      <c r="GF289" s="39"/>
      <c r="GG289" s="39"/>
      <c r="GH289" s="39">
        <f t="shared" si="211"/>
        <v>13005.042016806723</v>
      </c>
      <c r="GI289" s="39">
        <f t="shared" si="212"/>
        <v>0</v>
      </c>
      <c r="GJ289" s="39">
        <f t="shared" si="213"/>
        <v>2066978.0420168068</v>
      </c>
      <c r="GK289" s="39"/>
      <c r="GL289" s="39">
        <f t="shared" si="214"/>
        <v>0</v>
      </c>
      <c r="GM289" s="39"/>
      <c r="GN289" s="39">
        <f t="shared" si="198"/>
        <v>0</v>
      </c>
      <c r="GO289" s="40">
        <f t="shared" si="215"/>
        <v>392726</v>
      </c>
      <c r="GP289" s="40">
        <f t="shared" si="216"/>
        <v>2459704.042016807</v>
      </c>
      <c r="GQ289" s="40">
        <f t="shared" si="217"/>
        <v>2459704.042016807</v>
      </c>
      <c r="GR289" s="39" t="str">
        <f>IFERROR(VLOOKUP(CONCATENATE(C289,R289,S289),'Clientes Afectados'!$L$4:$M$249,2,0),"NO")</f>
        <v>NO</v>
      </c>
      <c r="GS289" s="64">
        <f t="shared" si="197"/>
        <v>32</v>
      </c>
      <c r="GT289" s="39" t="e">
        <f>+IF(GS289&gt;#REF!,"SI","NO")</f>
        <v>#REF!</v>
      </c>
    </row>
    <row r="290" spans="1:202" x14ac:dyDescent="0.25">
      <c r="A290" s="35">
        <v>43040</v>
      </c>
      <c r="B290" s="36">
        <v>1594986</v>
      </c>
      <c r="C290" s="36">
        <v>1314153</v>
      </c>
      <c r="D290" s="36">
        <v>1314153</v>
      </c>
      <c r="E290" s="37" t="s">
        <v>271</v>
      </c>
      <c r="F290" s="37" t="s">
        <v>229</v>
      </c>
      <c r="G290" s="37" t="s">
        <v>272</v>
      </c>
      <c r="H290" s="85" t="s">
        <v>231</v>
      </c>
      <c r="I290" s="37" t="s">
        <v>262</v>
      </c>
      <c r="J290" s="37" t="s">
        <v>233</v>
      </c>
      <c r="K290" s="37" t="s">
        <v>234</v>
      </c>
      <c r="L290" s="37" t="s">
        <v>235</v>
      </c>
      <c r="M290" s="37" t="s">
        <v>245</v>
      </c>
      <c r="N290" s="37" t="s">
        <v>246</v>
      </c>
      <c r="O290" s="37" t="s">
        <v>246</v>
      </c>
      <c r="P290" s="37" t="s">
        <v>239</v>
      </c>
      <c r="Q290" s="37" t="s">
        <v>240</v>
      </c>
      <c r="R290" s="38">
        <v>43013</v>
      </c>
      <c r="S290" s="38">
        <v>43045</v>
      </c>
      <c r="T290" s="38">
        <v>43047</v>
      </c>
      <c r="U290" s="36">
        <v>205170134</v>
      </c>
      <c r="V290" s="36">
        <v>40814</v>
      </c>
      <c r="W290" s="36">
        <v>0</v>
      </c>
      <c r="X290" s="36">
        <v>288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87</v>
      </c>
      <c r="AE290" s="36">
        <v>110</v>
      </c>
      <c r="AF290" s="36">
        <v>86</v>
      </c>
      <c r="AG290" s="36">
        <v>102</v>
      </c>
      <c r="AH290" s="36">
        <v>0</v>
      </c>
      <c r="AI290" s="36">
        <v>790</v>
      </c>
      <c r="AJ290" s="36">
        <v>0</v>
      </c>
      <c r="AK290" s="36">
        <v>3086354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60371</v>
      </c>
      <c r="AU290" s="36">
        <v>0</v>
      </c>
      <c r="AV290" s="36">
        <v>0</v>
      </c>
      <c r="AW290" s="36">
        <v>23458</v>
      </c>
      <c r="AX290" s="36">
        <v>0</v>
      </c>
      <c r="AY290" s="36">
        <v>135160</v>
      </c>
      <c r="AZ290" s="36">
        <v>610829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  <c r="BP290" s="36">
        <v>0</v>
      </c>
      <c r="BQ290" s="36">
        <v>0</v>
      </c>
      <c r="BR290" s="36">
        <v>0</v>
      </c>
      <c r="BS290" s="36">
        <v>0</v>
      </c>
      <c r="BT290" s="36">
        <v>0</v>
      </c>
      <c r="BU290" s="36">
        <v>0</v>
      </c>
      <c r="BV290" s="36">
        <v>0</v>
      </c>
      <c r="BW290" s="36">
        <v>0</v>
      </c>
      <c r="BX290" s="36">
        <v>0</v>
      </c>
      <c r="BY290" s="36">
        <v>0</v>
      </c>
      <c r="BZ290" s="36">
        <v>36445</v>
      </c>
      <c r="CA290" s="36">
        <v>3666</v>
      </c>
      <c r="CB290" s="36">
        <v>0</v>
      </c>
      <c r="CC290" s="36">
        <v>0</v>
      </c>
      <c r="CD290" s="36">
        <v>3325273</v>
      </c>
      <c r="CE290" s="36">
        <v>3957074</v>
      </c>
      <c r="CF290" s="36">
        <v>0</v>
      </c>
      <c r="CG290" s="36">
        <v>631802</v>
      </c>
      <c r="CH290" s="36">
        <v>0</v>
      </c>
      <c r="CI290" s="36">
        <v>0</v>
      </c>
      <c r="CJ290" s="36">
        <v>0</v>
      </c>
      <c r="CK290" s="36">
        <v>0</v>
      </c>
      <c r="CL290" s="36">
        <v>631802</v>
      </c>
      <c r="CM290" s="36">
        <v>-3957074</v>
      </c>
      <c r="CN290" s="36">
        <v>0</v>
      </c>
      <c r="CO290" s="36">
        <v>0</v>
      </c>
      <c r="CP290" s="36">
        <v>0</v>
      </c>
      <c r="CQ290" s="36">
        <v>0</v>
      </c>
      <c r="CR290" s="36">
        <v>0</v>
      </c>
      <c r="CS290" s="36">
        <v>0</v>
      </c>
      <c r="CT290" s="36">
        <v>0</v>
      </c>
      <c r="CU290" s="36">
        <v>0</v>
      </c>
      <c r="CV290" s="36">
        <v>0</v>
      </c>
      <c r="CW290" s="36">
        <v>0</v>
      </c>
      <c r="CX290" s="36">
        <v>0</v>
      </c>
      <c r="CY290" s="36">
        <v>0</v>
      </c>
      <c r="CZ290" s="36">
        <v>0</v>
      </c>
      <c r="DA290" s="36">
        <v>0</v>
      </c>
      <c r="DB290" s="36">
        <v>0</v>
      </c>
      <c r="DC290" s="36">
        <v>0</v>
      </c>
      <c r="DD290" s="36">
        <v>5984440</v>
      </c>
      <c r="DE290" s="36">
        <v>2027365</v>
      </c>
      <c r="DF290" s="36">
        <v>0</v>
      </c>
      <c r="DG290" s="36">
        <v>0</v>
      </c>
      <c r="DH290" s="36">
        <v>0</v>
      </c>
      <c r="DI290" s="36">
        <v>0</v>
      </c>
      <c r="DJ290" s="36">
        <v>0</v>
      </c>
      <c r="DK290" s="36">
        <v>-5984440</v>
      </c>
      <c r="DL290" s="36">
        <v>0</v>
      </c>
      <c r="DM290" s="36">
        <v>0</v>
      </c>
      <c r="DN290" s="36">
        <v>0</v>
      </c>
      <c r="DO290" s="36">
        <v>0</v>
      </c>
      <c r="DP290" s="36">
        <v>0</v>
      </c>
      <c r="DQ290" s="36">
        <v>0</v>
      </c>
      <c r="DR290" s="36">
        <v>0</v>
      </c>
      <c r="DS290" s="36">
        <v>0</v>
      </c>
      <c r="DT290" s="36">
        <v>0</v>
      </c>
      <c r="DU290" s="36">
        <v>0</v>
      </c>
      <c r="DV290" s="36">
        <v>0</v>
      </c>
      <c r="DW290" s="36">
        <v>0</v>
      </c>
      <c r="DX290" s="36">
        <v>0</v>
      </c>
      <c r="DY290" s="36">
        <v>0</v>
      </c>
      <c r="DZ290" s="36">
        <v>0</v>
      </c>
      <c r="EA290" s="36">
        <v>0</v>
      </c>
      <c r="EB290" s="36">
        <v>-5984440</v>
      </c>
      <c r="EC290" s="36">
        <v>0</v>
      </c>
      <c r="ED290" s="36">
        <v>0</v>
      </c>
      <c r="EE290" s="36">
        <v>0</v>
      </c>
      <c r="EF290" s="36">
        <v>0</v>
      </c>
      <c r="EG290" s="36">
        <v>0</v>
      </c>
      <c r="EH290" s="36">
        <v>0</v>
      </c>
      <c r="EI290" s="36">
        <v>0</v>
      </c>
      <c r="EJ290" s="36">
        <v>0</v>
      </c>
      <c r="EK290" s="36">
        <v>0</v>
      </c>
      <c r="EL290" s="36">
        <v>0</v>
      </c>
      <c r="EM290" s="36">
        <v>0</v>
      </c>
      <c r="EN290" s="36">
        <v>0</v>
      </c>
      <c r="EO290" s="36">
        <v>0</v>
      </c>
      <c r="EP290" s="36">
        <v>0</v>
      </c>
      <c r="EQ290" s="36">
        <v>0</v>
      </c>
      <c r="ER290" s="36">
        <v>0</v>
      </c>
      <c r="ES290" s="36">
        <v>0</v>
      </c>
      <c r="ET290" s="36">
        <v>0</v>
      </c>
      <c r="EU290" s="36">
        <v>0</v>
      </c>
      <c r="EV290" s="36">
        <v>0</v>
      </c>
      <c r="EW290" s="36">
        <v>0</v>
      </c>
      <c r="EX290" s="36">
        <v>0</v>
      </c>
      <c r="EY290" s="36">
        <v>0</v>
      </c>
      <c r="EZ290" s="36">
        <v>0</v>
      </c>
      <c r="FA290" s="36">
        <v>0</v>
      </c>
      <c r="FB290" s="36">
        <v>0</v>
      </c>
      <c r="FC290" s="36">
        <v>0</v>
      </c>
      <c r="FD290" s="36">
        <v>0</v>
      </c>
      <c r="FE290" s="36">
        <v>0</v>
      </c>
      <c r="FF290" s="36">
        <v>0</v>
      </c>
      <c r="FG290" s="36">
        <v>0</v>
      </c>
      <c r="FH290" s="36">
        <v>0</v>
      </c>
      <c r="FI290" s="36">
        <v>0</v>
      </c>
      <c r="FJ290" s="36">
        <v>0</v>
      </c>
      <c r="FK290" s="36">
        <v>0</v>
      </c>
      <c r="FL290" s="36">
        <v>0</v>
      </c>
      <c r="FM290" s="36">
        <v>0</v>
      </c>
      <c r="FN290" s="36">
        <v>0</v>
      </c>
      <c r="FO290" s="36">
        <v>0</v>
      </c>
      <c r="FP290" s="36">
        <v>0</v>
      </c>
      <c r="FQ290" s="36">
        <v>631802</v>
      </c>
      <c r="FR290" s="36">
        <v>1</v>
      </c>
      <c r="FS290" s="37"/>
      <c r="FT290" s="39">
        <f t="shared" si="199"/>
        <v>0</v>
      </c>
      <c r="FU290" s="39">
        <f t="shared" si="200"/>
        <v>664</v>
      </c>
      <c r="FV290" s="39">
        <f t="shared" si="201"/>
        <v>0</v>
      </c>
      <c r="FW290" s="39">
        <f t="shared" si="202"/>
        <v>2593575</v>
      </c>
      <c r="FX290" s="39">
        <f t="shared" si="203"/>
        <v>0</v>
      </c>
      <c r="FY290" s="39">
        <f t="shared" si="204"/>
        <v>50732</v>
      </c>
      <c r="FZ290" s="39">
        <f t="shared" si="205"/>
        <v>0</v>
      </c>
      <c r="GA290" s="39">
        <f t="shared" si="206"/>
        <v>113580</v>
      </c>
      <c r="GB290" s="39">
        <f t="shared" si="207"/>
        <v>513302</v>
      </c>
      <c r="GC290" s="39">
        <f t="shared" si="208"/>
        <v>0</v>
      </c>
      <c r="GD290" s="39">
        <f t="shared" si="209"/>
        <v>0</v>
      </c>
      <c r="GE290" s="39">
        <f t="shared" si="210"/>
        <v>0</v>
      </c>
      <c r="GF290" s="39"/>
      <c r="GG290" s="39"/>
      <c r="GH290" s="39">
        <f t="shared" si="211"/>
        <v>19712.605042016807</v>
      </c>
      <c r="GI290" s="39">
        <f t="shared" si="212"/>
        <v>0</v>
      </c>
      <c r="GJ290" s="39">
        <f t="shared" si="213"/>
        <v>3291565.6050420166</v>
      </c>
      <c r="GK290" s="39"/>
      <c r="GL290" s="39">
        <f t="shared" si="214"/>
        <v>0</v>
      </c>
      <c r="GM290" s="39"/>
      <c r="GN290" s="39">
        <f t="shared" si="198"/>
        <v>-5984440</v>
      </c>
      <c r="GO290" s="40">
        <f t="shared" si="215"/>
        <v>625397</v>
      </c>
      <c r="GP290" s="40">
        <f t="shared" si="216"/>
        <v>3916962.6050420166</v>
      </c>
      <c r="GQ290" s="40">
        <f t="shared" si="217"/>
        <v>-2067477.3949579834</v>
      </c>
      <c r="GR290" s="39" t="str">
        <f>IFERROR(VLOOKUP(CONCATENATE(C290,R290,S290),'Clientes Afectados'!$L$4:$M$249,2,0),"NO")</f>
        <v>NO</v>
      </c>
      <c r="GS290" s="64">
        <f t="shared" si="197"/>
        <v>32</v>
      </c>
      <c r="GT290" s="39" t="e">
        <f>+IF(GS290&gt;#REF!,"SI","NO")</f>
        <v>#REF!</v>
      </c>
    </row>
    <row r="291" spans="1:202" x14ac:dyDescent="0.25">
      <c r="A291" s="35">
        <v>43040</v>
      </c>
      <c r="B291" s="36">
        <v>1594986</v>
      </c>
      <c r="C291" s="36">
        <v>1314156</v>
      </c>
      <c r="D291" s="36">
        <v>1314156</v>
      </c>
      <c r="E291" s="37" t="s">
        <v>273</v>
      </c>
      <c r="F291" s="37" t="s">
        <v>229</v>
      </c>
      <c r="G291" s="37" t="s">
        <v>274</v>
      </c>
      <c r="H291" s="85" t="s">
        <v>231</v>
      </c>
      <c r="I291" s="37" t="s">
        <v>262</v>
      </c>
      <c r="J291" s="37" t="s">
        <v>233</v>
      </c>
      <c r="K291" s="37" t="s">
        <v>234</v>
      </c>
      <c r="L291" s="37" t="s">
        <v>235</v>
      </c>
      <c r="M291" s="37" t="s">
        <v>245</v>
      </c>
      <c r="N291" s="37" t="s">
        <v>245</v>
      </c>
      <c r="O291" s="37" t="s">
        <v>245</v>
      </c>
      <c r="P291" s="37" t="s">
        <v>239</v>
      </c>
      <c r="Q291" s="37" t="s">
        <v>240</v>
      </c>
      <c r="R291" s="38">
        <v>43013</v>
      </c>
      <c r="S291" s="38">
        <v>43045</v>
      </c>
      <c r="T291" s="38">
        <v>43047</v>
      </c>
      <c r="U291" s="36">
        <v>205170134</v>
      </c>
      <c r="V291" s="36">
        <v>34120</v>
      </c>
      <c r="W291" s="36">
        <v>0</v>
      </c>
      <c r="X291" s="36">
        <v>11737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58</v>
      </c>
      <c r="AE291" s="36">
        <v>57</v>
      </c>
      <c r="AF291" s="36">
        <v>58</v>
      </c>
      <c r="AG291" s="36">
        <v>57</v>
      </c>
      <c r="AH291" s="36">
        <v>121348</v>
      </c>
      <c r="AI291" s="36">
        <v>790</v>
      </c>
      <c r="AJ291" s="36">
        <v>0</v>
      </c>
      <c r="AK291" s="36">
        <v>2580153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50469</v>
      </c>
      <c r="AU291" s="36">
        <v>0</v>
      </c>
      <c r="AV291" s="36">
        <v>0</v>
      </c>
      <c r="AW291" s="36">
        <v>19611</v>
      </c>
      <c r="AX291" s="36">
        <v>0</v>
      </c>
      <c r="AY291" s="36">
        <v>70653</v>
      </c>
      <c r="AZ291" s="36">
        <v>341346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  <c r="BP291" s="36">
        <v>0</v>
      </c>
      <c r="BQ291" s="36">
        <v>0</v>
      </c>
      <c r="BR291" s="36">
        <v>0</v>
      </c>
      <c r="BS291" s="36">
        <v>0</v>
      </c>
      <c r="BT291" s="36">
        <v>0</v>
      </c>
      <c r="BU291" s="36">
        <v>0</v>
      </c>
      <c r="BV291" s="36">
        <v>0</v>
      </c>
      <c r="BW291" s="36">
        <v>0</v>
      </c>
      <c r="BX291" s="36">
        <v>0</v>
      </c>
      <c r="BY291" s="36">
        <v>0</v>
      </c>
      <c r="BZ291" s="36">
        <v>94728</v>
      </c>
      <c r="CA291" s="36">
        <v>1835</v>
      </c>
      <c r="CB291" s="36">
        <v>0</v>
      </c>
      <c r="CC291" s="36">
        <v>0</v>
      </c>
      <c r="CD291" s="36">
        <v>2757086</v>
      </c>
      <c r="CE291" s="36">
        <v>3280933</v>
      </c>
      <c r="CF291" s="36">
        <v>0</v>
      </c>
      <c r="CG291" s="36">
        <v>523846</v>
      </c>
      <c r="CH291" s="36">
        <v>0</v>
      </c>
      <c r="CI291" s="36">
        <v>0</v>
      </c>
      <c r="CJ291" s="36">
        <v>0</v>
      </c>
      <c r="CK291" s="36">
        <v>0</v>
      </c>
      <c r="CL291" s="36">
        <v>523846</v>
      </c>
      <c r="CM291" s="36">
        <v>-3280933</v>
      </c>
      <c r="CN291" s="36">
        <v>0</v>
      </c>
      <c r="CO291" s="36">
        <v>0</v>
      </c>
      <c r="CP291" s="36">
        <v>0</v>
      </c>
      <c r="CQ291" s="36">
        <v>0</v>
      </c>
      <c r="CR291" s="36">
        <v>0</v>
      </c>
      <c r="CS291" s="36">
        <v>0</v>
      </c>
      <c r="CT291" s="36">
        <v>0</v>
      </c>
      <c r="CU291" s="36">
        <v>0</v>
      </c>
      <c r="CV291" s="36">
        <v>0</v>
      </c>
      <c r="CW291" s="36">
        <v>0</v>
      </c>
      <c r="CX291" s="36">
        <v>0</v>
      </c>
      <c r="CY291" s="36">
        <v>0</v>
      </c>
      <c r="CZ291" s="36">
        <v>0</v>
      </c>
      <c r="DA291" s="36">
        <v>0</v>
      </c>
      <c r="DB291" s="36">
        <v>0</v>
      </c>
      <c r="DC291" s="36">
        <v>0</v>
      </c>
      <c r="DD291" s="36">
        <v>0</v>
      </c>
      <c r="DE291" s="36">
        <v>-3280933</v>
      </c>
      <c r="DF291" s="36">
        <v>0</v>
      </c>
      <c r="DG291" s="36">
        <v>0</v>
      </c>
      <c r="DH291" s="36">
        <v>0</v>
      </c>
      <c r="DI291" s="36">
        <v>0</v>
      </c>
      <c r="DJ291" s="36">
        <v>0</v>
      </c>
      <c r="DK291" s="36">
        <v>0</v>
      </c>
      <c r="DL291" s="36">
        <v>0</v>
      </c>
      <c r="DM291" s="36">
        <v>0</v>
      </c>
      <c r="DN291" s="36">
        <v>0</v>
      </c>
      <c r="DO291" s="36">
        <v>0</v>
      </c>
      <c r="DP291" s="36">
        <v>0</v>
      </c>
      <c r="DQ291" s="36">
        <v>0</v>
      </c>
      <c r="DR291" s="36">
        <v>0</v>
      </c>
      <c r="DS291" s="36">
        <v>0</v>
      </c>
      <c r="DT291" s="36">
        <v>0</v>
      </c>
      <c r="DU291" s="36">
        <v>0</v>
      </c>
      <c r="DV291" s="36">
        <v>0</v>
      </c>
      <c r="DW291" s="36">
        <v>0</v>
      </c>
      <c r="DX291" s="36">
        <v>0</v>
      </c>
      <c r="DY291" s="36">
        <v>0</v>
      </c>
      <c r="DZ291" s="36">
        <v>0</v>
      </c>
      <c r="EA291" s="36">
        <v>0</v>
      </c>
      <c r="EB291" s="36">
        <v>0</v>
      </c>
      <c r="EC291" s="36">
        <v>0</v>
      </c>
      <c r="ED291" s="36">
        <v>0</v>
      </c>
      <c r="EE291" s="36">
        <v>0</v>
      </c>
      <c r="EF291" s="36">
        <v>0</v>
      </c>
      <c r="EG291" s="36">
        <v>0</v>
      </c>
      <c r="EH291" s="36">
        <v>0</v>
      </c>
      <c r="EI291" s="36">
        <v>0</v>
      </c>
      <c r="EJ291" s="36">
        <v>0</v>
      </c>
      <c r="EK291" s="36">
        <v>0</v>
      </c>
      <c r="EL291" s="36">
        <v>0</v>
      </c>
      <c r="EM291" s="36">
        <v>0</v>
      </c>
      <c r="EN291" s="36">
        <v>0</v>
      </c>
      <c r="EO291" s="36">
        <v>0</v>
      </c>
      <c r="EP291" s="36">
        <v>0</v>
      </c>
      <c r="EQ291" s="36">
        <v>0</v>
      </c>
      <c r="ER291" s="36">
        <v>0</v>
      </c>
      <c r="ES291" s="36">
        <v>0</v>
      </c>
      <c r="ET291" s="36">
        <v>0</v>
      </c>
      <c r="EU291" s="36">
        <v>0</v>
      </c>
      <c r="EV291" s="36">
        <v>0</v>
      </c>
      <c r="EW291" s="36">
        <v>0</v>
      </c>
      <c r="EX291" s="36">
        <v>0</v>
      </c>
      <c r="EY291" s="36">
        <v>0</v>
      </c>
      <c r="EZ291" s="36">
        <v>0</v>
      </c>
      <c r="FA291" s="36">
        <v>0</v>
      </c>
      <c r="FB291" s="36">
        <v>0</v>
      </c>
      <c r="FC291" s="36">
        <v>0</v>
      </c>
      <c r="FD291" s="36">
        <v>0</v>
      </c>
      <c r="FE291" s="36">
        <v>0</v>
      </c>
      <c r="FF291" s="36">
        <v>0</v>
      </c>
      <c r="FG291" s="36">
        <v>0</v>
      </c>
      <c r="FH291" s="36">
        <v>0</v>
      </c>
      <c r="FI291" s="36">
        <v>0</v>
      </c>
      <c r="FJ291" s="36">
        <v>0</v>
      </c>
      <c r="FK291" s="36">
        <v>0</v>
      </c>
      <c r="FL291" s="36">
        <v>0</v>
      </c>
      <c r="FM291" s="36">
        <v>0</v>
      </c>
      <c r="FN291" s="36">
        <v>0</v>
      </c>
      <c r="FO291" s="36">
        <v>0</v>
      </c>
      <c r="FP291" s="36">
        <v>0</v>
      </c>
      <c r="FQ291" s="36">
        <v>523846</v>
      </c>
      <c r="FR291" s="36">
        <v>-1</v>
      </c>
      <c r="FS291" s="37"/>
      <c r="FT291" s="39">
        <f t="shared" si="199"/>
        <v>101973</v>
      </c>
      <c r="FU291" s="39">
        <f t="shared" si="200"/>
        <v>664</v>
      </c>
      <c r="FV291" s="39">
        <f t="shared" si="201"/>
        <v>0</v>
      </c>
      <c r="FW291" s="39">
        <f t="shared" si="202"/>
        <v>2168196</v>
      </c>
      <c r="FX291" s="39">
        <f t="shared" si="203"/>
        <v>0</v>
      </c>
      <c r="FY291" s="39">
        <f t="shared" si="204"/>
        <v>42411</v>
      </c>
      <c r="FZ291" s="39">
        <f t="shared" si="205"/>
        <v>0</v>
      </c>
      <c r="GA291" s="39">
        <f t="shared" si="206"/>
        <v>59372</v>
      </c>
      <c r="GB291" s="39">
        <f t="shared" si="207"/>
        <v>286845</v>
      </c>
      <c r="GC291" s="39">
        <f t="shared" si="208"/>
        <v>0</v>
      </c>
      <c r="GD291" s="39">
        <f t="shared" si="209"/>
        <v>0</v>
      </c>
      <c r="GE291" s="39">
        <f t="shared" si="210"/>
        <v>0</v>
      </c>
      <c r="GF291" s="39"/>
      <c r="GG291" s="39"/>
      <c r="GH291" s="39">
        <f t="shared" si="211"/>
        <v>16479.831932773111</v>
      </c>
      <c r="GI291" s="39">
        <f t="shared" si="212"/>
        <v>0</v>
      </c>
      <c r="GJ291" s="39">
        <f t="shared" si="213"/>
        <v>2675940.8319327729</v>
      </c>
      <c r="GK291" s="39"/>
      <c r="GL291" s="39">
        <f t="shared" si="214"/>
        <v>0</v>
      </c>
      <c r="GM291" s="39"/>
      <c r="GN291" s="39">
        <f t="shared" si="198"/>
        <v>0</v>
      </c>
      <c r="GO291" s="40">
        <f t="shared" si="215"/>
        <v>508429</v>
      </c>
      <c r="GP291" s="40">
        <f t="shared" si="216"/>
        <v>3184369.8319327729</v>
      </c>
      <c r="GQ291" s="40">
        <f t="shared" si="217"/>
        <v>3184369.8319327729</v>
      </c>
      <c r="GR291" s="39" t="str">
        <f>IFERROR(VLOOKUP(CONCATENATE(C291,R291,S291),'Clientes Afectados'!$L$4:$M$249,2,0),"NO")</f>
        <v>NO</v>
      </c>
      <c r="GS291" s="64">
        <f t="shared" si="197"/>
        <v>32</v>
      </c>
      <c r="GT291" s="39" t="e">
        <f>+IF(GS291&gt;#REF!,"SI","NO")</f>
        <v>#REF!</v>
      </c>
    </row>
    <row r="292" spans="1:202" x14ac:dyDescent="0.25">
      <c r="A292" s="35">
        <v>43040</v>
      </c>
      <c r="B292" s="36">
        <v>1594986</v>
      </c>
      <c r="C292" s="36">
        <v>1386062</v>
      </c>
      <c r="D292" s="36">
        <v>1386062</v>
      </c>
      <c r="E292" s="37" t="s">
        <v>351</v>
      </c>
      <c r="F292" s="37" t="s">
        <v>229</v>
      </c>
      <c r="G292" s="37" t="s">
        <v>334</v>
      </c>
      <c r="H292" s="85" t="s">
        <v>231</v>
      </c>
      <c r="I292" s="37" t="s">
        <v>262</v>
      </c>
      <c r="J292" s="37" t="s">
        <v>233</v>
      </c>
      <c r="K292" s="37" t="s">
        <v>234</v>
      </c>
      <c r="L292" s="37" t="s">
        <v>235</v>
      </c>
      <c r="M292" s="37" t="s">
        <v>245</v>
      </c>
      <c r="N292" s="37" t="s">
        <v>246</v>
      </c>
      <c r="O292" s="37" t="s">
        <v>246</v>
      </c>
      <c r="P292" s="37" t="s">
        <v>239</v>
      </c>
      <c r="Q292" s="37" t="s">
        <v>240</v>
      </c>
      <c r="R292" s="38">
        <v>43013</v>
      </c>
      <c r="S292" s="38">
        <v>43045</v>
      </c>
      <c r="T292" s="38">
        <v>43047</v>
      </c>
      <c r="U292" s="36">
        <v>205170134</v>
      </c>
      <c r="V292" s="36">
        <v>75652</v>
      </c>
      <c r="W292" s="36">
        <v>0</v>
      </c>
      <c r="X292" s="36">
        <v>21259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333</v>
      </c>
      <c r="AE292" s="36">
        <v>335</v>
      </c>
      <c r="AF292" s="36">
        <v>333</v>
      </c>
      <c r="AG292" s="36">
        <v>148</v>
      </c>
      <c r="AH292" s="36">
        <v>0</v>
      </c>
      <c r="AI292" s="36">
        <v>790</v>
      </c>
      <c r="AJ292" s="36">
        <v>0</v>
      </c>
      <c r="AK292" s="36">
        <v>5720802</v>
      </c>
      <c r="AL292" s="36">
        <v>0</v>
      </c>
      <c r="AM292" s="36">
        <v>0</v>
      </c>
      <c r="AN292" s="36">
        <v>0</v>
      </c>
      <c r="AO292" s="36">
        <v>0</v>
      </c>
      <c r="AP292" s="36">
        <v>0</v>
      </c>
      <c r="AQ292" s="36">
        <v>0</v>
      </c>
      <c r="AR292" s="36">
        <v>0</v>
      </c>
      <c r="AS292" s="36">
        <v>0</v>
      </c>
      <c r="AT292" s="36">
        <v>111902</v>
      </c>
      <c r="AU292" s="36">
        <v>0</v>
      </c>
      <c r="AV292" s="36">
        <v>0</v>
      </c>
      <c r="AW292" s="36">
        <v>43483</v>
      </c>
      <c r="AX292" s="36">
        <v>0</v>
      </c>
      <c r="AY292" s="36">
        <v>412240</v>
      </c>
      <c r="AZ292" s="36">
        <v>889295</v>
      </c>
      <c r="BA292" s="36">
        <v>0</v>
      </c>
      <c r="BB292" s="36">
        <v>0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>
        <v>0</v>
      </c>
      <c r="BO292" s="36">
        <v>0</v>
      </c>
      <c r="BP292" s="36">
        <v>0</v>
      </c>
      <c r="BQ292" s="36">
        <v>0</v>
      </c>
      <c r="BR292" s="36">
        <v>0</v>
      </c>
      <c r="BS292" s="36">
        <v>0</v>
      </c>
      <c r="BT292" s="36">
        <v>0</v>
      </c>
      <c r="BU292" s="36">
        <v>0</v>
      </c>
      <c r="BV292" s="36">
        <v>0</v>
      </c>
      <c r="BW292" s="36">
        <v>0</v>
      </c>
      <c r="BX292" s="36">
        <v>0</v>
      </c>
      <c r="BY292" s="36">
        <v>0</v>
      </c>
      <c r="BZ292" s="36">
        <v>73844</v>
      </c>
      <c r="CA292" s="36">
        <v>7103</v>
      </c>
      <c r="CB292" s="36">
        <v>0</v>
      </c>
      <c r="CC292" s="36">
        <v>0</v>
      </c>
      <c r="CD292" s="36">
        <v>6100386</v>
      </c>
      <c r="CE292" s="36">
        <v>7259460</v>
      </c>
      <c r="CF292" s="36">
        <v>0</v>
      </c>
      <c r="CG292" s="36">
        <v>1159073</v>
      </c>
      <c r="CH292" s="36">
        <v>0</v>
      </c>
      <c r="CI292" s="36">
        <v>0</v>
      </c>
      <c r="CJ292" s="36">
        <v>0</v>
      </c>
      <c r="CK292" s="36">
        <v>0</v>
      </c>
      <c r="CL292" s="36">
        <v>1159073</v>
      </c>
      <c r="CM292" s="36">
        <v>-7259460</v>
      </c>
      <c r="CN292" s="36">
        <v>0</v>
      </c>
      <c r="CO292" s="36">
        <v>0</v>
      </c>
      <c r="CP292" s="36">
        <v>0</v>
      </c>
      <c r="CQ292" s="36">
        <v>0</v>
      </c>
      <c r="CR292" s="36">
        <v>0</v>
      </c>
      <c r="CS292" s="36">
        <v>0</v>
      </c>
      <c r="CT292" s="36">
        <v>0</v>
      </c>
      <c r="CU292" s="36">
        <v>0</v>
      </c>
      <c r="CV292" s="36">
        <v>0</v>
      </c>
      <c r="CW292" s="36">
        <v>0</v>
      </c>
      <c r="CX292" s="36">
        <v>0</v>
      </c>
      <c r="CY292" s="36">
        <v>0</v>
      </c>
      <c r="CZ292" s="36">
        <v>0</v>
      </c>
      <c r="DA292" s="36">
        <v>0</v>
      </c>
      <c r="DB292" s="36">
        <v>0</v>
      </c>
      <c r="DC292" s="36">
        <v>0</v>
      </c>
      <c r="DD292" s="36">
        <v>0</v>
      </c>
      <c r="DE292" s="36">
        <v>-7259460</v>
      </c>
      <c r="DF292" s="36">
        <v>0</v>
      </c>
      <c r="DG292" s="36">
        <v>0</v>
      </c>
      <c r="DH292" s="36">
        <v>0</v>
      </c>
      <c r="DI292" s="36">
        <v>0</v>
      </c>
      <c r="DJ292" s="36">
        <v>0</v>
      </c>
      <c r="DK292" s="36">
        <v>0</v>
      </c>
      <c r="DL292" s="36">
        <v>0</v>
      </c>
      <c r="DM292" s="36">
        <v>0</v>
      </c>
      <c r="DN292" s="36">
        <v>0</v>
      </c>
      <c r="DO292" s="36">
        <v>0</v>
      </c>
      <c r="DP292" s="36">
        <v>0</v>
      </c>
      <c r="DQ292" s="36">
        <v>0</v>
      </c>
      <c r="DR292" s="36">
        <v>0</v>
      </c>
      <c r="DS292" s="36">
        <v>0</v>
      </c>
      <c r="DT292" s="36">
        <v>0</v>
      </c>
      <c r="DU292" s="36">
        <v>0</v>
      </c>
      <c r="DV292" s="36">
        <v>0</v>
      </c>
      <c r="DW292" s="36">
        <v>0</v>
      </c>
      <c r="DX292" s="36">
        <v>0</v>
      </c>
      <c r="DY292" s="36">
        <v>0</v>
      </c>
      <c r="DZ292" s="36">
        <v>0</v>
      </c>
      <c r="EA292" s="36">
        <v>0</v>
      </c>
      <c r="EB292" s="36">
        <v>0</v>
      </c>
      <c r="EC292" s="36">
        <v>0</v>
      </c>
      <c r="ED292" s="36">
        <v>0</v>
      </c>
      <c r="EE292" s="36">
        <v>0</v>
      </c>
      <c r="EF292" s="36">
        <v>0</v>
      </c>
      <c r="EG292" s="36">
        <v>0</v>
      </c>
      <c r="EH292" s="36">
        <v>0</v>
      </c>
      <c r="EI292" s="36">
        <v>0</v>
      </c>
      <c r="EJ292" s="36">
        <v>0</v>
      </c>
      <c r="EK292" s="36">
        <v>0</v>
      </c>
      <c r="EL292" s="36">
        <v>0</v>
      </c>
      <c r="EM292" s="36">
        <v>0</v>
      </c>
      <c r="EN292" s="36">
        <v>0</v>
      </c>
      <c r="EO292" s="36">
        <v>0</v>
      </c>
      <c r="EP292" s="36">
        <v>0</v>
      </c>
      <c r="EQ292" s="36">
        <v>0</v>
      </c>
      <c r="ER292" s="36">
        <v>0</v>
      </c>
      <c r="ES292" s="36">
        <v>0</v>
      </c>
      <c r="ET292" s="36">
        <v>0</v>
      </c>
      <c r="EU292" s="36">
        <v>0</v>
      </c>
      <c r="EV292" s="36">
        <v>0</v>
      </c>
      <c r="EW292" s="36">
        <v>0</v>
      </c>
      <c r="EX292" s="36">
        <v>0</v>
      </c>
      <c r="EY292" s="36">
        <v>0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0</v>
      </c>
      <c r="FF292" s="36">
        <v>0</v>
      </c>
      <c r="FG292" s="36">
        <v>0</v>
      </c>
      <c r="FH292" s="36">
        <v>0</v>
      </c>
      <c r="FI292" s="36">
        <v>0</v>
      </c>
      <c r="FJ292" s="36">
        <v>0</v>
      </c>
      <c r="FK292" s="36">
        <v>0</v>
      </c>
      <c r="FL292" s="36">
        <v>0</v>
      </c>
      <c r="FM292" s="36">
        <v>0</v>
      </c>
      <c r="FN292" s="36">
        <v>0</v>
      </c>
      <c r="FO292" s="36">
        <v>0</v>
      </c>
      <c r="FP292" s="36">
        <v>0</v>
      </c>
      <c r="FQ292" s="36">
        <v>1159073</v>
      </c>
      <c r="FR292" s="36">
        <v>-1</v>
      </c>
      <c r="FS292" s="37"/>
      <c r="FT292" s="39">
        <f t="shared" si="199"/>
        <v>0</v>
      </c>
      <c r="FU292" s="39">
        <f t="shared" si="200"/>
        <v>664</v>
      </c>
      <c r="FV292" s="39">
        <f t="shared" si="201"/>
        <v>0</v>
      </c>
      <c r="FW292" s="39">
        <f t="shared" si="202"/>
        <v>4807397</v>
      </c>
      <c r="FX292" s="39">
        <f t="shared" si="203"/>
        <v>0</v>
      </c>
      <c r="FY292" s="39">
        <f t="shared" si="204"/>
        <v>94035</v>
      </c>
      <c r="FZ292" s="39">
        <f t="shared" si="205"/>
        <v>0</v>
      </c>
      <c r="GA292" s="39">
        <f t="shared" si="206"/>
        <v>346420</v>
      </c>
      <c r="GB292" s="39">
        <f t="shared" si="207"/>
        <v>747307</v>
      </c>
      <c r="GC292" s="39">
        <f t="shared" si="208"/>
        <v>0</v>
      </c>
      <c r="GD292" s="39">
        <f t="shared" si="209"/>
        <v>0</v>
      </c>
      <c r="GE292" s="39">
        <f t="shared" si="210"/>
        <v>0</v>
      </c>
      <c r="GF292" s="39"/>
      <c r="GG292" s="39"/>
      <c r="GH292" s="39">
        <f t="shared" si="211"/>
        <v>36540.336134453784</v>
      </c>
      <c r="GI292" s="39">
        <f t="shared" si="212"/>
        <v>0</v>
      </c>
      <c r="GJ292" s="39">
        <f t="shared" si="213"/>
        <v>6032363.3361344542</v>
      </c>
      <c r="GK292" s="39"/>
      <c r="GL292" s="39">
        <f t="shared" si="214"/>
        <v>0</v>
      </c>
      <c r="GM292" s="39"/>
      <c r="GN292" s="39">
        <f t="shared" si="198"/>
        <v>0</v>
      </c>
      <c r="GO292" s="40">
        <f t="shared" si="215"/>
        <v>1146149</v>
      </c>
      <c r="GP292" s="40">
        <f t="shared" si="216"/>
        <v>7178512.3361344542</v>
      </c>
      <c r="GQ292" s="40">
        <f t="shared" si="217"/>
        <v>7178512.3361344542</v>
      </c>
      <c r="GR292" s="39" t="str">
        <f>IFERROR(VLOOKUP(CONCATENATE(C292,R292,S292),'Clientes Afectados'!$L$4:$M$249,2,0),"NO")</f>
        <v>NO</v>
      </c>
      <c r="GS292" s="64">
        <f t="shared" si="197"/>
        <v>32</v>
      </c>
      <c r="GT292" s="39" t="e">
        <f>+IF(GS292&gt;#REF!,"SI","NO")</f>
        <v>#REF!</v>
      </c>
    </row>
    <row r="293" spans="1:202" x14ac:dyDescent="0.25">
      <c r="A293" s="35">
        <v>43040</v>
      </c>
      <c r="B293" s="36">
        <v>1594986</v>
      </c>
      <c r="C293" s="36">
        <v>1459358</v>
      </c>
      <c r="D293" s="36">
        <v>1459358</v>
      </c>
      <c r="E293" s="37" t="s">
        <v>275</v>
      </c>
      <c r="F293" s="37" t="s">
        <v>229</v>
      </c>
      <c r="G293" s="37" t="s">
        <v>276</v>
      </c>
      <c r="H293" s="85" t="s">
        <v>231</v>
      </c>
      <c r="I293" s="37" t="s">
        <v>262</v>
      </c>
      <c r="J293" s="37" t="s">
        <v>233</v>
      </c>
      <c r="K293" s="37" t="s">
        <v>234</v>
      </c>
      <c r="L293" s="37" t="s">
        <v>235</v>
      </c>
      <c r="M293" s="37" t="s">
        <v>252</v>
      </c>
      <c r="N293" s="37" t="s">
        <v>253</v>
      </c>
      <c r="O293" s="37" t="s">
        <v>253</v>
      </c>
      <c r="P293" s="37" t="s">
        <v>239</v>
      </c>
      <c r="Q293" s="37" t="s">
        <v>240</v>
      </c>
      <c r="R293" s="38">
        <v>43013</v>
      </c>
      <c r="S293" s="38">
        <v>43045</v>
      </c>
      <c r="T293" s="38">
        <v>43047</v>
      </c>
      <c r="U293" s="36">
        <v>205170134</v>
      </c>
      <c r="V293" s="36">
        <v>32401</v>
      </c>
      <c r="W293" s="36">
        <v>0</v>
      </c>
      <c r="X293" s="36">
        <v>9893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110</v>
      </c>
      <c r="AE293" s="36">
        <v>105</v>
      </c>
      <c r="AF293" s="36">
        <v>96</v>
      </c>
      <c r="AG293" s="36">
        <v>95</v>
      </c>
      <c r="AH293" s="36">
        <v>0</v>
      </c>
      <c r="AI293" s="36">
        <v>790</v>
      </c>
      <c r="AJ293" s="36">
        <v>0</v>
      </c>
      <c r="AK293" s="36">
        <v>2450162</v>
      </c>
      <c r="AL293" s="36">
        <v>0</v>
      </c>
      <c r="AM293" s="36">
        <v>0</v>
      </c>
      <c r="AN293" s="36">
        <v>0</v>
      </c>
      <c r="AO293" s="36">
        <v>0</v>
      </c>
      <c r="AP293" s="36">
        <v>0</v>
      </c>
      <c r="AQ293" s="36">
        <v>0</v>
      </c>
      <c r="AR293" s="36">
        <v>0</v>
      </c>
      <c r="AS293" s="36">
        <v>0</v>
      </c>
      <c r="AT293" s="36">
        <v>47926</v>
      </c>
      <c r="AU293" s="36">
        <v>0</v>
      </c>
      <c r="AV293" s="36">
        <v>0</v>
      </c>
      <c r="AW293" s="36">
        <v>18624</v>
      </c>
      <c r="AX293" s="36">
        <v>0</v>
      </c>
      <c r="AY293" s="36">
        <v>129017</v>
      </c>
      <c r="AZ293" s="36">
        <v>568909</v>
      </c>
      <c r="BA293" s="36">
        <v>0</v>
      </c>
      <c r="BB293" s="36">
        <v>0</v>
      </c>
      <c r="BC293" s="36">
        <v>0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>
        <v>0</v>
      </c>
      <c r="BO293" s="36">
        <v>0</v>
      </c>
      <c r="BP293" s="36">
        <v>0</v>
      </c>
      <c r="BQ293" s="36">
        <v>0</v>
      </c>
      <c r="BR293" s="36">
        <v>0</v>
      </c>
      <c r="BS293" s="36">
        <v>0</v>
      </c>
      <c r="BT293" s="36">
        <v>0</v>
      </c>
      <c r="BU293" s="36">
        <v>0</v>
      </c>
      <c r="BV293" s="36">
        <v>0</v>
      </c>
      <c r="BW293" s="36">
        <v>0</v>
      </c>
      <c r="BX293" s="36">
        <v>0</v>
      </c>
      <c r="BY293" s="36">
        <v>0</v>
      </c>
      <c r="BZ293" s="36">
        <v>195863</v>
      </c>
      <c r="CA293" s="36">
        <v>5137</v>
      </c>
      <c r="CB293" s="36">
        <v>0</v>
      </c>
      <c r="CC293" s="36">
        <v>0</v>
      </c>
      <c r="CD293" s="36">
        <v>2870949</v>
      </c>
      <c r="CE293" s="36">
        <v>3416429</v>
      </c>
      <c r="CF293" s="36">
        <v>0</v>
      </c>
      <c r="CG293" s="36">
        <v>545480</v>
      </c>
      <c r="CH293" s="36">
        <v>0</v>
      </c>
      <c r="CI293" s="36">
        <v>0</v>
      </c>
      <c r="CJ293" s="36">
        <v>0</v>
      </c>
      <c r="CK293" s="36">
        <v>0</v>
      </c>
      <c r="CL293" s="36">
        <v>545480</v>
      </c>
      <c r="CM293" s="36">
        <v>-3416429</v>
      </c>
      <c r="CN293" s="36">
        <v>0</v>
      </c>
      <c r="CO293" s="36">
        <v>0</v>
      </c>
      <c r="CP293" s="36">
        <v>0</v>
      </c>
      <c r="CQ293" s="36">
        <v>0</v>
      </c>
      <c r="CR293" s="36">
        <v>0</v>
      </c>
      <c r="CS293" s="36">
        <v>0</v>
      </c>
      <c r="CT293" s="36">
        <v>0</v>
      </c>
      <c r="CU293" s="36">
        <v>0</v>
      </c>
      <c r="CV293" s="36">
        <v>0</v>
      </c>
      <c r="CW293" s="36">
        <v>0</v>
      </c>
      <c r="CX293" s="36">
        <v>0</v>
      </c>
      <c r="CY293" s="36">
        <v>0</v>
      </c>
      <c r="CZ293" s="36">
        <v>0</v>
      </c>
      <c r="DA293" s="36">
        <v>0</v>
      </c>
      <c r="DB293" s="36">
        <v>0</v>
      </c>
      <c r="DC293" s="36">
        <v>0</v>
      </c>
      <c r="DD293" s="36">
        <v>0</v>
      </c>
      <c r="DE293" s="36">
        <v>-3416429</v>
      </c>
      <c r="DF293" s="36">
        <v>0</v>
      </c>
      <c r="DG293" s="36">
        <v>0</v>
      </c>
      <c r="DH293" s="36">
        <v>0</v>
      </c>
      <c r="DI293" s="36">
        <v>0</v>
      </c>
      <c r="DJ293" s="36">
        <v>0</v>
      </c>
      <c r="DK293" s="36">
        <v>0</v>
      </c>
      <c r="DL293" s="36">
        <v>0</v>
      </c>
      <c r="DM293" s="36">
        <v>0</v>
      </c>
      <c r="DN293" s="36">
        <v>0</v>
      </c>
      <c r="DO293" s="36">
        <v>0</v>
      </c>
      <c r="DP293" s="36">
        <v>0</v>
      </c>
      <c r="DQ293" s="36">
        <v>0</v>
      </c>
      <c r="DR293" s="36">
        <v>0</v>
      </c>
      <c r="DS293" s="36">
        <v>0</v>
      </c>
      <c r="DT293" s="36">
        <v>0</v>
      </c>
      <c r="DU293" s="36">
        <v>0</v>
      </c>
      <c r="DV293" s="36">
        <v>0</v>
      </c>
      <c r="DW293" s="36">
        <v>0</v>
      </c>
      <c r="DX293" s="36">
        <v>0</v>
      </c>
      <c r="DY293" s="36">
        <v>0</v>
      </c>
      <c r="DZ293" s="36">
        <v>0</v>
      </c>
      <c r="EA293" s="36">
        <v>0</v>
      </c>
      <c r="EB293" s="36">
        <v>0</v>
      </c>
      <c r="EC293" s="36">
        <v>0</v>
      </c>
      <c r="ED293" s="36">
        <v>0</v>
      </c>
      <c r="EE293" s="36">
        <v>0</v>
      </c>
      <c r="EF293" s="36">
        <v>0</v>
      </c>
      <c r="EG293" s="36">
        <v>0</v>
      </c>
      <c r="EH293" s="36">
        <v>0</v>
      </c>
      <c r="EI293" s="36">
        <v>0</v>
      </c>
      <c r="EJ293" s="36">
        <v>0</v>
      </c>
      <c r="EK293" s="36">
        <v>0</v>
      </c>
      <c r="EL293" s="36">
        <v>0</v>
      </c>
      <c r="EM293" s="36">
        <v>0</v>
      </c>
      <c r="EN293" s="36">
        <v>0</v>
      </c>
      <c r="EO293" s="36">
        <v>0</v>
      </c>
      <c r="EP293" s="36">
        <v>0</v>
      </c>
      <c r="EQ293" s="36">
        <v>0</v>
      </c>
      <c r="ER293" s="36">
        <v>0</v>
      </c>
      <c r="ES293" s="36">
        <v>0</v>
      </c>
      <c r="ET293" s="36">
        <v>0</v>
      </c>
      <c r="EU293" s="36">
        <v>0</v>
      </c>
      <c r="EV293" s="36">
        <v>0</v>
      </c>
      <c r="EW293" s="36">
        <v>0</v>
      </c>
      <c r="EX293" s="36">
        <v>0</v>
      </c>
      <c r="EY293" s="36">
        <v>0</v>
      </c>
      <c r="EZ293" s="36">
        <v>0</v>
      </c>
      <c r="FA293" s="36">
        <v>0</v>
      </c>
      <c r="FB293" s="36">
        <v>0</v>
      </c>
      <c r="FC293" s="36">
        <v>0</v>
      </c>
      <c r="FD293" s="36">
        <v>0</v>
      </c>
      <c r="FE293" s="36">
        <v>0</v>
      </c>
      <c r="FF293" s="36">
        <v>0</v>
      </c>
      <c r="FG293" s="36">
        <v>0</v>
      </c>
      <c r="FH293" s="36">
        <v>0</v>
      </c>
      <c r="FI293" s="36">
        <v>0</v>
      </c>
      <c r="FJ293" s="36">
        <v>0</v>
      </c>
      <c r="FK293" s="36">
        <v>0</v>
      </c>
      <c r="FL293" s="36">
        <v>0</v>
      </c>
      <c r="FM293" s="36">
        <v>0</v>
      </c>
      <c r="FN293" s="36">
        <v>0</v>
      </c>
      <c r="FO293" s="36">
        <v>0</v>
      </c>
      <c r="FP293" s="36">
        <v>0</v>
      </c>
      <c r="FQ293" s="36">
        <v>545480</v>
      </c>
      <c r="FR293" s="36">
        <v>0</v>
      </c>
      <c r="FS293" s="37"/>
      <c r="FT293" s="39">
        <f t="shared" si="199"/>
        <v>0</v>
      </c>
      <c r="FU293" s="39">
        <f t="shared" si="200"/>
        <v>664</v>
      </c>
      <c r="FV293" s="39">
        <f t="shared" si="201"/>
        <v>0</v>
      </c>
      <c r="FW293" s="39">
        <f t="shared" si="202"/>
        <v>2058960</v>
      </c>
      <c r="FX293" s="39">
        <f t="shared" si="203"/>
        <v>0</v>
      </c>
      <c r="FY293" s="39">
        <f t="shared" si="204"/>
        <v>40274</v>
      </c>
      <c r="FZ293" s="39">
        <f t="shared" si="205"/>
        <v>0</v>
      </c>
      <c r="GA293" s="39">
        <f t="shared" si="206"/>
        <v>108418</v>
      </c>
      <c r="GB293" s="39">
        <f t="shared" si="207"/>
        <v>478075</v>
      </c>
      <c r="GC293" s="39">
        <f t="shared" si="208"/>
        <v>0</v>
      </c>
      <c r="GD293" s="39">
        <f t="shared" si="209"/>
        <v>0</v>
      </c>
      <c r="GE293" s="39">
        <f t="shared" si="210"/>
        <v>0</v>
      </c>
      <c r="GF293" s="39"/>
      <c r="GG293" s="39"/>
      <c r="GH293" s="39">
        <f t="shared" si="211"/>
        <v>15650.420168067227</v>
      </c>
      <c r="GI293" s="39">
        <f t="shared" si="212"/>
        <v>0</v>
      </c>
      <c r="GJ293" s="39">
        <f t="shared" si="213"/>
        <v>2702041.4201680673</v>
      </c>
      <c r="GK293" s="39"/>
      <c r="GL293" s="39">
        <f t="shared" si="214"/>
        <v>0</v>
      </c>
      <c r="GM293" s="39"/>
      <c r="GN293" s="39">
        <f t="shared" si="198"/>
        <v>0</v>
      </c>
      <c r="GO293" s="40">
        <f t="shared" si="215"/>
        <v>513388</v>
      </c>
      <c r="GP293" s="40">
        <f t="shared" si="216"/>
        <v>3215429.4201680673</v>
      </c>
      <c r="GQ293" s="40">
        <f t="shared" si="217"/>
        <v>3215429.4201680673</v>
      </c>
      <c r="GR293" s="39" t="str">
        <f>IFERROR(VLOOKUP(CONCATENATE(C293,R293,S293),'Clientes Afectados'!$L$4:$M$249,2,0),"NO")</f>
        <v>NO</v>
      </c>
      <c r="GS293" s="64">
        <f t="shared" si="197"/>
        <v>32</v>
      </c>
      <c r="GT293" s="39" t="e">
        <f>+IF(GS293&gt;#REF!,"SI","NO")</f>
        <v>#REF!</v>
      </c>
    </row>
    <row r="294" spans="1:202" x14ac:dyDescent="0.25">
      <c r="A294" s="35">
        <v>43040</v>
      </c>
      <c r="B294" s="36">
        <v>1594986</v>
      </c>
      <c r="C294" s="36">
        <v>1486848</v>
      </c>
      <c r="D294" s="36">
        <v>1486848</v>
      </c>
      <c r="E294" s="37" t="s">
        <v>352</v>
      </c>
      <c r="F294" s="37" t="s">
        <v>229</v>
      </c>
      <c r="G294" s="37" t="s">
        <v>336</v>
      </c>
      <c r="H294" s="85" t="s">
        <v>231</v>
      </c>
      <c r="I294" s="37" t="s">
        <v>262</v>
      </c>
      <c r="J294" s="37" t="s">
        <v>337</v>
      </c>
      <c r="K294" s="37" t="s">
        <v>234</v>
      </c>
      <c r="L294" s="37" t="s">
        <v>235</v>
      </c>
      <c r="M294" s="37" t="s">
        <v>338</v>
      </c>
      <c r="N294" s="37" t="s">
        <v>339</v>
      </c>
      <c r="O294" s="37" t="s">
        <v>339</v>
      </c>
      <c r="P294" s="37" t="s">
        <v>239</v>
      </c>
      <c r="Q294" s="37" t="s">
        <v>240</v>
      </c>
      <c r="R294" s="38">
        <v>43013</v>
      </c>
      <c r="S294" s="38">
        <v>43045</v>
      </c>
      <c r="T294" s="38">
        <v>43047</v>
      </c>
      <c r="U294" s="36">
        <v>205170134</v>
      </c>
      <c r="V294" s="36">
        <v>143020</v>
      </c>
      <c r="W294" s="36">
        <v>0</v>
      </c>
      <c r="X294" s="36">
        <v>13170</v>
      </c>
      <c r="Y294" s="36">
        <v>0</v>
      </c>
      <c r="Z294" s="36">
        <v>0</v>
      </c>
      <c r="AA294" s="36">
        <v>0</v>
      </c>
      <c r="AB294" s="36">
        <v>0</v>
      </c>
      <c r="AC294" s="36">
        <v>0</v>
      </c>
      <c r="AD294" s="36">
        <v>410</v>
      </c>
      <c r="AE294" s="36">
        <v>543</v>
      </c>
      <c r="AF294" s="36">
        <v>355</v>
      </c>
      <c r="AG294" s="36">
        <v>323</v>
      </c>
      <c r="AH294" s="36">
        <v>218586</v>
      </c>
      <c r="AI294" s="36">
        <v>790</v>
      </c>
      <c r="AJ294" s="36">
        <v>0</v>
      </c>
      <c r="AK294" s="36">
        <v>10815170</v>
      </c>
      <c r="AL294" s="36">
        <v>0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211551</v>
      </c>
      <c r="AU294" s="36">
        <v>0</v>
      </c>
      <c r="AV294" s="36">
        <v>0</v>
      </c>
      <c r="AW294" s="36">
        <v>82204</v>
      </c>
      <c r="AX294" s="36">
        <v>0</v>
      </c>
      <c r="AY294" s="36">
        <v>1104733</v>
      </c>
      <c r="AZ294" s="36">
        <v>1986344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>
        <v>0</v>
      </c>
      <c r="BO294" s="36">
        <v>0</v>
      </c>
      <c r="BP294" s="36">
        <v>0</v>
      </c>
      <c r="BQ294" s="36">
        <v>0</v>
      </c>
      <c r="BR294" s="36">
        <v>0</v>
      </c>
      <c r="BS294" s="36">
        <v>0</v>
      </c>
      <c r="BT294" s="36">
        <v>0</v>
      </c>
      <c r="BU294" s="36">
        <v>0</v>
      </c>
      <c r="BV294" s="36">
        <v>0</v>
      </c>
      <c r="BW294" s="36">
        <v>0</v>
      </c>
      <c r="BX294" s="36">
        <v>0</v>
      </c>
      <c r="BY294" s="36">
        <v>0</v>
      </c>
      <c r="BZ294" s="36">
        <v>1223942</v>
      </c>
      <c r="CA294" s="36">
        <v>29771</v>
      </c>
      <c r="CB294" s="36">
        <v>0</v>
      </c>
      <c r="CC294" s="36">
        <v>0</v>
      </c>
      <c r="CD294" s="36">
        <v>13170665</v>
      </c>
      <c r="CE294" s="36">
        <v>15673091</v>
      </c>
      <c r="CF294" s="36">
        <v>0</v>
      </c>
      <c r="CG294" s="36">
        <v>2502426</v>
      </c>
      <c r="CH294" s="36">
        <v>0</v>
      </c>
      <c r="CI294" s="36">
        <v>0</v>
      </c>
      <c r="CJ294" s="36">
        <v>0</v>
      </c>
      <c r="CK294" s="36">
        <v>0</v>
      </c>
      <c r="CL294" s="36">
        <v>2502426</v>
      </c>
      <c r="CM294" s="36">
        <v>-15673091</v>
      </c>
      <c r="CN294" s="36">
        <v>0</v>
      </c>
      <c r="CO294" s="36">
        <v>0</v>
      </c>
      <c r="CP294" s="36">
        <v>0</v>
      </c>
      <c r="CQ294" s="36">
        <v>0</v>
      </c>
      <c r="CR294" s="36">
        <v>0</v>
      </c>
      <c r="CS294" s="36">
        <v>0</v>
      </c>
      <c r="CT294" s="36">
        <v>0</v>
      </c>
      <c r="CU294" s="36">
        <v>0</v>
      </c>
      <c r="CV294" s="36">
        <v>0</v>
      </c>
      <c r="CW294" s="36">
        <v>0</v>
      </c>
      <c r="CX294" s="36">
        <v>0</v>
      </c>
      <c r="CY294" s="36">
        <v>0</v>
      </c>
      <c r="CZ294" s="36">
        <v>0</v>
      </c>
      <c r="DA294" s="36">
        <v>0</v>
      </c>
      <c r="DB294" s="36">
        <v>0</v>
      </c>
      <c r="DC294" s="36">
        <v>0</v>
      </c>
      <c r="DD294" s="36">
        <v>0</v>
      </c>
      <c r="DE294" s="36">
        <v>-15673091</v>
      </c>
      <c r="DF294" s="36">
        <v>0</v>
      </c>
      <c r="DG294" s="36">
        <v>0</v>
      </c>
      <c r="DH294" s="36">
        <v>0</v>
      </c>
      <c r="DI294" s="36">
        <v>0</v>
      </c>
      <c r="DJ294" s="36">
        <v>0</v>
      </c>
      <c r="DK294" s="36">
        <v>0</v>
      </c>
      <c r="DL294" s="36">
        <v>0</v>
      </c>
      <c r="DM294" s="36">
        <v>0</v>
      </c>
      <c r="DN294" s="36">
        <v>0</v>
      </c>
      <c r="DO294" s="36">
        <v>0</v>
      </c>
      <c r="DP294" s="36">
        <v>0</v>
      </c>
      <c r="DQ294" s="36">
        <v>0</v>
      </c>
      <c r="DR294" s="36">
        <v>0</v>
      </c>
      <c r="DS294" s="36">
        <v>0</v>
      </c>
      <c r="DT294" s="36">
        <v>0</v>
      </c>
      <c r="DU294" s="36">
        <v>0</v>
      </c>
      <c r="DV294" s="36">
        <v>0</v>
      </c>
      <c r="DW294" s="36">
        <v>0</v>
      </c>
      <c r="DX294" s="36">
        <v>0</v>
      </c>
      <c r="DY294" s="36">
        <v>0</v>
      </c>
      <c r="DZ294" s="36">
        <v>0</v>
      </c>
      <c r="EA294" s="36">
        <v>0</v>
      </c>
      <c r="EB294" s="36">
        <v>0</v>
      </c>
      <c r="EC294" s="36">
        <v>0</v>
      </c>
      <c r="ED294" s="36">
        <v>0</v>
      </c>
      <c r="EE294" s="36">
        <v>0</v>
      </c>
      <c r="EF294" s="36">
        <v>0</v>
      </c>
      <c r="EG294" s="36">
        <v>0</v>
      </c>
      <c r="EH294" s="36">
        <v>0</v>
      </c>
      <c r="EI294" s="36">
        <v>0</v>
      </c>
      <c r="EJ294" s="36">
        <v>0</v>
      </c>
      <c r="EK294" s="36">
        <v>0</v>
      </c>
      <c r="EL294" s="36">
        <v>0</v>
      </c>
      <c r="EM294" s="36">
        <v>0</v>
      </c>
      <c r="EN294" s="36">
        <v>0</v>
      </c>
      <c r="EO294" s="36">
        <v>0</v>
      </c>
      <c r="EP294" s="36">
        <v>0</v>
      </c>
      <c r="EQ294" s="36">
        <v>0</v>
      </c>
      <c r="ER294" s="36">
        <v>0</v>
      </c>
      <c r="ES294" s="36">
        <v>0</v>
      </c>
      <c r="ET294" s="36">
        <v>0</v>
      </c>
      <c r="EU294" s="36">
        <v>0</v>
      </c>
      <c r="EV294" s="36">
        <v>0</v>
      </c>
      <c r="EW294" s="36">
        <v>0</v>
      </c>
      <c r="EX294" s="36">
        <v>0</v>
      </c>
      <c r="EY294" s="36">
        <v>0</v>
      </c>
      <c r="EZ294" s="36">
        <v>0</v>
      </c>
      <c r="FA294" s="36">
        <v>0</v>
      </c>
      <c r="FB294" s="36">
        <v>0</v>
      </c>
      <c r="FC294" s="36">
        <v>0</v>
      </c>
      <c r="FD294" s="36">
        <v>0</v>
      </c>
      <c r="FE294" s="36">
        <v>0</v>
      </c>
      <c r="FF294" s="36">
        <v>0</v>
      </c>
      <c r="FG294" s="36">
        <v>0</v>
      </c>
      <c r="FH294" s="36">
        <v>0</v>
      </c>
      <c r="FI294" s="36">
        <v>0</v>
      </c>
      <c r="FJ294" s="36">
        <v>0</v>
      </c>
      <c r="FK294" s="36">
        <v>0</v>
      </c>
      <c r="FL294" s="36">
        <v>0</v>
      </c>
      <c r="FM294" s="36">
        <v>0</v>
      </c>
      <c r="FN294" s="36">
        <v>0</v>
      </c>
      <c r="FO294" s="36">
        <v>0</v>
      </c>
      <c r="FP294" s="36">
        <v>0</v>
      </c>
      <c r="FQ294" s="36">
        <v>2502426</v>
      </c>
      <c r="FR294" s="36">
        <v>0</v>
      </c>
      <c r="FS294" s="37"/>
      <c r="FT294" s="39">
        <f t="shared" si="199"/>
        <v>183686</v>
      </c>
      <c r="FU294" s="39">
        <f t="shared" si="200"/>
        <v>664</v>
      </c>
      <c r="FV294" s="39">
        <f t="shared" si="201"/>
        <v>0</v>
      </c>
      <c r="FW294" s="39">
        <f t="shared" si="202"/>
        <v>9088378</v>
      </c>
      <c r="FX294" s="39">
        <f t="shared" si="203"/>
        <v>0</v>
      </c>
      <c r="FY294" s="39">
        <f t="shared" si="204"/>
        <v>177774</v>
      </c>
      <c r="FZ294" s="39">
        <f t="shared" si="205"/>
        <v>0</v>
      </c>
      <c r="GA294" s="39">
        <f t="shared" si="206"/>
        <v>928347</v>
      </c>
      <c r="GB294" s="39">
        <f t="shared" si="207"/>
        <v>1669197</v>
      </c>
      <c r="GC294" s="39">
        <f t="shared" si="208"/>
        <v>0</v>
      </c>
      <c r="GD294" s="39">
        <f t="shared" si="209"/>
        <v>0</v>
      </c>
      <c r="GE294" s="39">
        <f t="shared" si="210"/>
        <v>0</v>
      </c>
      <c r="GF294" s="39"/>
      <c r="GG294" s="39"/>
      <c r="GH294" s="39">
        <f t="shared" si="211"/>
        <v>69078.991596638662</v>
      </c>
      <c r="GI294" s="39">
        <f t="shared" si="212"/>
        <v>0</v>
      </c>
      <c r="GJ294" s="39">
        <f t="shared" si="213"/>
        <v>12117124.991596639</v>
      </c>
      <c r="GK294" s="39"/>
      <c r="GL294" s="39">
        <f t="shared" si="214"/>
        <v>0</v>
      </c>
      <c r="GM294" s="39"/>
      <c r="GN294" s="39">
        <f t="shared" si="198"/>
        <v>0</v>
      </c>
      <c r="GO294" s="40">
        <f t="shared" si="215"/>
        <v>2302254</v>
      </c>
      <c r="GP294" s="40">
        <f t="shared" si="216"/>
        <v>14419378.991596639</v>
      </c>
      <c r="GQ294" s="40">
        <f t="shared" si="217"/>
        <v>14419378.991596639</v>
      </c>
      <c r="GR294" s="39" t="str">
        <f>IFERROR(VLOOKUP(CONCATENATE(C294,R294,S294),'Clientes Afectados'!$L$4:$M$249,2,0),"NO")</f>
        <v>NO</v>
      </c>
      <c r="GS294" s="64">
        <f t="shared" si="197"/>
        <v>32</v>
      </c>
      <c r="GT294" s="39" t="e">
        <f>+IF(GS294&gt;#REF!,"SI","NO")</f>
        <v>#REF!</v>
      </c>
    </row>
    <row r="295" spans="1:202" x14ac:dyDescent="0.25">
      <c r="A295" s="35">
        <v>43040</v>
      </c>
      <c r="B295" s="36">
        <v>1594986</v>
      </c>
      <c r="C295" s="36">
        <v>1493531</v>
      </c>
      <c r="D295" s="36">
        <v>1493531</v>
      </c>
      <c r="E295" s="37" t="s">
        <v>277</v>
      </c>
      <c r="F295" s="37" t="s">
        <v>258</v>
      </c>
      <c r="G295" s="37" t="s">
        <v>278</v>
      </c>
      <c r="H295" s="85" t="s">
        <v>231</v>
      </c>
      <c r="I295" s="37" t="s">
        <v>262</v>
      </c>
      <c r="J295" s="37" t="s">
        <v>233</v>
      </c>
      <c r="K295" s="37" t="s">
        <v>234</v>
      </c>
      <c r="L295" s="37" t="s">
        <v>235</v>
      </c>
      <c r="M295" s="37" t="s">
        <v>279</v>
      </c>
      <c r="N295" s="37" t="s">
        <v>280</v>
      </c>
      <c r="O295" s="37" t="s">
        <v>241</v>
      </c>
      <c r="P295" s="37" t="s">
        <v>281</v>
      </c>
      <c r="Q295" s="37" t="s">
        <v>240</v>
      </c>
      <c r="R295" s="38">
        <v>43013</v>
      </c>
      <c r="S295" s="38">
        <v>43045</v>
      </c>
      <c r="T295" s="38">
        <v>43047</v>
      </c>
      <c r="U295" s="36">
        <v>205170134</v>
      </c>
      <c r="V295" s="36">
        <v>26629</v>
      </c>
      <c r="W295" s="36">
        <v>0</v>
      </c>
      <c r="X295" s="36">
        <v>3922</v>
      </c>
      <c r="Y295" s="36">
        <v>0</v>
      </c>
      <c r="Z295" s="36">
        <v>0</v>
      </c>
      <c r="AA295" s="36">
        <v>0</v>
      </c>
      <c r="AB295" s="36">
        <v>0</v>
      </c>
      <c r="AC295" s="36">
        <v>0</v>
      </c>
      <c r="AD295" s="36">
        <v>73</v>
      </c>
      <c r="AE295" s="36">
        <v>95</v>
      </c>
      <c r="AF295" s="36">
        <v>68</v>
      </c>
      <c r="AG295" s="36">
        <v>62</v>
      </c>
      <c r="AH295" s="36">
        <v>82999</v>
      </c>
      <c r="AI295" s="36">
        <v>790</v>
      </c>
      <c r="AJ295" s="36">
        <v>0</v>
      </c>
      <c r="AK295" s="36">
        <v>2013685</v>
      </c>
      <c r="AL295" s="36">
        <v>0</v>
      </c>
      <c r="AM295" s="36">
        <v>0</v>
      </c>
      <c r="AN295" s="36">
        <v>0</v>
      </c>
      <c r="AO295" s="36">
        <v>0</v>
      </c>
      <c r="AP295" s="36">
        <v>0</v>
      </c>
      <c r="AQ295" s="36">
        <v>0</v>
      </c>
      <c r="AR295" s="36">
        <v>0</v>
      </c>
      <c r="AS295" s="36">
        <v>0</v>
      </c>
      <c r="AT295" s="36">
        <v>39389</v>
      </c>
      <c r="AU295" s="36">
        <v>0</v>
      </c>
      <c r="AV295" s="36">
        <v>0</v>
      </c>
      <c r="AW295" s="36">
        <v>15306</v>
      </c>
      <c r="AX295" s="36">
        <v>0</v>
      </c>
      <c r="AY295" s="36">
        <v>117344</v>
      </c>
      <c r="AZ295" s="36">
        <v>374282</v>
      </c>
      <c r="BA295" s="36">
        <v>0</v>
      </c>
      <c r="BB295" s="36">
        <v>0</v>
      </c>
      <c r="BC295" s="36">
        <v>0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>
        <v>0</v>
      </c>
      <c r="BO295" s="36">
        <v>0</v>
      </c>
      <c r="BP295" s="36">
        <v>0</v>
      </c>
      <c r="BQ295" s="36">
        <v>0</v>
      </c>
      <c r="BR295" s="36">
        <v>0</v>
      </c>
      <c r="BS295" s="36">
        <v>0</v>
      </c>
      <c r="BT295" s="36">
        <v>0</v>
      </c>
      <c r="BU295" s="36">
        <v>0</v>
      </c>
      <c r="BV295" s="36">
        <v>0</v>
      </c>
      <c r="BW295" s="36">
        <v>0</v>
      </c>
      <c r="BX295" s="36">
        <v>0</v>
      </c>
      <c r="BY295" s="36">
        <v>0</v>
      </c>
      <c r="BZ295" s="36">
        <v>154890</v>
      </c>
      <c r="CA295" s="36">
        <v>3999</v>
      </c>
      <c r="CB295" s="36">
        <v>0</v>
      </c>
      <c r="CC295" s="36">
        <v>0</v>
      </c>
      <c r="CD295" s="36">
        <v>2355197</v>
      </c>
      <c r="CE295" s="36">
        <v>2802684</v>
      </c>
      <c r="CF295" s="36">
        <v>0</v>
      </c>
      <c r="CG295" s="36">
        <v>447487</v>
      </c>
      <c r="CH295" s="36">
        <v>0</v>
      </c>
      <c r="CI295" s="36">
        <v>0</v>
      </c>
      <c r="CJ295" s="36">
        <v>0</v>
      </c>
      <c r="CK295" s="36">
        <v>0</v>
      </c>
      <c r="CL295" s="36">
        <v>447487</v>
      </c>
      <c r="CM295" s="36">
        <v>-2802684</v>
      </c>
      <c r="CN295" s="36">
        <v>0</v>
      </c>
      <c r="CO295" s="36">
        <v>0</v>
      </c>
      <c r="CP295" s="36">
        <v>0</v>
      </c>
      <c r="CQ295" s="36">
        <v>0</v>
      </c>
      <c r="CR295" s="36">
        <v>0</v>
      </c>
      <c r="CS295" s="36">
        <v>0</v>
      </c>
      <c r="CT295" s="36">
        <v>0</v>
      </c>
      <c r="CU295" s="36">
        <v>0</v>
      </c>
      <c r="CV295" s="36">
        <v>0</v>
      </c>
      <c r="CW295" s="36">
        <v>0</v>
      </c>
      <c r="CX295" s="36">
        <v>0</v>
      </c>
      <c r="CY295" s="36">
        <v>0</v>
      </c>
      <c r="CZ295" s="36">
        <v>0</v>
      </c>
      <c r="DA295" s="36">
        <v>0</v>
      </c>
      <c r="DB295" s="36">
        <v>0</v>
      </c>
      <c r="DC295" s="36">
        <v>0</v>
      </c>
      <c r="DD295" s="36">
        <v>0</v>
      </c>
      <c r="DE295" s="36">
        <v>-2802684</v>
      </c>
      <c r="DF295" s="36">
        <v>0</v>
      </c>
      <c r="DG295" s="36">
        <v>0</v>
      </c>
      <c r="DH295" s="36">
        <v>0</v>
      </c>
      <c r="DI295" s="36">
        <v>0</v>
      </c>
      <c r="DJ295" s="36">
        <v>0</v>
      </c>
      <c r="DK295" s="36">
        <v>0</v>
      </c>
      <c r="DL295" s="36">
        <v>0</v>
      </c>
      <c r="DM295" s="36">
        <v>0</v>
      </c>
      <c r="DN295" s="36">
        <v>0</v>
      </c>
      <c r="DO295" s="36">
        <v>0</v>
      </c>
      <c r="DP295" s="36">
        <v>0</v>
      </c>
      <c r="DQ295" s="36">
        <v>0</v>
      </c>
      <c r="DR295" s="36">
        <v>0</v>
      </c>
      <c r="DS295" s="36">
        <v>0</v>
      </c>
      <c r="DT295" s="36">
        <v>0</v>
      </c>
      <c r="DU295" s="36">
        <v>0</v>
      </c>
      <c r="DV295" s="36">
        <v>0</v>
      </c>
      <c r="DW295" s="36">
        <v>0</v>
      </c>
      <c r="DX295" s="36">
        <v>0</v>
      </c>
      <c r="DY295" s="36">
        <v>0</v>
      </c>
      <c r="DZ295" s="36">
        <v>0</v>
      </c>
      <c r="EA295" s="36">
        <v>0</v>
      </c>
      <c r="EB295" s="36">
        <v>0</v>
      </c>
      <c r="EC295" s="36">
        <v>0</v>
      </c>
      <c r="ED295" s="36">
        <v>0</v>
      </c>
      <c r="EE295" s="36">
        <v>0</v>
      </c>
      <c r="EF295" s="36">
        <v>0</v>
      </c>
      <c r="EG295" s="36">
        <v>0</v>
      </c>
      <c r="EH295" s="36">
        <v>0</v>
      </c>
      <c r="EI295" s="36">
        <v>0</v>
      </c>
      <c r="EJ295" s="36">
        <v>0</v>
      </c>
      <c r="EK295" s="36">
        <v>0</v>
      </c>
      <c r="EL295" s="36">
        <v>0</v>
      </c>
      <c r="EM295" s="36">
        <v>0</v>
      </c>
      <c r="EN295" s="36">
        <v>0</v>
      </c>
      <c r="EO295" s="36">
        <v>0</v>
      </c>
      <c r="EP295" s="36">
        <v>0</v>
      </c>
      <c r="EQ295" s="36">
        <v>0</v>
      </c>
      <c r="ER295" s="36">
        <v>0</v>
      </c>
      <c r="ES295" s="36">
        <v>0</v>
      </c>
      <c r="ET295" s="36">
        <v>0</v>
      </c>
      <c r="EU295" s="36">
        <v>0</v>
      </c>
      <c r="EV295" s="36">
        <v>0</v>
      </c>
      <c r="EW295" s="36">
        <v>0</v>
      </c>
      <c r="EX295" s="36">
        <v>0</v>
      </c>
      <c r="EY295" s="36">
        <v>0</v>
      </c>
      <c r="EZ295" s="36">
        <v>0</v>
      </c>
      <c r="FA295" s="36">
        <v>0</v>
      </c>
      <c r="FB295" s="36">
        <v>0</v>
      </c>
      <c r="FC295" s="36">
        <v>0</v>
      </c>
      <c r="FD295" s="36">
        <v>0</v>
      </c>
      <c r="FE295" s="36">
        <v>0</v>
      </c>
      <c r="FF295" s="36">
        <v>0</v>
      </c>
      <c r="FG295" s="36">
        <v>0</v>
      </c>
      <c r="FH295" s="36">
        <v>0</v>
      </c>
      <c r="FI295" s="36">
        <v>0</v>
      </c>
      <c r="FJ295" s="36">
        <v>0</v>
      </c>
      <c r="FK295" s="36">
        <v>0</v>
      </c>
      <c r="FL295" s="36">
        <v>0</v>
      </c>
      <c r="FM295" s="36">
        <v>0</v>
      </c>
      <c r="FN295" s="36">
        <v>0</v>
      </c>
      <c r="FO295" s="36">
        <v>0</v>
      </c>
      <c r="FP295" s="36">
        <v>0</v>
      </c>
      <c r="FQ295" s="36">
        <v>447487</v>
      </c>
      <c r="FR295" s="36">
        <v>0</v>
      </c>
      <c r="FS295" s="37"/>
      <c r="FT295" s="39">
        <f t="shared" si="199"/>
        <v>69747</v>
      </c>
      <c r="FU295" s="39">
        <f t="shared" si="200"/>
        <v>664</v>
      </c>
      <c r="FV295" s="39">
        <f t="shared" si="201"/>
        <v>0</v>
      </c>
      <c r="FW295" s="39">
        <f t="shared" si="202"/>
        <v>1692172</v>
      </c>
      <c r="FX295" s="39">
        <f t="shared" si="203"/>
        <v>0</v>
      </c>
      <c r="FY295" s="39">
        <f t="shared" si="204"/>
        <v>33100</v>
      </c>
      <c r="FZ295" s="39">
        <f t="shared" si="205"/>
        <v>0</v>
      </c>
      <c r="GA295" s="39">
        <f t="shared" si="206"/>
        <v>98608</v>
      </c>
      <c r="GB295" s="39">
        <f t="shared" si="207"/>
        <v>314523</v>
      </c>
      <c r="GC295" s="39">
        <f t="shared" si="208"/>
        <v>0</v>
      </c>
      <c r="GD295" s="39">
        <f t="shared" si="209"/>
        <v>0</v>
      </c>
      <c r="GE295" s="39">
        <f t="shared" si="210"/>
        <v>0</v>
      </c>
      <c r="GF295" s="39"/>
      <c r="GG295" s="39"/>
      <c r="GH295" s="39">
        <f t="shared" si="211"/>
        <v>12862.18487394958</v>
      </c>
      <c r="GI295" s="39">
        <f t="shared" si="212"/>
        <v>0</v>
      </c>
      <c r="GJ295" s="39">
        <f t="shared" si="213"/>
        <v>2221676.1848739497</v>
      </c>
      <c r="GK295" s="39"/>
      <c r="GL295" s="39">
        <f t="shared" si="214"/>
        <v>0</v>
      </c>
      <c r="GM295" s="39"/>
      <c r="GN295" s="39">
        <f t="shared" si="198"/>
        <v>0</v>
      </c>
      <c r="GO295" s="40">
        <f t="shared" si="215"/>
        <v>422118</v>
      </c>
      <c r="GP295" s="40">
        <f t="shared" si="216"/>
        <v>2643794.1848739497</v>
      </c>
      <c r="GQ295" s="40">
        <f t="shared" si="217"/>
        <v>2643794.1848739497</v>
      </c>
      <c r="GR295" s="39" t="str">
        <f>IFERROR(VLOOKUP(CONCATENATE(C295,R295,S295),'Clientes Afectados'!$L$4:$M$249,2,0),"NO")</f>
        <v>NO</v>
      </c>
      <c r="GS295" s="64">
        <f t="shared" si="197"/>
        <v>32</v>
      </c>
      <c r="GT295" s="39" t="e">
        <f>+IF(GS295&gt;#REF!,"SI","NO")</f>
        <v>#REF!</v>
      </c>
    </row>
    <row r="296" spans="1:202" x14ac:dyDescent="0.25">
      <c r="A296" s="35">
        <v>43040</v>
      </c>
      <c r="B296" s="36">
        <v>1594986</v>
      </c>
      <c r="C296" s="36">
        <v>2510800</v>
      </c>
      <c r="D296" s="36">
        <v>2510800</v>
      </c>
      <c r="E296" s="37" t="s">
        <v>353</v>
      </c>
      <c r="F296" s="37" t="s">
        <v>305</v>
      </c>
      <c r="G296" s="37" t="s">
        <v>341</v>
      </c>
      <c r="H296" s="85" t="s">
        <v>231</v>
      </c>
      <c r="I296" s="37" t="s">
        <v>232</v>
      </c>
      <c r="J296" s="37" t="s">
        <v>233</v>
      </c>
      <c r="K296" s="37" t="s">
        <v>234</v>
      </c>
      <c r="L296" s="37" t="s">
        <v>235</v>
      </c>
      <c r="M296" s="37" t="s">
        <v>279</v>
      </c>
      <c r="N296" s="37" t="s">
        <v>330</v>
      </c>
      <c r="O296" s="37" t="s">
        <v>330</v>
      </c>
      <c r="P296" s="37" t="s">
        <v>239</v>
      </c>
      <c r="Q296" s="37" t="s">
        <v>240</v>
      </c>
      <c r="R296" s="38">
        <v>43013</v>
      </c>
      <c r="S296" s="38">
        <v>43045</v>
      </c>
      <c r="T296" s="38">
        <v>43047</v>
      </c>
      <c r="U296" s="36">
        <v>205170134</v>
      </c>
      <c r="V296" s="36">
        <v>53685</v>
      </c>
      <c r="W296" s="36">
        <v>0</v>
      </c>
      <c r="X296" s="36">
        <v>9087</v>
      </c>
      <c r="Y296" s="36">
        <v>0</v>
      </c>
      <c r="Z296" s="36">
        <v>0</v>
      </c>
      <c r="AA296" s="36">
        <v>0</v>
      </c>
      <c r="AB296" s="36">
        <v>0</v>
      </c>
      <c r="AC296" s="36">
        <v>0</v>
      </c>
      <c r="AD296" s="36">
        <v>98</v>
      </c>
      <c r="AE296" s="36">
        <v>208</v>
      </c>
      <c r="AF296" s="36">
        <v>98</v>
      </c>
      <c r="AG296" s="36">
        <v>141</v>
      </c>
      <c r="AH296" s="36">
        <v>0</v>
      </c>
      <c r="AI296" s="36">
        <v>790</v>
      </c>
      <c r="AJ296" s="36">
        <v>0</v>
      </c>
      <c r="AK296" s="36">
        <v>4059659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0</v>
      </c>
      <c r="AR296" s="36">
        <v>0</v>
      </c>
      <c r="AS296" s="36">
        <v>0</v>
      </c>
      <c r="AT296" s="36">
        <v>79409</v>
      </c>
      <c r="AU296" s="36">
        <v>0</v>
      </c>
      <c r="AV296" s="36">
        <v>0</v>
      </c>
      <c r="AW296" s="36">
        <v>30857</v>
      </c>
      <c r="AX296" s="36">
        <v>0</v>
      </c>
      <c r="AY296" s="36">
        <v>256190</v>
      </c>
      <c r="AZ296" s="36">
        <v>847375</v>
      </c>
      <c r="BA296" s="36">
        <v>0</v>
      </c>
      <c r="BB296" s="36">
        <v>0</v>
      </c>
      <c r="BC296" s="36">
        <v>0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36">
        <v>0</v>
      </c>
      <c r="BM296" s="36">
        <v>0</v>
      </c>
      <c r="BN296" s="36">
        <v>0</v>
      </c>
      <c r="BO296" s="36">
        <v>0</v>
      </c>
      <c r="BP296" s="36">
        <v>0</v>
      </c>
      <c r="BQ296" s="36">
        <v>0</v>
      </c>
      <c r="BR296" s="36">
        <v>0</v>
      </c>
      <c r="BS296" s="36">
        <v>0</v>
      </c>
      <c r="BT296" s="36">
        <v>0</v>
      </c>
      <c r="BU296" s="36">
        <v>0</v>
      </c>
      <c r="BV296" s="36">
        <v>0</v>
      </c>
      <c r="BW296" s="36">
        <v>0</v>
      </c>
      <c r="BX296" s="36">
        <v>0</v>
      </c>
      <c r="BY296" s="36">
        <v>0</v>
      </c>
      <c r="BZ296" s="36">
        <v>357643</v>
      </c>
      <c r="CA296" s="36">
        <v>9648</v>
      </c>
      <c r="CB296" s="36">
        <v>0</v>
      </c>
      <c r="CC296" s="36">
        <v>0</v>
      </c>
      <c r="CD296" s="36">
        <v>4740817</v>
      </c>
      <c r="CE296" s="36">
        <v>5641571</v>
      </c>
      <c r="CF296" s="36">
        <v>0</v>
      </c>
      <c r="CG296" s="36">
        <v>900755</v>
      </c>
      <c r="CH296" s="36">
        <v>0</v>
      </c>
      <c r="CI296" s="36">
        <v>0</v>
      </c>
      <c r="CJ296" s="36">
        <v>0</v>
      </c>
      <c r="CK296" s="36">
        <v>0</v>
      </c>
      <c r="CL296" s="36">
        <v>900755</v>
      </c>
      <c r="CM296" s="36">
        <v>-5641571</v>
      </c>
      <c r="CN296" s="36">
        <v>0</v>
      </c>
      <c r="CO296" s="36">
        <v>0</v>
      </c>
      <c r="CP296" s="36">
        <v>0</v>
      </c>
      <c r="CQ296" s="36">
        <v>0</v>
      </c>
      <c r="CR296" s="36">
        <v>0</v>
      </c>
      <c r="CS296" s="36">
        <v>0</v>
      </c>
      <c r="CT296" s="36">
        <v>0</v>
      </c>
      <c r="CU296" s="36">
        <v>0</v>
      </c>
      <c r="CV296" s="36">
        <v>0</v>
      </c>
      <c r="CW296" s="36">
        <v>0</v>
      </c>
      <c r="CX296" s="36">
        <v>0</v>
      </c>
      <c r="CY296" s="36">
        <v>0</v>
      </c>
      <c r="CZ296" s="36">
        <v>0</v>
      </c>
      <c r="DA296" s="36">
        <v>0</v>
      </c>
      <c r="DB296" s="36">
        <v>0</v>
      </c>
      <c r="DC296" s="36">
        <v>0</v>
      </c>
      <c r="DD296" s="36">
        <v>0</v>
      </c>
      <c r="DE296" s="36">
        <v>-5641571</v>
      </c>
      <c r="DF296" s="36">
        <v>0</v>
      </c>
      <c r="DG296" s="36">
        <v>0</v>
      </c>
      <c r="DH296" s="36">
        <v>0</v>
      </c>
      <c r="DI296" s="36">
        <v>0</v>
      </c>
      <c r="DJ296" s="36">
        <v>0</v>
      </c>
      <c r="DK296" s="36">
        <v>0</v>
      </c>
      <c r="DL296" s="36">
        <v>0</v>
      </c>
      <c r="DM296" s="36">
        <v>0</v>
      </c>
      <c r="DN296" s="36">
        <v>0</v>
      </c>
      <c r="DO296" s="36">
        <v>0</v>
      </c>
      <c r="DP296" s="36">
        <v>0</v>
      </c>
      <c r="DQ296" s="36">
        <v>0</v>
      </c>
      <c r="DR296" s="36">
        <v>0</v>
      </c>
      <c r="DS296" s="36">
        <v>0</v>
      </c>
      <c r="DT296" s="36">
        <v>0</v>
      </c>
      <c r="DU296" s="36">
        <v>0</v>
      </c>
      <c r="DV296" s="36">
        <v>0</v>
      </c>
      <c r="DW296" s="36">
        <v>0</v>
      </c>
      <c r="DX296" s="36">
        <v>0</v>
      </c>
      <c r="DY296" s="36">
        <v>0</v>
      </c>
      <c r="DZ296" s="36">
        <v>0</v>
      </c>
      <c r="EA296" s="36">
        <v>0</v>
      </c>
      <c r="EB296" s="36">
        <v>0</v>
      </c>
      <c r="EC296" s="36">
        <v>0</v>
      </c>
      <c r="ED296" s="36">
        <v>0</v>
      </c>
      <c r="EE296" s="36">
        <v>0</v>
      </c>
      <c r="EF296" s="36">
        <v>0</v>
      </c>
      <c r="EG296" s="36">
        <v>0</v>
      </c>
      <c r="EH296" s="36">
        <v>0</v>
      </c>
      <c r="EI296" s="36">
        <v>0</v>
      </c>
      <c r="EJ296" s="36">
        <v>0</v>
      </c>
      <c r="EK296" s="36">
        <v>0</v>
      </c>
      <c r="EL296" s="36">
        <v>0</v>
      </c>
      <c r="EM296" s="36">
        <v>0</v>
      </c>
      <c r="EN296" s="36">
        <v>0</v>
      </c>
      <c r="EO296" s="36">
        <v>0</v>
      </c>
      <c r="EP296" s="36">
        <v>0</v>
      </c>
      <c r="EQ296" s="36">
        <v>0</v>
      </c>
      <c r="ER296" s="36">
        <v>0</v>
      </c>
      <c r="ES296" s="36">
        <v>0</v>
      </c>
      <c r="ET296" s="36">
        <v>0</v>
      </c>
      <c r="EU296" s="36">
        <v>0</v>
      </c>
      <c r="EV296" s="36">
        <v>0</v>
      </c>
      <c r="EW296" s="36">
        <v>0</v>
      </c>
      <c r="EX296" s="36">
        <v>0</v>
      </c>
      <c r="EY296" s="36">
        <v>0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0</v>
      </c>
      <c r="FF296" s="36">
        <v>0</v>
      </c>
      <c r="FG296" s="36">
        <v>0</v>
      </c>
      <c r="FH296" s="36">
        <v>0</v>
      </c>
      <c r="FI296" s="36">
        <v>0</v>
      </c>
      <c r="FJ296" s="36">
        <v>0</v>
      </c>
      <c r="FK296" s="36">
        <v>0</v>
      </c>
      <c r="FL296" s="36">
        <v>0</v>
      </c>
      <c r="FM296" s="36">
        <v>0</v>
      </c>
      <c r="FN296" s="36">
        <v>0</v>
      </c>
      <c r="FO296" s="36">
        <v>0</v>
      </c>
      <c r="FP296" s="36">
        <v>0</v>
      </c>
      <c r="FQ296" s="36">
        <v>900755</v>
      </c>
      <c r="FR296" s="36">
        <v>1</v>
      </c>
      <c r="FS296" s="37"/>
      <c r="FT296" s="39">
        <f t="shared" si="199"/>
        <v>0</v>
      </c>
      <c r="FU296" s="39">
        <f t="shared" si="200"/>
        <v>664</v>
      </c>
      <c r="FV296" s="39">
        <f t="shared" si="201"/>
        <v>0</v>
      </c>
      <c r="FW296" s="39">
        <f t="shared" si="202"/>
        <v>3411478</v>
      </c>
      <c r="FX296" s="39">
        <f t="shared" si="203"/>
        <v>0</v>
      </c>
      <c r="FY296" s="39">
        <f t="shared" si="204"/>
        <v>66730</v>
      </c>
      <c r="FZ296" s="39">
        <f t="shared" si="205"/>
        <v>0</v>
      </c>
      <c r="GA296" s="39">
        <f t="shared" si="206"/>
        <v>215286</v>
      </c>
      <c r="GB296" s="39">
        <f t="shared" si="207"/>
        <v>712080</v>
      </c>
      <c r="GC296" s="39">
        <f t="shared" si="208"/>
        <v>0</v>
      </c>
      <c r="GD296" s="39">
        <f t="shared" si="209"/>
        <v>0</v>
      </c>
      <c r="GE296" s="39">
        <f t="shared" si="210"/>
        <v>0</v>
      </c>
      <c r="GF296" s="39"/>
      <c r="GG296" s="39"/>
      <c r="GH296" s="39">
        <f t="shared" si="211"/>
        <v>25930.252100840338</v>
      </c>
      <c r="GI296" s="39">
        <f t="shared" si="212"/>
        <v>0</v>
      </c>
      <c r="GJ296" s="39">
        <f t="shared" si="213"/>
        <v>4432168.2521008402</v>
      </c>
      <c r="GK296" s="39"/>
      <c r="GL296" s="39">
        <f t="shared" si="214"/>
        <v>0</v>
      </c>
      <c r="GM296" s="39"/>
      <c r="GN296" s="39">
        <f t="shared" si="198"/>
        <v>0</v>
      </c>
      <c r="GO296" s="40">
        <f t="shared" si="215"/>
        <v>842112</v>
      </c>
      <c r="GP296" s="40">
        <f t="shared" si="216"/>
        <v>5274280.2521008402</v>
      </c>
      <c r="GQ296" s="40">
        <f t="shared" si="217"/>
        <v>5274280.2521008402</v>
      </c>
      <c r="GR296" s="39" t="str">
        <f>IFERROR(VLOOKUP(CONCATENATE(C296,R296,S296),'Clientes Afectados'!$L$4:$M$249,2,0),"NO")</f>
        <v>NO</v>
      </c>
      <c r="GS296" s="64">
        <f t="shared" si="197"/>
        <v>32</v>
      </c>
      <c r="GT296" s="39" t="e">
        <f>+IF(GS296&gt;#REF!,"SI","NO")</f>
        <v>#REF!</v>
      </c>
    </row>
    <row r="297" spans="1:202" x14ac:dyDescent="0.25">
      <c r="A297" s="35">
        <v>43040</v>
      </c>
      <c r="B297" s="36">
        <v>1594986</v>
      </c>
      <c r="C297" s="36">
        <v>2797207</v>
      </c>
      <c r="D297" s="36">
        <v>2797207</v>
      </c>
      <c r="E297" s="37" t="s">
        <v>282</v>
      </c>
      <c r="F297" s="37" t="s">
        <v>305</v>
      </c>
      <c r="G297" s="37" t="s">
        <v>284</v>
      </c>
      <c r="H297" s="85" t="s">
        <v>285</v>
      </c>
      <c r="I297" s="37" t="s">
        <v>286</v>
      </c>
      <c r="J297" s="37" t="s">
        <v>233</v>
      </c>
      <c r="K297" s="37" t="s">
        <v>234</v>
      </c>
      <c r="L297" s="37" t="s">
        <v>235</v>
      </c>
      <c r="M297" s="37" t="s">
        <v>245</v>
      </c>
      <c r="N297" s="37" t="s">
        <v>246</v>
      </c>
      <c r="O297" s="37" t="s">
        <v>246</v>
      </c>
      <c r="P297" s="37" t="s">
        <v>281</v>
      </c>
      <c r="Q297" s="37" t="s">
        <v>240</v>
      </c>
      <c r="R297" s="38">
        <v>43013</v>
      </c>
      <c r="S297" s="38">
        <v>43045</v>
      </c>
      <c r="T297" s="38">
        <v>43047</v>
      </c>
      <c r="U297" s="36">
        <v>205170134</v>
      </c>
      <c r="V297" s="36">
        <v>16367</v>
      </c>
      <c r="W297" s="36">
        <v>0</v>
      </c>
      <c r="X297" s="36">
        <v>5051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42</v>
      </c>
      <c r="AE297" s="36">
        <v>46</v>
      </c>
      <c r="AF297" s="36">
        <v>40</v>
      </c>
      <c r="AG297" s="36">
        <v>45</v>
      </c>
      <c r="AH297" s="36">
        <v>0</v>
      </c>
      <c r="AI297" s="36">
        <v>790</v>
      </c>
      <c r="AJ297" s="36">
        <v>0</v>
      </c>
      <c r="AK297" s="36">
        <v>1305871</v>
      </c>
      <c r="AL297" s="36">
        <v>0</v>
      </c>
      <c r="AM297" s="36">
        <v>0</v>
      </c>
      <c r="AN297" s="36">
        <v>0</v>
      </c>
      <c r="AO297" s="36">
        <v>0</v>
      </c>
      <c r="AP297" s="36">
        <v>0</v>
      </c>
      <c r="AQ297" s="36">
        <v>0</v>
      </c>
      <c r="AR297" s="36">
        <v>0</v>
      </c>
      <c r="AS297" s="36">
        <v>0</v>
      </c>
      <c r="AT297" s="36">
        <v>24209</v>
      </c>
      <c r="AU297" s="36">
        <v>0</v>
      </c>
      <c r="AV297" s="36">
        <v>0</v>
      </c>
      <c r="AW297" s="36">
        <v>9407</v>
      </c>
      <c r="AX297" s="36">
        <v>0</v>
      </c>
      <c r="AY297" s="36">
        <v>137914</v>
      </c>
      <c r="AZ297" s="36">
        <v>415646</v>
      </c>
      <c r="BA297" s="36">
        <v>0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>
        <v>0</v>
      </c>
      <c r="BO297" s="36">
        <v>0</v>
      </c>
      <c r="BP297" s="36">
        <v>0</v>
      </c>
      <c r="BQ297" s="36">
        <v>0</v>
      </c>
      <c r="BR297" s="36">
        <v>0</v>
      </c>
      <c r="BS297" s="36">
        <v>0</v>
      </c>
      <c r="BT297" s="36">
        <v>0</v>
      </c>
      <c r="BU297" s="36">
        <v>0</v>
      </c>
      <c r="BV297" s="36">
        <v>0</v>
      </c>
      <c r="BW297" s="36">
        <v>0</v>
      </c>
      <c r="BX297" s="36">
        <v>0</v>
      </c>
      <c r="BY297" s="36">
        <v>0</v>
      </c>
      <c r="BZ297" s="36">
        <v>162536</v>
      </c>
      <c r="CA297" s="36">
        <v>4314</v>
      </c>
      <c r="CB297" s="36">
        <v>0</v>
      </c>
      <c r="CC297" s="36">
        <v>0</v>
      </c>
      <c r="CD297" s="36">
        <v>1731670</v>
      </c>
      <c r="CE297" s="36">
        <v>2060687</v>
      </c>
      <c r="CF297" s="36">
        <v>0</v>
      </c>
      <c r="CG297" s="36">
        <v>329017</v>
      </c>
      <c r="CH297" s="36">
        <v>0</v>
      </c>
      <c r="CI297" s="36">
        <v>0</v>
      </c>
      <c r="CJ297" s="36">
        <v>0</v>
      </c>
      <c r="CK297" s="36">
        <v>0</v>
      </c>
      <c r="CL297" s="36">
        <v>329017</v>
      </c>
      <c r="CM297" s="36">
        <v>-2060687</v>
      </c>
      <c r="CN297" s="36">
        <v>0</v>
      </c>
      <c r="CO297" s="36">
        <v>0</v>
      </c>
      <c r="CP297" s="36">
        <v>0</v>
      </c>
      <c r="CQ297" s="36">
        <v>0</v>
      </c>
      <c r="CR297" s="36">
        <v>0</v>
      </c>
      <c r="CS297" s="36">
        <v>0</v>
      </c>
      <c r="CT297" s="36">
        <v>0</v>
      </c>
      <c r="CU297" s="36">
        <v>0</v>
      </c>
      <c r="CV297" s="36">
        <v>0</v>
      </c>
      <c r="CW297" s="36">
        <v>0</v>
      </c>
      <c r="CX297" s="36">
        <v>0</v>
      </c>
      <c r="CY297" s="36">
        <v>0</v>
      </c>
      <c r="CZ297" s="36">
        <v>0</v>
      </c>
      <c r="DA297" s="36">
        <v>0</v>
      </c>
      <c r="DB297" s="36">
        <v>0</v>
      </c>
      <c r="DC297" s="36">
        <v>0</v>
      </c>
      <c r="DD297" s="36">
        <v>0</v>
      </c>
      <c r="DE297" s="36">
        <v>-2060687</v>
      </c>
      <c r="DF297" s="36">
        <v>0</v>
      </c>
      <c r="DG297" s="36">
        <v>0</v>
      </c>
      <c r="DH297" s="36">
        <v>0</v>
      </c>
      <c r="DI297" s="36">
        <v>0</v>
      </c>
      <c r="DJ297" s="36">
        <v>0</v>
      </c>
      <c r="DK297" s="36">
        <v>0</v>
      </c>
      <c r="DL297" s="36">
        <v>0</v>
      </c>
      <c r="DM297" s="36">
        <v>0</v>
      </c>
      <c r="DN297" s="36">
        <v>0</v>
      </c>
      <c r="DO297" s="36">
        <v>0</v>
      </c>
      <c r="DP297" s="36">
        <v>0</v>
      </c>
      <c r="DQ297" s="36">
        <v>0</v>
      </c>
      <c r="DR297" s="36">
        <v>0</v>
      </c>
      <c r="DS297" s="36">
        <v>0</v>
      </c>
      <c r="DT297" s="36">
        <v>0</v>
      </c>
      <c r="DU297" s="36">
        <v>0</v>
      </c>
      <c r="DV297" s="36">
        <v>0</v>
      </c>
      <c r="DW297" s="36">
        <v>0</v>
      </c>
      <c r="DX297" s="36">
        <v>0</v>
      </c>
      <c r="DY297" s="36">
        <v>0</v>
      </c>
      <c r="DZ297" s="36">
        <v>0</v>
      </c>
      <c r="EA297" s="36">
        <v>0</v>
      </c>
      <c r="EB297" s="36">
        <v>0</v>
      </c>
      <c r="EC297" s="36">
        <v>0</v>
      </c>
      <c r="ED297" s="36">
        <v>0</v>
      </c>
      <c r="EE297" s="36">
        <v>0</v>
      </c>
      <c r="EF297" s="36">
        <v>0</v>
      </c>
      <c r="EG297" s="36">
        <v>0</v>
      </c>
      <c r="EH297" s="36">
        <v>0</v>
      </c>
      <c r="EI297" s="36">
        <v>0</v>
      </c>
      <c r="EJ297" s="36">
        <v>0</v>
      </c>
      <c r="EK297" s="36">
        <v>0</v>
      </c>
      <c r="EL297" s="36">
        <v>0</v>
      </c>
      <c r="EM297" s="36">
        <v>0</v>
      </c>
      <c r="EN297" s="36">
        <v>0</v>
      </c>
      <c r="EO297" s="36">
        <v>0</v>
      </c>
      <c r="EP297" s="36">
        <v>0</v>
      </c>
      <c r="EQ297" s="36">
        <v>0</v>
      </c>
      <c r="ER297" s="36">
        <v>0</v>
      </c>
      <c r="ES297" s="36">
        <v>0</v>
      </c>
      <c r="ET297" s="36">
        <v>0</v>
      </c>
      <c r="EU297" s="36">
        <v>0</v>
      </c>
      <c r="EV297" s="36">
        <v>0</v>
      </c>
      <c r="EW297" s="36">
        <v>0</v>
      </c>
      <c r="EX297" s="36">
        <v>0</v>
      </c>
      <c r="EY297" s="36">
        <v>0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0</v>
      </c>
      <c r="FF297" s="36">
        <v>0</v>
      </c>
      <c r="FG297" s="36">
        <v>0</v>
      </c>
      <c r="FH297" s="36">
        <v>0</v>
      </c>
      <c r="FI297" s="36">
        <v>0</v>
      </c>
      <c r="FJ297" s="36">
        <v>0</v>
      </c>
      <c r="FK297" s="36">
        <v>0</v>
      </c>
      <c r="FL297" s="36">
        <v>0</v>
      </c>
      <c r="FM297" s="36">
        <v>0</v>
      </c>
      <c r="FN297" s="36">
        <v>0</v>
      </c>
      <c r="FO297" s="36">
        <v>0</v>
      </c>
      <c r="FP297" s="36">
        <v>0</v>
      </c>
      <c r="FQ297" s="36">
        <v>329017</v>
      </c>
      <c r="FR297" s="36">
        <v>0</v>
      </c>
      <c r="FS297" s="37"/>
      <c r="FT297" s="39">
        <f t="shared" si="199"/>
        <v>0</v>
      </c>
      <c r="FU297" s="39">
        <f t="shared" si="200"/>
        <v>664</v>
      </c>
      <c r="FV297" s="39">
        <f t="shared" si="201"/>
        <v>0</v>
      </c>
      <c r="FW297" s="39">
        <f t="shared" si="202"/>
        <v>1097371</v>
      </c>
      <c r="FX297" s="39">
        <f t="shared" si="203"/>
        <v>0</v>
      </c>
      <c r="FY297" s="39">
        <f t="shared" si="204"/>
        <v>20344</v>
      </c>
      <c r="FZ297" s="39">
        <f t="shared" si="205"/>
        <v>0</v>
      </c>
      <c r="GA297" s="39">
        <f t="shared" si="206"/>
        <v>115894</v>
      </c>
      <c r="GB297" s="39">
        <f t="shared" si="207"/>
        <v>349282</v>
      </c>
      <c r="GC297" s="39">
        <f t="shared" si="208"/>
        <v>0</v>
      </c>
      <c r="GD297" s="39">
        <f t="shared" si="209"/>
        <v>0</v>
      </c>
      <c r="GE297" s="39">
        <f t="shared" si="210"/>
        <v>0</v>
      </c>
      <c r="GF297" s="39"/>
      <c r="GG297" s="39"/>
      <c r="GH297" s="39">
        <f t="shared" si="211"/>
        <v>7905.042016806723</v>
      </c>
      <c r="GI297" s="39">
        <f t="shared" si="212"/>
        <v>0</v>
      </c>
      <c r="GJ297" s="39">
        <f t="shared" si="213"/>
        <v>1591460.0420168068</v>
      </c>
      <c r="GK297" s="39"/>
      <c r="GL297" s="39">
        <f t="shared" si="214"/>
        <v>0</v>
      </c>
      <c r="GM297" s="39"/>
      <c r="GN297" s="39">
        <f t="shared" si="198"/>
        <v>0</v>
      </c>
      <c r="GO297" s="40">
        <f t="shared" si="215"/>
        <v>302377</v>
      </c>
      <c r="GP297" s="40">
        <f t="shared" si="216"/>
        <v>1893837.0420168068</v>
      </c>
      <c r="GQ297" s="40">
        <f t="shared" si="217"/>
        <v>1893837.0420168068</v>
      </c>
      <c r="GR297" s="39" t="str">
        <f>IFERROR(VLOOKUP(CONCATENATE(C297,R297,S297),'Clientes Afectados'!$L$4:$M$249,2,0),"NO")</f>
        <v>NO</v>
      </c>
      <c r="GS297" s="64">
        <f t="shared" si="197"/>
        <v>32</v>
      </c>
      <c r="GT297" s="39" t="e">
        <f>+IF(GS297&gt;#REF!,"SI","NO")</f>
        <v>#REF!</v>
      </c>
    </row>
    <row r="298" spans="1:202" x14ac:dyDescent="0.25">
      <c r="A298" s="35">
        <v>43009</v>
      </c>
      <c r="B298" s="36">
        <v>1594986</v>
      </c>
      <c r="C298" s="36">
        <v>532954</v>
      </c>
      <c r="D298" s="36">
        <v>532954</v>
      </c>
      <c r="E298" s="37" t="s">
        <v>342</v>
      </c>
      <c r="F298" s="37" t="s">
        <v>229</v>
      </c>
      <c r="G298" s="37" t="s">
        <v>309</v>
      </c>
      <c r="H298" s="85" t="s">
        <v>231</v>
      </c>
      <c r="I298" s="37" t="s">
        <v>310</v>
      </c>
      <c r="J298" s="37" t="s">
        <v>233</v>
      </c>
      <c r="K298" s="37" t="s">
        <v>234</v>
      </c>
      <c r="L298" s="37" t="s">
        <v>235</v>
      </c>
      <c r="M298" s="37" t="s">
        <v>311</v>
      </c>
      <c r="N298" s="37" t="s">
        <v>236</v>
      </c>
      <c r="O298" s="37" t="s">
        <v>236</v>
      </c>
      <c r="P298" s="37" t="s">
        <v>239</v>
      </c>
      <c r="Q298" s="37" t="s">
        <v>240</v>
      </c>
      <c r="R298" s="38">
        <v>42983</v>
      </c>
      <c r="S298" s="38">
        <v>43013</v>
      </c>
      <c r="T298" s="38">
        <v>43015</v>
      </c>
      <c r="U298" s="36">
        <v>203502047</v>
      </c>
      <c r="V298" s="36">
        <v>45640</v>
      </c>
      <c r="W298" s="36">
        <v>0</v>
      </c>
      <c r="X298" s="36">
        <v>14321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163</v>
      </c>
      <c r="AE298" s="36">
        <v>188</v>
      </c>
      <c r="AF298" s="36">
        <v>161</v>
      </c>
      <c r="AG298" s="36">
        <v>162</v>
      </c>
      <c r="AH298" s="36">
        <v>121449</v>
      </c>
      <c r="AI298" s="36">
        <v>789</v>
      </c>
      <c r="AJ298" s="36">
        <v>0</v>
      </c>
      <c r="AK298" s="36">
        <v>3331441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0</v>
      </c>
      <c r="AT298" s="36">
        <v>67510</v>
      </c>
      <c r="AU298" s="36">
        <v>0</v>
      </c>
      <c r="AV298" s="36">
        <v>0</v>
      </c>
      <c r="AW298" s="36">
        <v>26232</v>
      </c>
      <c r="AX298" s="36">
        <v>0</v>
      </c>
      <c r="AY298" s="36">
        <v>206328</v>
      </c>
      <c r="AZ298" s="36">
        <v>976227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  <c r="BP298" s="36">
        <v>0</v>
      </c>
      <c r="BQ298" s="36">
        <v>0</v>
      </c>
      <c r="BR298" s="36">
        <v>0</v>
      </c>
      <c r="BS298" s="36">
        <v>0</v>
      </c>
      <c r="BT298" s="36">
        <v>0</v>
      </c>
      <c r="BU298" s="36">
        <v>0</v>
      </c>
      <c r="BV298" s="36">
        <v>0</v>
      </c>
      <c r="BW298" s="36">
        <v>0</v>
      </c>
      <c r="BX298" s="3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3974770</v>
      </c>
      <c r="CE298" s="36">
        <v>4729976</v>
      </c>
      <c r="CF298" s="36">
        <v>0</v>
      </c>
      <c r="CG298" s="36">
        <v>755206</v>
      </c>
      <c r="CH298" s="36">
        <v>0</v>
      </c>
      <c r="CI298" s="36">
        <v>0</v>
      </c>
      <c r="CJ298" s="36">
        <v>0</v>
      </c>
      <c r="CK298" s="36">
        <v>0</v>
      </c>
      <c r="CL298" s="36">
        <v>755206</v>
      </c>
      <c r="CM298" s="36">
        <v>-4729976</v>
      </c>
      <c r="CN298" s="36">
        <v>0</v>
      </c>
      <c r="CO298" s="36">
        <v>0</v>
      </c>
      <c r="CP298" s="36">
        <v>0</v>
      </c>
      <c r="CQ298" s="36">
        <v>0</v>
      </c>
      <c r="CR298" s="36">
        <v>0</v>
      </c>
      <c r="CS298" s="36">
        <v>0</v>
      </c>
      <c r="CT298" s="36">
        <v>0</v>
      </c>
      <c r="CU298" s="36">
        <v>0</v>
      </c>
      <c r="CV298" s="36">
        <v>0</v>
      </c>
      <c r="CW298" s="36">
        <v>0</v>
      </c>
      <c r="CX298" s="36">
        <v>0</v>
      </c>
      <c r="CY298" s="36">
        <v>0</v>
      </c>
      <c r="CZ298" s="36">
        <v>0</v>
      </c>
      <c r="DA298" s="36">
        <v>0</v>
      </c>
      <c r="DB298" s="36">
        <v>0</v>
      </c>
      <c r="DC298" s="36">
        <v>0</v>
      </c>
      <c r="DD298" s="36">
        <v>0</v>
      </c>
      <c r="DE298" s="36">
        <v>-4729976</v>
      </c>
      <c r="DF298" s="36">
        <v>0</v>
      </c>
      <c r="DG298" s="36">
        <v>0</v>
      </c>
      <c r="DH298" s="36">
        <v>0</v>
      </c>
      <c r="DI298" s="36">
        <v>0</v>
      </c>
      <c r="DJ298" s="36">
        <v>0</v>
      </c>
      <c r="DK298" s="36">
        <v>0</v>
      </c>
      <c r="DL298" s="36">
        <v>0</v>
      </c>
      <c r="DM298" s="36">
        <v>0</v>
      </c>
      <c r="DN298" s="36">
        <v>0</v>
      </c>
      <c r="DO298" s="36">
        <v>0</v>
      </c>
      <c r="DP298" s="36">
        <v>0</v>
      </c>
      <c r="DQ298" s="36">
        <v>0</v>
      </c>
      <c r="DR298" s="36">
        <v>0</v>
      </c>
      <c r="DS298" s="36">
        <v>0</v>
      </c>
      <c r="DT298" s="36">
        <v>0</v>
      </c>
      <c r="DU298" s="36">
        <v>0</v>
      </c>
      <c r="DV298" s="36">
        <v>0</v>
      </c>
      <c r="DW298" s="36">
        <v>0</v>
      </c>
      <c r="DX298" s="36">
        <v>0</v>
      </c>
      <c r="DY298" s="36">
        <v>0</v>
      </c>
      <c r="DZ298" s="36">
        <v>0</v>
      </c>
      <c r="EA298" s="36">
        <v>0</v>
      </c>
      <c r="EB298" s="36">
        <v>0</v>
      </c>
      <c r="EC298" s="36">
        <v>0</v>
      </c>
      <c r="ED298" s="36">
        <v>0</v>
      </c>
      <c r="EE298" s="36">
        <v>0</v>
      </c>
      <c r="EF298" s="36">
        <v>0</v>
      </c>
      <c r="EG298" s="36">
        <v>0</v>
      </c>
      <c r="EH298" s="36">
        <v>0</v>
      </c>
      <c r="EI298" s="36">
        <v>0</v>
      </c>
      <c r="EJ298" s="36">
        <v>0</v>
      </c>
      <c r="EK298" s="36">
        <v>0</v>
      </c>
      <c r="EL298" s="36">
        <v>0</v>
      </c>
      <c r="EM298" s="36">
        <v>0</v>
      </c>
      <c r="EN298" s="36">
        <v>0</v>
      </c>
      <c r="EO298" s="36">
        <v>0</v>
      </c>
      <c r="EP298" s="36">
        <v>0</v>
      </c>
      <c r="EQ298" s="36">
        <v>0</v>
      </c>
      <c r="ER298" s="36">
        <v>0</v>
      </c>
      <c r="ES298" s="36">
        <v>0</v>
      </c>
      <c r="ET298" s="36">
        <v>0</v>
      </c>
      <c r="EU298" s="36">
        <v>0</v>
      </c>
      <c r="EV298" s="36">
        <v>0</v>
      </c>
      <c r="EW298" s="36">
        <v>0</v>
      </c>
      <c r="EX298" s="36">
        <v>0</v>
      </c>
      <c r="EY298" s="36">
        <v>0</v>
      </c>
      <c r="EZ298" s="36">
        <v>0</v>
      </c>
      <c r="FA298" s="36">
        <v>0</v>
      </c>
      <c r="FB298" s="36">
        <v>0</v>
      </c>
      <c r="FC298" s="36">
        <v>0</v>
      </c>
      <c r="FD298" s="36">
        <v>0</v>
      </c>
      <c r="FE298" s="36">
        <v>0</v>
      </c>
      <c r="FF298" s="36">
        <v>0</v>
      </c>
      <c r="FG298" s="36">
        <v>0</v>
      </c>
      <c r="FH298" s="36">
        <v>0</v>
      </c>
      <c r="FI298" s="36">
        <v>0</v>
      </c>
      <c r="FJ298" s="36">
        <v>0</v>
      </c>
      <c r="FK298" s="36">
        <v>0</v>
      </c>
      <c r="FL298" s="36">
        <v>0</v>
      </c>
      <c r="FM298" s="36">
        <v>0</v>
      </c>
      <c r="FN298" s="36">
        <v>0</v>
      </c>
      <c r="FO298" s="36">
        <v>0</v>
      </c>
      <c r="FP298" s="36">
        <v>0</v>
      </c>
      <c r="FQ298" s="36">
        <v>755206</v>
      </c>
      <c r="FR298" s="36">
        <v>0</v>
      </c>
      <c r="FS298" s="37"/>
      <c r="FT298" s="39">
        <f t="shared" si="199"/>
        <v>102058</v>
      </c>
      <c r="FU298" s="39">
        <f t="shared" si="200"/>
        <v>663</v>
      </c>
      <c r="FV298" s="39">
        <f t="shared" si="201"/>
        <v>0</v>
      </c>
      <c r="FW298" s="39">
        <f t="shared" si="202"/>
        <v>2799530</v>
      </c>
      <c r="FX298" s="39">
        <f t="shared" si="203"/>
        <v>0</v>
      </c>
      <c r="FY298" s="39">
        <f t="shared" si="204"/>
        <v>56731</v>
      </c>
      <c r="FZ298" s="39">
        <f t="shared" si="205"/>
        <v>0</v>
      </c>
      <c r="GA298" s="39">
        <f t="shared" si="206"/>
        <v>173385</v>
      </c>
      <c r="GB298" s="39">
        <f t="shared" si="207"/>
        <v>820359</v>
      </c>
      <c r="GC298" s="39">
        <f t="shared" si="208"/>
        <v>0</v>
      </c>
      <c r="GD298" s="39">
        <f t="shared" si="209"/>
        <v>0</v>
      </c>
      <c r="GE298" s="39">
        <f t="shared" si="210"/>
        <v>0</v>
      </c>
      <c r="GF298" s="39"/>
      <c r="GG298" s="39"/>
      <c r="GH298" s="39">
        <f t="shared" si="211"/>
        <v>22043.697478991598</v>
      </c>
      <c r="GI298" s="39">
        <f t="shared" si="212"/>
        <v>0</v>
      </c>
      <c r="GJ298" s="39">
        <f t="shared" si="213"/>
        <v>3974769.6974789915</v>
      </c>
      <c r="GK298" s="39"/>
      <c r="GL298" s="39">
        <f t="shared" si="214"/>
        <v>0</v>
      </c>
      <c r="GM298" s="39"/>
      <c r="GN298" s="39">
        <f t="shared" si="198"/>
        <v>0</v>
      </c>
      <c r="GO298" s="40">
        <f t="shared" si="215"/>
        <v>755206</v>
      </c>
      <c r="GP298" s="40">
        <f t="shared" si="216"/>
        <v>4729975.697478991</v>
      </c>
      <c r="GQ298" s="40">
        <f t="shared" si="217"/>
        <v>4729975.697478991</v>
      </c>
      <c r="GR298" s="39" t="str">
        <f>IFERROR(VLOOKUP(CONCATENATE(C298,R298,S298),'Clientes Afectados'!$L$4:$M$249,2,0),"NO")</f>
        <v>NO</v>
      </c>
      <c r="GS298" s="64">
        <f t="shared" si="197"/>
        <v>30</v>
      </c>
      <c r="GT298" s="39" t="e">
        <f>+IF(GS298&gt;#REF!,"SI","NO")</f>
        <v>#REF!</v>
      </c>
    </row>
    <row r="299" spans="1:202" x14ac:dyDescent="0.25">
      <c r="A299" s="35">
        <v>43009</v>
      </c>
      <c r="B299" s="36">
        <v>1594986</v>
      </c>
      <c r="C299" s="36">
        <v>532986</v>
      </c>
      <c r="D299" s="36">
        <v>532986</v>
      </c>
      <c r="E299" s="37" t="s">
        <v>343</v>
      </c>
      <c r="F299" s="37" t="s">
        <v>258</v>
      </c>
      <c r="G299" s="37" t="s">
        <v>313</v>
      </c>
      <c r="H299" s="85" t="s">
        <v>231</v>
      </c>
      <c r="I299" s="37" t="s">
        <v>262</v>
      </c>
      <c r="J299" s="37" t="s">
        <v>233</v>
      </c>
      <c r="K299" s="37" t="s">
        <v>234</v>
      </c>
      <c r="L299" s="37" t="s">
        <v>235</v>
      </c>
      <c r="M299" s="37" t="s">
        <v>245</v>
      </c>
      <c r="N299" s="37" t="s">
        <v>246</v>
      </c>
      <c r="O299" s="37" t="s">
        <v>246</v>
      </c>
      <c r="P299" s="37" t="s">
        <v>239</v>
      </c>
      <c r="Q299" s="37" t="s">
        <v>240</v>
      </c>
      <c r="R299" s="38">
        <v>42983</v>
      </c>
      <c r="S299" s="38">
        <v>43013</v>
      </c>
      <c r="T299" s="38">
        <v>43015</v>
      </c>
      <c r="U299" s="36">
        <v>203502047</v>
      </c>
      <c r="V299" s="36">
        <v>103385</v>
      </c>
      <c r="W299" s="36">
        <v>0</v>
      </c>
      <c r="X299" s="36">
        <v>31228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293</v>
      </c>
      <c r="AE299" s="36">
        <v>338</v>
      </c>
      <c r="AF299" s="36">
        <v>210</v>
      </c>
      <c r="AG299" s="36">
        <v>245</v>
      </c>
      <c r="AH299" s="36">
        <v>65270</v>
      </c>
      <c r="AI299" s="36">
        <v>789</v>
      </c>
      <c r="AJ299" s="36">
        <v>0</v>
      </c>
      <c r="AK299" s="36">
        <v>7546473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0</v>
      </c>
      <c r="AR299" s="36">
        <v>0</v>
      </c>
      <c r="AS299" s="36">
        <v>0</v>
      </c>
      <c r="AT299" s="36">
        <v>152925</v>
      </c>
      <c r="AU299" s="36">
        <v>0</v>
      </c>
      <c r="AV299" s="36">
        <v>0</v>
      </c>
      <c r="AW299" s="36">
        <v>59423</v>
      </c>
      <c r="AX299" s="36">
        <v>0</v>
      </c>
      <c r="AY299" s="36">
        <v>371501</v>
      </c>
      <c r="AZ299" s="36">
        <v>1476892</v>
      </c>
      <c r="BA299" s="36">
        <v>0</v>
      </c>
      <c r="BB299" s="36">
        <v>0</v>
      </c>
      <c r="BC299" s="36">
        <v>0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>
        <v>0</v>
      </c>
      <c r="BO299" s="36">
        <v>0</v>
      </c>
      <c r="BP299" s="36">
        <v>0</v>
      </c>
      <c r="BQ299" s="36">
        <v>0</v>
      </c>
      <c r="BR299" s="36">
        <v>0</v>
      </c>
      <c r="BS299" s="36">
        <v>0</v>
      </c>
      <c r="BT299" s="36">
        <v>0</v>
      </c>
      <c r="BU299" s="36">
        <v>0</v>
      </c>
      <c r="BV299" s="36">
        <v>0</v>
      </c>
      <c r="BW299" s="36">
        <v>0</v>
      </c>
      <c r="BX299" s="3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8128801</v>
      </c>
      <c r="CE299" s="36">
        <v>9673273</v>
      </c>
      <c r="CF299" s="36">
        <v>0</v>
      </c>
      <c r="CG299" s="36">
        <v>1544472</v>
      </c>
      <c r="CH299" s="36">
        <v>0</v>
      </c>
      <c r="CI299" s="36">
        <v>0</v>
      </c>
      <c r="CJ299" s="36">
        <v>0</v>
      </c>
      <c r="CK299" s="36">
        <v>0</v>
      </c>
      <c r="CL299" s="36">
        <v>1544472</v>
      </c>
      <c r="CM299" s="36">
        <v>-9673273</v>
      </c>
      <c r="CN299" s="36">
        <v>0</v>
      </c>
      <c r="CO299" s="36">
        <v>0</v>
      </c>
      <c r="CP299" s="36">
        <v>0</v>
      </c>
      <c r="CQ299" s="36">
        <v>0</v>
      </c>
      <c r="CR299" s="36">
        <v>0</v>
      </c>
      <c r="CS299" s="36">
        <v>0</v>
      </c>
      <c r="CT299" s="36">
        <v>0</v>
      </c>
      <c r="CU299" s="36">
        <v>0</v>
      </c>
      <c r="CV299" s="36">
        <v>0</v>
      </c>
      <c r="CW299" s="36">
        <v>0</v>
      </c>
      <c r="CX299" s="36">
        <v>0</v>
      </c>
      <c r="CY299" s="36">
        <v>0</v>
      </c>
      <c r="CZ299" s="36">
        <v>0</v>
      </c>
      <c r="DA299" s="36">
        <v>0</v>
      </c>
      <c r="DB299" s="36">
        <v>0</v>
      </c>
      <c r="DC299" s="36">
        <v>0</v>
      </c>
      <c r="DD299" s="36">
        <v>0</v>
      </c>
      <c r="DE299" s="36">
        <v>-9673273</v>
      </c>
      <c r="DF299" s="36">
        <v>0</v>
      </c>
      <c r="DG299" s="36">
        <v>0</v>
      </c>
      <c r="DH299" s="36">
        <v>0</v>
      </c>
      <c r="DI299" s="36">
        <v>0</v>
      </c>
      <c r="DJ299" s="36">
        <v>0</v>
      </c>
      <c r="DK299" s="36">
        <v>0</v>
      </c>
      <c r="DL299" s="36">
        <v>0</v>
      </c>
      <c r="DM299" s="36">
        <v>0</v>
      </c>
      <c r="DN299" s="36">
        <v>0</v>
      </c>
      <c r="DO299" s="36">
        <v>0</v>
      </c>
      <c r="DP299" s="36">
        <v>0</v>
      </c>
      <c r="DQ299" s="36">
        <v>0</v>
      </c>
      <c r="DR299" s="36">
        <v>0</v>
      </c>
      <c r="DS299" s="36">
        <v>0</v>
      </c>
      <c r="DT299" s="36">
        <v>0</v>
      </c>
      <c r="DU299" s="36">
        <v>0</v>
      </c>
      <c r="DV299" s="36">
        <v>0</v>
      </c>
      <c r="DW299" s="36">
        <v>0</v>
      </c>
      <c r="DX299" s="36">
        <v>0</v>
      </c>
      <c r="DY299" s="36">
        <v>0</v>
      </c>
      <c r="DZ299" s="36">
        <v>0</v>
      </c>
      <c r="EA299" s="36">
        <v>0</v>
      </c>
      <c r="EB299" s="36">
        <v>0</v>
      </c>
      <c r="EC299" s="36">
        <v>0</v>
      </c>
      <c r="ED299" s="36">
        <v>0</v>
      </c>
      <c r="EE299" s="36">
        <v>0</v>
      </c>
      <c r="EF299" s="36">
        <v>0</v>
      </c>
      <c r="EG299" s="36">
        <v>0</v>
      </c>
      <c r="EH299" s="36">
        <v>0</v>
      </c>
      <c r="EI299" s="36">
        <v>0</v>
      </c>
      <c r="EJ299" s="36">
        <v>0</v>
      </c>
      <c r="EK299" s="36">
        <v>0</v>
      </c>
      <c r="EL299" s="36">
        <v>0</v>
      </c>
      <c r="EM299" s="36">
        <v>0</v>
      </c>
      <c r="EN299" s="36">
        <v>0</v>
      </c>
      <c r="EO299" s="36">
        <v>0</v>
      </c>
      <c r="EP299" s="36">
        <v>0</v>
      </c>
      <c r="EQ299" s="36">
        <v>0</v>
      </c>
      <c r="ER299" s="36">
        <v>0</v>
      </c>
      <c r="ES299" s="36">
        <v>0</v>
      </c>
      <c r="ET299" s="36">
        <v>0</v>
      </c>
      <c r="EU299" s="36">
        <v>0</v>
      </c>
      <c r="EV299" s="36">
        <v>0</v>
      </c>
      <c r="EW299" s="36">
        <v>0</v>
      </c>
      <c r="EX299" s="36">
        <v>0</v>
      </c>
      <c r="EY299" s="36">
        <v>0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0</v>
      </c>
      <c r="FF299" s="36">
        <v>0</v>
      </c>
      <c r="FG299" s="36">
        <v>0</v>
      </c>
      <c r="FH299" s="36">
        <v>0</v>
      </c>
      <c r="FI299" s="36">
        <v>0</v>
      </c>
      <c r="FJ299" s="36">
        <v>0</v>
      </c>
      <c r="FK299" s="36">
        <v>0</v>
      </c>
      <c r="FL299" s="36">
        <v>0</v>
      </c>
      <c r="FM299" s="36">
        <v>0</v>
      </c>
      <c r="FN299" s="36">
        <v>0</v>
      </c>
      <c r="FO299" s="36">
        <v>0</v>
      </c>
      <c r="FP299" s="36">
        <v>0</v>
      </c>
      <c r="FQ299" s="36">
        <v>1544472</v>
      </c>
      <c r="FR299" s="36">
        <v>0</v>
      </c>
      <c r="FS299" s="37"/>
      <c r="FT299" s="39">
        <f t="shared" si="199"/>
        <v>54849</v>
      </c>
      <c r="FU299" s="39">
        <f t="shared" si="200"/>
        <v>663</v>
      </c>
      <c r="FV299" s="39">
        <f t="shared" si="201"/>
        <v>0</v>
      </c>
      <c r="FW299" s="39">
        <f t="shared" si="202"/>
        <v>6341574</v>
      </c>
      <c r="FX299" s="39">
        <f t="shared" si="203"/>
        <v>0</v>
      </c>
      <c r="FY299" s="39">
        <f t="shared" si="204"/>
        <v>128508</v>
      </c>
      <c r="FZ299" s="39">
        <f t="shared" si="205"/>
        <v>0</v>
      </c>
      <c r="GA299" s="39">
        <f t="shared" si="206"/>
        <v>312186</v>
      </c>
      <c r="GB299" s="39">
        <f t="shared" si="207"/>
        <v>1241086</v>
      </c>
      <c r="GC299" s="39">
        <f t="shared" si="208"/>
        <v>0</v>
      </c>
      <c r="GD299" s="39">
        <f t="shared" si="209"/>
        <v>0</v>
      </c>
      <c r="GE299" s="39">
        <f t="shared" si="210"/>
        <v>0</v>
      </c>
      <c r="GF299" s="39"/>
      <c r="GG299" s="39"/>
      <c r="GH299" s="39">
        <f t="shared" si="211"/>
        <v>49935.294117647063</v>
      </c>
      <c r="GI299" s="39">
        <f t="shared" si="212"/>
        <v>0</v>
      </c>
      <c r="GJ299" s="39">
        <f t="shared" si="213"/>
        <v>8128801.2941176472</v>
      </c>
      <c r="GK299" s="39"/>
      <c r="GL299" s="39">
        <f t="shared" si="214"/>
        <v>0</v>
      </c>
      <c r="GM299" s="39"/>
      <c r="GN299" s="39">
        <f t="shared" si="198"/>
        <v>0</v>
      </c>
      <c r="GO299" s="40">
        <f t="shared" si="215"/>
        <v>1544472</v>
      </c>
      <c r="GP299" s="40">
        <f t="shared" si="216"/>
        <v>9673273.2941176482</v>
      </c>
      <c r="GQ299" s="40">
        <f t="shared" si="217"/>
        <v>9673273.2941176482</v>
      </c>
      <c r="GR299" s="39" t="str">
        <f>IFERROR(VLOOKUP(CONCATENATE(C299,R299,S299),'Clientes Afectados'!$L$4:$M$249,2,0),"NO")</f>
        <v>NO</v>
      </c>
      <c r="GS299" s="64">
        <f t="shared" si="197"/>
        <v>30</v>
      </c>
      <c r="GT299" s="39" t="e">
        <f>+IF(GS299&gt;#REF!,"SI","NO")</f>
        <v>#REF!</v>
      </c>
    </row>
    <row r="300" spans="1:202" x14ac:dyDescent="0.25">
      <c r="A300" s="35">
        <v>43009</v>
      </c>
      <c r="B300" s="36">
        <v>1594986</v>
      </c>
      <c r="C300" s="36">
        <v>532990</v>
      </c>
      <c r="D300" s="36">
        <v>532990</v>
      </c>
      <c r="E300" s="37" t="s">
        <v>344</v>
      </c>
      <c r="F300" s="37" t="s">
        <v>229</v>
      </c>
      <c r="G300" s="37" t="s">
        <v>315</v>
      </c>
      <c r="H300" s="85" t="s">
        <v>231</v>
      </c>
      <c r="I300" s="37" t="s">
        <v>232</v>
      </c>
      <c r="J300" s="37" t="s">
        <v>233</v>
      </c>
      <c r="K300" s="37" t="s">
        <v>234</v>
      </c>
      <c r="L300" s="37" t="s">
        <v>235</v>
      </c>
      <c r="M300" s="37" t="s">
        <v>236</v>
      </c>
      <c r="N300" s="37" t="s">
        <v>316</v>
      </c>
      <c r="O300" s="37" t="s">
        <v>316</v>
      </c>
      <c r="P300" s="37" t="s">
        <v>239</v>
      </c>
      <c r="Q300" s="37" t="s">
        <v>240</v>
      </c>
      <c r="R300" s="38">
        <v>42983</v>
      </c>
      <c r="S300" s="38">
        <v>43013</v>
      </c>
      <c r="T300" s="38">
        <v>43015</v>
      </c>
      <c r="U300" s="36">
        <v>203502047</v>
      </c>
      <c r="V300" s="36">
        <v>81569</v>
      </c>
      <c r="W300" s="36">
        <v>0</v>
      </c>
      <c r="X300" s="36">
        <v>9190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342</v>
      </c>
      <c r="AE300" s="36">
        <v>447</v>
      </c>
      <c r="AF300" s="36">
        <v>342</v>
      </c>
      <c r="AG300" s="36">
        <v>348</v>
      </c>
      <c r="AH300" s="36">
        <v>121449</v>
      </c>
      <c r="AI300" s="36">
        <v>789</v>
      </c>
      <c r="AJ300" s="36">
        <v>0</v>
      </c>
      <c r="AK300" s="36">
        <v>5954039</v>
      </c>
      <c r="AL300" s="36">
        <v>0</v>
      </c>
      <c r="AM300" s="36">
        <v>0</v>
      </c>
      <c r="AN300" s="36">
        <v>0</v>
      </c>
      <c r="AO300" s="36">
        <v>0</v>
      </c>
      <c r="AP300" s="36">
        <v>0</v>
      </c>
      <c r="AQ300" s="36">
        <v>0</v>
      </c>
      <c r="AR300" s="36">
        <v>0</v>
      </c>
      <c r="AS300" s="36">
        <v>0</v>
      </c>
      <c r="AT300" s="36">
        <v>120654</v>
      </c>
      <c r="AU300" s="36">
        <v>0</v>
      </c>
      <c r="AV300" s="36">
        <v>0</v>
      </c>
      <c r="AW300" s="36">
        <v>46884</v>
      </c>
      <c r="AX300" s="36">
        <v>0</v>
      </c>
      <c r="AY300" s="36">
        <v>490579</v>
      </c>
      <c r="AZ300" s="36">
        <v>2099584</v>
      </c>
      <c r="BA300" s="36">
        <v>0</v>
      </c>
      <c r="BB300" s="36">
        <v>0</v>
      </c>
      <c r="BC300" s="36">
        <v>0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>
        <v>0</v>
      </c>
      <c r="BO300" s="36">
        <v>0</v>
      </c>
      <c r="BP300" s="36">
        <v>0</v>
      </c>
      <c r="BQ300" s="36">
        <v>0</v>
      </c>
      <c r="BR300" s="36">
        <v>0</v>
      </c>
      <c r="BS300" s="36">
        <v>0</v>
      </c>
      <c r="BT300" s="36">
        <v>0</v>
      </c>
      <c r="BU300" s="36">
        <v>0</v>
      </c>
      <c r="BV300" s="36">
        <v>0</v>
      </c>
      <c r="BW300" s="36">
        <v>0</v>
      </c>
      <c r="BX300" s="3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7423510</v>
      </c>
      <c r="CE300" s="36">
        <v>8833977</v>
      </c>
      <c r="CF300" s="36">
        <v>0</v>
      </c>
      <c r="CG300" s="36">
        <v>1410467</v>
      </c>
      <c r="CH300" s="36">
        <v>0</v>
      </c>
      <c r="CI300" s="36">
        <v>0</v>
      </c>
      <c r="CJ300" s="36">
        <v>0</v>
      </c>
      <c r="CK300" s="36">
        <v>0</v>
      </c>
      <c r="CL300" s="36">
        <v>1410467</v>
      </c>
      <c r="CM300" s="36">
        <v>-8833977</v>
      </c>
      <c r="CN300" s="36">
        <v>0</v>
      </c>
      <c r="CO300" s="36">
        <v>0</v>
      </c>
      <c r="CP300" s="36">
        <v>0</v>
      </c>
      <c r="CQ300" s="36">
        <v>0</v>
      </c>
      <c r="CR300" s="36">
        <v>0</v>
      </c>
      <c r="CS300" s="36">
        <v>0</v>
      </c>
      <c r="CT300" s="36">
        <v>0</v>
      </c>
      <c r="CU300" s="36">
        <v>0</v>
      </c>
      <c r="CV300" s="36">
        <v>0</v>
      </c>
      <c r="CW300" s="36">
        <v>0</v>
      </c>
      <c r="CX300" s="36">
        <v>0</v>
      </c>
      <c r="CY300" s="36">
        <v>0</v>
      </c>
      <c r="CZ300" s="36">
        <v>0</v>
      </c>
      <c r="DA300" s="36">
        <v>0</v>
      </c>
      <c r="DB300" s="36">
        <v>0</v>
      </c>
      <c r="DC300" s="36">
        <v>0</v>
      </c>
      <c r="DD300" s="36">
        <v>0</v>
      </c>
      <c r="DE300" s="36">
        <v>-8833977</v>
      </c>
      <c r="DF300" s="36">
        <v>0</v>
      </c>
      <c r="DG300" s="36">
        <v>0</v>
      </c>
      <c r="DH300" s="36">
        <v>0</v>
      </c>
      <c r="DI300" s="36">
        <v>0</v>
      </c>
      <c r="DJ300" s="36">
        <v>0</v>
      </c>
      <c r="DK300" s="36">
        <v>0</v>
      </c>
      <c r="DL300" s="36">
        <v>0</v>
      </c>
      <c r="DM300" s="36">
        <v>0</v>
      </c>
      <c r="DN300" s="36">
        <v>0</v>
      </c>
      <c r="DO300" s="36">
        <v>0</v>
      </c>
      <c r="DP300" s="36">
        <v>0</v>
      </c>
      <c r="DQ300" s="36">
        <v>0</v>
      </c>
      <c r="DR300" s="36">
        <v>0</v>
      </c>
      <c r="DS300" s="36">
        <v>0</v>
      </c>
      <c r="DT300" s="36">
        <v>0</v>
      </c>
      <c r="DU300" s="36">
        <v>0</v>
      </c>
      <c r="DV300" s="36">
        <v>0</v>
      </c>
      <c r="DW300" s="36">
        <v>0</v>
      </c>
      <c r="DX300" s="36">
        <v>0</v>
      </c>
      <c r="DY300" s="36">
        <v>0</v>
      </c>
      <c r="DZ300" s="36">
        <v>0</v>
      </c>
      <c r="EA300" s="36">
        <v>0</v>
      </c>
      <c r="EB300" s="36">
        <v>0</v>
      </c>
      <c r="EC300" s="36">
        <v>0</v>
      </c>
      <c r="ED300" s="36">
        <v>0</v>
      </c>
      <c r="EE300" s="36">
        <v>0</v>
      </c>
      <c r="EF300" s="36">
        <v>0</v>
      </c>
      <c r="EG300" s="36">
        <v>0</v>
      </c>
      <c r="EH300" s="36">
        <v>0</v>
      </c>
      <c r="EI300" s="36">
        <v>0</v>
      </c>
      <c r="EJ300" s="36">
        <v>0</v>
      </c>
      <c r="EK300" s="36">
        <v>0</v>
      </c>
      <c r="EL300" s="36">
        <v>0</v>
      </c>
      <c r="EM300" s="36">
        <v>0</v>
      </c>
      <c r="EN300" s="36">
        <v>0</v>
      </c>
      <c r="EO300" s="36">
        <v>0</v>
      </c>
      <c r="EP300" s="36">
        <v>0</v>
      </c>
      <c r="EQ300" s="36">
        <v>0</v>
      </c>
      <c r="ER300" s="36">
        <v>0</v>
      </c>
      <c r="ES300" s="36">
        <v>0</v>
      </c>
      <c r="ET300" s="36">
        <v>0</v>
      </c>
      <c r="EU300" s="36">
        <v>0</v>
      </c>
      <c r="EV300" s="36">
        <v>0</v>
      </c>
      <c r="EW300" s="36">
        <v>0</v>
      </c>
      <c r="EX300" s="36">
        <v>0</v>
      </c>
      <c r="EY300" s="36">
        <v>0</v>
      </c>
      <c r="EZ300" s="36">
        <v>0</v>
      </c>
      <c r="FA300" s="36">
        <v>0</v>
      </c>
      <c r="FB300" s="36">
        <v>0</v>
      </c>
      <c r="FC300" s="36">
        <v>0</v>
      </c>
      <c r="FD300" s="36">
        <v>0</v>
      </c>
      <c r="FE300" s="36">
        <v>0</v>
      </c>
      <c r="FF300" s="36">
        <v>0</v>
      </c>
      <c r="FG300" s="36">
        <v>0</v>
      </c>
      <c r="FH300" s="36">
        <v>0</v>
      </c>
      <c r="FI300" s="36">
        <v>0</v>
      </c>
      <c r="FJ300" s="36">
        <v>0</v>
      </c>
      <c r="FK300" s="36">
        <v>0</v>
      </c>
      <c r="FL300" s="36">
        <v>0</v>
      </c>
      <c r="FM300" s="36">
        <v>0</v>
      </c>
      <c r="FN300" s="36">
        <v>0</v>
      </c>
      <c r="FO300" s="36">
        <v>0</v>
      </c>
      <c r="FP300" s="36">
        <v>0</v>
      </c>
      <c r="FQ300" s="36">
        <v>1410467</v>
      </c>
      <c r="FR300" s="36">
        <v>0</v>
      </c>
      <c r="FS300" s="37"/>
      <c r="FT300" s="39">
        <f t="shared" si="199"/>
        <v>102058</v>
      </c>
      <c r="FU300" s="39">
        <f t="shared" si="200"/>
        <v>663</v>
      </c>
      <c r="FV300" s="39">
        <f t="shared" si="201"/>
        <v>0</v>
      </c>
      <c r="FW300" s="39">
        <f t="shared" si="202"/>
        <v>5003394</v>
      </c>
      <c r="FX300" s="39">
        <f t="shared" si="203"/>
        <v>0</v>
      </c>
      <c r="FY300" s="39">
        <f t="shared" si="204"/>
        <v>101390</v>
      </c>
      <c r="FZ300" s="39">
        <f t="shared" si="205"/>
        <v>0</v>
      </c>
      <c r="GA300" s="39">
        <f t="shared" si="206"/>
        <v>412251</v>
      </c>
      <c r="GB300" s="39">
        <f t="shared" si="207"/>
        <v>1764356</v>
      </c>
      <c r="GC300" s="39">
        <f t="shared" si="208"/>
        <v>0</v>
      </c>
      <c r="GD300" s="39">
        <f t="shared" si="209"/>
        <v>0</v>
      </c>
      <c r="GE300" s="39">
        <f t="shared" si="210"/>
        <v>0</v>
      </c>
      <c r="GF300" s="39"/>
      <c r="GG300" s="39"/>
      <c r="GH300" s="39">
        <f t="shared" si="211"/>
        <v>39398.319327731093</v>
      </c>
      <c r="GI300" s="39">
        <f t="shared" si="212"/>
        <v>0</v>
      </c>
      <c r="GJ300" s="39">
        <f t="shared" si="213"/>
        <v>7423510.3193277307</v>
      </c>
      <c r="GK300" s="39"/>
      <c r="GL300" s="39">
        <f t="shared" si="214"/>
        <v>0</v>
      </c>
      <c r="GM300" s="39"/>
      <c r="GN300" s="39">
        <f t="shared" si="198"/>
        <v>0</v>
      </c>
      <c r="GO300" s="40">
        <f t="shared" si="215"/>
        <v>1410467</v>
      </c>
      <c r="GP300" s="40">
        <f t="shared" si="216"/>
        <v>8833977.3193277307</v>
      </c>
      <c r="GQ300" s="40">
        <f t="shared" si="217"/>
        <v>8833977.3193277307</v>
      </c>
      <c r="GR300" s="39" t="str">
        <f>IFERROR(VLOOKUP(CONCATENATE(C300,R300,S300),'Clientes Afectados'!$L$4:$M$249,2,0),"NO")</f>
        <v>NO</v>
      </c>
      <c r="GS300" s="64">
        <f t="shared" si="197"/>
        <v>30</v>
      </c>
      <c r="GT300" s="39" t="e">
        <f>+IF(GS300&gt;#REF!,"SI","NO")</f>
        <v>#REF!</v>
      </c>
    </row>
    <row r="301" spans="1:202" x14ac:dyDescent="0.25">
      <c r="A301" s="35">
        <v>43009</v>
      </c>
      <c r="B301" s="36">
        <v>1594986</v>
      </c>
      <c r="C301" s="36">
        <v>532998</v>
      </c>
      <c r="D301" s="36">
        <v>532998</v>
      </c>
      <c r="E301" s="37" t="s">
        <v>228</v>
      </c>
      <c r="F301" s="37" t="s">
        <v>229</v>
      </c>
      <c r="G301" s="37" t="s">
        <v>230</v>
      </c>
      <c r="H301" s="85" t="s">
        <v>231</v>
      </c>
      <c r="I301" s="37" t="s">
        <v>232</v>
      </c>
      <c r="J301" s="37" t="s">
        <v>233</v>
      </c>
      <c r="K301" s="37" t="s">
        <v>234</v>
      </c>
      <c r="L301" s="37" t="s">
        <v>235</v>
      </c>
      <c r="M301" s="37" t="s">
        <v>236</v>
      </c>
      <c r="N301" s="37" t="s">
        <v>237</v>
      </c>
      <c r="O301" s="37" t="s">
        <v>306</v>
      </c>
      <c r="P301" s="37" t="s">
        <v>239</v>
      </c>
      <c r="Q301" s="37" t="s">
        <v>240</v>
      </c>
      <c r="R301" s="38">
        <v>42983</v>
      </c>
      <c r="S301" s="38">
        <v>43013</v>
      </c>
      <c r="T301" s="38">
        <v>43015</v>
      </c>
      <c r="U301" s="36">
        <v>203502047</v>
      </c>
      <c r="V301" s="36">
        <v>46976</v>
      </c>
      <c r="W301" s="36">
        <v>0</v>
      </c>
      <c r="X301" s="36">
        <v>11972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170</v>
      </c>
      <c r="AE301" s="36">
        <v>169</v>
      </c>
      <c r="AF301" s="36">
        <v>59</v>
      </c>
      <c r="AG301" s="36">
        <v>169</v>
      </c>
      <c r="AH301" s="36">
        <v>147036</v>
      </c>
      <c r="AI301" s="36">
        <v>789</v>
      </c>
      <c r="AJ301" s="36">
        <v>0</v>
      </c>
      <c r="AK301" s="36">
        <v>3428961</v>
      </c>
      <c r="AL301" s="36">
        <v>0</v>
      </c>
      <c r="AM301" s="36">
        <v>0</v>
      </c>
      <c r="AN301" s="36">
        <v>0</v>
      </c>
      <c r="AO301" s="36">
        <v>0</v>
      </c>
      <c r="AP301" s="36">
        <v>0</v>
      </c>
      <c r="AQ301" s="36">
        <v>0</v>
      </c>
      <c r="AR301" s="36">
        <v>0</v>
      </c>
      <c r="AS301" s="36">
        <v>0</v>
      </c>
      <c r="AT301" s="36">
        <v>69485</v>
      </c>
      <c r="AU301" s="36">
        <v>0</v>
      </c>
      <c r="AV301" s="36">
        <v>0</v>
      </c>
      <c r="AW301" s="36">
        <v>27000</v>
      </c>
      <c r="AX301" s="36">
        <v>0</v>
      </c>
      <c r="AY301" s="36">
        <v>186024</v>
      </c>
      <c r="AZ301" s="36">
        <v>1023933</v>
      </c>
      <c r="BA301" s="36">
        <v>0</v>
      </c>
      <c r="BB301" s="36">
        <v>0</v>
      </c>
      <c r="BC301" s="36">
        <v>0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>
        <v>0</v>
      </c>
      <c r="BO301" s="36">
        <v>0</v>
      </c>
      <c r="BP301" s="36">
        <v>0</v>
      </c>
      <c r="BQ301" s="36">
        <v>0</v>
      </c>
      <c r="BR301" s="36">
        <v>0</v>
      </c>
      <c r="BS301" s="36">
        <v>0</v>
      </c>
      <c r="BT301" s="36">
        <v>0</v>
      </c>
      <c r="BU301" s="36">
        <v>0</v>
      </c>
      <c r="BV301" s="36">
        <v>0</v>
      </c>
      <c r="BW301" s="36">
        <v>0</v>
      </c>
      <c r="BX301" s="3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4103554</v>
      </c>
      <c r="CE301" s="36">
        <v>4883229</v>
      </c>
      <c r="CF301" s="36">
        <v>0</v>
      </c>
      <c r="CG301" s="36">
        <v>779675</v>
      </c>
      <c r="CH301" s="36">
        <v>0</v>
      </c>
      <c r="CI301" s="36">
        <v>0</v>
      </c>
      <c r="CJ301" s="36">
        <v>0</v>
      </c>
      <c r="CK301" s="36">
        <v>0</v>
      </c>
      <c r="CL301" s="36">
        <v>779675</v>
      </c>
      <c r="CM301" s="36">
        <v>-4883229</v>
      </c>
      <c r="CN301" s="36">
        <v>0</v>
      </c>
      <c r="CO301" s="36">
        <v>0</v>
      </c>
      <c r="CP301" s="36">
        <v>0</v>
      </c>
      <c r="CQ301" s="36">
        <v>0</v>
      </c>
      <c r="CR301" s="36">
        <v>0</v>
      </c>
      <c r="CS301" s="36">
        <v>0</v>
      </c>
      <c r="CT301" s="36">
        <v>0</v>
      </c>
      <c r="CU301" s="36">
        <v>0</v>
      </c>
      <c r="CV301" s="36">
        <v>0</v>
      </c>
      <c r="CW301" s="36">
        <v>0</v>
      </c>
      <c r="CX301" s="36">
        <v>0</v>
      </c>
      <c r="CY301" s="36">
        <v>0</v>
      </c>
      <c r="CZ301" s="36">
        <v>0</v>
      </c>
      <c r="DA301" s="36">
        <v>0</v>
      </c>
      <c r="DB301" s="36">
        <v>0</v>
      </c>
      <c r="DC301" s="36">
        <v>0</v>
      </c>
      <c r="DD301" s="36">
        <v>0</v>
      </c>
      <c r="DE301" s="36">
        <v>-4883229</v>
      </c>
      <c r="DF301" s="36">
        <v>0</v>
      </c>
      <c r="DG301" s="36">
        <v>0</v>
      </c>
      <c r="DH301" s="36">
        <v>0</v>
      </c>
      <c r="DI301" s="36">
        <v>0</v>
      </c>
      <c r="DJ301" s="36">
        <v>0</v>
      </c>
      <c r="DK301" s="36">
        <v>0</v>
      </c>
      <c r="DL301" s="36">
        <v>0</v>
      </c>
      <c r="DM301" s="36">
        <v>0</v>
      </c>
      <c r="DN301" s="36">
        <v>0</v>
      </c>
      <c r="DO301" s="36">
        <v>0</v>
      </c>
      <c r="DP301" s="36">
        <v>0</v>
      </c>
      <c r="DQ301" s="36">
        <v>0</v>
      </c>
      <c r="DR301" s="36">
        <v>0</v>
      </c>
      <c r="DS301" s="36">
        <v>0</v>
      </c>
      <c r="DT301" s="36">
        <v>0</v>
      </c>
      <c r="DU301" s="36">
        <v>0</v>
      </c>
      <c r="DV301" s="36">
        <v>0</v>
      </c>
      <c r="DW301" s="36">
        <v>0</v>
      </c>
      <c r="DX301" s="36">
        <v>0</v>
      </c>
      <c r="DY301" s="36">
        <v>0</v>
      </c>
      <c r="DZ301" s="36">
        <v>0</v>
      </c>
      <c r="EA301" s="36">
        <v>0</v>
      </c>
      <c r="EB301" s="36">
        <v>0</v>
      </c>
      <c r="EC301" s="36">
        <v>0</v>
      </c>
      <c r="ED301" s="36">
        <v>0</v>
      </c>
      <c r="EE301" s="36">
        <v>0</v>
      </c>
      <c r="EF301" s="36">
        <v>0</v>
      </c>
      <c r="EG301" s="36">
        <v>0</v>
      </c>
      <c r="EH301" s="36">
        <v>0</v>
      </c>
      <c r="EI301" s="36">
        <v>0</v>
      </c>
      <c r="EJ301" s="36">
        <v>0</v>
      </c>
      <c r="EK301" s="36">
        <v>0</v>
      </c>
      <c r="EL301" s="36">
        <v>0</v>
      </c>
      <c r="EM301" s="36">
        <v>0</v>
      </c>
      <c r="EN301" s="36">
        <v>0</v>
      </c>
      <c r="EO301" s="36">
        <v>0</v>
      </c>
      <c r="EP301" s="36">
        <v>0</v>
      </c>
      <c r="EQ301" s="36">
        <v>0</v>
      </c>
      <c r="ER301" s="36">
        <v>0</v>
      </c>
      <c r="ES301" s="36">
        <v>0</v>
      </c>
      <c r="ET301" s="36">
        <v>0</v>
      </c>
      <c r="EU301" s="36">
        <v>0</v>
      </c>
      <c r="EV301" s="36">
        <v>0</v>
      </c>
      <c r="EW301" s="36">
        <v>0</v>
      </c>
      <c r="EX301" s="36">
        <v>0</v>
      </c>
      <c r="EY301" s="36">
        <v>0</v>
      </c>
      <c r="EZ301" s="36">
        <v>0</v>
      </c>
      <c r="FA301" s="36">
        <v>0</v>
      </c>
      <c r="FB301" s="36">
        <v>0</v>
      </c>
      <c r="FC301" s="36">
        <v>0</v>
      </c>
      <c r="FD301" s="36">
        <v>0</v>
      </c>
      <c r="FE301" s="36">
        <v>0</v>
      </c>
      <c r="FF301" s="36">
        <v>0</v>
      </c>
      <c r="FG301" s="36">
        <v>0</v>
      </c>
      <c r="FH301" s="36">
        <v>0</v>
      </c>
      <c r="FI301" s="36">
        <v>0</v>
      </c>
      <c r="FJ301" s="36">
        <v>0</v>
      </c>
      <c r="FK301" s="36">
        <v>0</v>
      </c>
      <c r="FL301" s="36">
        <v>0</v>
      </c>
      <c r="FM301" s="36">
        <v>0</v>
      </c>
      <c r="FN301" s="36">
        <v>0</v>
      </c>
      <c r="FO301" s="36">
        <v>0</v>
      </c>
      <c r="FP301" s="36">
        <v>0</v>
      </c>
      <c r="FQ301" s="36">
        <v>779675</v>
      </c>
      <c r="FR301" s="36">
        <v>0</v>
      </c>
      <c r="FS301" s="37"/>
      <c r="FT301" s="39">
        <f t="shared" si="199"/>
        <v>123560</v>
      </c>
      <c r="FU301" s="39">
        <f t="shared" si="200"/>
        <v>663</v>
      </c>
      <c r="FV301" s="39">
        <f t="shared" si="201"/>
        <v>0</v>
      </c>
      <c r="FW301" s="39">
        <f t="shared" si="202"/>
        <v>2881480</v>
      </c>
      <c r="FX301" s="39">
        <f t="shared" si="203"/>
        <v>0</v>
      </c>
      <c r="FY301" s="39">
        <f t="shared" si="204"/>
        <v>58391</v>
      </c>
      <c r="FZ301" s="39">
        <f t="shared" si="205"/>
        <v>0</v>
      </c>
      <c r="GA301" s="39">
        <f t="shared" si="206"/>
        <v>156323</v>
      </c>
      <c r="GB301" s="39">
        <f t="shared" si="207"/>
        <v>860448</v>
      </c>
      <c r="GC301" s="39">
        <f t="shared" si="208"/>
        <v>0</v>
      </c>
      <c r="GD301" s="39">
        <f t="shared" si="209"/>
        <v>0</v>
      </c>
      <c r="GE301" s="39">
        <f t="shared" si="210"/>
        <v>0</v>
      </c>
      <c r="GF301" s="39"/>
      <c r="GG301" s="39"/>
      <c r="GH301" s="39">
        <f t="shared" si="211"/>
        <v>22689.0756302521</v>
      </c>
      <c r="GI301" s="39">
        <f t="shared" si="212"/>
        <v>0</v>
      </c>
      <c r="GJ301" s="39">
        <f t="shared" si="213"/>
        <v>4103554.0756302522</v>
      </c>
      <c r="GK301" s="39"/>
      <c r="GL301" s="39">
        <f t="shared" si="214"/>
        <v>0</v>
      </c>
      <c r="GM301" s="39"/>
      <c r="GN301" s="39">
        <f t="shared" si="198"/>
        <v>0</v>
      </c>
      <c r="GO301" s="40">
        <f t="shared" si="215"/>
        <v>779675</v>
      </c>
      <c r="GP301" s="40">
        <f t="shared" si="216"/>
        <v>4883229.0756302522</v>
      </c>
      <c r="GQ301" s="40">
        <f t="shared" si="217"/>
        <v>4883229.0756302522</v>
      </c>
      <c r="GR301" s="39" t="str">
        <f>IFERROR(VLOOKUP(CONCATENATE(C301,R301,S301),'Clientes Afectados'!$L$4:$M$249,2,0),"NO")</f>
        <v>NO</v>
      </c>
      <c r="GS301" s="64">
        <f t="shared" si="197"/>
        <v>30</v>
      </c>
      <c r="GT301" s="39" t="e">
        <f>+IF(GS301&gt;#REF!,"SI","NO")</f>
        <v>#REF!</v>
      </c>
    </row>
    <row r="302" spans="1:202" x14ac:dyDescent="0.25">
      <c r="A302" s="35">
        <v>43009</v>
      </c>
      <c r="B302" s="36">
        <v>1594986</v>
      </c>
      <c r="C302" s="36">
        <v>532999</v>
      </c>
      <c r="D302" s="36">
        <v>532999</v>
      </c>
      <c r="E302" s="37" t="s">
        <v>242</v>
      </c>
      <c r="F302" s="37" t="s">
        <v>229</v>
      </c>
      <c r="G302" s="37" t="s">
        <v>243</v>
      </c>
      <c r="H302" s="85" t="s">
        <v>231</v>
      </c>
      <c r="I302" s="37" t="s">
        <v>232</v>
      </c>
      <c r="J302" s="37" t="s">
        <v>233</v>
      </c>
      <c r="K302" s="37" t="s">
        <v>234</v>
      </c>
      <c r="L302" s="37" t="s">
        <v>235</v>
      </c>
      <c r="M302" s="37" t="s">
        <v>245</v>
      </c>
      <c r="N302" s="37" t="s">
        <v>246</v>
      </c>
      <c r="O302" s="37" t="s">
        <v>246</v>
      </c>
      <c r="P302" s="37" t="s">
        <v>239</v>
      </c>
      <c r="Q302" s="37" t="s">
        <v>240</v>
      </c>
      <c r="R302" s="38">
        <v>42983</v>
      </c>
      <c r="S302" s="38">
        <v>43013</v>
      </c>
      <c r="T302" s="38">
        <v>43015</v>
      </c>
      <c r="U302" s="36">
        <v>203502047</v>
      </c>
      <c r="V302" s="36">
        <v>12357</v>
      </c>
      <c r="W302" s="36">
        <v>0</v>
      </c>
      <c r="X302" s="36">
        <v>3561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23</v>
      </c>
      <c r="AE302" s="36">
        <v>24</v>
      </c>
      <c r="AF302" s="36">
        <v>23</v>
      </c>
      <c r="AG302" s="36">
        <v>23</v>
      </c>
      <c r="AH302" s="36">
        <v>83149</v>
      </c>
      <c r="AI302" s="36">
        <v>789</v>
      </c>
      <c r="AJ302" s="36">
        <v>0</v>
      </c>
      <c r="AK302" s="36">
        <v>901985</v>
      </c>
      <c r="AL302" s="36">
        <v>0</v>
      </c>
      <c r="AM302" s="36">
        <v>0</v>
      </c>
      <c r="AN302" s="36">
        <v>0</v>
      </c>
      <c r="AO302" s="36">
        <v>0</v>
      </c>
      <c r="AP302" s="36">
        <v>0</v>
      </c>
      <c r="AQ302" s="36">
        <v>0</v>
      </c>
      <c r="AR302" s="36">
        <v>0</v>
      </c>
      <c r="AS302" s="36">
        <v>0</v>
      </c>
      <c r="AT302" s="36">
        <v>18278</v>
      </c>
      <c r="AU302" s="36">
        <v>0</v>
      </c>
      <c r="AV302" s="36">
        <v>0</v>
      </c>
      <c r="AW302" s="36">
        <v>7102</v>
      </c>
      <c r="AX302" s="36">
        <v>0</v>
      </c>
      <c r="AY302" s="36">
        <v>26339</v>
      </c>
      <c r="AZ302" s="36">
        <v>139605</v>
      </c>
      <c r="BA302" s="36">
        <v>0</v>
      </c>
      <c r="BB302" s="36">
        <v>0</v>
      </c>
      <c r="BC302" s="36">
        <v>0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>
        <v>0</v>
      </c>
      <c r="BO302" s="36">
        <v>0</v>
      </c>
      <c r="BP302" s="36">
        <v>0</v>
      </c>
      <c r="BQ302" s="36">
        <v>0</v>
      </c>
      <c r="BR302" s="36">
        <v>0</v>
      </c>
      <c r="BS302" s="36">
        <v>0</v>
      </c>
      <c r="BT302" s="36">
        <v>0</v>
      </c>
      <c r="BU302" s="36">
        <v>0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989284</v>
      </c>
      <c r="CE302" s="36">
        <v>1177248</v>
      </c>
      <c r="CF302" s="36">
        <v>0</v>
      </c>
      <c r="CG302" s="36">
        <v>187964</v>
      </c>
      <c r="CH302" s="36">
        <v>0</v>
      </c>
      <c r="CI302" s="36">
        <v>0</v>
      </c>
      <c r="CJ302" s="36">
        <v>0</v>
      </c>
      <c r="CK302" s="36">
        <v>0</v>
      </c>
      <c r="CL302" s="36">
        <v>187964</v>
      </c>
      <c r="CM302" s="36">
        <v>-1177248</v>
      </c>
      <c r="CN302" s="36">
        <v>0</v>
      </c>
      <c r="CO302" s="36">
        <v>0</v>
      </c>
      <c r="CP302" s="36">
        <v>0</v>
      </c>
      <c r="CQ302" s="36">
        <v>0</v>
      </c>
      <c r="CR302" s="36">
        <v>0</v>
      </c>
      <c r="CS302" s="36">
        <v>0</v>
      </c>
      <c r="CT302" s="36">
        <v>0</v>
      </c>
      <c r="CU302" s="36">
        <v>0</v>
      </c>
      <c r="CV302" s="36">
        <v>0</v>
      </c>
      <c r="CW302" s="36">
        <v>0</v>
      </c>
      <c r="CX302" s="36">
        <v>0</v>
      </c>
      <c r="CY302" s="36">
        <v>0</v>
      </c>
      <c r="CZ302" s="36">
        <v>0</v>
      </c>
      <c r="DA302" s="36">
        <v>0</v>
      </c>
      <c r="DB302" s="36">
        <v>0</v>
      </c>
      <c r="DC302" s="36">
        <v>0</v>
      </c>
      <c r="DD302" s="36">
        <v>10346</v>
      </c>
      <c r="DE302" s="36">
        <v>-1166902</v>
      </c>
      <c r="DF302" s="36">
        <v>0</v>
      </c>
      <c r="DG302" s="36">
        <v>0</v>
      </c>
      <c r="DH302" s="36">
        <v>0</v>
      </c>
      <c r="DI302" s="36">
        <v>0</v>
      </c>
      <c r="DJ302" s="36">
        <v>0</v>
      </c>
      <c r="DK302" s="36">
        <v>0</v>
      </c>
      <c r="DL302" s="36">
        <v>0</v>
      </c>
      <c r="DM302" s="36">
        <v>0</v>
      </c>
      <c r="DN302" s="36">
        <v>0</v>
      </c>
      <c r="DO302" s="36">
        <v>0</v>
      </c>
      <c r="DP302" s="36">
        <v>0</v>
      </c>
      <c r="DQ302" s="36">
        <v>0</v>
      </c>
      <c r="DR302" s="36">
        <v>0</v>
      </c>
      <c r="DS302" s="36">
        <v>0</v>
      </c>
      <c r="DT302" s="36">
        <v>0</v>
      </c>
      <c r="DU302" s="36">
        <v>0</v>
      </c>
      <c r="DV302" s="36">
        <v>0</v>
      </c>
      <c r="DW302" s="36">
        <v>0</v>
      </c>
      <c r="DX302" s="36">
        <v>0</v>
      </c>
      <c r="DY302" s="36">
        <v>0</v>
      </c>
      <c r="DZ302" s="36">
        <v>0</v>
      </c>
      <c r="EA302" s="36">
        <v>0</v>
      </c>
      <c r="EB302" s="36">
        <v>0</v>
      </c>
      <c r="EC302" s="36">
        <v>0</v>
      </c>
      <c r="ED302" s="36">
        <v>0</v>
      </c>
      <c r="EE302" s="36">
        <v>0</v>
      </c>
      <c r="EF302" s="36">
        <v>0</v>
      </c>
      <c r="EG302" s="36">
        <v>0</v>
      </c>
      <c r="EH302" s="36">
        <v>0</v>
      </c>
      <c r="EI302" s="36">
        <v>0</v>
      </c>
      <c r="EJ302" s="36">
        <v>0</v>
      </c>
      <c r="EK302" s="36">
        <v>0</v>
      </c>
      <c r="EL302" s="36">
        <v>0</v>
      </c>
      <c r="EM302" s="36">
        <v>0</v>
      </c>
      <c r="EN302" s="36">
        <v>0</v>
      </c>
      <c r="EO302" s="36">
        <v>0</v>
      </c>
      <c r="EP302" s="36">
        <v>0</v>
      </c>
      <c r="EQ302" s="36">
        <v>0</v>
      </c>
      <c r="ER302" s="36">
        <v>0</v>
      </c>
      <c r="ES302" s="36">
        <v>0</v>
      </c>
      <c r="ET302" s="36">
        <v>0</v>
      </c>
      <c r="EU302" s="36">
        <v>0</v>
      </c>
      <c r="EV302" s="36">
        <v>0</v>
      </c>
      <c r="EW302" s="36">
        <v>0</v>
      </c>
      <c r="EX302" s="36">
        <v>0</v>
      </c>
      <c r="EY302" s="36">
        <v>0</v>
      </c>
      <c r="EZ302" s="36">
        <v>-10346</v>
      </c>
      <c r="FA302" s="36">
        <v>0</v>
      </c>
      <c r="FB302" s="36">
        <v>0</v>
      </c>
      <c r="FC302" s="36">
        <v>0</v>
      </c>
      <c r="FD302" s="36">
        <v>0</v>
      </c>
      <c r="FE302" s="36">
        <v>0</v>
      </c>
      <c r="FF302" s="36">
        <v>0</v>
      </c>
      <c r="FG302" s="36">
        <v>0</v>
      </c>
      <c r="FH302" s="36">
        <v>0</v>
      </c>
      <c r="FI302" s="36">
        <v>0</v>
      </c>
      <c r="FJ302" s="36">
        <v>0</v>
      </c>
      <c r="FK302" s="36">
        <v>0</v>
      </c>
      <c r="FL302" s="36">
        <v>0</v>
      </c>
      <c r="FM302" s="36">
        <v>0</v>
      </c>
      <c r="FN302" s="36">
        <v>0</v>
      </c>
      <c r="FO302" s="36">
        <v>0</v>
      </c>
      <c r="FP302" s="36">
        <v>-10346</v>
      </c>
      <c r="FQ302" s="36">
        <v>187964</v>
      </c>
      <c r="FR302" s="36">
        <v>0</v>
      </c>
      <c r="FS302" s="37"/>
      <c r="FT302" s="39">
        <f t="shared" si="199"/>
        <v>69873</v>
      </c>
      <c r="FU302" s="39">
        <f t="shared" si="200"/>
        <v>663</v>
      </c>
      <c r="FV302" s="39">
        <f t="shared" si="201"/>
        <v>0</v>
      </c>
      <c r="FW302" s="39">
        <f t="shared" si="202"/>
        <v>757971</v>
      </c>
      <c r="FX302" s="39">
        <f t="shared" si="203"/>
        <v>0</v>
      </c>
      <c r="FY302" s="39">
        <f t="shared" si="204"/>
        <v>15360</v>
      </c>
      <c r="FZ302" s="39">
        <f t="shared" si="205"/>
        <v>0</v>
      </c>
      <c r="GA302" s="39">
        <f t="shared" si="206"/>
        <v>22134</v>
      </c>
      <c r="GB302" s="39">
        <f t="shared" si="207"/>
        <v>117315</v>
      </c>
      <c r="GC302" s="39">
        <f t="shared" si="208"/>
        <v>0</v>
      </c>
      <c r="GD302" s="39">
        <f t="shared" si="209"/>
        <v>0</v>
      </c>
      <c r="GE302" s="39">
        <f t="shared" si="210"/>
        <v>0</v>
      </c>
      <c r="GF302" s="39"/>
      <c r="GG302" s="39"/>
      <c r="GH302" s="39">
        <f t="shared" si="211"/>
        <v>5968.0672268907565</v>
      </c>
      <c r="GI302" s="39">
        <f t="shared" si="212"/>
        <v>-10346</v>
      </c>
      <c r="GJ302" s="39">
        <f t="shared" si="213"/>
        <v>989284.06722689071</v>
      </c>
      <c r="GK302" s="39"/>
      <c r="GL302" s="39">
        <f t="shared" si="214"/>
        <v>0</v>
      </c>
      <c r="GM302" s="39"/>
      <c r="GN302" s="39">
        <f t="shared" si="198"/>
        <v>-10346</v>
      </c>
      <c r="GO302" s="40">
        <f t="shared" si="215"/>
        <v>187964</v>
      </c>
      <c r="GP302" s="40">
        <f t="shared" si="216"/>
        <v>1177248.0672268907</v>
      </c>
      <c r="GQ302" s="40">
        <f t="shared" si="217"/>
        <v>1166902.0672268907</v>
      </c>
      <c r="GR302" s="39" t="str">
        <f>IFERROR(VLOOKUP(CONCATENATE(C302,R302,S302),'Clientes Afectados'!$L$4:$M$249,2,0),"NO")</f>
        <v>NO</v>
      </c>
      <c r="GS302" s="64">
        <f t="shared" si="197"/>
        <v>30</v>
      </c>
      <c r="GT302" s="39" t="e">
        <f>+IF(GS302&gt;#REF!,"SI","NO")</f>
        <v>#REF!</v>
      </c>
    </row>
    <row r="303" spans="1:202" x14ac:dyDescent="0.25">
      <c r="A303" s="35">
        <v>43009</v>
      </c>
      <c r="B303" s="36">
        <v>1594986</v>
      </c>
      <c r="C303" s="36">
        <v>533094</v>
      </c>
      <c r="D303" s="36">
        <v>533094</v>
      </c>
      <c r="E303" s="37" t="s">
        <v>345</v>
      </c>
      <c r="F303" s="37" t="s">
        <v>229</v>
      </c>
      <c r="G303" s="37" t="s">
        <v>318</v>
      </c>
      <c r="H303" s="85" t="s">
        <v>231</v>
      </c>
      <c r="I303" s="37" t="s">
        <v>244</v>
      </c>
      <c r="J303" s="37" t="s">
        <v>233</v>
      </c>
      <c r="K303" s="37" t="s">
        <v>234</v>
      </c>
      <c r="L303" s="37" t="s">
        <v>235</v>
      </c>
      <c r="M303" s="37" t="s">
        <v>249</v>
      </c>
      <c r="N303" s="37" t="s">
        <v>245</v>
      </c>
      <c r="O303" s="37" t="s">
        <v>245</v>
      </c>
      <c r="P303" s="37" t="s">
        <v>239</v>
      </c>
      <c r="Q303" s="37" t="s">
        <v>240</v>
      </c>
      <c r="R303" s="38">
        <v>42951</v>
      </c>
      <c r="S303" s="38">
        <v>43013</v>
      </c>
      <c r="T303" s="38">
        <v>43015</v>
      </c>
      <c r="U303" s="36">
        <v>203502047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343818</v>
      </c>
      <c r="AD303" s="36">
        <v>0</v>
      </c>
      <c r="AE303" s="36">
        <v>0</v>
      </c>
      <c r="AF303" s="36">
        <v>0</v>
      </c>
      <c r="AG303" s="36">
        <v>0</v>
      </c>
      <c r="AH303" s="36">
        <v>83149</v>
      </c>
      <c r="AI303" s="36">
        <v>789</v>
      </c>
      <c r="AJ303" s="36">
        <v>0</v>
      </c>
      <c r="AK303" s="36">
        <v>25096612</v>
      </c>
      <c r="AL303" s="36">
        <v>0</v>
      </c>
      <c r="AM303" s="36">
        <v>0</v>
      </c>
      <c r="AN303" s="36">
        <v>0</v>
      </c>
      <c r="AO303" s="36">
        <v>0</v>
      </c>
      <c r="AP303" s="36">
        <v>0</v>
      </c>
      <c r="AQ303" s="36">
        <v>0</v>
      </c>
      <c r="AR303" s="36">
        <v>0</v>
      </c>
      <c r="AS303" s="36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725555</v>
      </c>
      <c r="AZ303" s="36">
        <v>0</v>
      </c>
      <c r="BA303" s="36">
        <v>0</v>
      </c>
      <c r="BB303" s="36">
        <v>0</v>
      </c>
      <c r="BC303" s="36">
        <v>0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>
        <v>0</v>
      </c>
      <c r="BO303" s="36">
        <v>0</v>
      </c>
      <c r="BP303" s="36">
        <v>0</v>
      </c>
      <c r="BQ303" s="36">
        <v>0</v>
      </c>
      <c r="BR303" s="36">
        <v>0</v>
      </c>
      <c r="BS303" s="36">
        <v>0</v>
      </c>
      <c r="BT303" s="36">
        <v>0</v>
      </c>
      <c r="BU303" s="36">
        <v>0</v>
      </c>
      <c r="BV303" s="36">
        <v>0</v>
      </c>
      <c r="BW303" s="36">
        <v>0</v>
      </c>
      <c r="BX303" s="3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21769836</v>
      </c>
      <c r="CE303" s="36">
        <v>25906105</v>
      </c>
      <c r="CF303" s="36">
        <v>0</v>
      </c>
      <c r="CG303" s="36">
        <v>4136269</v>
      </c>
      <c r="CH303" s="36">
        <v>0</v>
      </c>
      <c r="CI303" s="36">
        <v>0</v>
      </c>
      <c r="CJ303" s="36">
        <v>0</v>
      </c>
      <c r="CK303" s="36">
        <v>0</v>
      </c>
      <c r="CL303" s="36">
        <v>4136269</v>
      </c>
      <c r="CM303" s="36">
        <v>-25906105</v>
      </c>
      <c r="CN303" s="36">
        <v>0</v>
      </c>
      <c r="CO303" s="36">
        <v>0</v>
      </c>
      <c r="CP303" s="36">
        <v>0</v>
      </c>
      <c r="CQ303" s="36">
        <v>0</v>
      </c>
      <c r="CR303" s="36">
        <v>0</v>
      </c>
      <c r="CS303" s="36">
        <v>0</v>
      </c>
      <c r="CT303" s="36">
        <v>0</v>
      </c>
      <c r="CU303" s="36">
        <v>0</v>
      </c>
      <c r="CV303" s="36">
        <v>0</v>
      </c>
      <c r="CW303" s="36">
        <v>0</v>
      </c>
      <c r="CX303" s="36">
        <v>0</v>
      </c>
      <c r="CY303" s="36">
        <v>0</v>
      </c>
      <c r="CZ303" s="36">
        <v>0</v>
      </c>
      <c r="DA303" s="36">
        <v>0</v>
      </c>
      <c r="DB303" s="36">
        <v>0</v>
      </c>
      <c r="DC303" s="36">
        <v>0</v>
      </c>
      <c r="DD303" s="36">
        <v>0</v>
      </c>
      <c r="DE303" s="36">
        <v>-25906105</v>
      </c>
      <c r="DF303" s="36">
        <v>0</v>
      </c>
      <c r="DG303" s="36">
        <v>0</v>
      </c>
      <c r="DH303" s="36">
        <v>0</v>
      </c>
      <c r="DI303" s="36">
        <v>0</v>
      </c>
      <c r="DJ303" s="36">
        <v>0</v>
      </c>
      <c r="DK303" s="36">
        <v>0</v>
      </c>
      <c r="DL303" s="36">
        <v>0</v>
      </c>
      <c r="DM303" s="36">
        <v>0</v>
      </c>
      <c r="DN303" s="36">
        <v>0</v>
      </c>
      <c r="DO303" s="36">
        <v>0</v>
      </c>
      <c r="DP303" s="36">
        <v>0</v>
      </c>
      <c r="DQ303" s="36">
        <v>0</v>
      </c>
      <c r="DR303" s="36">
        <v>0</v>
      </c>
      <c r="DS303" s="36">
        <v>0</v>
      </c>
      <c r="DT303" s="36">
        <v>0</v>
      </c>
      <c r="DU303" s="36">
        <v>0</v>
      </c>
      <c r="DV303" s="36">
        <v>0</v>
      </c>
      <c r="DW303" s="36">
        <v>0</v>
      </c>
      <c r="DX303" s="36">
        <v>0</v>
      </c>
      <c r="DY303" s="36">
        <v>0</v>
      </c>
      <c r="DZ303" s="36">
        <v>0</v>
      </c>
      <c r="EA303" s="36">
        <v>0</v>
      </c>
      <c r="EB303" s="36">
        <v>0</v>
      </c>
      <c r="EC303" s="36">
        <v>0</v>
      </c>
      <c r="ED303" s="36">
        <v>0</v>
      </c>
      <c r="EE303" s="36">
        <v>0</v>
      </c>
      <c r="EF303" s="36">
        <v>0</v>
      </c>
      <c r="EG303" s="36">
        <v>0</v>
      </c>
      <c r="EH303" s="36">
        <v>0</v>
      </c>
      <c r="EI303" s="36">
        <v>0</v>
      </c>
      <c r="EJ303" s="36">
        <v>0</v>
      </c>
      <c r="EK303" s="36">
        <v>0</v>
      </c>
      <c r="EL303" s="36">
        <v>0</v>
      </c>
      <c r="EM303" s="36">
        <v>0</v>
      </c>
      <c r="EN303" s="36">
        <v>0</v>
      </c>
      <c r="EO303" s="36">
        <v>0</v>
      </c>
      <c r="EP303" s="36">
        <v>0</v>
      </c>
      <c r="EQ303" s="36">
        <v>0</v>
      </c>
      <c r="ER303" s="36">
        <v>0</v>
      </c>
      <c r="ES303" s="36">
        <v>0</v>
      </c>
      <c r="ET303" s="36">
        <v>0</v>
      </c>
      <c r="EU303" s="36">
        <v>0</v>
      </c>
      <c r="EV303" s="36">
        <v>0</v>
      </c>
      <c r="EW303" s="36">
        <v>0</v>
      </c>
      <c r="EX303" s="36">
        <v>0</v>
      </c>
      <c r="EY303" s="36">
        <v>0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0</v>
      </c>
      <c r="FF303" s="36">
        <v>0</v>
      </c>
      <c r="FG303" s="36">
        <v>0</v>
      </c>
      <c r="FH303" s="36">
        <v>0</v>
      </c>
      <c r="FI303" s="36">
        <v>0</v>
      </c>
      <c r="FJ303" s="36">
        <v>0</v>
      </c>
      <c r="FK303" s="36">
        <v>0</v>
      </c>
      <c r="FL303" s="36">
        <v>0</v>
      </c>
      <c r="FM303" s="36">
        <v>0</v>
      </c>
      <c r="FN303" s="36">
        <v>0</v>
      </c>
      <c r="FO303" s="36">
        <v>0</v>
      </c>
      <c r="FP303" s="36">
        <v>0</v>
      </c>
      <c r="FQ303" s="36">
        <v>4136269</v>
      </c>
      <c r="FR303" s="36">
        <v>0</v>
      </c>
      <c r="FS303" s="37"/>
      <c r="FT303" s="39">
        <f t="shared" si="199"/>
        <v>69873</v>
      </c>
      <c r="FU303" s="39">
        <f t="shared" si="200"/>
        <v>663</v>
      </c>
      <c r="FV303" s="39">
        <f t="shared" si="201"/>
        <v>0</v>
      </c>
      <c r="FW303" s="39">
        <f t="shared" si="202"/>
        <v>21089590</v>
      </c>
      <c r="FX303" s="39">
        <f t="shared" si="203"/>
        <v>0</v>
      </c>
      <c r="FY303" s="39">
        <f t="shared" si="204"/>
        <v>0</v>
      </c>
      <c r="FZ303" s="39">
        <f t="shared" si="205"/>
        <v>0</v>
      </c>
      <c r="GA303" s="39">
        <f t="shared" si="206"/>
        <v>609710</v>
      </c>
      <c r="GB303" s="39">
        <f t="shared" si="207"/>
        <v>0</v>
      </c>
      <c r="GC303" s="39">
        <f t="shared" si="208"/>
        <v>0</v>
      </c>
      <c r="GD303" s="39">
        <f t="shared" si="209"/>
        <v>0</v>
      </c>
      <c r="GE303" s="39">
        <f t="shared" si="210"/>
        <v>0</v>
      </c>
      <c r="GF303" s="39"/>
      <c r="GG303" s="39"/>
      <c r="GH303" s="39">
        <f t="shared" si="211"/>
        <v>0</v>
      </c>
      <c r="GI303" s="39">
        <f t="shared" si="212"/>
        <v>0</v>
      </c>
      <c r="GJ303" s="39">
        <f t="shared" si="213"/>
        <v>21769836</v>
      </c>
      <c r="GK303" s="39"/>
      <c r="GL303" s="39">
        <f t="shared" si="214"/>
        <v>0</v>
      </c>
      <c r="GM303" s="39"/>
      <c r="GN303" s="39">
        <f t="shared" si="198"/>
        <v>0</v>
      </c>
      <c r="GO303" s="40">
        <f t="shared" si="215"/>
        <v>4136269</v>
      </c>
      <c r="GP303" s="40">
        <f t="shared" si="216"/>
        <v>25906105</v>
      </c>
      <c r="GQ303" s="40">
        <f t="shared" si="217"/>
        <v>25906105</v>
      </c>
      <c r="GR303" s="39" t="str">
        <f>IFERROR(VLOOKUP(CONCATENATE(C303,R303,S303),'Clientes Afectados'!$L$4:$M$249,2,0),"NO")</f>
        <v>NO</v>
      </c>
      <c r="GS303" s="64">
        <f t="shared" si="197"/>
        <v>62</v>
      </c>
      <c r="GT303" s="39" t="e">
        <f>+IF(GS303&gt;#REF!,"SI","NO")</f>
        <v>#REF!</v>
      </c>
    </row>
    <row r="304" spans="1:202" x14ac:dyDescent="0.25">
      <c r="A304" s="35">
        <v>43009</v>
      </c>
      <c r="B304" s="36">
        <v>1594986</v>
      </c>
      <c r="C304" s="36">
        <v>533096</v>
      </c>
      <c r="D304" s="36">
        <v>533096</v>
      </c>
      <c r="E304" s="37" t="s">
        <v>346</v>
      </c>
      <c r="F304" s="37" t="s">
        <v>229</v>
      </c>
      <c r="G304" s="37" t="s">
        <v>320</v>
      </c>
      <c r="H304" s="85" t="s">
        <v>231</v>
      </c>
      <c r="I304" s="37" t="s">
        <v>244</v>
      </c>
      <c r="J304" s="37" t="s">
        <v>233</v>
      </c>
      <c r="K304" s="37" t="s">
        <v>234</v>
      </c>
      <c r="L304" s="37" t="s">
        <v>235</v>
      </c>
      <c r="M304" s="37" t="s">
        <v>249</v>
      </c>
      <c r="N304" s="37" t="s">
        <v>256</v>
      </c>
      <c r="O304" s="37" t="s">
        <v>245</v>
      </c>
      <c r="P304" s="37" t="s">
        <v>239</v>
      </c>
      <c r="Q304" s="37" t="s">
        <v>240</v>
      </c>
      <c r="R304" s="38">
        <v>42951</v>
      </c>
      <c r="S304" s="38">
        <v>43013</v>
      </c>
      <c r="T304" s="38">
        <v>43015</v>
      </c>
      <c r="U304" s="36">
        <v>203502047</v>
      </c>
      <c r="V304" s="36">
        <v>118805</v>
      </c>
      <c r="W304" s="36">
        <v>0</v>
      </c>
      <c r="X304" s="36">
        <v>35241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94</v>
      </c>
      <c r="AE304" s="36">
        <v>104</v>
      </c>
      <c r="AF304" s="36">
        <v>93</v>
      </c>
      <c r="AG304" s="36">
        <v>94</v>
      </c>
      <c r="AH304" s="36">
        <v>121449</v>
      </c>
      <c r="AI304" s="36">
        <v>789</v>
      </c>
      <c r="AJ304" s="36">
        <v>0</v>
      </c>
      <c r="AK304" s="36">
        <v>8672038</v>
      </c>
      <c r="AL304" s="36">
        <v>0</v>
      </c>
      <c r="AM304" s="36">
        <v>0</v>
      </c>
      <c r="AN304" s="36">
        <v>0</v>
      </c>
      <c r="AO304" s="36">
        <v>0</v>
      </c>
      <c r="AP304" s="36">
        <v>0</v>
      </c>
      <c r="AQ304" s="36">
        <v>0</v>
      </c>
      <c r="AR304" s="36">
        <v>0</v>
      </c>
      <c r="AS304" s="36">
        <v>0</v>
      </c>
      <c r="AT304" s="36">
        <v>175733</v>
      </c>
      <c r="AU304" s="36">
        <v>0</v>
      </c>
      <c r="AV304" s="36">
        <v>0</v>
      </c>
      <c r="AW304" s="36">
        <v>39833</v>
      </c>
      <c r="AX304" s="36">
        <v>0</v>
      </c>
      <c r="AY304" s="36">
        <v>229586</v>
      </c>
      <c r="AZ304" s="36">
        <v>1137462</v>
      </c>
      <c r="BA304" s="36">
        <v>0</v>
      </c>
      <c r="BB304" s="36">
        <v>0</v>
      </c>
      <c r="BC304" s="36">
        <v>0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36">
        <v>0</v>
      </c>
      <c r="BM304" s="36">
        <v>0</v>
      </c>
      <c r="BN304" s="36">
        <v>0</v>
      </c>
      <c r="BO304" s="36">
        <v>0</v>
      </c>
      <c r="BP304" s="36">
        <v>-3783604</v>
      </c>
      <c r="BQ304" s="36">
        <v>0</v>
      </c>
      <c r="BR304" s="36">
        <v>0</v>
      </c>
      <c r="BS304" s="36">
        <v>0</v>
      </c>
      <c r="BT304" s="36">
        <v>0</v>
      </c>
      <c r="BU304" s="36">
        <v>0</v>
      </c>
      <c r="BV304" s="36">
        <v>0</v>
      </c>
      <c r="BW304" s="36">
        <v>0</v>
      </c>
      <c r="BX304" s="3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5540576</v>
      </c>
      <c r="CE304" s="36">
        <v>6593285</v>
      </c>
      <c r="CF304" s="36">
        <v>0</v>
      </c>
      <c r="CG304" s="36">
        <v>1052709</v>
      </c>
      <c r="CH304" s="36">
        <v>0</v>
      </c>
      <c r="CI304" s="36">
        <v>0</v>
      </c>
      <c r="CJ304" s="36">
        <v>0</v>
      </c>
      <c r="CK304" s="36">
        <v>0</v>
      </c>
      <c r="CL304" s="36">
        <v>1052709</v>
      </c>
      <c r="CM304" s="36">
        <v>-6593285</v>
      </c>
      <c r="CN304" s="36">
        <v>0</v>
      </c>
      <c r="CO304" s="36">
        <v>0</v>
      </c>
      <c r="CP304" s="36">
        <v>0</v>
      </c>
      <c r="CQ304" s="36">
        <v>0</v>
      </c>
      <c r="CR304" s="36">
        <v>0</v>
      </c>
      <c r="CS304" s="36">
        <v>0</v>
      </c>
      <c r="CT304" s="36">
        <v>0</v>
      </c>
      <c r="CU304" s="36">
        <v>0</v>
      </c>
      <c r="CV304" s="36">
        <v>0</v>
      </c>
      <c r="CW304" s="36">
        <v>0</v>
      </c>
      <c r="CX304" s="36">
        <v>0</v>
      </c>
      <c r="CY304" s="36">
        <v>0</v>
      </c>
      <c r="CZ304" s="36">
        <v>0</v>
      </c>
      <c r="DA304" s="36">
        <v>0</v>
      </c>
      <c r="DB304" s="36">
        <v>0</v>
      </c>
      <c r="DC304" s="36">
        <v>0</v>
      </c>
      <c r="DD304" s="36">
        <v>0</v>
      </c>
      <c r="DE304" s="36">
        <v>-6593285</v>
      </c>
      <c r="DF304" s="36">
        <v>0</v>
      </c>
      <c r="DG304" s="36">
        <v>0</v>
      </c>
      <c r="DH304" s="36">
        <v>0</v>
      </c>
      <c r="DI304" s="36">
        <v>0</v>
      </c>
      <c r="DJ304" s="36">
        <v>0</v>
      </c>
      <c r="DK304" s="36">
        <v>0</v>
      </c>
      <c r="DL304" s="36">
        <v>0</v>
      </c>
      <c r="DM304" s="36">
        <v>0</v>
      </c>
      <c r="DN304" s="36">
        <v>0</v>
      </c>
      <c r="DO304" s="36">
        <v>0</v>
      </c>
      <c r="DP304" s="36">
        <v>0</v>
      </c>
      <c r="DQ304" s="36">
        <v>0</v>
      </c>
      <c r="DR304" s="36">
        <v>0</v>
      </c>
      <c r="DS304" s="36">
        <v>0</v>
      </c>
      <c r="DT304" s="36">
        <v>0</v>
      </c>
      <c r="DU304" s="36">
        <v>0</v>
      </c>
      <c r="DV304" s="36">
        <v>0</v>
      </c>
      <c r="DW304" s="36">
        <v>0</v>
      </c>
      <c r="DX304" s="36">
        <v>0</v>
      </c>
      <c r="DY304" s="36">
        <v>0</v>
      </c>
      <c r="DZ304" s="36">
        <v>0</v>
      </c>
      <c r="EA304" s="36">
        <v>0</v>
      </c>
      <c r="EB304" s="36">
        <v>0</v>
      </c>
      <c r="EC304" s="36">
        <v>0</v>
      </c>
      <c r="ED304" s="36">
        <v>0</v>
      </c>
      <c r="EE304" s="36">
        <v>0</v>
      </c>
      <c r="EF304" s="36">
        <v>0</v>
      </c>
      <c r="EG304" s="36">
        <v>0</v>
      </c>
      <c r="EH304" s="36">
        <v>0</v>
      </c>
      <c r="EI304" s="36">
        <v>0</v>
      </c>
      <c r="EJ304" s="36">
        <v>0</v>
      </c>
      <c r="EK304" s="36">
        <v>0</v>
      </c>
      <c r="EL304" s="36">
        <v>0</v>
      </c>
      <c r="EM304" s="36">
        <v>0</v>
      </c>
      <c r="EN304" s="36">
        <v>0</v>
      </c>
      <c r="EO304" s="36">
        <v>0</v>
      </c>
      <c r="EP304" s="36">
        <v>0</v>
      </c>
      <c r="EQ304" s="36">
        <v>0</v>
      </c>
      <c r="ER304" s="36">
        <v>0</v>
      </c>
      <c r="ES304" s="36">
        <v>0</v>
      </c>
      <c r="ET304" s="36">
        <v>0</v>
      </c>
      <c r="EU304" s="36">
        <v>0</v>
      </c>
      <c r="EV304" s="36">
        <v>0</v>
      </c>
      <c r="EW304" s="36">
        <v>0</v>
      </c>
      <c r="EX304" s="36">
        <v>0</v>
      </c>
      <c r="EY304" s="36">
        <v>0</v>
      </c>
      <c r="EZ304" s="36">
        <v>0</v>
      </c>
      <c r="FA304" s="36">
        <v>0</v>
      </c>
      <c r="FB304" s="36">
        <v>0</v>
      </c>
      <c r="FC304" s="36">
        <v>0</v>
      </c>
      <c r="FD304" s="36">
        <v>0</v>
      </c>
      <c r="FE304" s="36">
        <v>0</v>
      </c>
      <c r="FF304" s="36">
        <v>0</v>
      </c>
      <c r="FG304" s="36">
        <v>0</v>
      </c>
      <c r="FH304" s="36">
        <v>0</v>
      </c>
      <c r="FI304" s="36">
        <v>0</v>
      </c>
      <c r="FJ304" s="36">
        <v>0</v>
      </c>
      <c r="FK304" s="36">
        <v>0</v>
      </c>
      <c r="FL304" s="36">
        <v>0</v>
      </c>
      <c r="FM304" s="36">
        <v>0</v>
      </c>
      <c r="FN304" s="36">
        <v>0</v>
      </c>
      <c r="FO304" s="36">
        <v>0</v>
      </c>
      <c r="FP304" s="36">
        <v>0</v>
      </c>
      <c r="FQ304" s="36">
        <v>1052709</v>
      </c>
      <c r="FR304" s="36">
        <v>0</v>
      </c>
      <c r="FS304" s="37"/>
      <c r="FT304" s="39">
        <f t="shared" si="199"/>
        <v>102058</v>
      </c>
      <c r="FU304" s="39">
        <f t="shared" si="200"/>
        <v>663</v>
      </c>
      <c r="FV304" s="39">
        <f t="shared" si="201"/>
        <v>0</v>
      </c>
      <c r="FW304" s="39">
        <f t="shared" si="202"/>
        <v>7287427</v>
      </c>
      <c r="FX304" s="39">
        <f t="shared" si="203"/>
        <v>0</v>
      </c>
      <c r="FY304" s="39">
        <f t="shared" si="204"/>
        <v>147675</v>
      </c>
      <c r="FZ304" s="39">
        <f t="shared" si="205"/>
        <v>0</v>
      </c>
      <c r="GA304" s="39">
        <f t="shared" si="206"/>
        <v>192929</v>
      </c>
      <c r="GB304" s="39">
        <f t="shared" si="207"/>
        <v>955850</v>
      </c>
      <c r="GC304" s="39">
        <f t="shared" si="208"/>
        <v>0</v>
      </c>
      <c r="GD304" s="39">
        <f t="shared" si="209"/>
        <v>0</v>
      </c>
      <c r="GE304" s="39">
        <f t="shared" si="210"/>
        <v>0</v>
      </c>
      <c r="GF304" s="39"/>
      <c r="GG304" s="39"/>
      <c r="GH304" s="39">
        <f t="shared" si="211"/>
        <v>33473.10924369748</v>
      </c>
      <c r="GI304" s="39">
        <f t="shared" si="212"/>
        <v>0</v>
      </c>
      <c r="GJ304" s="39">
        <f t="shared" si="213"/>
        <v>8720075.1092436966</v>
      </c>
      <c r="GK304" s="39"/>
      <c r="GL304" s="39">
        <f t="shared" si="214"/>
        <v>-3783604</v>
      </c>
      <c r="GM304" s="39"/>
      <c r="GN304" s="39">
        <f t="shared" si="198"/>
        <v>0</v>
      </c>
      <c r="GO304" s="40">
        <f t="shared" si="215"/>
        <v>1656814</v>
      </c>
      <c r="GP304" s="40">
        <f t="shared" si="216"/>
        <v>10376889.109243697</v>
      </c>
      <c r="GQ304" s="40">
        <f t="shared" si="217"/>
        <v>6593285.1092436966</v>
      </c>
      <c r="GR304" s="39" t="str">
        <f>IFERROR(VLOOKUP(CONCATENATE(C304,R304,S304),'Clientes Afectados'!$L$4:$M$249,2,0),"NO")</f>
        <v>NO</v>
      </c>
      <c r="GS304" s="64">
        <f t="shared" si="197"/>
        <v>62</v>
      </c>
      <c r="GT304" s="39" t="e">
        <f>+IF(GS304&gt;#REF!,"SI","NO")</f>
        <v>#REF!</v>
      </c>
    </row>
    <row r="305" spans="1:202" x14ac:dyDescent="0.25">
      <c r="A305" s="35">
        <v>43009</v>
      </c>
      <c r="B305" s="36">
        <v>1594986</v>
      </c>
      <c r="C305" s="36">
        <v>533097</v>
      </c>
      <c r="D305" s="36">
        <v>533097</v>
      </c>
      <c r="E305" s="37" t="s">
        <v>247</v>
      </c>
      <c r="F305" s="37" t="s">
        <v>229</v>
      </c>
      <c r="G305" s="37" t="s">
        <v>248</v>
      </c>
      <c r="H305" s="85" t="s">
        <v>231</v>
      </c>
      <c r="I305" s="37" t="s">
        <v>244</v>
      </c>
      <c r="J305" s="37" t="s">
        <v>233</v>
      </c>
      <c r="K305" s="37" t="s">
        <v>234</v>
      </c>
      <c r="L305" s="37" t="s">
        <v>235</v>
      </c>
      <c r="M305" s="37" t="s">
        <v>249</v>
      </c>
      <c r="N305" s="37" t="s">
        <v>245</v>
      </c>
      <c r="O305" s="37" t="s">
        <v>245</v>
      </c>
      <c r="P305" s="37" t="s">
        <v>239</v>
      </c>
      <c r="Q305" s="37" t="s">
        <v>240</v>
      </c>
      <c r="R305" s="38">
        <v>42983</v>
      </c>
      <c r="S305" s="38">
        <v>43013</v>
      </c>
      <c r="T305" s="38">
        <v>43015</v>
      </c>
      <c r="U305" s="36">
        <v>203502047</v>
      </c>
      <c r="V305" s="36">
        <v>41528</v>
      </c>
      <c r="W305" s="36">
        <v>0</v>
      </c>
      <c r="X305" s="36">
        <v>20305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95</v>
      </c>
      <c r="AE305" s="36">
        <v>96</v>
      </c>
      <c r="AF305" s="36">
        <v>90</v>
      </c>
      <c r="AG305" s="36">
        <v>851</v>
      </c>
      <c r="AH305" s="36">
        <v>200790</v>
      </c>
      <c r="AI305" s="36">
        <v>789</v>
      </c>
      <c r="AJ305" s="36">
        <v>0</v>
      </c>
      <c r="AK305" s="36">
        <v>3031291</v>
      </c>
      <c r="AL305" s="36">
        <v>0</v>
      </c>
      <c r="AM305" s="36">
        <v>0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61427</v>
      </c>
      <c r="AU305" s="36">
        <v>0</v>
      </c>
      <c r="AV305" s="36">
        <v>0</v>
      </c>
      <c r="AW305" s="36">
        <v>23869</v>
      </c>
      <c r="AX305" s="36">
        <v>0</v>
      </c>
      <c r="AY305" s="36">
        <v>105908</v>
      </c>
      <c r="AZ305" s="36">
        <v>5128768</v>
      </c>
      <c r="BA305" s="36">
        <v>247979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>
        <v>0</v>
      </c>
      <c r="BO305" s="36">
        <v>0</v>
      </c>
      <c r="BP305" s="36">
        <v>0</v>
      </c>
      <c r="BQ305" s="36">
        <v>0</v>
      </c>
      <c r="BR305" s="36">
        <v>0</v>
      </c>
      <c r="BS305" s="36">
        <v>0</v>
      </c>
      <c r="BT305" s="36">
        <v>0</v>
      </c>
      <c r="BU305" s="36">
        <v>0</v>
      </c>
      <c r="BV305" s="36">
        <v>0</v>
      </c>
      <c r="BW305" s="36">
        <v>0</v>
      </c>
      <c r="BX305" s="3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7395647</v>
      </c>
      <c r="CE305" s="36">
        <v>8800820</v>
      </c>
      <c r="CF305" s="36">
        <v>0</v>
      </c>
      <c r="CG305" s="36">
        <v>1405173</v>
      </c>
      <c r="CH305" s="36">
        <v>0</v>
      </c>
      <c r="CI305" s="36">
        <v>0</v>
      </c>
      <c r="CJ305" s="36">
        <v>0</v>
      </c>
      <c r="CK305" s="36">
        <v>0</v>
      </c>
      <c r="CL305" s="36">
        <v>1405173</v>
      </c>
      <c r="CM305" s="36">
        <v>-8800820</v>
      </c>
      <c r="CN305" s="36">
        <v>0</v>
      </c>
      <c r="CO305" s="36">
        <v>0</v>
      </c>
      <c r="CP305" s="36">
        <v>0</v>
      </c>
      <c r="CQ305" s="36">
        <v>0</v>
      </c>
      <c r="CR305" s="36">
        <v>0</v>
      </c>
      <c r="CS305" s="36">
        <v>0</v>
      </c>
      <c r="CT305" s="36">
        <v>0</v>
      </c>
      <c r="CU305" s="36">
        <v>0</v>
      </c>
      <c r="CV305" s="36">
        <v>0</v>
      </c>
      <c r="CW305" s="36">
        <v>0</v>
      </c>
      <c r="CX305" s="36">
        <v>0</v>
      </c>
      <c r="CY305" s="36">
        <v>0</v>
      </c>
      <c r="CZ305" s="36">
        <v>0</v>
      </c>
      <c r="DA305" s="36">
        <v>0</v>
      </c>
      <c r="DB305" s="36">
        <v>0</v>
      </c>
      <c r="DC305" s="36">
        <v>0</v>
      </c>
      <c r="DD305" s="36">
        <v>0</v>
      </c>
      <c r="DE305" s="36">
        <v>-8800820</v>
      </c>
      <c r="DF305" s="36">
        <v>0</v>
      </c>
      <c r="DG305" s="36">
        <v>0</v>
      </c>
      <c r="DH305" s="36">
        <v>0</v>
      </c>
      <c r="DI305" s="36">
        <v>0</v>
      </c>
      <c r="DJ305" s="36">
        <v>0</v>
      </c>
      <c r="DK305" s="36">
        <v>0</v>
      </c>
      <c r="DL305" s="36">
        <v>0</v>
      </c>
      <c r="DM305" s="36">
        <v>0</v>
      </c>
      <c r="DN305" s="36">
        <v>0</v>
      </c>
      <c r="DO305" s="36">
        <v>0</v>
      </c>
      <c r="DP305" s="36">
        <v>0</v>
      </c>
      <c r="DQ305" s="36">
        <v>0</v>
      </c>
      <c r="DR305" s="36">
        <v>0</v>
      </c>
      <c r="DS305" s="36">
        <v>0</v>
      </c>
      <c r="DT305" s="36">
        <v>0</v>
      </c>
      <c r="DU305" s="36">
        <v>0</v>
      </c>
      <c r="DV305" s="36">
        <v>0</v>
      </c>
      <c r="DW305" s="36">
        <v>0</v>
      </c>
      <c r="DX305" s="36">
        <v>0</v>
      </c>
      <c r="DY305" s="36">
        <v>0</v>
      </c>
      <c r="DZ305" s="36">
        <v>0</v>
      </c>
      <c r="EA305" s="36">
        <v>0</v>
      </c>
      <c r="EB305" s="36">
        <v>0</v>
      </c>
      <c r="EC305" s="36">
        <v>0</v>
      </c>
      <c r="ED305" s="36">
        <v>0</v>
      </c>
      <c r="EE305" s="36">
        <v>0</v>
      </c>
      <c r="EF305" s="36">
        <v>0</v>
      </c>
      <c r="EG305" s="36">
        <v>0</v>
      </c>
      <c r="EH305" s="36">
        <v>0</v>
      </c>
      <c r="EI305" s="36">
        <v>0</v>
      </c>
      <c r="EJ305" s="36">
        <v>0</v>
      </c>
      <c r="EK305" s="36">
        <v>0</v>
      </c>
      <c r="EL305" s="36">
        <v>0</v>
      </c>
      <c r="EM305" s="36">
        <v>0</v>
      </c>
      <c r="EN305" s="36">
        <v>0</v>
      </c>
      <c r="EO305" s="36">
        <v>0</v>
      </c>
      <c r="EP305" s="36">
        <v>0</v>
      </c>
      <c r="EQ305" s="36">
        <v>0</v>
      </c>
      <c r="ER305" s="36">
        <v>0</v>
      </c>
      <c r="ES305" s="36">
        <v>0</v>
      </c>
      <c r="ET305" s="36">
        <v>0</v>
      </c>
      <c r="EU305" s="36">
        <v>0</v>
      </c>
      <c r="EV305" s="36">
        <v>0</v>
      </c>
      <c r="EW305" s="36">
        <v>0</v>
      </c>
      <c r="EX305" s="36">
        <v>0</v>
      </c>
      <c r="EY305" s="36">
        <v>0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0</v>
      </c>
      <c r="FF305" s="36">
        <v>0</v>
      </c>
      <c r="FG305" s="36">
        <v>0</v>
      </c>
      <c r="FH305" s="36">
        <v>0</v>
      </c>
      <c r="FI305" s="36">
        <v>0</v>
      </c>
      <c r="FJ305" s="36">
        <v>0</v>
      </c>
      <c r="FK305" s="36">
        <v>0</v>
      </c>
      <c r="FL305" s="36">
        <v>0</v>
      </c>
      <c r="FM305" s="36">
        <v>0</v>
      </c>
      <c r="FN305" s="36">
        <v>0</v>
      </c>
      <c r="FO305" s="36">
        <v>0</v>
      </c>
      <c r="FP305" s="36">
        <v>0</v>
      </c>
      <c r="FQ305" s="36">
        <v>1405173</v>
      </c>
      <c r="FR305" s="36">
        <v>0</v>
      </c>
      <c r="FS305" s="37"/>
      <c r="FT305" s="39">
        <f t="shared" si="199"/>
        <v>168731</v>
      </c>
      <c r="FU305" s="39">
        <f t="shared" si="200"/>
        <v>663</v>
      </c>
      <c r="FV305" s="39">
        <f t="shared" si="201"/>
        <v>0</v>
      </c>
      <c r="FW305" s="39">
        <f t="shared" si="202"/>
        <v>2547303</v>
      </c>
      <c r="FX305" s="39">
        <f t="shared" si="203"/>
        <v>0</v>
      </c>
      <c r="FY305" s="39">
        <f t="shared" si="204"/>
        <v>51619</v>
      </c>
      <c r="FZ305" s="39">
        <f t="shared" si="205"/>
        <v>0</v>
      </c>
      <c r="GA305" s="39">
        <f t="shared" si="206"/>
        <v>88998</v>
      </c>
      <c r="GB305" s="39">
        <f t="shared" si="207"/>
        <v>4309889</v>
      </c>
      <c r="GC305" s="39">
        <f t="shared" si="208"/>
        <v>208386</v>
      </c>
      <c r="GD305" s="39">
        <f t="shared" si="209"/>
        <v>0</v>
      </c>
      <c r="GE305" s="39">
        <f t="shared" si="210"/>
        <v>0</v>
      </c>
      <c r="GF305" s="39"/>
      <c r="GG305" s="39"/>
      <c r="GH305" s="39">
        <f t="shared" si="211"/>
        <v>20057.983193277312</v>
      </c>
      <c r="GI305" s="39">
        <f t="shared" si="212"/>
        <v>0</v>
      </c>
      <c r="GJ305" s="39">
        <f t="shared" si="213"/>
        <v>7395646.9831932774</v>
      </c>
      <c r="GK305" s="39"/>
      <c r="GL305" s="39">
        <f t="shared" si="214"/>
        <v>0</v>
      </c>
      <c r="GM305" s="39"/>
      <c r="GN305" s="39">
        <f t="shared" si="198"/>
        <v>0</v>
      </c>
      <c r="GO305" s="40">
        <f t="shared" si="215"/>
        <v>1405173</v>
      </c>
      <c r="GP305" s="40">
        <f t="shared" si="216"/>
        <v>8800819.9831932783</v>
      </c>
      <c r="GQ305" s="40">
        <f t="shared" si="217"/>
        <v>8800819.9831932783</v>
      </c>
      <c r="GR305" s="39" t="str">
        <f>IFERROR(VLOOKUP(CONCATENATE(C305,R305,S305),'Clientes Afectados'!$L$4:$M$249,2,0),"NO")</f>
        <v>NO</v>
      </c>
      <c r="GS305" s="64">
        <f t="shared" si="197"/>
        <v>30</v>
      </c>
      <c r="GT305" s="39" t="e">
        <f>+IF(GS305&gt;#REF!,"SI","NO")</f>
        <v>#REF!</v>
      </c>
    </row>
    <row r="306" spans="1:202" x14ac:dyDescent="0.25">
      <c r="A306" s="35">
        <v>43009</v>
      </c>
      <c r="B306" s="36">
        <v>1594986</v>
      </c>
      <c r="C306" s="36">
        <v>533104</v>
      </c>
      <c r="D306" s="36">
        <v>533104</v>
      </c>
      <c r="E306" s="37" t="s">
        <v>250</v>
      </c>
      <c r="F306" s="37" t="s">
        <v>229</v>
      </c>
      <c r="G306" s="37" t="s">
        <v>251</v>
      </c>
      <c r="H306" s="85" t="s">
        <v>231</v>
      </c>
      <c r="I306" s="37" t="s">
        <v>244</v>
      </c>
      <c r="J306" s="37" t="s">
        <v>233</v>
      </c>
      <c r="K306" s="37" t="s">
        <v>234</v>
      </c>
      <c r="L306" s="37" t="s">
        <v>235</v>
      </c>
      <c r="M306" s="37" t="s">
        <v>252</v>
      </c>
      <c r="N306" s="37" t="s">
        <v>237</v>
      </c>
      <c r="O306" s="37" t="s">
        <v>253</v>
      </c>
      <c r="P306" s="37" t="s">
        <v>239</v>
      </c>
      <c r="Q306" s="37" t="s">
        <v>240</v>
      </c>
      <c r="R306" s="38">
        <v>42983</v>
      </c>
      <c r="S306" s="38">
        <v>43013</v>
      </c>
      <c r="T306" s="38">
        <v>43015</v>
      </c>
      <c r="U306" s="36">
        <v>203502047</v>
      </c>
      <c r="V306" s="36">
        <v>881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1</v>
      </c>
      <c r="AE306" s="36">
        <v>63</v>
      </c>
      <c r="AF306" s="36">
        <v>1</v>
      </c>
      <c r="AG306" s="36">
        <v>9</v>
      </c>
      <c r="AH306" s="36">
        <v>147036</v>
      </c>
      <c r="AI306" s="36">
        <v>789</v>
      </c>
      <c r="AJ306" s="36">
        <v>0</v>
      </c>
      <c r="AK306" s="36">
        <v>64308</v>
      </c>
      <c r="AL306" s="36">
        <v>0</v>
      </c>
      <c r="AM306" s="36">
        <v>0</v>
      </c>
      <c r="AN306" s="36">
        <v>0</v>
      </c>
      <c r="AO306" s="36">
        <v>0</v>
      </c>
      <c r="AP306" s="36">
        <v>0</v>
      </c>
      <c r="AQ306" s="36">
        <v>0</v>
      </c>
      <c r="AR306" s="36">
        <v>0</v>
      </c>
      <c r="AS306" s="36">
        <v>0</v>
      </c>
      <c r="AT306" s="36">
        <v>1303</v>
      </c>
      <c r="AU306" s="36">
        <v>0</v>
      </c>
      <c r="AV306" s="36">
        <v>0</v>
      </c>
      <c r="AW306" s="36">
        <v>507</v>
      </c>
      <c r="AX306" s="36">
        <v>0</v>
      </c>
      <c r="AY306" s="36">
        <v>69141</v>
      </c>
      <c r="AZ306" s="36">
        <v>58245</v>
      </c>
      <c r="BA306" s="36">
        <v>0</v>
      </c>
      <c r="BB306" s="36">
        <v>0</v>
      </c>
      <c r="BC306" s="36">
        <v>0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>
        <v>0</v>
      </c>
      <c r="BO306" s="36">
        <v>0</v>
      </c>
      <c r="BP306" s="36">
        <v>0</v>
      </c>
      <c r="BQ306" s="36">
        <v>0</v>
      </c>
      <c r="BR306" s="36">
        <v>0</v>
      </c>
      <c r="BS306" s="36">
        <v>0</v>
      </c>
      <c r="BT306" s="36">
        <v>0</v>
      </c>
      <c r="BU306" s="36">
        <v>0</v>
      </c>
      <c r="BV306" s="36">
        <v>0</v>
      </c>
      <c r="BW306" s="36">
        <v>0</v>
      </c>
      <c r="BX306" s="3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286831</v>
      </c>
      <c r="CE306" s="36">
        <v>341329</v>
      </c>
      <c r="CF306" s="36">
        <v>0</v>
      </c>
      <c r="CG306" s="36">
        <v>54498</v>
      </c>
      <c r="CH306" s="36">
        <v>0</v>
      </c>
      <c r="CI306" s="36">
        <v>0</v>
      </c>
      <c r="CJ306" s="36">
        <v>0</v>
      </c>
      <c r="CK306" s="36">
        <v>0</v>
      </c>
      <c r="CL306" s="36">
        <v>54498</v>
      </c>
      <c r="CM306" s="36">
        <v>-341329</v>
      </c>
      <c r="CN306" s="36">
        <v>0</v>
      </c>
      <c r="CO306" s="36">
        <v>0</v>
      </c>
      <c r="CP306" s="36">
        <v>0</v>
      </c>
      <c r="CQ306" s="36">
        <v>0</v>
      </c>
      <c r="CR306" s="36">
        <v>0</v>
      </c>
      <c r="CS306" s="36">
        <v>0</v>
      </c>
      <c r="CT306" s="36">
        <v>0</v>
      </c>
      <c r="CU306" s="36">
        <v>0</v>
      </c>
      <c r="CV306" s="36">
        <v>0</v>
      </c>
      <c r="CW306" s="36">
        <v>0</v>
      </c>
      <c r="CX306" s="36">
        <v>0</v>
      </c>
      <c r="CY306" s="36">
        <v>0</v>
      </c>
      <c r="CZ306" s="36">
        <v>0</v>
      </c>
      <c r="DA306" s="36">
        <v>0</v>
      </c>
      <c r="DB306" s="36">
        <v>0</v>
      </c>
      <c r="DC306" s="36">
        <v>0</v>
      </c>
      <c r="DD306" s="36">
        <v>0</v>
      </c>
      <c r="DE306" s="36">
        <v>-341329</v>
      </c>
      <c r="DF306" s="36">
        <v>0</v>
      </c>
      <c r="DG306" s="36">
        <v>0</v>
      </c>
      <c r="DH306" s="36">
        <v>0</v>
      </c>
      <c r="DI306" s="36">
        <v>0</v>
      </c>
      <c r="DJ306" s="36">
        <v>0</v>
      </c>
      <c r="DK306" s="36">
        <v>0</v>
      </c>
      <c r="DL306" s="36">
        <v>0</v>
      </c>
      <c r="DM306" s="36">
        <v>0</v>
      </c>
      <c r="DN306" s="36">
        <v>0</v>
      </c>
      <c r="DO306" s="36">
        <v>0</v>
      </c>
      <c r="DP306" s="36">
        <v>0</v>
      </c>
      <c r="DQ306" s="36">
        <v>0</v>
      </c>
      <c r="DR306" s="36">
        <v>0</v>
      </c>
      <c r="DS306" s="36">
        <v>0</v>
      </c>
      <c r="DT306" s="36">
        <v>0</v>
      </c>
      <c r="DU306" s="36">
        <v>0</v>
      </c>
      <c r="DV306" s="36">
        <v>0</v>
      </c>
      <c r="DW306" s="36">
        <v>0</v>
      </c>
      <c r="DX306" s="36">
        <v>0</v>
      </c>
      <c r="DY306" s="36">
        <v>0</v>
      </c>
      <c r="DZ306" s="36">
        <v>0</v>
      </c>
      <c r="EA306" s="36">
        <v>0</v>
      </c>
      <c r="EB306" s="36">
        <v>0</v>
      </c>
      <c r="EC306" s="36">
        <v>0</v>
      </c>
      <c r="ED306" s="36">
        <v>0</v>
      </c>
      <c r="EE306" s="36">
        <v>0</v>
      </c>
      <c r="EF306" s="36">
        <v>0</v>
      </c>
      <c r="EG306" s="36">
        <v>0</v>
      </c>
      <c r="EH306" s="36">
        <v>0</v>
      </c>
      <c r="EI306" s="36">
        <v>0</v>
      </c>
      <c r="EJ306" s="36">
        <v>0</v>
      </c>
      <c r="EK306" s="36">
        <v>0</v>
      </c>
      <c r="EL306" s="36">
        <v>0</v>
      </c>
      <c r="EM306" s="36">
        <v>0</v>
      </c>
      <c r="EN306" s="36">
        <v>0</v>
      </c>
      <c r="EO306" s="36">
        <v>0</v>
      </c>
      <c r="EP306" s="36">
        <v>0</v>
      </c>
      <c r="EQ306" s="36">
        <v>0</v>
      </c>
      <c r="ER306" s="36">
        <v>0</v>
      </c>
      <c r="ES306" s="36">
        <v>0</v>
      </c>
      <c r="ET306" s="36">
        <v>0</v>
      </c>
      <c r="EU306" s="36">
        <v>0</v>
      </c>
      <c r="EV306" s="36">
        <v>0</v>
      </c>
      <c r="EW306" s="36">
        <v>0</v>
      </c>
      <c r="EX306" s="36">
        <v>0</v>
      </c>
      <c r="EY306" s="36">
        <v>0</v>
      </c>
      <c r="EZ306" s="36">
        <v>0</v>
      </c>
      <c r="FA306" s="36">
        <v>0</v>
      </c>
      <c r="FB306" s="36">
        <v>0</v>
      </c>
      <c r="FC306" s="36">
        <v>0</v>
      </c>
      <c r="FD306" s="36">
        <v>0</v>
      </c>
      <c r="FE306" s="36">
        <v>0</v>
      </c>
      <c r="FF306" s="36">
        <v>0</v>
      </c>
      <c r="FG306" s="36">
        <v>0</v>
      </c>
      <c r="FH306" s="36">
        <v>0</v>
      </c>
      <c r="FI306" s="36">
        <v>0</v>
      </c>
      <c r="FJ306" s="36">
        <v>0</v>
      </c>
      <c r="FK306" s="36">
        <v>0</v>
      </c>
      <c r="FL306" s="36">
        <v>0</v>
      </c>
      <c r="FM306" s="36">
        <v>0</v>
      </c>
      <c r="FN306" s="36">
        <v>0</v>
      </c>
      <c r="FO306" s="36">
        <v>0</v>
      </c>
      <c r="FP306" s="36">
        <v>0</v>
      </c>
      <c r="FQ306" s="36">
        <v>54498</v>
      </c>
      <c r="FR306" s="36">
        <v>0</v>
      </c>
      <c r="FS306" s="37"/>
      <c r="FT306" s="39">
        <f t="shared" si="199"/>
        <v>123560</v>
      </c>
      <c r="FU306" s="39">
        <f t="shared" si="200"/>
        <v>663</v>
      </c>
      <c r="FV306" s="39">
        <f t="shared" si="201"/>
        <v>0</v>
      </c>
      <c r="FW306" s="39">
        <f t="shared" si="202"/>
        <v>54040</v>
      </c>
      <c r="FX306" s="39">
        <f t="shared" si="203"/>
        <v>0</v>
      </c>
      <c r="FY306" s="39">
        <f t="shared" si="204"/>
        <v>1095</v>
      </c>
      <c r="FZ306" s="39">
        <f t="shared" si="205"/>
        <v>0</v>
      </c>
      <c r="GA306" s="39">
        <f t="shared" si="206"/>
        <v>58102</v>
      </c>
      <c r="GB306" s="39">
        <f t="shared" si="207"/>
        <v>48945</v>
      </c>
      <c r="GC306" s="39">
        <f t="shared" si="208"/>
        <v>0</v>
      </c>
      <c r="GD306" s="39">
        <f t="shared" si="209"/>
        <v>0</v>
      </c>
      <c r="GE306" s="39">
        <f t="shared" si="210"/>
        <v>0</v>
      </c>
      <c r="GF306" s="39"/>
      <c r="GG306" s="39"/>
      <c r="GH306" s="39">
        <f t="shared" si="211"/>
        <v>426.05042016806726</v>
      </c>
      <c r="GI306" s="39">
        <f t="shared" si="212"/>
        <v>0</v>
      </c>
      <c r="GJ306" s="39">
        <f t="shared" si="213"/>
        <v>286831.05042016809</v>
      </c>
      <c r="GK306" s="39"/>
      <c r="GL306" s="39">
        <f t="shared" si="214"/>
        <v>0</v>
      </c>
      <c r="GM306" s="39"/>
      <c r="GN306" s="39">
        <f t="shared" si="198"/>
        <v>0</v>
      </c>
      <c r="GO306" s="40">
        <f t="shared" si="215"/>
        <v>54498</v>
      </c>
      <c r="GP306" s="40">
        <f t="shared" si="216"/>
        <v>341329.05042016809</v>
      </c>
      <c r="GQ306" s="40">
        <f t="shared" si="217"/>
        <v>341329.05042016809</v>
      </c>
      <c r="GR306" s="39" t="str">
        <f>IFERROR(VLOOKUP(CONCATENATE(C306,R306,S306),'Clientes Afectados'!$L$4:$M$249,2,0),"NO")</f>
        <v>NO</v>
      </c>
      <c r="GS306" s="64">
        <f t="shared" si="197"/>
        <v>30</v>
      </c>
      <c r="GT306" s="39" t="e">
        <f>+IF(GS306&gt;#REF!,"SI","NO")</f>
        <v>#REF!</v>
      </c>
    </row>
    <row r="307" spans="1:202" x14ac:dyDescent="0.25">
      <c r="A307" s="35">
        <v>43009</v>
      </c>
      <c r="B307" s="36">
        <v>1594986</v>
      </c>
      <c r="C307" s="36">
        <v>533110</v>
      </c>
      <c r="D307" s="36">
        <v>533110</v>
      </c>
      <c r="E307" s="37" t="s">
        <v>254</v>
      </c>
      <c r="F307" s="37" t="s">
        <v>229</v>
      </c>
      <c r="G307" s="37" t="s">
        <v>255</v>
      </c>
      <c r="H307" s="85" t="s">
        <v>231</v>
      </c>
      <c r="I307" s="37" t="s">
        <v>244</v>
      </c>
      <c r="J307" s="37" t="s">
        <v>233</v>
      </c>
      <c r="K307" s="37" t="s">
        <v>234</v>
      </c>
      <c r="L307" s="37" t="s">
        <v>235</v>
      </c>
      <c r="M307" s="37" t="s">
        <v>252</v>
      </c>
      <c r="N307" s="37" t="s">
        <v>256</v>
      </c>
      <c r="O307" s="37" t="s">
        <v>253</v>
      </c>
      <c r="P307" s="37" t="s">
        <v>239</v>
      </c>
      <c r="Q307" s="37" t="s">
        <v>240</v>
      </c>
      <c r="R307" s="38">
        <v>42983</v>
      </c>
      <c r="S307" s="38">
        <v>43013</v>
      </c>
      <c r="T307" s="38">
        <v>43015</v>
      </c>
      <c r="U307" s="36">
        <v>203502047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759</v>
      </c>
      <c r="AD307" s="36">
        <v>0</v>
      </c>
      <c r="AE307" s="36">
        <v>0</v>
      </c>
      <c r="AF307" s="36">
        <v>0</v>
      </c>
      <c r="AG307" s="36">
        <v>0</v>
      </c>
      <c r="AH307" s="36">
        <v>147036</v>
      </c>
      <c r="AI307" s="36">
        <v>789</v>
      </c>
      <c r="AJ307" s="36">
        <v>0</v>
      </c>
      <c r="AK307" s="36">
        <v>55403</v>
      </c>
      <c r="AL307" s="36">
        <v>0</v>
      </c>
      <c r="AM307" s="36">
        <v>0</v>
      </c>
      <c r="AN307" s="36">
        <v>0</v>
      </c>
      <c r="AO307" s="36">
        <v>0</v>
      </c>
      <c r="AP307" s="36">
        <v>0</v>
      </c>
      <c r="AQ307" s="36">
        <v>0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37863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0</v>
      </c>
      <c r="BN307" s="36">
        <v>0</v>
      </c>
      <c r="BO307" s="36">
        <v>0</v>
      </c>
      <c r="BP307" s="36">
        <v>0</v>
      </c>
      <c r="BQ307" s="36">
        <v>0</v>
      </c>
      <c r="BR307" s="36">
        <v>0</v>
      </c>
      <c r="BS307" s="36">
        <v>0</v>
      </c>
      <c r="BT307" s="36">
        <v>0</v>
      </c>
      <c r="BU307" s="36">
        <v>0</v>
      </c>
      <c r="BV307" s="36">
        <v>0</v>
      </c>
      <c r="BW307" s="36">
        <v>0</v>
      </c>
      <c r="BX307" s="3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202598</v>
      </c>
      <c r="CE307" s="36">
        <v>241092</v>
      </c>
      <c r="CF307" s="36">
        <v>0</v>
      </c>
      <c r="CG307" s="36">
        <v>38494</v>
      </c>
      <c r="CH307" s="36">
        <v>0</v>
      </c>
      <c r="CI307" s="36">
        <v>0</v>
      </c>
      <c r="CJ307" s="36">
        <v>0</v>
      </c>
      <c r="CK307" s="36">
        <v>0</v>
      </c>
      <c r="CL307" s="36">
        <v>38494</v>
      </c>
      <c r="CM307" s="36">
        <v>-241092</v>
      </c>
      <c r="CN307" s="36">
        <v>0</v>
      </c>
      <c r="CO307" s="36">
        <v>0</v>
      </c>
      <c r="CP307" s="36">
        <v>0</v>
      </c>
      <c r="CQ307" s="36">
        <v>0</v>
      </c>
      <c r="CR307" s="36">
        <v>0</v>
      </c>
      <c r="CS307" s="36">
        <v>0</v>
      </c>
      <c r="CT307" s="36">
        <v>0</v>
      </c>
      <c r="CU307" s="36">
        <v>0</v>
      </c>
      <c r="CV307" s="36">
        <v>0</v>
      </c>
      <c r="CW307" s="36">
        <v>0</v>
      </c>
      <c r="CX307" s="36">
        <v>0</v>
      </c>
      <c r="CY307" s="36">
        <v>0</v>
      </c>
      <c r="CZ307" s="36">
        <v>0</v>
      </c>
      <c r="DA307" s="36">
        <v>0</v>
      </c>
      <c r="DB307" s="36">
        <v>0</v>
      </c>
      <c r="DC307" s="36">
        <v>0</v>
      </c>
      <c r="DD307" s="36">
        <v>0</v>
      </c>
      <c r="DE307" s="36">
        <v>-241092</v>
      </c>
      <c r="DF307" s="36">
        <v>0</v>
      </c>
      <c r="DG307" s="36">
        <v>0</v>
      </c>
      <c r="DH307" s="36">
        <v>0</v>
      </c>
      <c r="DI307" s="36">
        <v>0</v>
      </c>
      <c r="DJ307" s="36">
        <v>0</v>
      </c>
      <c r="DK307" s="36">
        <v>0</v>
      </c>
      <c r="DL307" s="36">
        <v>0</v>
      </c>
      <c r="DM307" s="36">
        <v>0</v>
      </c>
      <c r="DN307" s="36">
        <v>0</v>
      </c>
      <c r="DO307" s="36">
        <v>0</v>
      </c>
      <c r="DP307" s="36">
        <v>0</v>
      </c>
      <c r="DQ307" s="36">
        <v>0</v>
      </c>
      <c r="DR307" s="36">
        <v>0</v>
      </c>
      <c r="DS307" s="36">
        <v>0</v>
      </c>
      <c r="DT307" s="36">
        <v>0</v>
      </c>
      <c r="DU307" s="36">
        <v>0</v>
      </c>
      <c r="DV307" s="36">
        <v>0</v>
      </c>
      <c r="DW307" s="36">
        <v>0</v>
      </c>
      <c r="DX307" s="36">
        <v>0</v>
      </c>
      <c r="DY307" s="36">
        <v>0</v>
      </c>
      <c r="DZ307" s="36">
        <v>0</v>
      </c>
      <c r="EA307" s="36">
        <v>0</v>
      </c>
      <c r="EB307" s="36">
        <v>0</v>
      </c>
      <c r="EC307" s="36">
        <v>0</v>
      </c>
      <c r="ED307" s="36">
        <v>0</v>
      </c>
      <c r="EE307" s="36">
        <v>0</v>
      </c>
      <c r="EF307" s="36">
        <v>0</v>
      </c>
      <c r="EG307" s="36">
        <v>0</v>
      </c>
      <c r="EH307" s="36">
        <v>0</v>
      </c>
      <c r="EI307" s="36">
        <v>0</v>
      </c>
      <c r="EJ307" s="36">
        <v>0</v>
      </c>
      <c r="EK307" s="36">
        <v>0</v>
      </c>
      <c r="EL307" s="36">
        <v>0</v>
      </c>
      <c r="EM307" s="36">
        <v>0</v>
      </c>
      <c r="EN307" s="36">
        <v>0</v>
      </c>
      <c r="EO307" s="36">
        <v>0</v>
      </c>
      <c r="EP307" s="36">
        <v>0</v>
      </c>
      <c r="EQ307" s="36">
        <v>0</v>
      </c>
      <c r="ER307" s="36">
        <v>0</v>
      </c>
      <c r="ES307" s="36">
        <v>0</v>
      </c>
      <c r="ET307" s="36">
        <v>0</v>
      </c>
      <c r="EU307" s="36">
        <v>0</v>
      </c>
      <c r="EV307" s="36">
        <v>0</v>
      </c>
      <c r="EW307" s="36">
        <v>0</v>
      </c>
      <c r="EX307" s="36">
        <v>0</v>
      </c>
      <c r="EY307" s="36">
        <v>0</v>
      </c>
      <c r="EZ307" s="36">
        <v>0</v>
      </c>
      <c r="FA307" s="36">
        <v>0</v>
      </c>
      <c r="FB307" s="36">
        <v>0</v>
      </c>
      <c r="FC307" s="36">
        <v>0</v>
      </c>
      <c r="FD307" s="36">
        <v>0</v>
      </c>
      <c r="FE307" s="36">
        <v>0</v>
      </c>
      <c r="FF307" s="36">
        <v>0</v>
      </c>
      <c r="FG307" s="36">
        <v>0</v>
      </c>
      <c r="FH307" s="36">
        <v>0</v>
      </c>
      <c r="FI307" s="36">
        <v>0</v>
      </c>
      <c r="FJ307" s="36">
        <v>0</v>
      </c>
      <c r="FK307" s="36">
        <v>0</v>
      </c>
      <c r="FL307" s="36">
        <v>0</v>
      </c>
      <c r="FM307" s="36">
        <v>0</v>
      </c>
      <c r="FN307" s="36">
        <v>0</v>
      </c>
      <c r="FO307" s="36">
        <v>0</v>
      </c>
      <c r="FP307" s="36">
        <v>0</v>
      </c>
      <c r="FQ307" s="36">
        <v>38494</v>
      </c>
      <c r="FR307" s="36">
        <v>0</v>
      </c>
      <c r="FS307" s="37"/>
      <c r="FT307" s="39">
        <f t="shared" si="199"/>
        <v>123560</v>
      </c>
      <c r="FU307" s="39">
        <f t="shared" si="200"/>
        <v>663</v>
      </c>
      <c r="FV307" s="39">
        <f t="shared" si="201"/>
        <v>0</v>
      </c>
      <c r="FW307" s="39">
        <f t="shared" si="202"/>
        <v>46557</v>
      </c>
      <c r="FX307" s="39">
        <f t="shared" si="203"/>
        <v>0</v>
      </c>
      <c r="FY307" s="39">
        <f t="shared" si="204"/>
        <v>0</v>
      </c>
      <c r="FZ307" s="39">
        <f t="shared" si="205"/>
        <v>0</v>
      </c>
      <c r="GA307" s="39">
        <f t="shared" si="206"/>
        <v>31818</v>
      </c>
      <c r="GB307" s="39">
        <f t="shared" si="207"/>
        <v>0</v>
      </c>
      <c r="GC307" s="39">
        <f t="shared" si="208"/>
        <v>0</v>
      </c>
      <c r="GD307" s="39">
        <f t="shared" si="209"/>
        <v>0</v>
      </c>
      <c r="GE307" s="39">
        <f t="shared" si="210"/>
        <v>0</v>
      </c>
      <c r="GF307" s="39"/>
      <c r="GG307" s="39"/>
      <c r="GH307" s="39">
        <f t="shared" si="211"/>
        <v>0</v>
      </c>
      <c r="GI307" s="39">
        <f t="shared" si="212"/>
        <v>0</v>
      </c>
      <c r="GJ307" s="39">
        <f t="shared" si="213"/>
        <v>202598</v>
      </c>
      <c r="GK307" s="39"/>
      <c r="GL307" s="39">
        <f t="shared" si="214"/>
        <v>0</v>
      </c>
      <c r="GM307" s="39"/>
      <c r="GN307" s="39">
        <f t="shared" si="198"/>
        <v>0</v>
      </c>
      <c r="GO307" s="40">
        <f t="shared" si="215"/>
        <v>38494</v>
      </c>
      <c r="GP307" s="40">
        <f t="shared" si="216"/>
        <v>241092</v>
      </c>
      <c r="GQ307" s="40">
        <f t="shared" si="217"/>
        <v>241092</v>
      </c>
      <c r="GR307" s="39" t="str">
        <f>IFERROR(VLOOKUP(CONCATENATE(C307,R307,S307),'Clientes Afectados'!$L$4:$M$249,2,0),"NO")</f>
        <v>NO</v>
      </c>
      <c r="GS307" s="64">
        <f t="shared" si="197"/>
        <v>30</v>
      </c>
      <c r="GT307" s="39" t="e">
        <f>+IF(GS307&gt;#REF!,"SI","NO")</f>
        <v>#REF!</v>
      </c>
    </row>
    <row r="308" spans="1:202" x14ac:dyDescent="0.25">
      <c r="A308" s="35">
        <v>43009</v>
      </c>
      <c r="B308" s="36">
        <v>1594986</v>
      </c>
      <c r="C308" s="36">
        <v>533111</v>
      </c>
      <c r="D308" s="36">
        <v>533111</v>
      </c>
      <c r="E308" s="37" t="s">
        <v>257</v>
      </c>
      <c r="F308" s="37" t="s">
        <v>258</v>
      </c>
      <c r="G308" s="37" t="s">
        <v>259</v>
      </c>
      <c r="H308" s="85" t="s">
        <v>231</v>
      </c>
      <c r="I308" s="37" t="s">
        <v>244</v>
      </c>
      <c r="J308" s="37" t="s">
        <v>233</v>
      </c>
      <c r="K308" s="37" t="s">
        <v>234</v>
      </c>
      <c r="L308" s="37" t="s">
        <v>235</v>
      </c>
      <c r="M308" s="37" t="s">
        <v>252</v>
      </c>
      <c r="N308" s="37" t="s">
        <v>253</v>
      </c>
      <c r="O308" s="37" t="s">
        <v>253</v>
      </c>
      <c r="P308" s="37" t="s">
        <v>239</v>
      </c>
      <c r="Q308" s="37" t="s">
        <v>240</v>
      </c>
      <c r="R308" s="38">
        <v>42983</v>
      </c>
      <c r="S308" s="38">
        <v>43013</v>
      </c>
      <c r="T308" s="38">
        <v>43015</v>
      </c>
      <c r="U308" s="36">
        <v>203502047</v>
      </c>
      <c r="V308" s="36">
        <v>46692</v>
      </c>
      <c r="W308" s="36">
        <v>0</v>
      </c>
      <c r="X308" s="36">
        <v>12192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117</v>
      </c>
      <c r="AE308" s="36">
        <v>120</v>
      </c>
      <c r="AF308" s="36">
        <v>116</v>
      </c>
      <c r="AG308" s="36">
        <v>117</v>
      </c>
      <c r="AH308" s="36">
        <v>121449</v>
      </c>
      <c r="AI308" s="36">
        <v>789</v>
      </c>
      <c r="AJ308" s="36">
        <v>0</v>
      </c>
      <c r="AK308" s="36">
        <v>3408230</v>
      </c>
      <c r="AL308" s="36">
        <v>0</v>
      </c>
      <c r="AM308" s="36">
        <v>0</v>
      </c>
      <c r="AN308" s="36">
        <v>0</v>
      </c>
      <c r="AO308" s="36">
        <v>0</v>
      </c>
      <c r="AP308" s="36">
        <v>0</v>
      </c>
      <c r="AQ308" s="36">
        <v>0</v>
      </c>
      <c r="AR308" s="36">
        <v>0</v>
      </c>
      <c r="AS308" s="36">
        <v>0</v>
      </c>
      <c r="AT308" s="36">
        <v>69065</v>
      </c>
      <c r="AU308" s="36">
        <v>0</v>
      </c>
      <c r="AV308" s="36">
        <v>0</v>
      </c>
      <c r="AW308" s="36">
        <v>26837</v>
      </c>
      <c r="AX308" s="36">
        <v>0</v>
      </c>
      <c r="AY308" s="36">
        <v>131698</v>
      </c>
      <c r="AZ308" s="36">
        <v>707061</v>
      </c>
      <c r="BA308" s="36">
        <v>0</v>
      </c>
      <c r="BB308" s="36">
        <v>0</v>
      </c>
      <c r="BC308" s="36">
        <v>0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>
        <v>0</v>
      </c>
      <c r="BO308" s="36">
        <v>0</v>
      </c>
      <c r="BP308" s="36">
        <v>0</v>
      </c>
      <c r="BQ308" s="36">
        <v>0</v>
      </c>
      <c r="BR308" s="36">
        <v>0</v>
      </c>
      <c r="BS308" s="36">
        <v>0</v>
      </c>
      <c r="BT308" s="36">
        <v>0</v>
      </c>
      <c r="BU308" s="36">
        <v>0</v>
      </c>
      <c r="BV308" s="36">
        <v>0</v>
      </c>
      <c r="BW308" s="36">
        <v>0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3752210</v>
      </c>
      <c r="CE308" s="36">
        <v>4465130</v>
      </c>
      <c r="CF308" s="36">
        <v>0</v>
      </c>
      <c r="CG308" s="36">
        <v>712920</v>
      </c>
      <c r="CH308" s="36">
        <v>0</v>
      </c>
      <c r="CI308" s="36">
        <v>0</v>
      </c>
      <c r="CJ308" s="36">
        <v>0</v>
      </c>
      <c r="CK308" s="36">
        <v>0</v>
      </c>
      <c r="CL308" s="36">
        <v>712920</v>
      </c>
      <c r="CM308" s="36">
        <v>-4465130</v>
      </c>
      <c r="CN308" s="36">
        <v>0</v>
      </c>
      <c r="CO308" s="36">
        <v>0</v>
      </c>
      <c r="CP308" s="36">
        <v>0</v>
      </c>
      <c r="CQ308" s="36">
        <v>0</v>
      </c>
      <c r="CR308" s="36">
        <v>0</v>
      </c>
      <c r="CS308" s="36">
        <v>0</v>
      </c>
      <c r="CT308" s="36">
        <v>0</v>
      </c>
      <c r="CU308" s="36">
        <v>0</v>
      </c>
      <c r="CV308" s="36">
        <v>0</v>
      </c>
      <c r="CW308" s="36">
        <v>0</v>
      </c>
      <c r="CX308" s="36">
        <v>0</v>
      </c>
      <c r="CY308" s="36">
        <v>0</v>
      </c>
      <c r="CZ308" s="36">
        <v>0</v>
      </c>
      <c r="DA308" s="36">
        <v>0</v>
      </c>
      <c r="DB308" s="36">
        <v>0</v>
      </c>
      <c r="DC308" s="36">
        <v>0</v>
      </c>
      <c r="DD308" s="36">
        <v>0</v>
      </c>
      <c r="DE308" s="36">
        <v>-4465130</v>
      </c>
      <c r="DF308" s="36">
        <v>0</v>
      </c>
      <c r="DG308" s="36">
        <v>0</v>
      </c>
      <c r="DH308" s="36">
        <v>0</v>
      </c>
      <c r="DI308" s="36">
        <v>0</v>
      </c>
      <c r="DJ308" s="36">
        <v>0</v>
      </c>
      <c r="DK308" s="36">
        <v>0</v>
      </c>
      <c r="DL308" s="36">
        <v>0</v>
      </c>
      <c r="DM308" s="36">
        <v>0</v>
      </c>
      <c r="DN308" s="36">
        <v>0</v>
      </c>
      <c r="DO308" s="36">
        <v>0</v>
      </c>
      <c r="DP308" s="36">
        <v>0</v>
      </c>
      <c r="DQ308" s="36">
        <v>0</v>
      </c>
      <c r="DR308" s="36">
        <v>0</v>
      </c>
      <c r="DS308" s="36">
        <v>0</v>
      </c>
      <c r="DT308" s="36">
        <v>0</v>
      </c>
      <c r="DU308" s="36">
        <v>0</v>
      </c>
      <c r="DV308" s="36">
        <v>0</v>
      </c>
      <c r="DW308" s="36">
        <v>0</v>
      </c>
      <c r="DX308" s="36">
        <v>0</v>
      </c>
      <c r="DY308" s="36">
        <v>0</v>
      </c>
      <c r="DZ308" s="36">
        <v>0</v>
      </c>
      <c r="EA308" s="36">
        <v>0</v>
      </c>
      <c r="EB308" s="36">
        <v>0</v>
      </c>
      <c r="EC308" s="36">
        <v>0</v>
      </c>
      <c r="ED308" s="36">
        <v>0</v>
      </c>
      <c r="EE308" s="36">
        <v>0</v>
      </c>
      <c r="EF308" s="36">
        <v>0</v>
      </c>
      <c r="EG308" s="36">
        <v>0</v>
      </c>
      <c r="EH308" s="36">
        <v>0</v>
      </c>
      <c r="EI308" s="36">
        <v>0</v>
      </c>
      <c r="EJ308" s="36">
        <v>0</v>
      </c>
      <c r="EK308" s="36">
        <v>0</v>
      </c>
      <c r="EL308" s="36">
        <v>0</v>
      </c>
      <c r="EM308" s="36">
        <v>0</v>
      </c>
      <c r="EN308" s="36">
        <v>0</v>
      </c>
      <c r="EO308" s="36">
        <v>0</v>
      </c>
      <c r="EP308" s="36">
        <v>0</v>
      </c>
      <c r="EQ308" s="36">
        <v>0</v>
      </c>
      <c r="ER308" s="36">
        <v>0</v>
      </c>
      <c r="ES308" s="36">
        <v>0</v>
      </c>
      <c r="ET308" s="36">
        <v>0</v>
      </c>
      <c r="EU308" s="36">
        <v>0</v>
      </c>
      <c r="EV308" s="36">
        <v>0</v>
      </c>
      <c r="EW308" s="36">
        <v>0</v>
      </c>
      <c r="EX308" s="36">
        <v>0</v>
      </c>
      <c r="EY308" s="36">
        <v>0</v>
      </c>
      <c r="EZ308" s="36">
        <v>0</v>
      </c>
      <c r="FA308" s="36">
        <v>0</v>
      </c>
      <c r="FB308" s="36">
        <v>0</v>
      </c>
      <c r="FC308" s="36">
        <v>0</v>
      </c>
      <c r="FD308" s="36">
        <v>0</v>
      </c>
      <c r="FE308" s="36">
        <v>0</v>
      </c>
      <c r="FF308" s="36">
        <v>0</v>
      </c>
      <c r="FG308" s="36">
        <v>0</v>
      </c>
      <c r="FH308" s="36">
        <v>0</v>
      </c>
      <c r="FI308" s="36">
        <v>0</v>
      </c>
      <c r="FJ308" s="36">
        <v>0</v>
      </c>
      <c r="FK308" s="36">
        <v>0</v>
      </c>
      <c r="FL308" s="36">
        <v>0</v>
      </c>
      <c r="FM308" s="36">
        <v>0</v>
      </c>
      <c r="FN308" s="36">
        <v>0</v>
      </c>
      <c r="FO308" s="36">
        <v>0</v>
      </c>
      <c r="FP308" s="36">
        <v>0</v>
      </c>
      <c r="FQ308" s="36">
        <v>712920</v>
      </c>
      <c r="FR308" s="36">
        <v>0</v>
      </c>
      <c r="FS308" s="37"/>
      <c r="FT308" s="39">
        <f t="shared" si="199"/>
        <v>102058</v>
      </c>
      <c r="FU308" s="39">
        <f t="shared" si="200"/>
        <v>663</v>
      </c>
      <c r="FV308" s="39">
        <f t="shared" si="201"/>
        <v>0</v>
      </c>
      <c r="FW308" s="39">
        <f t="shared" si="202"/>
        <v>2864059</v>
      </c>
      <c r="FX308" s="39">
        <f t="shared" si="203"/>
        <v>0</v>
      </c>
      <c r="FY308" s="39">
        <f t="shared" si="204"/>
        <v>58038</v>
      </c>
      <c r="FZ308" s="39">
        <f t="shared" si="205"/>
        <v>0</v>
      </c>
      <c r="GA308" s="39">
        <f t="shared" si="206"/>
        <v>110671</v>
      </c>
      <c r="GB308" s="39">
        <f t="shared" si="207"/>
        <v>594169</v>
      </c>
      <c r="GC308" s="39">
        <f t="shared" si="208"/>
        <v>0</v>
      </c>
      <c r="GD308" s="39">
        <f t="shared" si="209"/>
        <v>0</v>
      </c>
      <c r="GE308" s="39">
        <f t="shared" si="210"/>
        <v>0</v>
      </c>
      <c r="GF308" s="39"/>
      <c r="GG308" s="39"/>
      <c r="GH308" s="39">
        <f t="shared" si="211"/>
        <v>22552.100840336134</v>
      </c>
      <c r="GI308" s="39">
        <f t="shared" si="212"/>
        <v>0</v>
      </c>
      <c r="GJ308" s="39">
        <f t="shared" si="213"/>
        <v>3752210.1008403362</v>
      </c>
      <c r="GK308" s="39"/>
      <c r="GL308" s="39">
        <f t="shared" si="214"/>
        <v>0</v>
      </c>
      <c r="GM308" s="39"/>
      <c r="GN308" s="39">
        <f t="shared" si="198"/>
        <v>0</v>
      </c>
      <c r="GO308" s="40">
        <f t="shared" si="215"/>
        <v>712920</v>
      </c>
      <c r="GP308" s="40">
        <f t="shared" si="216"/>
        <v>4465130.1008403357</v>
      </c>
      <c r="GQ308" s="40">
        <f t="shared" si="217"/>
        <v>4465130.1008403357</v>
      </c>
      <c r="GR308" s="39" t="str">
        <f>IFERROR(VLOOKUP(CONCATENATE(C308,R308,S308),'Clientes Afectados'!$L$4:$M$249,2,0),"NO")</f>
        <v>NO</v>
      </c>
      <c r="GS308" s="64">
        <f t="shared" si="197"/>
        <v>30</v>
      </c>
      <c r="GT308" s="39" t="e">
        <f>+IF(GS308&gt;#REF!,"SI","NO")</f>
        <v>#REF!</v>
      </c>
    </row>
    <row r="309" spans="1:202" x14ac:dyDescent="0.25">
      <c r="A309" s="35">
        <v>43009</v>
      </c>
      <c r="B309" s="36">
        <v>1594986</v>
      </c>
      <c r="C309" s="36">
        <v>574634</v>
      </c>
      <c r="D309" s="36">
        <v>574634</v>
      </c>
      <c r="E309" s="37" t="s">
        <v>347</v>
      </c>
      <c r="F309" s="37" t="s">
        <v>229</v>
      </c>
      <c r="G309" s="37" t="s">
        <v>322</v>
      </c>
      <c r="H309" s="85" t="s">
        <v>231</v>
      </c>
      <c r="I309" s="37" t="s">
        <v>310</v>
      </c>
      <c r="J309" s="37" t="s">
        <v>233</v>
      </c>
      <c r="K309" s="37" t="s">
        <v>234</v>
      </c>
      <c r="L309" s="37" t="s">
        <v>235</v>
      </c>
      <c r="M309" s="37" t="s">
        <v>323</v>
      </c>
      <c r="N309" s="37" t="s">
        <v>324</v>
      </c>
      <c r="O309" s="37" t="s">
        <v>324</v>
      </c>
      <c r="P309" s="37" t="s">
        <v>239</v>
      </c>
      <c r="Q309" s="37" t="s">
        <v>240</v>
      </c>
      <c r="R309" s="38">
        <v>42983</v>
      </c>
      <c r="S309" s="38">
        <v>43013</v>
      </c>
      <c r="T309" s="38">
        <v>43015</v>
      </c>
      <c r="U309" s="36">
        <v>203502047</v>
      </c>
      <c r="V309" s="36">
        <v>68024</v>
      </c>
      <c r="W309" s="36">
        <v>0</v>
      </c>
      <c r="X309" s="36">
        <v>31329</v>
      </c>
      <c r="Y309" s="36">
        <v>0</v>
      </c>
      <c r="Z309" s="36">
        <v>0</v>
      </c>
      <c r="AA309" s="36">
        <v>0</v>
      </c>
      <c r="AB309" s="36">
        <v>0</v>
      </c>
      <c r="AC309" s="36">
        <v>0</v>
      </c>
      <c r="AD309" s="36">
        <v>117</v>
      </c>
      <c r="AE309" s="36">
        <v>228</v>
      </c>
      <c r="AF309" s="36">
        <v>116</v>
      </c>
      <c r="AG309" s="36">
        <v>117</v>
      </c>
      <c r="AH309" s="36">
        <v>121449</v>
      </c>
      <c r="AI309" s="36">
        <v>789</v>
      </c>
      <c r="AJ309" s="36">
        <v>0</v>
      </c>
      <c r="AK309" s="36">
        <v>4965336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0</v>
      </c>
      <c r="AR309" s="36">
        <v>0</v>
      </c>
      <c r="AS309" s="36">
        <v>0</v>
      </c>
      <c r="AT309" s="36">
        <v>100619</v>
      </c>
      <c r="AU309" s="36">
        <v>0</v>
      </c>
      <c r="AV309" s="36">
        <v>0</v>
      </c>
      <c r="AW309" s="36">
        <v>39099</v>
      </c>
      <c r="AX309" s="36">
        <v>0</v>
      </c>
      <c r="AY309" s="36">
        <v>250228</v>
      </c>
      <c r="AZ309" s="36">
        <v>710576</v>
      </c>
      <c r="BA309" s="36">
        <v>118523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>
        <v>0</v>
      </c>
      <c r="BO309" s="36">
        <v>0</v>
      </c>
      <c r="BP309" s="36">
        <v>0</v>
      </c>
      <c r="BQ309" s="36">
        <v>0</v>
      </c>
      <c r="BR309" s="36">
        <v>0</v>
      </c>
      <c r="BS309" s="36">
        <v>0</v>
      </c>
      <c r="BT309" s="36">
        <v>0</v>
      </c>
      <c r="BU309" s="36">
        <v>0</v>
      </c>
      <c r="BV309" s="36">
        <v>0</v>
      </c>
      <c r="BW309" s="36">
        <v>0</v>
      </c>
      <c r="BX309" s="3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5299680</v>
      </c>
      <c r="CE309" s="36">
        <v>6306619</v>
      </c>
      <c r="CF309" s="36">
        <v>0</v>
      </c>
      <c r="CG309" s="36">
        <v>1006939</v>
      </c>
      <c r="CH309" s="36">
        <v>0</v>
      </c>
      <c r="CI309" s="36">
        <v>0</v>
      </c>
      <c r="CJ309" s="36">
        <v>0</v>
      </c>
      <c r="CK309" s="36">
        <v>0</v>
      </c>
      <c r="CL309" s="36">
        <v>1006939</v>
      </c>
      <c r="CM309" s="36">
        <v>-6306619</v>
      </c>
      <c r="CN309" s="36">
        <v>0</v>
      </c>
      <c r="CO309" s="36">
        <v>0</v>
      </c>
      <c r="CP309" s="36">
        <v>0</v>
      </c>
      <c r="CQ309" s="36">
        <v>0</v>
      </c>
      <c r="CR309" s="36">
        <v>0</v>
      </c>
      <c r="CS309" s="36">
        <v>0</v>
      </c>
      <c r="CT309" s="36">
        <v>0</v>
      </c>
      <c r="CU309" s="36">
        <v>0</v>
      </c>
      <c r="CV309" s="36">
        <v>0</v>
      </c>
      <c r="CW309" s="36">
        <v>0</v>
      </c>
      <c r="CX309" s="36">
        <v>0</v>
      </c>
      <c r="CY309" s="36">
        <v>0</v>
      </c>
      <c r="CZ309" s="36">
        <v>0</v>
      </c>
      <c r="DA309" s="36">
        <v>0</v>
      </c>
      <c r="DB309" s="36">
        <v>0</v>
      </c>
      <c r="DC309" s="36">
        <v>0</v>
      </c>
      <c r="DD309" s="36">
        <v>0</v>
      </c>
      <c r="DE309" s="36">
        <v>-6306619</v>
      </c>
      <c r="DF309" s="36">
        <v>0</v>
      </c>
      <c r="DG309" s="36">
        <v>0</v>
      </c>
      <c r="DH309" s="36">
        <v>0</v>
      </c>
      <c r="DI309" s="36">
        <v>0</v>
      </c>
      <c r="DJ309" s="36">
        <v>0</v>
      </c>
      <c r="DK309" s="36">
        <v>0</v>
      </c>
      <c r="DL309" s="36">
        <v>0</v>
      </c>
      <c r="DM309" s="36">
        <v>0</v>
      </c>
      <c r="DN309" s="36">
        <v>0</v>
      </c>
      <c r="DO309" s="36">
        <v>0</v>
      </c>
      <c r="DP309" s="36">
        <v>0</v>
      </c>
      <c r="DQ309" s="36">
        <v>0</v>
      </c>
      <c r="DR309" s="36">
        <v>0</v>
      </c>
      <c r="DS309" s="36">
        <v>0</v>
      </c>
      <c r="DT309" s="36">
        <v>0</v>
      </c>
      <c r="DU309" s="36">
        <v>0</v>
      </c>
      <c r="DV309" s="36">
        <v>0</v>
      </c>
      <c r="DW309" s="36">
        <v>0</v>
      </c>
      <c r="DX309" s="36">
        <v>0</v>
      </c>
      <c r="DY309" s="36">
        <v>0</v>
      </c>
      <c r="DZ309" s="36">
        <v>0</v>
      </c>
      <c r="EA309" s="36">
        <v>0</v>
      </c>
      <c r="EB309" s="36">
        <v>0</v>
      </c>
      <c r="EC309" s="36">
        <v>0</v>
      </c>
      <c r="ED309" s="36">
        <v>0</v>
      </c>
      <c r="EE309" s="36">
        <v>0</v>
      </c>
      <c r="EF309" s="36">
        <v>0</v>
      </c>
      <c r="EG309" s="36">
        <v>0</v>
      </c>
      <c r="EH309" s="36">
        <v>0</v>
      </c>
      <c r="EI309" s="36">
        <v>0</v>
      </c>
      <c r="EJ309" s="36">
        <v>0</v>
      </c>
      <c r="EK309" s="36">
        <v>0</v>
      </c>
      <c r="EL309" s="36">
        <v>0</v>
      </c>
      <c r="EM309" s="36">
        <v>0</v>
      </c>
      <c r="EN309" s="36">
        <v>0</v>
      </c>
      <c r="EO309" s="36">
        <v>0</v>
      </c>
      <c r="EP309" s="36">
        <v>0</v>
      </c>
      <c r="EQ309" s="36">
        <v>0</v>
      </c>
      <c r="ER309" s="36">
        <v>0</v>
      </c>
      <c r="ES309" s="36">
        <v>0</v>
      </c>
      <c r="ET309" s="36">
        <v>0</v>
      </c>
      <c r="EU309" s="36">
        <v>0</v>
      </c>
      <c r="EV309" s="36">
        <v>0</v>
      </c>
      <c r="EW309" s="36">
        <v>0</v>
      </c>
      <c r="EX309" s="36">
        <v>0</v>
      </c>
      <c r="EY309" s="36">
        <v>0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0</v>
      </c>
      <c r="FF309" s="36">
        <v>0</v>
      </c>
      <c r="FG309" s="36">
        <v>0</v>
      </c>
      <c r="FH309" s="36">
        <v>0</v>
      </c>
      <c r="FI309" s="36">
        <v>0</v>
      </c>
      <c r="FJ309" s="36">
        <v>0</v>
      </c>
      <c r="FK309" s="36">
        <v>0</v>
      </c>
      <c r="FL309" s="36">
        <v>0</v>
      </c>
      <c r="FM309" s="36">
        <v>0</v>
      </c>
      <c r="FN309" s="36">
        <v>0</v>
      </c>
      <c r="FO309" s="36">
        <v>0</v>
      </c>
      <c r="FP309" s="36">
        <v>0</v>
      </c>
      <c r="FQ309" s="36">
        <v>1006939</v>
      </c>
      <c r="FR309" s="36">
        <v>0</v>
      </c>
      <c r="FS309" s="37"/>
      <c r="FT309" s="39">
        <f t="shared" si="199"/>
        <v>102058</v>
      </c>
      <c r="FU309" s="39">
        <f t="shared" si="200"/>
        <v>663</v>
      </c>
      <c r="FV309" s="39">
        <f t="shared" si="201"/>
        <v>0</v>
      </c>
      <c r="FW309" s="39">
        <f t="shared" si="202"/>
        <v>4172551</v>
      </c>
      <c r="FX309" s="39">
        <f t="shared" si="203"/>
        <v>0</v>
      </c>
      <c r="FY309" s="39">
        <f t="shared" si="204"/>
        <v>84554</v>
      </c>
      <c r="FZ309" s="39">
        <f t="shared" si="205"/>
        <v>0</v>
      </c>
      <c r="GA309" s="39">
        <f t="shared" si="206"/>
        <v>210276</v>
      </c>
      <c r="GB309" s="39">
        <f t="shared" si="207"/>
        <v>597123</v>
      </c>
      <c r="GC309" s="39">
        <f t="shared" si="208"/>
        <v>99599</v>
      </c>
      <c r="GD309" s="39">
        <f t="shared" si="209"/>
        <v>0</v>
      </c>
      <c r="GE309" s="39">
        <f t="shared" si="210"/>
        <v>0</v>
      </c>
      <c r="GF309" s="39"/>
      <c r="GG309" s="39"/>
      <c r="GH309" s="39">
        <f t="shared" si="211"/>
        <v>32856.302521008402</v>
      </c>
      <c r="GI309" s="39">
        <f t="shared" si="212"/>
        <v>0</v>
      </c>
      <c r="GJ309" s="39">
        <f t="shared" si="213"/>
        <v>5299680.3025210081</v>
      </c>
      <c r="GK309" s="39"/>
      <c r="GL309" s="39">
        <f t="shared" si="214"/>
        <v>0</v>
      </c>
      <c r="GM309" s="39"/>
      <c r="GN309" s="39">
        <f t="shared" si="198"/>
        <v>0</v>
      </c>
      <c r="GO309" s="40">
        <f t="shared" si="215"/>
        <v>1006939</v>
      </c>
      <c r="GP309" s="40">
        <f t="shared" si="216"/>
        <v>6306619.3025210081</v>
      </c>
      <c r="GQ309" s="40">
        <f t="shared" si="217"/>
        <v>6306619.3025210081</v>
      </c>
      <c r="GR309" s="39" t="str">
        <f>IFERROR(VLOOKUP(CONCATENATE(C309,R309,S309),'Clientes Afectados'!$L$4:$M$249,2,0),"NO")</f>
        <v>NO</v>
      </c>
      <c r="GS309" s="64">
        <f t="shared" si="197"/>
        <v>30</v>
      </c>
      <c r="GT309" s="39" t="e">
        <f>+IF(GS309&gt;#REF!,"SI","NO")</f>
        <v>#REF!</v>
      </c>
    </row>
    <row r="310" spans="1:202" x14ac:dyDescent="0.25">
      <c r="A310" s="35">
        <v>43009</v>
      </c>
      <c r="B310" s="36">
        <v>1594986</v>
      </c>
      <c r="C310" s="36">
        <v>916308</v>
      </c>
      <c r="D310" s="36">
        <v>916308</v>
      </c>
      <c r="E310" s="37" t="s">
        <v>260</v>
      </c>
      <c r="F310" s="37" t="s">
        <v>229</v>
      </c>
      <c r="G310" s="37" t="s">
        <v>261</v>
      </c>
      <c r="H310" s="85" t="s">
        <v>231</v>
      </c>
      <c r="I310" s="37" t="s">
        <v>310</v>
      </c>
      <c r="J310" s="37" t="s">
        <v>263</v>
      </c>
      <c r="K310" s="37" t="s">
        <v>234</v>
      </c>
      <c r="L310" s="37" t="s">
        <v>235</v>
      </c>
      <c r="M310" s="37" t="s">
        <v>264</v>
      </c>
      <c r="N310" s="37" t="s">
        <v>236</v>
      </c>
      <c r="O310" s="37" t="s">
        <v>236</v>
      </c>
      <c r="P310" s="37" t="s">
        <v>239</v>
      </c>
      <c r="Q310" s="37" t="s">
        <v>240</v>
      </c>
      <c r="R310" s="38">
        <v>42983</v>
      </c>
      <c r="S310" s="38">
        <v>43013</v>
      </c>
      <c r="T310" s="38">
        <v>43015</v>
      </c>
      <c r="U310" s="36">
        <v>203502047</v>
      </c>
      <c r="V310" s="36">
        <v>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36">
        <v>25618</v>
      </c>
      <c r="AD310" s="36">
        <v>0</v>
      </c>
      <c r="AE310" s="36">
        <v>0</v>
      </c>
      <c r="AF310" s="36">
        <v>0</v>
      </c>
      <c r="AG310" s="36">
        <v>0</v>
      </c>
      <c r="AH310" s="36">
        <v>83149</v>
      </c>
      <c r="AI310" s="36">
        <v>789</v>
      </c>
      <c r="AJ310" s="36">
        <v>0</v>
      </c>
      <c r="AK310" s="36">
        <v>1763337</v>
      </c>
      <c r="AL310" s="36">
        <v>0</v>
      </c>
      <c r="AM310" s="36">
        <v>0</v>
      </c>
      <c r="AN310" s="36">
        <v>0</v>
      </c>
      <c r="AO310" s="36">
        <v>0</v>
      </c>
      <c r="AP310" s="36">
        <v>0</v>
      </c>
      <c r="AQ310" s="36">
        <v>0</v>
      </c>
      <c r="AR310" s="36">
        <v>0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74630</v>
      </c>
      <c r="AZ310" s="36">
        <v>0</v>
      </c>
      <c r="BA310" s="36">
        <v>0</v>
      </c>
      <c r="BB310" s="36">
        <v>0</v>
      </c>
      <c r="BC310" s="36">
        <v>0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>
        <v>0</v>
      </c>
      <c r="BO310" s="36">
        <v>0</v>
      </c>
      <c r="BP310" s="36">
        <v>0</v>
      </c>
      <c r="BQ310" s="36">
        <v>0</v>
      </c>
      <c r="BR310" s="36">
        <v>0</v>
      </c>
      <c r="BS310" s="36">
        <v>0</v>
      </c>
      <c r="BT310" s="36">
        <v>0</v>
      </c>
      <c r="BU310" s="36">
        <v>0</v>
      </c>
      <c r="BV310" s="36">
        <v>0</v>
      </c>
      <c r="BW310" s="36">
        <v>0</v>
      </c>
      <c r="BX310" s="3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1615046</v>
      </c>
      <c r="CE310" s="36">
        <v>1921905</v>
      </c>
      <c r="CF310" s="36">
        <v>0</v>
      </c>
      <c r="CG310" s="36">
        <v>306859</v>
      </c>
      <c r="CH310" s="36">
        <v>0</v>
      </c>
      <c r="CI310" s="36">
        <v>0</v>
      </c>
      <c r="CJ310" s="36">
        <v>0</v>
      </c>
      <c r="CK310" s="36">
        <v>0</v>
      </c>
      <c r="CL310" s="36">
        <v>306859</v>
      </c>
      <c r="CM310" s="36">
        <v>-1921905</v>
      </c>
      <c r="CN310" s="36">
        <v>0</v>
      </c>
      <c r="CO310" s="36">
        <v>0</v>
      </c>
      <c r="CP310" s="36">
        <v>0</v>
      </c>
      <c r="CQ310" s="36">
        <v>0</v>
      </c>
      <c r="CR310" s="36">
        <v>0</v>
      </c>
      <c r="CS310" s="36">
        <v>0</v>
      </c>
      <c r="CT310" s="36">
        <v>0</v>
      </c>
      <c r="CU310" s="36">
        <v>0</v>
      </c>
      <c r="CV310" s="36">
        <v>0</v>
      </c>
      <c r="CW310" s="36">
        <v>0</v>
      </c>
      <c r="CX310" s="36">
        <v>0</v>
      </c>
      <c r="CY310" s="36">
        <v>0</v>
      </c>
      <c r="CZ310" s="36">
        <v>0</v>
      </c>
      <c r="DA310" s="36">
        <v>0</v>
      </c>
      <c r="DB310" s="36">
        <v>0</v>
      </c>
      <c r="DC310" s="36">
        <v>0</v>
      </c>
      <c r="DD310" s="36">
        <v>0</v>
      </c>
      <c r="DE310" s="36">
        <v>-1921905</v>
      </c>
      <c r="DF310" s="36">
        <v>0</v>
      </c>
      <c r="DG310" s="36">
        <v>0</v>
      </c>
      <c r="DH310" s="36">
        <v>0</v>
      </c>
      <c r="DI310" s="36">
        <v>0</v>
      </c>
      <c r="DJ310" s="36">
        <v>0</v>
      </c>
      <c r="DK310" s="36">
        <v>0</v>
      </c>
      <c r="DL310" s="36">
        <v>0</v>
      </c>
      <c r="DM310" s="36">
        <v>0</v>
      </c>
      <c r="DN310" s="36">
        <v>0</v>
      </c>
      <c r="DO310" s="36">
        <v>0</v>
      </c>
      <c r="DP310" s="36">
        <v>0</v>
      </c>
      <c r="DQ310" s="36">
        <v>0</v>
      </c>
      <c r="DR310" s="36">
        <v>0</v>
      </c>
      <c r="DS310" s="36">
        <v>0</v>
      </c>
      <c r="DT310" s="36">
        <v>0</v>
      </c>
      <c r="DU310" s="36">
        <v>0</v>
      </c>
      <c r="DV310" s="36">
        <v>0</v>
      </c>
      <c r="DW310" s="36">
        <v>0</v>
      </c>
      <c r="DX310" s="36">
        <v>0</v>
      </c>
      <c r="DY310" s="36">
        <v>0</v>
      </c>
      <c r="DZ310" s="36">
        <v>0</v>
      </c>
      <c r="EA310" s="36">
        <v>0</v>
      </c>
      <c r="EB310" s="36">
        <v>0</v>
      </c>
      <c r="EC310" s="36">
        <v>0</v>
      </c>
      <c r="ED310" s="36">
        <v>0</v>
      </c>
      <c r="EE310" s="36">
        <v>0</v>
      </c>
      <c r="EF310" s="36">
        <v>0</v>
      </c>
      <c r="EG310" s="36">
        <v>0</v>
      </c>
      <c r="EH310" s="36">
        <v>0</v>
      </c>
      <c r="EI310" s="36">
        <v>0</v>
      </c>
      <c r="EJ310" s="36">
        <v>0</v>
      </c>
      <c r="EK310" s="36">
        <v>0</v>
      </c>
      <c r="EL310" s="36">
        <v>0</v>
      </c>
      <c r="EM310" s="36">
        <v>0</v>
      </c>
      <c r="EN310" s="36">
        <v>0</v>
      </c>
      <c r="EO310" s="36">
        <v>0</v>
      </c>
      <c r="EP310" s="36">
        <v>0</v>
      </c>
      <c r="EQ310" s="36">
        <v>0</v>
      </c>
      <c r="ER310" s="36">
        <v>0</v>
      </c>
      <c r="ES310" s="36">
        <v>0</v>
      </c>
      <c r="ET310" s="36">
        <v>0</v>
      </c>
      <c r="EU310" s="36">
        <v>0</v>
      </c>
      <c r="EV310" s="36">
        <v>0</v>
      </c>
      <c r="EW310" s="36">
        <v>0</v>
      </c>
      <c r="EX310" s="36">
        <v>0</v>
      </c>
      <c r="EY310" s="36">
        <v>0</v>
      </c>
      <c r="EZ310" s="36">
        <v>0</v>
      </c>
      <c r="FA310" s="36">
        <v>0</v>
      </c>
      <c r="FB310" s="36">
        <v>0</v>
      </c>
      <c r="FC310" s="36">
        <v>0</v>
      </c>
      <c r="FD310" s="36">
        <v>0</v>
      </c>
      <c r="FE310" s="36">
        <v>0</v>
      </c>
      <c r="FF310" s="36">
        <v>0</v>
      </c>
      <c r="FG310" s="36">
        <v>0</v>
      </c>
      <c r="FH310" s="36">
        <v>0</v>
      </c>
      <c r="FI310" s="36">
        <v>0</v>
      </c>
      <c r="FJ310" s="36">
        <v>0</v>
      </c>
      <c r="FK310" s="36">
        <v>0</v>
      </c>
      <c r="FL310" s="36">
        <v>0</v>
      </c>
      <c r="FM310" s="36">
        <v>0</v>
      </c>
      <c r="FN310" s="36">
        <v>0</v>
      </c>
      <c r="FO310" s="36">
        <v>0</v>
      </c>
      <c r="FP310" s="36">
        <v>0</v>
      </c>
      <c r="FQ310" s="36">
        <v>306859</v>
      </c>
      <c r="FR310" s="36">
        <v>0</v>
      </c>
      <c r="FS310" s="37"/>
      <c r="FT310" s="39">
        <f t="shared" si="199"/>
        <v>69873</v>
      </c>
      <c r="FU310" s="39">
        <f t="shared" si="200"/>
        <v>663</v>
      </c>
      <c r="FV310" s="39">
        <f t="shared" si="201"/>
        <v>0</v>
      </c>
      <c r="FW310" s="39">
        <f t="shared" si="202"/>
        <v>1481796</v>
      </c>
      <c r="FX310" s="39">
        <f t="shared" si="203"/>
        <v>0</v>
      </c>
      <c r="FY310" s="39">
        <f t="shared" si="204"/>
        <v>0</v>
      </c>
      <c r="FZ310" s="39">
        <f t="shared" si="205"/>
        <v>0</v>
      </c>
      <c r="GA310" s="39">
        <f t="shared" si="206"/>
        <v>62714</v>
      </c>
      <c r="GB310" s="39">
        <f t="shared" si="207"/>
        <v>0</v>
      </c>
      <c r="GC310" s="39">
        <f t="shared" si="208"/>
        <v>0</v>
      </c>
      <c r="GD310" s="39">
        <f t="shared" si="209"/>
        <v>0</v>
      </c>
      <c r="GE310" s="39">
        <f t="shared" si="210"/>
        <v>0</v>
      </c>
      <c r="GF310" s="39"/>
      <c r="GG310" s="39"/>
      <c r="GH310" s="39">
        <f t="shared" si="211"/>
        <v>0</v>
      </c>
      <c r="GI310" s="39">
        <f t="shared" si="212"/>
        <v>0</v>
      </c>
      <c r="GJ310" s="39">
        <f t="shared" si="213"/>
        <v>1615046</v>
      </c>
      <c r="GK310" s="39"/>
      <c r="GL310" s="39">
        <f t="shared" si="214"/>
        <v>0</v>
      </c>
      <c r="GM310" s="39"/>
      <c r="GN310" s="39">
        <f t="shared" si="198"/>
        <v>0</v>
      </c>
      <c r="GO310" s="40">
        <f t="shared" si="215"/>
        <v>306859</v>
      </c>
      <c r="GP310" s="40">
        <f t="shared" si="216"/>
        <v>1921905</v>
      </c>
      <c r="GQ310" s="40">
        <f t="shared" si="217"/>
        <v>1921905</v>
      </c>
      <c r="GR310" s="39" t="str">
        <f>IFERROR(VLOOKUP(CONCATENATE(C310,R310,S310),'Clientes Afectados'!$L$4:$M$249,2,0),"NO")</f>
        <v>NO</v>
      </c>
      <c r="GS310" s="64">
        <f t="shared" si="197"/>
        <v>30</v>
      </c>
      <c r="GT310" s="39" t="e">
        <f>+IF(GS310&gt;#REF!,"SI","NO")</f>
        <v>#REF!</v>
      </c>
    </row>
    <row r="311" spans="1:202" x14ac:dyDescent="0.25">
      <c r="A311" s="35">
        <v>43009</v>
      </c>
      <c r="B311" s="36">
        <v>1594986</v>
      </c>
      <c r="C311" s="36">
        <v>973766</v>
      </c>
      <c r="D311" s="36">
        <v>973766</v>
      </c>
      <c r="E311" s="37" t="s">
        <v>265</v>
      </c>
      <c r="F311" s="37" t="s">
        <v>229</v>
      </c>
      <c r="G311" s="37" t="s">
        <v>266</v>
      </c>
      <c r="H311" s="85" t="s">
        <v>231</v>
      </c>
      <c r="I311" s="37" t="s">
        <v>310</v>
      </c>
      <c r="J311" s="37" t="s">
        <v>263</v>
      </c>
      <c r="K311" s="37" t="s">
        <v>234</v>
      </c>
      <c r="L311" s="37" t="s">
        <v>235</v>
      </c>
      <c r="M311" s="37" t="s">
        <v>264</v>
      </c>
      <c r="N311" s="37" t="s">
        <v>236</v>
      </c>
      <c r="O311" s="37" t="s">
        <v>236</v>
      </c>
      <c r="P311" s="37" t="s">
        <v>239</v>
      </c>
      <c r="Q311" s="37" t="s">
        <v>240</v>
      </c>
      <c r="R311" s="38">
        <v>42921</v>
      </c>
      <c r="S311" s="38">
        <v>43013</v>
      </c>
      <c r="T311" s="38">
        <v>43015</v>
      </c>
      <c r="U311" s="36">
        <v>203502047</v>
      </c>
      <c r="V311" s="36">
        <v>95692</v>
      </c>
      <c r="W311" s="36">
        <v>0</v>
      </c>
      <c r="X311" s="36">
        <v>48024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80</v>
      </c>
      <c r="AE311" s="36">
        <v>82</v>
      </c>
      <c r="AF311" s="36">
        <v>79</v>
      </c>
      <c r="AG311" s="36">
        <v>79</v>
      </c>
      <c r="AH311" s="36">
        <v>0</v>
      </c>
      <c r="AI311" s="36">
        <v>789</v>
      </c>
      <c r="AJ311" s="36">
        <v>0</v>
      </c>
      <c r="AK311" s="36">
        <v>6586670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0</v>
      </c>
      <c r="AT311" s="36">
        <v>141545</v>
      </c>
      <c r="AU311" s="36">
        <v>0</v>
      </c>
      <c r="AV311" s="36">
        <v>0</v>
      </c>
      <c r="AW311" s="36">
        <v>20924</v>
      </c>
      <c r="AX311" s="36">
        <v>0</v>
      </c>
      <c r="AY311" s="36">
        <v>276737</v>
      </c>
      <c r="AZ311" s="36">
        <v>1461071</v>
      </c>
      <c r="BA311" s="36">
        <v>332979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>
        <v>0</v>
      </c>
      <c r="BO311" s="36">
        <v>0</v>
      </c>
      <c r="BP311" s="36">
        <v>-3489736</v>
      </c>
      <c r="BQ311" s="36">
        <v>0</v>
      </c>
      <c r="BR311" s="36">
        <v>0</v>
      </c>
      <c r="BS311" s="36">
        <v>0</v>
      </c>
      <c r="BT311" s="36">
        <v>0</v>
      </c>
      <c r="BU311" s="36">
        <v>0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4479814</v>
      </c>
      <c r="CE311" s="36">
        <v>5330978</v>
      </c>
      <c r="CF311" s="36">
        <v>0</v>
      </c>
      <c r="CG311" s="36">
        <v>851165</v>
      </c>
      <c r="CH311" s="36">
        <v>0</v>
      </c>
      <c r="CI311" s="36">
        <v>0</v>
      </c>
      <c r="CJ311" s="36">
        <v>0</v>
      </c>
      <c r="CK311" s="36">
        <v>0</v>
      </c>
      <c r="CL311" s="36">
        <v>851165</v>
      </c>
      <c r="CM311" s="36">
        <v>-5330978</v>
      </c>
      <c r="CN311" s="36">
        <v>0</v>
      </c>
      <c r="CO311" s="36">
        <v>0</v>
      </c>
      <c r="CP311" s="36">
        <v>0</v>
      </c>
      <c r="CQ311" s="36">
        <v>0</v>
      </c>
      <c r="CR311" s="36">
        <v>0</v>
      </c>
      <c r="CS311" s="36">
        <v>0</v>
      </c>
      <c r="CT311" s="36">
        <v>0</v>
      </c>
      <c r="CU311" s="36">
        <v>0</v>
      </c>
      <c r="CV311" s="36">
        <v>0</v>
      </c>
      <c r="CW311" s="36">
        <v>0</v>
      </c>
      <c r="CX311" s="36">
        <v>0</v>
      </c>
      <c r="CY311" s="36">
        <v>0</v>
      </c>
      <c r="CZ311" s="36">
        <v>0</v>
      </c>
      <c r="DA311" s="36">
        <v>0</v>
      </c>
      <c r="DB311" s="36">
        <v>0</v>
      </c>
      <c r="DC311" s="36">
        <v>0</v>
      </c>
      <c r="DD311" s="36">
        <v>0</v>
      </c>
      <c r="DE311" s="36">
        <v>-5330978</v>
      </c>
      <c r="DF311" s="36">
        <v>0</v>
      </c>
      <c r="DG311" s="36">
        <v>0</v>
      </c>
      <c r="DH311" s="36">
        <v>0</v>
      </c>
      <c r="DI311" s="36">
        <v>0</v>
      </c>
      <c r="DJ311" s="36">
        <v>0</v>
      </c>
      <c r="DK311" s="36">
        <v>0</v>
      </c>
      <c r="DL311" s="36">
        <v>0</v>
      </c>
      <c r="DM311" s="36">
        <v>0</v>
      </c>
      <c r="DN311" s="36">
        <v>0</v>
      </c>
      <c r="DO311" s="36">
        <v>0</v>
      </c>
      <c r="DP311" s="36">
        <v>0</v>
      </c>
      <c r="DQ311" s="36">
        <v>0</v>
      </c>
      <c r="DR311" s="36">
        <v>0</v>
      </c>
      <c r="DS311" s="36">
        <v>0</v>
      </c>
      <c r="DT311" s="36">
        <v>0</v>
      </c>
      <c r="DU311" s="36">
        <v>0</v>
      </c>
      <c r="DV311" s="36">
        <v>0</v>
      </c>
      <c r="DW311" s="36">
        <v>0</v>
      </c>
      <c r="DX311" s="36">
        <v>0</v>
      </c>
      <c r="DY311" s="36">
        <v>0</v>
      </c>
      <c r="DZ311" s="36">
        <v>0</v>
      </c>
      <c r="EA311" s="36">
        <v>0</v>
      </c>
      <c r="EB311" s="36">
        <v>0</v>
      </c>
      <c r="EC311" s="36">
        <v>0</v>
      </c>
      <c r="ED311" s="36">
        <v>0</v>
      </c>
      <c r="EE311" s="36">
        <v>0</v>
      </c>
      <c r="EF311" s="36">
        <v>0</v>
      </c>
      <c r="EG311" s="36">
        <v>0</v>
      </c>
      <c r="EH311" s="36">
        <v>0</v>
      </c>
      <c r="EI311" s="36">
        <v>0</v>
      </c>
      <c r="EJ311" s="36">
        <v>0</v>
      </c>
      <c r="EK311" s="36">
        <v>0</v>
      </c>
      <c r="EL311" s="36">
        <v>0</v>
      </c>
      <c r="EM311" s="36">
        <v>0</v>
      </c>
      <c r="EN311" s="36">
        <v>0</v>
      </c>
      <c r="EO311" s="36">
        <v>0</v>
      </c>
      <c r="EP311" s="36">
        <v>0</v>
      </c>
      <c r="EQ311" s="36">
        <v>0</v>
      </c>
      <c r="ER311" s="36">
        <v>0</v>
      </c>
      <c r="ES311" s="36">
        <v>0</v>
      </c>
      <c r="ET311" s="36">
        <v>0</v>
      </c>
      <c r="EU311" s="36">
        <v>0</v>
      </c>
      <c r="EV311" s="36">
        <v>0</v>
      </c>
      <c r="EW311" s="36">
        <v>0</v>
      </c>
      <c r="EX311" s="36">
        <v>0</v>
      </c>
      <c r="EY311" s="36">
        <v>0</v>
      </c>
      <c r="EZ311" s="36">
        <v>0</v>
      </c>
      <c r="FA311" s="36">
        <v>0</v>
      </c>
      <c r="FB311" s="36">
        <v>0</v>
      </c>
      <c r="FC311" s="36">
        <v>0</v>
      </c>
      <c r="FD311" s="36">
        <v>0</v>
      </c>
      <c r="FE311" s="36">
        <v>0</v>
      </c>
      <c r="FF311" s="36">
        <v>0</v>
      </c>
      <c r="FG311" s="36">
        <v>0</v>
      </c>
      <c r="FH311" s="36">
        <v>0</v>
      </c>
      <c r="FI311" s="36">
        <v>0</v>
      </c>
      <c r="FJ311" s="36">
        <v>0</v>
      </c>
      <c r="FK311" s="36">
        <v>0</v>
      </c>
      <c r="FL311" s="36">
        <v>0</v>
      </c>
      <c r="FM311" s="36">
        <v>0</v>
      </c>
      <c r="FN311" s="36">
        <v>0</v>
      </c>
      <c r="FO311" s="36">
        <v>0</v>
      </c>
      <c r="FP311" s="36">
        <v>0</v>
      </c>
      <c r="FQ311" s="36">
        <v>851165</v>
      </c>
      <c r="FR311" s="36">
        <v>1</v>
      </c>
      <c r="FS311" s="37"/>
      <c r="FT311" s="39">
        <f t="shared" si="199"/>
        <v>0</v>
      </c>
      <c r="FU311" s="39">
        <f t="shared" si="200"/>
        <v>663</v>
      </c>
      <c r="FV311" s="39">
        <f t="shared" si="201"/>
        <v>0</v>
      </c>
      <c r="FW311" s="39">
        <f t="shared" si="202"/>
        <v>5535017</v>
      </c>
      <c r="FX311" s="39">
        <f t="shared" si="203"/>
        <v>0</v>
      </c>
      <c r="FY311" s="39">
        <f t="shared" si="204"/>
        <v>118945</v>
      </c>
      <c r="FZ311" s="39">
        <f t="shared" si="205"/>
        <v>0</v>
      </c>
      <c r="GA311" s="39">
        <f t="shared" si="206"/>
        <v>232552</v>
      </c>
      <c r="GB311" s="39">
        <f t="shared" si="207"/>
        <v>1227791</v>
      </c>
      <c r="GC311" s="39">
        <f t="shared" si="208"/>
        <v>279814</v>
      </c>
      <c r="GD311" s="39">
        <f t="shared" si="209"/>
        <v>0</v>
      </c>
      <c r="GE311" s="39">
        <f t="shared" si="210"/>
        <v>0</v>
      </c>
      <c r="GF311" s="39"/>
      <c r="GG311" s="39"/>
      <c r="GH311" s="39">
        <f t="shared" si="211"/>
        <v>17583.193277310926</v>
      </c>
      <c r="GI311" s="39">
        <f t="shared" si="212"/>
        <v>0</v>
      </c>
      <c r="GJ311" s="39">
        <f t="shared" si="213"/>
        <v>7412365.1932773106</v>
      </c>
      <c r="GK311" s="39"/>
      <c r="GL311" s="39">
        <f t="shared" si="214"/>
        <v>-3489736</v>
      </c>
      <c r="GM311" s="39"/>
      <c r="GN311" s="39">
        <f t="shared" si="198"/>
        <v>0</v>
      </c>
      <c r="GO311" s="40">
        <f t="shared" si="215"/>
        <v>1408349</v>
      </c>
      <c r="GP311" s="40">
        <f t="shared" si="216"/>
        <v>8820714.1932773106</v>
      </c>
      <c r="GQ311" s="40">
        <f t="shared" si="217"/>
        <v>5330978.1932773106</v>
      </c>
      <c r="GR311" s="39" t="str">
        <f>IFERROR(VLOOKUP(CONCATENATE(C311,R311,S311),'Clientes Afectados'!$L$4:$M$249,2,0),"NO")</f>
        <v>SI</v>
      </c>
      <c r="GS311" s="64">
        <f t="shared" si="197"/>
        <v>92</v>
      </c>
      <c r="GT311" s="39" t="e">
        <f>+IF(GS311&gt;#REF!,"SI","NO")</f>
        <v>#REF!</v>
      </c>
    </row>
    <row r="312" spans="1:202" x14ac:dyDescent="0.25">
      <c r="A312" s="35">
        <v>43009</v>
      </c>
      <c r="B312" s="36">
        <v>1594986</v>
      </c>
      <c r="C312" s="36">
        <v>984572</v>
      </c>
      <c r="D312" s="36">
        <v>984572</v>
      </c>
      <c r="E312" s="37" t="s">
        <v>348</v>
      </c>
      <c r="F312" s="37" t="s">
        <v>229</v>
      </c>
      <c r="G312" s="37" t="s">
        <v>326</v>
      </c>
      <c r="H312" s="85" t="s">
        <v>231</v>
      </c>
      <c r="I312" s="37" t="s">
        <v>232</v>
      </c>
      <c r="J312" s="37" t="s">
        <v>233</v>
      </c>
      <c r="K312" s="37" t="s">
        <v>234</v>
      </c>
      <c r="L312" s="37" t="s">
        <v>235</v>
      </c>
      <c r="M312" s="37" t="s">
        <v>280</v>
      </c>
      <c r="N312" s="37" t="s">
        <v>327</v>
      </c>
      <c r="O312" s="37" t="s">
        <v>327</v>
      </c>
      <c r="P312" s="37" t="s">
        <v>239</v>
      </c>
      <c r="Q312" s="37" t="s">
        <v>240</v>
      </c>
      <c r="R312" s="38">
        <v>42983</v>
      </c>
      <c r="S312" s="38">
        <v>43013</v>
      </c>
      <c r="T312" s="38">
        <v>43015</v>
      </c>
      <c r="U312" s="36">
        <v>203502047</v>
      </c>
      <c r="V312" s="36">
        <v>172820</v>
      </c>
      <c r="W312" s="36">
        <v>0</v>
      </c>
      <c r="X312" s="36">
        <v>61807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598</v>
      </c>
      <c r="AE312" s="36">
        <v>676</v>
      </c>
      <c r="AF312" s="36">
        <v>538</v>
      </c>
      <c r="AG312" s="36">
        <v>604</v>
      </c>
      <c r="AH312" s="36">
        <v>83149</v>
      </c>
      <c r="AI312" s="36">
        <v>789</v>
      </c>
      <c r="AJ312" s="36">
        <v>0</v>
      </c>
      <c r="AK312" s="36">
        <v>12614803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6">
        <v>0</v>
      </c>
      <c r="AT312" s="36">
        <v>255630</v>
      </c>
      <c r="AU312" s="36">
        <v>0</v>
      </c>
      <c r="AV312" s="36">
        <v>0</v>
      </c>
      <c r="AW312" s="36">
        <v>99332</v>
      </c>
      <c r="AX312" s="36">
        <v>0</v>
      </c>
      <c r="AY312" s="36">
        <v>742453</v>
      </c>
      <c r="AZ312" s="36">
        <v>3645277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36">
        <v>0</v>
      </c>
      <c r="BN312" s="36">
        <v>0</v>
      </c>
      <c r="BO312" s="36">
        <v>0</v>
      </c>
      <c r="BP312" s="36">
        <v>0</v>
      </c>
      <c r="BQ312" s="36">
        <v>0</v>
      </c>
      <c r="BR312" s="36">
        <v>0</v>
      </c>
      <c r="BS312" s="36">
        <v>0</v>
      </c>
      <c r="BT312" s="36">
        <v>0</v>
      </c>
      <c r="BU312" s="36">
        <v>0</v>
      </c>
      <c r="BV312" s="36">
        <v>0</v>
      </c>
      <c r="BW312" s="36">
        <v>0</v>
      </c>
      <c r="BX312" s="3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14656666</v>
      </c>
      <c r="CE312" s="36">
        <v>17441433</v>
      </c>
      <c r="CF312" s="36">
        <v>0</v>
      </c>
      <c r="CG312" s="36">
        <v>2784767</v>
      </c>
      <c r="CH312" s="36">
        <v>0</v>
      </c>
      <c r="CI312" s="36">
        <v>0</v>
      </c>
      <c r="CJ312" s="36">
        <v>0</v>
      </c>
      <c r="CK312" s="36">
        <v>0</v>
      </c>
      <c r="CL312" s="36">
        <v>2784767</v>
      </c>
      <c r="CM312" s="36">
        <v>-17441433</v>
      </c>
      <c r="CN312" s="36">
        <v>0</v>
      </c>
      <c r="CO312" s="36">
        <v>0</v>
      </c>
      <c r="CP312" s="36">
        <v>0</v>
      </c>
      <c r="CQ312" s="36">
        <v>0</v>
      </c>
      <c r="CR312" s="36">
        <v>0</v>
      </c>
      <c r="CS312" s="36">
        <v>0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6">
        <v>0</v>
      </c>
      <c r="DC312" s="36">
        <v>0</v>
      </c>
      <c r="DD312" s="36">
        <v>0</v>
      </c>
      <c r="DE312" s="36">
        <v>-17441433</v>
      </c>
      <c r="DF312" s="36">
        <v>0</v>
      </c>
      <c r="DG312" s="36">
        <v>0</v>
      </c>
      <c r="DH312" s="36">
        <v>0</v>
      </c>
      <c r="DI312" s="36">
        <v>0</v>
      </c>
      <c r="DJ312" s="36">
        <v>0</v>
      </c>
      <c r="DK312" s="36">
        <v>0</v>
      </c>
      <c r="DL312" s="36">
        <v>0</v>
      </c>
      <c r="DM312" s="36">
        <v>0</v>
      </c>
      <c r="DN312" s="36">
        <v>0</v>
      </c>
      <c r="DO312" s="36">
        <v>0</v>
      </c>
      <c r="DP312" s="36">
        <v>0</v>
      </c>
      <c r="DQ312" s="36">
        <v>0</v>
      </c>
      <c r="DR312" s="36">
        <v>0</v>
      </c>
      <c r="DS312" s="36">
        <v>0</v>
      </c>
      <c r="DT312" s="36">
        <v>0</v>
      </c>
      <c r="DU312" s="36">
        <v>0</v>
      </c>
      <c r="DV312" s="36">
        <v>0</v>
      </c>
      <c r="DW312" s="36">
        <v>0</v>
      </c>
      <c r="DX312" s="36">
        <v>0</v>
      </c>
      <c r="DY312" s="36">
        <v>0</v>
      </c>
      <c r="DZ312" s="36">
        <v>0</v>
      </c>
      <c r="EA312" s="36">
        <v>0</v>
      </c>
      <c r="EB312" s="36">
        <v>0</v>
      </c>
      <c r="EC312" s="36">
        <v>0</v>
      </c>
      <c r="ED312" s="36">
        <v>0</v>
      </c>
      <c r="EE312" s="36">
        <v>0</v>
      </c>
      <c r="EF312" s="36">
        <v>0</v>
      </c>
      <c r="EG312" s="36">
        <v>0</v>
      </c>
      <c r="EH312" s="36">
        <v>0</v>
      </c>
      <c r="EI312" s="36">
        <v>0</v>
      </c>
      <c r="EJ312" s="36">
        <v>0</v>
      </c>
      <c r="EK312" s="36">
        <v>0</v>
      </c>
      <c r="EL312" s="36">
        <v>0</v>
      </c>
      <c r="EM312" s="36">
        <v>0</v>
      </c>
      <c r="EN312" s="36">
        <v>0</v>
      </c>
      <c r="EO312" s="36">
        <v>0</v>
      </c>
      <c r="EP312" s="36">
        <v>0</v>
      </c>
      <c r="EQ312" s="36">
        <v>0</v>
      </c>
      <c r="ER312" s="36">
        <v>0</v>
      </c>
      <c r="ES312" s="36">
        <v>0</v>
      </c>
      <c r="ET312" s="36">
        <v>0</v>
      </c>
      <c r="EU312" s="36">
        <v>0</v>
      </c>
      <c r="EV312" s="36">
        <v>0</v>
      </c>
      <c r="EW312" s="36">
        <v>0</v>
      </c>
      <c r="EX312" s="36">
        <v>0</v>
      </c>
      <c r="EY312" s="36">
        <v>0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0</v>
      </c>
      <c r="FF312" s="36">
        <v>0</v>
      </c>
      <c r="FG312" s="36">
        <v>0</v>
      </c>
      <c r="FH312" s="36">
        <v>0</v>
      </c>
      <c r="FI312" s="36">
        <v>0</v>
      </c>
      <c r="FJ312" s="36">
        <v>0</v>
      </c>
      <c r="FK312" s="36">
        <v>0</v>
      </c>
      <c r="FL312" s="36">
        <v>0</v>
      </c>
      <c r="FM312" s="36">
        <v>0</v>
      </c>
      <c r="FN312" s="36">
        <v>0</v>
      </c>
      <c r="FO312" s="36">
        <v>0</v>
      </c>
      <c r="FP312" s="36">
        <v>0</v>
      </c>
      <c r="FQ312" s="36">
        <v>2784767</v>
      </c>
      <c r="FR312" s="36">
        <v>0</v>
      </c>
      <c r="FS312" s="37"/>
      <c r="FT312" s="39">
        <f t="shared" si="199"/>
        <v>69873</v>
      </c>
      <c r="FU312" s="39">
        <f t="shared" si="200"/>
        <v>663</v>
      </c>
      <c r="FV312" s="39">
        <f t="shared" si="201"/>
        <v>0</v>
      </c>
      <c r="FW312" s="39">
        <f t="shared" si="202"/>
        <v>10600675</v>
      </c>
      <c r="FX312" s="39">
        <f t="shared" si="203"/>
        <v>0</v>
      </c>
      <c r="FY312" s="39">
        <f t="shared" si="204"/>
        <v>214815</v>
      </c>
      <c r="FZ312" s="39">
        <f t="shared" si="205"/>
        <v>0</v>
      </c>
      <c r="GA312" s="39">
        <f t="shared" si="206"/>
        <v>623910</v>
      </c>
      <c r="GB312" s="39">
        <f t="shared" si="207"/>
        <v>3063258</v>
      </c>
      <c r="GC312" s="39">
        <f t="shared" si="208"/>
        <v>0</v>
      </c>
      <c r="GD312" s="39">
        <f t="shared" si="209"/>
        <v>0</v>
      </c>
      <c r="GE312" s="39">
        <f t="shared" si="210"/>
        <v>0</v>
      </c>
      <c r="GF312" s="39"/>
      <c r="GG312" s="39"/>
      <c r="GH312" s="39">
        <f t="shared" si="211"/>
        <v>83472.268907563033</v>
      </c>
      <c r="GI312" s="39">
        <f t="shared" si="212"/>
        <v>0</v>
      </c>
      <c r="GJ312" s="39">
        <f t="shared" si="213"/>
        <v>14656666.268907564</v>
      </c>
      <c r="GK312" s="39"/>
      <c r="GL312" s="39">
        <f t="shared" si="214"/>
        <v>0</v>
      </c>
      <c r="GM312" s="39"/>
      <c r="GN312" s="39">
        <f t="shared" si="198"/>
        <v>0</v>
      </c>
      <c r="GO312" s="40">
        <f t="shared" si="215"/>
        <v>2784767</v>
      </c>
      <c r="GP312" s="40">
        <f t="shared" si="216"/>
        <v>17441433.268907562</v>
      </c>
      <c r="GQ312" s="40">
        <f t="shared" si="217"/>
        <v>17441433.268907562</v>
      </c>
      <c r="GR312" s="39" t="str">
        <f>IFERROR(VLOOKUP(CONCATENATE(C312,R312,S312),'Clientes Afectados'!$L$4:$M$249,2,0),"NO")</f>
        <v>NO</v>
      </c>
      <c r="GS312" s="64">
        <f t="shared" si="197"/>
        <v>30</v>
      </c>
      <c r="GT312" s="39" t="e">
        <f>+IF(GS312&gt;#REF!,"SI","NO")</f>
        <v>#REF!</v>
      </c>
    </row>
    <row r="313" spans="1:202" x14ac:dyDescent="0.25">
      <c r="A313" s="35">
        <v>43009</v>
      </c>
      <c r="B313" s="36">
        <v>1594986</v>
      </c>
      <c r="C313" s="36">
        <v>985980</v>
      </c>
      <c r="D313" s="36">
        <v>985980</v>
      </c>
      <c r="E313" s="37" t="s">
        <v>349</v>
      </c>
      <c r="F313" s="37" t="s">
        <v>229</v>
      </c>
      <c r="G313" s="37" t="s">
        <v>329</v>
      </c>
      <c r="H313" s="85" t="s">
        <v>231</v>
      </c>
      <c r="I313" s="37" t="s">
        <v>232</v>
      </c>
      <c r="J313" s="37" t="s">
        <v>233</v>
      </c>
      <c r="K313" s="37" t="s">
        <v>234</v>
      </c>
      <c r="L313" s="37" t="s">
        <v>235</v>
      </c>
      <c r="M313" s="37" t="s">
        <v>279</v>
      </c>
      <c r="N313" s="37" t="s">
        <v>330</v>
      </c>
      <c r="O313" s="37" t="s">
        <v>330</v>
      </c>
      <c r="P313" s="37" t="s">
        <v>239</v>
      </c>
      <c r="Q313" s="37" t="s">
        <v>240</v>
      </c>
      <c r="R313" s="38">
        <v>42983</v>
      </c>
      <c r="S313" s="38">
        <v>43013</v>
      </c>
      <c r="T313" s="38">
        <v>43015</v>
      </c>
      <c r="U313" s="36">
        <v>203502047</v>
      </c>
      <c r="V313" s="36">
        <v>51570</v>
      </c>
      <c r="W313" s="36">
        <v>0</v>
      </c>
      <c r="X313" s="36">
        <v>8683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264</v>
      </c>
      <c r="AE313" s="36">
        <v>267</v>
      </c>
      <c r="AF313" s="36">
        <v>151</v>
      </c>
      <c r="AG313" s="36">
        <v>254</v>
      </c>
      <c r="AH313" s="36">
        <v>83149</v>
      </c>
      <c r="AI313" s="36">
        <v>789</v>
      </c>
      <c r="AJ313" s="36">
        <v>0</v>
      </c>
      <c r="AK313" s="36">
        <v>3764295</v>
      </c>
      <c r="AL313" s="36">
        <v>0</v>
      </c>
      <c r="AM313" s="36">
        <v>0</v>
      </c>
      <c r="AN313" s="36">
        <v>0</v>
      </c>
      <c r="AO313" s="36">
        <v>0</v>
      </c>
      <c r="AP313" s="36">
        <v>0</v>
      </c>
      <c r="AQ313" s="36">
        <v>0</v>
      </c>
      <c r="AR313" s="36">
        <v>0</v>
      </c>
      <c r="AS313" s="36">
        <v>0</v>
      </c>
      <c r="AT313" s="36">
        <v>76281</v>
      </c>
      <c r="AU313" s="36">
        <v>0</v>
      </c>
      <c r="AV313" s="36">
        <v>0</v>
      </c>
      <c r="AW313" s="36">
        <v>29641</v>
      </c>
      <c r="AX313" s="36">
        <v>0</v>
      </c>
      <c r="AY313" s="36">
        <v>293030</v>
      </c>
      <c r="AZ313" s="36">
        <v>1534150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>
        <v>0</v>
      </c>
      <c r="BO313" s="36">
        <v>0</v>
      </c>
      <c r="BP313" s="36">
        <v>0</v>
      </c>
      <c r="BQ313" s="36">
        <v>0</v>
      </c>
      <c r="BR313" s="36">
        <v>0</v>
      </c>
      <c r="BS313" s="36">
        <v>0</v>
      </c>
      <c r="BT313" s="36">
        <v>0</v>
      </c>
      <c r="BU313" s="36">
        <v>0</v>
      </c>
      <c r="BV313" s="36">
        <v>0</v>
      </c>
      <c r="BW313" s="36">
        <v>0</v>
      </c>
      <c r="BX313" s="3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4858265</v>
      </c>
      <c r="CE313" s="36">
        <v>5781335</v>
      </c>
      <c r="CF313" s="36">
        <v>0</v>
      </c>
      <c r="CG313" s="36">
        <v>923070</v>
      </c>
      <c r="CH313" s="36">
        <v>0</v>
      </c>
      <c r="CI313" s="36">
        <v>0</v>
      </c>
      <c r="CJ313" s="36">
        <v>0</v>
      </c>
      <c r="CK313" s="36">
        <v>0</v>
      </c>
      <c r="CL313" s="36">
        <v>923070</v>
      </c>
      <c r="CM313" s="36">
        <v>-5781335</v>
      </c>
      <c r="CN313" s="36">
        <v>0</v>
      </c>
      <c r="CO313" s="36">
        <v>0</v>
      </c>
      <c r="CP313" s="36">
        <v>0</v>
      </c>
      <c r="CQ313" s="36">
        <v>0</v>
      </c>
      <c r="CR313" s="36">
        <v>0</v>
      </c>
      <c r="CS313" s="36">
        <v>0</v>
      </c>
      <c r="CT313" s="36">
        <v>0</v>
      </c>
      <c r="CU313" s="36">
        <v>0</v>
      </c>
      <c r="CV313" s="36">
        <v>0</v>
      </c>
      <c r="CW313" s="36">
        <v>0</v>
      </c>
      <c r="CX313" s="36">
        <v>0</v>
      </c>
      <c r="CY313" s="36">
        <v>0</v>
      </c>
      <c r="CZ313" s="36">
        <v>0</v>
      </c>
      <c r="DA313" s="36">
        <v>0</v>
      </c>
      <c r="DB313" s="36">
        <v>0</v>
      </c>
      <c r="DC313" s="36">
        <v>0</v>
      </c>
      <c r="DD313" s="36">
        <v>0</v>
      </c>
      <c r="DE313" s="36">
        <v>-5781335</v>
      </c>
      <c r="DF313" s="36">
        <v>0</v>
      </c>
      <c r="DG313" s="36">
        <v>0</v>
      </c>
      <c r="DH313" s="36">
        <v>0</v>
      </c>
      <c r="DI313" s="36">
        <v>0</v>
      </c>
      <c r="DJ313" s="36">
        <v>0</v>
      </c>
      <c r="DK313" s="36">
        <v>0</v>
      </c>
      <c r="DL313" s="36">
        <v>0</v>
      </c>
      <c r="DM313" s="36">
        <v>0</v>
      </c>
      <c r="DN313" s="36">
        <v>0</v>
      </c>
      <c r="DO313" s="36">
        <v>0</v>
      </c>
      <c r="DP313" s="36">
        <v>0</v>
      </c>
      <c r="DQ313" s="36">
        <v>0</v>
      </c>
      <c r="DR313" s="36">
        <v>0</v>
      </c>
      <c r="DS313" s="36">
        <v>0</v>
      </c>
      <c r="DT313" s="36">
        <v>0</v>
      </c>
      <c r="DU313" s="36">
        <v>0</v>
      </c>
      <c r="DV313" s="36">
        <v>0</v>
      </c>
      <c r="DW313" s="36">
        <v>0</v>
      </c>
      <c r="DX313" s="36">
        <v>0</v>
      </c>
      <c r="DY313" s="36">
        <v>0</v>
      </c>
      <c r="DZ313" s="36">
        <v>0</v>
      </c>
      <c r="EA313" s="36">
        <v>0</v>
      </c>
      <c r="EB313" s="36">
        <v>0</v>
      </c>
      <c r="EC313" s="36">
        <v>0</v>
      </c>
      <c r="ED313" s="36">
        <v>0</v>
      </c>
      <c r="EE313" s="36">
        <v>0</v>
      </c>
      <c r="EF313" s="36">
        <v>0</v>
      </c>
      <c r="EG313" s="36">
        <v>0</v>
      </c>
      <c r="EH313" s="36">
        <v>0</v>
      </c>
      <c r="EI313" s="36">
        <v>0</v>
      </c>
      <c r="EJ313" s="36">
        <v>0</v>
      </c>
      <c r="EK313" s="36">
        <v>0</v>
      </c>
      <c r="EL313" s="36">
        <v>0</v>
      </c>
      <c r="EM313" s="36">
        <v>0</v>
      </c>
      <c r="EN313" s="36">
        <v>0</v>
      </c>
      <c r="EO313" s="36">
        <v>0</v>
      </c>
      <c r="EP313" s="36">
        <v>0</v>
      </c>
      <c r="EQ313" s="36">
        <v>0</v>
      </c>
      <c r="ER313" s="36">
        <v>0</v>
      </c>
      <c r="ES313" s="36">
        <v>0</v>
      </c>
      <c r="ET313" s="36">
        <v>0</v>
      </c>
      <c r="EU313" s="36">
        <v>0</v>
      </c>
      <c r="EV313" s="36">
        <v>0</v>
      </c>
      <c r="EW313" s="36">
        <v>0</v>
      </c>
      <c r="EX313" s="36">
        <v>0</v>
      </c>
      <c r="EY313" s="36">
        <v>0</v>
      </c>
      <c r="EZ313" s="36">
        <v>0</v>
      </c>
      <c r="FA313" s="36">
        <v>0</v>
      </c>
      <c r="FB313" s="36">
        <v>0</v>
      </c>
      <c r="FC313" s="36">
        <v>0</v>
      </c>
      <c r="FD313" s="36">
        <v>0</v>
      </c>
      <c r="FE313" s="36">
        <v>0</v>
      </c>
      <c r="FF313" s="36">
        <v>0</v>
      </c>
      <c r="FG313" s="36">
        <v>0</v>
      </c>
      <c r="FH313" s="36">
        <v>0</v>
      </c>
      <c r="FI313" s="36">
        <v>0</v>
      </c>
      <c r="FJ313" s="36">
        <v>0</v>
      </c>
      <c r="FK313" s="36">
        <v>0</v>
      </c>
      <c r="FL313" s="36">
        <v>0</v>
      </c>
      <c r="FM313" s="36">
        <v>0</v>
      </c>
      <c r="FN313" s="36">
        <v>0</v>
      </c>
      <c r="FO313" s="36">
        <v>0</v>
      </c>
      <c r="FP313" s="36">
        <v>0</v>
      </c>
      <c r="FQ313" s="36">
        <v>923070</v>
      </c>
      <c r="FR313" s="36">
        <v>0</v>
      </c>
      <c r="FS313" s="37"/>
      <c r="FT313" s="39">
        <f t="shared" si="199"/>
        <v>69873</v>
      </c>
      <c r="FU313" s="39">
        <f t="shared" si="200"/>
        <v>663</v>
      </c>
      <c r="FV313" s="39">
        <f t="shared" si="201"/>
        <v>0</v>
      </c>
      <c r="FW313" s="39">
        <f t="shared" si="202"/>
        <v>3163273</v>
      </c>
      <c r="FX313" s="39">
        <f t="shared" si="203"/>
        <v>0</v>
      </c>
      <c r="FY313" s="39">
        <f t="shared" si="204"/>
        <v>64102</v>
      </c>
      <c r="FZ313" s="39">
        <f t="shared" si="205"/>
        <v>0</v>
      </c>
      <c r="GA313" s="39">
        <f t="shared" si="206"/>
        <v>246244</v>
      </c>
      <c r="GB313" s="39">
        <f t="shared" si="207"/>
        <v>1289202</v>
      </c>
      <c r="GC313" s="39">
        <f t="shared" si="208"/>
        <v>0</v>
      </c>
      <c r="GD313" s="39">
        <f t="shared" si="209"/>
        <v>0</v>
      </c>
      <c r="GE313" s="39">
        <f t="shared" si="210"/>
        <v>0</v>
      </c>
      <c r="GF313" s="39"/>
      <c r="GG313" s="39"/>
      <c r="GH313" s="39">
        <f t="shared" si="211"/>
        <v>24908.403361344539</v>
      </c>
      <c r="GI313" s="39">
        <f t="shared" si="212"/>
        <v>0</v>
      </c>
      <c r="GJ313" s="39">
        <f t="shared" si="213"/>
        <v>4858265.4033613447</v>
      </c>
      <c r="GK313" s="39"/>
      <c r="GL313" s="39">
        <f t="shared" si="214"/>
        <v>0</v>
      </c>
      <c r="GM313" s="39"/>
      <c r="GN313" s="39">
        <f t="shared" si="198"/>
        <v>0</v>
      </c>
      <c r="GO313" s="40">
        <f t="shared" si="215"/>
        <v>923070</v>
      </c>
      <c r="GP313" s="40">
        <f t="shared" si="216"/>
        <v>5781335.4033613447</v>
      </c>
      <c r="GQ313" s="40">
        <f t="shared" si="217"/>
        <v>5781335.4033613447</v>
      </c>
      <c r="GR313" s="39" t="str">
        <f>IFERROR(VLOOKUP(CONCATENATE(C313,R313,S313),'Clientes Afectados'!$L$4:$M$249,2,0),"NO")</f>
        <v>NO</v>
      </c>
      <c r="GS313" s="64">
        <f t="shared" si="197"/>
        <v>30</v>
      </c>
      <c r="GT313" s="39" t="e">
        <f>+IF(GS313&gt;#REF!,"SI","NO")</f>
        <v>#REF!</v>
      </c>
    </row>
    <row r="314" spans="1:202" x14ac:dyDescent="0.25">
      <c r="A314" s="35">
        <v>43009</v>
      </c>
      <c r="B314" s="36">
        <v>1594986</v>
      </c>
      <c r="C314" s="36">
        <v>1027882</v>
      </c>
      <c r="D314" s="36">
        <v>1027882</v>
      </c>
      <c r="E314" s="37" t="s">
        <v>350</v>
      </c>
      <c r="F314" s="37" t="s">
        <v>229</v>
      </c>
      <c r="G314" s="37" t="s">
        <v>332</v>
      </c>
      <c r="H314" s="85" t="s">
        <v>231</v>
      </c>
      <c r="I314" s="37" t="s">
        <v>244</v>
      </c>
      <c r="J314" s="37" t="s">
        <v>233</v>
      </c>
      <c r="K314" s="37" t="s">
        <v>234</v>
      </c>
      <c r="L314" s="37" t="s">
        <v>235</v>
      </c>
      <c r="M314" s="37" t="s">
        <v>279</v>
      </c>
      <c r="N314" s="37" t="s">
        <v>280</v>
      </c>
      <c r="O314" s="37" t="s">
        <v>280</v>
      </c>
      <c r="P314" s="37" t="s">
        <v>239</v>
      </c>
      <c r="Q314" s="37" t="s">
        <v>240</v>
      </c>
      <c r="R314" s="38">
        <v>42951</v>
      </c>
      <c r="S314" s="38">
        <v>43013</v>
      </c>
      <c r="T314" s="38">
        <v>43015</v>
      </c>
      <c r="U314" s="36">
        <v>203502047</v>
      </c>
      <c r="V314" s="36">
        <v>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6">
        <v>270199</v>
      </c>
      <c r="AD314" s="36">
        <v>0</v>
      </c>
      <c r="AE314" s="36">
        <v>0</v>
      </c>
      <c r="AF314" s="36">
        <v>0</v>
      </c>
      <c r="AG314" s="36">
        <v>0</v>
      </c>
      <c r="AH314" s="36">
        <v>83149</v>
      </c>
      <c r="AI314" s="36">
        <v>789</v>
      </c>
      <c r="AJ314" s="36">
        <v>0</v>
      </c>
      <c r="AK314" s="36">
        <v>19722876</v>
      </c>
      <c r="AL314" s="36">
        <v>0</v>
      </c>
      <c r="AM314" s="36">
        <v>0</v>
      </c>
      <c r="AN314" s="36">
        <v>0</v>
      </c>
      <c r="AO314" s="36">
        <v>0</v>
      </c>
      <c r="AP314" s="36">
        <v>0</v>
      </c>
      <c r="AQ314" s="36">
        <v>0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718415</v>
      </c>
      <c r="AZ314" s="36">
        <v>0</v>
      </c>
      <c r="BA314" s="36">
        <v>0</v>
      </c>
      <c r="BB314" s="36">
        <v>0</v>
      </c>
      <c r="BC314" s="36">
        <v>0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>
        <v>0</v>
      </c>
      <c r="BO314" s="36">
        <v>0</v>
      </c>
      <c r="BP314" s="36">
        <v>0</v>
      </c>
      <c r="BQ314" s="36">
        <v>0</v>
      </c>
      <c r="BR314" s="36">
        <v>0</v>
      </c>
      <c r="BS314" s="36">
        <v>0</v>
      </c>
      <c r="BT314" s="36">
        <v>0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17248091</v>
      </c>
      <c r="CE314" s="36">
        <v>20525228</v>
      </c>
      <c r="CF314" s="36">
        <v>0</v>
      </c>
      <c r="CG314" s="36">
        <v>3277137</v>
      </c>
      <c r="CH314" s="36">
        <v>0</v>
      </c>
      <c r="CI314" s="36">
        <v>0</v>
      </c>
      <c r="CJ314" s="36">
        <v>0</v>
      </c>
      <c r="CK314" s="36">
        <v>0</v>
      </c>
      <c r="CL314" s="36">
        <v>3277137</v>
      </c>
      <c r="CM314" s="36">
        <v>-20525228</v>
      </c>
      <c r="CN314" s="36">
        <v>0</v>
      </c>
      <c r="CO314" s="36">
        <v>0</v>
      </c>
      <c r="CP314" s="36">
        <v>0</v>
      </c>
      <c r="CQ314" s="36">
        <v>0</v>
      </c>
      <c r="CR314" s="36">
        <v>0</v>
      </c>
      <c r="CS314" s="36">
        <v>0</v>
      </c>
      <c r="CT314" s="36">
        <v>0</v>
      </c>
      <c r="CU314" s="36">
        <v>0</v>
      </c>
      <c r="CV314" s="36">
        <v>0</v>
      </c>
      <c r="CW314" s="36">
        <v>0</v>
      </c>
      <c r="CX314" s="36">
        <v>0</v>
      </c>
      <c r="CY314" s="36">
        <v>0</v>
      </c>
      <c r="CZ314" s="36">
        <v>0</v>
      </c>
      <c r="DA314" s="36">
        <v>0</v>
      </c>
      <c r="DB314" s="36">
        <v>0</v>
      </c>
      <c r="DC314" s="36">
        <v>0</v>
      </c>
      <c r="DD314" s="36">
        <v>0</v>
      </c>
      <c r="DE314" s="36">
        <v>-20525228</v>
      </c>
      <c r="DF314" s="36">
        <v>0</v>
      </c>
      <c r="DG314" s="36">
        <v>0</v>
      </c>
      <c r="DH314" s="36">
        <v>0</v>
      </c>
      <c r="DI314" s="36">
        <v>0</v>
      </c>
      <c r="DJ314" s="36">
        <v>0</v>
      </c>
      <c r="DK314" s="36">
        <v>0</v>
      </c>
      <c r="DL314" s="36">
        <v>0</v>
      </c>
      <c r="DM314" s="36">
        <v>0</v>
      </c>
      <c r="DN314" s="36">
        <v>0</v>
      </c>
      <c r="DO314" s="36">
        <v>0</v>
      </c>
      <c r="DP314" s="36">
        <v>0</v>
      </c>
      <c r="DQ314" s="36">
        <v>0</v>
      </c>
      <c r="DR314" s="36">
        <v>0</v>
      </c>
      <c r="DS314" s="36">
        <v>0</v>
      </c>
      <c r="DT314" s="36">
        <v>0</v>
      </c>
      <c r="DU314" s="36">
        <v>0</v>
      </c>
      <c r="DV314" s="36">
        <v>0</v>
      </c>
      <c r="DW314" s="36">
        <v>0</v>
      </c>
      <c r="DX314" s="36">
        <v>0</v>
      </c>
      <c r="DY314" s="36">
        <v>0</v>
      </c>
      <c r="DZ314" s="36">
        <v>0</v>
      </c>
      <c r="EA314" s="36">
        <v>0</v>
      </c>
      <c r="EB314" s="36">
        <v>0</v>
      </c>
      <c r="EC314" s="36">
        <v>0</v>
      </c>
      <c r="ED314" s="36">
        <v>0</v>
      </c>
      <c r="EE314" s="36">
        <v>0</v>
      </c>
      <c r="EF314" s="36">
        <v>0</v>
      </c>
      <c r="EG314" s="36">
        <v>0</v>
      </c>
      <c r="EH314" s="36">
        <v>0</v>
      </c>
      <c r="EI314" s="36">
        <v>0</v>
      </c>
      <c r="EJ314" s="36">
        <v>0</v>
      </c>
      <c r="EK314" s="36">
        <v>0</v>
      </c>
      <c r="EL314" s="36">
        <v>0</v>
      </c>
      <c r="EM314" s="36">
        <v>0</v>
      </c>
      <c r="EN314" s="36">
        <v>0</v>
      </c>
      <c r="EO314" s="36">
        <v>0</v>
      </c>
      <c r="EP314" s="36">
        <v>0</v>
      </c>
      <c r="EQ314" s="36">
        <v>0</v>
      </c>
      <c r="ER314" s="36">
        <v>0</v>
      </c>
      <c r="ES314" s="36">
        <v>0</v>
      </c>
      <c r="ET314" s="36">
        <v>0</v>
      </c>
      <c r="EU314" s="36">
        <v>0</v>
      </c>
      <c r="EV314" s="36">
        <v>0</v>
      </c>
      <c r="EW314" s="36">
        <v>0</v>
      </c>
      <c r="EX314" s="36">
        <v>0</v>
      </c>
      <c r="EY314" s="36">
        <v>0</v>
      </c>
      <c r="EZ314" s="36">
        <v>0</v>
      </c>
      <c r="FA314" s="36">
        <v>0</v>
      </c>
      <c r="FB314" s="36">
        <v>0</v>
      </c>
      <c r="FC314" s="36">
        <v>0</v>
      </c>
      <c r="FD314" s="36">
        <v>0</v>
      </c>
      <c r="FE314" s="36">
        <v>0</v>
      </c>
      <c r="FF314" s="36">
        <v>0</v>
      </c>
      <c r="FG314" s="36">
        <v>0</v>
      </c>
      <c r="FH314" s="36">
        <v>0</v>
      </c>
      <c r="FI314" s="36">
        <v>0</v>
      </c>
      <c r="FJ314" s="36">
        <v>0</v>
      </c>
      <c r="FK314" s="36">
        <v>0</v>
      </c>
      <c r="FL314" s="36">
        <v>0</v>
      </c>
      <c r="FM314" s="36">
        <v>0</v>
      </c>
      <c r="FN314" s="36">
        <v>0</v>
      </c>
      <c r="FO314" s="36">
        <v>0</v>
      </c>
      <c r="FP314" s="36">
        <v>0</v>
      </c>
      <c r="FQ314" s="36">
        <v>3277137</v>
      </c>
      <c r="FR314" s="36">
        <v>0</v>
      </c>
      <c r="FS314" s="37"/>
      <c r="FT314" s="39">
        <f t="shared" si="199"/>
        <v>69873</v>
      </c>
      <c r="FU314" s="39">
        <f t="shared" si="200"/>
        <v>663</v>
      </c>
      <c r="FV314" s="39">
        <f t="shared" si="201"/>
        <v>0</v>
      </c>
      <c r="FW314" s="39">
        <f t="shared" si="202"/>
        <v>16573845</v>
      </c>
      <c r="FX314" s="39">
        <f t="shared" si="203"/>
        <v>0</v>
      </c>
      <c r="FY314" s="39">
        <f t="shared" si="204"/>
        <v>0</v>
      </c>
      <c r="FZ314" s="39">
        <f t="shared" si="205"/>
        <v>0</v>
      </c>
      <c r="GA314" s="39">
        <f t="shared" si="206"/>
        <v>603710</v>
      </c>
      <c r="GB314" s="39">
        <f t="shared" si="207"/>
        <v>0</v>
      </c>
      <c r="GC314" s="39">
        <f t="shared" si="208"/>
        <v>0</v>
      </c>
      <c r="GD314" s="39">
        <f t="shared" si="209"/>
        <v>0</v>
      </c>
      <c r="GE314" s="39">
        <f t="shared" si="210"/>
        <v>0</v>
      </c>
      <c r="GF314" s="39"/>
      <c r="GG314" s="39"/>
      <c r="GH314" s="39">
        <f t="shared" si="211"/>
        <v>0</v>
      </c>
      <c r="GI314" s="39">
        <f t="shared" si="212"/>
        <v>0</v>
      </c>
      <c r="GJ314" s="39">
        <f t="shared" si="213"/>
        <v>17248091</v>
      </c>
      <c r="GK314" s="39"/>
      <c r="GL314" s="39">
        <f t="shared" si="214"/>
        <v>0</v>
      </c>
      <c r="GM314" s="39"/>
      <c r="GN314" s="39">
        <f t="shared" si="198"/>
        <v>0</v>
      </c>
      <c r="GO314" s="40">
        <f t="shared" si="215"/>
        <v>3277137</v>
      </c>
      <c r="GP314" s="40">
        <f t="shared" si="216"/>
        <v>20525228</v>
      </c>
      <c r="GQ314" s="40">
        <f t="shared" si="217"/>
        <v>20525228</v>
      </c>
      <c r="GR314" s="39" t="str">
        <f>IFERROR(VLOOKUP(CONCATENATE(C314,R314,S314),'Clientes Afectados'!$L$4:$M$249,2,0),"NO")</f>
        <v>NO</v>
      </c>
      <c r="GS314" s="64">
        <f t="shared" si="197"/>
        <v>62</v>
      </c>
      <c r="GT314" s="39" t="e">
        <f>+IF(GS314&gt;#REF!,"SI","NO")</f>
        <v>#REF!</v>
      </c>
    </row>
    <row r="315" spans="1:202" x14ac:dyDescent="0.25">
      <c r="A315" s="35">
        <v>43009</v>
      </c>
      <c r="B315" s="36">
        <v>1594986</v>
      </c>
      <c r="C315" s="36">
        <v>1263130</v>
      </c>
      <c r="D315" s="36">
        <v>1263130</v>
      </c>
      <c r="E315" s="37" t="s">
        <v>267</v>
      </c>
      <c r="F315" s="37" t="s">
        <v>229</v>
      </c>
      <c r="G315" s="37" t="s">
        <v>268</v>
      </c>
      <c r="H315" s="85" t="s">
        <v>231</v>
      </c>
      <c r="I315" s="37" t="s">
        <v>262</v>
      </c>
      <c r="J315" s="37" t="s">
        <v>233</v>
      </c>
      <c r="K315" s="37" t="s">
        <v>234</v>
      </c>
      <c r="L315" s="37" t="s">
        <v>235</v>
      </c>
      <c r="M315" s="37" t="s">
        <v>269</v>
      </c>
      <c r="N315" s="37" t="s">
        <v>270</v>
      </c>
      <c r="O315" s="37" t="s">
        <v>270</v>
      </c>
      <c r="P315" s="37" t="s">
        <v>239</v>
      </c>
      <c r="Q315" s="37" t="s">
        <v>240</v>
      </c>
      <c r="R315" s="38">
        <v>42983</v>
      </c>
      <c r="S315" s="38">
        <v>43013</v>
      </c>
      <c r="T315" s="38">
        <v>43015</v>
      </c>
      <c r="U315" s="36">
        <v>203502047</v>
      </c>
      <c r="V315" s="36">
        <v>26739</v>
      </c>
      <c r="W315" s="36">
        <v>0</v>
      </c>
      <c r="X315" s="36">
        <v>6102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50</v>
      </c>
      <c r="AE315" s="36">
        <v>53</v>
      </c>
      <c r="AF315" s="36">
        <v>47</v>
      </c>
      <c r="AG315" s="36">
        <v>48</v>
      </c>
      <c r="AH315" s="36">
        <v>0</v>
      </c>
      <c r="AI315" s="36">
        <v>789</v>
      </c>
      <c r="AJ315" s="36">
        <v>0</v>
      </c>
      <c r="AK315" s="36">
        <v>1951783</v>
      </c>
      <c r="AL315" s="36">
        <v>0</v>
      </c>
      <c r="AM315" s="36">
        <v>0</v>
      </c>
      <c r="AN315" s="36">
        <v>0</v>
      </c>
      <c r="AO315" s="36">
        <v>0</v>
      </c>
      <c r="AP315" s="36">
        <v>0</v>
      </c>
      <c r="AQ315" s="36">
        <v>0</v>
      </c>
      <c r="AR315" s="36">
        <v>0</v>
      </c>
      <c r="AS315" s="36">
        <v>0</v>
      </c>
      <c r="AT315" s="36">
        <v>39552</v>
      </c>
      <c r="AU315" s="36">
        <v>0</v>
      </c>
      <c r="AV315" s="36">
        <v>0</v>
      </c>
      <c r="AW315" s="36">
        <v>15369</v>
      </c>
      <c r="AX315" s="36">
        <v>0</v>
      </c>
      <c r="AY315" s="36">
        <v>58167</v>
      </c>
      <c r="AZ315" s="36">
        <v>291763</v>
      </c>
      <c r="BA315" s="36">
        <v>0</v>
      </c>
      <c r="BB315" s="36">
        <v>0</v>
      </c>
      <c r="BC315" s="36">
        <v>0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>
        <v>0</v>
      </c>
      <c r="BO315" s="36">
        <v>0</v>
      </c>
      <c r="BP315" s="36">
        <v>0</v>
      </c>
      <c r="BQ315" s="36">
        <v>0</v>
      </c>
      <c r="BR315" s="36">
        <v>0</v>
      </c>
      <c r="BS315" s="36">
        <v>0</v>
      </c>
      <c r="BT315" s="36">
        <v>0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1981028</v>
      </c>
      <c r="CE315" s="36">
        <v>2357423</v>
      </c>
      <c r="CF315" s="36">
        <v>0</v>
      </c>
      <c r="CG315" s="36">
        <v>376395</v>
      </c>
      <c r="CH315" s="36">
        <v>0</v>
      </c>
      <c r="CI315" s="36">
        <v>0</v>
      </c>
      <c r="CJ315" s="36">
        <v>0</v>
      </c>
      <c r="CK315" s="36">
        <v>0</v>
      </c>
      <c r="CL315" s="36">
        <v>376395</v>
      </c>
      <c r="CM315" s="36">
        <v>-2357423</v>
      </c>
      <c r="CN315" s="36">
        <v>0</v>
      </c>
      <c r="CO315" s="36">
        <v>0</v>
      </c>
      <c r="CP315" s="36">
        <v>0</v>
      </c>
      <c r="CQ315" s="36">
        <v>0</v>
      </c>
      <c r="CR315" s="36">
        <v>0</v>
      </c>
      <c r="CS315" s="36">
        <v>0</v>
      </c>
      <c r="CT315" s="36">
        <v>0</v>
      </c>
      <c r="CU315" s="36">
        <v>0</v>
      </c>
      <c r="CV315" s="36">
        <v>0</v>
      </c>
      <c r="CW315" s="36">
        <v>0</v>
      </c>
      <c r="CX315" s="36">
        <v>0</v>
      </c>
      <c r="CY315" s="36">
        <v>0</v>
      </c>
      <c r="CZ315" s="36">
        <v>0</v>
      </c>
      <c r="DA315" s="36">
        <v>0</v>
      </c>
      <c r="DB315" s="36">
        <v>0</v>
      </c>
      <c r="DC315" s="36">
        <v>0</v>
      </c>
      <c r="DD315" s="36">
        <v>0</v>
      </c>
      <c r="DE315" s="36">
        <v>-2357423</v>
      </c>
      <c r="DF315" s="36">
        <v>0</v>
      </c>
      <c r="DG315" s="36">
        <v>0</v>
      </c>
      <c r="DH315" s="36">
        <v>0</v>
      </c>
      <c r="DI315" s="36">
        <v>0</v>
      </c>
      <c r="DJ315" s="36">
        <v>0</v>
      </c>
      <c r="DK315" s="36">
        <v>0</v>
      </c>
      <c r="DL315" s="36">
        <v>0</v>
      </c>
      <c r="DM315" s="36">
        <v>0</v>
      </c>
      <c r="DN315" s="36">
        <v>0</v>
      </c>
      <c r="DO315" s="36">
        <v>0</v>
      </c>
      <c r="DP315" s="36">
        <v>0</v>
      </c>
      <c r="DQ315" s="36">
        <v>0</v>
      </c>
      <c r="DR315" s="36">
        <v>0</v>
      </c>
      <c r="DS315" s="36">
        <v>0</v>
      </c>
      <c r="DT315" s="36">
        <v>0</v>
      </c>
      <c r="DU315" s="36">
        <v>0</v>
      </c>
      <c r="DV315" s="36">
        <v>0</v>
      </c>
      <c r="DW315" s="36">
        <v>0</v>
      </c>
      <c r="DX315" s="36">
        <v>0</v>
      </c>
      <c r="DY315" s="36">
        <v>0</v>
      </c>
      <c r="DZ315" s="36">
        <v>0</v>
      </c>
      <c r="EA315" s="36">
        <v>0</v>
      </c>
      <c r="EB315" s="36">
        <v>0</v>
      </c>
      <c r="EC315" s="36">
        <v>0</v>
      </c>
      <c r="ED315" s="36">
        <v>0</v>
      </c>
      <c r="EE315" s="36">
        <v>0</v>
      </c>
      <c r="EF315" s="36">
        <v>0</v>
      </c>
      <c r="EG315" s="36">
        <v>0</v>
      </c>
      <c r="EH315" s="36">
        <v>0</v>
      </c>
      <c r="EI315" s="36">
        <v>0</v>
      </c>
      <c r="EJ315" s="36">
        <v>0</v>
      </c>
      <c r="EK315" s="36">
        <v>0</v>
      </c>
      <c r="EL315" s="36">
        <v>0</v>
      </c>
      <c r="EM315" s="36">
        <v>0</v>
      </c>
      <c r="EN315" s="36">
        <v>0</v>
      </c>
      <c r="EO315" s="36">
        <v>0</v>
      </c>
      <c r="EP315" s="36">
        <v>0</v>
      </c>
      <c r="EQ315" s="36">
        <v>0</v>
      </c>
      <c r="ER315" s="36">
        <v>0</v>
      </c>
      <c r="ES315" s="36">
        <v>0</v>
      </c>
      <c r="ET315" s="36">
        <v>0</v>
      </c>
      <c r="EU315" s="36">
        <v>0</v>
      </c>
      <c r="EV315" s="36">
        <v>0</v>
      </c>
      <c r="EW315" s="36">
        <v>0</v>
      </c>
      <c r="EX315" s="36">
        <v>0</v>
      </c>
      <c r="EY315" s="36">
        <v>0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0</v>
      </c>
      <c r="FF315" s="36">
        <v>0</v>
      </c>
      <c r="FG315" s="36">
        <v>0</v>
      </c>
      <c r="FH315" s="36">
        <v>0</v>
      </c>
      <c r="FI315" s="36">
        <v>0</v>
      </c>
      <c r="FJ315" s="36">
        <v>0</v>
      </c>
      <c r="FK315" s="36">
        <v>0</v>
      </c>
      <c r="FL315" s="36">
        <v>0</v>
      </c>
      <c r="FM315" s="36">
        <v>0</v>
      </c>
      <c r="FN315" s="36">
        <v>0</v>
      </c>
      <c r="FO315" s="36">
        <v>0</v>
      </c>
      <c r="FP315" s="36">
        <v>0</v>
      </c>
      <c r="FQ315" s="36">
        <v>376395</v>
      </c>
      <c r="FR315" s="36">
        <v>0</v>
      </c>
      <c r="FS315" s="37"/>
      <c r="FT315" s="39">
        <f t="shared" si="199"/>
        <v>0</v>
      </c>
      <c r="FU315" s="39">
        <f t="shared" si="200"/>
        <v>663</v>
      </c>
      <c r="FV315" s="39">
        <f t="shared" si="201"/>
        <v>0</v>
      </c>
      <c r="FW315" s="39">
        <f t="shared" si="202"/>
        <v>1640154</v>
      </c>
      <c r="FX315" s="39">
        <f t="shared" si="203"/>
        <v>0</v>
      </c>
      <c r="FY315" s="39">
        <f t="shared" si="204"/>
        <v>33237</v>
      </c>
      <c r="FZ315" s="39">
        <f t="shared" si="205"/>
        <v>0</v>
      </c>
      <c r="GA315" s="39">
        <f t="shared" si="206"/>
        <v>48880</v>
      </c>
      <c r="GB315" s="39">
        <f t="shared" si="207"/>
        <v>245179</v>
      </c>
      <c r="GC315" s="39">
        <f t="shared" si="208"/>
        <v>0</v>
      </c>
      <c r="GD315" s="39">
        <f t="shared" si="209"/>
        <v>0</v>
      </c>
      <c r="GE315" s="39">
        <f t="shared" si="210"/>
        <v>0</v>
      </c>
      <c r="GF315" s="39"/>
      <c r="GG315" s="39"/>
      <c r="GH315" s="39">
        <f t="shared" si="211"/>
        <v>12915.126050420169</v>
      </c>
      <c r="GI315" s="39">
        <f t="shared" si="212"/>
        <v>0</v>
      </c>
      <c r="GJ315" s="39">
        <f t="shared" si="213"/>
        <v>1981028.1260504201</v>
      </c>
      <c r="GK315" s="39"/>
      <c r="GL315" s="39">
        <f t="shared" si="214"/>
        <v>0</v>
      </c>
      <c r="GM315" s="39"/>
      <c r="GN315" s="39">
        <f t="shared" si="198"/>
        <v>0</v>
      </c>
      <c r="GO315" s="40">
        <f t="shared" si="215"/>
        <v>376395</v>
      </c>
      <c r="GP315" s="40">
        <f t="shared" si="216"/>
        <v>2357423.1260504201</v>
      </c>
      <c r="GQ315" s="40">
        <f t="shared" si="217"/>
        <v>2357423.1260504201</v>
      </c>
      <c r="GR315" s="39" t="str">
        <f>IFERROR(VLOOKUP(CONCATENATE(C315,R315,S315),'Clientes Afectados'!$L$4:$M$249,2,0),"NO")</f>
        <v>NO</v>
      </c>
      <c r="GS315" s="64">
        <f t="shared" si="197"/>
        <v>30</v>
      </c>
      <c r="GT315" s="39" t="e">
        <f>+IF(GS315&gt;#REF!,"SI","NO")</f>
        <v>#REF!</v>
      </c>
    </row>
    <row r="316" spans="1:202" x14ac:dyDescent="0.25">
      <c r="A316" s="35">
        <v>43009</v>
      </c>
      <c r="B316" s="36">
        <v>1594986</v>
      </c>
      <c r="C316" s="36">
        <v>1314153</v>
      </c>
      <c r="D316" s="36">
        <v>1314153</v>
      </c>
      <c r="E316" s="37" t="s">
        <v>271</v>
      </c>
      <c r="F316" s="37" t="s">
        <v>229</v>
      </c>
      <c r="G316" s="37" t="s">
        <v>272</v>
      </c>
      <c r="H316" s="85" t="s">
        <v>231</v>
      </c>
      <c r="I316" s="37" t="s">
        <v>262</v>
      </c>
      <c r="J316" s="37" t="s">
        <v>233</v>
      </c>
      <c r="K316" s="37" t="s">
        <v>234</v>
      </c>
      <c r="L316" s="37" t="s">
        <v>235</v>
      </c>
      <c r="M316" s="37" t="s">
        <v>245</v>
      </c>
      <c r="N316" s="37" t="s">
        <v>246</v>
      </c>
      <c r="O316" s="37" t="s">
        <v>246</v>
      </c>
      <c r="P316" s="37" t="s">
        <v>239</v>
      </c>
      <c r="Q316" s="37" t="s">
        <v>240</v>
      </c>
      <c r="R316" s="38">
        <v>42983</v>
      </c>
      <c r="S316" s="38">
        <v>43013</v>
      </c>
      <c r="T316" s="38">
        <v>43015</v>
      </c>
      <c r="U316" s="36">
        <v>203502047</v>
      </c>
      <c r="V316" s="36">
        <v>34391</v>
      </c>
      <c r="W316" s="36">
        <v>0</v>
      </c>
      <c r="X316" s="36">
        <v>210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99</v>
      </c>
      <c r="AE316" s="36">
        <v>110</v>
      </c>
      <c r="AF316" s="36">
        <v>72</v>
      </c>
      <c r="AG316" s="36">
        <v>92</v>
      </c>
      <c r="AH316" s="36">
        <v>0</v>
      </c>
      <c r="AI316" s="36">
        <v>789</v>
      </c>
      <c r="AJ316" s="36">
        <v>0</v>
      </c>
      <c r="AK316" s="36">
        <v>2510332</v>
      </c>
      <c r="AL316" s="36">
        <v>0</v>
      </c>
      <c r="AM316" s="36">
        <v>0</v>
      </c>
      <c r="AN316" s="36">
        <v>0</v>
      </c>
      <c r="AO316" s="36">
        <v>0</v>
      </c>
      <c r="AP316" s="36">
        <v>0</v>
      </c>
      <c r="AQ316" s="36">
        <v>0</v>
      </c>
      <c r="AR316" s="36">
        <v>0</v>
      </c>
      <c r="AS316" s="36">
        <v>0</v>
      </c>
      <c r="AT316" s="36">
        <v>50870</v>
      </c>
      <c r="AU316" s="36">
        <v>0</v>
      </c>
      <c r="AV316" s="36">
        <v>0</v>
      </c>
      <c r="AW316" s="36">
        <v>19767</v>
      </c>
      <c r="AX316" s="36">
        <v>0</v>
      </c>
      <c r="AY316" s="36">
        <v>121273</v>
      </c>
      <c r="AZ316" s="36">
        <v>559420</v>
      </c>
      <c r="BA316" s="36">
        <v>0</v>
      </c>
      <c r="BB316" s="36">
        <v>0</v>
      </c>
      <c r="BC316" s="36">
        <v>0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>
        <v>0</v>
      </c>
      <c r="BN316" s="36">
        <v>0</v>
      </c>
      <c r="BO316" s="36">
        <v>0</v>
      </c>
      <c r="BP316" s="36">
        <v>0</v>
      </c>
      <c r="BQ316" s="36">
        <v>0</v>
      </c>
      <c r="BR316" s="36">
        <v>0</v>
      </c>
      <c r="BS316" s="36">
        <v>0</v>
      </c>
      <c r="BT316" s="36">
        <v>0</v>
      </c>
      <c r="BU316" s="36">
        <v>0</v>
      </c>
      <c r="BV316" s="36">
        <v>0</v>
      </c>
      <c r="BW316" s="36">
        <v>0</v>
      </c>
      <c r="BX316" s="3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2741556</v>
      </c>
      <c r="CE316" s="36">
        <v>3262452</v>
      </c>
      <c r="CF316" s="36">
        <v>0</v>
      </c>
      <c r="CG316" s="36">
        <v>520896</v>
      </c>
      <c r="CH316" s="36">
        <v>0</v>
      </c>
      <c r="CI316" s="36">
        <v>0</v>
      </c>
      <c r="CJ316" s="36">
        <v>0</v>
      </c>
      <c r="CK316" s="36">
        <v>0</v>
      </c>
      <c r="CL316" s="36">
        <v>520896</v>
      </c>
      <c r="CM316" s="36">
        <v>-3262452</v>
      </c>
      <c r="CN316" s="36">
        <v>0</v>
      </c>
      <c r="CO316" s="36">
        <v>0</v>
      </c>
      <c r="CP316" s="36">
        <v>0</v>
      </c>
      <c r="CQ316" s="36">
        <v>0</v>
      </c>
      <c r="CR316" s="36">
        <v>0</v>
      </c>
      <c r="CS316" s="36">
        <v>0</v>
      </c>
      <c r="CT316" s="36">
        <v>0</v>
      </c>
      <c r="CU316" s="36">
        <v>0</v>
      </c>
      <c r="CV316" s="36">
        <v>0</v>
      </c>
      <c r="CW316" s="36">
        <v>0</v>
      </c>
      <c r="CX316" s="36">
        <v>0</v>
      </c>
      <c r="CY316" s="36">
        <v>0</v>
      </c>
      <c r="CZ316" s="36">
        <v>0</v>
      </c>
      <c r="DA316" s="36">
        <v>0</v>
      </c>
      <c r="DB316" s="36">
        <v>0</v>
      </c>
      <c r="DC316" s="36">
        <v>0</v>
      </c>
      <c r="DD316" s="36">
        <v>0</v>
      </c>
      <c r="DE316" s="36">
        <v>-3262452</v>
      </c>
      <c r="DF316" s="36">
        <v>0</v>
      </c>
      <c r="DG316" s="36">
        <v>0</v>
      </c>
      <c r="DH316" s="36">
        <v>0</v>
      </c>
      <c r="DI316" s="36">
        <v>0</v>
      </c>
      <c r="DJ316" s="36">
        <v>0</v>
      </c>
      <c r="DK316" s="36">
        <v>0</v>
      </c>
      <c r="DL316" s="36">
        <v>0</v>
      </c>
      <c r="DM316" s="36">
        <v>0</v>
      </c>
      <c r="DN316" s="36">
        <v>0</v>
      </c>
      <c r="DO316" s="36">
        <v>0</v>
      </c>
      <c r="DP316" s="36">
        <v>0</v>
      </c>
      <c r="DQ316" s="36">
        <v>0</v>
      </c>
      <c r="DR316" s="36">
        <v>0</v>
      </c>
      <c r="DS316" s="36">
        <v>0</v>
      </c>
      <c r="DT316" s="36">
        <v>0</v>
      </c>
      <c r="DU316" s="36">
        <v>0</v>
      </c>
      <c r="DV316" s="36">
        <v>0</v>
      </c>
      <c r="DW316" s="36">
        <v>0</v>
      </c>
      <c r="DX316" s="36">
        <v>0</v>
      </c>
      <c r="DY316" s="36">
        <v>0</v>
      </c>
      <c r="DZ316" s="36">
        <v>0</v>
      </c>
      <c r="EA316" s="36">
        <v>0</v>
      </c>
      <c r="EB316" s="36">
        <v>0</v>
      </c>
      <c r="EC316" s="36">
        <v>0</v>
      </c>
      <c r="ED316" s="36">
        <v>0</v>
      </c>
      <c r="EE316" s="36">
        <v>0</v>
      </c>
      <c r="EF316" s="36">
        <v>0</v>
      </c>
      <c r="EG316" s="36">
        <v>0</v>
      </c>
      <c r="EH316" s="36">
        <v>0</v>
      </c>
      <c r="EI316" s="36">
        <v>0</v>
      </c>
      <c r="EJ316" s="36">
        <v>0</v>
      </c>
      <c r="EK316" s="36">
        <v>0</v>
      </c>
      <c r="EL316" s="36">
        <v>0</v>
      </c>
      <c r="EM316" s="36">
        <v>0</v>
      </c>
      <c r="EN316" s="36">
        <v>0</v>
      </c>
      <c r="EO316" s="36">
        <v>0</v>
      </c>
      <c r="EP316" s="36">
        <v>0</v>
      </c>
      <c r="EQ316" s="36">
        <v>0</v>
      </c>
      <c r="ER316" s="36">
        <v>0</v>
      </c>
      <c r="ES316" s="36">
        <v>0</v>
      </c>
      <c r="ET316" s="36">
        <v>0</v>
      </c>
      <c r="EU316" s="36">
        <v>0</v>
      </c>
      <c r="EV316" s="36">
        <v>0</v>
      </c>
      <c r="EW316" s="36">
        <v>0</v>
      </c>
      <c r="EX316" s="36">
        <v>0</v>
      </c>
      <c r="EY316" s="36">
        <v>0</v>
      </c>
      <c r="EZ316" s="36">
        <v>0</v>
      </c>
      <c r="FA316" s="36">
        <v>0</v>
      </c>
      <c r="FB316" s="36">
        <v>0</v>
      </c>
      <c r="FC316" s="36">
        <v>0</v>
      </c>
      <c r="FD316" s="36">
        <v>0</v>
      </c>
      <c r="FE316" s="36">
        <v>0</v>
      </c>
      <c r="FF316" s="36">
        <v>0</v>
      </c>
      <c r="FG316" s="36">
        <v>0</v>
      </c>
      <c r="FH316" s="36">
        <v>0</v>
      </c>
      <c r="FI316" s="36">
        <v>0</v>
      </c>
      <c r="FJ316" s="36">
        <v>0</v>
      </c>
      <c r="FK316" s="36">
        <v>0</v>
      </c>
      <c r="FL316" s="36">
        <v>0</v>
      </c>
      <c r="FM316" s="36">
        <v>0</v>
      </c>
      <c r="FN316" s="36">
        <v>0</v>
      </c>
      <c r="FO316" s="36">
        <v>0</v>
      </c>
      <c r="FP316" s="36">
        <v>0</v>
      </c>
      <c r="FQ316" s="36">
        <v>520896</v>
      </c>
      <c r="FR316" s="36">
        <v>0</v>
      </c>
      <c r="FS316" s="37"/>
      <c r="FT316" s="39">
        <f t="shared" si="199"/>
        <v>0</v>
      </c>
      <c r="FU316" s="39">
        <f t="shared" si="200"/>
        <v>663</v>
      </c>
      <c r="FV316" s="39">
        <f t="shared" si="201"/>
        <v>0</v>
      </c>
      <c r="FW316" s="39">
        <f t="shared" si="202"/>
        <v>2109523</v>
      </c>
      <c r="FX316" s="39">
        <f t="shared" si="203"/>
        <v>0</v>
      </c>
      <c r="FY316" s="39">
        <f t="shared" si="204"/>
        <v>42748</v>
      </c>
      <c r="FZ316" s="39">
        <f t="shared" si="205"/>
        <v>0</v>
      </c>
      <c r="GA316" s="39">
        <f t="shared" si="206"/>
        <v>101910</v>
      </c>
      <c r="GB316" s="39">
        <f t="shared" si="207"/>
        <v>470101</v>
      </c>
      <c r="GC316" s="39">
        <f t="shared" si="208"/>
        <v>0</v>
      </c>
      <c r="GD316" s="39">
        <f t="shared" si="209"/>
        <v>0</v>
      </c>
      <c r="GE316" s="39">
        <f t="shared" si="210"/>
        <v>0</v>
      </c>
      <c r="GF316" s="39"/>
      <c r="GG316" s="39"/>
      <c r="GH316" s="39">
        <f t="shared" si="211"/>
        <v>16610.9243697479</v>
      </c>
      <c r="GI316" s="39">
        <f t="shared" si="212"/>
        <v>0</v>
      </c>
      <c r="GJ316" s="39">
        <f t="shared" si="213"/>
        <v>2741555.9243697478</v>
      </c>
      <c r="GK316" s="39"/>
      <c r="GL316" s="39">
        <f t="shared" si="214"/>
        <v>0</v>
      </c>
      <c r="GM316" s="39"/>
      <c r="GN316" s="39">
        <f t="shared" si="198"/>
        <v>0</v>
      </c>
      <c r="GO316" s="40">
        <f t="shared" si="215"/>
        <v>520896</v>
      </c>
      <c r="GP316" s="40">
        <f t="shared" si="216"/>
        <v>3262451.9243697478</v>
      </c>
      <c r="GQ316" s="40">
        <f t="shared" si="217"/>
        <v>3262451.9243697478</v>
      </c>
      <c r="GR316" s="39" t="str">
        <f>IFERROR(VLOOKUP(CONCATENATE(C316,R316,S316),'Clientes Afectados'!$L$4:$M$249,2,0),"NO")</f>
        <v>NO</v>
      </c>
      <c r="GS316" s="64">
        <f t="shared" si="197"/>
        <v>30</v>
      </c>
      <c r="GT316" s="39" t="e">
        <f>+IF(GS316&gt;#REF!,"SI","NO")</f>
        <v>#REF!</v>
      </c>
    </row>
    <row r="317" spans="1:202" x14ac:dyDescent="0.25">
      <c r="A317" s="35">
        <v>43009</v>
      </c>
      <c r="B317" s="36">
        <v>1594986</v>
      </c>
      <c r="C317" s="36">
        <v>1314156</v>
      </c>
      <c r="D317" s="36">
        <v>1314156</v>
      </c>
      <c r="E317" s="37" t="s">
        <v>273</v>
      </c>
      <c r="F317" s="37" t="s">
        <v>229</v>
      </c>
      <c r="G317" s="37" t="s">
        <v>274</v>
      </c>
      <c r="H317" s="85" t="s">
        <v>231</v>
      </c>
      <c r="I317" s="37" t="s">
        <v>262</v>
      </c>
      <c r="J317" s="37" t="s">
        <v>233</v>
      </c>
      <c r="K317" s="37" t="s">
        <v>234</v>
      </c>
      <c r="L317" s="37" t="s">
        <v>235</v>
      </c>
      <c r="M317" s="37" t="s">
        <v>245</v>
      </c>
      <c r="N317" s="37" t="s">
        <v>245</v>
      </c>
      <c r="O317" s="37" t="s">
        <v>245</v>
      </c>
      <c r="P317" s="37" t="s">
        <v>239</v>
      </c>
      <c r="Q317" s="37" t="s">
        <v>240</v>
      </c>
      <c r="R317" s="38">
        <v>42983</v>
      </c>
      <c r="S317" s="38">
        <v>43013</v>
      </c>
      <c r="T317" s="38">
        <v>43015</v>
      </c>
      <c r="U317" s="36">
        <v>203502047</v>
      </c>
      <c r="V317" s="36">
        <v>32090</v>
      </c>
      <c r="W317" s="36">
        <v>0</v>
      </c>
      <c r="X317" s="36">
        <v>11098</v>
      </c>
      <c r="Y317" s="36">
        <v>0</v>
      </c>
      <c r="Z317" s="36">
        <v>0</v>
      </c>
      <c r="AA317" s="36">
        <v>0</v>
      </c>
      <c r="AB317" s="36">
        <v>0</v>
      </c>
      <c r="AC317" s="36">
        <v>0</v>
      </c>
      <c r="AD317" s="36">
        <v>57</v>
      </c>
      <c r="AE317" s="36">
        <v>57</v>
      </c>
      <c r="AF317" s="36">
        <v>57</v>
      </c>
      <c r="AG317" s="36">
        <v>57</v>
      </c>
      <c r="AH317" s="36">
        <v>121449</v>
      </c>
      <c r="AI317" s="36">
        <v>789</v>
      </c>
      <c r="AJ317" s="36">
        <v>0</v>
      </c>
      <c r="AK317" s="36">
        <v>2342373</v>
      </c>
      <c r="AL317" s="36">
        <v>0</v>
      </c>
      <c r="AM317" s="36">
        <v>0</v>
      </c>
      <c r="AN317" s="36">
        <v>0</v>
      </c>
      <c r="AO317" s="36">
        <v>0</v>
      </c>
      <c r="AP317" s="36">
        <v>0</v>
      </c>
      <c r="AQ317" s="36">
        <v>0</v>
      </c>
      <c r="AR317" s="36">
        <v>0</v>
      </c>
      <c r="AS317" s="36">
        <v>0</v>
      </c>
      <c r="AT317" s="36">
        <v>47467</v>
      </c>
      <c r="AU317" s="36">
        <v>0</v>
      </c>
      <c r="AV317" s="36">
        <v>0</v>
      </c>
      <c r="AW317" s="36">
        <v>18444</v>
      </c>
      <c r="AX317" s="36">
        <v>0</v>
      </c>
      <c r="AY317" s="36">
        <v>62557</v>
      </c>
      <c r="AZ317" s="36">
        <v>343488</v>
      </c>
      <c r="BA317" s="36">
        <v>0</v>
      </c>
      <c r="BB317" s="36">
        <v>0</v>
      </c>
      <c r="BC317" s="36">
        <v>0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>
        <v>0</v>
      </c>
      <c r="BO317" s="36">
        <v>0</v>
      </c>
      <c r="BP317" s="36">
        <v>0</v>
      </c>
      <c r="BQ317" s="36">
        <v>0</v>
      </c>
      <c r="BR317" s="36">
        <v>0</v>
      </c>
      <c r="BS317" s="36">
        <v>0</v>
      </c>
      <c r="BT317" s="36">
        <v>0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2467703</v>
      </c>
      <c r="CE317" s="36">
        <v>2936567</v>
      </c>
      <c r="CF317" s="36">
        <v>0</v>
      </c>
      <c r="CG317" s="36">
        <v>468864</v>
      </c>
      <c r="CH317" s="36">
        <v>0</v>
      </c>
      <c r="CI317" s="36">
        <v>0</v>
      </c>
      <c r="CJ317" s="36">
        <v>0</v>
      </c>
      <c r="CK317" s="36">
        <v>0</v>
      </c>
      <c r="CL317" s="36">
        <v>468864</v>
      </c>
      <c r="CM317" s="36">
        <v>-2936567</v>
      </c>
      <c r="CN317" s="36">
        <v>0</v>
      </c>
      <c r="CO317" s="36">
        <v>0</v>
      </c>
      <c r="CP317" s="36">
        <v>0</v>
      </c>
      <c r="CQ317" s="36">
        <v>0</v>
      </c>
      <c r="CR317" s="36">
        <v>0</v>
      </c>
      <c r="CS317" s="36">
        <v>0</v>
      </c>
      <c r="CT317" s="36">
        <v>0</v>
      </c>
      <c r="CU317" s="36">
        <v>0</v>
      </c>
      <c r="CV317" s="36">
        <v>0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6">
        <v>0</v>
      </c>
      <c r="DC317" s="36">
        <v>0</v>
      </c>
      <c r="DD317" s="36">
        <v>0</v>
      </c>
      <c r="DE317" s="36">
        <v>-2936567</v>
      </c>
      <c r="DF317" s="36">
        <v>0</v>
      </c>
      <c r="DG317" s="36">
        <v>0</v>
      </c>
      <c r="DH317" s="36">
        <v>0</v>
      </c>
      <c r="DI317" s="36">
        <v>0</v>
      </c>
      <c r="DJ317" s="36">
        <v>0</v>
      </c>
      <c r="DK317" s="36">
        <v>0</v>
      </c>
      <c r="DL317" s="36">
        <v>0</v>
      </c>
      <c r="DM317" s="36">
        <v>0</v>
      </c>
      <c r="DN317" s="36">
        <v>0</v>
      </c>
      <c r="DO317" s="36">
        <v>0</v>
      </c>
      <c r="DP317" s="36">
        <v>0</v>
      </c>
      <c r="DQ317" s="36">
        <v>0</v>
      </c>
      <c r="DR317" s="36">
        <v>0</v>
      </c>
      <c r="DS317" s="36">
        <v>0</v>
      </c>
      <c r="DT317" s="36">
        <v>0</v>
      </c>
      <c r="DU317" s="36">
        <v>0</v>
      </c>
      <c r="DV317" s="36">
        <v>0</v>
      </c>
      <c r="DW317" s="36">
        <v>0</v>
      </c>
      <c r="DX317" s="36">
        <v>0</v>
      </c>
      <c r="DY317" s="36">
        <v>0</v>
      </c>
      <c r="DZ317" s="36">
        <v>0</v>
      </c>
      <c r="EA317" s="36">
        <v>0</v>
      </c>
      <c r="EB317" s="36">
        <v>0</v>
      </c>
      <c r="EC317" s="36">
        <v>0</v>
      </c>
      <c r="ED317" s="36">
        <v>0</v>
      </c>
      <c r="EE317" s="36">
        <v>0</v>
      </c>
      <c r="EF317" s="36">
        <v>0</v>
      </c>
      <c r="EG317" s="36">
        <v>0</v>
      </c>
      <c r="EH317" s="36">
        <v>0</v>
      </c>
      <c r="EI317" s="36">
        <v>0</v>
      </c>
      <c r="EJ317" s="36">
        <v>0</v>
      </c>
      <c r="EK317" s="36">
        <v>0</v>
      </c>
      <c r="EL317" s="36">
        <v>0</v>
      </c>
      <c r="EM317" s="36">
        <v>0</v>
      </c>
      <c r="EN317" s="36">
        <v>0</v>
      </c>
      <c r="EO317" s="36">
        <v>0</v>
      </c>
      <c r="EP317" s="36">
        <v>0</v>
      </c>
      <c r="EQ317" s="36">
        <v>0</v>
      </c>
      <c r="ER317" s="36">
        <v>0</v>
      </c>
      <c r="ES317" s="36">
        <v>0</v>
      </c>
      <c r="ET317" s="36">
        <v>0</v>
      </c>
      <c r="EU317" s="36">
        <v>0</v>
      </c>
      <c r="EV317" s="36">
        <v>0</v>
      </c>
      <c r="EW317" s="36">
        <v>0</v>
      </c>
      <c r="EX317" s="36">
        <v>0</v>
      </c>
      <c r="EY317" s="36">
        <v>0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0</v>
      </c>
      <c r="FF317" s="36">
        <v>0</v>
      </c>
      <c r="FG317" s="36">
        <v>0</v>
      </c>
      <c r="FH317" s="36">
        <v>0</v>
      </c>
      <c r="FI317" s="36">
        <v>0</v>
      </c>
      <c r="FJ317" s="36">
        <v>0</v>
      </c>
      <c r="FK317" s="36">
        <v>0</v>
      </c>
      <c r="FL317" s="36">
        <v>0</v>
      </c>
      <c r="FM317" s="36">
        <v>0</v>
      </c>
      <c r="FN317" s="36">
        <v>0</v>
      </c>
      <c r="FO317" s="36">
        <v>0</v>
      </c>
      <c r="FP317" s="36">
        <v>0</v>
      </c>
      <c r="FQ317" s="36">
        <v>468864</v>
      </c>
      <c r="FR317" s="36">
        <v>0</v>
      </c>
      <c r="FS317" s="37"/>
      <c r="FT317" s="39">
        <f t="shared" si="199"/>
        <v>102058</v>
      </c>
      <c r="FU317" s="39">
        <f t="shared" si="200"/>
        <v>663</v>
      </c>
      <c r="FV317" s="39">
        <f t="shared" si="201"/>
        <v>0</v>
      </c>
      <c r="FW317" s="39">
        <f t="shared" si="202"/>
        <v>1968381</v>
      </c>
      <c r="FX317" s="39">
        <f t="shared" si="203"/>
        <v>0</v>
      </c>
      <c r="FY317" s="39">
        <f t="shared" si="204"/>
        <v>39888</v>
      </c>
      <c r="FZ317" s="39">
        <f t="shared" si="205"/>
        <v>0</v>
      </c>
      <c r="GA317" s="39">
        <f t="shared" si="206"/>
        <v>52569</v>
      </c>
      <c r="GB317" s="39">
        <f t="shared" si="207"/>
        <v>288645</v>
      </c>
      <c r="GC317" s="39">
        <f t="shared" si="208"/>
        <v>0</v>
      </c>
      <c r="GD317" s="39">
        <f t="shared" si="209"/>
        <v>0</v>
      </c>
      <c r="GE317" s="39">
        <f t="shared" si="210"/>
        <v>0</v>
      </c>
      <c r="GF317" s="39"/>
      <c r="GG317" s="39"/>
      <c r="GH317" s="39">
        <f t="shared" si="211"/>
        <v>15499.159663865546</v>
      </c>
      <c r="GI317" s="39">
        <f t="shared" si="212"/>
        <v>0</v>
      </c>
      <c r="GJ317" s="39">
        <f t="shared" si="213"/>
        <v>2467703.1596638653</v>
      </c>
      <c r="GK317" s="39"/>
      <c r="GL317" s="39">
        <f t="shared" si="214"/>
        <v>0</v>
      </c>
      <c r="GM317" s="39"/>
      <c r="GN317" s="39">
        <f t="shared" si="198"/>
        <v>0</v>
      </c>
      <c r="GO317" s="40">
        <f t="shared" si="215"/>
        <v>468864</v>
      </c>
      <c r="GP317" s="40">
        <f t="shared" si="216"/>
        <v>2936567.1596638653</v>
      </c>
      <c r="GQ317" s="40">
        <f t="shared" si="217"/>
        <v>2936567.1596638653</v>
      </c>
      <c r="GR317" s="39" t="str">
        <f>IFERROR(VLOOKUP(CONCATENATE(C317,R317,S317),'Clientes Afectados'!$L$4:$M$249,2,0),"NO")</f>
        <v>NO</v>
      </c>
      <c r="GS317" s="64">
        <f t="shared" si="197"/>
        <v>30</v>
      </c>
      <c r="GT317" s="39" t="e">
        <f>+IF(GS317&gt;#REF!,"SI","NO")</f>
        <v>#REF!</v>
      </c>
    </row>
    <row r="318" spans="1:202" x14ac:dyDescent="0.25">
      <c r="A318" s="35">
        <v>43009</v>
      </c>
      <c r="B318" s="36">
        <v>1594986</v>
      </c>
      <c r="C318" s="36">
        <v>1386062</v>
      </c>
      <c r="D318" s="36">
        <v>1386062</v>
      </c>
      <c r="E318" s="37" t="s">
        <v>351</v>
      </c>
      <c r="F318" s="37" t="s">
        <v>229</v>
      </c>
      <c r="G318" s="37" t="s">
        <v>334</v>
      </c>
      <c r="H318" s="85" t="s">
        <v>231</v>
      </c>
      <c r="I318" s="37" t="s">
        <v>262</v>
      </c>
      <c r="J318" s="37" t="s">
        <v>233</v>
      </c>
      <c r="K318" s="37" t="s">
        <v>234</v>
      </c>
      <c r="L318" s="37" t="s">
        <v>235</v>
      </c>
      <c r="M318" s="37" t="s">
        <v>245</v>
      </c>
      <c r="N318" s="37" t="s">
        <v>246</v>
      </c>
      <c r="O318" s="37" t="s">
        <v>246</v>
      </c>
      <c r="P318" s="37" t="s">
        <v>239</v>
      </c>
      <c r="Q318" s="37" t="s">
        <v>240</v>
      </c>
      <c r="R318" s="38">
        <v>42983</v>
      </c>
      <c r="S318" s="38">
        <v>43013</v>
      </c>
      <c r="T318" s="38">
        <v>43015</v>
      </c>
      <c r="U318" s="36">
        <v>203502047</v>
      </c>
      <c r="V318" s="36">
        <v>69530</v>
      </c>
      <c r="W318" s="36">
        <v>0</v>
      </c>
      <c r="X318" s="36">
        <v>20707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180</v>
      </c>
      <c r="AE318" s="36">
        <v>259</v>
      </c>
      <c r="AF318" s="36">
        <v>179</v>
      </c>
      <c r="AG318" s="36">
        <v>122</v>
      </c>
      <c r="AH318" s="36">
        <v>0</v>
      </c>
      <c r="AI318" s="36">
        <v>789</v>
      </c>
      <c r="AJ318" s="36">
        <v>0</v>
      </c>
      <c r="AK318" s="36">
        <v>5075264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0</v>
      </c>
      <c r="AR318" s="36">
        <v>0</v>
      </c>
      <c r="AS318" s="36">
        <v>0</v>
      </c>
      <c r="AT318" s="36">
        <v>102847</v>
      </c>
      <c r="AU318" s="36">
        <v>0</v>
      </c>
      <c r="AV318" s="36">
        <v>0</v>
      </c>
      <c r="AW318" s="36">
        <v>39964</v>
      </c>
      <c r="AX318" s="36">
        <v>0</v>
      </c>
      <c r="AY318" s="36">
        <v>284251</v>
      </c>
      <c r="AZ318" s="36">
        <v>736685</v>
      </c>
      <c r="BA318" s="36">
        <v>0</v>
      </c>
      <c r="BB318" s="36">
        <v>0</v>
      </c>
      <c r="BC318" s="36">
        <v>0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>
        <v>0</v>
      </c>
      <c r="BO318" s="36">
        <v>0</v>
      </c>
      <c r="BP318" s="36">
        <v>0</v>
      </c>
      <c r="BQ318" s="36">
        <v>0</v>
      </c>
      <c r="BR318" s="36">
        <v>0</v>
      </c>
      <c r="BS318" s="36">
        <v>0</v>
      </c>
      <c r="BT318" s="36">
        <v>0</v>
      </c>
      <c r="BU318" s="36">
        <v>0</v>
      </c>
      <c r="BV318" s="36">
        <v>0</v>
      </c>
      <c r="BW318" s="36">
        <v>0</v>
      </c>
      <c r="BX318" s="3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5243529</v>
      </c>
      <c r="CE318" s="36">
        <v>6239800</v>
      </c>
      <c r="CF318" s="36">
        <v>0</v>
      </c>
      <c r="CG318" s="36">
        <v>996271</v>
      </c>
      <c r="CH318" s="36">
        <v>0</v>
      </c>
      <c r="CI318" s="36">
        <v>0</v>
      </c>
      <c r="CJ318" s="36">
        <v>0</v>
      </c>
      <c r="CK318" s="36">
        <v>0</v>
      </c>
      <c r="CL318" s="36">
        <v>996271</v>
      </c>
      <c r="CM318" s="36">
        <v>-6239800</v>
      </c>
      <c r="CN318" s="36">
        <v>0</v>
      </c>
      <c r="CO318" s="36">
        <v>0</v>
      </c>
      <c r="CP318" s="36">
        <v>0</v>
      </c>
      <c r="CQ318" s="36">
        <v>0</v>
      </c>
      <c r="CR318" s="36">
        <v>0</v>
      </c>
      <c r="CS318" s="36">
        <v>0</v>
      </c>
      <c r="CT318" s="36">
        <v>0</v>
      </c>
      <c r="CU318" s="36">
        <v>0</v>
      </c>
      <c r="CV318" s="36">
        <v>0</v>
      </c>
      <c r="CW318" s="36">
        <v>0</v>
      </c>
      <c r="CX318" s="36">
        <v>0</v>
      </c>
      <c r="CY318" s="36">
        <v>0</v>
      </c>
      <c r="CZ318" s="36">
        <v>0</v>
      </c>
      <c r="DA318" s="36">
        <v>0</v>
      </c>
      <c r="DB318" s="36">
        <v>0</v>
      </c>
      <c r="DC318" s="36">
        <v>0</v>
      </c>
      <c r="DD318" s="36">
        <v>0</v>
      </c>
      <c r="DE318" s="36">
        <v>-6239800</v>
      </c>
      <c r="DF318" s="36">
        <v>0</v>
      </c>
      <c r="DG318" s="36">
        <v>0</v>
      </c>
      <c r="DH318" s="36">
        <v>0</v>
      </c>
      <c r="DI318" s="36">
        <v>0</v>
      </c>
      <c r="DJ318" s="36">
        <v>0</v>
      </c>
      <c r="DK318" s="36">
        <v>0</v>
      </c>
      <c r="DL318" s="36">
        <v>0</v>
      </c>
      <c r="DM318" s="36">
        <v>0</v>
      </c>
      <c r="DN318" s="36">
        <v>0</v>
      </c>
      <c r="DO318" s="36">
        <v>0</v>
      </c>
      <c r="DP318" s="36">
        <v>0</v>
      </c>
      <c r="DQ318" s="36">
        <v>0</v>
      </c>
      <c r="DR318" s="36">
        <v>0</v>
      </c>
      <c r="DS318" s="36">
        <v>0</v>
      </c>
      <c r="DT318" s="36">
        <v>0</v>
      </c>
      <c r="DU318" s="36">
        <v>0</v>
      </c>
      <c r="DV318" s="36">
        <v>0</v>
      </c>
      <c r="DW318" s="36">
        <v>0</v>
      </c>
      <c r="DX318" s="36">
        <v>0</v>
      </c>
      <c r="DY318" s="36">
        <v>0</v>
      </c>
      <c r="DZ318" s="36">
        <v>0</v>
      </c>
      <c r="EA318" s="36">
        <v>0</v>
      </c>
      <c r="EB318" s="36">
        <v>0</v>
      </c>
      <c r="EC318" s="36">
        <v>0</v>
      </c>
      <c r="ED318" s="36">
        <v>0</v>
      </c>
      <c r="EE318" s="36">
        <v>0</v>
      </c>
      <c r="EF318" s="36">
        <v>0</v>
      </c>
      <c r="EG318" s="36">
        <v>0</v>
      </c>
      <c r="EH318" s="36">
        <v>0</v>
      </c>
      <c r="EI318" s="36">
        <v>0</v>
      </c>
      <c r="EJ318" s="36">
        <v>0</v>
      </c>
      <c r="EK318" s="36">
        <v>0</v>
      </c>
      <c r="EL318" s="36">
        <v>0</v>
      </c>
      <c r="EM318" s="36">
        <v>0</v>
      </c>
      <c r="EN318" s="36">
        <v>0</v>
      </c>
      <c r="EO318" s="36">
        <v>0</v>
      </c>
      <c r="EP318" s="36">
        <v>0</v>
      </c>
      <c r="EQ318" s="36">
        <v>0</v>
      </c>
      <c r="ER318" s="36">
        <v>0</v>
      </c>
      <c r="ES318" s="36">
        <v>0</v>
      </c>
      <c r="ET318" s="36">
        <v>0</v>
      </c>
      <c r="EU318" s="36">
        <v>0</v>
      </c>
      <c r="EV318" s="36">
        <v>0</v>
      </c>
      <c r="EW318" s="36">
        <v>0</v>
      </c>
      <c r="EX318" s="36">
        <v>0</v>
      </c>
      <c r="EY318" s="36">
        <v>0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0</v>
      </c>
      <c r="FF318" s="36">
        <v>0</v>
      </c>
      <c r="FG318" s="36">
        <v>0</v>
      </c>
      <c r="FH318" s="36">
        <v>0</v>
      </c>
      <c r="FI318" s="36">
        <v>0</v>
      </c>
      <c r="FJ318" s="36">
        <v>0</v>
      </c>
      <c r="FK318" s="36">
        <v>0</v>
      </c>
      <c r="FL318" s="36">
        <v>0</v>
      </c>
      <c r="FM318" s="36">
        <v>0</v>
      </c>
      <c r="FN318" s="36">
        <v>0</v>
      </c>
      <c r="FO318" s="36">
        <v>0</v>
      </c>
      <c r="FP318" s="36">
        <v>0</v>
      </c>
      <c r="FQ318" s="36">
        <v>996271</v>
      </c>
      <c r="FR318" s="36">
        <v>0</v>
      </c>
      <c r="FS318" s="37"/>
      <c r="FT318" s="39">
        <f t="shared" si="199"/>
        <v>0</v>
      </c>
      <c r="FU318" s="39">
        <f t="shared" si="200"/>
        <v>663</v>
      </c>
      <c r="FV318" s="39">
        <f t="shared" si="201"/>
        <v>0</v>
      </c>
      <c r="FW318" s="39">
        <f t="shared" si="202"/>
        <v>4264928</v>
      </c>
      <c r="FX318" s="39">
        <f t="shared" si="203"/>
        <v>0</v>
      </c>
      <c r="FY318" s="39">
        <f t="shared" si="204"/>
        <v>86426</v>
      </c>
      <c r="FZ318" s="39">
        <f t="shared" si="205"/>
        <v>0</v>
      </c>
      <c r="GA318" s="39">
        <f t="shared" si="206"/>
        <v>238866</v>
      </c>
      <c r="GB318" s="39">
        <f t="shared" si="207"/>
        <v>619063</v>
      </c>
      <c r="GC318" s="39">
        <f t="shared" si="208"/>
        <v>0</v>
      </c>
      <c r="GD318" s="39">
        <f t="shared" si="209"/>
        <v>0</v>
      </c>
      <c r="GE318" s="39">
        <f t="shared" si="210"/>
        <v>0</v>
      </c>
      <c r="GF318" s="39"/>
      <c r="GG318" s="39"/>
      <c r="GH318" s="39">
        <f t="shared" si="211"/>
        <v>33583.193277310929</v>
      </c>
      <c r="GI318" s="39">
        <f t="shared" si="212"/>
        <v>0</v>
      </c>
      <c r="GJ318" s="39">
        <f t="shared" si="213"/>
        <v>5243529.1932773106</v>
      </c>
      <c r="GK318" s="39"/>
      <c r="GL318" s="39">
        <f t="shared" si="214"/>
        <v>0</v>
      </c>
      <c r="GM318" s="39"/>
      <c r="GN318" s="39">
        <f t="shared" si="198"/>
        <v>0</v>
      </c>
      <c r="GO318" s="40">
        <f t="shared" si="215"/>
        <v>996271</v>
      </c>
      <c r="GP318" s="40">
        <f t="shared" si="216"/>
        <v>6239800.1932773106</v>
      </c>
      <c r="GQ318" s="40">
        <f t="shared" si="217"/>
        <v>6239800.1932773106</v>
      </c>
      <c r="GR318" s="39" t="str">
        <f>IFERROR(VLOOKUP(CONCATENATE(C318,R318,S318),'Clientes Afectados'!$L$4:$M$249,2,0),"NO")</f>
        <v>NO</v>
      </c>
      <c r="GS318" s="64">
        <f t="shared" si="197"/>
        <v>30</v>
      </c>
      <c r="GT318" s="39" t="e">
        <f>+IF(GS318&gt;#REF!,"SI","NO")</f>
        <v>#REF!</v>
      </c>
    </row>
    <row r="319" spans="1:202" x14ac:dyDescent="0.25">
      <c r="A319" s="35">
        <v>43009</v>
      </c>
      <c r="B319" s="36">
        <v>1594986</v>
      </c>
      <c r="C319" s="36">
        <v>1459358</v>
      </c>
      <c r="D319" s="36">
        <v>1459358</v>
      </c>
      <c r="E319" s="37" t="s">
        <v>275</v>
      </c>
      <c r="F319" s="37" t="s">
        <v>229</v>
      </c>
      <c r="G319" s="37" t="s">
        <v>276</v>
      </c>
      <c r="H319" s="85" t="s">
        <v>231</v>
      </c>
      <c r="I319" s="37" t="s">
        <v>262</v>
      </c>
      <c r="J319" s="37" t="s">
        <v>233</v>
      </c>
      <c r="K319" s="37" t="s">
        <v>234</v>
      </c>
      <c r="L319" s="37" t="s">
        <v>235</v>
      </c>
      <c r="M319" s="37" t="s">
        <v>252</v>
      </c>
      <c r="N319" s="37" t="s">
        <v>253</v>
      </c>
      <c r="O319" s="37" t="s">
        <v>253</v>
      </c>
      <c r="P319" s="37" t="s">
        <v>239</v>
      </c>
      <c r="Q319" s="37" t="s">
        <v>240</v>
      </c>
      <c r="R319" s="38">
        <v>42983</v>
      </c>
      <c r="S319" s="38">
        <v>43013</v>
      </c>
      <c r="T319" s="38">
        <v>43015</v>
      </c>
      <c r="U319" s="36">
        <v>203502047</v>
      </c>
      <c r="V319" s="36">
        <v>24623</v>
      </c>
      <c r="W319" s="36">
        <v>0</v>
      </c>
      <c r="X319" s="36">
        <v>7503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96</v>
      </c>
      <c r="AE319" s="36">
        <v>111</v>
      </c>
      <c r="AF319" s="36">
        <v>52</v>
      </c>
      <c r="AG319" s="36">
        <v>95</v>
      </c>
      <c r="AH319" s="36">
        <v>0</v>
      </c>
      <c r="AI319" s="36">
        <v>789</v>
      </c>
      <c r="AJ319" s="36">
        <v>0</v>
      </c>
      <c r="AK319" s="36">
        <v>1797328</v>
      </c>
      <c r="AL319" s="36">
        <v>0</v>
      </c>
      <c r="AM319" s="36">
        <v>0</v>
      </c>
      <c r="AN319" s="36">
        <v>0</v>
      </c>
      <c r="AO319" s="36">
        <v>0</v>
      </c>
      <c r="AP319" s="36">
        <v>0</v>
      </c>
      <c r="AQ319" s="36">
        <v>0</v>
      </c>
      <c r="AR319" s="36">
        <v>0</v>
      </c>
      <c r="AS319" s="36">
        <v>0</v>
      </c>
      <c r="AT319" s="36">
        <v>36421</v>
      </c>
      <c r="AU319" s="36">
        <v>0</v>
      </c>
      <c r="AV319" s="36">
        <v>0</v>
      </c>
      <c r="AW319" s="36">
        <v>14153</v>
      </c>
      <c r="AX319" s="36">
        <v>0</v>
      </c>
      <c r="AY319" s="36">
        <v>122370</v>
      </c>
      <c r="AZ319" s="36">
        <v>577501</v>
      </c>
      <c r="BA319" s="36">
        <v>0</v>
      </c>
      <c r="BB319" s="36">
        <v>0</v>
      </c>
      <c r="BC319" s="36">
        <v>0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>
        <v>0</v>
      </c>
      <c r="BN319" s="36">
        <v>0</v>
      </c>
      <c r="BO319" s="36">
        <v>0</v>
      </c>
      <c r="BP319" s="36">
        <v>0</v>
      </c>
      <c r="BQ319" s="36">
        <v>0</v>
      </c>
      <c r="BR319" s="36">
        <v>0</v>
      </c>
      <c r="BS319" s="36">
        <v>0</v>
      </c>
      <c r="BT319" s="36">
        <v>0</v>
      </c>
      <c r="BU319" s="36">
        <v>0</v>
      </c>
      <c r="BV319" s="36">
        <v>0</v>
      </c>
      <c r="BW319" s="36">
        <v>0</v>
      </c>
      <c r="BX319" s="3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2141649</v>
      </c>
      <c r="CE319" s="36">
        <v>2548562</v>
      </c>
      <c r="CF319" s="36">
        <v>0</v>
      </c>
      <c r="CG319" s="36">
        <v>406913</v>
      </c>
      <c r="CH319" s="36">
        <v>0</v>
      </c>
      <c r="CI319" s="36">
        <v>0</v>
      </c>
      <c r="CJ319" s="36">
        <v>0</v>
      </c>
      <c r="CK319" s="36">
        <v>0</v>
      </c>
      <c r="CL319" s="36">
        <v>406913</v>
      </c>
      <c r="CM319" s="36">
        <v>-2548562</v>
      </c>
      <c r="CN319" s="36">
        <v>0</v>
      </c>
      <c r="CO319" s="36">
        <v>0</v>
      </c>
      <c r="CP319" s="36">
        <v>0</v>
      </c>
      <c r="CQ319" s="36">
        <v>0</v>
      </c>
      <c r="CR319" s="36">
        <v>0</v>
      </c>
      <c r="CS319" s="36">
        <v>0</v>
      </c>
      <c r="CT319" s="36">
        <v>0</v>
      </c>
      <c r="CU319" s="36">
        <v>0</v>
      </c>
      <c r="CV319" s="36">
        <v>0</v>
      </c>
      <c r="CW319" s="36">
        <v>0</v>
      </c>
      <c r="CX319" s="36">
        <v>0</v>
      </c>
      <c r="CY319" s="36">
        <v>0</v>
      </c>
      <c r="CZ319" s="36">
        <v>0</v>
      </c>
      <c r="DA319" s="36">
        <v>0</v>
      </c>
      <c r="DB319" s="36">
        <v>0</v>
      </c>
      <c r="DC319" s="36">
        <v>0</v>
      </c>
      <c r="DD319" s="36">
        <v>0</v>
      </c>
      <c r="DE319" s="36">
        <v>-2548562</v>
      </c>
      <c r="DF319" s="36">
        <v>0</v>
      </c>
      <c r="DG319" s="36">
        <v>0</v>
      </c>
      <c r="DH319" s="36">
        <v>0</v>
      </c>
      <c r="DI319" s="36">
        <v>0</v>
      </c>
      <c r="DJ319" s="36">
        <v>0</v>
      </c>
      <c r="DK319" s="36">
        <v>0</v>
      </c>
      <c r="DL319" s="36">
        <v>0</v>
      </c>
      <c r="DM319" s="36">
        <v>0</v>
      </c>
      <c r="DN319" s="36">
        <v>0</v>
      </c>
      <c r="DO319" s="36">
        <v>0</v>
      </c>
      <c r="DP319" s="36">
        <v>0</v>
      </c>
      <c r="DQ319" s="36">
        <v>0</v>
      </c>
      <c r="DR319" s="36">
        <v>0</v>
      </c>
      <c r="DS319" s="36">
        <v>0</v>
      </c>
      <c r="DT319" s="36">
        <v>0</v>
      </c>
      <c r="DU319" s="36">
        <v>0</v>
      </c>
      <c r="DV319" s="36">
        <v>0</v>
      </c>
      <c r="DW319" s="36">
        <v>0</v>
      </c>
      <c r="DX319" s="36">
        <v>0</v>
      </c>
      <c r="DY319" s="36">
        <v>0</v>
      </c>
      <c r="DZ319" s="36">
        <v>0</v>
      </c>
      <c r="EA319" s="36">
        <v>0</v>
      </c>
      <c r="EB319" s="36">
        <v>0</v>
      </c>
      <c r="EC319" s="36">
        <v>0</v>
      </c>
      <c r="ED319" s="36">
        <v>0</v>
      </c>
      <c r="EE319" s="36">
        <v>0</v>
      </c>
      <c r="EF319" s="36">
        <v>0</v>
      </c>
      <c r="EG319" s="36">
        <v>0</v>
      </c>
      <c r="EH319" s="36">
        <v>0</v>
      </c>
      <c r="EI319" s="36">
        <v>0</v>
      </c>
      <c r="EJ319" s="36">
        <v>0</v>
      </c>
      <c r="EK319" s="36">
        <v>0</v>
      </c>
      <c r="EL319" s="36">
        <v>0</v>
      </c>
      <c r="EM319" s="36">
        <v>0</v>
      </c>
      <c r="EN319" s="36">
        <v>0</v>
      </c>
      <c r="EO319" s="36">
        <v>0</v>
      </c>
      <c r="EP319" s="36">
        <v>0</v>
      </c>
      <c r="EQ319" s="36">
        <v>0</v>
      </c>
      <c r="ER319" s="36">
        <v>0</v>
      </c>
      <c r="ES319" s="36">
        <v>0</v>
      </c>
      <c r="ET319" s="36">
        <v>0</v>
      </c>
      <c r="EU319" s="36">
        <v>0</v>
      </c>
      <c r="EV319" s="36">
        <v>0</v>
      </c>
      <c r="EW319" s="36">
        <v>0</v>
      </c>
      <c r="EX319" s="36">
        <v>0</v>
      </c>
      <c r="EY319" s="36">
        <v>0</v>
      </c>
      <c r="EZ319" s="36">
        <v>0</v>
      </c>
      <c r="FA319" s="36">
        <v>0</v>
      </c>
      <c r="FB319" s="36">
        <v>0</v>
      </c>
      <c r="FC319" s="36">
        <v>0</v>
      </c>
      <c r="FD319" s="36">
        <v>0</v>
      </c>
      <c r="FE319" s="36">
        <v>0</v>
      </c>
      <c r="FF319" s="36">
        <v>0</v>
      </c>
      <c r="FG319" s="36">
        <v>0</v>
      </c>
      <c r="FH319" s="36">
        <v>0</v>
      </c>
      <c r="FI319" s="36">
        <v>0</v>
      </c>
      <c r="FJ319" s="36">
        <v>0</v>
      </c>
      <c r="FK319" s="36">
        <v>0</v>
      </c>
      <c r="FL319" s="36">
        <v>0</v>
      </c>
      <c r="FM319" s="36">
        <v>0</v>
      </c>
      <c r="FN319" s="36">
        <v>0</v>
      </c>
      <c r="FO319" s="36">
        <v>0</v>
      </c>
      <c r="FP319" s="36">
        <v>0</v>
      </c>
      <c r="FQ319" s="36">
        <v>406913</v>
      </c>
      <c r="FR319" s="36">
        <v>0</v>
      </c>
      <c r="FS319" s="37"/>
      <c r="FT319" s="39">
        <f t="shared" si="199"/>
        <v>0</v>
      </c>
      <c r="FU319" s="39">
        <f t="shared" si="200"/>
        <v>663</v>
      </c>
      <c r="FV319" s="39">
        <f t="shared" si="201"/>
        <v>0</v>
      </c>
      <c r="FW319" s="39">
        <f t="shared" si="202"/>
        <v>1510360</v>
      </c>
      <c r="FX319" s="39">
        <f t="shared" si="203"/>
        <v>0</v>
      </c>
      <c r="FY319" s="39">
        <f t="shared" si="204"/>
        <v>30606</v>
      </c>
      <c r="FZ319" s="39">
        <f t="shared" si="205"/>
        <v>0</v>
      </c>
      <c r="GA319" s="39">
        <f t="shared" si="206"/>
        <v>102832</v>
      </c>
      <c r="GB319" s="39">
        <f t="shared" si="207"/>
        <v>485295</v>
      </c>
      <c r="GC319" s="39">
        <f t="shared" si="208"/>
        <v>0</v>
      </c>
      <c r="GD319" s="39">
        <f t="shared" si="209"/>
        <v>0</v>
      </c>
      <c r="GE319" s="39">
        <f t="shared" si="210"/>
        <v>0</v>
      </c>
      <c r="GF319" s="39"/>
      <c r="GG319" s="39"/>
      <c r="GH319" s="39">
        <f t="shared" si="211"/>
        <v>11893.27731092437</v>
      </c>
      <c r="GI319" s="39">
        <f t="shared" si="212"/>
        <v>0</v>
      </c>
      <c r="GJ319" s="39">
        <f t="shared" si="213"/>
        <v>2141649.2773109241</v>
      </c>
      <c r="GK319" s="39"/>
      <c r="GL319" s="39">
        <f t="shared" si="214"/>
        <v>0</v>
      </c>
      <c r="GM319" s="39"/>
      <c r="GN319" s="39">
        <f t="shared" si="198"/>
        <v>0</v>
      </c>
      <c r="GO319" s="40">
        <f t="shared" si="215"/>
        <v>406913</v>
      </c>
      <c r="GP319" s="40">
        <f t="shared" si="216"/>
        <v>2548562.2773109241</v>
      </c>
      <c r="GQ319" s="40">
        <f t="shared" si="217"/>
        <v>2548562.2773109241</v>
      </c>
      <c r="GR319" s="39" t="str">
        <f>IFERROR(VLOOKUP(CONCATENATE(C319,R319,S319),'Clientes Afectados'!$L$4:$M$249,2,0),"NO")</f>
        <v>NO</v>
      </c>
      <c r="GS319" s="64">
        <f t="shared" si="197"/>
        <v>30</v>
      </c>
      <c r="GT319" s="39" t="e">
        <f>+IF(GS319&gt;#REF!,"SI","NO")</f>
        <v>#REF!</v>
      </c>
    </row>
    <row r="320" spans="1:202" x14ac:dyDescent="0.25">
      <c r="A320" s="35">
        <v>43009</v>
      </c>
      <c r="B320" s="36">
        <v>1594986</v>
      </c>
      <c r="C320" s="36">
        <v>1486848</v>
      </c>
      <c r="D320" s="36">
        <v>1486848</v>
      </c>
      <c r="E320" s="37" t="s">
        <v>352</v>
      </c>
      <c r="F320" s="37" t="s">
        <v>229</v>
      </c>
      <c r="G320" s="37" t="s">
        <v>336</v>
      </c>
      <c r="H320" s="85" t="s">
        <v>231</v>
      </c>
      <c r="I320" s="37" t="s">
        <v>262</v>
      </c>
      <c r="J320" s="37" t="s">
        <v>337</v>
      </c>
      <c r="K320" s="37" t="s">
        <v>234</v>
      </c>
      <c r="L320" s="37" t="s">
        <v>235</v>
      </c>
      <c r="M320" s="37" t="s">
        <v>338</v>
      </c>
      <c r="N320" s="37" t="s">
        <v>339</v>
      </c>
      <c r="O320" s="37" t="s">
        <v>339</v>
      </c>
      <c r="P320" s="37" t="s">
        <v>239</v>
      </c>
      <c r="Q320" s="37" t="s">
        <v>240</v>
      </c>
      <c r="R320" s="38">
        <v>42983</v>
      </c>
      <c r="S320" s="38">
        <v>43013</v>
      </c>
      <c r="T320" s="38">
        <v>43015</v>
      </c>
      <c r="U320" s="36">
        <v>203502047</v>
      </c>
      <c r="V320" s="36">
        <v>142100</v>
      </c>
      <c r="W320" s="36">
        <v>0</v>
      </c>
      <c r="X320" s="36">
        <v>13590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442</v>
      </c>
      <c r="AE320" s="36">
        <v>543</v>
      </c>
      <c r="AF320" s="36">
        <v>294</v>
      </c>
      <c r="AG320" s="36">
        <v>323</v>
      </c>
      <c r="AH320" s="36">
        <v>218981</v>
      </c>
      <c r="AI320" s="36">
        <v>789</v>
      </c>
      <c r="AJ320" s="36">
        <v>0</v>
      </c>
      <c r="AK320" s="36">
        <v>10372432</v>
      </c>
      <c r="AL320" s="36">
        <v>0</v>
      </c>
      <c r="AM320" s="36">
        <v>0</v>
      </c>
      <c r="AN320" s="36">
        <v>0</v>
      </c>
      <c r="AO320" s="36">
        <v>0</v>
      </c>
      <c r="AP320" s="36">
        <v>0</v>
      </c>
      <c r="AQ320" s="36">
        <v>0</v>
      </c>
      <c r="AR320" s="36">
        <v>0</v>
      </c>
      <c r="AS320" s="36">
        <v>0</v>
      </c>
      <c r="AT320" s="36">
        <v>210190</v>
      </c>
      <c r="AU320" s="36">
        <v>0</v>
      </c>
      <c r="AV320" s="36">
        <v>0</v>
      </c>
      <c r="AW320" s="36">
        <v>81674</v>
      </c>
      <c r="AX320" s="36">
        <v>0</v>
      </c>
      <c r="AY320" s="36">
        <v>986892</v>
      </c>
      <c r="AZ320" s="36">
        <v>1998080</v>
      </c>
      <c r="BA320" s="36">
        <v>0</v>
      </c>
      <c r="BB320" s="36">
        <v>0</v>
      </c>
      <c r="BC320" s="36">
        <v>0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>
        <v>0</v>
      </c>
      <c r="BO320" s="36">
        <v>0</v>
      </c>
      <c r="BP320" s="36">
        <v>0</v>
      </c>
      <c r="BQ320" s="36">
        <v>0</v>
      </c>
      <c r="BR320" s="36">
        <v>0</v>
      </c>
      <c r="BS320" s="36">
        <v>0</v>
      </c>
      <c r="BT320" s="36">
        <v>0</v>
      </c>
      <c r="BU320" s="36">
        <v>0</v>
      </c>
      <c r="BV320" s="36">
        <v>0</v>
      </c>
      <c r="BW320" s="36">
        <v>0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11654654</v>
      </c>
      <c r="CE320" s="36">
        <v>13869038</v>
      </c>
      <c r="CF320" s="36">
        <v>0</v>
      </c>
      <c r="CG320" s="36">
        <v>2214384</v>
      </c>
      <c r="CH320" s="36">
        <v>0</v>
      </c>
      <c r="CI320" s="36">
        <v>0</v>
      </c>
      <c r="CJ320" s="36">
        <v>0</v>
      </c>
      <c r="CK320" s="36">
        <v>0</v>
      </c>
      <c r="CL320" s="36">
        <v>2214384</v>
      </c>
      <c r="CM320" s="36">
        <v>-13869038</v>
      </c>
      <c r="CN320" s="36">
        <v>0</v>
      </c>
      <c r="CO320" s="36">
        <v>0</v>
      </c>
      <c r="CP320" s="36">
        <v>0</v>
      </c>
      <c r="CQ320" s="36">
        <v>0</v>
      </c>
      <c r="CR320" s="36">
        <v>0</v>
      </c>
      <c r="CS320" s="36">
        <v>0</v>
      </c>
      <c r="CT320" s="36">
        <v>0</v>
      </c>
      <c r="CU320" s="36">
        <v>0</v>
      </c>
      <c r="CV320" s="36">
        <v>0</v>
      </c>
      <c r="CW320" s="36">
        <v>0</v>
      </c>
      <c r="CX320" s="36">
        <v>0</v>
      </c>
      <c r="CY320" s="36">
        <v>0</v>
      </c>
      <c r="CZ320" s="36">
        <v>0</v>
      </c>
      <c r="DA320" s="36">
        <v>0</v>
      </c>
      <c r="DB320" s="36">
        <v>0</v>
      </c>
      <c r="DC320" s="36">
        <v>0</v>
      </c>
      <c r="DD320" s="36">
        <v>0</v>
      </c>
      <c r="DE320" s="36">
        <v>-13869038</v>
      </c>
      <c r="DF320" s="36">
        <v>0</v>
      </c>
      <c r="DG320" s="36">
        <v>0</v>
      </c>
      <c r="DH320" s="36">
        <v>0</v>
      </c>
      <c r="DI320" s="36">
        <v>0</v>
      </c>
      <c r="DJ320" s="36">
        <v>0</v>
      </c>
      <c r="DK320" s="36">
        <v>0</v>
      </c>
      <c r="DL320" s="36">
        <v>0</v>
      </c>
      <c r="DM320" s="36">
        <v>0</v>
      </c>
      <c r="DN320" s="36">
        <v>0</v>
      </c>
      <c r="DO320" s="36">
        <v>0</v>
      </c>
      <c r="DP320" s="36">
        <v>0</v>
      </c>
      <c r="DQ320" s="36">
        <v>0</v>
      </c>
      <c r="DR320" s="36">
        <v>0</v>
      </c>
      <c r="DS320" s="36">
        <v>0</v>
      </c>
      <c r="DT320" s="36">
        <v>0</v>
      </c>
      <c r="DU320" s="36">
        <v>0</v>
      </c>
      <c r="DV320" s="36">
        <v>0</v>
      </c>
      <c r="DW320" s="36">
        <v>0</v>
      </c>
      <c r="DX320" s="36">
        <v>0</v>
      </c>
      <c r="DY320" s="36">
        <v>0</v>
      </c>
      <c r="DZ320" s="36">
        <v>0</v>
      </c>
      <c r="EA320" s="36">
        <v>0</v>
      </c>
      <c r="EB320" s="36">
        <v>0</v>
      </c>
      <c r="EC320" s="36">
        <v>0</v>
      </c>
      <c r="ED320" s="36">
        <v>0</v>
      </c>
      <c r="EE320" s="36">
        <v>0</v>
      </c>
      <c r="EF320" s="36">
        <v>0</v>
      </c>
      <c r="EG320" s="36">
        <v>0</v>
      </c>
      <c r="EH320" s="36">
        <v>0</v>
      </c>
      <c r="EI320" s="36">
        <v>0</v>
      </c>
      <c r="EJ320" s="36">
        <v>0</v>
      </c>
      <c r="EK320" s="36">
        <v>0</v>
      </c>
      <c r="EL320" s="36">
        <v>0</v>
      </c>
      <c r="EM320" s="36">
        <v>0</v>
      </c>
      <c r="EN320" s="36">
        <v>0</v>
      </c>
      <c r="EO320" s="36">
        <v>0</v>
      </c>
      <c r="EP320" s="36">
        <v>0</v>
      </c>
      <c r="EQ320" s="36">
        <v>0</v>
      </c>
      <c r="ER320" s="36">
        <v>0</v>
      </c>
      <c r="ES320" s="36">
        <v>0</v>
      </c>
      <c r="ET320" s="36">
        <v>0</v>
      </c>
      <c r="EU320" s="36">
        <v>0</v>
      </c>
      <c r="EV320" s="36">
        <v>0</v>
      </c>
      <c r="EW320" s="36">
        <v>0</v>
      </c>
      <c r="EX320" s="36">
        <v>0</v>
      </c>
      <c r="EY320" s="36">
        <v>0</v>
      </c>
      <c r="EZ320" s="36">
        <v>0</v>
      </c>
      <c r="FA320" s="36">
        <v>0</v>
      </c>
      <c r="FB320" s="36">
        <v>0</v>
      </c>
      <c r="FC320" s="36">
        <v>0</v>
      </c>
      <c r="FD320" s="36">
        <v>0</v>
      </c>
      <c r="FE320" s="36">
        <v>0</v>
      </c>
      <c r="FF320" s="36">
        <v>0</v>
      </c>
      <c r="FG320" s="36">
        <v>0</v>
      </c>
      <c r="FH320" s="36">
        <v>0</v>
      </c>
      <c r="FI320" s="36">
        <v>0</v>
      </c>
      <c r="FJ320" s="36">
        <v>0</v>
      </c>
      <c r="FK320" s="36">
        <v>0</v>
      </c>
      <c r="FL320" s="36">
        <v>0</v>
      </c>
      <c r="FM320" s="36">
        <v>0</v>
      </c>
      <c r="FN320" s="36">
        <v>0</v>
      </c>
      <c r="FO320" s="36">
        <v>0</v>
      </c>
      <c r="FP320" s="36">
        <v>0</v>
      </c>
      <c r="FQ320" s="36">
        <v>2214384</v>
      </c>
      <c r="FR320" s="36">
        <v>0</v>
      </c>
      <c r="FS320" s="37"/>
      <c r="FT320" s="39">
        <f t="shared" si="199"/>
        <v>184018</v>
      </c>
      <c r="FU320" s="39">
        <f t="shared" si="200"/>
        <v>663</v>
      </c>
      <c r="FV320" s="39">
        <f t="shared" si="201"/>
        <v>0</v>
      </c>
      <c r="FW320" s="39">
        <f t="shared" si="202"/>
        <v>8716329</v>
      </c>
      <c r="FX320" s="39">
        <f t="shared" si="203"/>
        <v>0</v>
      </c>
      <c r="FY320" s="39">
        <f t="shared" si="204"/>
        <v>176630</v>
      </c>
      <c r="FZ320" s="39">
        <f t="shared" si="205"/>
        <v>0</v>
      </c>
      <c r="GA320" s="39">
        <f t="shared" si="206"/>
        <v>829321</v>
      </c>
      <c r="GB320" s="39">
        <f t="shared" si="207"/>
        <v>1679059</v>
      </c>
      <c r="GC320" s="39">
        <f t="shared" si="208"/>
        <v>0</v>
      </c>
      <c r="GD320" s="39">
        <f t="shared" si="209"/>
        <v>0</v>
      </c>
      <c r="GE320" s="39">
        <f t="shared" si="210"/>
        <v>0</v>
      </c>
      <c r="GF320" s="39"/>
      <c r="GG320" s="39"/>
      <c r="GH320" s="39">
        <f t="shared" si="211"/>
        <v>68633.613445378156</v>
      </c>
      <c r="GI320" s="39">
        <f t="shared" si="212"/>
        <v>0</v>
      </c>
      <c r="GJ320" s="39">
        <f t="shared" si="213"/>
        <v>11654653.613445379</v>
      </c>
      <c r="GK320" s="39"/>
      <c r="GL320" s="39">
        <f t="shared" si="214"/>
        <v>0</v>
      </c>
      <c r="GM320" s="39"/>
      <c r="GN320" s="39">
        <f t="shared" si="198"/>
        <v>0</v>
      </c>
      <c r="GO320" s="40">
        <f t="shared" si="215"/>
        <v>2214384</v>
      </c>
      <c r="GP320" s="40">
        <f t="shared" si="216"/>
        <v>13869037.613445379</v>
      </c>
      <c r="GQ320" s="40">
        <f t="shared" si="217"/>
        <v>13869037.613445379</v>
      </c>
      <c r="GR320" s="39" t="str">
        <f>IFERROR(VLOOKUP(CONCATENATE(C320,R320,S320),'Clientes Afectados'!$L$4:$M$249,2,0),"NO")</f>
        <v>NO</v>
      </c>
      <c r="GS320" s="64">
        <f t="shared" si="197"/>
        <v>30</v>
      </c>
      <c r="GT320" s="39" t="e">
        <f>+IF(GS320&gt;#REF!,"SI","NO")</f>
        <v>#REF!</v>
      </c>
    </row>
    <row r="321" spans="1:202" x14ac:dyDescent="0.25">
      <c r="A321" s="35">
        <v>43009</v>
      </c>
      <c r="B321" s="36">
        <v>1594986</v>
      </c>
      <c r="C321" s="36">
        <v>1493531</v>
      </c>
      <c r="D321" s="36">
        <v>1493531</v>
      </c>
      <c r="E321" s="37" t="s">
        <v>277</v>
      </c>
      <c r="F321" s="37" t="s">
        <v>258</v>
      </c>
      <c r="G321" s="37" t="s">
        <v>278</v>
      </c>
      <c r="H321" s="85" t="s">
        <v>231</v>
      </c>
      <c r="I321" s="37" t="s">
        <v>262</v>
      </c>
      <c r="J321" s="37" t="s">
        <v>233</v>
      </c>
      <c r="K321" s="37" t="s">
        <v>234</v>
      </c>
      <c r="L321" s="37" t="s">
        <v>235</v>
      </c>
      <c r="M321" s="37" t="s">
        <v>279</v>
      </c>
      <c r="N321" s="37" t="s">
        <v>280</v>
      </c>
      <c r="O321" s="37" t="s">
        <v>241</v>
      </c>
      <c r="P321" s="37" t="s">
        <v>281</v>
      </c>
      <c r="Q321" s="37" t="s">
        <v>240</v>
      </c>
      <c r="R321" s="38">
        <v>42983</v>
      </c>
      <c r="S321" s="38">
        <v>43013</v>
      </c>
      <c r="T321" s="38">
        <v>43015</v>
      </c>
      <c r="U321" s="36">
        <v>203502047</v>
      </c>
      <c r="V321" s="36">
        <v>17947</v>
      </c>
      <c r="W321" s="36">
        <v>0</v>
      </c>
      <c r="X321" s="36">
        <v>1503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34</v>
      </c>
      <c r="AE321" s="36">
        <v>98</v>
      </c>
      <c r="AF321" s="36">
        <v>34</v>
      </c>
      <c r="AG321" s="36">
        <v>38</v>
      </c>
      <c r="AH321" s="36">
        <v>83149</v>
      </c>
      <c r="AI321" s="36">
        <v>789</v>
      </c>
      <c r="AJ321" s="36">
        <v>0</v>
      </c>
      <c r="AK321" s="36">
        <v>1310021</v>
      </c>
      <c r="AL321" s="36">
        <v>0</v>
      </c>
      <c r="AM321" s="36">
        <v>0</v>
      </c>
      <c r="AN321" s="36">
        <v>0</v>
      </c>
      <c r="AO321" s="36">
        <v>0</v>
      </c>
      <c r="AP321" s="36">
        <v>0</v>
      </c>
      <c r="AQ321" s="36">
        <v>0</v>
      </c>
      <c r="AR321" s="36">
        <v>0</v>
      </c>
      <c r="AS321" s="36">
        <v>0</v>
      </c>
      <c r="AT321" s="36">
        <v>26547</v>
      </c>
      <c r="AU321" s="36">
        <v>0</v>
      </c>
      <c r="AV321" s="36">
        <v>0</v>
      </c>
      <c r="AW321" s="36">
        <v>10315</v>
      </c>
      <c r="AX321" s="36">
        <v>0</v>
      </c>
      <c r="AY321" s="36">
        <v>107555</v>
      </c>
      <c r="AZ321" s="36">
        <v>233507</v>
      </c>
      <c r="BA321" s="36">
        <v>0</v>
      </c>
      <c r="BB321" s="36">
        <v>0</v>
      </c>
      <c r="BC321" s="36">
        <v>0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>
        <v>0</v>
      </c>
      <c r="BO321" s="36">
        <v>0</v>
      </c>
      <c r="BP321" s="36">
        <v>0</v>
      </c>
      <c r="BQ321" s="36">
        <v>0</v>
      </c>
      <c r="BR321" s="36">
        <v>0</v>
      </c>
      <c r="BS321" s="36">
        <v>0</v>
      </c>
      <c r="BT321" s="36">
        <v>0</v>
      </c>
      <c r="BU321" s="36">
        <v>0</v>
      </c>
      <c r="BV321" s="36">
        <v>0</v>
      </c>
      <c r="BW321" s="36">
        <v>0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1488976</v>
      </c>
      <c r="CE321" s="36">
        <v>1771881</v>
      </c>
      <c r="CF321" s="36">
        <v>0</v>
      </c>
      <c r="CG321" s="36">
        <v>282905</v>
      </c>
      <c r="CH321" s="36">
        <v>0</v>
      </c>
      <c r="CI321" s="36">
        <v>0</v>
      </c>
      <c r="CJ321" s="36">
        <v>0</v>
      </c>
      <c r="CK321" s="36">
        <v>0</v>
      </c>
      <c r="CL321" s="36">
        <v>282905</v>
      </c>
      <c r="CM321" s="36">
        <v>-1771881</v>
      </c>
      <c r="CN321" s="36">
        <v>0</v>
      </c>
      <c r="CO321" s="36">
        <v>0</v>
      </c>
      <c r="CP321" s="36">
        <v>0</v>
      </c>
      <c r="CQ321" s="36">
        <v>0</v>
      </c>
      <c r="CR321" s="36">
        <v>0</v>
      </c>
      <c r="CS321" s="36">
        <v>0</v>
      </c>
      <c r="CT321" s="36">
        <v>0</v>
      </c>
      <c r="CU321" s="36">
        <v>0</v>
      </c>
      <c r="CV321" s="36">
        <v>0</v>
      </c>
      <c r="CW321" s="36">
        <v>0</v>
      </c>
      <c r="CX321" s="36">
        <v>0</v>
      </c>
      <c r="CY321" s="36">
        <v>0</v>
      </c>
      <c r="CZ321" s="36">
        <v>0</v>
      </c>
      <c r="DA321" s="36">
        <v>0</v>
      </c>
      <c r="DB321" s="36">
        <v>0</v>
      </c>
      <c r="DC321" s="36">
        <v>0</v>
      </c>
      <c r="DD321" s="36">
        <v>20743</v>
      </c>
      <c r="DE321" s="36">
        <v>-1751138</v>
      </c>
      <c r="DF321" s="36">
        <v>0</v>
      </c>
      <c r="DG321" s="36">
        <v>0</v>
      </c>
      <c r="DH321" s="36">
        <v>0</v>
      </c>
      <c r="DI321" s="36">
        <v>0</v>
      </c>
      <c r="DJ321" s="36">
        <v>0</v>
      </c>
      <c r="DK321" s="36">
        <v>0</v>
      </c>
      <c r="DL321" s="36">
        <v>0</v>
      </c>
      <c r="DM321" s="36">
        <v>0</v>
      </c>
      <c r="DN321" s="36">
        <v>0</v>
      </c>
      <c r="DO321" s="36">
        <v>0</v>
      </c>
      <c r="DP321" s="36">
        <v>0</v>
      </c>
      <c r="DQ321" s="36">
        <v>0</v>
      </c>
      <c r="DR321" s="36">
        <v>0</v>
      </c>
      <c r="DS321" s="36">
        <v>0</v>
      </c>
      <c r="DT321" s="36">
        <v>0</v>
      </c>
      <c r="DU321" s="36">
        <v>0</v>
      </c>
      <c r="DV321" s="36">
        <v>0</v>
      </c>
      <c r="DW321" s="36">
        <v>0</v>
      </c>
      <c r="DX321" s="36">
        <v>0</v>
      </c>
      <c r="DY321" s="36">
        <v>0</v>
      </c>
      <c r="DZ321" s="36">
        <v>0</v>
      </c>
      <c r="EA321" s="36">
        <v>0</v>
      </c>
      <c r="EB321" s="36">
        <v>0</v>
      </c>
      <c r="EC321" s="36">
        <v>0</v>
      </c>
      <c r="ED321" s="36">
        <v>0</v>
      </c>
      <c r="EE321" s="36">
        <v>0</v>
      </c>
      <c r="EF321" s="36">
        <v>0</v>
      </c>
      <c r="EG321" s="36">
        <v>0</v>
      </c>
      <c r="EH321" s="36">
        <v>0</v>
      </c>
      <c r="EI321" s="36">
        <v>0</v>
      </c>
      <c r="EJ321" s="36">
        <v>0</v>
      </c>
      <c r="EK321" s="36">
        <v>0</v>
      </c>
      <c r="EL321" s="36">
        <v>0</v>
      </c>
      <c r="EM321" s="36">
        <v>0</v>
      </c>
      <c r="EN321" s="36">
        <v>0</v>
      </c>
      <c r="EO321" s="36">
        <v>0</v>
      </c>
      <c r="EP321" s="36">
        <v>0</v>
      </c>
      <c r="EQ321" s="36">
        <v>0</v>
      </c>
      <c r="ER321" s="36">
        <v>0</v>
      </c>
      <c r="ES321" s="36">
        <v>0</v>
      </c>
      <c r="ET321" s="36">
        <v>0</v>
      </c>
      <c r="EU321" s="36">
        <v>0</v>
      </c>
      <c r="EV321" s="36">
        <v>0</v>
      </c>
      <c r="EW321" s="36">
        <v>0</v>
      </c>
      <c r="EX321" s="36">
        <v>0</v>
      </c>
      <c r="EY321" s="36">
        <v>0</v>
      </c>
      <c r="EZ321" s="36">
        <v>-20743</v>
      </c>
      <c r="FA321" s="36">
        <v>0</v>
      </c>
      <c r="FB321" s="36">
        <v>0</v>
      </c>
      <c r="FC321" s="36">
        <v>0</v>
      </c>
      <c r="FD321" s="36">
        <v>0</v>
      </c>
      <c r="FE321" s="36">
        <v>0</v>
      </c>
      <c r="FF321" s="36">
        <v>0</v>
      </c>
      <c r="FG321" s="36">
        <v>0</v>
      </c>
      <c r="FH321" s="36">
        <v>0</v>
      </c>
      <c r="FI321" s="36">
        <v>0</v>
      </c>
      <c r="FJ321" s="36">
        <v>0</v>
      </c>
      <c r="FK321" s="36">
        <v>0</v>
      </c>
      <c r="FL321" s="36">
        <v>0</v>
      </c>
      <c r="FM321" s="36">
        <v>0</v>
      </c>
      <c r="FN321" s="36">
        <v>0</v>
      </c>
      <c r="FO321" s="36">
        <v>0</v>
      </c>
      <c r="FP321" s="36">
        <v>-20743</v>
      </c>
      <c r="FQ321" s="36">
        <v>282905</v>
      </c>
      <c r="FR321" s="36">
        <v>0</v>
      </c>
      <c r="FS321" s="37"/>
      <c r="FT321" s="39">
        <f t="shared" si="199"/>
        <v>69873</v>
      </c>
      <c r="FU321" s="39">
        <f t="shared" si="200"/>
        <v>663</v>
      </c>
      <c r="FV321" s="39">
        <f t="shared" si="201"/>
        <v>0</v>
      </c>
      <c r="FW321" s="39">
        <f t="shared" si="202"/>
        <v>1100858</v>
      </c>
      <c r="FX321" s="39">
        <f t="shared" si="203"/>
        <v>0</v>
      </c>
      <c r="FY321" s="39">
        <f t="shared" si="204"/>
        <v>22308</v>
      </c>
      <c r="FZ321" s="39">
        <f t="shared" si="205"/>
        <v>0</v>
      </c>
      <c r="GA321" s="39">
        <f t="shared" si="206"/>
        <v>90382</v>
      </c>
      <c r="GB321" s="39">
        <f t="shared" si="207"/>
        <v>196224</v>
      </c>
      <c r="GC321" s="39">
        <f t="shared" si="208"/>
        <v>0</v>
      </c>
      <c r="GD321" s="39">
        <f t="shared" si="209"/>
        <v>0</v>
      </c>
      <c r="GE321" s="39">
        <f t="shared" si="210"/>
        <v>0</v>
      </c>
      <c r="GF321" s="39"/>
      <c r="GG321" s="39"/>
      <c r="GH321" s="39">
        <f t="shared" si="211"/>
        <v>8668.0672268907565</v>
      </c>
      <c r="GI321" s="39">
        <f t="shared" si="212"/>
        <v>-20743</v>
      </c>
      <c r="GJ321" s="39">
        <f t="shared" si="213"/>
        <v>1488976.0672268907</v>
      </c>
      <c r="GK321" s="39"/>
      <c r="GL321" s="39">
        <f t="shared" si="214"/>
        <v>0</v>
      </c>
      <c r="GM321" s="39"/>
      <c r="GN321" s="39">
        <f t="shared" si="198"/>
        <v>-20743</v>
      </c>
      <c r="GO321" s="40">
        <f t="shared" si="215"/>
        <v>282905</v>
      </c>
      <c r="GP321" s="40">
        <f t="shared" si="216"/>
        <v>1771881.0672268907</v>
      </c>
      <c r="GQ321" s="40">
        <f t="shared" si="217"/>
        <v>1751138.0672268907</v>
      </c>
      <c r="GR321" s="39" t="str">
        <f>IFERROR(VLOOKUP(CONCATENATE(C321,R321,S321),'Clientes Afectados'!$L$4:$M$249,2,0),"NO")</f>
        <v>NO</v>
      </c>
      <c r="GS321" s="64">
        <f t="shared" si="197"/>
        <v>30</v>
      </c>
      <c r="GT321" s="39" t="e">
        <f>+IF(GS321&gt;#REF!,"SI","NO")</f>
        <v>#REF!</v>
      </c>
    </row>
    <row r="322" spans="1:202" x14ac:dyDescent="0.25">
      <c r="A322" s="35">
        <v>43009</v>
      </c>
      <c r="B322" s="36">
        <v>1594986</v>
      </c>
      <c r="C322" s="36">
        <v>2510800</v>
      </c>
      <c r="D322" s="36">
        <v>2510800</v>
      </c>
      <c r="E322" s="37" t="s">
        <v>353</v>
      </c>
      <c r="F322" s="37" t="s">
        <v>305</v>
      </c>
      <c r="G322" s="37" t="s">
        <v>341</v>
      </c>
      <c r="H322" s="85" t="s">
        <v>231</v>
      </c>
      <c r="I322" s="37" t="s">
        <v>232</v>
      </c>
      <c r="J322" s="37" t="s">
        <v>233</v>
      </c>
      <c r="K322" s="37" t="s">
        <v>234</v>
      </c>
      <c r="L322" s="37" t="s">
        <v>235</v>
      </c>
      <c r="M322" s="37" t="s">
        <v>279</v>
      </c>
      <c r="N322" s="37" t="s">
        <v>330</v>
      </c>
      <c r="O322" s="37" t="s">
        <v>330</v>
      </c>
      <c r="P322" s="37" t="s">
        <v>239</v>
      </c>
      <c r="Q322" s="37" t="s">
        <v>240</v>
      </c>
      <c r="R322" s="38">
        <v>42983</v>
      </c>
      <c r="S322" s="38">
        <v>43013</v>
      </c>
      <c r="T322" s="38">
        <v>43015</v>
      </c>
      <c r="U322" s="36">
        <v>203502047</v>
      </c>
      <c r="V322" s="36">
        <v>42227</v>
      </c>
      <c r="W322" s="36">
        <v>0</v>
      </c>
      <c r="X322" s="36">
        <v>7153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98</v>
      </c>
      <c r="AE322" s="36">
        <v>208</v>
      </c>
      <c r="AF322" s="36">
        <v>97</v>
      </c>
      <c r="AG322" s="36">
        <v>105</v>
      </c>
      <c r="AH322" s="36">
        <v>0</v>
      </c>
      <c r="AI322" s="36">
        <v>789</v>
      </c>
      <c r="AJ322" s="36">
        <v>0</v>
      </c>
      <c r="AK322" s="36">
        <v>3082313</v>
      </c>
      <c r="AL322" s="36">
        <v>0</v>
      </c>
      <c r="AM322" s="36">
        <v>0</v>
      </c>
      <c r="AN322" s="36">
        <v>0</v>
      </c>
      <c r="AO322" s="36">
        <v>0</v>
      </c>
      <c r="AP322" s="36">
        <v>0</v>
      </c>
      <c r="AQ322" s="36">
        <v>0</v>
      </c>
      <c r="AR322" s="36">
        <v>0</v>
      </c>
      <c r="AS322" s="36">
        <v>0</v>
      </c>
      <c r="AT322" s="36">
        <v>62461</v>
      </c>
      <c r="AU322" s="36">
        <v>0</v>
      </c>
      <c r="AV322" s="36">
        <v>0</v>
      </c>
      <c r="AW322" s="36">
        <v>24271</v>
      </c>
      <c r="AX322" s="36">
        <v>0</v>
      </c>
      <c r="AY322" s="36">
        <v>228827</v>
      </c>
      <c r="AZ322" s="36">
        <v>634240</v>
      </c>
      <c r="BA322" s="36">
        <v>0</v>
      </c>
      <c r="BB322" s="36">
        <v>0</v>
      </c>
      <c r="BC322" s="36">
        <v>0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>
        <v>0</v>
      </c>
      <c r="BO322" s="36">
        <v>0</v>
      </c>
      <c r="BP322" s="36">
        <v>0</v>
      </c>
      <c r="BQ322" s="36">
        <v>0</v>
      </c>
      <c r="BR322" s="36">
        <v>0</v>
      </c>
      <c r="BS322" s="36">
        <v>0</v>
      </c>
      <c r="BT322" s="36">
        <v>0</v>
      </c>
      <c r="BU322" s="36">
        <v>0</v>
      </c>
      <c r="BV322" s="36">
        <v>0</v>
      </c>
      <c r="BW322" s="36">
        <v>0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3388993</v>
      </c>
      <c r="CE322" s="36">
        <v>4032902</v>
      </c>
      <c r="CF322" s="36">
        <v>0</v>
      </c>
      <c r="CG322" s="36">
        <v>643909</v>
      </c>
      <c r="CH322" s="36">
        <v>0</v>
      </c>
      <c r="CI322" s="36">
        <v>0</v>
      </c>
      <c r="CJ322" s="36">
        <v>0</v>
      </c>
      <c r="CK322" s="36">
        <v>0</v>
      </c>
      <c r="CL322" s="36">
        <v>643909</v>
      </c>
      <c r="CM322" s="36">
        <v>-4032902</v>
      </c>
      <c r="CN322" s="36">
        <v>0</v>
      </c>
      <c r="CO322" s="36">
        <v>0</v>
      </c>
      <c r="CP322" s="36">
        <v>0</v>
      </c>
      <c r="CQ322" s="36">
        <v>0</v>
      </c>
      <c r="CR322" s="36">
        <v>0</v>
      </c>
      <c r="CS322" s="36">
        <v>0</v>
      </c>
      <c r="CT322" s="36">
        <v>0</v>
      </c>
      <c r="CU322" s="36">
        <v>0</v>
      </c>
      <c r="CV322" s="36">
        <v>0</v>
      </c>
      <c r="CW322" s="36">
        <v>0</v>
      </c>
      <c r="CX322" s="36">
        <v>0</v>
      </c>
      <c r="CY322" s="36">
        <v>0</v>
      </c>
      <c r="CZ322" s="36">
        <v>0</v>
      </c>
      <c r="DA322" s="36">
        <v>0</v>
      </c>
      <c r="DB322" s="36">
        <v>0</v>
      </c>
      <c r="DC322" s="36">
        <v>0</v>
      </c>
      <c r="DD322" s="36">
        <v>0</v>
      </c>
      <c r="DE322" s="36">
        <v>-4032902</v>
      </c>
      <c r="DF322" s="36">
        <v>0</v>
      </c>
      <c r="DG322" s="36">
        <v>0</v>
      </c>
      <c r="DH322" s="36">
        <v>0</v>
      </c>
      <c r="DI322" s="36">
        <v>0</v>
      </c>
      <c r="DJ322" s="36">
        <v>0</v>
      </c>
      <c r="DK322" s="36">
        <v>0</v>
      </c>
      <c r="DL322" s="36">
        <v>0</v>
      </c>
      <c r="DM322" s="36">
        <v>0</v>
      </c>
      <c r="DN322" s="36">
        <v>0</v>
      </c>
      <c r="DO322" s="36">
        <v>0</v>
      </c>
      <c r="DP322" s="36">
        <v>0</v>
      </c>
      <c r="DQ322" s="36">
        <v>0</v>
      </c>
      <c r="DR322" s="36">
        <v>0</v>
      </c>
      <c r="DS322" s="36">
        <v>0</v>
      </c>
      <c r="DT322" s="36">
        <v>0</v>
      </c>
      <c r="DU322" s="36">
        <v>0</v>
      </c>
      <c r="DV322" s="36">
        <v>0</v>
      </c>
      <c r="DW322" s="36">
        <v>0</v>
      </c>
      <c r="DX322" s="36">
        <v>0</v>
      </c>
      <c r="DY322" s="36">
        <v>0</v>
      </c>
      <c r="DZ322" s="36">
        <v>0</v>
      </c>
      <c r="EA322" s="36">
        <v>0</v>
      </c>
      <c r="EB322" s="36">
        <v>0</v>
      </c>
      <c r="EC322" s="36">
        <v>0</v>
      </c>
      <c r="ED322" s="36">
        <v>0</v>
      </c>
      <c r="EE322" s="36">
        <v>0</v>
      </c>
      <c r="EF322" s="36">
        <v>0</v>
      </c>
      <c r="EG322" s="36">
        <v>0</v>
      </c>
      <c r="EH322" s="36">
        <v>0</v>
      </c>
      <c r="EI322" s="36">
        <v>0</v>
      </c>
      <c r="EJ322" s="36">
        <v>0</v>
      </c>
      <c r="EK322" s="36">
        <v>0</v>
      </c>
      <c r="EL322" s="36">
        <v>0</v>
      </c>
      <c r="EM322" s="36">
        <v>0</v>
      </c>
      <c r="EN322" s="36">
        <v>0</v>
      </c>
      <c r="EO322" s="36">
        <v>0</v>
      </c>
      <c r="EP322" s="36">
        <v>0</v>
      </c>
      <c r="EQ322" s="36">
        <v>0</v>
      </c>
      <c r="ER322" s="36">
        <v>0</v>
      </c>
      <c r="ES322" s="36">
        <v>0</v>
      </c>
      <c r="ET322" s="36">
        <v>0</v>
      </c>
      <c r="EU322" s="36">
        <v>0</v>
      </c>
      <c r="EV322" s="36">
        <v>0</v>
      </c>
      <c r="EW322" s="36">
        <v>0</v>
      </c>
      <c r="EX322" s="36">
        <v>0</v>
      </c>
      <c r="EY322" s="36">
        <v>0</v>
      </c>
      <c r="EZ322" s="36">
        <v>0</v>
      </c>
      <c r="FA322" s="36">
        <v>0</v>
      </c>
      <c r="FB322" s="36">
        <v>0</v>
      </c>
      <c r="FC322" s="36">
        <v>0</v>
      </c>
      <c r="FD322" s="36">
        <v>0</v>
      </c>
      <c r="FE322" s="36">
        <v>0</v>
      </c>
      <c r="FF322" s="36">
        <v>0</v>
      </c>
      <c r="FG322" s="36">
        <v>0</v>
      </c>
      <c r="FH322" s="36">
        <v>0</v>
      </c>
      <c r="FI322" s="36">
        <v>0</v>
      </c>
      <c r="FJ322" s="36">
        <v>0</v>
      </c>
      <c r="FK322" s="36">
        <v>0</v>
      </c>
      <c r="FL322" s="36">
        <v>0</v>
      </c>
      <c r="FM322" s="36">
        <v>0</v>
      </c>
      <c r="FN322" s="36">
        <v>0</v>
      </c>
      <c r="FO322" s="36">
        <v>0</v>
      </c>
      <c r="FP322" s="36">
        <v>0</v>
      </c>
      <c r="FQ322" s="36">
        <v>643909</v>
      </c>
      <c r="FR322" s="36">
        <v>0</v>
      </c>
      <c r="FS322" s="37"/>
      <c r="FT322" s="39">
        <f t="shared" si="199"/>
        <v>0</v>
      </c>
      <c r="FU322" s="39">
        <f t="shared" si="200"/>
        <v>663</v>
      </c>
      <c r="FV322" s="39">
        <f t="shared" si="201"/>
        <v>0</v>
      </c>
      <c r="FW322" s="39">
        <f t="shared" si="202"/>
        <v>2590179</v>
      </c>
      <c r="FX322" s="39">
        <f t="shared" si="203"/>
        <v>0</v>
      </c>
      <c r="FY322" s="39">
        <f t="shared" si="204"/>
        <v>52488</v>
      </c>
      <c r="FZ322" s="39">
        <f t="shared" si="205"/>
        <v>0</v>
      </c>
      <c r="GA322" s="39">
        <f t="shared" si="206"/>
        <v>192292</v>
      </c>
      <c r="GB322" s="39">
        <f t="shared" si="207"/>
        <v>532975</v>
      </c>
      <c r="GC322" s="39">
        <f t="shared" si="208"/>
        <v>0</v>
      </c>
      <c r="GD322" s="39">
        <f t="shared" si="209"/>
        <v>0</v>
      </c>
      <c r="GE322" s="39">
        <f t="shared" si="210"/>
        <v>0</v>
      </c>
      <c r="GF322" s="39"/>
      <c r="GG322" s="39"/>
      <c r="GH322" s="39">
        <f t="shared" si="211"/>
        <v>20395.798319327732</v>
      </c>
      <c r="GI322" s="39">
        <f t="shared" si="212"/>
        <v>0</v>
      </c>
      <c r="GJ322" s="39">
        <f t="shared" si="213"/>
        <v>3388992.7983193276</v>
      </c>
      <c r="GK322" s="39"/>
      <c r="GL322" s="39">
        <f t="shared" si="214"/>
        <v>0</v>
      </c>
      <c r="GM322" s="39"/>
      <c r="GN322" s="39">
        <f t="shared" si="198"/>
        <v>0</v>
      </c>
      <c r="GO322" s="40">
        <f t="shared" si="215"/>
        <v>643909</v>
      </c>
      <c r="GP322" s="40">
        <f t="shared" si="216"/>
        <v>4032901.7983193276</v>
      </c>
      <c r="GQ322" s="40">
        <f t="shared" si="217"/>
        <v>4032901.7983193276</v>
      </c>
      <c r="GR322" s="39" t="str">
        <f>IFERROR(VLOOKUP(CONCATENATE(C322,R322,S322),'Clientes Afectados'!$L$4:$M$249,2,0),"NO")</f>
        <v>NO</v>
      </c>
      <c r="GS322" s="64">
        <f t="shared" si="197"/>
        <v>30</v>
      </c>
      <c r="GT322" s="39" t="e">
        <f>+IF(GS322&gt;#REF!,"SI","NO")</f>
        <v>#REF!</v>
      </c>
    </row>
    <row r="323" spans="1:202" x14ac:dyDescent="0.25">
      <c r="A323" s="35">
        <v>43009</v>
      </c>
      <c r="B323" s="36">
        <v>1594986</v>
      </c>
      <c r="C323" s="36">
        <v>2797207</v>
      </c>
      <c r="D323" s="36">
        <v>2797207</v>
      </c>
      <c r="E323" s="37" t="s">
        <v>282</v>
      </c>
      <c r="F323" s="37" t="s">
        <v>305</v>
      </c>
      <c r="G323" s="37" t="s">
        <v>284</v>
      </c>
      <c r="H323" s="85" t="s">
        <v>285</v>
      </c>
      <c r="I323" s="37" t="s">
        <v>286</v>
      </c>
      <c r="J323" s="37" t="s">
        <v>233</v>
      </c>
      <c r="K323" s="37" t="s">
        <v>234</v>
      </c>
      <c r="L323" s="37" t="s">
        <v>235</v>
      </c>
      <c r="M323" s="37" t="s">
        <v>245</v>
      </c>
      <c r="N323" s="37" t="s">
        <v>246</v>
      </c>
      <c r="O323" s="37" t="s">
        <v>246</v>
      </c>
      <c r="P323" s="37" t="s">
        <v>281</v>
      </c>
      <c r="Q323" s="37" t="s">
        <v>240</v>
      </c>
      <c r="R323" s="38">
        <v>42983</v>
      </c>
      <c r="S323" s="38">
        <v>43013</v>
      </c>
      <c r="T323" s="38">
        <v>43015</v>
      </c>
      <c r="U323" s="36">
        <v>203502047</v>
      </c>
      <c r="V323" s="36">
        <v>22309</v>
      </c>
      <c r="W323" s="36">
        <v>0</v>
      </c>
      <c r="X323" s="36">
        <v>6349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47</v>
      </c>
      <c r="AE323" s="36">
        <v>46</v>
      </c>
      <c r="AF323" s="36">
        <v>44</v>
      </c>
      <c r="AG323" s="36">
        <v>45</v>
      </c>
      <c r="AH323" s="36">
        <v>0</v>
      </c>
      <c r="AI323" s="36">
        <v>789</v>
      </c>
      <c r="AJ323" s="36">
        <v>0</v>
      </c>
      <c r="AK323" s="36">
        <v>1718149</v>
      </c>
      <c r="AL323" s="36">
        <v>0</v>
      </c>
      <c r="AM323" s="36">
        <v>0</v>
      </c>
      <c r="AN323" s="36">
        <v>0</v>
      </c>
      <c r="AO323" s="36">
        <v>0</v>
      </c>
      <c r="AP323" s="36">
        <v>0</v>
      </c>
      <c r="AQ323" s="36">
        <v>0</v>
      </c>
      <c r="AR323" s="36">
        <v>0</v>
      </c>
      <c r="AS323" s="36">
        <v>0</v>
      </c>
      <c r="AT323" s="36">
        <v>32999</v>
      </c>
      <c r="AU323" s="36">
        <v>0</v>
      </c>
      <c r="AV323" s="36">
        <v>0</v>
      </c>
      <c r="AW323" s="36">
        <v>12822</v>
      </c>
      <c r="AX323" s="36">
        <v>0</v>
      </c>
      <c r="AY323" s="36">
        <v>123271</v>
      </c>
      <c r="AZ323" s="36">
        <v>403621</v>
      </c>
      <c r="BA323" s="36">
        <v>0</v>
      </c>
      <c r="BB323" s="36">
        <v>0</v>
      </c>
      <c r="BC323" s="36">
        <v>0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36">
        <v>0</v>
      </c>
      <c r="BN323" s="36">
        <v>0</v>
      </c>
      <c r="BO323" s="36">
        <v>0</v>
      </c>
      <c r="BP323" s="36">
        <v>0</v>
      </c>
      <c r="BQ323" s="36">
        <v>0</v>
      </c>
      <c r="BR323" s="36">
        <v>0</v>
      </c>
      <c r="BS323" s="36">
        <v>0</v>
      </c>
      <c r="BT323" s="36">
        <v>0</v>
      </c>
      <c r="BU323" s="36">
        <v>0</v>
      </c>
      <c r="BV323" s="36">
        <v>0</v>
      </c>
      <c r="BW323" s="36">
        <v>0</v>
      </c>
      <c r="BX323" s="3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1925757</v>
      </c>
      <c r="CE323" s="36">
        <v>2291651</v>
      </c>
      <c r="CF323" s="36">
        <v>0</v>
      </c>
      <c r="CG323" s="36">
        <v>365894</v>
      </c>
      <c r="CH323" s="36">
        <v>0</v>
      </c>
      <c r="CI323" s="36">
        <v>0</v>
      </c>
      <c r="CJ323" s="36">
        <v>0</v>
      </c>
      <c r="CK323" s="36">
        <v>0</v>
      </c>
      <c r="CL323" s="36">
        <v>365894</v>
      </c>
      <c r="CM323" s="36">
        <v>-2291651</v>
      </c>
      <c r="CN323" s="36">
        <v>0</v>
      </c>
      <c r="CO323" s="36">
        <v>0</v>
      </c>
      <c r="CP323" s="36">
        <v>0</v>
      </c>
      <c r="CQ323" s="36">
        <v>0</v>
      </c>
      <c r="CR323" s="36">
        <v>0</v>
      </c>
      <c r="CS323" s="36">
        <v>0</v>
      </c>
      <c r="CT323" s="36">
        <v>0</v>
      </c>
      <c r="CU323" s="36">
        <v>0</v>
      </c>
      <c r="CV323" s="36">
        <v>0</v>
      </c>
      <c r="CW323" s="36">
        <v>0</v>
      </c>
      <c r="CX323" s="36">
        <v>0</v>
      </c>
      <c r="CY323" s="36">
        <v>0</v>
      </c>
      <c r="CZ323" s="36">
        <v>0</v>
      </c>
      <c r="DA323" s="36">
        <v>0</v>
      </c>
      <c r="DB323" s="36">
        <v>0</v>
      </c>
      <c r="DC323" s="36">
        <v>0</v>
      </c>
      <c r="DD323" s="36">
        <v>0</v>
      </c>
      <c r="DE323" s="36">
        <v>-2291651</v>
      </c>
      <c r="DF323" s="36">
        <v>0</v>
      </c>
      <c r="DG323" s="36">
        <v>0</v>
      </c>
      <c r="DH323" s="36">
        <v>0</v>
      </c>
      <c r="DI323" s="36">
        <v>0</v>
      </c>
      <c r="DJ323" s="36">
        <v>0</v>
      </c>
      <c r="DK323" s="36">
        <v>0</v>
      </c>
      <c r="DL323" s="36">
        <v>0</v>
      </c>
      <c r="DM323" s="36">
        <v>0</v>
      </c>
      <c r="DN323" s="36">
        <v>0</v>
      </c>
      <c r="DO323" s="36">
        <v>0</v>
      </c>
      <c r="DP323" s="36">
        <v>0</v>
      </c>
      <c r="DQ323" s="36">
        <v>0</v>
      </c>
      <c r="DR323" s="36">
        <v>0</v>
      </c>
      <c r="DS323" s="36">
        <v>0</v>
      </c>
      <c r="DT323" s="36">
        <v>0</v>
      </c>
      <c r="DU323" s="36">
        <v>0</v>
      </c>
      <c r="DV323" s="36">
        <v>0</v>
      </c>
      <c r="DW323" s="36">
        <v>0</v>
      </c>
      <c r="DX323" s="36">
        <v>0</v>
      </c>
      <c r="DY323" s="36">
        <v>0</v>
      </c>
      <c r="DZ323" s="36">
        <v>0</v>
      </c>
      <c r="EA323" s="36">
        <v>0</v>
      </c>
      <c r="EB323" s="36">
        <v>0</v>
      </c>
      <c r="EC323" s="36">
        <v>0</v>
      </c>
      <c r="ED323" s="36">
        <v>0</v>
      </c>
      <c r="EE323" s="36">
        <v>0</v>
      </c>
      <c r="EF323" s="36">
        <v>0</v>
      </c>
      <c r="EG323" s="36">
        <v>0</v>
      </c>
      <c r="EH323" s="36">
        <v>0</v>
      </c>
      <c r="EI323" s="36">
        <v>0</v>
      </c>
      <c r="EJ323" s="36">
        <v>0</v>
      </c>
      <c r="EK323" s="36">
        <v>0</v>
      </c>
      <c r="EL323" s="36">
        <v>0</v>
      </c>
      <c r="EM323" s="36">
        <v>0</v>
      </c>
      <c r="EN323" s="36">
        <v>0</v>
      </c>
      <c r="EO323" s="36">
        <v>0</v>
      </c>
      <c r="EP323" s="36">
        <v>0</v>
      </c>
      <c r="EQ323" s="36">
        <v>0</v>
      </c>
      <c r="ER323" s="36">
        <v>0</v>
      </c>
      <c r="ES323" s="36">
        <v>0</v>
      </c>
      <c r="ET323" s="36">
        <v>0</v>
      </c>
      <c r="EU323" s="36">
        <v>0</v>
      </c>
      <c r="EV323" s="36">
        <v>0</v>
      </c>
      <c r="EW323" s="36">
        <v>0</v>
      </c>
      <c r="EX323" s="36">
        <v>0</v>
      </c>
      <c r="EY323" s="36">
        <v>0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>
        <v>0</v>
      </c>
      <c r="FF323" s="36">
        <v>0</v>
      </c>
      <c r="FG323" s="36">
        <v>0</v>
      </c>
      <c r="FH323" s="36">
        <v>0</v>
      </c>
      <c r="FI323" s="36">
        <v>0</v>
      </c>
      <c r="FJ323" s="36">
        <v>0</v>
      </c>
      <c r="FK323" s="36">
        <v>0</v>
      </c>
      <c r="FL323" s="36">
        <v>0</v>
      </c>
      <c r="FM323" s="36">
        <v>0</v>
      </c>
      <c r="FN323" s="36">
        <v>0</v>
      </c>
      <c r="FO323" s="36">
        <v>0</v>
      </c>
      <c r="FP323" s="36">
        <v>0</v>
      </c>
      <c r="FQ323" s="36">
        <v>365894</v>
      </c>
      <c r="FR323" s="36">
        <v>0</v>
      </c>
      <c r="FS323" s="37"/>
      <c r="FT323" s="39">
        <f t="shared" si="199"/>
        <v>0</v>
      </c>
      <c r="FU323" s="39">
        <f t="shared" si="200"/>
        <v>663</v>
      </c>
      <c r="FV323" s="39">
        <f t="shared" si="201"/>
        <v>0</v>
      </c>
      <c r="FW323" s="39">
        <f t="shared" si="202"/>
        <v>1443823</v>
      </c>
      <c r="FX323" s="39">
        <f t="shared" si="203"/>
        <v>0</v>
      </c>
      <c r="FY323" s="39">
        <f t="shared" si="204"/>
        <v>27730</v>
      </c>
      <c r="FZ323" s="39">
        <f t="shared" si="205"/>
        <v>0</v>
      </c>
      <c r="GA323" s="39">
        <f t="shared" si="206"/>
        <v>103589</v>
      </c>
      <c r="GB323" s="39">
        <f t="shared" si="207"/>
        <v>339177</v>
      </c>
      <c r="GC323" s="39">
        <f t="shared" si="208"/>
        <v>0</v>
      </c>
      <c r="GD323" s="39">
        <f t="shared" si="209"/>
        <v>0</v>
      </c>
      <c r="GE323" s="39">
        <f t="shared" si="210"/>
        <v>0</v>
      </c>
      <c r="GF323" s="39"/>
      <c r="GG323" s="39"/>
      <c r="GH323" s="39">
        <f t="shared" si="211"/>
        <v>10774.789915966387</v>
      </c>
      <c r="GI323" s="39">
        <f t="shared" si="212"/>
        <v>0</v>
      </c>
      <c r="GJ323" s="39">
        <f t="shared" si="213"/>
        <v>1925756.7899159663</v>
      </c>
      <c r="GK323" s="39"/>
      <c r="GL323" s="39">
        <f t="shared" si="214"/>
        <v>0</v>
      </c>
      <c r="GM323" s="39"/>
      <c r="GN323" s="39">
        <f t="shared" si="198"/>
        <v>0</v>
      </c>
      <c r="GO323" s="40">
        <f t="shared" si="215"/>
        <v>365894</v>
      </c>
      <c r="GP323" s="40">
        <f t="shared" si="216"/>
        <v>2291650.7899159663</v>
      </c>
      <c r="GQ323" s="40">
        <f t="shared" si="217"/>
        <v>2291650.7899159663</v>
      </c>
      <c r="GR323" s="39" t="str">
        <f>IFERROR(VLOOKUP(CONCATENATE(C323,R323,S323),'Clientes Afectados'!$L$4:$M$249,2,0),"NO")</f>
        <v>NO</v>
      </c>
      <c r="GS323" s="64">
        <f t="shared" ref="GS323:GS386" si="218">+S323-R323</f>
        <v>30</v>
      </c>
      <c r="GT323" s="39" t="e">
        <f>+IF(GS323&gt;#REF!,"SI","NO")</f>
        <v>#REF!</v>
      </c>
    </row>
    <row r="324" spans="1:202" x14ac:dyDescent="0.25">
      <c r="A324" s="35">
        <v>42979</v>
      </c>
      <c r="B324" s="36">
        <v>1594986</v>
      </c>
      <c r="C324" s="36">
        <v>532954</v>
      </c>
      <c r="D324" s="36">
        <v>532954</v>
      </c>
      <c r="E324" s="37" t="s">
        <v>342</v>
      </c>
      <c r="F324" s="37" t="s">
        <v>229</v>
      </c>
      <c r="G324" s="37" t="s">
        <v>309</v>
      </c>
      <c r="H324" s="85" t="s">
        <v>231</v>
      </c>
      <c r="I324" s="37" t="s">
        <v>310</v>
      </c>
      <c r="J324" s="37" t="s">
        <v>233</v>
      </c>
      <c r="K324" s="37" t="s">
        <v>234</v>
      </c>
      <c r="L324" s="37" t="s">
        <v>235</v>
      </c>
      <c r="M324" s="37" t="s">
        <v>311</v>
      </c>
      <c r="N324" s="37" t="s">
        <v>236</v>
      </c>
      <c r="O324" s="37" t="s">
        <v>236</v>
      </c>
      <c r="P324" s="37" t="s">
        <v>239</v>
      </c>
      <c r="Q324" s="37" t="s">
        <v>240</v>
      </c>
      <c r="R324" s="38">
        <v>42951</v>
      </c>
      <c r="S324" s="38">
        <v>42983</v>
      </c>
      <c r="T324" s="38">
        <v>42985</v>
      </c>
      <c r="U324" s="36">
        <v>201914534</v>
      </c>
      <c r="V324" s="36">
        <v>52614</v>
      </c>
      <c r="W324" s="36">
        <v>0</v>
      </c>
      <c r="X324" s="36">
        <v>16691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163</v>
      </c>
      <c r="AE324" s="36">
        <v>188</v>
      </c>
      <c r="AF324" s="36">
        <v>162</v>
      </c>
      <c r="AG324" s="36">
        <v>162</v>
      </c>
      <c r="AH324" s="36">
        <v>121284</v>
      </c>
      <c r="AI324" s="36">
        <v>788</v>
      </c>
      <c r="AJ324" s="36">
        <v>0</v>
      </c>
      <c r="AK324" s="36">
        <v>3840500</v>
      </c>
      <c r="AL324" s="36">
        <v>0</v>
      </c>
      <c r="AM324" s="36">
        <v>0</v>
      </c>
      <c r="AN324" s="36">
        <v>0</v>
      </c>
      <c r="AO324" s="36">
        <v>0</v>
      </c>
      <c r="AP324" s="36">
        <v>0</v>
      </c>
      <c r="AQ324" s="36">
        <v>0</v>
      </c>
      <c r="AR324" s="36">
        <v>0</v>
      </c>
      <c r="AS324" s="36">
        <v>0</v>
      </c>
      <c r="AT324" s="36">
        <v>77825</v>
      </c>
      <c r="AU324" s="36">
        <v>0</v>
      </c>
      <c r="AV324" s="36">
        <v>0</v>
      </c>
      <c r="AW324" s="36">
        <v>5040</v>
      </c>
      <c r="AX324" s="36">
        <v>0</v>
      </c>
      <c r="AY324" s="36">
        <v>206705</v>
      </c>
      <c r="AZ324" s="36">
        <v>976293</v>
      </c>
      <c r="BA324" s="36">
        <v>0</v>
      </c>
      <c r="BB324" s="36">
        <v>0</v>
      </c>
      <c r="BC324" s="36">
        <v>0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0</v>
      </c>
      <c r="BN324" s="36">
        <v>0</v>
      </c>
      <c r="BO324" s="36">
        <v>0</v>
      </c>
      <c r="BP324" s="36">
        <v>0</v>
      </c>
      <c r="BQ324" s="36">
        <v>0</v>
      </c>
      <c r="BR324" s="36">
        <v>0</v>
      </c>
      <c r="BS324" s="36">
        <v>0</v>
      </c>
      <c r="BT324" s="36">
        <v>0</v>
      </c>
      <c r="BU324" s="36">
        <v>0</v>
      </c>
      <c r="BV324" s="36">
        <v>0</v>
      </c>
      <c r="BW324" s="36">
        <v>0</v>
      </c>
      <c r="BX324" s="3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4393642</v>
      </c>
      <c r="CE324" s="36">
        <v>5228434</v>
      </c>
      <c r="CF324" s="36">
        <v>0</v>
      </c>
      <c r="CG324" s="36">
        <v>834792</v>
      </c>
      <c r="CH324" s="36">
        <v>0</v>
      </c>
      <c r="CI324" s="36">
        <v>0</v>
      </c>
      <c r="CJ324" s="36">
        <v>0</v>
      </c>
      <c r="CK324" s="36">
        <v>0</v>
      </c>
      <c r="CL324" s="36">
        <v>834792</v>
      </c>
      <c r="CM324" s="36">
        <v>-5228434</v>
      </c>
      <c r="CN324" s="36">
        <v>0</v>
      </c>
      <c r="CO324" s="36">
        <v>0</v>
      </c>
      <c r="CP324" s="36">
        <v>0</v>
      </c>
      <c r="CQ324" s="36">
        <v>0</v>
      </c>
      <c r="CR324" s="36">
        <v>0</v>
      </c>
      <c r="CS324" s="36">
        <v>0</v>
      </c>
      <c r="CT324" s="36">
        <v>0</v>
      </c>
      <c r="CU324" s="36">
        <v>0</v>
      </c>
      <c r="CV324" s="36">
        <v>0</v>
      </c>
      <c r="CW324" s="36">
        <v>0</v>
      </c>
      <c r="CX324" s="36">
        <v>0</v>
      </c>
      <c r="CY324" s="36">
        <v>0</v>
      </c>
      <c r="CZ324" s="36">
        <v>0</v>
      </c>
      <c r="DA324" s="36">
        <v>0</v>
      </c>
      <c r="DB324" s="36">
        <v>0</v>
      </c>
      <c r="DC324" s="36">
        <v>0</v>
      </c>
      <c r="DD324" s="36">
        <v>0</v>
      </c>
      <c r="DE324" s="36">
        <v>-5228434</v>
      </c>
      <c r="DF324" s="36">
        <v>0</v>
      </c>
      <c r="DG324" s="36">
        <v>0</v>
      </c>
      <c r="DH324" s="36">
        <v>0</v>
      </c>
      <c r="DI324" s="36">
        <v>0</v>
      </c>
      <c r="DJ324" s="36">
        <v>0</v>
      </c>
      <c r="DK324" s="36">
        <v>0</v>
      </c>
      <c r="DL324" s="36">
        <v>0</v>
      </c>
      <c r="DM324" s="36">
        <v>0</v>
      </c>
      <c r="DN324" s="36">
        <v>0</v>
      </c>
      <c r="DO324" s="36">
        <v>0</v>
      </c>
      <c r="DP324" s="36">
        <v>0</v>
      </c>
      <c r="DQ324" s="36">
        <v>0</v>
      </c>
      <c r="DR324" s="36">
        <v>0</v>
      </c>
      <c r="DS324" s="36">
        <v>0</v>
      </c>
      <c r="DT324" s="36">
        <v>0</v>
      </c>
      <c r="DU324" s="36">
        <v>0</v>
      </c>
      <c r="DV324" s="36">
        <v>0</v>
      </c>
      <c r="DW324" s="36">
        <v>0</v>
      </c>
      <c r="DX324" s="36">
        <v>0</v>
      </c>
      <c r="DY324" s="36">
        <v>0</v>
      </c>
      <c r="DZ324" s="36">
        <v>0</v>
      </c>
      <c r="EA324" s="36">
        <v>0</v>
      </c>
      <c r="EB324" s="36">
        <v>0</v>
      </c>
      <c r="EC324" s="36">
        <v>0</v>
      </c>
      <c r="ED324" s="36">
        <v>0</v>
      </c>
      <c r="EE324" s="36">
        <v>0</v>
      </c>
      <c r="EF324" s="36">
        <v>0</v>
      </c>
      <c r="EG324" s="36">
        <v>0</v>
      </c>
      <c r="EH324" s="36">
        <v>0</v>
      </c>
      <c r="EI324" s="36">
        <v>0</v>
      </c>
      <c r="EJ324" s="36">
        <v>0</v>
      </c>
      <c r="EK324" s="36">
        <v>0</v>
      </c>
      <c r="EL324" s="36">
        <v>0</v>
      </c>
      <c r="EM324" s="36">
        <v>0</v>
      </c>
      <c r="EN324" s="36">
        <v>0</v>
      </c>
      <c r="EO324" s="36">
        <v>0</v>
      </c>
      <c r="EP324" s="36">
        <v>0</v>
      </c>
      <c r="EQ324" s="36">
        <v>0</v>
      </c>
      <c r="ER324" s="36">
        <v>0</v>
      </c>
      <c r="ES324" s="36">
        <v>0</v>
      </c>
      <c r="ET324" s="36">
        <v>0</v>
      </c>
      <c r="EU324" s="36">
        <v>0</v>
      </c>
      <c r="EV324" s="36">
        <v>0</v>
      </c>
      <c r="EW324" s="36">
        <v>0</v>
      </c>
      <c r="EX324" s="36">
        <v>0</v>
      </c>
      <c r="EY324" s="36">
        <v>0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0</v>
      </c>
      <c r="FF324" s="36">
        <v>0</v>
      </c>
      <c r="FG324" s="36">
        <v>0</v>
      </c>
      <c r="FH324" s="36">
        <v>0</v>
      </c>
      <c r="FI324" s="36">
        <v>0</v>
      </c>
      <c r="FJ324" s="36">
        <v>0</v>
      </c>
      <c r="FK324" s="36">
        <v>0</v>
      </c>
      <c r="FL324" s="36">
        <v>0</v>
      </c>
      <c r="FM324" s="36">
        <v>0</v>
      </c>
      <c r="FN324" s="36">
        <v>0</v>
      </c>
      <c r="FO324" s="36">
        <v>0</v>
      </c>
      <c r="FP324" s="36">
        <v>0</v>
      </c>
      <c r="FQ324" s="36">
        <v>834792</v>
      </c>
      <c r="FR324" s="36">
        <v>0</v>
      </c>
      <c r="FS324" s="37"/>
      <c r="FT324" s="39">
        <f t="shared" si="199"/>
        <v>101919</v>
      </c>
      <c r="FU324" s="39">
        <f t="shared" si="200"/>
        <v>662</v>
      </c>
      <c r="FV324" s="39">
        <f t="shared" si="201"/>
        <v>0</v>
      </c>
      <c r="FW324" s="39">
        <f t="shared" si="202"/>
        <v>3227311</v>
      </c>
      <c r="FX324" s="39">
        <f t="shared" si="203"/>
        <v>0</v>
      </c>
      <c r="FY324" s="39">
        <f t="shared" si="204"/>
        <v>65399</v>
      </c>
      <c r="FZ324" s="39">
        <f t="shared" si="205"/>
        <v>0</v>
      </c>
      <c r="GA324" s="39">
        <f t="shared" si="206"/>
        <v>173702</v>
      </c>
      <c r="GB324" s="39">
        <f t="shared" si="207"/>
        <v>820414</v>
      </c>
      <c r="GC324" s="39">
        <f t="shared" si="208"/>
        <v>0</v>
      </c>
      <c r="GD324" s="39">
        <f t="shared" si="209"/>
        <v>0</v>
      </c>
      <c r="GE324" s="39">
        <f t="shared" si="210"/>
        <v>0</v>
      </c>
      <c r="GF324" s="39"/>
      <c r="GG324" s="39"/>
      <c r="GH324" s="39">
        <f t="shared" si="211"/>
        <v>4235.2941176470595</v>
      </c>
      <c r="GI324" s="39">
        <f t="shared" si="212"/>
        <v>0</v>
      </c>
      <c r="GJ324" s="39">
        <f t="shared" si="213"/>
        <v>4393642.2941176472</v>
      </c>
      <c r="GK324" s="39"/>
      <c r="GL324" s="39">
        <f t="shared" si="214"/>
        <v>0</v>
      </c>
      <c r="GM324" s="39"/>
      <c r="GN324" s="39">
        <f t="shared" si="198"/>
        <v>0</v>
      </c>
      <c r="GO324" s="40">
        <f t="shared" si="215"/>
        <v>834792</v>
      </c>
      <c r="GP324" s="40">
        <f t="shared" si="216"/>
        <v>5228434.2941176472</v>
      </c>
      <c r="GQ324" s="40">
        <f t="shared" si="217"/>
        <v>5228434.2941176472</v>
      </c>
      <c r="GR324" s="39" t="str">
        <f>IFERROR(VLOOKUP(CONCATENATE(C324,R324,S324),'Clientes Afectados'!$L$4:$M$249,2,0),"NO")</f>
        <v>NO</v>
      </c>
      <c r="GS324" s="64">
        <f t="shared" si="218"/>
        <v>32</v>
      </c>
      <c r="GT324" s="39" t="e">
        <f>+IF(GS324&gt;#REF!,"SI","NO")</f>
        <v>#REF!</v>
      </c>
    </row>
    <row r="325" spans="1:202" x14ac:dyDescent="0.25">
      <c r="A325" s="35">
        <v>42979</v>
      </c>
      <c r="B325" s="36">
        <v>1594986</v>
      </c>
      <c r="C325" s="36">
        <v>532986</v>
      </c>
      <c r="D325" s="36">
        <v>532986</v>
      </c>
      <c r="E325" s="37" t="s">
        <v>343</v>
      </c>
      <c r="F325" s="37" t="s">
        <v>258</v>
      </c>
      <c r="G325" s="37" t="s">
        <v>313</v>
      </c>
      <c r="H325" s="85" t="s">
        <v>231</v>
      </c>
      <c r="I325" s="37" t="s">
        <v>262</v>
      </c>
      <c r="J325" s="37" t="s">
        <v>233</v>
      </c>
      <c r="K325" s="37" t="s">
        <v>234</v>
      </c>
      <c r="L325" s="37" t="s">
        <v>235</v>
      </c>
      <c r="M325" s="37" t="s">
        <v>245</v>
      </c>
      <c r="N325" s="37" t="s">
        <v>246</v>
      </c>
      <c r="O325" s="37" t="s">
        <v>246</v>
      </c>
      <c r="P325" s="37" t="s">
        <v>239</v>
      </c>
      <c r="Q325" s="37" t="s">
        <v>240</v>
      </c>
      <c r="R325" s="38">
        <v>42951</v>
      </c>
      <c r="S325" s="38">
        <v>42983</v>
      </c>
      <c r="T325" s="38">
        <v>42985</v>
      </c>
      <c r="U325" s="36">
        <v>201914534</v>
      </c>
      <c r="V325" s="36">
        <v>117772</v>
      </c>
      <c r="W325" s="36">
        <v>0</v>
      </c>
      <c r="X325" s="36">
        <v>36519</v>
      </c>
      <c r="Y325" s="36">
        <v>0</v>
      </c>
      <c r="Z325" s="36">
        <v>0</v>
      </c>
      <c r="AA325" s="36">
        <v>0</v>
      </c>
      <c r="AB325" s="36">
        <v>0</v>
      </c>
      <c r="AC325" s="36">
        <v>0</v>
      </c>
      <c r="AD325" s="36">
        <v>318</v>
      </c>
      <c r="AE325" s="36">
        <v>338</v>
      </c>
      <c r="AF325" s="36">
        <v>231</v>
      </c>
      <c r="AG325" s="36">
        <v>231</v>
      </c>
      <c r="AH325" s="36">
        <v>65270</v>
      </c>
      <c r="AI325" s="36">
        <v>788</v>
      </c>
      <c r="AJ325" s="36">
        <v>0</v>
      </c>
      <c r="AK325" s="36">
        <v>8596636</v>
      </c>
      <c r="AL325" s="36">
        <v>0</v>
      </c>
      <c r="AM325" s="36">
        <v>0</v>
      </c>
      <c r="AN325" s="36">
        <v>0</v>
      </c>
      <c r="AO325" s="36">
        <v>0</v>
      </c>
      <c r="AP325" s="36">
        <v>0</v>
      </c>
      <c r="AQ325" s="36">
        <v>0</v>
      </c>
      <c r="AR325" s="36">
        <v>0</v>
      </c>
      <c r="AS325" s="36">
        <v>0</v>
      </c>
      <c r="AT325" s="36">
        <v>174205</v>
      </c>
      <c r="AU325" s="36">
        <v>0</v>
      </c>
      <c r="AV325" s="36">
        <v>0</v>
      </c>
      <c r="AW325" s="36">
        <v>11282</v>
      </c>
      <c r="AX325" s="36">
        <v>0</v>
      </c>
      <c r="AY325" s="36">
        <v>372180</v>
      </c>
      <c r="AZ325" s="36">
        <v>1392120</v>
      </c>
      <c r="BA325" s="36">
        <v>0</v>
      </c>
      <c r="BB325" s="36">
        <v>0</v>
      </c>
      <c r="BC325" s="36">
        <v>0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>
        <v>0</v>
      </c>
      <c r="BO325" s="36">
        <v>0</v>
      </c>
      <c r="BP325" s="36">
        <v>0</v>
      </c>
      <c r="BQ325" s="36">
        <v>0</v>
      </c>
      <c r="BR325" s="36">
        <v>0</v>
      </c>
      <c r="BS325" s="36">
        <v>0</v>
      </c>
      <c r="BT325" s="36">
        <v>0</v>
      </c>
      <c r="BU325" s="36">
        <v>0</v>
      </c>
      <c r="BV325" s="36">
        <v>0</v>
      </c>
      <c r="BW325" s="36">
        <v>0</v>
      </c>
      <c r="BX325" s="3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8918052</v>
      </c>
      <c r="CE325" s="36">
        <v>10612482</v>
      </c>
      <c r="CF325" s="36">
        <v>0</v>
      </c>
      <c r="CG325" s="36">
        <v>1694430</v>
      </c>
      <c r="CH325" s="36">
        <v>0</v>
      </c>
      <c r="CI325" s="36">
        <v>0</v>
      </c>
      <c r="CJ325" s="36">
        <v>0</v>
      </c>
      <c r="CK325" s="36">
        <v>0</v>
      </c>
      <c r="CL325" s="36">
        <v>1694430</v>
      </c>
      <c r="CM325" s="36">
        <v>-10612482</v>
      </c>
      <c r="CN325" s="36">
        <v>0</v>
      </c>
      <c r="CO325" s="36">
        <v>0</v>
      </c>
      <c r="CP325" s="36">
        <v>0</v>
      </c>
      <c r="CQ325" s="36">
        <v>0</v>
      </c>
      <c r="CR325" s="36">
        <v>0</v>
      </c>
      <c r="CS325" s="36">
        <v>0</v>
      </c>
      <c r="CT325" s="36">
        <v>0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  <c r="DA325" s="36">
        <v>0</v>
      </c>
      <c r="DB325" s="36">
        <v>0</v>
      </c>
      <c r="DC325" s="36">
        <v>0</v>
      </c>
      <c r="DD325" s="36">
        <v>0</v>
      </c>
      <c r="DE325" s="36">
        <v>-10612482</v>
      </c>
      <c r="DF325" s="36">
        <v>0</v>
      </c>
      <c r="DG325" s="36">
        <v>0</v>
      </c>
      <c r="DH325" s="36">
        <v>0</v>
      </c>
      <c r="DI325" s="36">
        <v>0</v>
      </c>
      <c r="DJ325" s="36">
        <v>0</v>
      </c>
      <c r="DK325" s="36">
        <v>0</v>
      </c>
      <c r="DL325" s="36">
        <v>0</v>
      </c>
      <c r="DM325" s="36">
        <v>0</v>
      </c>
      <c r="DN325" s="36">
        <v>0</v>
      </c>
      <c r="DO325" s="36">
        <v>0</v>
      </c>
      <c r="DP325" s="36">
        <v>0</v>
      </c>
      <c r="DQ325" s="36">
        <v>0</v>
      </c>
      <c r="DR325" s="36">
        <v>0</v>
      </c>
      <c r="DS325" s="36">
        <v>0</v>
      </c>
      <c r="DT325" s="36">
        <v>0</v>
      </c>
      <c r="DU325" s="36">
        <v>0</v>
      </c>
      <c r="DV325" s="36">
        <v>0</v>
      </c>
      <c r="DW325" s="36">
        <v>0</v>
      </c>
      <c r="DX325" s="36">
        <v>0</v>
      </c>
      <c r="DY325" s="36">
        <v>0</v>
      </c>
      <c r="DZ325" s="36">
        <v>0</v>
      </c>
      <c r="EA325" s="36">
        <v>0</v>
      </c>
      <c r="EB325" s="36">
        <v>0</v>
      </c>
      <c r="EC325" s="36">
        <v>0</v>
      </c>
      <c r="ED325" s="36">
        <v>0</v>
      </c>
      <c r="EE325" s="36">
        <v>0</v>
      </c>
      <c r="EF325" s="36">
        <v>0</v>
      </c>
      <c r="EG325" s="36">
        <v>0</v>
      </c>
      <c r="EH325" s="36">
        <v>0</v>
      </c>
      <c r="EI325" s="36">
        <v>0</v>
      </c>
      <c r="EJ325" s="36">
        <v>0</v>
      </c>
      <c r="EK325" s="36">
        <v>0</v>
      </c>
      <c r="EL325" s="36">
        <v>0</v>
      </c>
      <c r="EM325" s="36">
        <v>0</v>
      </c>
      <c r="EN325" s="36">
        <v>0</v>
      </c>
      <c r="EO325" s="36">
        <v>0</v>
      </c>
      <c r="EP325" s="36">
        <v>0</v>
      </c>
      <c r="EQ325" s="36">
        <v>0</v>
      </c>
      <c r="ER325" s="36">
        <v>0</v>
      </c>
      <c r="ES325" s="36">
        <v>0</v>
      </c>
      <c r="ET325" s="36">
        <v>0</v>
      </c>
      <c r="EU325" s="36">
        <v>0</v>
      </c>
      <c r="EV325" s="36">
        <v>0</v>
      </c>
      <c r="EW325" s="36">
        <v>0</v>
      </c>
      <c r="EX325" s="36">
        <v>0</v>
      </c>
      <c r="EY325" s="36">
        <v>0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0</v>
      </c>
      <c r="FF325" s="36">
        <v>0</v>
      </c>
      <c r="FG325" s="36">
        <v>0</v>
      </c>
      <c r="FH325" s="36">
        <v>0</v>
      </c>
      <c r="FI325" s="36">
        <v>0</v>
      </c>
      <c r="FJ325" s="36">
        <v>0</v>
      </c>
      <c r="FK325" s="36">
        <v>0</v>
      </c>
      <c r="FL325" s="36">
        <v>0</v>
      </c>
      <c r="FM325" s="36">
        <v>0</v>
      </c>
      <c r="FN325" s="36">
        <v>0</v>
      </c>
      <c r="FO325" s="36">
        <v>0</v>
      </c>
      <c r="FP325" s="36">
        <v>0</v>
      </c>
      <c r="FQ325" s="36">
        <v>1694430</v>
      </c>
      <c r="FR325" s="36">
        <v>0</v>
      </c>
      <c r="FS325" s="37"/>
      <c r="FT325" s="39">
        <f t="shared" si="199"/>
        <v>54849</v>
      </c>
      <c r="FU325" s="39">
        <f t="shared" si="200"/>
        <v>662</v>
      </c>
      <c r="FV325" s="39">
        <f t="shared" si="201"/>
        <v>0</v>
      </c>
      <c r="FW325" s="39">
        <f t="shared" si="202"/>
        <v>7224064</v>
      </c>
      <c r="FX325" s="39">
        <f t="shared" si="203"/>
        <v>0</v>
      </c>
      <c r="FY325" s="39">
        <f t="shared" si="204"/>
        <v>146391</v>
      </c>
      <c r="FZ325" s="39">
        <f t="shared" si="205"/>
        <v>0</v>
      </c>
      <c r="GA325" s="39">
        <f t="shared" si="206"/>
        <v>312756</v>
      </c>
      <c r="GB325" s="39">
        <f t="shared" si="207"/>
        <v>1169849</v>
      </c>
      <c r="GC325" s="39">
        <f t="shared" si="208"/>
        <v>0</v>
      </c>
      <c r="GD325" s="39">
        <f t="shared" si="209"/>
        <v>0</v>
      </c>
      <c r="GE325" s="39">
        <f t="shared" si="210"/>
        <v>0</v>
      </c>
      <c r="GF325" s="39"/>
      <c r="GG325" s="39"/>
      <c r="GH325" s="39">
        <f t="shared" si="211"/>
        <v>9480.6722689075632</v>
      </c>
      <c r="GI325" s="39">
        <f t="shared" si="212"/>
        <v>0</v>
      </c>
      <c r="GJ325" s="39">
        <f t="shared" si="213"/>
        <v>8918051.6722689085</v>
      </c>
      <c r="GK325" s="39"/>
      <c r="GL325" s="39">
        <f t="shared" si="214"/>
        <v>0</v>
      </c>
      <c r="GM325" s="39"/>
      <c r="GN325" s="39">
        <f t="shared" si="198"/>
        <v>0</v>
      </c>
      <c r="GO325" s="40">
        <f t="shared" si="215"/>
        <v>1694430</v>
      </c>
      <c r="GP325" s="40">
        <f t="shared" si="216"/>
        <v>10612481.672268908</v>
      </c>
      <c r="GQ325" s="40">
        <f t="shared" si="217"/>
        <v>10612481.672268908</v>
      </c>
      <c r="GR325" s="39" t="str">
        <f>IFERROR(VLOOKUP(CONCATENATE(C325,R325,S325),'Clientes Afectados'!$L$4:$M$249,2,0),"NO")</f>
        <v>NO</v>
      </c>
      <c r="GS325" s="64">
        <f t="shared" si="218"/>
        <v>32</v>
      </c>
      <c r="GT325" s="39" t="e">
        <f>+IF(GS325&gt;#REF!,"SI","NO")</f>
        <v>#REF!</v>
      </c>
    </row>
    <row r="326" spans="1:202" x14ac:dyDescent="0.25">
      <c r="A326" s="35">
        <v>42979</v>
      </c>
      <c r="B326" s="36">
        <v>1594986</v>
      </c>
      <c r="C326" s="36">
        <v>532990</v>
      </c>
      <c r="D326" s="36">
        <v>532990</v>
      </c>
      <c r="E326" s="37" t="s">
        <v>344</v>
      </c>
      <c r="F326" s="37" t="s">
        <v>229</v>
      </c>
      <c r="G326" s="37" t="s">
        <v>315</v>
      </c>
      <c r="H326" s="85" t="s">
        <v>231</v>
      </c>
      <c r="I326" s="37" t="s">
        <v>232</v>
      </c>
      <c r="J326" s="37" t="s">
        <v>233</v>
      </c>
      <c r="K326" s="37" t="s">
        <v>234</v>
      </c>
      <c r="L326" s="37" t="s">
        <v>235</v>
      </c>
      <c r="M326" s="37" t="s">
        <v>236</v>
      </c>
      <c r="N326" s="37" t="s">
        <v>316</v>
      </c>
      <c r="O326" s="37" t="s">
        <v>316</v>
      </c>
      <c r="P326" s="37" t="s">
        <v>239</v>
      </c>
      <c r="Q326" s="37" t="s">
        <v>240</v>
      </c>
      <c r="R326" s="38">
        <v>42951</v>
      </c>
      <c r="S326" s="38">
        <v>42983</v>
      </c>
      <c r="T326" s="38">
        <v>42985</v>
      </c>
      <c r="U326" s="36">
        <v>201914534</v>
      </c>
      <c r="V326" s="36">
        <v>78729</v>
      </c>
      <c r="W326" s="36">
        <v>0</v>
      </c>
      <c r="X326" s="36">
        <v>9259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343</v>
      </c>
      <c r="AE326" s="36">
        <v>447</v>
      </c>
      <c r="AF326" s="36">
        <v>342</v>
      </c>
      <c r="AG326" s="36">
        <v>342</v>
      </c>
      <c r="AH326" s="36">
        <v>121284</v>
      </c>
      <c r="AI326" s="36">
        <v>788</v>
      </c>
      <c r="AJ326" s="36">
        <v>0</v>
      </c>
      <c r="AK326" s="36">
        <v>5746736</v>
      </c>
      <c r="AL326" s="36">
        <v>0</v>
      </c>
      <c r="AM326" s="36">
        <v>0</v>
      </c>
      <c r="AN326" s="36">
        <v>0</v>
      </c>
      <c r="AO326" s="36">
        <v>0</v>
      </c>
      <c r="AP326" s="36">
        <v>0</v>
      </c>
      <c r="AQ326" s="36">
        <v>0</v>
      </c>
      <c r="AR326" s="36">
        <v>0</v>
      </c>
      <c r="AS326" s="36">
        <v>0</v>
      </c>
      <c r="AT326" s="36">
        <v>116453</v>
      </c>
      <c r="AU326" s="36">
        <v>0</v>
      </c>
      <c r="AV326" s="36">
        <v>0</v>
      </c>
      <c r="AW326" s="36">
        <v>7542</v>
      </c>
      <c r="AX326" s="36">
        <v>0</v>
      </c>
      <c r="AY326" s="36">
        <v>491475</v>
      </c>
      <c r="AZ326" s="36">
        <v>2061061</v>
      </c>
      <c r="BA326" s="36">
        <v>0</v>
      </c>
      <c r="BB326" s="36">
        <v>0</v>
      </c>
      <c r="BC326" s="36">
        <v>0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>
        <v>0</v>
      </c>
      <c r="BO326" s="36">
        <v>0</v>
      </c>
      <c r="BP326" s="36">
        <v>0</v>
      </c>
      <c r="BQ326" s="36">
        <v>0</v>
      </c>
      <c r="BR326" s="36">
        <v>0</v>
      </c>
      <c r="BS326" s="36">
        <v>0</v>
      </c>
      <c r="BT326" s="36">
        <v>0</v>
      </c>
      <c r="BU326" s="36">
        <v>0</v>
      </c>
      <c r="BV326" s="36">
        <v>0</v>
      </c>
      <c r="BW326" s="36">
        <v>0</v>
      </c>
      <c r="BX326" s="3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7180957</v>
      </c>
      <c r="CE326" s="36">
        <v>8545339</v>
      </c>
      <c r="CF326" s="36">
        <v>0</v>
      </c>
      <c r="CG326" s="36">
        <v>1364382</v>
      </c>
      <c r="CH326" s="36">
        <v>0</v>
      </c>
      <c r="CI326" s="36">
        <v>0</v>
      </c>
      <c r="CJ326" s="36">
        <v>0</v>
      </c>
      <c r="CK326" s="36">
        <v>0</v>
      </c>
      <c r="CL326" s="36">
        <v>1364382</v>
      </c>
      <c r="CM326" s="36">
        <v>-8545339</v>
      </c>
      <c r="CN326" s="36">
        <v>0</v>
      </c>
      <c r="CO326" s="36">
        <v>0</v>
      </c>
      <c r="CP326" s="36">
        <v>0</v>
      </c>
      <c r="CQ326" s="36">
        <v>0</v>
      </c>
      <c r="CR326" s="36">
        <v>0</v>
      </c>
      <c r="CS326" s="36">
        <v>0</v>
      </c>
      <c r="CT326" s="36">
        <v>0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  <c r="DA326" s="36">
        <v>0</v>
      </c>
      <c r="DB326" s="36">
        <v>0</v>
      </c>
      <c r="DC326" s="36">
        <v>0</v>
      </c>
      <c r="DD326" s="36">
        <v>0</v>
      </c>
      <c r="DE326" s="36">
        <v>-8545339</v>
      </c>
      <c r="DF326" s="36">
        <v>0</v>
      </c>
      <c r="DG326" s="36">
        <v>0</v>
      </c>
      <c r="DH326" s="36">
        <v>0</v>
      </c>
      <c r="DI326" s="36">
        <v>0</v>
      </c>
      <c r="DJ326" s="36">
        <v>0</v>
      </c>
      <c r="DK326" s="36">
        <v>0</v>
      </c>
      <c r="DL326" s="36">
        <v>0</v>
      </c>
      <c r="DM326" s="36">
        <v>0</v>
      </c>
      <c r="DN326" s="36">
        <v>0</v>
      </c>
      <c r="DO326" s="36">
        <v>0</v>
      </c>
      <c r="DP326" s="36">
        <v>0</v>
      </c>
      <c r="DQ326" s="36">
        <v>0</v>
      </c>
      <c r="DR326" s="36">
        <v>0</v>
      </c>
      <c r="DS326" s="36">
        <v>0</v>
      </c>
      <c r="DT326" s="36">
        <v>0</v>
      </c>
      <c r="DU326" s="36">
        <v>0</v>
      </c>
      <c r="DV326" s="36">
        <v>0</v>
      </c>
      <c r="DW326" s="36">
        <v>0</v>
      </c>
      <c r="DX326" s="36">
        <v>0</v>
      </c>
      <c r="DY326" s="36">
        <v>0</v>
      </c>
      <c r="DZ326" s="36">
        <v>0</v>
      </c>
      <c r="EA326" s="36">
        <v>0</v>
      </c>
      <c r="EB326" s="36">
        <v>0</v>
      </c>
      <c r="EC326" s="36">
        <v>0</v>
      </c>
      <c r="ED326" s="36">
        <v>0</v>
      </c>
      <c r="EE326" s="36">
        <v>0</v>
      </c>
      <c r="EF326" s="36">
        <v>0</v>
      </c>
      <c r="EG326" s="36">
        <v>0</v>
      </c>
      <c r="EH326" s="36">
        <v>0</v>
      </c>
      <c r="EI326" s="36">
        <v>0</v>
      </c>
      <c r="EJ326" s="36">
        <v>0</v>
      </c>
      <c r="EK326" s="36">
        <v>0</v>
      </c>
      <c r="EL326" s="36">
        <v>0</v>
      </c>
      <c r="EM326" s="36">
        <v>0</v>
      </c>
      <c r="EN326" s="36">
        <v>0</v>
      </c>
      <c r="EO326" s="36">
        <v>0</v>
      </c>
      <c r="EP326" s="36">
        <v>0</v>
      </c>
      <c r="EQ326" s="36">
        <v>0</v>
      </c>
      <c r="ER326" s="36">
        <v>0</v>
      </c>
      <c r="ES326" s="36">
        <v>0</v>
      </c>
      <c r="ET326" s="36">
        <v>0</v>
      </c>
      <c r="EU326" s="36">
        <v>0</v>
      </c>
      <c r="EV326" s="36">
        <v>0</v>
      </c>
      <c r="EW326" s="36">
        <v>0</v>
      </c>
      <c r="EX326" s="36">
        <v>0</v>
      </c>
      <c r="EY326" s="36">
        <v>0</v>
      </c>
      <c r="EZ326" s="36">
        <v>0</v>
      </c>
      <c r="FA326" s="36">
        <v>0</v>
      </c>
      <c r="FB326" s="36">
        <v>0</v>
      </c>
      <c r="FC326" s="36">
        <v>0</v>
      </c>
      <c r="FD326" s="36">
        <v>0</v>
      </c>
      <c r="FE326" s="36">
        <v>0</v>
      </c>
      <c r="FF326" s="36">
        <v>0</v>
      </c>
      <c r="FG326" s="36">
        <v>0</v>
      </c>
      <c r="FH326" s="36">
        <v>0</v>
      </c>
      <c r="FI326" s="36">
        <v>0</v>
      </c>
      <c r="FJ326" s="36">
        <v>0</v>
      </c>
      <c r="FK326" s="36">
        <v>0</v>
      </c>
      <c r="FL326" s="36">
        <v>0</v>
      </c>
      <c r="FM326" s="36">
        <v>0</v>
      </c>
      <c r="FN326" s="36">
        <v>0</v>
      </c>
      <c r="FO326" s="36">
        <v>0</v>
      </c>
      <c r="FP326" s="36">
        <v>0</v>
      </c>
      <c r="FQ326" s="36">
        <v>1364382</v>
      </c>
      <c r="FR326" s="36">
        <v>0</v>
      </c>
      <c r="FS326" s="37"/>
      <c r="FT326" s="39">
        <f t="shared" si="199"/>
        <v>101919</v>
      </c>
      <c r="FU326" s="39">
        <f t="shared" si="200"/>
        <v>662</v>
      </c>
      <c r="FV326" s="39">
        <f t="shared" si="201"/>
        <v>0</v>
      </c>
      <c r="FW326" s="39">
        <f t="shared" si="202"/>
        <v>4829190</v>
      </c>
      <c r="FX326" s="39">
        <f t="shared" si="203"/>
        <v>0</v>
      </c>
      <c r="FY326" s="39">
        <f t="shared" si="204"/>
        <v>97860</v>
      </c>
      <c r="FZ326" s="39">
        <f t="shared" si="205"/>
        <v>0</v>
      </c>
      <c r="GA326" s="39">
        <f t="shared" si="206"/>
        <v>413004</v>
      </c>
      <c r="GB326" s="39">
        <f t="shared" si="207"/>
        <v>1731984</v>
      </c>
      <c r="GC326" s="39">
        <f t="shared" si="208"/>
        <v>0</v>
      </c>
      <c r="GD326" s="39">
        <f t="shared" si="209"/>
        <v>0</v>
      </c>
      <c r="GE326" s="39">
        <f t="shared" si="210"/>
        <v>0</v>
      </c>
      <c r="GF326" s="39"/>
      <c r="GG326" s="39"/>
      <c r="GH326" s="39">
        <f t="shared" si="211"/>
        <v>6337.8151260504201</v>
      </c>
      <c r="GI326" s="39">
        <f t="shared" si="212"/>
        <v>0</v>
      </c>
      <c r="GJ326" s="39">
        <f t="shared" si="213"/>
        <v>7180956.8151260503</v>
      </c>
      <c r="GK326" s="39"/>
      <c r="GL326" s="39">
        <f t="shared" si="214"/>
        <v>0</v>
      </c>
      <c r="GM326" s="39"/>
      <c r="GN326" s="39">
        <f t="shared" si="198"/>
        <v>0</v>
      </c>
      <c r="GO326" s="40">
        <f t="shared" si="215"/>
        <v>1364382</v>
      </c>
      <c r="GP326" s="40">
        <f t="shared" si="216"/>
        <v>8545338.8151260503</v>
      </c>
      <c r="GQ326" s="40">
        <f t="shared" si="217"/>
        <v>8545338.8151260503</v>
      </c>
      <c r="GR326" s="39" t="str">
        <f>IFERROR(VLOOKUP(CONCATENATE(C326,R326,S326),'Clientes Afectados'!$L$4:$M$249,2,0),"NO")</f>
        <v>NO</v>
      </c>
      <c r="GS326" s="64">
        <f t="shared" si="218"/>
        <v>32</v>
      </c>
      <c r="GT326" s="39" t="e">
        <f>+IF(GS326&gt;#REF!,"SI","NO")</f>
        <v>#REF!</v>
      </c>
    </row>
    <row r="327" spans="1:202" x14ac:dyDescent="0.25">
      <c r="A327" s="35">
        <v>42979</v>
      </c>
      <c r="B327" s="36">
        <v>1594986</v>
      </c>
      <c r="C327" s="36">
        <v>532998</v>
      </c>
      <c r="D327" s="36">
        <v>532998</v>
      </c>
      <c r="E327" s="37" t="s">
        <v>228</v>
      </c>
      <c r="F327" s="37" t="s">
        <v>229</v>
      </c>
      <c r="G327" s="37" t="s">
        <v>230</v>
      </c>
      <c r="H327" s="85" t="s">
        <v>231</v>
      </c>
      <c r="I327" s="37" t="s">
        <v>232</v>
      </c>
      <c r="J327" s="37" t="s">
        <v>233</v>
      </c>
      <c r="K327" s="37" t="s">
        <v>234</v>
      </c>
      <c r="L327" s="37" t="s">
        <v>235</v>
      </c>
      <c r="M327" s="37" t="s">
        <v>236</v>
      </c>
      <c r="N327" s="37" t="s">
        <v>237</v>
      </c>
      <c r="O327" s="37" t="s">
        <v>306</v>
      </c>
      <c r="P327" s="37" t="s">
        <v>239</v>
      </c>
      <c r="Q327" s="37" t="s">
        <v>240</v>
      </c>
      <c r="R327" s="38">
        <v>42951</v>
      </c>
      <c r="S327" s="38">
        <v>42983</v>
      </c>
      <c r="T327" s="38">
        <v>42985</v>
      </c>
      <c r="U327" s="36">
        <v>201914534</v>
      </c>
      <c r="V327" s="36">
        <v>49986</v>
      </c>
      <c r="W327" s="36">
        <v>0</v>
      </c>
      <c r="X327" s="36">
        <v>12428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169</v>
      </c>
      <c r="AE327" s="36">
        <v>169</v>
      </c>
      <c r="AF327" s="36">
        <v>169</v>
      </c>
      <c r="AG327" s="36">
        <v>169</v>
      </c>
      <c r="AH327" s="36">
        <v>146871</v>
      </c>
      <c r="AI327" s="36">
        <v>788</v>
      </c>
      <c r="AJ327" s="36">
        <v>0</v>
      </c>
      <c r="AK327" s="36">
        <v>3648672</v>
      </c>
      <c r="AL327" s="36">
        <v>0</v>
      </c>
      <c r="AM327" s="36">
        <v>0</v>
      </c>
      <c r="AN327" s="36">
        <v>0</v>
      </c>
      <c r="AO327" s="36">
        <v>0</v>
      </c>
      <c r="AP327" s="36">
        <v>0</v>
      </c>
      <c r="AQ327" s="36">
        <v>0</v>
      </c>
      <c r="AR327" s="36">
        <v>0</v>
      </c>
      <c r="AS327" s="36">
        <v>0</v>
      </c>
      <c r="AT327" s="36">
        <v>73938</v>
      </c>
      <c r="AU327" s="36">
        <v>0</v>
      </c>
      <c r="AV327" s="36">
        <v>0</v>
      </c>
      <c r="AW327" s="36">
        <v>4789</v>
      </c>
      <c r="AX327" s="36">
        <v>0</v>
      </c>
      <c r="AY327" s="36">
        <v>185815</v>
      </c>
      <c r="AZ327" s="36">
        <v>1018478</v>
      </c>
      <c r="BA327" s="36">
        <v>0</v>
      </c>
      <c r="BB327" s="36">
        <v>0</v>
      </c>
      <c r="BC327" s="36">
        <v>0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>
        <v>0</v>
      </c>
      <c r="BN327" s="36">
        <v>0</v>
      </c>
      <c r="BO327" s="36">
        <v>0</v>
      </c>
      <c r="BP327" s="36">
        <v>0</v>
      </c>
      <c r="BQ327" s="36">
        <v>0</v>
      </c>
      <c r="BR327" s="36">
        <v>0</v>
      </c>
      <c r="BS327" s="36">
        <v>0</v>
      </c>
      <c r="BT327" s="36">
        <v>0</v>
      </c>
      <c r="BU327" s="36">
        <v>0</v>
      </c>
      <c r="BV327" s="36">
        <v>0</v>
      </c>
      <c r="BW327" s="36">
        <v>0</v>
      </c>
      <c r="BX327" s="3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4268362</v>
      </c>
      <c r="CE327" s="36">
        <v>5079351</v>
      </c>
      <c r="CF327" s="36">
        <v>0</v>
      </c>
      <c r="CG327" s="36">
        <v>810989</v>
      </c>
      <c r="CH327" s="36">
        <v>0</v>
      </c>
      <c r="CI327" s="36">
        <v>0</v>
      </c>
      <c r="CJ327" s="36">
        <v>0</v>
      </c>
      <c r="CK327" s="36">
        <v>0</v>
      </c>
      <c r="CL327" s="36">
        <v>810989</v>
      </c>
      <c r="CM327" s="36">
        <v>-5079351</v>
      </c>
      <c r="CN327" s="36">
        <v>0</v>
      </c>
      <c r="CO327" s="36">
        <v>0</v>
      </c>
      <c r="CP327" s="36">
        <v>0</v>
      </c>
      <c r="CQ327" s="36">
        <v>0</v>
      </c>
      <c r="CR327" s="36">
        <v>0</v>
      </c>
      <c r="CS327" s="36">
        <v>0</v>
      </c>
      <c r="CT327" s="36">
        <v>0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  <c r="DA327" s="36">
        <v>0</v>
      </c>
      <c r="DB327" s="36">
        <v>0</v>
      </c>
      <c r="DC327" s="36">
        <v>0</v>
      </c>
      <c r="DD327" s="36">
        <v>0</v>
      </c>
      <c r="DE327" s="36">
        <v>-5079351</v>
      </c>
      <c r="DF327" s="36">
        <v>0</v>
      </c>
      <c r="DG327" s="36">
        <v>0</v>
      </c>
      <c r="DH327" s="36">
        <v>0</v>
      </c>
      <c r="DI327" s="36">
        <v>0</v>
      </c>
      <c r="DJ327" s="36">
        <v>0</v>
      </c>
      <c r="DK327" s="36">
        <v>0</v>
      </c>
      <c r="DL327" s="36">
        <v>0</v>
      </c>
      <c r="DM327" s="36">
        <v>0</v>
      </c>
      <c r="DN327" s="36">
        <v>0</v>
      </c>
      <c r="DO327" s="36">
        <v>0</v>
      </c>
      <c r="DP327" s="36">
        <v>0</v>
      </c>
      <c r="DQ327" s="36">
        <v>0</v>
      </c>
      <c r="DR327" s="36">
        <v>0</v>
      </c>
      <c r="DS327" s="36">
        <v>0</v>
      </c>
      <c r="DT327" s="36">
        <v>0</v>
      </c>
      <c r="DU327" s="36">
        <v>0</v>
      </c>
      <c r="DV327" s="36">
        <v>0</v>
      </c>
      <c r="DW327" s="36">
        <v>0</v>
      </c>
      <c r="DX327" s="36">
        <v>0</v>
      </c>
      <c r="DY327" s="36">
        <v>0</v>
      </c>
      <c r="DZ327" s="36">
        <v>0</v>
      </c>
      <c r="EA327" s="36">
        <v>0</v>
      </c>
      <c r="EB327" s="36">
        <v>0</v>
      </c>
      <c r="EC327" s="36">
        <v>0</v>
      </c>
      <c r="ED327" s="36">
        <v>0</v>
      </c>
      <c r="EE327" s="36">
        <v>0</v>
      </c>
      <c r="EF327" s="36">
        <v>0</v>
      </c>
      <c r="EG327" s="36">
        <v>0</v>
      </c>
      <c r="EH327" s="36">
        <v>0</v>
      </c>
      <c r="EI327" s="36">
        <v>0</v>
      </c>
      <c r="EJ327" s="36">
        <v>0</v>
      </c>
      <c r="EK327" s="36">
        <v>0</v>
      </c>
      <c r="EL327" s="36">
        <v>0</v>
      </c>
      <c r="EM327" s="36">
        <v>0</v>
      </c>
      <c r="EN327" s="36">
        <v>0</v>
      </c>
      <c r="EO327" s="36">
        <v>0</v>
      </c>
      <c r="EP327" s="36">
        <v>0</v>
      </c>
      <c r="EQ327" s="36">
        <v>0</v>
      </c>
      <c r="ER327" s="36">
        <v>0</v>
      </c>
      <c r="ES327" s="36">
        <v>0</v>
      </c>
      <c r="ET327" s="36">
        <v>0</v>
      </c>
      <c r="EU327" s="36">
        <v>0</v>
      </c>
      <c r="EV327" s="36">
        <v>0</v>
      </c>
      <c r="EW327" s="36">
        <v>0</v>
      </c>
      <c r="EX327" s="36">
        <v>0</v>
      </c>
      <c r="EY327" s="36">
        <v>0</v>
      </c>
      <c r="EZ327" s="36">
        <v>0</v>
      </c>
      <c r="FA327" s="36">
        <v>0</v>
      </c>
      <c r="FB327" s="36">
        <v>0</v>
      </c>
      <c r="FC327" s="36">
        <v>0</v>
      </c>
      <c r="FD327" s="36">
        <v>0</v>
      </c>
      <c r="FE327" s="36">
        <v>0</v>
      </c>
      <c r="FF327" s="36">
        <v>0</v>
      </c>
      <c r="FG327" s="36">
        <v>0</v>
      </c>
      <c r="FH327" s="36">
        <v>0</v>
      </c>
      <c r="FI327" s="36">
        <v>0</v>
      </c>
      <c r="FJ327" s="36">
        <v>0</v>
      </c>
      <c r="FK327" s="36">
        <v>0</v>
      </c>
      <c r="FL327" s="36">
        <v>0</v>
      </c>
      <c r="FM327" s="36">
        <v>0</v>
      </c>
      <c r="FN327" s="36">
        <v>0</v>
      </c>
      <c r="FO327" s="36">
        <v>0</v>
      </c>
      <c r="FP327" s="36">
        <v>0</v>
      </c>
      <c r="FQ327" s="36">
        <v>810989</v>
      </c>
      <c r="FR327" s="36">
        <v>0</v>
      </c>
      <c r="FS327" s="37"/>
      <c r="FT327" s="39">
        <f t="shared" si="199"/>
        <v>123421</v>
      </c>
      <c r="FU327" s="39">
        <f t="shared" si="200"/>
        <v>662</v>
      </c>
      <c r="FV327" s="39">
        <f t="shared" si="201"/>
        <v>0</v>
      </c>
      <c r="FW327" s="39">
        <f t="shared" si="202"/>
        <v>3066111</v>
      </c>
      <c r="FX327" s="39">
        <f t="shared" si="203"/>
        <v>0</v>
      </c>
      <c r="FY327" s="39">
        <f t="shared" si="204"/>
        <v>62133</v>
      </c>
      <c r="FZ327" s="39">
        <f t="shared" si="205"/>
        <v>0</v>
      </c>
      <c r="GA327" s="39">
        <f t="shared" si="206"/>
        <v>156147</v>
      </c>
      <c r="GB327" s="39">
        <f t="shared" si="207"/>
        <v>855864</v>
      </c>
      <c r="GC327" s="39">
        <f t="shared" si="208"/>
        <v>0</v>
      </c>
      <c r="GD327" s="39">
        <f t="shared" si="209"/>
        <v>0</v>
      </c>
      <c r="GE327" s="39">
        <f t="shared" si="210"/>
        <v>0</v>
      </c>
      <c r="GF327" s="39"/>
      <c r="GG327" s="39"/>
      <c r="GH327" s="39">
        <f t="shared" si="211"/>
        <v>4024.3697478991598</v>
      </c>
      <c r="GI327" s="39">
        <f t="shared" si="212"/>
        <v>0</v>
      </c>
      <c r="GJ327" s="39">
        <f t="shared" si="213"/>
        <v>4268362.3697478995</v>
      </c>
      <c r="GK327" s="39"/>
      <c r="GL327" s="39">
        <f t="shared" si="214"/>
        <v>0</v>
      </c>
      <c r="GM327" s="39"/>
      <c r="GN327" s="39">
        <f t="shared" si="198"/>
        <v>0</v>
      </c>
      <c r="GO327" s="40">
        <f t="shared" si="215"/>
        <v>810989</v>
      </c>
      <c r="GP327" s="40">
        <f t="shared" si="216"/>
        <v>5079351.3697478995</v>
      </c>
      <c r="GQ327" s="40">
        <f t="shared" si="217"/>
        <v>5079351.3697478995</v>
      </c>
      <c r="GR327" s="39" t="str">
        <f>IFERROR(VLOOKUP(CONCATENATE(C327,R327,S327),'Clientes Afectados'!$L$4:$M$249,2,0),"NO")</f>
        <v>NO</v>
      </c>
      <c r="GS327" s="64">
        <f t="shared" si="218"/>
        <v>32</v>
      </c>
      <c r="GT327" s="39" t="e">
        <f>+IF(GS327&gt;#REF!,"SI","NO")</f>
        <v>#REF!</v>
      </c>
    </row>
    <row r="328" spans="1:202" x14ac:dyDescent="0.25">
      <c r="A328" s="35">
        <v>42979</v>
      </c>
      <c r="B328" s="36">
        <v>1594986</v>
      </c>
      <c r="C328" s="36">
        <v>532999</v>
      </c>
      <c r="D328" s="36">
        <v>532999</v>
      </c>
      <c r="E328" s="37" t="s">
        <v>242</v>
      </c>
      <c r="F328" s="37" t="s">
        <v>229</v>
      </c>
      <c r="G328" s="37" t="s">
        <v>243</v>
      </c>
      <c r="H328" s="85" t="s">
        <v>231</v>
      </c>
      <c r="I328" s="37" t="s">
        <v>232</v>
      </c>
      <c r="J328" s="37" t="s">
        <v>233</v>
      </c>
      <c r="K328" s="37" t="s">
        <v>234</v>
      </c>
      <c r="L328" s="37" t="s">
        <v>235</v>
      </c>
      <c r="M328" s="37" t="s">
        <v>245</v>
      </c>
      <c r="N328" s="37" t="s">
        <v>246</v>
      </c>
      <c r="O328" s="37" t="s">
        <v>246</v>
      </c>
      <c r="P328" s="37" t="s">
        <v>239</v>
      </c>
      <c r="Q328" s="37" t="s">
        <v>240</v>
      </c>
      <c r="R328" s="38">
        <v>42951</v>
      </c>
      <c r="S328" s="38">
        <v>42983</v>
      </c>
      <c r="T328" s="38">
        <v>42985</v>
      </c>
      <c r="U328" s="36">
        <v>201914534</v>
      </c>
      <c r="V328" s="36">
        <v>12723</v>
      </c>
      <c r="W328" s="36">
        <v>0</v>
      </c>
      <c r="X328" s="36">
        <v>3593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23</v>
      </c>
      <c r="AE328" s="36">
        <v>24</v>
      </c>
      <c r="AF328" s="36">
        <v>23</v>
      </c>
      <c r="AG328" s="36">
        <v>23</v>
      </c>
      <c r="AH328" s="36">
        <v>82983</v>
      </c>
      <c r="AI328" s="36">
        <v>788</v>
      </c>
      <c r="AJ328" s="36">
        <v>0</v>
      </c>
      <c r="AK328" s="36">
        <v>928701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0</v>
      </c>
      <c r="AR328" s="36">
        <v>0</v>
      </c>
      <c r="AS328" s="36">
        <v>0</v>
      </c>
      <c r="AT328" s="36">
        <v>18820</v>
      </c>
      <c r="AU328" s="36">
        <v>0</v>
      </c>
      <c r="AV328" s="36">
        <v>0</v>
      </c>
      <c r="AW328" s="36">
        <v>1219</v>
      </c>
      <c r="AX328" s="36">
        <v>0</v>
      </c>
      <c r="AY328" s="36">
        <v>26388</v>
      </c>
      <c r="AZ328" s="36">
        <v>138610</v>
      </c>
      <c r="BA328" s="36">
        <v>0</v>
      </c>
      <c r="BB328" s="36">
        <v>0</v>
      </c>
      <c r="BC328" s="36">
        <v>0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>
        <v>0</v>
      </c>
      <c r="BN328" s="36">
        <v>0</v>
      </c>
      <c r="BO328" s="36">
        <v>0</v>
      </c>
      <c r="BP328" s="36">
        <v>0</v>
      </c>
      <c r="BQ328" s="36">
        <v>0</v>
      </c>
      <c r="BR328" s="36">
        <v>0</v>
      </c>
      <c r="BS328" s="36">
        <v>0</v>
      </c>
      <c r="BT328" s="36">
        <v>0</v>
      </c>
      <c r="BU328" s="36">
        <v>0</v>
      </c>
      <c r="BV328" s="36">
        <v>0</v>
      </c>
      <c r="BW328" s="36">
        <v>0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1006310</v>
      </c>
      <c r="CE328" s="36">
        <v>1197509</v>
      </c>
      <c r="CF328" s="36">
        <v>0</v>
      </c>
      <c r="CG328" s="36">
        <v>191199</v>
      </c>
      <c r="CH328" s="36">
        <v>0</v>
      </c>
      <c r="CI328" s="36">
        <v>0</v>
      </c>
      <c r="CJ328" s="36">
        <v>0</v>
      </c>
      <c r="CK328" s="36">
        <v>0</v>
      </c>
      <c r="CL328" s="36">
        <v>191199</v>
      </c>
      <c r="CM328" s="36">
        <v>-1197509</v>
      </c>
      <c r="CN328" s="36">
        <v>0</v>
      </c>
      <c r="CO328" s="36">
        <v>0</v>
      </c>
      <c r="CP328" s="36">
        <v>0</v>
      </c>
      <c r="CQ328" s="36">
        <v>0</v>
      </c>
      <c r="CR328" s="36">
        <v>0</v>
      </c>
      <c r="CS328" s="36">
        <v>0</v>
      </c>
      <c r="CT328" s="36">
        <v>0</v>
      </c>
      <c r="CU328" s="36">
        <v>0</v>
      </c>
      <c r="CV328" s="36">
        <v>0</v>
      </c>
      <c r="CW328" s="36">
        <v>0</v>
      </c>
      <c r="CX328" s="36">
        <v>0</v>
      </c>
      <c r="CY328" s="36">
        <v>0</v>
      </c>
      <c r="CZ328" s="36">
        <v>0</v>
      </c>
      <c r="DA328" s="36">
        <v>0</v>
      </c>
      <c r="DB328" s="36">
        <v>0</v>
      </c>
      <c r="DC328" s="36">
        <v>0</v>
      </c>
      <c r="DD328" s="36">
        <v>104189</v>
      </c>
      <c r="DE328" s="36">
        <v>-1093320</v>
      </c>
      <c r="DF328" s="36">
        <v>0</v>
      </c>
      <c r="DG328" s="36">
        <v>0</v>
      </c>
      <c r="DH328" s="36">
        <v>0</v>
      </c>
      <c r="DI328" s="36">
        <v>0</v>
      </c>
      <c r="DJ328" s="36">
        <v>0</v>
      </c>
      <c r="DK328" s="36">
        <v>0</v>
      </c>
      <c r="DL328" s="36">
        <v>0</v>
      </c>
      <c r="DM328" s="36">
        <v>0</v>
      </c>
      <c r="DN328" s="36">
        <v>0</v>
      </c>
      <c r="DO328" s="36">
        <v>0</v>
      </c>
      <c r="DP328" s="36">
        <v>0</v>
      </c>
      <c r="DQ328" s="36">
        <v>0</v>
      </c>
      <c r="DR328" s="36">
        <v>0</v>
      </c>
      <c r="DS328" s="36">
        <v>0</v>
      </c>
      <c r="DT328" s="36">
        <v>0</v>
      </c>
      <c r="DU328" s="36">
        <v>0</v>
      </c>
      <c r="DV328" s="36">
        <v>0</v>
      </c>
      <c r="DW328" s="36">
        <v>0</v>
      </c>
      <c r="DX328" s="36">
        <v>0</v>
      </c>
      <c r="DY328" s="36">
        <v>0</v>
      </c>
      <c r="DZ328" s="36">
        <v>0</v>
      </c>
      <c r="EA328" s="36">
        <v>0</v>
      </c>
      <c r="EB328" s="36">
        <v>0</v>
      </c>
      <c r="EC328" s="36">
        <v>0</v>
      </c>
      <c r="ED328" s="36">
        <v>0</v>
      </c>
      <c r="EE328" s="36">
        <v>0</v>
      </c>
      <c r="EF328" s="36">
        <v>0</v>
      </c>
      <c r="EG328" s="36">
        <v>0</v>
      </c>
      <c r="EH328" s="36">
        <v>0</v>
      </c>
      <c r="EI328" s="36">
        <v>0</v>
      </c>
      <c r="EJ328" s="36">
        <v>0</v>
      </c>
      <c r="EK328" s="36">
        <v>0</v>
      </c>
      <c r="EL328" s="36">
        <v>0</v>
      </c>
      <c r="EM328" s="36">
        <v>0</v>
      </c>
      <c r="EN328" s="36">
        <v>0</v>
      </c>
      <c r="EO328" s="36">
        <v>0</v>
      </c>
      <c r="EP328" s="36">
        <v>0</v>
      </c>
      <c r="EQ328" s="36">
        <v>0</v>
      </c>
      <c r="ER328" s="36">
        <v>0</v>
      </c>
      <c r="ES328" s="36">
        <v>0</v>
      </c>
      <c r="ET328" s="36">
        <v>0</v>
      </c>
      <c r="EU328" s="36">
        <v>0</v>
      </c>
      <c r="EV328" s="36">
        <v>0</v>
      </c>
      <c r="EW328" s="36">
        <v>0</v>
      </c>
      <c r="EX328" s="36">
        <v>0</v>
      </c>
      <c r="EY328" s="36">
        <v>0</v>
      </c>
      <c r="EZ328" s="36">
        <v>-104189</v>
      </c>
      <c r="FA328" s="36">
        <v>0</v>
      </c>
      <c r="FB328" s="36">
        <v>0</v>
      </c>
      <c r="FC328" s="36">
        <v>0</v>
      </c>
      <c r="FD328" s="36">
        <v>0</v>
      </c>
      <c r="FE328" s="36">
        <v>0</v>
      </c>
      <c r="FF328" s="36">
        <v>0</v>
      </c>
      <c r="FG328" s="36">
        <v>0</v>
      </c>
      <c r="FH328" s="36">
        <v>0</v>
      </c>
      <c r="FI328" s="36">
        <v>0</v>
      </c>
      <c r="FJ328" s="36">
        <v>0</v>
      </c>
      <c r="FK328" s="36">
        <v>0</v>
      </c>
      <c r="FL328" s="36">
        <v>0</v>
      </c>
      <c r="FM328" s="36">
        <v>0</v>
      </c>
      <c r="FN328" s="36">
        <v>0</v>
      </c>
      <c r="FO328" s="36">
        <v>0</v>
      </c>
      <c r="FP328" s="36">
        <v>-104189</v>
      </c>
      <c r="FQ328" s="36">
        <v>191199</v>
      </c>
      <c r="FR328" s="36">
        <v>0</v>
      </c>
      <c r="FS328" s="37"/>
      <c r="FT328" s="39">
        <f t="shared" si="199"/>
        <v>69734</v>
      </c>
      <c r="FU328" s="39">
        <f t="shared" si="200"/>
        <v>662</v>
      </c>
      <c r="FV328" s="39">
        <f t="shared" si="201"/>
        <v>0</v>
      </c>
      <c r="FW328" s="39">
        <f t="shared" si="202"/>
        <v>780421</v>
      </c>
      <c r="FX328" s="39">
        <f t="shared" si="203"/>
        <v>0</v>
      </c>
      <c r="FY328" s="39">
        <f t="shared" si="204"/>
        <v>15815</v>
      </c>
      <c r="FZ328" s="39">
        <f t="shared" si="205"/>
        <v>0</v>
      </c>
      <c r="GA328" s="39">
        <f t="shared" si="206"/>
        <v>22175</v>
      </c>
      <c r="GB328" s="39">
        <f t="shared" si="207"/>
        <v>116479</v>
      </c>
      <c r="GC328" s="39">
        <f t="shared" si="208"/>
        <v>0</v>
      </c>
      <c r="GD328" s="39">
        <f t="shared" si="209"/>
        <v>0</v>
      </c>
      <c r="GE328" s="39">
        <f t="shared" si="210"/>
        <v>0</v>
      </c>
      <c r="GF328" s="39"/>
      <c r="GG328" s="39"/>
      <c r="GH328" s="39">
        <f t="shared" si="211"/>
        <v>1024.3697478991596</v>
      </c>
      <c r="GI328" s="39">
        <f t="shared" si="212"/>
        <v>-104189</v>
      </c>
      <c r="GJ328" s="39">
        <f t="shared" si="213"/>
        <v>1006310.3697478991</v>
      </c>
      <c r="GK328" s="39"/>
      <c r="GL328" s="39">
        <f t="shared" si="214"/>
        <v>0</v>
      </c>
      <c r="GM328" s="39"/>
      <c r="GN328" s="39">
        <f t="shared" si="198"/>
        <v>-104189</v>
      </c>
      <c r="GO328" s="40">
        <f t="shared" si="215"/>
        <v>191199</v>
      </c>
      <c r="GP328" s="40">
        <f t="shared" si="216"/>
        <v>1197509.369747899</v>
      </c>
      <c r="GQ328" s="40">
        <f t="shared" si="217"/>
        <v>1093320.369747899</v>
      </c>
      <c r="GR328" s="39" t="str">
        <f>IFERROR(VLOOKUP(CONCATENATE(C328,R328,S328),'Clientes Afectados'!$L$4:$M$249,2,0),"NO")</f>
        <v>NO</v>
      </c>
      <c r="GS328" s="64">
        <f t="shared" si="218"/>
        <v>32</v>
      </c>
      <c r="GT328" s="39" t="e">
        <f>+IF(GS328&gt;#REF!,"SI","NO")</f>
        <v>#REF!</v>
      </c>
    </row>
    <row r="329" spans="1:202" x14ac:dyDescent="0.25">
      <c r="A329" s="35">
        <v>42979</v>
      </c>
      <c r="B329" s="36">
        <v>1594986</v>
      </c>
      <c r="C329" s="36">
        <v>533094</v>
      </c>
      <c r="D329" s="36">
        <v>533094</v>
      </c>
      <c r="E329" s="37" t="s">
        <v>345</v>
      </c>
      <c r="F329" s="37" t="s">
        <v>229</v>
      </c>
      <c r="G329" s="37" t="s">
        <v>318</v>
      </c>
      <c r="H329" s="85" t="s">
        <v>231</v>
      </c>
      <c r="I329" s="37" t="s">
        <v>244</v>
      </c>
      <c r="J329" s="37" t="s">
        <v>233</v>
      </c>
      <c r="K329" s="37" t="s">
        <v>234</v>
      </c>
      <c r="L329" s="37" t="s">
        <v>235</v>
      </c>
      <c r="M329" s="37" t="s">
        <v>249</v>
      </c>
      <c r="N329" s="37" t="s">
        <v>245</v>
      </c>
      <c r="O329" s="37" t="s">
        <v>245</v>
      </c>
      <c r="P329" s="37" t="s">
        <v>239</v>
      </c>
      <c r="Q329" s="37" t="s">
        <v>240</v>
      </c>
      <c r="R329" s="38">
        <v>42951</v>
      </c>
      <c r="S329" s="38">
        <v>42983</v>
      </c>
      <c r="T329" s="38">
        <v>42985</v>
      </c>
      <c r="U329" s="36">
        <v>201914534</v>
      </c>
      <c r="V329" s="36">
        <v>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36">
        <v>343818</v>
      </c>
      <c r="AD329" s="36">
        <v>0</v>
      </c>
      <c r="AE329" s="36">
        <v>0</v>
      </c>
      <c r="AF329" s="36">
        <v>0</v>
      </c>
      <c r="AG329" s="36">
        <v>663</v>
      </c>
      <c r="AH329" s="36">
        <v>82983</v>
      </c>
      <c r="AI329" s="36">
        <v>788</v>
      </c>
      <c r="AJ329" s="36">
        <v>0</v>
      </c>
      <c r="AK329" s="36">
        <v>25096612</v>
      </c>
      <c r="AL329" s="36">
        <v>0</v>
      </c>
      <c r="AM329" s="36">
        <v>0</v>
      </c>
      <c r="AN329" s="36">
        <v>0</v>
      </c>
      <c r="AO329" s="36">
        <v>0</v>
      </c>
      <c r="AP329" s="36">
        <v>0</v>
      </c>
      <c r="AQ329" s="36">
        <v>0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726218</v>
      </c>
      <c r="AZ329" s="36">
        <v>0</v>
      </c>
      <c r="BA329" s="36">
        <v>0</v>
      </c>
      <c r="BB329" s="36">
        <v>0</v>
      </c>
      <c r="BC329" s="36">
        <v>0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>
        <v>0</v>
      </c>
      <c r="BN329" s="36">
        <v>0</v>
      </c>
      <c r="BO329" s="36">
        <v>0</v>
      </c>
      <c r="BP329" s="36">
        <v>0</v>
      </c>
      <c r="BQ329" s="36">
        <v>0</v>
      </c>
      <c r="BR329" s="36">
        <v>0</v>
      </c>
      <c r="BS329" s="36">
        <v>0</v>
      </c>
      <c r="BT329" s="36">
        <v>0</v>
      </c>
      <c r="BU329" s="36">
        <v>0</v>
      </c>
      <c r="BV329" s="36">
        <v>0</v>
      </c>
      <c r="BW329" s="36">
        <v>0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21770253</v>
      </c>
      <c r="CE329" s="36">
        <v>25906601</v>
      </c>
      <c r="CF329" s="36">
        <v>0</v>
      </c>
      <c r="CG329" s="36">
        <v>4136348</v>
      </c>
      <c r="CH329" s="36">
        <v>0</v>
      </c>
      <c r="CI329" s="36">
        <v>0</v>
      </c>
      <c r="CJ329" s="36">
        <v>0</v>
      </c>
      <c r="CK329" s="36">
        <v>0</v>
      </c>
      <c r="CL329" s="36">
        <v>4136348</v>
      </c>
      <c r="CM329" s="36">
        <v>-25906601</v>
      </c>
      <c r="CN329" s="36">
        <v>0</v>
      </c>
      <c r="CO329" s="36">
        <v>0</v>
      </c>
      <c r="CP329" s="36">
        <v>0</v>
      </c>
      <c r="CQ329" s="36">
        <v>0</v>
      </c>
      <c r="CR329" s="36">
        <v>0</v>
      </c>
      <c r="CS329" s="36">
        <v>0</v>
      </c>
      <c r="CT329" s="36">
        <v>0</v>
      </c>
      <c r="CU329" s="36">
        <v>0</v>
      </c>
      <c r="CV329" s="36">
        <v>0</v>
      </c>
      <c r="CW329" s="36">
        <v>0</v>
      </c>
      <c r="CX329" s="36">
        <v>0</v>
      </c>
      <c r="CY329" s="36">
        <v>0</v>
      </c>
      <c r="CZ329" s="36">
        <v>0</v>
      </c>
      <c r="DA329" s="36">
        <v>0</v>
      </c>
      <c r="DB329" s="36">
        <v>0</v>
      </c>
      <c r="DC329" s="36">
        <v>0</v>
      </c>
      <c r="DD329" s="36">
        <v>0</v>
      </c>
      <c r="DE329" s="36">
        <v>-25906601</v>
      </c>
      <c r="DF329" s="36">
        <v>0</v>
      </c>
      <c r="DG329" s="36">
        <v>0</v>
      </c>
      <c r="DH329" s="36">
        <v>0</v>
      </c>
      <c r="DI329" s="36">
        <v>0</v>
      </c>
      <c r="DJ329" s="36">
        <v>0</v>
      </c>
      <c r="DK329" s="36">
        <v>0</v>
      </c>
      <c r="DL329" s="36">
        <v>0</v>
      </c>
      <c r="DM329" s="36">
        <v>0</v>
      </c>
      <c r="DN329" s="36">
        <v>0</v>
      </c>
      <c r="DO329" s="36">
        <v>0</v>
      </c>
      <c r="DP329" s="36">
        <v>0</v>
      </c>
      <c r="DQ329" s="36">
        <v>0</v>
      </c>
      <c r="DR329" s="36">
        <v>0</v>
      </c>
      <c r="DS329" s="36">
        <v>0</v>
      </c>
      <c r="DT329" s="36">
        <v>0</v>
      </c>
      <c r="DU329" s="36">
        <v>0</v>
      </c>
      <c r="DV329" s="36">
        <v>0</v>
      </c>
      <c r="DW329" s="36">
        <v>0</v>
      </c>
      <c r="DX329" s="36">
        <v>0</v>
      </c>
      <c r="DY329" s="36">
        <v>0</v>
      </c>
      <c r="DZ329" s="36">
        <v>0</v>
      </c>
      <c r="EA329" s="36">
        <v>0</v>
      </c>
      <c r="EB329" s="36">
        <v>0</v>
      </c>
      <c r="EC329" s="36">
        <v>0</v>
      </c>
      <c r="ED329" s="36">
        <v>0</v>
      </c>
      <c r="EE329" s="36">
        <v>0</v>
      </c>
      <c r="EF329" s="36">
        <v>0</v>
      </c>
      <c r="EG329" s="36">
        <v>0</v>
      </c>
      <c r="EH329" s="36">
        <v>0</v>
      </c>
      <c r="EI329" s="36">
        <v>0</v>
      </c>
      <c r="EJ329" s="36">
        <v>0</v>
      </c>
      <c r="EK329" s="36">
        <v>0</v>
      </c>
      <c r="EL329" s="36">
        <v>0</v>
      </c>
      <c r="EM329" s="36">
        <v>0</v>
      </c>
      <c r="EN329" s="36">
        <v>0</v>
      </c>
      <c r="EO329" s="36">
        <v>0</v>
      </c>
      <c r="EP329" s="36">
        <v>0</v>
      </c>
      <c r="EQ329" s="36">
        <v>0</v>
      </c>
      <c r="ER329" s="36">
        <v>0</v>
      </c>
      <c r="ES329" s="36">
        <v>0</v>
      </c>
      <c r="ET329" s="36">
        <v>0</v>
      </c>
      <c r="EU329" s="36">
        <v>0</v>
      </c>
      <c r="EV329" s="36">
        <v>0</v>
      </c>
      <c r="EW329" s="36">
        <v>0</v>
      </c>
      <c r="EX329" s="36">
        <v>0</v>
      </c>
      <c r="EY329" s="36">
        <v>0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0</v>
      </c>
      <c r="FF329" s="36">
        <v>0</v>
      </c>
      <c r="FG329" s="36">
        <v>0</v>
      </c>
      <c r="FH329" s="36">
        <v>0</v>
      </c>
      <c r="FI329" s="36">
        <v>0</v>
      </c>
      <c r="FJ329" s="36">
        <v>0</v>
      </c>
      <c r="FK329" s="36">
        <v>0</v>
      </c>
      <c r="FL329" s="36">
        <v>0</v>
      </c>
      <c r="FM329" s="36">
        <v>0</v>
      </c>
      <c r="FN329" s="36">
        <v>0</v>
      </c>
      <c r="FO329" s="36">
        <v>0</v>
      </c>
      <c r="FP329" s="36">
        <v>0</v>
      </c>
      <c r="FQ329" s="36">
        <v>4136348</v>
      </c>
      <c r="FR329" s="36">
        <v>0</v>
      </c>
      <c r="FS329" s="37"/>
      <c r="FT329" s="39">
        <f t="shared" si="199"/>
        <v>69734</v>
      </c>
      <c r="FU329" s="39">
        <f t="shared" si="200"/>
        <v>662</v>
      </c>
      <c r="FV329" s="39">
        <f t="shared" si="201"/>
        <v>0</v>
      </c>
      <c r="FW329" s="39">
        <f t="shared" si="202"/>
        <v>21089590</v>
      </c>
      <c r="FX329" s="39">
        <f t="shared" si="203"/>
        <v>0</v>
      </c>
      <c r="FY329" s="39">
        <f t="shared" si="204"/>
        <v>0</v>
      </c>
      <c r="FZ329" s="39">
        <f t="shared" si="205"/>
        <v>0</v>
      </c>
      <c r="GA329" s="39">
        <f t="shared" si="206"/>
        <v>610267</v>
      </c>
      <c r="GB329" s="39">
        <f t="shared" si="207"/>
        <v>0</v>
      </c>
      <c r="GC329" s="39">
        <f t="shared" si="208"/>
        <v>0</v>
      </c>
      <c r="GD329" s="39">
        <f t="shared" si="209"/>
        <v>0</v>
      </c>
      <c r="GE329" s="39">
        <f t="shared" si="210"/>
        <v>0</v>
      </c>
      <c r="GF329" s="39"/>
      <c r="GG329" s="39"/>
      <c r="GH329" s="39">
        <f t="shared" si="211"/>
        <v>0</v>
      </c>
      <c r="GI329" s="39">
        <f t="shared" si="212"/>
        <v>0</v>
      </c>
      <c r="GJ329" s="39">
        <f t="shared" si="213"/>
        <v>21770253</v>
      </c>
      <c r="GK329" s="39"/>
      <c r="GL329" s="39">
        <f t="shared" si="214"/>
        <v>0</v>
      </c>
      <c r="GM329" s="39"/>
      <c r="GN329" s="39">
        <f t="shared" si="198"/>
        <v>0</v>
      </c>
      <c r="GO329" s="40">
        <f t="shared" si="215"/>
        <v>4136348</v>
      </c>
      <c r="GP329" s="40">
        <f t="shared" si="216"/>
        <v>25906601</v>
      </c>
      <c r="GQ329" s="40">
        <f t="shared" si="217"/>
        <v>25906601</v>
      </c>
      <c r="GR329" s="39" t="str">
        <f>IFERROR(VLOOKUP(CONCATENATE(C329,R329,S329),'Clientes Afectados'!$L$4:$M$249,2,0),"NO")</f>
        <v>NO</v>
      </c>
      <c r="GS329" s="64">
        <f t="shared" si="218"/>
        <v>32</v>
      </c>
      <c r="GT329" s="39" t="e">
        <f>+IF(GS329&gt;#REF!,"SI","NO")</f>
        <v>#REF!</v>
      </c>
    </row>
    <row r="330" spans="1:202" x14ac:dyDescent="0.25">
      <c r="A330" s="35">
        <v>42979</v>
      </c>
      <c r="B330" s="36">
        <v>1594986</v>
      </c>
      <c r="C330" s="36">
        <v>533096</v>
      </c>
      <c r="D330" s="36">
        <v>533096</v>
      </c>
      <c r="E330" s="37" t="s">
        <v>346</v>
      </c>
      <c r="F330" s="37" t="s">
        <v>229</v>
      </c>
      <c r="G330" s="37" t="s">
        <v>320</v>
      </c>
      <c r="H330" s="85" t="s">
        <v>231</v>
      </c>
      <c r="I330" s="37" t="s">
        <v>244</v>
      </c>
      <c r="J330" s="37" t="s">
        <v>233</v>
      </c>
      <c r="K330" s="37" t="s">
        <v>234</v>
      </c>
      <c r="L330" s="37" t="s">
        <v>235</v>
      </c>
      <c r="M330" s="37" t="s">
        <v>249</v>
      </c>
      <c r="N330" s="37" t="s">
        <v>256</v>
      </c>
      <c r="O330" s="37" t="s">
        <v>245</v>
      </c>
      <c r="P330" s="37" t="s">
        <v>239</v>
      </c>
      <c r="Q330" s="37" t="s">
        <v>240</v>
      </c>
      <c r="R330" s="38">
        <v>42951</v>
      </c>
      <c r="S330" s="38">
        <v>42983</v>
      </c>
      <c r="T330" s="38">
        <v>42985</v>
      </c>
      <c r="U330" s="36">
        <v>201914534</v>
      </c>
      <c r="V330" s="36">
        <v>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36">
        <v>50268</v>
      </c>
      <c r="AD330" s="36">
        <v>0</v>
      </c>
      <c r="AE330" s="36">
        <v>0</v>
      </c>
      <c r="AF330" s="36">
        <v>0</v>
      </c>
      <c r="AG330" s="36">
        <v>100</v>
      </c>
      <c r="AH330" s="36">
        <v>121284</v>
      </c>
      <c r="AI330" s="36">
        <v>788</v>
      </c>
      <c r="AJ330" s="36">
        <v>0</v>
      </c>
      <c r="AK330" s="36">
        <v>3669257</v>
      </c>
      <c r="AL330" s="36">
        <v>0</v>
      </c>
      <c r="AM330" s="36">
        <v>0</v>
      </c>
      <c r="AN330" s="36">
        <v>0</v>
      </c>
      <c r="AO330" s="36">
        <v>0</v>
      </c>
      <c r="AP330" s="36">
        <v>0</v>
      </c>
      <c r="AQ330" s="36">
        <v>0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114347</v>
      </c>
      <c r="AZ330" s="36">
        <v>0</v>
      </c>
      <c r="BA330" s="36">
        <v>0</v>
      </c>
      <c r="BB330" s="36">
        <v>0</v>
      </c>
      <c r="BC330" s="36">
        <v>0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>
        <v>0</v>
      </c>
      <c r="BO330" s="36">
        <v>0</v>
      </c>
      <c r="BP330" s="36">
        <v>0</v>
      </c>
      <c r="BQ330" s="36">
        <v>0</v>
      </c>
      <c r="BR330" s="36">
        <v>0</v>
      </c>
      <c r="BS330" s="36">
        <v>0</v>
      </c>
      <c r="BT330" s="36">
        <v>0</v>
      </c>
      <c r="BU330" s="36">
        <v>0</v>
      </c>
      <c r="BV330" s="36">
        <v>0</v>
      </c>
      <c r="BW330" s="36">
        <v>0</v>
      </c>
      <c r="BX330" s="3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3282080</v>
      </c>
      <c r="CE330" s="36">
        <v>3905675</v>
      </c>
      <c r="CF330" s="36">
        <v>0</v>
      </c>
      <c r="CG330" s="36">
        <v>623595</v>
      </c>
      <c r="CH330" s="36">
        <v>0</v>
      </c>
      <c r="CI330" s="36">
        <v>0</v>
      </c>
      <c r="CJ330" s="36">
        <v>0</v>
      </c>
      <c r="CK330" s="36">
        <v>0</v>
      </c>
      <c r="CL330" s="36">
        <v>623595</v>
      </c>
      <c r="CM330" s="36">
        <v>-3905675</v>
      </c>
      <c r="CN330" s="36">
        <v>0</v>
      </c>
      <c r="CO330" s="36">
        <v>0</v>
      </c>
      <c r="CP330" s="36">
        <v>0</v>
      </c>
      <c r="CQ330" s="36">
        <v>0</v>
      </c>
      <c r="CR330" s="36">
        <v>0</v>
      </c>
      <c r="CS330" s="36">
        <v>0</v>
      </c>
      <c r="CT330" s="36">
        <v>0</v>
      </c>
      <c r="CU330" s="36">
        <v>0</v>
      </c>
      <c r="CV330" s="36">
        <v>0</v>
      </c>
      <c r="CW330" s="36">
        <v>0</v>
      </c>
      <c r="CX330" s="36">
        <v>0</v>
      </c>
      <c r="CY330" s="36">
        <v>0</v>
      </c>
      <c r="CZ330" s="36">
        <v>0</v>
      </c>
      <c r="DA330" s="36">
        <v>0</v>
      </c>
      <c r="DB330" s="36">
        <v>0</v>
      </c>
      <c r="DC330" s="36">
        <v>0</v>
      </c>
      <c r="DD330" s="36">
        <v>0</v>
      </c>
      <c r="DE330" s="36">
        <v>-3905675</v>
      </c>
      <c r="DF330" s="36">
        <v>0</v>
      </c>
      <c r="DG330" s="36">
        <v>0</v>
      </c>
      <c r="DH330" s="36">
        <v>0</v>
      </c>
      <c r="DI330" s="36">
        <v>0</v>
      </c>
      <c r="DJ330" s="36">
        <v>0</v>
      </c>
      <c r="DK330" s="36">
        <v>0</v>
      </c>
      <c r="DL330" s="36">
        <v>0</v>
      </c>
      <c r="DM330" s="36">
        <v>0</v>
      </c>
      <c r="DN330" s="36">
        <v>0</v>
      </c>
      <c r="DO330" s="36">
        <v>0</v>
      </c>
      <c r="DP330" s="36">
        <v>0</v>
      </c>
      <c r="DQ330" s="36">
        <v>0</v>
      </c>
      <c r="DR330" s="36">
        <v>0</v>
      </c>
      <c r="DS330" s="36">
        <v>0</v>
      </c>
      <c r="DT330" s="36">
        <v>0</v>
      </c>
      <c r="DU330" s="36">
        <v>0</v>
      </c>
      <c r="DV330" s="36">
        <v>0</v>
      </c>
      <c r="DW330" s="36">
        <v>0</v>
      </c>
      <c r="DX330" s="36">
        <v>0</v>
      </c>
      <c r="DY330" s="36">
        <v>0</v>
      </c>
      <c r="DZ330" s="36">
        <v>0</v>
      </c>
      <c r="EA330" s="36">
        <v>0</v>
      </c>
      <c r="EB330" s="36">
        <v>0</v>
      </c>
      <c r="EC330" s="36">
        <v>0</v>
      </c>
      <c r="ED330" s="36">
        <v>0</v>
      </c>
      <c r="EE330" s="36">
        <v>0</v>
      </c>
      <c r="EF330" s="36">
        <v>0</v>
      </c>
      <c r="EG330" s="36">
        <v>0</v>
      </c>
      <c r="EH330" s="36">
        <v>0</v>
      </c>
      <c r="EI330" s="36">
        <v>0</v>
      </c>
      <c r="EJ330" s="36">
        <v>0</v>
      </c>
      <c r="EK330" s="36">
        <v>0</v>
      </c>
      <c r="EL330" s="36">
        <v>0</v>
      </c>
      <c r="EM330" s="36">
        <v>0</v>
      </c>
      <c r="EN330" s="36">
        <v>0</v>
      </c>
      <c r="EO330" s="36">
        <v>0</v>
      </c>
      <c r="EP330" s="36">
        <v>0</v>
      </c>
      <c r="EQ330" s="36">
        <v>0</v>
      </c>
      <c r="ER330" s="36">
        <v>0</v>
      </c>
      <c r="ES330" s="36">
        <v>0</v>
      </c>
      <c r="ET330" s="36">
        <v>0</v>
      </c>
      <c r="EU330" s="36">
        <v>0</v>
      </c>
      <c r="EV330" s="36">
        <v>0</v>
      </c>
      <c r="EW330" s="36">
        <v>0</v>
      </c>
      <c r="EX330" s="36">
        <v>0</v>
      </c>
      <c r="EY330" s="36">
        <v>0</v>
      </c>
      <c r="EZ330" s="36">
        <v>0</v>
      </c>
      <c r="FA330" s="36">
        <v>0</v>
      </c>
      <c r="FB330" s="36">
        <v>0</v>
      </c>
      <c r="FC330" s="36">
        <v>0</v>
      </c>
      <c r="FD330" s="36">
        <v>0</v>
      </c>
      <c r="FE330" s="36">
        <v>0</v>
      </c>
      <c r="FF330" s="36">
        <v>0</v>
      </c>
      <c r="FG330" s="36">
        <v>0</v>
      </c>
      <c r="FH330" s="36">
        <v>0</v>
      </c>
      <c r="FI330" s="36">
        <v>0</v>
      </c>
      <c r="FJ330" s="36">
        <v>0</v>
      </c>
      <c r="FK330" s="36">
        <v>0</v>
      </c>
      <c r="FL330" s="36">
        <v>0</v>
      </c>
      <c r="FM330" s="36">
        <v>0</v>
      </c>
      <c r="FN330" s="36">
        <v>0</v>
      </c>
      <c r="FO330" s="36">
        <v>0</v>
      </c>
      <c r="FP330" s="36">
        <v>0</v>
      </c>
      <c r="FQ330" s="36">
        <v>623595</v>
      </c>
      <c r="FR330" s="36">
        <v>0</v>
      </c>
      <c r="FS330" s="37"/>
      <c r="FT330" s="39">
        <f t="shared" si="199"/>
        <v>101919</v>
      </c>
      <c r="FU330" s="39">
        <f t="shared" si="200"/>
        <v>662</v>
      </c>
      <c r="FV330" s="39">
        <f t="shared" si="201"/>
        <v>0</v>
      </c>
      <c r="FW330" s="39">
        <f t="shared" si="202"/>
        <v>3083409</v>
      </c>
      <c r="FX330" s="39">
        <f t="shared" si="203"/>
        <v>0</v>
      </c>
      <c r="FY330" s="39">
        <f t="shared" si="204"/>
        <v>0</v>
      </c>
      <c r="FZ330" s="39">
        <f t="shared" si="205"/>
        <v>0</v>
      </c>
      <c r="GA330" s="39">
        <f t="shared" si="206"/>
        <v>96090</v>
      </c>
      <c r="GB330" s="39">
        <f t="shared" si="207"/>
        <v>0</v>
      </c>
      <c r="GC330" s="39">
        <f t="shared" si="208"/>
        <v>0</v>
      </c>
      <c r="GD330" s="39">
        <f t="shared" si="209"/>
        <v>0</v>
      </c>
      <c r="GE330" s="39">
        <f t="shared" si="210"/>
        <v>0</v>
      </c>
      <c r="GF330" s="39"/>
      <c r="GG330" s="39"/>
      <c r="GH330" s="39">
        <f t="shared" si="211"/>
        <v>0</v>
      </c>
      <c r="GI330" s="39">
        <f t="shared" si="212"/>
        <v>0</v>
      </c>
      <c r="GJ330" s="39">
        <f t="shared" si="213"/>
        <v>3282080</v>
      </c>
      <c r="GK330" s="39"/>
      <c r="GL330" s="39">
        <f t="shared" si="214"/>
        <v>0</v>
      </c>
      <c r="GM330" s="39"/>
      <c r="GN330" s="39">
        <f t="shared" si="198"/>
        <v>0</v>
      </c>
      <c r="GO330" s="40">
        <f t="shared" si="215"/>
        <v>623595</v>
      </c>
      <c r="GP330" s="40">
        <f t="shared" si="216"/>
        <v>3905675</v>
      </c>
      <c r="GQ330" s="40">
        <f t="shared" si="217"/>
        <v>3905675</v>
      </c>
      <c r="GR330" s="39" t="str">
        <f>IFERROR(VLOOKUP(CONCATENATE(C330,R330,S330),'Clientes Afectados'!$L$4:$M$249,2,0),"NO")</f>
        <v>NO</v>
      </c>
      <c r="GS330" s="64">
        <f t="shared" si="218"/>
        <v>32</v>
      </c>
      <c r="GT330" s="39" t="e">
        <f>+IF(GS330&gt;#REF!,"SI","NO")</f>
        <v>#REF!</v>
      </c>
    </row>
    <row r="331" spans="1:202" x14ac:dyDescent="0.25">
      <c r="A331" s="35">
        <v>42979</v>
      </c>
      <c r="B331" s="36">
        <v>1594986</v>
      </c>
      <c r="C331" s="36">
        <v>533097</v>
      </c>
      <c r="D331" s="36">
        <v>533097</v>
      </c>
      <c r="E331" s="37" t="s">
        <v>247</v>
      </c>
      <c r="F331" s="37" t="s">
        <v>229</v>
      </c>
      <c r="G331" s="37" t="s">
        <v>248</v>
      </c>
      <c r="H331" s="85" t="s">
        <v>231</v>
      </c>
      <c r="I331" s="37" t="s">
        <v>244</v>
      </c>
      <c r="J331" s="37" t="s">
        <v>233</v>
      </c>
      <c r="K331" s="37" t="s">
        <v>234</v>
      </c>
      <c r="L331" s="37" t="s">
        <v>235</v>
      </c>
      <c r="M331" s="37" t="s">
        <v>249</v>
      </c>
      <c r="N331" s="37" t="s">
        <v>245</v>
      </c>
      <c r="O331" s="37" t="s">
        <v>245</v>
      </c>
      <c r="P331" s="37" t="s">
        <v>239</v>
      </c>
      <c r="Q331" s="37" t="s">
        <v>240</v>
      </c>
      <c r="R331" s="38">
        <v>42951</v>
      </c>
      <c r="S331" s="38">
        <v>42983</v>
      </c>
      <c r="T331" s="38">
        <v>42985</v>
      </c>
      <c r="U331" s="36">
        <v>201914534</v>
      </c>
      <c r="V331" s="36">
        <v>48390</v>
      </c>
      <c r="W331" s="36">
        <v>0</v>
      </c>
      <c r="X331" s="36">
        <v>19751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95</v>
      </c>
      <c r="AE331" s="36">
        <v>97</v>
      </c>
      <c r="AF331" s="36">
        <v>92</v>
      </c>
      <c r="AG331" s="36">
        <v>92</v>
      </c>
      <c r="AH331" s="36">
        <v>200466</v>
      </c>
      <c r="AI331" s="36">
        <v>788</v>
      </c>
      <c r="AJ331" s="36">
        <v>0</v>
      </c>
      <c r="AK331" s="36">
        <v>3532175</v>
      </c>
      <c r="AL331" s="36">
        <v>0</v>
      </c>
      <c r="AM331" s="36">
        <v>0</v>
      </c>
      <c r="AN331" s="36">
        <v>0</v>
      </c>
      <c r="AO331" s="36">
        <v>0</v>
      </c>
      <c r="AP331" s="36">
        <v>0</v>
      </c>
      <c r="AQ331" s="36">
        <v>0</v>
      </c>
      <c r="AR331" s="36">
        <v>0</v>
      </c>
      <c r="AS331" s="36">
        <v>0</v>
      </c>
      <c r="AT331" s="36">
        <v>71577</v>
      </c>
      <c r="AU331" s="36">
        <v>0</v>
      </c>
      <c r="AV331" s="36">
        <v>0</v>
      </c>
      <c r="AW331" s="36">
        <v>4635</v>
      </c>
      <c r="AX331" s="36">
        <v>0</v>
      </c>
      <c r="AY331" s="36">
        <v>106651</v>
      </c>
      <c r="AZ331" s="36">
        <v>554438</v>
      </c>
      <c r="BA331" s="36">
        <v>0</v>
      </c>
      <c r="BB331" s="36">
        <v>0</v>
      </c>
      <c r="BC331" s="36">
        <v>0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>
        <v>0</v>
      </c>
      <c r="BO331" s="36">
        <v>0</v>
      </c>
      <c r="BP331" s="36">
        <v>0</v>
      </c>
      <c r="BQ331" s="36">
        <v>0</v>
      </c>
      <c r="BR331" s="36">
        <v>0</v>
      </c>
      <c r="BS331" s="36">
        <v>0</v>
      </c>
      <c r="BT331" s="36">
        <v>0</v>
      </c>
      <c r="BU331" s="36">
        <v>0</v>
      </c>
      <c r="BV331" s="36">
        <v>0</v>
      </c>
      <c r="BW331" s="36">
        <v>0</v>
      </c>
      <c r="BX331" s="3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3756916</v>
      </c>
      <c r="CE331" s="36">
        <v>4470730</v>
      </c>
      <c r="CF331" s="36">
        <v>0</v>
      </c>
      <c r="CG331" s="36">
        <v>713814</v>
      </c>
      <c r="CH331" s="36">
        <v>0</v>
      </c>
      <c r="CI331" s="36">
        <v>0</v>
      </c>
      <c r="CJ331" s="36">
        <v>0</v>
      </c>
      <c r="CK331" s="36">
        <v>0</v>
      </c>
      <c r="CL331" s="36">
        <v>713814</v>
      </c>
      <c r="CM331" s="36">
        <v>-4470730</v>
      </c>
      <c r="CN331" s="36">
        <v>0</v>
      </c>
      <c r="CO331" s="36">
        <v>0</v>
      </c>
      <c r="CP331" s="36">
        <v>0</v>
      </c>
      <c r="CQ331" s="36">
        <v>0</v>
      </c>
      <c r="CR331" s="36">
        <v>0</v>
      </c>
      <c r="CS331" s="36">
        <v>0</v>
      </c>
      <c r="CT331" s="36">
        <v>0</v>
      </c>
      <c r="CU331" s="36">
        <v>0</v>
      </c>
      <c r="CV331" s="36">
        <v>0</v>
      </c>
      <c r="CW331" s="36">
        <v>0</v>
      </c>
      <c r="CX331" s="36">
        <v>0</v>
      </c>
      <c r="CY331" s="36">
        <v>0</v>
      </c>
      <c r="CZ331" s="36">
        <v>0</v>
      </c>
      <c r="DA331" s="36">
        <v>0</v>
      </c>
      <c r="DB331" s="36">
        <v>0</v>
      </c>
      <c r="DC331" s="36">
        <v>0</v>
      </c>
      <c r="DD331" s="36">
        <v>0</v>
      </c>
      <c r="DE331" s="36">
        <v>-4470730</v>
      </c>
      <c r="DF331" s="36">
        <v>0</v>
      </c>
      <c r="DG331" s="36">
        <v>0</v>
      </c>
      <c r="DH331" s="36">
        <v>0</v>
      </c>
      <c r="DI331" s="36">
        <v>0</v>
      </c>
      <c r="DJ331" s="36">
        <v>0</v>
      </c>
      <c r="DK331" s="36">
        <v>0</v>
      </c>
      <c r="DL331" s="36">
        <v>0</v>
      </c>
      <c r="DM331" s="36">
        <v>0</v>
      </c>
      <c r="DN331" s="36">
        <v>0</v>
      </c>
      <c r="DO331" s="36">
        <v>0</v>
      </c>
      <c r="DP331" s="36">
        <v>0</v>
      </c>
      <c r="DQ331" s="36">
        <v>0</v>
      </c>
      <c r="DR331" s="36">
        <v>0</v>
      </c>
      <c r="DS331" s="36">
        <v>0</v>
      </c>
      <c r="DT331" s="36">
        <v>0</v>
      </c>
      <c r="DU331" s="36">
        <v>0</v>
      </c>
      <c r="DV331" s="36">
        <v>0</v>
      </c>
      <c r="DW331" s="36">
        <v>0</v>
      </c>
      <c r="DX331" s="36">
        <v>0</v>
      </c>
      <c r="DY331" s="36">
        <v>0</v>
      </c>
      <c r="DZ331" s="36">
        <v>0</v>
      </c>
      <c r="EA331" s="36">
        <v>0</v>
      </c>
      <c r="EB331" s="36">
        <v>0</v>
      </c>
      <c r="EC331" s="36">
        <v>0</v>
      </c>
      <c r="ED331" s="36">
        <v>0</v>
      </c>
      <c r="EE331" s="36">
        <v>0</v>
      </c>
      <c r="EF331" s="36">
        <v>0</v>
      </c>
      <c r="EG331" s="36">
        <v>0</v>
      </c>
      <c r="EH331" s="36">
        <v>0</v>
      </c>
      <c r="EI331" s="36">
        <v>0</v>
      </c>
      <c r="EJ331" s="36">
        <v>0</v>
      </c>
      <c r="EK331" s="36">
        <v>0</v>
      </c>
      <c r="EL331" s="36">
        <v>0</v>
      </c>
      <c r="EM331" s="36">
        <v>0</v>
      </c>
      <c r="EN331" s="36">
        <v>0</v>
      </c>
      <c r="EO331" s="36">
        <v>0</v>
      </c>
      <c r="EP331" s="36">
        <v>0</v>
      </c>
      <c r="EQ331" s="36">
        <v>0</v>
      </c>
      <c r="ER331" s="36">
        <v>0</v>
      </c>
      <c r="ES331" s="36">
        <v>0</v>
      </c>
      <c r="ET331" s="36">
        <v>0</v>
      </c>
      <c r="EU331" s="36">
        <v>0</v>
      </c>
      <c r="EV331" s="36">
        <v>0</v>
      </c>
      <c r="EW331" s="36">
        <v>0</v>
      </c>
      <c r="EX331" s="36">
        <v>0</v>
      </c>
      <c r="EY331" s="36">
        <v>0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0</v>
      </c>
      <c r="FF331" s="36">
        <v>0</v>
      </c>
      <c r="FG331" s="36">
        <v>0</v>
      </c>
      <c r="FH331" s="36">
        <v>0</v>
      </c>
      <c r="FI331" s="36">
        <v>0</v>
      </c>
      <c r="FJ331" s="36">
        <v>0</v>
      </c>
      <c r="FK331" s="36">
        <v>0</v>
      </c>
      <c r="FL331" s="36">
        <v>0</v>
      </c>
      <c r="FM331" s="36">
        <v>0</v>
      </c>
      <c r="FN331" s="36">
        <v>0</v>
      </c>
      <c r="FO331" s="36">
        <v>0</v>
      </c>
      <c r="FP331" s="36">
        <v>0</v>
      </c>
      <c r="FQ331" s="36">
        <v>713814</v>
      </c>
      <c r="FR331" s="36">
        <v>0</v>
      </c>
      <c r="FS331" s="37"/>
      <c r="FT331" s="39">
        <f t="shared" si="199"/>
        <v>168459</v>
      </c>
      <c r="FU331" s="39">
        <f t="shared" si="200"/>
        <v>662</v>
      </c>
      <c r="FV331" s="39">
        <f t="shared" si="201"/>
        <v>0</v>
      </c>
      <c r="FW331" s="39">
        <f t="shared" si="202"/>
        <v>2968214</v>
      </c>
      <c r="FX331" s="39">
        <f t="shared" si="203"/>
        <v>0</v>
      </c>
      <c r="FY331" s="39">
        <f t="shared" si="204"/>
        <v>60149</v>
      </c>
      <c r="FZ331" s="39">
        <f t="shared" si="205"/>
        <v>0</v>
      </c>
      <c r="GA331" s="39">
        <f t="shared" si="206"/>
        <v>89623</v>
      </c>
      <c r="GB331" s="39">
        <f t="shared" si="207"/>
        <v>465914</v>
      </c>
      <c r="GC331" s="39">
        <f t="shared" si="208"/>
        <v>0</v>
      </c>
      <c r="GD331" s="39">
        <f t="shared" si="209"/>
        <v>0</v>
      </c>
      <c r="GE331" s="39">
        <f t="shared" si="210"/>
        <v>0</v>
      </c>
      <c r="GF331" s="39"/>
      <c r="GG331" s="39"/>
      <c r="GH331" s="39">
        <f t="shared" si="211"/>
        <v>3894.9579831932774</v>
      </c>
      <c r="GI331" s="39">
        <f t="shared" si="212"/>
        <v>0</v>
      </c>
      <c r="GJ331" s="39">
        <f t="shared" si="213"/>
        <v>3756915.9579831935</v>
      </c>
      <c r="GK331" s="39"/>
      <c r="GL331" s="39">
        <f t="shared" si="214"/>
        <v>0</v>
      </c>
      <c r="GM331" s="39"/>
      <c r="GN331" s="39">
        <f t="shared" si="198"/>
        <v>0</v>
      </c>
      <c r="GO331" s="40">
        <f t="shared" si="215"/>
        <v>713814</v>
      </c>
      <c r="GP331" s="40">
        <f t="shared" si="216"/>
        <v>4470729.9579831939</v>
      </c>
      <c r="GQ331" s="40">
        <f t="shared" si="217"/>
        <v>4470729.9579831939</v>
      </c>
      <c r="GR331" s="39" t="str">
        <f>IFERROR(VLOOKUP(CONCATENATE(C331,R331,S331),'Clientes Afectados'!$L$4:$M$249,2,0),"NO")</f>
        <v>NO</v>
      </c>
      <c r="GS331" s="64">
        <f t="shared" si="218"/>
        <v>32</v>
      </c>
      <c r="GT331" s="39" t="e">
        <f>+IF(GS331&gt;#REF!,"SI","NO")</f>
        <v>#REF!</v>
      </c>
    </row>
    <row r="332" spans="1:202" x14ac:dyDescent="0.25">
      <c r="A332" s="35">
        <v>42979</v>
      </c>
      <c r="B332" s="36">
        <v>1594986</v>
      </c>
      <c r="C332" s="36">
        <v>533104</v>
      </c>
      <c r="D332" s="36">
        <v>533104</v>
      </c>
      <c r="E332" s="37" t="s">
        <v>250</v>
      </c>
      <c r="F332" s="37" t="s">
        <v>229</v>
      </c>
      <c r="G332" s="37" t="s">
        <v>251</v>
      </c>
      <c r="H332" s="85" t="s">
        <v>231</v>
      </c>
      <c r="I332" s="37" t="s">
        <v>244</v>
      </c>
      <c r="J332" s="37" t="s">
        <v>233</v>
      </c>
      <c r="K332" s="37" t="s">
        <v>234</v>
      </c>
      <c r="L332" s="37" t="s">
        <v>235</v>
      </c>
      <c r="M332" s="37" t="s">
        <v>252</v>
      </c>
      <c r="N332" s="37" t="s">
        <v>237</v>
      </c>
      <c r="O332" s="37" t="s">
        <v>253</v>
      </c>
      <c r="P332" s="37" t="s">
        <v>239</v>
      </c>
      <c r="Q332" s="37" t="s">
        <v>240</v>
      </c>
      <c r="R332" s="38">
        <v>42951</v>
      </c>
      <c r="S332" s="38">
        <v>42983</v>
      </c>
      <c r="T332" s="38">
        <v>42985</v>
      </c>
      <c r="U332" s="36">
        <v>201914534</v>
      </c>
      <c r="V332" s="36">
        <v>904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36">
        <v>0</v>
      </c>
      <c r="AD332" s="36">
        <v>1</v>
      </c>
      <c r="AE332" s="36">
        <v>63</v>
      </c>
      <c r="AF332" s="36">
        <v>1</v>
      </c>
      <c r="AG332" s="36">
        <v>1</v>
      </c>
      <c r="AH332" s="36">
        <v>146871</v>
      </c>
      <c r="AI332" s="36">
        <v>788</v>
      </c>
      <c r="AJ332" s="36">
        <v>0</v>
      </c>
      <c r="AK332" s="36">
        <v>65987</v>
      </c>
      <c r="AL332" s="36">
        <v>0</v>
      </c>
      <c r="AM332" s="36">
        <v>0</v>
      </c>
      <c r="AN332" s="36">
        <v>0</v>
      </c>
      <c r="AO332" s="36">
        <v>0</v>
      </c>
      <c r="AP332" s="36">
        <v>0</v>
      </c>
      <c r="AQ332" s="36">
        <v>0</v>
      </c>
      <c r="AR332" s="36">
        <v>0</v>
      </c>
      <c r="AS332" s="36">
        <v>0</v>
      </c>
      <c r="AT332" s="36">
        <v>1338</v>
      </c>
      <c r="AU332" s="36">
        <v>0</v>
      </c>
      <c r="AV332" s="36">
        <v>0</v>
      </c>
      <c r="AW332" s="36">
        <v>87</v>
      </c>
      <c r="AX332" s="36">
        <v>0</v>
      </c>
      <c r="AY332" s="36">
        <v>69269</v>
      </c>
      <c r="AZ332" s="36">
        <v>6026</v>
      </c>
      <c r="BA332" s="36">
        <v>0</v>
      </c>
      <c r="BB332" s="36">
        <v>0</v>
      </c>
      <c r="BC332" s="36">
        <v>0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>
        <v>0</v>
      </c>
      <c r="BO332" s="36">
        <v>0</v>
      </c>
      <c r="BP332" s="36">
        <v>0</v>
      </c>
      <c r="BQ332" s="36">
        <v>0</v>
      </c>
      <c r="BR332" s="36">
        <v>0</v>
      </c>
      <c r="BS332" s="36">
        <v>0</v>
      </c>
      <c r="BT332" s="36">
        <v>0</v>
      </c>
      <c r="BU332" s="36">
        <v>0</v>
      </c>
      <c r="BV332" s="36">
        <v>0</v>
      </c>
      <c r="BW332" s="36">
        <v>0</v>
      </c>
      <c r="BX332" s="3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244004</v>
      </c>
      <c r="CE332" s="36">
        <v>290365</v>
      </c>
      <c r="CF332" s="36">
        <v>0</v>
      </c>
      <c r="CG332" s="36">
        <v>46361</v>
      </c>
      <c r="CH332" s="36">
        <v>0</v>
      </c>
      <c r="CI332" s="36">
        <v>0</v>
      </c>
      <c r="CJ332" s="36">
        <v>0</v>
      </c>
      <c r="CK332" s="36">
        <v>0</v>
      </c>
      <c r="CL332" s="36">
        <v>46361</v>
      </c>
      <c r="CM332" s="36">
        <v>-290365</v>
      </c>
      <c r="CN332" s="36">
        <v>0</v>
      </c>
      <c r="CO332" s="36">
        <v>0</v>
      </c>
      <c r="CP332" s="36">
        <v>0</v>
      </c>
      <c r="CQ332" s="36">
        <v>0</v>
      </c>
      <c r="CR332" s="36">
        <v>0</v>
      </c>
      <c r="CS332" s="36">
        <v>0</v>
      </c>
      <c r="CT332" s="36">
        <v>0</v>
      </c>
      <c r="CU332" s="36">
        <v>0</v>
      </c>
      <c r="CV332" s="36">
        <v>0</v>
      </c>
      <c r="CW332" s="36">
        <v>0</v>
      </c>
      <c r="CX332" s="36">
        <v>0</v>
      </c>
      <c r="CY332" s="36">
        <v>0</v>
      </c>
      <c r="CZ332" s="36">
        <v>0</v>
      </c>
      <c r="DA332" s="36">
        <v>0</v>
      </c>
      <c r="DB332" s="36">
        <v>0</v>
      </c>
      <c r="DC332" s="36">
        <v>0</v>
      </c>
      <c r="DD332" s="36">
        <v>0</v>
      </c>
      <c r="DE332" s="36">
        <v>-290365</v>
      </c>
      <c r="DF332" s="36">
        <v>0</v>
      </c>
      <c r="DG332" s="36">
        <v>0</v>
      </c>
      <c r="DH332" s="36">
        <v>0</v>
      </c>
      <c r="DI332" s="36">
        <v>0</v>
      </c>
      <c r="DJ332" s="36">
        <v>0</v>
      </c>
      <c r="DK332" s="36">
        <v>0</v>
      </c>
      <c r="DL332" s="36">
        <v>0</v>
      </c>
      <c r="DM332" s="36">
        <v>0</v>
      </c>
      <c r="DN332" s="36">
        <v>0</v>
      </c>
      <c r="DO332" s="36">
        <v>0</v>
      </c>
      <c r="DP332" s="36">
        <v>0</v>
      </c>
      <c r="DQ332" s="36">
        <v>0</v>
      </c>
      <c r="DR332" s="36">
        <v>0</v>
      </c>
      <c r="DS332" s="36">
        <v>0</v>
      </c>
      <c r="DT332" s="36">
        <v>0</v>
      </c>
      <c r="DU332" s="36">
        <v>0</v>
      </c>
      <c r="DV332" s="36">
        <v>0</v>
      </c>
      <c r="DW332" s="36">
        <v>0</v>
      </c>
      <c r="DX332" s="36">
        <v>0</v>
      </c>
      <c r="DY332" s="36">
        <v>0</v>
      </c>
      <c r="DZ332" s="36">
        <v>0</v>
      </c>
      <c r="EA332" s="36">
        <v>0</v>
      </c>
      <c r="EB332" s="36">
        <v>0</v>
      </c>
      <c r="EC332" s="36">
        <v>0</v>
      </c>
      <c r="ED332" s="36">
        <v>0</v>
      </c>
      <c r="EE332" s="36">
        <v>0</v>
      </c>
      <c r="EF332" s="36">
        <v>0</v>
      </c>
      <c r="EG332" s="36">
        <v>0</v>
      </c>
      <c r="EH332" s="36">
        <v>0</v>
      </c>
      <c r="EI332" s="36">
        <v>0</v>
      </c>
      <c r="EJ332" s="36">
        <v>0</v>
      </c>
      <c r="EK332" s="36">
        <v>0</v>
      </c>
      <c r="EL332" s="36">
        <v>0</v>
      </c>
      <c r="EM332" s="36">
        <v>0</v>
      </c>
      <c r="EN332" s="36">
        <v>0</v>
      </c>
      <c r="EO332" s="36">
        <v>0</v>
      </c>
      <c r="EP332" s="36">
        <v>0</v>
      </c>
      <c r="EQ332" s="36">
        <v>0</v>
      </c>
      <c r="ER332" s="36">
        <v>0</v>
      </c>
      <c r="ES332" s="36">
        <v>0</v>
      </c>
      <c r="ET332" s="36">
        <v>0</v>
      </c>
      <c r="EU332" s="36">
        <v>0</v>
      </c>
      <c r="EV332" s="36">
        <v>0</v>
      </c>
      <c r="EW332" s="36">
        <v>0</v>
      </c>
      <c r="EX332" s="36">
        <v>0</v>
      </c>
      <c r="EY332" s="36">
        <v>0</v>
      </c>
      <c r="EZ332" s="36">
        <v>0</v>
      </c>
      <c r="FA332" s="36">
        <v>0</v>
      </c>
      <c r="FB332" s="36">
        <v>0</v>
      </c>
      <c r="FC332" s="36">
        <v>0</v>
      </c>
      <c r="FD332" s="36">
        <v>0</v>
      </c>
      <c r="FE332" s="36">
        <v>0</v>
      </c>
      <c r="FF332" s="36">
        <v>0</v>
      </c>
      <c r="FG332" s="36">
        <v>0</v>
      </c>
      <c r="FH332" s="36">
        <v>0</v>
      </c>
      <c r="FI332" s="36">
        <v>0</v>
      </c>
      <c r="FJ332" s="36">
        <v>0</v>
      </c>
      <c r="FK332" s="36">
        <v>0</v>
      </c>
      <c r="FL332" s="36">
        <v>0</v>
      </c>
      <c r="FM332" s="36">
        <v>0</v>
      </c>
      <c r="FN332" s="36">
        <v>0</v>
      </c>
      <c r="FO332" s="36">
        <v>0</v>
      </c>
      <c r="FP332" s="36">
        <v>0</v>
      </c>
      <c r="FQ332" s="36">
        <v>46361</v>
      </c>
      <c r="FR332" s="36">
        <v>0</v>
      </c>
      <c r="FS332" s="37"/>
      <c r="FT332" s="39">
        <f t="shared" si="199"/>
        <v>123421</v>
      </c>
      <c r="FU332" s="39">
        <f t="shared" si="200"/>
        <v>662</v>
      </c>
      <c r="FV332" s="39">
        <f t="shared" si="201"/>
        <v>0</v>
      </c>
      <c r="FW332" s="39">
        <f t="shared" si="202"/>
        <v>55451</v>
      </c>
      <c r="FX332" s="39">
        <f t="shared" si="203"/>
        <v>0</v>
      </c>
      <c r="FY332" s="39">
        <f t="shared" si="204"/>
        <v>1124</v>
      </c>
      <c r="FZ332" s="39">
        <f t="shared" si="205"/>
        <v>0</v>
      </c>
      <c r="GA332" s="39">
        <f t="shared" si="206"/>
        <v>58209</v>
      </c>
      <c r="GB332" s="39">
        <f t="shared" si="207"/>
        <v>5064</v>
      </c>
      <c r="GC332" s="39">
        <f t="shared" si="208"/>
        <v>0</v>
      </c>
      <c r="GD332" s="39">
        <f t="shared" si="209"/>
        <v>0</v>
      </c>
      <c r="GE332" s="39">
        <f t="shared" si="210"/>
        <v>0</v>
      </c>
      <c r="GF332" s="39"/>
      <c r="GG332" s="39"/>
      <c r="GH332" s="39">
        <f t="shared" si="211"/>
        <v>73.109243697479002</v>
      </c>
      <c r="GI332" s="39">
        <f t="shared" si="212"/>
        <v>0</v>
      </c>
      <c r="GJ332" s="39">
        <f t="shared" si="213"/>
        <v>244004.10924369749</v>
      </c>
      <c r="GK332" s="39"/>
      <c r="GL332" s="39">
        <f t="shared" si="214"/>
        <v>0</v>
      </c>
      <c r="GM332" s="39"/>
      <c r="GN332" s="39">
        <f t="shared" si="198"/>
        <v>0</v>
      </c>
      <c r="GO332" s="40">
        <f t="shared" si="215"/>
        <v>46361</v>
      </c>
      <c r="GP332" s="40">
        <f t="shared" si="216"/>
        <v>290365.10924369749</v>
      </c>
      <c r="GQ332" s="40">
        <f t="shared" si="217"/>
        <v>290365.10924369749</v>
      </c>
      <c r="GR332" s="39" t="str">
        <f>IFERROR(VLOOKUP(CONCATENATE(C332,R332,S332),'Clientes Afectados'!$L$4:$M$249,2,0),"NO")</f>
        <v>NO</v>
      </c>
      <c r="GS332" s="64">
        <f t="shared" si="218"/>
        <v>32</v>
      </c>
      <c r="GT332" s="39" t="e">
        <f>+IF(GS332&gt;#REF!,"SI","NO")</f>
        <v>#REF!</v>
      </c>
    </row>
    <row r="333" spans="1:202" x14ac:dyDescent="0.25">
      <c r="A333" s="35">
        <v>42979</v>
      </c>
      <c r="B333" s="36">
        <v>1594986</v>
      </c>
      <c r="C333" s="36">
        <v>533110</v>
      </c>
      <c r="D333" s="36">
        <v>533110</v>
      </c>
      <c r="E333" s="37" t="s">
        <v>254</v>
      </c>
      <c r="F333" s="37" t="s">
        <v>229</v>
      </c>
      <c r="G333" s="37" t="s">
        <v>255</v>
      </c>
      <c r="H333" s="85" t="s">
        <v>231</v>
      </c>
      <c r="I333" s="37" t="s">
        <v>244</v>
      </c>
      <c r="J333" s="37" t="s">
        <v>233</v>
      </c>
      <c r="K333" s="37" t="s">
        <v>234</v>
      </c>
      <c r="L333" s="37" t="s">
        <v>235</v>
      </c>
      <c r="M333" s="37" t="s">
        <v>252</v>
      </c>
      <c r="N333" s="37" t="s">
        <v>256</v>
      </c>
      <c r="O333" s="37" t="s">
        <v>253</v>
      </c>
      <c r="P333" s="37" t="s">
        <v>239</v>
      </c>
      <c r="Q333" s="37" t="s">
        <v>240</v>
      </c>
      <c r="R333" s="38">
        <v>42951</v>
      </c>
      <c r="S333" s="38">
        <v>42983</v>
      </c>
      <c r="T333" s="38">
        <v>42985</v>
      </c>
      <c r="U333" s="36">
        <v>201914534</v>
      </c>
      <c r="V333" s="36">
        <v>511</v>
      </c>
      <c r="W333" s="36">
        <v>0</v>
      </c>
      <c r="X333" s="36">
        <v>2701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1</v>
      </c>
      <c r="AE333" s="36">
        <v>34</v>
      </c>
      <c r="AF333" s="36">
        <v>1</v>
      </c>
      <c r="AG333" s="36">
        <v>1</v>
      </c>
      <c r="AH333" s="36">
        <v>146871</v>
      </c>
      <c r="AI333" s="36">
        <v>788</v>
      </c>
      <c r="AJ333" s="36">
        <v>0</v>
      </c>
      <c r="AK333" s="36">
        <v>37299</v>
      </c>
      <c r="AL333" s="36">
        <v>0</v>
      </c>
      <c r="AM333" s="36">
        <v>0</v>
      </c>
      <c r="AN333" s="36">
        <v>0</v>
      </c>
      <c r="AO333" s="36">
        <v>0</v>
      </c>
      <c r="AP333" s="36">
        <v>0</v>
      </c>
      <c r="AQ333" s="36">
        <v>0</v>
      </c>
      <c r="AR333" s="36">
        <v>0</v>
      </c>
      <c r="AS333" s="36">
        <v>0</v>
      </c>
      <c r="AT333" s="36">
        <v>756</v>
      </c>
      <c r="AU333" s="36">
        <v>0</v>
      </c>
      <c r="AV333" s="36">
        <v>0</v>
      </c>
      <c r="AW333" s="36">
        <v>49</v>
      </c>
      <c r="AX333" s="36">
        <v>0</v>
      </c>
      <c r="AY333" s="36">
        <v>37932</v>
      </c>
      <c r="AZ333" s="36">
        <v>6026</v>
      </c>
      <c r="BA333" s="36">
        <v>60132</v>
      </c>
      <c r="BB333" s="36">
        <v>0</v>
      </c>
      <c r="BC333" s="36">
        <v>0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>
        <v>0</v>
      </c>
      <c r="BO333" s="36">
        <v>0</v>
      </c>
      <c r="BP333" s="36">
        <v>0</v>
      </c>
      <c r="BQ333" s="36">
        <v>0</v>
      </c>
      <c r="BR333" s="36">
        <v>0</v>
      </c>
      <c r="BS333" s="36">
        <v>0</v>
      </c>
      <c r="BT333" s="36">
        <v>0</v>
      </c>
      <c r="BU333" s="36">
        <v>0</v>
      </c>
      <c r="BV333" s="36">
        <v>0</v>
      </c>
      <c r="BW333" s="36">
        <v>0</v>
      </c>
      <c r="BX333" s="3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243574</v>
      </c>
      <c r="CE333" s="36">
        <v>289853</v>
      </c>
      <c r="CF333" s="36">
        <v>0</v>
      </c>
      <c r="CG333" s="36">
        <v>46279</v>
      </c>
      <c r="CH333" s="36">
        <v>0</v>
      </c>
      <c r="CI333" s="36">
        <v>0</v>
      </c>
      <c r="CJ333" s="36">
        <v>0</v>
      </c>
      <c r="CK333" s="36">
        <v>0</v>
      </c>
      <c r="CL333" s="36">
        <v>46279</v>
      </c>
      <c r="CM333" s="36">
        <v>-289853</v>
      </c>
      <c r="CN333" s="36">
        <v>0</v>
      </c>
      <c r="CO333" s="36">
        <v>0</v>
      </c>
      <c r="CP333" s="36">
        <v>0</v>
      </c>
      <c r="CQ333" s="36">
        <v>0</v>
      </c>
      <c r="CR333" s="36">
        <v>0</v>
      </c>
      <c r="CS333" s="36">
        <v>0</v>
      </c>
      <c r="CT333" s="36">
        <v>0</v>
      </c>
      <c r="CU333" s="36">
        <v>0</v>
      </c>
      <c r="CV333" s="36">
        <v>0</v>
      </c>
      <c r="CW333" s="36">
        <v>0</v>
      </c>
      <c r="CX333" s="36">
        <v>0</v>
      </c>
      <c r="CY333" s="36">
        <v>0</v>
      </c>
      <c r="CZ333" s="36">
        <v>0</v>
      </c>
      <c r="DA333" s="36">
        <v>0</v>
      </c>
      <c r="DB333" s="36">
        <v>0</v>
      </c>
      <c r="DC333" s="36">
        <v>0</v>
      </c>
      <c r="DD333" s="36">
        <v>0</v>
      </c>
      <c r="DE333" s="36">
        <v>-289853</v>
      </c>
      <c r="DF333" s="36">
        <v>0</v>
      </c>
      <c r="DG333" s="36">
        <v>0</v>
      </c>
      <c r="DH333" s="36">
        <v>0</v>
      </c>
      <c r="DI333" s="36">
        <v>0</v>
      </c>
      <c r="DJ333" s="36">
        <v>0</v>
      </c>
      <c r="DK333" s="36">
        <v>0</v>
      </c>
      <c r="DL333" s="36">
        <v>0</v>
      </c>
      <c r="DM333" s="36">
        <v>0</v>
      </c>
      <c r="DN333" s="36">
        <v>0</v>
      </c>
      <c r="DO333" s="36">
        <v>0</v>
      </c>
      <c r="DP333" s="36">
        <v>0</v>
      </c>
      <c r="DQ333" s="36">
        <v>0</v>
      </c>
      <c r="DR333" s="36">
        <v>0</v>
      </c>
      <c r="DS333" s="36">
        <v>0</v>
      </c>
      <c r="DT333" s="36">
        <v>0</v>
      </c>
      <c r="DU333" s="36">
        <v>0</v>
      </c>
      <c r="DV333" s="36">
        <v>0</v>
      </c>
      <c r="DW333" s="36">
        <v>0</v>
      </c>
      <c r="DX333" s="36">
        <v>0</v>
      </c>
      <c r="DY333" s="36">
        <v>0</v>
      </c>
      <c r="DZ333" s="36">
        <v>0</v>
      </c>
      <c r="EA333" s="36">
        <v>0</v>
      </c>
      <c r="EB333" s="36">
        <v>0</v>
      </c>
      <c r="EC333" s="36">
        <v>0</v>
      </c>
      <c r="ED333" s="36">
        <v>0</v>
      </c>
      <c r="EE333" s="36">
        <v>0</v>
      </c>
      <c r="EF333" s="36">
        <v>0</v>
      </c>
      <c r="EG333" s="36">
        <v>0</v>
      </c>
      <c r="EH333" s="36">
        <v>0</v>
      </c>
      <c r="EI333" s="36">
        <v>0</v>
      </c>
      <c r="EJ333" s="36">
        <v>0</v>
      </c>
      <c r="EK333" s="36">
        <v>0</v>
      </c>
      <c r="EL333" s="36">
        <v>0</v>
      </c>
      <c r="EM333" s="36">
        <v>0</v>
      </c>
      <c r="EN333" s="36">
        <v>0</v>
      </c>
      <c r="EO333" s="36">
        <v>0</v>
      </c>
      <c r="EP333" s="36">
        <v>0</v>
      </c>
      <c r="EQ333" s="36">
        <v>0</v>
      </c>
      <c r="ER333" s="36">
        <v>0</v>
      </c>
      <c r="ES333" s="36">
        <v>0</v>
      </c>
      <c r="ET333" s="36">
        <v>0</v>
      </c>
      <c r="EU333" s="36">
        <v>0</v>
      </c>
      <c r="EV333" s="36">
        <v>0</v>
      </c>
      <c r="EW333" s="36">
        <v>0</v>
      </c>
      <c r="EX333" s="36">
        <v>0</v>
      </c>
      <c r="EY333" s="36">
        <v>0</v>
      </c>
      <c r="EZ333" s="36">
        <v>0</v>
      </c>
      <c r="FA333" s="36">
        <v>0</v>
      </c>
      <c r="FB333" s="36">
        <v>0</v>
      </c>
      <c r="FC333" s="36">
        <v>0</v>
      </c>
      <c r="FD333" s="36">
        <v>0</v>
      </c>
      <c r="FE333" s="36">
        <v>0</v>
      </c>
      <c r="FF333" s="36">
        <v>0</v>
      </c>
      <c r="FG333" s="36">
        <v>0</v>
      </c>
      <c r="FH333" s="36">
        <v>0</v>
      </c>
      <c r="FI333" s="36">
        <v>0</v>
      </c>
      <c r="FJ333" s="36">
        <v>0</v>
      </c>
      <c r="FK333" s="36">
        <v>0</v>
      </c>
      <c r="FL333" s="36">
        <v>0</v>
      </c>
      <c r="FM333" s="36">
        <v>0</v>
      </c>
      <c r="FN333" s="36">
        <v>0</v>
      </c>
      <c r="FO333" s="36">
        <v>0</v>
      </c>
      <c r="FP333" s="36">
        <v>0</v>
      </c>
      <c r="FQ333" s="36">
        <v>46279</v>
      </c>
      <c r="FR333" s="36">
        <v>0</v>
      </c>
      <c r="FS333" s="37"/>
      <c r="FT333" s="39">
        <f t="shared" si="199"/>
        <v>123421</v>
      </c>
      <c r="FU333" s="39">
        <f t="shared" si="200"/>
        <v>662</v>
      </c>
      <c r="FV333" s="39">
        <f t="shared" si="201"/>
        <v>0</v>
      </c>
      <c r="FW333" s="39">
        <f t="shared" si="202"/>
        <v>31344</v>
      </c>
      <c r="FX333" s="39">
        <f t="shared" si="203"/>
        <v>0</v>
      </c>
      <c r="FY333" s="39">
        <f t="shared" si="204"/>
        <v>635</v>
      </c>
      <c r="FZ333" s="39">
        <f t="shared" si="205"/>
        <v>0</v>
      </c>
      <c r="GA333" s="39">
        <f t="shared" si="206"/>
        <v>31876</v>
      </c>
      <c r="GB333" s="39">
        <f t="shared" si="207"/>
        <v>5064</v>
      </c>
      <c r="GC333" s="39">
        <f t="shared" si="208"/>
        <v>50531</v>
      </c>
      <c r="GD333" s="39">
        <f t="shared" si="209"/>
        <v>0</v>
      </c>
      <c r="GE333" s="39">
        <f t="shared" si="210"/>
        <v>0</v>
      </c>
      <c r="GF333" s="39"/>
      <c r="GG333" s="39"/>
      <c r="GH333" s="39">
        <f t="shared" si="211"/>
        <v>41.176470588235297</v>
      </c>
      <c r="GI333" s="39">
        <f t="shared" si="212"/>
        <v>0</v>
      </c>
      <c r="GJ333" s="39">
        <f t="shared" si="213"/>
        <v>243574.17647058822</v>
      </c>
      <c r="GK333" s="39"/>
      <c r="GL333" s="39">
        <f t="shared" si="214"/>
        <v>0</v>
      </c>
      <c r="GM333" s="39"/>
      <c r="GN333" s="39">
        <f t="shared" si="198"/>
        <v>0</v>
      </c>
      <c r="GO333" s="40">
        <f t="shared" si="215"/>
        <v>46279</v>
      </c>
      <c r="GP333" s="40">
        <f t="shared" si="216"/>
        <v>289853.17647058819</v>
      </c>
      <c r="GQ333" s="40">
        <f t="shared" si="217"/>
        <v>289853.17647058819</v>
      </c>
      <c r="GR333" s="39" t="str">
        <f>IFERROR(VLOOKUP(CONCATENATE(C333,R333,S333),'Clientes Afectados'!$L$4:$M$249,2,0),"NO")</f>
        <v>NO</v>
      </c>
      <c r="GS333" s="64">
        <f t="shared" si="218"/>
        <v>32</v>
      </c>
      <c r="GT333" s="39" t="e">
        <f>+IF(GS333&gt;#REF!,"SI","NO")</f>
        <v>#REF!</v>
      </c>
    </row>
    <row r="334" spans="1:202" x14ac:dyDescent="0.25">
      <c r="A334" s="35">
        <v>42979</v>
      </c>
      <c r="B334" s="36">
        <v>1594986</v>
      </c>
      <c r="C334" s="36">
        <v>533111</v>
      </c>
      <c r="D334" s="36">
        <v>533111</v>
      </c>
      <c r="E334" s="37" t="s">
        <v>257</v>
      </c>
      <c r="F334" s="37" t="s">
        <v>258</v>
      </c>
      <c r="G334" s="37" t="s">
        <v>259</v>
      </c>
      <c r="H334" s="85" t="s">
        <v>231</v>
      </c>
      <c r="I334" s="37" t="s">
        <v>244</v>
      </c>
      <c r="J334" s="37" t="s">
        <v>233</v>
      </c>
      <c r="K334" s="37" t="s">
        <v>234</v>
      </c>
      <c r="L334" s="37" t="s">
        <v>235</v>
      </c>
      <c r="M334" s="37" t="s">
        <v>252</v>
      </c>
      <c r="N334" s="37" t="s">
        <v>253</v>
      </c>
      <c r="O334" s="37" t="s">
        <v>253</v>
      </c>
      <c r="P334" s="37" t="s">
        <v>239</v>
      </c>
      <c r="Q334" s="37" t="s">
        <v>240</v>
      </c>
      <c r="R334" s="38">
        <v>42951</v>
      </c>
      <c r="S334" s="38">
        <v>42983</v>
      </c>
      <c r="T334" s="38">
        <v>42985</v>
      </c>
      <c r="U334" s="36">
        <v>201914534</v>
      </c>
      <c r="V334" s="36">
        <v>47288</v>
      </c>
      <c r="W334" s="36">
        <v>0</v>
      </c>
      <c r="X334" s="36">
        <v>11200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117</v>
      </c>
      <c r="AE334" s="36">
        <v>120</v>
      </c>
      <c r="AF334" s="36">
        <v>117</v>
      </c>
      <c r="AG334" s="36">
        <v>117</v>
      </c>
      <c r="AH334" s="36">
        <v>121284</v>
      </c>
      <c r="AI334" s="36">
        <v>788</v>
      </c>
      <c r="AJ334" s="36">
        <v>0</v>
      </c>
      <c r="AK334" s="36">
        <v>3451735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69947</v>
      </c>
      <c r="AU334" s="36">
        <v>0</v>
      </c>
      <c r="AV334" s="36">
        <v>0</v>
      </c>
      <c r="AW334" s="36">
        <v>4530</v>
      </c>
      <c r="AX334" s="36">
        <v>0</v>
      </c>
      <c r="AY334" s="36">
        <v>131940</v>
      </c>
      <c r="AZ334" s="36">
        <v>705100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>
        <v>0</v>
      </c>
      <c r="BO334" s="36">
        <v>0</v>
      </c>
      <c r="BP334" s="36">
        <v>0</v>
      </c>
      <c r="BQ334" s="36">
        <v>0</v>
      </c>
      <c r="BR334" s="36">
        <v>0</v>
      </c>
      <c r="BS334" s="36">
        <v>0</v>
      </c>
      <c r="BT334" s="36">
        <v>0</v>
      </c>
      <c r="BU334" s="36">
        <v>0</v>
      </c>
      <c r="BV334" s="36">
        <v>0</v>
      </c>
      <c r="BW334" s="36">
        <v>0</v>
      </c>
      <c r="BX334" s="3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3769180</v>
      </c>
      <c r="CE334" s="36">
        <v>4485324</v>
      </c>
      <c r="CF334" s="36">
        <v>0</v>
      </c>
      <c r="CG334" s="36">
        <v>716144</v>
      </c>
      <c r="CH334" s="36">
        <v>0</v>
      </c>
      <c r="CI334" s="36">
        <v>0</v>
      </c>
      <c r="CJ334" s="36">
        <v>0</v>
      </c>
      <c r="CK334" s="36">
        <v>0</v>
      </c>
      <c r="CL334" s="36">
        <v>716144</v>
      </c>
      <c r="CM334" s="36">
        <v>-4485324</v>
      </c>
      <c r="CN334" s="36">
        <v>0</v>
      </c>
      <c r="CO334" s="36">
        <v>0</v>
      </c>
      <c r="CP334" s="36">
        <v>0</v>
      </c>
      <c r="CQ334" s="36">
        <v>0</v>
      </c>
      <c r="CR334" s="36">
        <v>0</v>
      </c>
      <c r="CS334" s="36">
        <v>0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6">
        <v>0</v>
      </c>
      <c r="DC334" s="36">
        <v>0</v>
      </c>
      <c r="DD334" s="36">
        <v>0</v>
      </c>
      <c r="DE334" s="36">
        <v>-4485324</v>
      </c>
      <c r="DF334" s="36">
        <v>0</v>
      </c>
      <c r="DG334" s="36">
        <v>0</v>
      </c>
      <c r="DH334" s="36">
        <v>0</v>
      </c>
      <c r="DI334" s="36">
        <v>0</v>
      </c>
      <c r="DJ334" s="36">
        <v>0</v>
      </c>
      <c r="DK334" s="36">
        <v>0</v>
      </c>
      <c r="DL334" s="36">
        <v>0</v>
      </c>
      <c r="DM334" s="36">
        <v>0</v>
      </c>
      <c r="DN334" s="36">
        <v>0</v>
      </c>
      <c r="DO334" s="36">
        <v>0</v>
      </c>
      <c r="DP334" s="36">
        <v>0</v>
      </c>
      <c r="DQ334" s="36">
        <v>0</v>
      </c>
      <c r="DR334" s="36">
        <v>0</v>
      </c>
      <c r="DS334" s="36">
        <v>0</v>
      </c>
      <c r="DT334" s="36">
        <v>0</v>
      </c>
      <c r="DU334" s="36">
        <v>0</v>
      </c>
      <c r="DV334" s="36">
        <v>0</v>
      </c>
      <c r="DW334" s="36">
        <v>0</v>
      </c>
      <c r="DX334" s="36">
        <v>0</v>
      </c>
      <c r="DY334" s="36">
        <v>0</v>
      </c>
      <c r="DZ334" s="36">
        <v>0</v>
      </c>
      <c r="EA334" s="36">
        <v>0</v>
      </c>
      <c r="EB334" s="36">
        <v>0</v>
      </c>
      <c r="EC334" s="36">
        <v>0</v>
      </c>
      <c r="ED334" s="36">
        <v>0</v>
      </c>
      <c r="EE334" s="36">
        <v>0</v>
      </c>
      <c r="EF334" s="36">
        <v>0</v>
      </c>
      <c r="EG334" s="36">
        <v>0</v>
      </c>
      <c r="EH334" s="36">
        <v>0</v>
      </c>
      <c r="EI334" s="36">
        <v>0</v>
      </c>
      <c r="EJ334" s="36">
        <v>0</v>
      </c>
      <c r="EK334" s="36">
        <v>0</v>
      </c>
      <c r="EL334" s="36">
        <v>0</v>
      </c>
      <c r="EM334" s="36">
        <v>0</v>
      </c>
      <c r="EN334" s="36">
        <v>0</v>
      </c>
      <c r="EO334" s="36">
        <v>0</v>
      </c>
      <c r="EP334" s="36">
        <v>0</v>
      </c>
      <c r="EQ334" s="36">
        <v>0</v>
      </c>
      <c r="ER334" s="36">
        <v>0</v>
      </c>
      <c r="ES334" s="36">
        <v>0</v>
      </c>
      <c r="ET334" s="36">
        <v>0</v>
      </c>
      <c r="EU334" s="36">
        <v>0</v>
      </c>
      <c r="EV334" s="36">
        <v>0</v>
      </c>
      <c r="EW334" s="36">
        <v>0</v>
      </c>
      <c r="EX334" s="36">
        <v>0</v>
      </c>
      <c r="EY334" s="36">
        <v>0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0</v>
      </c>
      <c r="FF334" s="36">
        <v>0</v>
      </c>
      <c r="FG334" s="36">
        <v>0</v>
      </c>
      <c r="FH334" s="36">
        <v>0</v>
      </c>
      <c r="FI334" s="36">
        <v>0</v>
      </c>
      <c r="FJ334" s="36">
        <v>0</v>
      </c>
      <c r="FK334" s="36">
        <v>0</v>
      </c>
      <c r="FL334" s="36">
        <v>0</v>
      </c>
      <c r="FM334" s="36">
        <v>0</v>
      </c>
      <c r="FN334" s="36">
        <v>0</v>
      </c>
      <c r="FO334" s="36">
        <v>0</v>
      </c>
      <c r="FP334" s="36">
        <v>0</v>
      </c>
      <c r="FQ334" s="36">
        <v>716144</v>
      </c>
      <c r="FR334" s="36">
        <v>0</v>
      </c>
      <c r="FS334" s="37"/>
      <c r="FT334" s="39">
        <f t="shared" si="199"/>
        <v>101919</v>
      </c>
      <c r="FU334" s="39">
        <f t="shared" si="200"/>
        <v>662</v>
      </c>
      <c r="FV334" s="39">
        <f t="shared" si="201"/>
        <v>0</v>
      </c>
      <c r="FW334" s="39">
        <f t="shared" si="202"/>
        <v>2900618</v>
      </c>
      <c r="FX334" s="39">
        <f t="shared" si="203"/>
        <v>0</v>
      </c>
      <c r="FY334" s="39">
        <f t="shared" si="204"/>
        <v>58779</v>
      </c>
      <c r="FZ334" s="39">
        <f t="shared" si="205"/>
        <v>0</v>
      </c>
      <c r="GA334" s="39">
        <f t="shared" si="206"/>
        <v>110874</v>
      </c>
      <c r="GB334" s="39">
        <f t="shared" si="207"/>
        <v>592521</v>
      </c>
      <c r="GC334" s="39">
        <f t="shared" si="208"/>
        <v>0</v>
      </c>
      <c r="GD334" s="39">
        <f t="shared" si="209"/>
        <v>0</v>
      </c>
      <c r="GE334" s="39">
        <f t="shared" si="210"/>
        <v>0</v>
      </c>
      <c r="GF334" s="39"/>
      <c r="GG334" s="39"/>
      <c r="GH334" s="39">
        <f t="shared" si="211"/>
        <v>3806.7226890756306</v>
      </c>
      <c r="GI334" s="39">
        <f t="shared" si="212"/>
        <v>0</v>
      </c>
      <c r="GJ334" s="39">
        <f t="shared" si="213"/>
        <v>3769179.7226890759</v>
      </c>
      <c r="GK334" s="39"/>
      <c r="GL334" s="39">
        <f t="shared" si="214"/>
        <v>0</v>
      </c>
      <c r="GM334" s="39"/>
      <c r="GN334" s="39">
        <f t="shared" si="198"/>
        <v>0</v>
      </c>
      <c r="GO334" s="40">
        <f t="shared" si="215"/>
        <v>716144</v>
      </c>
      <c r="GP334" s="40">
        <f t="shared" si="216"/>
        <v>4485323.7226890754</v>
      </c>
      <c r="GQ334" s="40">
        <f t="shared" si="217"/>
        <v>4485323.7226890754</v>
      </c>
      <c r="GR334" s="39" t="str">
        <f>IFERROR(VLOOKUP(CONCATENATE(C334,R334,S334),'Clientes Afectados'!$L$4:$M$249,2,0),"NO")</f>
        <v>NO</v>
      </c>
      <c r="GS334" s="64">
        <f t="shared" si="218"/>
        <v>32</v>
      </c>
      <c r="GT334" s="39" t="e">
        <f>+IF(GS334&gt;#REF!,"SI","NO")</f>
        <v>#REF!</v>
      </c>
    </row>
    <row r="335" spans="1:202" x14ac:dyDescent="0.25">
      <c r="A335" s="35">
        <v>42979</v>
      </c>
      <c r="B335" s="36">
        <v>1594986</v>
      </c>
      <c r="C335" s="36">
        <v>574634</v>
      </c>
      <c r="D335" s="36">
        <v>574634</v>
      </c>
      <c r="E335" s="37" t="s">
        <v>347</v>
      </c>
      <c r="F335" s="37" t="s">
        <v>229</v>
      </c>
      <c r="G335" s="37" t="s">
        <v>322</v>
      </c>
      <c r="H335" s="85" t="s">
        <v>231</v>
      </c>
      <c r="I335" s="37" t="s">
        <v>310</v>
      </c>
      <c r="J335" s="37" t="s">
        <v>233</v>
      </c>
      <c r="K335" s="37" t="s">
        <v>234</v>
      </c>
      <c r="L335" s="37" t="s">
        <v>235</v>
      </c>
      <c r="M335" s="37" t="s">
        <v>323</v>
      </c>
      <c r="N335" s="37" t="s">
        <v>324</v>
      </c>
      <c r="O335" s="37" t="s">
        <v>324</v>
      </c>
      <c r="P335" s="37" t="s">
        <v>239</v>
      </c>
      <c r="Q335" s="37" t="s">
        <v>240</v>
      </c>
      <c r="R335" s="38">
        <v>42951</v>
      </c>
      <c r="S335" s="38">
        <v>42983</v>
      </c>
      <c r="T335" s="38">
        <v>42985</v>
      </c>
      <c r="U335" s="36">
        <v>201914534</v>
      </c>
      <c r="V335" s="36">
        <v>72850</v>
      </c>
      <c r="W335" s="36">
        <v>0</v>
      </c>
      <c r="X335" s="36">
        <v>26006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119</v>
      </c>
      <c r="AE335" s="36">
        <v>228</v>
      </c>
      <c r="AF335" s="36">
        <v>117</v>
      </c>
      <c r="AG335" s="36">
        <v>117</v>
      </c>
      <c r="AH335" s="36">
        <v>121284</v>
      </c>
      <c r="AI335" s="36">
        <v>788</v>
      </c>
      <c r="AJ335" s="36">
        <v>0</v>
      </c>
      <c r="AK335" s="36">
        <v>5317604</v>
      </c>
      <c r="AL335" s="36">
        <v>0</v>
      </c>
      <c r="AM335" s="36">
        <v>0</v>
      </c>
      <c r="AN335" s="36">
        <v>0</v>
      </c>
      <c r="AO335" s="36">
        <v>0</v>
      </c>
      <c r="AP335" s="36">
        <v>0</v>
      </c>
      <c r="AQ335" s="36">
        <v>0</v>
      </c>
      <c r="AR335" s="36">
        <v>0</v>
      </c>
      <c r="AS335" s="36">
        <v>0</v>
      </c>
      <c r="AT335" s="36">
        <v>107758</v>
      </c>
      <c r="AU335" s="36">
        <v>0</v>
      </c>
      <c r="AV335" s="36">
        <v>0</v>
      </c>
      <c r="AW335" s="36">
        <v>6978</v>
      </c>
      <c r="AX335" s="36">
        <v>0</v>
      </c>
      <c r="AY335" s="36">
        <v>250685</v>
      </c>
      <c r="AZ335" s="36">
        <v>705100</v>
      </c>
      <c r="BA335" s="36">
        <v>0</v>
      </c>
      <c r="BB335" s="36">
        <v>0</v>
      </c>
      <c r="BC335" s="36">
        <v>0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>
        <v>0</v>
      </c>
      <c r="BO335" s="36">
        <v>0</v>
      </c>
      <c r="BP335" s="36">
        <v>0</v>
      </c>
      <c r="BQ335" s="36">
        <v>0</v>
      </c>
      <c r="BR335" s="36">
        <v>0</v>
      </c>
      <c r="BS335" s="36">
        <v>0</v>
      </c>
      <c r="BT335" s="36">
        <v>0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5470754</v>
      </c>
      <c r="CE335" s="36">
        <v>6510197</v>
      </c>
      <c r="CF335" s="36">
        <v>0</v>
      </c>
      <c r="CG335" s="36">
        <v>1039443</v>
      </c>
      <c r="CH335" s="36">
        <v>0</v>
      </c>
      <c r="CI335" s="36">
        <v>0</v>
      </c>
      <c r="CJ335" s="36">
        <v>0</v>
      </c>
      <c r="CK335" s="36">
        <v>0</v>
      </c>
      <c r="CL335" s="36">
        <v>1039443</v>
      </c>
      <c r="CM335" s="36">
        <v>-6510197</v>
      </c>
      <c r="CN335" s="36">
        <v>0</v>
      </c>
      <c r="CO335" s="36">
        <v>0</v>
      </c>
      <c r="CP335" s="36">
        <v>0</v>
      </c>
      <c r="CQ335" s="36">
        <v>0</v>
      </c>
      <c r="CR335" s="36">
        <v>0</v>
      </c>
      <c r="CS335" s="36">
        <v>0</v>
      </c>
      <c r="CT335" s="36">
        <v>0</v>
      </c>
      <c r="CU335" s="36">
        <v>0</v>
      </c>
      <c r="CV335" s="36">
        <v>0</v>
      </c>
      <c r="CW335" s="36">
        <v>0</v>
      </c>
      <c r="CX335" s="36">
        <v>0</v>
      </c>
      <c r="CY335" s="36">
        <v>0</v>
      </c>
      <c r="CZ335" s="36">
        <v>0</v>
      </c>
      <c r="DA335" s="36">
        <v>0</v>
      </c>
      <c r="DB335" s="36">
        <v>0</v>
      </c>
      <c r="DC335" s="36">
        <v>0</v>
      </c>
      <c r="DD335" s="36">
        <v>0</v>
      </c>
      <c r="DE335" s="36">
        <v>-6510197</v>
      </c>
      <c r="DF335" s="36">
        <v>0</v>
      </c>
      <c r="DG335" s="36">
        <v>0</v>
      </c>
      <c r="DH335" s="36">
        <v>0</v>
      </c>
      <c r="DI335" s="36">
        <v>0</v>
      </c>
      <c r="DJ335" s="36">
        <v>0</v>
      </c>
      <c r="DK335" s="36">
        <v>0</v>
      </c>
      <c r="DL335" s="36">
        <v>0</v>
      </c>
      <c r="DM335" s="36">
        <v>0</v>
      </c>
      <c r="DN335" s="36">
        <v>0</v>
      </c>
      <c r="DO335" s="36">
        <v>0</v>
      </c>
      <c r="DP335" s="36">
        <v>0</v>
      </c>
      <c r="DQ335" s="36">
        <v>0</v>
      </c>
      <c r="DR335" s="36">
        <v>0</v>
      </c>
      <c r="DS335" s="36">
        <v>0</v>
      </c>
      <c r="DT335" s="36">
        <v>0</v>
      </c>
      <c r="DU335" s="36">
        <v>0</v>
      </c>
      <c r="DV335" s="36">
        <v>0</v>
      </c>
      <c r="DW335" s="36">
        <v>0</v>
      </c>
      <c r="DX335" s="36">
        <v>0</v>
      </c>
      <c r="DY335" s="36">
        <v>0</v>
      </c>
      <c r="DZ335" s="36">
        <v>0</v>
      </c>
      <c r="EA335" s="36">
        <v>0</v>
      </c>
      <c r="EB335" s="36">
        <v>0</v>
      </c>
      <c r="EC335" s="36">
        <v>0</v>
      </c>
      <c r="ED335" s="36">
        <v>0</v>
      </c>
      <c r="EE335" s="36">
        <v>0</v>
      </c>
      <c r="EF335" s="36">
        <v>0</v>
      </c>
      <c r="EG335" s="36">
        <v>0</v>
      </c>
      <c r="EH335" s="36">
        <v>0</v>
      </c>
      <c r="EI335" s="36">
        <v>0</v>
      </c>
      <c r="EJ335" s="36">
        <v>0</v>
      </c>
      <c r="EK335" s="36">
        <v>0</v>
      </c>
      <c r="EL335" s="36">
        <v>0</v>
      </c>
      <c r="EM335" s="36">
        <v>0</v>
      </c>
      <c r="EN335" s="36">
        <v>0</v>
      </c>
      <c r="EO335" s="36">
        <v>0</v>
      </c>
      <c r="EP335" s="36">
        <v>0</v>
      </c>
      <c r="EQ335" s="36">
        <v>0</v>
      </c>
      <c r="ER335" s="36">
        <v>0</v>
      </c>
      <c r="ES335" s="36">
        <v>0</v>
      </c>
      <c r="ET335" s="36">
        <v>0</v>
      </c>
      <c r="EU335" s="36">
        <v>0</v>
      </c>
      <c r="EV335" s="36">
        <v>0</v>
      </c>
      <c r="EW335" s="36">
        <v>0</v>
      </c>
      <c r="EX335" s="36">
        <v>0</v>
      </c>
      <c r="EY335" s="36">
        <v>0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0</v>
      </c>
      <c r="FF335" s="36">
        <v>0</v>
      </c>
      <c r="FG335" s="36">
        <v>0</v>
      </c>
      <c r="FH335" s="36">
        <v>0</v>
      </c>
      <c r="FI335" s="36">
        <v>0</v>
      </c>
      <c r="FJ335" s="36">
        <v>0</v>
      </c>
      <c r="FK335" s="36">
        <v>0</v>
      </c>
      <c r="FL335" s="36">
        <v>0</v>
      </c>
      <c r="FM335" s="36">
        <v>0</v>
      </c>
      <c r="FN335" s="36">
        <v>0</v>
      </c>
      <c r="FO335" s="36">
        <v>0</v>
      </c>
      <c r="FP335" s="36">
        <v>0</v>
      </c>
      <c r="FQ335" s="36">
        <v>1039443</v>
      </c>
      <c r="FR335" s="36">
        <v>0</v>
      </c>
      <c r="FS335" s="37"/>
      <c r="FT335" s="39">
        <f t="shared" si="199"/>
        <v>101919</v>
      </c>
      <c r="FU335" s="39">
        <f t="shared" si="200"/>
        <v>662</v>
      </c>
      <c r="FV335" s="39">
        <f t="shared" si="201"/>
        <v>0</v>
      </c>
      <c r="FW335" s="39">
        <f t="shared" si="202"/>
        <v>4468575</v>
      </c>
      <c r="FX335" s="39">
        <f t="shared" si="203"/>
        <v>0</v>
      </c>
      <c r="FY335" s="39">
        <f t="shared" si="204"/>
        <v>90553</v>
      </c>
      <c r="FZ335" s="39">
        <f t="shared" si="205"/>
        <v>0</v>
      </c>
      <c r="GA335" s="39">
        <f t="shared" si="206"/>
        <v>210660</v>
      </c>
      <c r="GB335" s="39">
        <f t="shared" si="207"/>
        <v>592521</v>
      </c>
      <c r="GC335" s="39">
        <f t="shared" si="208"/>
        <v>0</v>
      </c>
      <c r="GD335" s="39">
        <f t="shared" si="209"/>
        <v>0</v>
      </c>
      <c r="GE335" s="39">
        <f t="shared" si="210"/>
        <v>0</v>
      </c>
      <c r="GF335" s="39"/>
      <c r="GG335" s="39"/>
      <c r="GH335" s="39">
        <f t="shared" si="211"/>
        <v>5863.8655462184879</v>
      </c>
      <c r="GI335" s="39">
        <f t="shared" si="212"/>
        <v>0</v>
      </c>
      <c r="GJ335" s="39">
        <f t="shared" si="213"/>
        <v>5470753.8655462181</v>
      </c>
      <c r="GK335" s="39"/>
      <c r="GL335" s="39">
        <f t="shared" si="214"/>
        <v>0</v>
      </c>
      <c r="GM335" s="39"/>
      <c r="GN335" s="39">
        <f t="shared" si="198"/>
        <v>0</v>
      </c>
      <c r="GO335" s="40">
        <f t="shared" si="215"/>
        <v>1039443</v>
      </c>
      <c r="GP335" s="40">
        <f t="shared" si="216"/>
        <v>6510196.8655462181</v>
      </c>
      <c r="GQ335" s="40">
        <f t="shared" si="217"/>
        <v>6510196.8655462181</v>
      </c>
      <c r="GR335" s="39" t="str">
        <f>IFERROR(VLOOKUP(CONCATENATE(C335,R335,S335),'Clientes Afectados'!$L$4:$M$249,2,0),"NO")</f>
        <v>NO</v>
      </c>
      <c r="GS335" s="64">
        <f t="shared" si="218"/>
        <v>32</v>
      </c>
      <c r="GT335" s="39" t="e">
        <f>+IF(GS335&gt;#REF!,"SI","NO")</f>
        <v>#REF!</v>
      </c>
    </row>
    <row r="336" spans="1:202" x14ac:dyDescent="0.25">
      <c r="A336" s="35">
        <v>42979</v>
      </c>
      <c r="B336" s="36">
        <v>1594986</v>
      </c>
      <c r="C336" s="36">
        <v>916308</v>
      </c>
      <c r="D336" s="36">
        <v>916308</v>
      </c>
      <c r="E336" s="37" t="s">
        <v>260</v>
      </c>
      <c r="F336" s="37" t="s">
        <v>229</v>
      </c>
      <c r="G336" s="37" t="s">
        <v>261</v>
      </c>
      <c r="H336" s="85" t="s">
        <v>231</v>
      </c>
      <c r="I336" s="37" t="s">
        <v>310</v>
      </c>
      <c r="J336" s="37" t="s">
        <v>263</v>
      </c>
      <c r="K336" s="37" t="s">
        <v>234</v>
      </c>
      <c r="L336" s="37" t="s">
        <v>235</v>
      </c>
      <c r="M336" s="37" t="s">
        <v>264</v>
      </c>
      <c r="N336" s="37" t="s">
        <v>236</v>
      </c>
      <c r="O336" s="37" t="s">
        <v>236</v>
      </c>
      <c r="P336" s="37" t="s">
        <v>239</v>
      </c>
      <c r="Q336" s="37" t="s">
        <v>240</v>
      </c>
      <c r="R336" s="38">
        <v>42951</v>
      </c>
      <c r="S336" s="38">
        <v>42983</v>
      </c>
      <c r="T336" s="38">
        <v>42985</v>
      </c>
      <c r="U336" s="36">
        <v>201914534</v>
      </c>
      <c r="V336" s="36">
        <v>36290</v>
      </c>
      <c r="W336" s="36">
        <v>0</v>
      </c>
      <c r="X336" s="36">
        <v>4890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67</v>
      </c>
      <c r="AE336" s="36">
        <v>73</v>
      </c>
      <c r="AF336" s="36">
        <v>67</v>
      </c>
      <c r="AG336" s="36">
        <v>67</v>
      </c>
      <c r="AH336" s="36">
        <v>82983</v>
      </c>
      <c r="AI336" s="36">
        <v>788</v>
      </c>
      <c r="AJ336" s="36">
        <v>0</v>
      </c>
      <c r="AK336" s="36">
        <v>2497912</v>
      </c>
      <c r="AL336" s="36">
        <v>0</v>
      </c>
      <c r="AM336" s="36">
        <v>0</v>
      </c>
      <c r="AN336" s="36">
        <v>0</v>
      </c>
      <c r="AO336" s="36">
        <v>0</v>
      </c>
      <c r="AP336" s="36">
        <v>0</v>
      </c>
      <c r="AQ336" s="36">
        <v>0</v>
      </c>
      <c r="AR336" s="36">
        <v>0</v>
      </c>
      <c r="AS336" s="36">
        <v>0</v>
      </c>
      <c r="AT336" s="36">
        <v>53679</v>
      </c>
      <c r="AU336" s="36">
        <v>0</v>
      </c>
      <c r="AV336" s="36">
        <v>0</v>
      </c>
      <c r="AW336" s="36">
        <v>3476</v>
      </c>
      <c r="AX336" s="36">
        <v>0</v>
      </c>
      <c r="AY336" s="36">
        <v>80263</v>
      </c>
      <c r="AZ336" s="36">
        <v>403775</v>
      </c>
      <c r="BA336" s="36">
        <v>0</v>
      </c>
      <c r="BB336" s="36">
        <v>0</v>
      </c>
      <c r="BC336" s="36">
        <v>0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>
        <v>0</v>
      </c>
      <c r="BO336" s="36">
        <v>0</v>
      </c>
      <c r="BP336" s="36">
        <v>0</v>
      </c>
      <c r="BQ336" s="36">
        <v>0</v>
      </c>
      <c r="BR336" s="36">
        <v>0</v>
      </c>
      <c r="BS336" s="36">
        <v>0</v>
      </c>
      <c r="BT336" s="36">
        <v>0</v>
      </c>
      <c r="BU336" s="36">
        <v>0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2624266</v>
      </c>
      <c r="CE336" s="36">
        <v>3122877</v>
      </c>
      <c r="CF336" s="36">
        <v>0</v>
      </c>
      <c r="CG336" s="36">
        <v>498611</v>
      </c>
      <c r="CH336" s="36">
        <v>0</v>
      </c>
      <c r="CI336" s="36">
        <v>0</v>
      </c>
      <c r="CJ336" s="36">
        <v>0</v>
      </c>
      <c r="CK336" s="36">
        <v>0</v>
      </c>
      <c r="CL336" s="36">
        <v>498611</v>
      </c>
      <c r="CM336" s="36">
        <v>-3122877</v>
      </c>
      <c r="CN336" s="36">
        <v>0</v>
      </c>
      <c r="CO336" s="36">
        <v>0</v>
      </c>
      <c r="CP336" s="36">
        <v>0</v>
      </c>
      <c r="CQ336" s="36">
        <v>0</v>
      </c>
      <c r="CR336" s="36">
        <v>0</v>
      </c>
      <c r="CS336" s="36">
        <v>0</v>
      </c>
      <c r="CT336" s="36">
        <v>0</v>
      </c>
      <c r="CU336" s="36">
        <v>0</v>
      </c>
      <c r="CV336" s="36">
        <v>0</v>
      </c>
      <c r="CW336" s="36">
        <v>0</v>
      </c>
      <c r="CX336" s="36">
        <v>0</v>
      </c>
      <c r="CY336" s="36">
        <v>0</v>
      </c>
      <c r="CZ336" s="36">
        <v>0</v>
      </c>
      <c r="DA336" s="36">
        <v>0</v>
      </c>
      <c r="DB336" s="36">
        <v>0</v>
      </c>
      <c r="DC336" s="36">
        <v>0</v>
      </c>
      <c r="DD336" s="36">
        <v>0</v>
      </c>
      <c r="DE336" s="36">
        <v>-3122877</v>
      </c>
      <c r="DF336" s="36">
        <v>0</v>
      </c>
      <c r="DG336" s="36">
        <v>0</v>
      </c>
      <c r="DH336" s="36">
        <v>0</v>
      </c>
      <c r="DI336" s="36">
        <v>0</v>
      </c>
      <c r="DJ336" s="36">
        <v>0</v>
      </c>
      <c r="DK336" s="36">
        <v>0</v>
      </c>
      <c r="DL336" s="36">
        <v>0</v>
      </c>
      <c r="DM336" s="36">
        <v>0</v>
      </c>
      <c r="DN336" s="36">
        <v>0</v>
      </c>
      <c r="DO336" s="36">
        <v>0</v>
      </c>
      <c r="DP336" s="36">
        <v>0</v>
      </c>
      <c r="DQ336" s="36">
        <v>0</v>
      </c>
      <c r="DR336" s="36">
        <v>0</v>
      </c>
      <c r="DS336" s="36">
        <v>0</v>
      </c>
      <c r="DT336" s="36">
        <v>0</v>
      </c>
      <c r="DU336" s="36">
        <v>0</v>
      </c>
      <c r="DV336" s="36">
        <v>0</v>
      </c>
      <c r="DW336" s="36">
        <v>0</v>
      </c>
      <c r="DX336" s="36">
        <v>0</v>
      </c>
      <c r="DY336" s="36">
        <v>0</v>
      </c>
      <c r="DZ336" s="36">
        <v>0</v>
      </c>
      <c r="EA336" s="36">
        <v>0</v>
      </c>
      <c r="EB336" s="36">
        <v>0</v>
      </c>
      <c r="EC336" s="36">
        <v>0</v>
      </c>
      <c r="ED336" s="36">
        <v>0</v>
      </c>
      <c r="EE336" s="36">
        <v>0</v>
      </c>
      <c r="EF336" s="36">
        <v>0</v>
      </c>
      <c r="EG336" s="36">
        <v>0</v>
      </c>
      <c r="EH336" s="36">
        <v>0</v>
      </c>
      <c r="EI336" s="36">
        <v>0</v>
      </c>
      <c r="EJ336" s="36">
        <v>0</v>
      </c>
      <c r="EK336" s="36">
        <v>0</v>
      </c>
      <c r="EL336" s="36">
        <v>0</v>
      </c>
      <c r="EM336" s="36">
        <v>0</v>
      </c>
      <c r="EN336" s="36">
        <v>0</v>
      </c>
      <c r="EO336" s="36">
        <v>0</v>
      </c>
      <c r="EP336" s="36">
        <v>0</v>
      </c>
      <c r="EQ336" s="36">
        <v>0</v>
      </c>
      <c r="ER336" s="36">
        <v>0</v>
      </c>
      <c r="ES336" s="36">
        <v>0</v>
      </c>
      <c r="ET336" s="36">
        <v>0</v>
      </c>
      <c r="EU336" s="36">
        <v>0</v>
      </c>
      <c r="EV336" s="36">
        <v>0</v>
      </c>
      <c r="EW336" s="36">
        <v>0</v>
      </c>
      <c r="EX336" s="36">
        <v>0</v>
      </c>
      <c r="EY336" s="36">
        <v>0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0</v>
      </c>
      <c r="FF336" s="36">
        <v>0</v>
      </c>
      <c r="FG336" s="36">
        <v>0</v>
      </c>
      <c r="FH336" s="36">
        <v>0</v>
      </c>
      <c r="FI336" s="36">
        <v>0</v>
      </c>
      <c r="FJ336" s="36">
        <v>0</v>
      </c>
      <c r="FK336" s="36">
        <v>0</v>
      </c>
      <c r="FL336" s="36">
        <v>0</v>
      </c>
      <c r="FM336" s="36">
        <v>0</v>
      </c>
      <c r="FN336" s="36">
        <v>0</v>
      </c>
      <c r="FO336" s="36">
        <v>0</v>
      </c>
      <c r="FP336" s="36">
        <v>0</v>
      </c>
      <c r="FQ336" s="36">
        <v>498611</v>
      </c>
      <c r="FR336" s="36">
        <v>0</v>
      </c>
      <c r="FS336" s="37"/>
      <c r="FT336" s="39">
        <f t="shared" si="199"/>
        <v>69734</v>
      </c>
      <c r="FU336" s="39">
        <f t="shared" si="200"/>
        <v>662</v>
      </c>
      <c r="FV336" s="39">
        <f t="shared" si="201"/>
        <v>0</v>
      </c>
      <c r="FW336" s="39">
        <f t="shared" si="202"/>
        <v>2099086</v>
      </c>
      <c r="FX336" s="39">
        <f t="shared" si="203"/>
        <v>0</v>
      </c>
      <c r="FY336" s="39">
        <f t="shared" si="204"/>
        <v>45108</v>
      </c>
      <c r="FZ336" s="39">
        <f t="shared" si="205"/>
        <v>0</v>
      </c>
      <c r="GA336" s="39">
        <f t="shared" si="206"/>
        <v>67448</v>
      </c>
      <c r="GB336" s="39">
        <f t="shared" si="207"/>
        <v>339307</v>
      </c>
      <c r="GC336" s="39">
        <f t="shared" si="208"/>
        <v>0</v>
      </c>
      <c r="GD336" s="39">
        <f t="shared" si="209"/>
        <v>0</v>
      </c>
      <c r="GE336" s="39">
        <f t="shared" si="210"/>
        <v>0</v>
      </c>
      <c r="GF336" s="39"/>
      <c r="GG336" s="39"/>
      <c r="GH336" s="39">
        <f t="shared" si="211"/>
        <v>2921.0084033613448</v>
      </c>
      <c r="GI336" s="39">
        <f t="shared" si="212"/>
        <v>0</v>
      </c>
      <c r="GJ336" s="39">
        <f t="shared" si="213"/>
        <v>2624266.0084033613</v>
      </c>
      <c r="GK336" s="39"/>
      <c r="GL336" s="39">
        <f t="shared" si="214"/>
        <v>0</v>
      </c>
      <c r="GM336" s="39"/>
      <c r="GN336" s="39">
        <f t="shared" si="198"/>
        <v>0</v>
      </c>
      <c r="GO336" s="40">
        <f t="shared" si="215"/>
        <v>498611</v>
      </c>
      <c r="GP336" s="40">
        <f t="shared" si="216"/>
        <v>3122877.0084033613</v>
      </c>
      <c r="GQ336" s="40">
        <f t="shared" si="217"/>
        <v>3122877.0084033613</v>
      </c>
      <c r="GR336" s="39" t="str">
        <f>IFERROR(VLOOKUP(CONCATENATE(C336,R336,S336),'Clientes Afectados'!$L$4:$M$249,2,0),"NO")</f>
        <v>NO</v>
      </c>
      <c r="GS336" s="64">
        <f t="shared" si="218"/>
        <v>32</v>
      </c>
      <c r="GT336" s="39" t="e">
        <f>+IF(GS336&gt;#REF!,"SI","NO")</f>
        <v>#REF!</v>
      </c>
    </row>
    <row r="337" spans="1:202" x14ac:dyDescent="0.25">
      <c r="A337" s="35">
        <v>42979</v>
      </c>
      <c r="B337" s="36">
        <v>1594986</v>
      </c>
      <c r="C337" s="36">
        <v>973766</v>
      </c>
      <c r="D337" s="36">
        <v>973766</v>
      </c>
      <c r="E337" s="37" t="s">
        <v>265</v>
      </c>
      <c r="F337" s="37" t="s">
        <v>229</v>
      </c>
      <c r="G337" s="37" t="s">
        <v>266</v>
      </c>
      <c r="H337" s="85" t="s">
        <v>231</v>
      </c>
      <c r="I337" s="37" t="s">
        <v>310</v>
      </c>
      <c r="J337" s="37" t="s">
        <v>263</v>
      </c>
      <c r="K337" s="37" t="s">
        <v>234</v>
      </c>
      <c r="L337" s="37" t="s">
        <v>235</v>
      </c>
      <c r="M337" s="37" t="s">
        <v>264</v>
      </c>
      <c r="N337" s="37" t="s">
        <v>236</v>
      </c>
      <c r="O337" s="37" t="s">
        <v>236</v>
      </c>
      <c r="P337" s="37" t="s">
        <v>239</v>
      </c>
      <c r="Q337" s="37" t="s">
        <v>240</v>
      </c>
      <c r="R337" s="38">
        <v>42921</v>
      </c>
      <c r="S337" s="38">
        <v>42983</v>
      </c>
      <c r="T337" s="38">
        <v>42985</v>
      </c>
      <c r="U337" s="36">
        <v>201914534</v>
      </c>
      <c r="V337" s="36">
        <v>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36">
        <v>24551</v>
      </c>
      <c r="AD337" s="36">
        <v>0</v>
      </c>
      <c r="AE337" s="36">
        <v>0</v>
      </c>
      <c r="AF337" s="36">
        <v>0</v>
      </c>
      <c r="AG337" s="36">
        <v>80</v>
      </c>
      <c r="AH337" s="36">
        <v>0</v>
      </c>
      <c r="AI337" s="36">
        <v>788</v>
      </c>
      <c r="AJ337" s="36">
        <v>0</v>
      </c>
      <c r="AK337" s="36">
        <v>1689894</v>
      </c>
      <c r="AL337" s="36">
        <v>0</v>
      </c>
      <c r="AM337" s="36">
        <v>0</v>
      </c>
      <c r="AN337" s="36">
        <v>0</v>
      </c>
      <c r="AO337" s="36">
        <v>0</v>
      </c>
      <c r="AP337" s="36">
        <v>0</v>
      </c>
      <c r="AQ337" s="36">
        <v>0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88146</v>
      </c>
      <c r="AZ337" s="36">
        <v>0</v>
      </c>
      <c r="BA337" s="36">
        <v>0</v>
      </c>
      <c r="BB337" s="36">
        <v>0</v>
      </c>
      <c r="BC337" s="36">
        <v>0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>
        <v>0</v>
      </c>
      <c r="BO337" s="36">
        <v>0</v>
      </c>
      <c r="BP337" s="36">
        <v>0</v>
      </c>
      <c r="BQ337" s="36">
        <v>0</v>
      </c>
      <c r="BR337" s="36">
        <v>0</v>
      </c>
      <c r="BS337" s="36">
        <v>0</v>
      </c>
      <c r="BT337" s="36">
        <v>0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1494813</v>
      </c>
      <c r="CE337" s="36">
        <v>1778827</v>
      </c>
      <c r="CF337" s="36">
        <v>0</v>
      </c>
      <c r="CG337" s="36">
        <v>284014</v>
      </c>
      <c r="CH337" s="36">
        <v>0</v>
      </c>
      <c r="CI337" s="36">
        <v>0</v>
      </c>
      <c r="CJ337" s="36">
        <v>0</v>
      </c>
      <c r="CK337" s="36">
        <v>0</v>
      </c>
      <c r="CL337" s="36">
        <v>284014</v>
      </c>
      <c r="CM337" s="36">
        <v>-1778827</v>
      </c>
      <c r="CN337" s="36">
        <v>0</v>
      </c>
      <c r="CO337" s="36">
        <v>0</v>
      </c>
      <c r="CP337" s="36">
        <v>0</v>
      </c>
      <c r="CQ337" s="36">
        <v>0</v>
      </c>
      <c r="CR337" s="36">
        <v>0</v>
      </c>
      <c r="CS337" s="36">
        <v>0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6">
        <v>0</v>
      </c>
      <c r="DC337" s="36">
        <v>0</v>
      </c>
      <c r="DD337" s="36">
        <v>0</v>
      </c>
      <c r="DE337" s="36">
        <v>-1778827</v>
      </c>
      <c r="DF337" s="36">
        <v>0</v>
      </c>
      <c r="DG337" s="36">
        <v>0</v>
      </c>
      <c r="DH337" s="36">
        <v>0</v>
      </c>
      <c r="DI337" s="36">
        <v>0</v>
      </c>
      <c r="DJ337" s="36">
        <v>0</v>
      </c>
      <c r="DK337" s="36">
        <v>0</v>
      </c>
      <c r="DL337" s="36">
        <v>0</v>
      </c>
      <c r="DM337" s="36">
        <v>0</v>
      </c>
      <c r="DN337" s="36">
        <v>0</v>
      </c>
      <c r="DO337" s="36">
        <v>0</v>
      </c>
      <c r="DP337" s="36">
        <v>0</v>
      </c>
      <c r="DQ337" s="36">
        <v>0</v>
      </c>
      <c r="DR337" s="36">
        <v>0</v>
      </c>
      <c r="DS337" s="36">
        <v>0</v>
      </c>
      <c r="DT337" s="36">
        <v>0</v>
      </c>
      <c r="DU337" s="36">
        <v>0</v>
      </c>
      <c r="DV337" s="36">
        <v>0</v>
      </c>
      <c r="DW337" s="36">
        <v>0</v>
      </c>
      <c r="DX337" s="36">
        <v>0</v>
      </c>
      <c r="DY337" s="36">
        <v>0</v>
      </c>
      <c r="DZ337" s="36">
        <v>0</v>
      </c>
      <c r="EA337" s="36">
        <v>0</v>
      </c>
      <c r="EB337" s="36">
        <v>0</v>
      </c>
      <c r="EC337" s="36">
        <v>0</v>
      </c>
      <c r="ED337" s="36">
        <v>0</v>
      </c>
      <c r="EE337" s="36">
        <v>0</v>
      </c>
      <c r="EF337" s="36">
        <v>0</v>
      </c>
      <c r="EG337" s="36">
        <v>0</v>
      </c>
      <c r="EH337" s="36">
        <v>0</v>
      </c>
      <c r="EI337" s="36">
        <v>0</v>
      </c>
      <c r="EJ337" s="36">
        <v>0</v>
      </c>
      <c r="EK337" s="36">
        <v>0</v>
      </c>
      <c r="EL337" s="36">
        <v>0</v>
      </c>
      <c r="EM337" s="36">
        <v>0</v>
      </c>
      <c r="EN337" s="36">
        <v>0</v>
      </c>
      <c r="EO337" s="36">
        <v>0</v>
      </c>
      <c r="EP337" s="36">
        <v>0</v>
      </c>
      <c r="EQ337" s="36">
        <v>0</v>
      </c>
      <c r="ER337" s="36">
        <v>0</v>
      </c>
      <c r="ES337" s="36">
        <v>0</v>
      </c>
      <c r="ET337" s="36">
        <v>0</v>
      </c>
      <c r="EU337" s="36">
        <v>0</v>
      </c>
      <c r="EV337" s="36">
        <v>0</v>
      </c>
      <c r="EW337" s="36">
        <v>0</v>
      </c>
      <c r="EX337" s="36">
        <v>0</v>
      </c>
      <c r="EY337" s="36">
        <v>0</v>
      </c>
      <c r="EZ337" s="36">
        <v>0</v>
      </c>
      <c r="FA337" s="36">
        <v>0</v>
      </c>
      <c r="FB337" s="36">
        <v>0</v>
      </c>
      <c r="FC337" s="36">
        <v>0</v>
      </c>
      <c r="FD337" s="36">
        <v>0</v>
      </c>
      <c r="FE337" s="36">
        <v>0</v>
      </c>
      <c r="FF337" s="36">
        <v>0</v>
      </c>
      <c r="FG337" s="36">
        <v>0</v>
      </c>
      <c r="FH337" s="36">
        <v>0</v>
      </c>
      <c r="FI337" s="36">
        <v>0</v>
      </c>
      <c r="FJ337" s="36">
        <v>0</v>
      </c>
      <c r="FK337" s="36">
        <v>0</v>
      </c>
      <c r="FL337" s="36">
        <v>0</v>
      </c>
      <c r="FM337" s="36">
        <v>0</v>
      </c>
      <c r="FN337" s="36">
        <v>0</v>
      </c>
      <c r="FO337" s="36">
        <v>0</v>
      </c>
      <c r="FP337" s="36">
        <v>0</v>
      </c>
      <c r="FQ337" s="36">
        <v>284014</v>
      </c>
      <c r="FR337" s="36">
        <v>0</v>
      </c>
      <c r="FS337" s="37"/>
      <c r="FT337" s="39">
        <f t="shared" si="199"/>
        <v>0</v>
      </c>
      <c r="FU337" s="39">
        <f t="shared" si="200"/>
        <v>662</v>
      </c>
      <c r="FV337" s="39">
        <f t="shared" si="201"/>
        <v>0</v>
      </c>
      <c r="FW337" s="39">
        <f t="shared" si="202"/>
        <v>1420079</v>
      </c>
      <c r="FX337" s="39">
        <f t="shared" si="203"/>
        <v>0</v>
      </c>
      <c r="FY337" s="39">
        <f t="shared" si="204"/>
        <v>0</v>
      </c>
      <c r="FZ337" s="39">
        <f t="shared" si="205"/>
        <v>0</v>
      </c>
      <c r="GA337" s="39">
        <f t="shared" si="206"/>
        <v>74072</v>
      </c>
      <c r="GB337" s="39">
        <f t="shared" si="207"/>
        <v>0</v>
      </c>
      <c r="GC337" s="39">
        <f t="shared" si="208"/>
        <v>0</v>
      </c>
      <c r="GD337" s="39">
        <f t="shared" si="209"/>
        <v>0</v>
      </c>
      <c r="GE337" s="39">
        <f t="shared" si="210"/>
        <v>0</v>
      </c>
      <c r="GF337" s="39"/>
      <c r="GG337" s="39"/>
      <c r="GH337" s="39">
        <f t="shared" si="211"/>
        <v>0</v>
      </c>
      <c r="GI337" s="39">
        <f t="shared" si="212"/>
        <v>0</v>
      </c>
      <c r="GJ337" s="39">
        <f t="shared" si="213"/>
        <v>1494813</v>
      </c>
      <c r="GK337" s="39"/>
      <c r="GL337" s="39">
        <f t="shared" si="214"/>
        <v>0</v>
      </c>
      <c r="GM337" s="39"/>
      <c r="GN337" s="39">
        <f t="shared" ref="GN337:GN400" si="219">BT337++EZ337+FA337+DK337</f>
        <v>0</v>
      </c>
      <c r="GO337" s="40">
        <f t="shared" si="215"/>
        <v>284014</v>
      </c>
      <c r="GP337" s="40">
        <f t="shared" si="216"/>
        <v>1778827</v>
      </c>
      <c r="GQ337" s="40">
        <f t="shared" si="217"/>
        <v>1778827</v>
      </c>
      <c r="GR337" s="39" t="str">
        <f>IFERROR(VLOOKUP(CONCATENATE(C337,R337,S337),'Clientes Afectados'!$L$4:$M$249,2,0),"NO")</f>
        <v>NO</v>
      </c>
      <c r="GS337" s="64">
        <f t="shared" si="218"/>
        <v>62</v>
      </c>
      <c r="GT337" s="39" t="e">
        <f>+IF(GS337&gt;#REF!,"SI","NO")</f>
        <v>#REF!</v>
      </c>
    </row>
    <row r="338" spans="1:202" x14ac:dyDescent="0.25">
      <c r="A338" s="35">
        <v>42979</v>
      </c>
      <c r="B338" s="36">
        <v>1594986</v>
      </c>
      <c r="C338" s="36">
        <v>984572</v>
      </c>
      <c r="D338" s="36">
        <v>984572</v>
      </c>
      <c r="E338" s="37" t="s">
        <v>348</v>
      </c>
      <c r="F338" s="37" t="s">
        <v>229</v>
      </c>
      <c r="G338" s="37" t="s">
        <v>326</v>
      </c>
      <c r="H338" s="85" t="s">
        <v>231</v>
      </c>
      <c r="I338" s="37" t="s">
        <v>232</v>
      </c>
      <c r="J338" s="37" t="s">
        <v>233</v>
      </c>
      <c r="K338" s="37" t="s">
        <v>234</v>
      </c>
      <c r="L338" s="37" t="s">
        <v>235</v>
      </c>
      <c r="M338" s="37" t="s">
        <v>280</v>
      </c>
      <c r="N338" s="37" t="s">
        <v>327</v>
      </c>
      <c r="O338" s="37" t="s">
        <v>327</v>
      </c>
      <c r="P338" s="37" t="s">
        <v>239</v>
      </c>
      <c r="Q338" s="37" t="s">
        <v>240</v>
      </c>
      <c r="R338" s="38">
        <v>42951</v>
      </c>
      <c r="S338" s="38">
        <v>42983</v>
      </c>
      <c r="T338" s="38">
        <v>42985</v>
      </c>
      <c r="U338" s="36">
        <v>201914534</v>
      </c>
      <c r="V338" s="36">
        <v>214115</v>
      </c>
      <c r="W338" s="36">
        <v>0</v>
      </c>
      <c r="X338" s="36">
        <v>73218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659</v>
      </c>
      <c r="AE338" s="36">
        <v>676</v>
      </c>
      <c r="AF338" s="36">
        <v>599</v>
      </c>
      <c r="AG338" s="36">
        <v>599</v>
      </c>
      <c r="AH338" s="36">
        <v>82983</v>
      </c>
      <c r="AI338" s="36">
        <v>788</v>
      </c>
      <c r="AJ338" s="36">
        <v>0</v>
      </c>
      <c r="AK338" s="36">
        <v>15629086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0</v>
      </c>
      <c r="AR338" s="36">
        <v>0</v>
      </c>
      <c r="AS338" s="36">
        <v>0</v>
      </c>
      <c r="AT338" s="36">
        <v>316713</v>
      </c>
      <c r="AU338" s="36">
        <v>0</v>
      </c>
      <c r="AV338" s="36">
        <v>0</v>
      </c>
      <c r="AW338" s="36">
        <v>20511</v>
      </c>
      <c r="AX338" s="36">
        <v>0</v>
      </c>
      <c r="AY338" s="36">
        <v>743810</v>
      </c>
      <c r="AZ338" s="36">
        <v>3609871</v>
      </c>
      <c r="BA338" s="36">
        <v>0</v>
      </c>
      <c r="BB338" s="36">
        <v>0</v>
      </c>
      <c r="BC338" s="36">
        <v>0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>
        <v>0</v>
      </c>
      <c r="BO338" s="36">
        <v>0</v>
      </c>
      <c r="BP338" s="36">
        <v>0</v>
      </c>
      <c r="BQ338" s="36">
        <v>0</v>
      </c>
      <c r="BR338" s="36">
        <v>0</v>
      </c>
      <c r="BS338" s="36">
        <v>0</v>
      </c>
      <c r="BT338" s="36">
        <v>0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17146018</v>
      </c>
      <c r="CE338" s="36">
        <v>20403761</v>
      </c>
      <c r="CF338" s="36">
        <v>0</v>
      </c>
      <c r="CG338" s="36">
        <v>3257743</v>
      </c>
      <c r="CH338" s="36">
        <v>0</v>
      </c>
      <c r="CI338" s="36">
        <v>0</v>
      </c>
      <c r="CJ338" s="36">
        <v>0</v>
      </c>
      <c r="CK338" s="36">
        <v>0</v>
      </c>
      <c r="CL338" s="36">
        <v>3257743</v>
      </c>
      <c r="CM338" s="36">
        <v>-20403761</v>
      </c>
      <c r="CN338" s="36">
        <v>0</v>
      </c>
      <c r="CO338" s="36">
        <v>0</v>
      </c>
      <c r="CP338" s="36">
        <v>0</v>
      </c>
      <c r="CQ338" s="36">
        <v>0</v>
      </c>
      <c r="CR338" s="36">
        <v>0</v>
      </c>
      <c r="CS338" s="36">
        <v>0</v>
      </c>
      <c r="CT338" s="36">
        <v>0</v>
      </c>
      <c r="CU338" s="36">
        <v>0</v>
      </c>
      <c r="CV338" s="36">
        <v>0</v>
      </c>
      <c r="CW338" s="36">
        <v>0</v>
      </c>
      <c r="CX338" s="36">
        <v>0</v>
      </c>
      <c r="CY338" s="36">
        <v>0</v>
      </c>
      <c r="CZ338" s="36">
        <v>0</v>
      </c>
      <c r="DA338" s="36">
        <v>0</v>
      </c>
      <c r="DB338" s="36">
        <v>0</v>
      </c>
      <c r="DC338" s="36">
        <v>0</v>
      </c>
      <c r="DD338" s="36">
        <v>3544083</v>
      </c>
      <c r="DE338" s="36">
        <v>-16859678</v>
      </c>
      <c r="DF338" s="36">
        <v>0</v>
      </c>
      <c r="DG338" s="36">
        <v>0</v>
      </c>
      <c r="DH338" s="36">
        <v>0</v>
      </c>
      <c r="DI338" s="36">
        <v>0</v>
      </c>
      <c r="DJ338" s="36">
        <v>0</v>
      </c>
      <c r="DK338" s="36">
        <v>0</v>
      </c>
      <c r="DL338" s="36">
        <v>0</v>
      </c>
      <c r="DM338" s="36">
        <v>0</v>
      </c>
      <c r="DN338" s="36">
        <v>0</v>
      </c>
      <c r="DO338" s="36">
        <v>0</v>
      </c>
      <c r="DP338" s="36">
        <v>0</v>
      </c>
      <c r="DQ338" s="36">
        <v>0</v>
      </c>
      <c r="DR338" s="36">
        <v>0</v>
      </c>
      <c r="DS338" s="36">
        <v>0</v>
      </c>
      <c r="DT338" s="36">
        <v>0</v>
      </c>
      <c r="DU338" s="36">
        <v>0</v>
      </c>
      <c r="DV338" s="36">
        <v>0</v>
      </c>
      <c r="DW338" s="36">
        <v>0</v>
      </c>
      <c r="DX338" s="36">
        <v>0</v>
      </c>
      <c r="DY338" s="36">
        <v>0</v>
      </c>
      <c r="DZ338" s="36">
        <v>0</v>
      </c>
      <c r="EA338" s="36">
        <v>0</v>
      </c>
      <c r="EB338" s="36">
        <v>0</v>
      </c>
      <c r="EC338" s="36">
        <v>0</v>
      </c>
      <c r="ED338" s="36">
        <v>0</v>
      </c>
      <c r="EE338" s="36">
        <v>0</v>
      </c>
      <c r="EF338" s="36">
        <v>0</v>
      </c>
      <c r="EG338" s="36">
        <v>0</v>
      </c>
      <c r="EH338" s="36">
        <v>0</v>
      </c>
      <c r="EI338" s="36">
        <v>0</v>
      </c>
      <c r="EJ338" s="36">
        <v>0</v>
      </c>
      <c r="EK338" s="36">
        <v>0</v>
      </c>
      <c r="EL338" s="36">
        <v>0</v>
      </c>
      <c r="EM338" s="36">
        <v>0</v>
      </c>
      <c r="EN338" s="36">
        <v>0</v>
      </c>
      <c r="EO338" s="36">
        <v>0</v>
      </c>
      <c r="EP338" s="36">
        <v>0</v>
      </c>
      <c r="EQ338" s="36">
        <v>0</v>
      </c>
      <c r="ER338" s="36">
        <v>0</v>
      </c>
      <c r="ES338" s="36">
        <v>0</v>
      </c>
      <c r="ET338" s="36">
        <v>0</v>
      </c>
      <c r="EU338" s="36">
        <v>0</v>
      </c>
      <c r="EV338" s="36">
        <v>0</v>
      </c>
      <c r="EW338" s="36">
        <v>0</v>
      </c>
      <c r="EX338" s="36">
        <v>0</v>
      </c>
      <c r="EY338" s="36">
        <v>0</v>
      </c>
      <c r="EZ338" s="36">
        <v>-3544083</v>
      </c>
      <c r="FA338" s="36">
        <v>0</v>
      </c>
      <c r="FB338" s="36">
        <v>0</v>
      </c>
      <c r="FC338" s="36">
        <v>0</v>
      </c>
      <c r="FD338" s="36">
        <v>0</v>
      </c>
      <c r="FE338" s="36">
        <v>0</v>
      </c>
      <c r="FF338" s="36">
        <v>0</v>
      </c>
      <c r="FG338" s="36">
        <v>0</v>
      </c>
      <c r="FH338" s="36">
        <v>0</v>
      </c>
      <c r="FI338" s="36">
        <v>0</v>
      </c>
      <c r="FJ338" s="36">
        <v>0</v>
      </c>
      <c r="FK338" s="36">
        <v>0</v>
      </c>
      <c r="FL338" s="36">
        <v>0</v>
      </c>
      <c r="FM338" s="36">
        <v>0</v>
      </c>
      <c r="FN338" s="36">
        <v>0</v>
      </c>
      <c r="FO338" s="36">
        <v>0</v>
      </c>
      <c r="FP338" s="36">
        <v>-3544083</v>
      </c>
      <c r="FQ338" s="36">
        <v>3257743</v>
      </c>
      <c r="FR338" s="36">
        <v>0</v>
      </c>
      <c r="FS338" s="37"/>
      <c r="FT338" s="39">
        <f t="shared" si="199"/>
        <v>69734</v>
      </c>
      <c r="FU338" s="39">
        <f t="shared" si="200"/>
        <v>662</v>
      </c>
      <c r="FV338" s="39">
        <f t="shared" si="201"/>
        <v>0</v>
      </c>
      <c r="FW338" s="39">
        <f t="shared" si="202"/>
        <v>13133686</v>
      </c>
      <c r="FX338" s="39">
        <f t="shared" si="203"/>
        <v>0</v>
      </c>
      <c r="FY338" s="39">
        <f t="shared" si="204"/>
        <v>266145</v>
      </c>
      <c r="FZ338" s="39">
        <f t="shared" si="205"/>
        <v>0</v>
      </c>
      <c r="GA338" s="39">
        <f t="shared" si="206"/>
        <v>625050</v>
      </c>
      <c r="GB338" s="39">
        <f t="shared" si="207"/>
        <v>3033505</v>
      </c>
      <c r="GC338" s="39">
        <f t="shared" si="208"/>
        <v>0</v>
      </c>
      <c r="GD338" s="39">
        <f t="shared" si="209"/>
        <v>0</v>
      </c>
      <c r="GE338" s="39">
        <f t="shared" si="210"/>
        <v>0</v>
      </c>
      <c r="GF338" s="39"/>
      <c r="GG338" s="39"/>
      <c r="GH338" s="39">
        <f t="shared" si="211"/>
        <v>17236.134453781513</v>
      </c>
      <c r="GI338" s="39">
        <f t="shared" si="212"/>
        <v>-3544083</v>
      </c>
      <c r="GJ338" s="39">
        <f t="shared" si="213"/>
        <v>17146018.134453781</v>
      </c>
      <c r="GK338" s="39"/>
      <c r="GL338" s="39">
        <f t="shared" si="214"/>
        <v>0</v>
      </c>
      <c r="GM338" s="39"/>
      <c r="GN338" s="39">
        <f t="shared" si="219"/>
        <v>-3544083</v>
      </c>
      <c r="GO338" s="40">
        <f t="shared" si="215"/>
        <v>3257743</v>
      </c>
      <c r="GP338" s="40">
        <f t="shared" si="216"/>
        <v>20403761.134453781</v>
      </c>
      <c r="GQ338" s="40">
        <f t="shared" si="217"/>
        <v>16859678.134453781</v>
      </c>
      <c r="GR338" s="39" t="str">
        <f>IFERROR(VLOOKUP(CONCATENATE(C338,R338,S338),'Clientes Afectados'!$L$4:$M$249,2,0),"NO")</f>
        <v>NO</v>
      </c>
      <c r="GS338" s="64">
        <f t="shared" si="218"/>
        <v>32</v>
      </c>
      <c r="GT338" s="39" t="e">
        <f>+IF(GS338&gt;#REF!,"SI","NO")</f>
        <v>#REF!</v>
      </c>
    </row>
    <row r="339" spans="1:202" x14ac:dyDescent="0.25">
      <c r="A339" s="35">
        <v>42979</v>
      </c>
      <c r="B339" s="36">
        <v>1594986</v>
      </c>
      <c r="C339" s="36">
        <v>985980</v>
      </c>
      <c r="D339" s="36">
        <v>985980</v>
      </c>
      <c r="E339" s="37" t="s">
        <v>349</v>
      </c>
      <c r="F339" s="37" t="s">
        <v>229</v>
      </c>
      <c r="G339" s="37" t="s">
        <v>329</v>
      </c>
      <c r="H339" s="85" t="s">
        <v>231</v>
      </c>
      <c r="I339" s="37" t="s">
        <v>232</v>
      </c>
      <c r="J339" s="37" t="s">
        <v>233</v>
      </c>
      <c r="K339" s="37" t="s">
        <v>234</v>
      </c>
      <c r="L339" s="37" t="s">
        <v>235</v>
      </c>
      <c r="M339" s="37" t="s">
        <v>279</v>
      </c>
      <c r="N339" s="37" t="s">
        <v>330</v>
      </c>
      <c r="O339" s="37" t="s">
        <v>330</v>
      </c>
      <c r="P339" s="37" t="s">
        <v>239</v>
      </c>
      <c r="Q339" s="37" t="s">
        <v>240</v>
      </c>
      <c r="R339" s="38">
        <v>42951</v>
      </c>
      <c r="S339" s="38">
        <v>42983</v>
      </c>
      <c r="T339" s="38">
        <v>42985</v>
      </c>
      <c r="U339" s="36">
        <v>201914534</v>
      </c>
      <c r="V339" s="36">
        <v>50838</v>
      </c>
      <c r="W339" s="36">
        <v>0</v>
      </c>
      <c r="X339" s="36">
        <v>8525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151</v>
      </c>
      <c r="AE339" s="36">
        <v>211</v>
      </c>
      <c r="AF339" s="36">
        <v>151</v>
      </c>
      <c r="AG339" s="36">
        <v>151</v>
      </c>
      <c r="AH339" s="36">
        <v>82983</v>
      </c>
      <c r="AI339" s="36">
        <v>788</v>
      </c>
      <c r="AJ339" s="36">
        <v>0</v>
      </c>
      <c r="AK339" s="36">
        <v>3710863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0</v>
      </c>
      <c r="AS339" s="36">
        <v>0</v>
      </c>
      <c r="AT339" s="36">
        <v>75198</v>
      </c>
      <c r="AU339" s="36">
        <v>0</v>
      </c>
      <c r="AV339" s="36">
        <v>0</v>
      </c>
      <c r="AW339" s="36">
        <v>4869</v>
      </c>
      <c r="AX339" s="36">
        <v>0</v>
      </c>
      <c r="AY339" s="36">
        <v>231994</v>
      </c>
      <c r="AZ339" s="36">
        <v>910000</v>
      </c>
      <c r="BA339" s="36">
        <v>0</v>
      </c>
      <c r="BB339" s="36">
        <v>0</v>
      </c>
      <c r="BC339" s="36">
        <v>0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>
        <v>0</v>
      </c>
      <c r="BO339" s="36">
        <v>0</v>
      </c>
      <c r="BP339" s="36">
        <v>0</v>
      </c>
      <c r="BQ339" s="36">
        <v>0</v>
      </c>
      <c r="BR339" s="36">
        <v>0</v>
      </c>
      <c r="BS339" s="36">
        <v>0</v>
      </c>
      <c r="BT339" s="36">
        <v>0</v>
      </c>
      <c r="BU339" s="36">
        <v>0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4215711</v>
      </c>
      <c r="CE339" s="36">
        <v>5016696</v>
      </c>
      <c r="CF339" s="36">
        <v>0</v>
      </c>
      <c r="CG339" s="36">
        <v>800985</v>
      </c>
      <c r="CH339" s="36">
        <v>0</v>
      </c>
      <c r="CI339" s="36">
        <v>0</v>
      </c>
      <c r="CJ339" s="36">
        <v>0</v>
      </c>
      <c r="CK339" s="36">
        <v>0</v>
      </c>
      <c r="CL339" s="36">
        <v>800985</v>
      </c>
      <c r="CM339" s="36">
        <v>-5016696</v>
      </c>
      <c r="CN339" s="36">
        <v>0</v>
      </c>
      <c r="CO339" s="36">
        <v>0</v>
      </c>
      <c r="CP339" s="36">
        <v>0</v>
      </c>
      <c r="CQ339" s="36">
        <v>0</v>
      </c>
      <c r="CR339" s="36">
        <v>0</v>
      </c>
      <c r="CS339" s="36">
        <v>0</v>
      </c>
      <c r="CT339" s="36">
        <v>0</v>
      </c>
      <c r="CU339" s="36">
        <v>0</v>
      </c>
      <c r="CV339" s="36">
        <v>0</v>
      </c>
      <c r="CW339" s="36">
        <v>0</v>
      </c>
      <c r="CX339" s="36">
        <v>0</v>
      </c>
      <c r="CY339" s="36">
        <v>0</v>
      </c>
      <c r="CZ339" s="36">
        <v>0</v>
      </c>
      <c r="DA339" s="36">
        <v>0</v>
      </c>
      <c r="DB339" s="36">
        <v>0</v>
      </c>
      <c r="DC339" s="36">
        <v>0</v>
      </c>
      <c r="DD339" s="36">
        <v>0</v>
      </c>
      <c r="DE339" s="36">
        <v>-5016696</v>
      </c>
      <c r="DF339" s="36">
        <v>0</v>
      </c>
      <c r="DG339" s="36">
        <v>0</v>
      </c>
      <c r="DH339" s="36">
        <v>0</v>
      </c>
      <c r="DI339" s="36">
        <v>0</v>
      </c>
      <c r="DJ339" s="36">
        <v>0</v>
      </c>
      <c r="DK339" s="36">
        <v>0</v>
      </c>
      <c r="DL339" s="36">
        <v>0</v>
      </c>
      <c r="DM339" s="36">
        <v>0</v>
      </c>
      <c r="DN339" s="36">
        <v>0</v>
      </c>
      <c r="DO339" s="36">
        <v>0</v>
      </c>
      <c r="DP339" s="36">
        <v>0</v>
      </c>
      <c r="DQ339" s="36">
        <v>0</v>
      </c>
      <c r="DR339" s="36">
        <v>0</v>
      </c>
      <c r="DS339" s="36">
        <v>0</v>
      </c>
      <c r="DT339" s="36">
        <v>0</v>
      </c>
      <c r="DU339" s="36">
        <v>0</v>
      </c>
      <c r="DV339" s="36">
        <v>0</v>
      </c>
      <c r="DW339" s="36">
        <v>0</v>
      </c>
      <c r="DX339" s="36">
        <v>0</v>
      </c>
      <c r="DY339" s="36">
        <v>0</v>
      </c>
      <c r="DZ339" s="36">
        <v>0</v>
      </c>
      <c r="EA339" s="36">
        <v>0</v>
      </c>
      <c r="EB339" s="36">
        <v>0</v>
      </c>
      <c r="EC339" s="36">
        <v>0</v>
      </c>
      <c r="ED339" s="36">
        <v>0</v>
      </c>
      <c r="EE339" s="36">
        <v>0</v>
      </c>
      <c r="EF339" s="36">
        <v>0</v>
      </c>
      <c r="EG339" s="36">
        <v>0</v>
      </c>
      <c r="EH339" s="36">
        <v>0</v>
      </c>
      <c r="EI339" s="36">
        <v>0</v>
      </c>
      <c r="EJ339" s="36">
        <v>0</v>
      </c>
      <c r="EK339" s="36">
        <v>0</v>
      </c>
      <c r="EL339" s="36">
        <v>0</v>
      </c>
      <c r="EM339" s="36">
        <v>0</v>
      </c>
      <c r="EN339" s="36">
        <v>0</v>
      </c>
      <c r="EO339" s="36">
        <v>0</v>
      </c>
      <c r="EP339" s="36">
        <v>0</v>
      </c>
      <c r="EQ339" s="36">
        <v>0</v>
      </c>
      <c r="ER339" s="36">
        <v>0</v>
      </c>
      <c r="ES339" s="36">
        <v>0</v>
      </c>
      <c r="ET339" s="36">
        <v>0</v>
      </c>
      <c r="EU339" s="36">
        <v>0</v>
      </c>
      <c r="EV339" s="36">
        <v>0</v>
      </c>
      <c r="EW339" s="36">
        <v>0</v>
      </c>
      <c r="EX339" s="36">
        <v>0</v>
      </c>
      <c r="EY339" s="36">
        <v>0</v>
      </c>
      <c r="EZ339" s="36">
        <v>0</v>
      </c>
      <c r="FA339" s="36">
        <v>0</v>
      </c>
      <c r="FB339" s="36">
        <v>0</v>
      </c>
      <c r="FC339" s="36">
        <v>0</v>
      </c>
      <c r="FD339" s="36">
        <v>0</v>
      </c>
      <c r="FE339" s="36">
        <v>0</v>
      </c>
      <c r="FF339" s="36">
        <v>0</v>
      </c>
      <c r="FG339" s="36">
        <v>0</v>
      </c>
      <c r="FH339" s="36">
        <v>0</v>
      </c>
      <c r="FI339" s="36">
        <v>0</v>
      </c>
      <c r="FJ339" s="36">
        <v>0</v>
      </c>
      <c r="FK339" s="36">
        <v>0</v>
      </c>
      <c r="FL339" s="36">
        <v>0</v>
      </c>
      <c r="FM339" s="36">
        <v>0</v>
      </c>
      <c r="FN339" s="36">
        <v>0</v>
      </c>
      <c r="FO339" s="36">
        <v>0</v>
      </c>
      <c r="FP339" s="36">
        <v>0</v>
      </c>
      <c r="FQ339" s="36">
        <v>800985</v>
      </c>
      <c r="FR339" s="36">
        <v>0</v>
      </c>
      <c r="FS339" s="37"/>
      <c r="FT339" s="39">
        <f t="shared" si="199"/>
        <v>69734</v>
      </c>
      <c r="FU339" s="39">
        <f t="shared" si="200"/>
        <v>662</v>
      </c>
      <c r="FV339" s="39">
        <f t="shared" si="201"/>
        <v>0</v>
      </c>
      <c r="FW339" s="39">
        <f t="shared" si="202"/>
        <v>3118372</v>
      </c>
      <c r="FX339" s="39">
        <f t="shared" si="203"/>
        <v>0</v>
      </c>
      <c r="FY339" s="39">
        <f t="shared" si="204"/>
        <v>63192</v>
      </c>
      <c r="FZ339" s="39">
        <f t="shared" si="205"/>
        <v>0</v>
      </c>
      <c r="GA339" s="39">
        <f t="shared" si="206"/>
        <v>194953</v>
      </c>
      <c r="GB339" s="39">
        <f t="shared" si="207"/>
        <v>764706</v>
      </c>
      <c r="GC339" s="39">
        <f t="shared" si="208"/>
        <v>0</v>
      </c>
      <c r="GD339" s="39">
        <f t="shared" si="209"/>
        <v>0</v>
      </c>
      <c r="GE339" s="39">
        <f t="shared" si="210"/>
        <v>0</v>
      </c>
      <c r="GF339" s="39"/>
      <c r="GG339" s="39"/>
      <c r="GH339" s="39">
        <f t="shared" si="211"/>
        <v>4091.5966386554624</v>
      </c>
      <c r="GI339" s="39">
        <f t="shared" si="212"/>
        <v>0</v>
      </c>
      <c r="GJ339" s="39">
        <f t="shared" si="213"/>
        <v>4215710.5966386553</v>
      </c>
      <c r="GK339" s="39"/>
      <c r="GL339" s="39">
        <f t="shared" si="214"/>
        <v>0</v>
      </c>
      <c r="GM339" s="39"/>
      <c r="GN339" s="39">
        <f t="shared" si="219"/>
        <v>0</v>
      </c>
      <c r="GO339" s="40">
        <f t="shared" si="215"/>
        <v>800985</v>
      </c>
      <c r="GP339" s="40">
        <f t="shared" si="216"/>
        <v>5016695.5966386553</v>
      </c>
      <c r="GQ339" s="40">
        <f t="shared" si="217"/>
        <v>5016695.5966386553</v>
      </c>
      <c r="GR339" s="39" t="str">
        <f>IFERROR(VLOOKUP(CONCATENATE(C339,R339,S339),'Clientes Afectados'!$L$4:$M$249,2,0),"NO")</f>
        <v>NO</v>
      </c>
      <c r="GS339" s="64">
        <f t="shared" si="218"/>
        <v>32</v>
      </c>
      <c r="GT339" s="39" t="e">
        <f>+IF(GS339&gt;#REF!,"SI","NO")</f>
        <v>#REF!</v>
      </c>
    </row>
    <row r="340" spans="1:202" x14ac:dyDescent="0.25">
      <c r="A340" s="35">
        <v>42979</v>
      </c>
      <c r="B340" s="36">
        <v>1594986</v>
      </c>
      <c r="C340" s="36">
        <v>1027882</v>
      </c>
      <c r="D340" s="36">
        <v>1027882</v>
      </c>
      <c r="E340" s="37" t="s">
        <v>350</v>
      </c>
      <c r="F340" s="37" t="s">
        <v>229</v>
      </c>
      <c r="G340" s="37" t="s">
        <v>332</v>
      </c>
      <c r="H340" s="85" t="s">
        <v>231</v>
      </c>
      <c r="I340" s="37" t="s">
        <v>244</v>
      </c>
      <c r="J340" s="37" t="s">
        <v>233</v>
      </c>
      <c r="K340" s="37" t="s">
        <v>234</v>
      </c>
      <c r="L340" s="37" t="s">
        <v>235</v>
      </c>
      <c r="M340" s="37" t="s">
        <v>279</v>
      </c>
      <c r="N340" s="37" t="s">
        <v>280</v>
      </c>
      <c r="O340" s="37" t="s">
        <v>280</v>
      </c>
      <c r="P340" s="37" t="s">
        <v>239</v>
      </c>
      <c r="Q340" s="37" t="s">
        <v>240</v>
      </c>
      <c r="R340" s="38">
        <v>42951</v>
      </c>
      <c r="S340" s="38">
        <v>42983</v>
      </c>
      <c r="T340" s="38">
        <v>42985</v>
      </c>
      <c r="U340" s="36">
        <v>201914534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270199</v>
      </c>
      <c r="AD340" s="36">
        <v>0</v>
      </c>
      <c r="AE340" s="36">
        <v>0</v>
      </c>
      <c r="AF340" s="36">
        <v>0</v>
      </c>
      <c r="AG340" s="36">
        <v>643</v>
      </c>
      <c r="AH340" s="36">
        <v>82983</v>
      </c>
      <c r="AI340" s="36">
        <v>788</v>
      </c>
      <c r="AJ340" s="36">
        <v>0</v>
      </c>
      <c r="AK340" s="36">
        <v>19722876</v>
      </c>
      <c r="AL340" s="36">
        <v>0</v>
      </c>
      <c r="AM340" s="36">
        <v>0</v>
      </c>
      <c r="AN340" s="36">
        <v>0</v>
      </c>
      <c r="AO340" s="36">
        <v>0</v>
      </c>
      <c r="AP340" s="36">
        <v>0</v>
      </c>
      <c r="AQ340" s="36">
        <v>0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719071</v>
      </c>
      <c r="AZ340" s="36">
        <v>0</v>
      </c>
      <c r="BA340" s="36">
        <v>0</v>
      </c>
      <c r="BB340" s="36">
        <v>0</v>
      </c>
      <c r="BC340" s="36">
        <v>0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>
        <v>0</v>
      </c>
      <c r="BO340" s="36">
        <v>0</v>
      </c>
      <c r="BP340" s="36">
        <v>0</v>
      </c>
      <c r="BQ340" s="36">
        <v>0</v>
      </c>
      <c r="BR340" s="36">
        <v>0</v>
      </c>
      <c r="BS340" s="36">
        <v>0</v>
      </c>
      <c r="BT340" s="36">
        <v>0</v>
      </c>
      <c r="BU340" s="36">
        <v>0</v>
      </c>
      <c r="BV340" s="36">
        <v>0</v>
      </c>
      <c r="BW340" s="36">
        <v>0</v>
      </c>
      <c r="BX340" s="3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17248502</v>
      </c>
      <c r="CE340" s="36">
        <v>20525717</v>
      </c>
      <c r="CF340" s="36">
        <v>0</v>
      </c>
      <c r="CG340" s="36">
        <v>3277215</v>
      </c>
      <c r="CH340" s="36">
        <v>0</v>
      </c>
      <c r="CI340" s="36">
        <v>0</v>
      </c>
      <c r="CJ340" s="36">
        <v>0</v>
      </c>
      <c r="CK340" s="36">
        <v>0</v>
      </c>
      <c r="CL340" s="36">
        <v>3277215</v>
      </c>
      <c r="CM340" s="36">
        <v>-20525717</v>
      </c>
      <c r="CN340" s="36">
        <v>0</v>
      </c>
      <c r="CO340" s="36">
        <v>0</v>
      </c>
      <c r="CP340" s="36">
        <v>0</v>
      </c>
      <c r="CQ340" s="36">
        <v>0</v>
      </c>
      <c r="CR340" s="36">
        <v>0</v>
      </c>
      <c r="CS340" s="36">
        <v>0</v>
      </c>
      <c r="CT340" s="36">
        <v>0</v>
      </c>
      <c r="CU340" s="36">
        <v>0</v>
      </c>
      <c r="CV340" s="36">
        <v>0</v>
      </c>
      <c r="CW340" s="36">
        <v>0</v>
      </c>
      <c r="CX340" s="36">
        <v>0</v>
      </c>
      <c r="CY340" s="36">
        <v>0</v>
      </c>
      <c r="CZ340" s="36">
        <v>0</v>
      </c>
      <c r="DA340" s="36">
        <v>0</v>
      </c>
      <c r="DB340" s="36">
        <v>0</v>
      </c>
      <c r="DC340" s="36">
        <v>0</v>
      </c>
      <c r="DD340" s="36">
        <v>0</v>
      </c>
      <c r="DE340" s="36">
        <v>-20525717</v>
      </c>
      <c r="DF340" s="36">
        <v>0</v>
      </c>
      <c r="DG340" s="36">
        <v>0</v>
      </c>
      <c r="DH340" s="36">
        <v>0</v>
      </c>
      <c r="DI340" s="36">
        <v>0</v>
      </c>
      <c r="DJ340" s="36">
        <v>0</v>
      </c>
      <c r="DK340" s="36">
        <v>0</v>
      </c>
      <c r="DL340" s="36">
        <v>0</v>
      </c>
      <c r="DM340" s="36">
        <v>0</v>
      </c>
      <c r="DN340" s="36">
        <v>0</v>
      </c>
      <c r="DO340" s="36">
        <v>0</v>
      </c>
      <c r="DP340" s="36">
        <v>0</v>
      </c>
      <c r="DQ340" s="36">
        <v>0</v>
      </c>
      <c r="DR340" s="36">
        <v>0</v>
      </c>
      <c r="DS340" s="36">
        <v>0</v>
      </c>
      <c r="DT340" s="36">
        <v>0</v>
      </c>
      <c r="DU340" s="36">
        <v>0</v>
      </c>
      <c r="DV340" s="36">
        <v>0</v>
      </c>
      <c r="DW340" s="36">
        <v>0</v>
      </c>
      <c r="DX340" s="36">
        <v>0</v>
      </c>
      <c r="DY340" s="36">
        <v>0</v>
      </c>
      <c r="DZ340" s="36">
        <v>0</v>
      </c>
      <c r="EA340" s="36">
        <v>0</v>
      </c>
      <c r="EB340" s="36">
        <v>0</v>
      </c>
      <c r="EC340" s="36">
        <v>0</v>
      </c>
      <c r="ED340" s="36">
        <v>0</v>
      </c>
      <c r="EE340" s="36">
        <v>0</v>
      </c>
      <c r="EF340" s="36">
        <v>0</v>
      </c>
      <c r="EG340" s="36">
        <v>0</v>
      </c>
      <c r="EH340" s="36">
        <v>0</v>
      </c>
      <c r="EI340" s="36">
        <v>0</v>
      </c>
      <c r="EJ340" s="36">
        <v>0</v>
      </c>
      <c r="EK340" s="36">
        <v>0</v>
      </c>
      <c r="EL340" s="36">
        <v>0</v>
      </c>
      <c r="EM340" s="36">
        <v>0</v>
      </c>
      <c r="EN340" s="36">
        <v>0</v>
      </c>
      <c r="EO340" s="36">
        <v>0</v>
      </c>
      <c r="EP340" s="36">
        <v>0</v>
      </c>
      <c r="EQ340" s="36">
        <v>0</v>
      </c>
      <c r="ER340" s="36">
        <v>0</v>
      </c>
      <c r="ES340" s="36">
        <v>0</v>
      </c>
      <c r="ET340" s="36">
        <v>0</v>
      </c>
      <c r="EU340" s="36">
        <v>0</v>
      </c>
      <c r="EV340" s="36">
        <v>0</v>
      </c>
      <c r="EW340" s="36">
        <v>0</v>
      </c>
      <c r="EX340" s="36">
        <v>0</v>
      </c>
      <c r="EY340" s="36">
        <v>0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0</v>
      </c>
      <c r="FF340" s="36">
        <v>0</v>
      </c>
      <c r="FG340" s="36">
        <v>0</v>
      </c>
      <c r="FH340" s="36">
        <v>0</v>
      </c>
      <c r="FI340" s="36">
        <v>0</v>
      </c>
      <c r="FJ340" s="36">
        <v>0</v>
      </c>
      <c r="FK340" s="36">
        <v>0</v>
      </c>
      <c r="FL340" s="36">
        <v>0</v>
      </c>
      <c r="FM340" s="36">
        <v>0</v>
      </c>
      <c r="FN340" s="36">
        <v>0</v>
      </c>
      <c r="FO340" s="36">
        <v>0</v>
      </c>
      <c r="FP340" s="36">
        <v>0</v>
      </c>
      <c r="FQ340" s="36">
        <v>3277215</v>
      </c>
      <c r="FR340" s="36">
        <v>0</v>
      </c>
      <c r="FS340" s="37"/>
      <c r="FT340" s="39">
        <f t="shared" si="199"/>
        <v>69734</v>
      </c>
      <c r="FU340" s="39">
        <f t="shared" si="200"/>
        <v>662</v>
      </c>
      <c r="FV340" s="39">
        <f t="shared" si="201"/>
        <v>0</v>
      </c>
      <c r="FW340" s="39">
        <f t="shared" si="202"/>
        <v>16573845</v>
      </c>
      <c r="FX340" s="39">
        <f t="shared" si="203"/>
        <v>0</v>
      </c>
      <c r="FY340" s="39">
        <f t="shared" si="204"/>
        <v>0</v>
      </c>
      <c r="FZ340" s="39">
        <f t="shared" si="205"/>
        <v>0</v>
      </c>
      <c r="GA340" s="39">
        <f t="shared" si="206"/>
        <v>604261</v>
      </c>
      <c r="GB340" s="39">
        <f t="shared" si="207"/>
        <v>0</v>
      </c>
      <c r="GC340" s="39">
        <f t="shared" si="208"/>
        <v>0</v>
      </c>
      <c r="GD340" s="39">
        <f t="shared" si="209"/>
        <v>0</v>
      </c>
      <c r="GE340" s="39">
        <f t="shared" si="210"/>
        <v>0</v>
      </c>
      <c r="GF340" s="39"/>
      <c r="GG340" s="39"/>
      <c r="GH340" s="39">
        <f t="shared" si="211"/>
        <v>0</v>
      </c>
      <c r="GI340" s="39">
        <f t="shared" si="212"/>
        <v>0</v>
      </c>
      <c r="GJ340" s="39">
        <f t="shared" si="213"/>
        <v>17248502</v>
      </c>
      <c r="GK340" s="39"/>
      <c r="GL340" s="39">
        <f t="shared" si="214"/>
        <v>0</v>
      </c>
      <c r="GM340" s="39"/>
      <c r="GN340" s="39">
        <f t="shared" si="219"/>
        <v>0</v>
      </c>
      <c r="GO340" s="40">
        <f t="shared" si="215"/>
        <v>3277215</v>
      </c>
      <c r="GP340" s="40">
        <f t="shared" si="216"/>
        <v>20525717</v>
      </c>
      <c r="GQ340" s="40">
        <f t="shared" si="217"/>
        <v>20525717</v>
      </c>
      <c r="GR340" s="39" t="str">
        <f>IFERROR(VLOOKUP(CONCATENATE(C340,R340,S340),'Clientes Afectados'!$L$4:$M$249,2,0),"NO")</f>
        <v>NO</v>
      </c>
      <c r="GS340" s="64">
        <f t="shared" si="218"/>
        <v>32</v>
      </c>
      <c r="GT340" s="39" t="e">
        <f>+IF(GS340&gt;#REF!,"SI","NO")</f>
        <v>#REF!</v>
      </c>
    </row>
    <row r="341" spans="1:202" x14ac:dyDescent="0.25">
      <c r="A341" s="35">
        <v>42979</v>
      </c>
      <c r="B341" s="36">
        <v>1594986</v>
      </c>
      <c r="C341" s="36">
        <v>1263130</v>
      </c>
      <c r="D341" s="36">
        <v>1263130</v>
      </c>
      <c r="E341" s="37" t="s">
        <v>267</v>
      </c>
      <c r="F341" s="37" t="s">
        <v>229</v>
      </c>
      <c r="G341" s="37" t="s">
        <v>268</v>
      </c>
      <c r="H341" s="85" t="s">
        <v>231</v>
      </c>
      <c r="I341" s="37" t="s">
        <v>262</v>
      </c>
      <c r="J341" s="37" t="s">
        <v>233</v>
      </c>
      <c r="K341" s="37" t="s">
        <v>234</v>
      </c>
      <c r="L341" s="37" t="s">
        <v>235</v>
      </c>
      <c r="M341" s="37" t="s">
        <v>269</v>
      </c>
      <c r="N341" s="37" t="s">
        <v>270</v>
      </c>
      <c r="O341" s="37" t="s">
        <v>270</v>
      </c>
      <c r="P341" s="37" t="s">
        <v>239</v>
      </c>
      <c r="Q341" s="37" t="s">
        <v>240</v>
      </c>
      <c r="R341" s="38">
        <v>42951</v>
      </c>
      <c r="S341" s="38">
        <v>42983</v>
      </c>
      <c r="T341" s="38">
        <v>42985</v>
      </c>
      <c r="U341" s="36">
        <v>201914534</v>
      </c>
      <c r="V341" s="36">
        <v>27028</v>
      </c>
      <c r="W341" s="36">
        <v>0</v>
      </c>
      <c r="X341" s="36">
        <v>5807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54</v>
      </c>
      <c r="AE341" s="36">
        <v>53</v>
      </c>
      <c r="AF341" s="36">
        <v>49</v>
      </c>
      <c r="AG341" s="36">
        <v>49</v>
      </c>
      <c r="AH341" s="36">
        <v>0</v>
      </c>
      <c r="AI341" s="36">
        <v>788</v>
      </c>
      <c r="AJ341" s="36">
        <v>0</v>
      </c>
      <c r="AK341" s="36">
        <v>1972878</v>
      </c>
      <c r="AL341" s="36">
        <v>0</v>
      </c>
      <c r="AM341" s="36">
        <v>0</v>
      </c>
      <c r="AN341" s="36">
        <v>0</v>
      </c>
      <c r="AO341" s="36">
        <v>0</v>
      </c>
      <c r="AP341" s="36">
        <v>0</v>
      </c>
      <c r="AQ341" s="36">
        <v>0</v>
      </c>
      <c r="AR341" s="36">
        <v>0</v>
      </c>
      <c r="AS341" s="36">
        <v>0</v>
      </c>
      <c r="AT341" s="36">
        <v>39979</v>
      </c>
      <c r="AU341" s="36">
        <v>0</v>
      </c>
      <c r="AV341" s="36">
        <v>0</v>
      </c>
      <c r="AW341" s="36">
        <v>2589</v>
      </c>
      <c r="AX341" s="36">
        <v>0</v>
      </c>
      <c r="AY341" s="36">
        <v>58273</v>
      </c>
      <c r="AZ341" s="36">
        <v>295298</v>
      </c>
      <c r="BA341" s="36">
        <v>0</v>
      </c>
      <c r="BB341" s="36">
        <v>0</v>
      </c>
      <c r="BC341" s="36">
        <v>0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>
        <v>0</v>
      </c>
      <c r="BN341" s="36">
        <v>0</v>
      </c>
      <c r="BO341" s="36">
        <v>0</v>
      </c>
      <c r="BP341" s="36">
        <v>0</v>
      </c>
      <c r="BQ341" s="36">
        <v>0</v>
      </c>
      <c r="BR341" s="36">
        <v>0</v>
      </c>
      <c r="BS341" s="36">
        <v>0</v>
      </c>
      <c r="BT341" s="36">
        <v>0</v>
      </c>
      <c r="BU341" s="36">
        <v>0</v>
      </c>
      <c r="BV341" s="36">
        <v>0</v>
      </c>
      <c r="BW341" s="36">
        <v>0</v>
      </c>
      <c r="BX341" s="3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1991434</v>
      </c>
      <c r="CE341" s="36">
        <v>2369806</v>
      </c>
      <c r="CF341" s="36">
        <v>0</v>
      </c>
      <c r="CG341" s="36">
        <v>378372</v>
      </c>
      <c r="CH341" s="36">
        <v>0</v>
      </c>
      <c r="CI341" s="36">
        <v>0</v>
      </c>
      <c r="CJ341" s="36">
        <v>0</v>
      </c>
      <c r="CK341" s="36">
        <v>0</v>
      </c>
      <c r="CL341" s="36">
        <v>378372</v>
      </c>
      <c r="CM341" s="36">
        <v>-2369806</v>
      </c>
      <c r="CN341" s="36">
        <v>0</v>
      </c>
      <c r="CO341" s="36">
        <v>0</v>
      </c>
      <c r="CP341" s="36">
        <v>0</v>
      </c>
      <c r="CQ341" s="36">
        <v>0</v>
      </c>
      <c r="CR341" s="36">
        <v>0</v>
      </c>
      <c r="CS341" s="36">
        <v>0</v>
      </c>
      <c r="CT341" s="36">
        <v>0</v>
      </c>
      <c r="CU341" s="36">
        <v>0</v>
      </c>
      <c r="CV341" s="36">
        <v>0</v>
      </c>
      <c r="CW341" s="36">
        <v>0</v>
      </c>
      <c r="CX341" s="36">
        <v>0</v>
      </c>
      <c r="CY341" s="36">
        <v>0</v>
      </c>
      <c r="CZ341" s="36">
        <v>0</v>
      </c>
      <c r="DA341" s="36">
        <v>0</v>
      </c>
      <c r="DB341" s="36">
        <v>0</v>
      </c>
      <c r="DC341" s="36">
        <v>0</v>
      </c>
      <c r="DD341" s="36">
        <v>0</v>
      </c>
      <c r="DE341" s="36">
        <v>-2369806</v>
      </c>
      <c r="DF341" s="36">
        <v>0</v>
      </c>
      <c r="DG341" s="36">
        <v>0</v>
      </c>
      <c r="DH341" s="36">
        <v>0</v>
      </c>
      <c r="DI341" s="36">
        <v>0</v>
      </c>
      <c r="DJ341" s="36">
        <v>0</v>
      </c>
      <c r="DK341" s="36">
        <v>0</v>
      </c>
      <c r="DL341" s="36">
        <v>0</v>
      </c>
      <c r="DM341" s="36">
        <v>0</v>
      </c>
      <c r="DN341" s="36">
        <v>0</v>
      </c>
      <c r="DO341" s="36">
        <v>0</v>
      </c>
      <c r="DP341" s="36">
        <v>0</v>
      </c>
      <c r="DQ341" s="36">
        <v>0</v>
      </c>
      <c r="DR341" s="36">
        <v>0</v>
      </c>
      <c r="DS341" s="36">
        <v>0</v>
      </c>
      <c r="DT341" s="36">
        <v>0</v>
      </c>
      <c r="DU341" s="36">
        <v>0</v>
      </c>
      <c r="DV341" s="36">
        <v>0</v>
      </c>
      <c r="DW341" s="36">
        <v>0</v>
      </c>
      <c r="DX341" s="36">
        <v>0</v>
      </c>
      <c r="DY341" s="36">
        <v>0</v>
      </c>
      <c r="DZ341" s="36">
        <v>0</v>
      </c>
      <c r="EA341" s="36">
        <v>0</v>
      </c>
      <c r="EB341" s="36">
        <v>0</v>
      </c>
      <c r="EC341" s="36">
        <v>0</v>
      </c>
      <c r="ED341" s="36">
        <v>0</v>
      </c>
      <c r="EE341" s="36">
        <v>0</v>
      </c>
      <c r="EF341" s="36">
        <v>0</v>
      </c>
      <c r="EG341" s="36">
        <v>0</v>
      </c>
      <c r="EH341" s="36">
        <v>0</v>
      </c>
      <c r="EI341" s="36">
        <v>0</v>
      </c>
      <c r="EJ341" s="36">
        <v>0</v>
      </c>
      <c r="EK341" s="36">
        <v>0</v>
      </c>
      <c r="EL341" s="36">
        <v>0</v>
      </c>
      <c r="EM341" s="36">
        <v>0</v>
      </c>
      <c r="EN341" s="36">
        <v>0</v>
      </c>
      <c r="EO341" s="36">
        <v>0</v>
      </c>
      <c r="EP341" s="36">
        <v>0</v>
      </c>
      <c r="EQ341" s="36">
        <v>0</v>
      </c>
      <c r="ER341" s="36">
        <v>0</v>
      </c>
      <c r="ES341" s="36">
        <v>0</v>
      </c>
      <c r="ET341" s="36">
        <v>0</v>
      </c>
      <c r="EU341" s="36">
        <v>0</v>
      </c>
      <c r="EV341" s="36">
        <v>0</v>
      </c>
      <c r="EW341" s="36">
        <v>0</v>
      </c>
      <c r="EX341" s="36">
        <v>0</v>
      </c>
      <c r="EY341" s="36">
        <v>0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0</v>
      </c>
      <c r="FF341" s="36">
        <v>0</v>
      </c>
      <c r="FG341" s="36">
        <v>0</v>
      </c>
      <c r="FH341" s="36">
        <v>0</v>
      </c>
      <c r="FI341" s="36">
        <v>0</v>
      </c>
      <c r="FJ341" s="36">
        <v>0</v>
      </c>
      <c r="FK341" s="36">
        <v>0</v>
      </c>
      <c r="FL341" s="36">
        <v>0</v>
      </c>
      <c r="FM341" s="36">
        <v>0</v>
      </c>
      <c r="FN341" s="36">
        <v>0</v>
      </c>
      <c r="FO341" s="36">
        <v>0</v>
      </c>
      <c r="FP341" s="36">
        <v>0</v>
      </c>
      <c r="FQ341" s="36">
        <v>378372</v>
      </c>
      <c r="FR341" s="36">
        <v>0</v>
      </c>
      <c r="FS341" s="37"/>
      <c r="FT341" s="39">
        <f t="shared" si="199"/>
        <v>0</v>
      </c>
      <c r="FU341" s="39">
        <f t="shared" si="200"/>
        <v>662</v>
      </c>
      <c r="FV341" s="39">
        <f t="shared" si="201"/>
        <v>0</v>
      </c>
      <c r="FW341" s="39">
        <f t="shared" si="202"/>
        <v>1657881</v>
      </c>
      <c r="FX341" s="39">
        <f t="shared" si="203"/>
        <v>0</v>
      </c>
      <c r="FY341" s="39">
        <f t="shared" si="204"/>
        <v>33596</v>
      </c>
      <c r="FZ341" s="39">
        <f t="shared" si="205"/>
        <v>0</v>
      </c>
      <c r="GA341" s="39">
        <f t="shared" si="206"/>
        <v>48969</v>
      </c>
      <c r="GB341" s="39">
        <f t="shared" si="207"/>
        <v>248150</v>
      </c>
      <c r="GC341" s="39">
        <f t="shared" si="208"/>
        <v>0</v>
      </c>
      <c r="GD341" s="39">
        <f t="shared" si="209"/>
        <v>0</v>
      </c>
      <c r="GE341" s="39">
        <f t="shared" si="210"/>
        <v>0</v>
      </c>
      <c r="GF341" s="39"/>
      <c r="GG341" s="39"/>
      <c r="GH341" s="39">
        <f t="shared" si="211"/>
        <v>2175.6302521008406</v>
      </c>
      <c r="GI341" s="39">
        <f t="shared" si="212"/>
        <v>0</v>
      </c>
      <c r="GJ341" s="39">
        <f t="shared" si="213"/>
        <v>1991433.6302521008</v>
      </c>
      <c r="GK341" s="39"/>
      <c r="GL341" s="39">
        <f t="shared" si="214"/>
        <v>0</v>
      </c>
      <c r="GM341" s="39"/>
      <c r="GN341" s="39">
        <f t="shared" si="219"/>
        <v>0</v>
      </c>
      <c r="GO341" s="40">
        <f t="shared" si="215"/>
        <v>378372</v>
      </c>
      <c r="GP341" s="40">
        <f t="shared" si="216"/>
        <v>2369805.6302521005</v>
      </c>
      <c r="GQ341" s="40">
        <f t="shared" si="217"/>
        <v>2369805.6302521005</v>
      </c>
      <c r="GR341" s="39" t="str">
        <f>IFERROR(VLOOKUP(CONCATENATE(C341,R341,S341),'Clientes Afectados'!$L$4:$M$249,2,0),"NO")</f>
        <v>NO</v>
      </c>
      <c r="GS341" s="64">
        <f t="shared" si="218"/>
        <v>32</v>
      </c>
      <c r="GT341" s="39" t="e">
        <f>+IF(GS341&gt;#REF!,"SI","NO")</f>
        <v>#REF!</v>
      </c>
    </row>
    <row r="342" spans="1:202" x14ac:dyDescent="0.25">
      <c r="A342" s="35">
        <v>42979</v>
      </c>
      <c r="B342" s="36">
        <v>1594986</v>
      </c>
      <c r="C342" s="36">
        <v>1314153</v>
      </c>
      <c r="D342" s="36">
        <v>1314153</v>
      </c>
      <c r="E342" s="37" t="s">
        <v>271</v>
      </c>
      <c r="F342" s="37" t="s">
        <v>229</v>
      </c>
      <c r="G342" s="37" t="s">
        <v>272</v>
      </c>
      <c r="H342" s="85" t="s">
        <v>231</v>
      </c>
      <c r="I342" s="37" t="s">
        <v>262</v>
      </c>
      <c r="J342" s="37" t="s">
        <v>233</v>
      </c>
      <c r="K342" s="37" t="s">
        <v>234</v>
      </c>
      <c r="L342" s="37" t="s">
        <v>235</v>
      </c>
      <c r="M342" s="37" t="s">
        <v>245</v>
      </c>
      <c r="N342" s="37" t="s">
        <v>246</v>
      </c>
      <c r="O342" s="37" t="s">
        <v>246</v>
      </c>
      <c r="P342" s="37" t="s">
        <v>239</v>
      </c>
      <c r="Q342" s="37" t="s">
        <v>240</v>
      </c>
      <c r="R342" s="38">
        <v>42951</v>
      </c>
      <c r="S342" s="38">
        <v>42983</v>
      </c>
      <c r="T342" s="38">
        <v>42985</v>
      </c>
      <c r="U342" s="36">
        <v>201914534</v>
      </c>
      <c r="V342" s="36">
        <v>43720</v>
      </c>
      <c r="W342" s="36">
        <v>0</v>
      </c>
      <c r="X342" s="36">
        <v>103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102</v>
      </c>
      <c r="AE342" s="36">
        <v>110</v>
      </c>
      <c r="AF342" s="36">
        <v>102</v>
      </c>
      <c r="AG342" s="36">
        <v>102</v>
      </c>
      <c r="AH342" s="36">
        <v>0</v>
      </c>
      <c r="AI342" s="36">
        <v>788</v>
      </c>
      <c r="AJ342" s="36">
        <v>0</v>
      </c>
      <c r="AK342" s="36">
        <v>3191293</v>
      </c>
      <c r="AL342" s="36">
        <v>0</v>
      </c>
      <c r="AM342" s="36">
        <v>0</v>
      </c>
      <c r="AN342" s="36">
        <v>0</v>
      </c>
      <c r="AO342" s="36">
        <v>0</v>
      </c>
      <c r="AP342" s="36">
        <v>0</v>
      </c>
      <c r="AQ342" s="36">
        <v>0</v>
      </c>
      <c r="AR342" s="36">
        <v>0</v>
      </c>
      <c r="AS342" s="36">
        <v>0</v>
      </c>
      <c r="AT342" s="36">
        <v>64669</v>
      </c>
      <c r="AU342" s="36">
        <v>0</v>
      </c>
      <c r="AV342" s="36">
        <v>0</v>
      </c>
      <c r="AW342" s="36">
        <v>4188</v>
      </c>
      <c r="AX342" s="36">
        <v>0</v>
      </c>
      <c r="AY342" s="36">
        <v>121494</v>
      </c>
      <c r="AZ342" s="36">
        <v>614703</v>
      </c>
      <c r="BA342" s="36">
        <v>0</v>
      </c>
      <c r="BB342" s="36">
        <v>0</v>
      </c>
      <c r="BC342" s="36">
        <v>0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>
        <v>0</v>
      </c>
      <c r="BN342" s="36">
        <v>0</v>
      </c>
      <c r="BO342" s="36">
        <v>0</v>
      </c>
      <c r="BP342" s="36">
        <v>0</v>
      </c>
      <c r="BQ342" s="36">
        <v>0</v>
      </c>
      <c r="BR342" s="36">
        <v>0</v>
      </c>
      <c r="BS342" s="36">
        <v>0</v>
      </c>
      <c r="BT342" s="36">
        <v>0</v>
      </c>
      <c r="BU342" s="36">
        <v>0</v>
      </c>
      <c r="BV342" s="36">
        <v>0</v>
      </c>
      <c r="BW342" s="36">
        <v>0</v>
      </c>
      <c r="BX342" s="3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3358937</v>
      </c>
      <c r="CE342" s="36">
        <v>3997135</v>
      </c>
      <c r="CF342" s="36">
        <v>0</v>
      </c>
      <c r="CG342" s="36">
        <v>638198</v>
      </c>
      <c r="CH342" s="36">
        <v>0</v>
      </c>
      <c r="CI342" s="36">
        <v>0</v>
      </c>
      <c r="CJ342" s="36">
        <v>0</v>
      </c>
      <c r="CK342" s="36">
        <v>0</v>
      </c>
      <c r="CL342" s="36">
        <v>638198</v>
      </c>
      <c r="CM342" s="36">
        <v>-3997135</v>
      </c>
      <c r="CN342" s="36">
        <v>0</v>
      </c>
      <c r="CO342" s="36">
        <v>0</v>
      </c>
      <c r="CP342" s="36">
        <v>0</v>
      </c>
      <c r="CQ342" s="36">
        <v>0</v>
      </c>
      <c r="CR342" s="36">
        <v>0</v>
      </c>
      <c r="CS342" s="36">
        <v>0</v>
      </c>
      <c r="CT342" s="36">
        <v>0</v>
      </c>
      <c r="CU342" s="36">
        <v>0</v>
      </c>
      <c r="CV342" s="36">
        <v>0</v>
      </c>
      <c r="CW342" s="36">
        <v>0</v>
      </c>
      <c r="CX342" s="36">
        <v>0</v>
      </c>
      <c r="CY342" s="36">
        <v>0</v>
      </c>
      <c r="CZ342" s="36">
        <v>0</v>
      </c>
      <c r="DA342" s="36">
        <v>0</v>
      </c>
      <c r="DB342" s="36">
        <v>0</v>
      </c>
      <c r="DC342" s="36">
        <v>0</v>
      </c>
      <c r="DD342" s="36">
        <v>0</v>
      </c>
      <c r="DE342" s="36">
        <v>-3997135</v>
      </c>
      <c r="DF342" s="36">
        <v>0</v>
      </c>
      <c r="DG342" s="36">
        <v>0</v>
      </c>
      <c r="DH342" s="36">
        <v>0</v>
      </c>
      <c r="DI342" s="36">
        <v>0</v>
      </c>
      <c r="DJ342" s="36">
        <v>0</v>
      </c>
      <c r="DK342" s="36">
        <v>0</v>
      </c>
      <c r="DL342" s="36">
        <v>0</v>
      </c>
      <c r="DM342" s="36">
        <v>0</v>
      </c>
      <c r="DN342" s="36">
        <v>0</v>
      </c>
      <c r="DO342" s="36">
        <v>0</v>
      </c>
      <c r="DP342" s="36">
        <v>0</v>
      </c>
      <c r="DQ342" s="36">
        <v>0</v>
      </c>
      <c r="DR342" s="36">
        <v>0</v>
      </c>
      <c r="DS342" s="36">
        <v>0</v>
      </c>
      <c r="DT342" s="36">
        <v>0</v>
      </c>
      <c r="DU342" s="36">
        <v>0</v>
      </c>
      <c r="DV342" s="36">
        <v>0</v>
      </c>
      <c r="DW342" s="36">
        <v>0</v>
      </c>
      <c r="DX342" s="36">
        <v>0</v>
      </c>
      <c r="DY342" s="36">
        <v>0</v>
      </c>
      <c r="DZ342" s="36">
        <v>0</v>
      </c>
      <c r="EA342" s="36">
        <v>0</v>
      </c>
      <c r="EB342" s="36">
        <v>0</v>
      </c>
      <c r="EC342" s="36">
        <v>0</v>
      </c>
      <c r="ED342" s="36">
        <v>0</v>
      </c>
      <c r="EE342" s="36">
        <v>0</v>
      </c>
      <c r="EF342" s="36">
        <v>0</v>
      </c>
      <c r="EG342" s="36">
        <v>0</v>
      </c>
      <c r="EH342" s="36">
        <v>0</v>
      </c>
      <c r="EI342" s="36">
        <v>0</v>
      </c>
      <c r="EJ342" s="36">
        <v>0</v>
      </c>
      <c r="EK342" s="36">
        <v>0</v>
      </c>
      <c r="EL342" s="36">
        <v>0</v>
      </c>
      <c r="EM342" s="36">
        <v>0</v>
      </c>
      <c r="EN342" s="36">
        <v>0</v>
      </c>
      <c r="EO342" s="36">
        <v>0</v>
      </c>
      <c r="EP342" s="36">
        <v>0</v>
      </c>
      <c r="EQ342" s="36">
        <v>0</v>
      </c>
      <c r="ER342" s="36">
        <v>0</v>
      </c>
      <c r="ES342" s="36">
        <v>0</v>
      </c>
      <c r="ET342" s="36">
        <v>0</v>
      </c>
      <c r="EU342" s="36">
        <v>0</v>
      </c>
      <c r="EV342" s="36">
        <v>0</v>
      </c>
      <c r="EW342" s="36">
        <v>0</v>
      </c>
      <c r="EX342" s="36">
        <v>0</v>
      </c>
      <c r="EY342" s="36">
        <v>0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0</v>
      </c>
      <c r="FF342" s="36">
        <v>0</v>
      </c>
      <c r="FG342" s="36">
        <v>0</v>
      </c>
      <c r="FH342" s="36">
        <v>0</v>
      </c>
      <c r="FI342" s="36">
        <v>0</v>
      </c>
      <c r="FJ342" s="36">
        <v>0</v>
      </c>
      <c r="FK342" s="36">
        <v>0</v>
      </c>
      <c r="FL342" s="36">
        <v>0</v>
      </c>
      <c r="FM342" s="36">
        <v>0</v>
      </c>
      <c r="FN342" s="36">
        <v>0</v>
      </c>
      <c r="FO342" s="36">
        <v>0</v>
      </c>
      <c r="FP342" s="36">
        <v>0</v>
      </c>
      <c r="FQ342" s="36">
        <v>638198</v>
      </c>
      <c r="FR342" s="36">
        <v>0</v>
      </c>
      <c r="FS342" s="37"/>
      <c r="FT342" s="39">
        <f t="shared" si="199"/>
        <v>0</v>
      </c>
      <c r="FU342" s="39">
        <f t="shared" si="200"/>
        <v>662</v>
      </c>
      <c r="FV342" s="39">
        <f t="shared" si="201"/>
        <v>0</v>
      </c>
      <c r="FW342" s="39">
        <f t="shared" si="202"/>
        <v>2681759</v>
      </c>
      <c r="FX342" s="39">
        <f t="shared" si="203"/>
        <v>0</v>
      </c>
      <c r="FY342" s="39">
        <f t="shared" si="204"/>
        <v>54344</v>
      </c>
      <c r="FZ342" s="39">
        <f t="shared" si="205"/>
        <v>0</v>
      </c>
      <c r="GA342" s="39">
        <f t="shared" si="206"/>
        <v>102096</v>
      </c>
      <c r="GB342" s="39">
        <f t="shared" si="207"/>
        <v>516557</v>
      </c>
      <c r="GC342" s="39">
        <f t="shared" si="208"/>
        <v>0</v>
      </c>
      <c r="GD342" s="39">
        <f t="shared" si="209"/>
        <v>0</v>
      </c>
      <c r="GE342" s="39">
        <f t="shared" si="210"/>
        <v>0</v>
      </c>
      <c r="GF342" s="39"/>
      <c r="GG342" s="39"/>
      <c r="GH342" s="39">
        <f t="shared" si="211"/>
        <v>3519.3277310924373</v>
      </c>
      <c r="GI342" s="39">
        <f t="shared" si="212"/>
        <v>0</v>
      </c>
      <c r="GJ342" s="39">
        <f t="shared" si="213"/>
        <v>3358937.3277310925</v>
      </c>
      <c r="GK342" s="39"/>
      <c r="GL342" s="39">
        <f t="shared" si="214"/>
        <v>0</v>
      </c>
      <c r="GM342" s="39"/>
      <c r="GN342" s="39">
        <f t="shared" si="219"/>
        <v>0</v>
      </c>
      <c r="GO342" s="40">
        <f t="shared" si="215"/>
        <v>638198</v>
      </c>
      <c r="GP342" s="40">
        <f t="shared" si="216"/>
        <v>3997135.3277310925</v>
      </c>
      <c r="GQ342" s="40">
        <f t="shared" si="217"/>
        <v>3997135.3277310925</v>
      </c>
      <c r="GR342" s="39" t="str">
        <f>IFERROR(VLOOKUP(CONCATENATE(C342,R342,S342),'Clientes Afectados'!$L$4:$M$249,2,0),"NO")</f>
        <v>NO</v>
      </c>
      <c r="GS342" s="64">
        <f t="shared" si="218"/>
        <v>32</v>
      </c>
      <c r="GT342" s="39" t="e">
        <f>+IF(GS342&gt;#REF!,"SI","NO")</f>
        <v>#REF!</v>
      </c>
    </row>
    <row r="343" spans="1:202" x14ac:dyDescent="0.25">
      <c r="A343" s="35">
        <v>42979</v>
      </c>
      <c r="B343" s="36">
        <v>1594986</v>
      </c>
      <c r="C343" s="36">
        <v>1314156</v>
      </c>
      <c r="D343" s="36">
        <v>1314156</v>
      </c>
      <c r="E343" s="37" t="s">
        <v>273</v>
      </c>
      <c r="F343" s="37" t="s">
        <v>229</v>
      </c>
      <c r="G343" s="37" t="s">
        <v>274</v>
      </c>
      <c r="H343" s="85" t="s">
        <v>231</v>
      </c>
      <c r="I343" s="37" t="s">
        <v>262</v>
      </c>
      <c r="J343" s="37" t="s">
        <v>233</v>
      </c>
      <c r="K343" s="37" t="s">
        <v>234</v>
      </c>
      <c r="L343" s="37" t="s">
        <v>235</v>
      </c>
      <c r="M343" s="37" t="s">
        <v>245</v>
      </c>
      <c r="N343" s="37" t="s">
        <v>245</v>
      </c>
      <c r="O343" s="37" t="s">
        <v>245</v>
      </c>
      <c r="P343" s="37" t="s">
        <v>239</v>
      </c>
      <c r="Q343" s="37" t="s">
        <v>240</v>
      </c>
      <c r="R343" s="38">
        <v>42951</v>
      </c>
      <c r="S343" s="38">
        <v>42983</v>
      </c>
      <c r="T343" s="38">
        <v>42985</v>
      </c>
      <c r="U343" s="36">
        <v>201914534</v>
      </c>
      <c r="V343" s="36">
        <v>33228</v>
      </c>
      <c r="W343" s="36">
        <v>0</v>
      </c>
      <c r="X343" s="36">
        <v>11426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57</v>
      </c>
      <c r="AE343" s="36">
        <v>57</v>
      </c>
      <c r="AF343" s="36">
        <v>57</v>
      </c>
      <c r="AG343" s="36">
        <v>57</v>
      </c>
      <c r="AH343" s="36">
        <v>121284</v>
      </c>
      <c r="AI343" s="36">
        <v>788</v>
      </c>
      <c r="AJ343" s="36">
        <v>0</v>
      </c>
      <c r="AK343" s="36">
        <v>2425441</v>
      </c>
      <c r="AL343" s="36">
        <v>0</v>
      </c>
      <c r="AM343" s="36">
        <v>0</v>
      </c>
      <c r="AN343" s="36">
        <v>0</v>
      </c>
      <c r="AO343" s="36">
        <v>0</v>
      </c>
      <c r="AP343" s="36">
        <v>0</v>
      </c>
      <c r="AQ343" s="36">
        <v>0</v>
      </c>
      <c r="AR343" s="36">
        <v>0</v>
      </c>
      <c r="AS343" s="36">
        <v>0</v>
      </c>
      <c r="AT343" s="36">
        <v>49149</v>
      </c>
      <c r="AU343" s="36">
        <v>0</v>
      </c>
      <c r="AV343" s="36">
        <v>0</v>
      </c>
      <c r="AW343" s="36">
        <v>3183</v>
      </c>
      <c r="AX343" s="36">
        <v>0</v>
      </c>
      <c r="AY343" s="36">
        <v>62671</v>
      </c>
      <c r="AZ343" s="36">
        <v>343510</v>
      </c>
      <c r="BA343" s="36">
        <v>0</v>
      </c>
      <c r="BB343" s="36">
        <v>0</v>
      </c>
      <c r="BC343" s="36">
        <v>0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>
        <v>0</v>
      </c>
      <c r="BO343" s="36">
        <v>0</v>
      </c>
      <c r="BP343" s="36">
        <v>0</v>
      </c>
      <c r="BQ343" s="36">
        <v>0</v>
      </c>
      <c r="BR343" s="36">
        <v>0</v>
      </c>
      <c r="BS343" s="36">
        <v>0</v>
      </c>
      <c r="BT343" s="36">
        <v>0</v>
      </c>
      <c r="BU343" s="36">
        <v>0</v>
      </c>
      <c r="BV343" s="36">
        <v>0</v>
      </c>
      <c r="BW343" s="36">
        <v>0</v>
      </c>
      <c r="BX343" s="3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2526073</v>
      </c>
      <c r="CE343" s="36">
        <v>3006027</v>
      </c>
      <c r="CF343" s="36">
        <v>0</v>
      </c>
      <c r="CG343" s="36">
        <v>479954</v>
      </c>
      <c r="CH343" s="36">
        <v>0</v>
      </c>
      <c r="CI343" s="36">
        <v>0</v>
      </c>
      <c r="CJ343" s="36">
        <v>0</v>
      </c>
      <c r="CK343" s="36">
        <v>0</v>
      </c>
      <c r="CL343" s="36">
        <v>479954</v>
      </c>
      <c r="CM343" s="36">
        <v>-3006027</v>
      </c>
      <c r="CN343" s="36">
        <v>0</v>
      </c>
      <c r="CO343" s="36">
        <v>0</v>
      </c>
      <c r="CP343" s="36">
        <v>0</v>
      </c>
      <c r="CQ343" s="36">
        <v>0</v>
      </c>
      <c r="CR343" s="36">
        <v>0</v>
      </c>
      <c r="CS343" s="36">
        <v>0</v>
      </c>
      <c r="CT343" s="36">
        <v>0</v>
      </c>
      <c r="CU343" s="36">
        <v>0</v>
      </c>
      <c r="CV343" s="36">
        <v>0</v>
      </c>
      <c r="CW343" s="36">
        <v>0</v>
      </c>
      <c r="CX343" s="36">
        <v>0</v>
      </c>
      <c r="CY343" s="36">
        <v>0</v>
      </c>
      <c r="CZ343" s="36">
        <v>0</v>
      </c>
      <c r="DA343" s="36">
        <v>0</v>
      </c>
      <c r="DB343" s="36">
        <v>0</v>
      </c>
      <c r="DC343" s="36">
        <v>0</v>
      </c>
      <c r="DD343" s="36">
        <v>0</v>
      </c>
      <c r="DE343" s="36">
        <v>-3006027</v>
      </c>
      <c r="DF343" s="36">
        <v>0</v>
      </c>
      <c r="DG343" s="36">
        <v>0</v>
      </c>
      <c r="DH343" s="36">
        <v>0</v>
      </c>
      <c r="DI343" s="36">
        <v>0</v>
      </c>
      <c r="DJ343" s="36">
        <v>0</v>
      </c>
      <c r="DK343" s="36">
        <v>0</v>
      </c>
      <c r="DL343" s="36">
        <v>0</v>
      </c>
      <c r="DM343" s="36">
        <v>0</v>
      </c>
      <c r="DN343" s="36">
        <v>0</v>
      </c>
      <c r="DO343" s="36">
        <v>0</v>
      </c>
      <c r="DP343" s="36">
        <v>0</v>
      </c>
      <c r="DQ343" s="36">
        <v>0</v>
      </c>
      <c r="DR343" s="36">
        <v>0</v>
      </c>
      <c r="DS343" s="36">
        <v>0</v>
      </c>
      <c r="DT343" s="36">
        <v>0</v>
      </c>
      <c r="DU343" s="36">
        <v>0</v>
      </c>
      <c r="DV343" s="36">
        <v>0</v>
      </c>
      <c r="DW343" s="36">
        <v>0</v>
      </c>
      <c r="DX343" s="36">
        <v>0</v>
      </c>
      <c r="DY343" s="36">
        <v>0</v>
      </c>
      <c r="DZ343" s="36">
        <v>0</v>
      </c>
      <c r="EA343" s="36">
        <v>0</v>
      </c>
      <c r="EB343" s="36">
        <v>0</v>
      </c>
      <c r="EC343" s="36">
        <v>0</v>
      </c>
      <c r="ED343" s="36">
        <v>0</v>
      </c>
      <c r="EE343" s="36">
        <v>0</v>
      </c>
      <c r="EF343" s="36">
        <v>0</v>
      </c>
      <c r="EG343" s="36">
        <v>0</v>
      </c>
      <c r="EH343" s="36">
        <v>0</v>
      </c>
      <c r="EI343" s="36">
        <v>0</v>
      </c>
      <c r="EJ343" s="36">
        <v>0</v>
      </c>
      <c r="EK343" s="36">
        <v>0</v>
      </c>
      <c r="EL343" s="36">
        <v>0</v>
      </c>
      <c r="EM343" s="36">
        <v>0</v>
      </c>
      <c r="EN343" s="36">
        <v>0</v>
      </c>
      <c r="EO343" s="36">
        <v>0</v>
      </c>
      <c r="EP343" s="36">
        <v>0</v>
      </c>
      <c r="EQ343" s="36">
        <v>0</v>
      </c>
      <c r="ER343" s="36">
        <v>0</v>
      </c>
      <c r="ES343" s="36">
        <v>0</v>
      </c>
      <c r="ET343" s="36">
        <v>0</v>
      </c>
      <c r="EU343" s="36">
        <v>0</v>
      </c>
      <c r="EV343" s="36">
        <v>0</v>
      </c>
      <c r="EW343" s="36">
        <v>0</v>
      </c>
      <c r="EX343" s="36">
        <v>0</v>
      </c>
      <c r="EY343" s="36">
        <v>0</v>
      </c>
      <c r="EZ343" s="36">
        <v>0</v>
      </c>
      <c r="FA343" s="36">
        <v>0</v>
      </c>
      <c r="FB343" s="36">
        <v>0</v>
      </c>
      <c r="FC343" s="36">
        <v>0</v>
      </c>
      <c r="FD343" s="36">
        <v>0</v>
      </c>
      <c r="FE343" s="36">
        <v>0</v>
      </c>
      <c r="FF343" s="36">
        <v>0</v>
      </c>
      <c r="FG343" s="36">
        <v>0</v>
      </c>
      <c r="FH343" s="36">
        <v>0</v>
      </c>
      <c r="FI343" s="36">
        <v>0</v>
      </c>
      <c r="FJ343" s="36">
        <v>0</v>
      </c>
      <c r="FK343" s="36">
        <v>0</v>
      </c>
      <c r="FL343" s="36">
        <v>0</v>
      </c>
      <c r="FM343" s="36">
        <v>0</v>
      </c>
      <c r="FN343" s="36">
        <v>0</v>
      </c>
      <c r="FO343" s="36">
        <v>0</v>
      </c>
      <c r="FP343" s="36">
        <v>0</v>
      </c>
      <c r="FQ343" s="36">
        <v>479954</v>
      </c>
      <c r="FR343" s="36">
        <v>0</v>
      </c>
      <c r="FS343" s="37"/>
      <c r="FT343" s="39">
        <f t="shared" si="199"/>
        <v>101919</v>
      </c>
      <c r="FU343" s="39">
        <f t="shared" si="200"/>
        <v>662</v>
      </c>
      <c r="FV343" s="39">
        <f t="shared" si="201"/>
        <v>0</v>
      </c>
      <c r="FW343" s="39">
        <f t="shared" si="202"/>
        <v>2038186</v>
      </c>
      <c r="FX343" s="39">
        <f t="shared" si="203"/>
        <v>0</v>
      </c>
      <c r="FY343" s="39">
        <f t="shared" si="204"/>
        <v>41302</v>
      </c>
      <c r="FZ343" s="39">
        <f t="shared" si="205"/>
        <v>0</v>
      </c>
      <c r="GA343" s="39">
        <f t="shared" si="206"/>
        <v>52665</v>
      </c>
      <c r="GB343" s="39">
        <f t="shared" si="207"/>
        <v>288664</v>
      </c>
      <c r="GC343" s="39">
        <f t="shared" si="208"/>
        <v>0</v>
      </c>
      <c r="GD343" s="39">
        <f t="shared" si="209"/>
        <v>0</v>
      </c>
      <c r="GE343" s="39">
        <f t="shared" si="210"/>
        <v>0</v>
      </c>
      <c r="GF343" s="39"/>
      <c r="GG343" s="39"/>
      <c r="GH343" s="39">
        <f t="shared" si="211"/>
        <v>2674.7899159663866</v>
      </c>
      <c r="GI343" s="39">
        <f t="shared" si="212"/>
        <v>0</v>
      </c>
      <c r="GJ343" s="39">
        <f t="shared" si="213"/>
        <v>2526072.7899159663</v>
      </c>
      <c r="GK343" s="39"/>
      <c r="GL343" s="39">
        <f t="shared" si="214"/>
        <v>0</v>
      </c>
      <c r="GM343" s="39"/>
      <c r="GN343" s="39">
        <f t="shared" si="219"/>
        <v>0</v>
      </c>
      <c r="GO343" s="40">
        <f t="shared" si="215"/>
        <v>479954</v>
      </c>
      <c r="GP343" s="40">
        <f t="shared" si="216"/>
        <v>3006026.7899159663</v>
      </c>
      <c r="GQ343" s="40">
        <f t="shared" si="217"/>
        <v>3006026.7899159663</v>
      </c>
      <c r="GR343" s="39" t="str">
        <f>IFERROR(VLOOKUP(CONCATENATE(C343,R343,S343),'Clientes Afectados'!$L$4:$M$249,2,0),"NO")</f>
        <v>NO</v>
      </c>
      <c r="GS343" s="64">
        <f t="shared" si="218"/>
        <v>32</v>
      </c>
      <c r="GT343" s="39" t="e">
        <f>+IF(GS343&gt;#REF!,"SI","NO")</f>
        <v>#REF!</v>
      </c>
    </row>
    <row r="344" spans="1:202" x14ac:dyDescent="0.25">
      <c r="A344" s="35">
        <v>42979</v>
      </c>
      <c r="B344" s="36">
        <v>1594986</v>
      </c>
      <c r="C344" s="36">
        <v>1386062</v>
      </c>
      <c r="D344" s="36">
        <v>1386062</v>
      </c>
      <c r="E344" s="37" t="s">
        <v>351</v>
      </c>
      <c r="F344" s="37" t="s">
        <v>229</v>
      </c>
      <c r="G344" s="37" t="s">
        <v>334</v>
      </c>
      <c r="H344" s="85" t="s">
        <v>231</v>
      </c>
      <c r="I344" s="37" t="s">
        <v>262</v>
      </c>
      <c r="J344" s="37" t="s">
        <v>233</v>
      </c>
      <c r="K344" s="37" t="s">
        <v>234</v>
      </c>
      <c r="L344" s="37" t="s">
        <v>235</v>
      </c>
      <c r="M344" s="37" t="s">
        <v>245</v>
      </c>
      <c r="N344" s="37" t="s">
        <v>246</v>
      </c>
      <c r="O344" s="37" t="s">
        <v>246</v>
      </c>
      <c r="P344" s="37" t="s">
        <v>239</v>
      </c>
      <c r="Q344" s="37" t="s">
        <v>240</v>
      </c>
      <c r="R344" s="38">
        <v>42800</v>
      </c>
      <c r="S344" s="38">
        <v>42983</v>
      </c>
      <c r="T344" s="38">
        <v>42985</v>
      </c>
      <c r="U344" s="36">
        <v>201914534</v>
      </c>
      <c r="V344" s="36">
        <v>407324</v>
      </c>
      <c r="W344" s="36">
        <v>0</v>
      </c>
      <c r="X344" s="36">
        <v>125667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180</v>
      </c>
      <c r="AE344" s="36">
        <v>259</v>
      </c>
      <c r="AF344" s="36">
        <v>180</v>
      </c>
      <c r="AG344" s="36">
        <v>180</v>
      </c>
      <c r="AH344" s="36">
        <v>0</v>
      </c>
      <c r="AI344" s="36">
        <v>788</v>
      </c>
      <c r="AJ344" s="36">
        <v>0</v>
      </c>
      <c r="AK344" s="36">
        <v>29732162</v>
      </c>
      <c r="AL344" s="36">
        <v>0</v>
      </c>
      <c r="AM344" s="36">
        <v>0</v>
      </c>
      <c r="AN344" s="36">
        <v>0</v>
      </c>
      <c r="AO344" s="36">
        <v>0</v>
      </c>
      <c r="AP344" s="36">
        <v>0</v>
      </c>
      <c r="AQ344" s="36">
        <v>0</v>
      </c>
      <c r="AR344" s="36">
        <v>0</v>
      </c>
      <c r="AS344" s="36">
        <v>0</v>
      </c>
      <c r="AT344" s="36">
        <v>602502</v>
      </c>
      <c r="AU344" s="36">
        <v>0</v>
      </c>
      <c r="AV344" s="36">
        <v>0</v>
      </c>
      <c r="AW344" s="36">
        <v>6396</v>
      </c>
      <c r="AX344" s="36">
        <v>0</v>
      </c>
      <c r="AY344" s="36">
        <v>1661735</v>
      </c>
      <c r="AZ344" s="36">
        <v>6639172</v>
      </c>
      <c r="BA344" s="36">
        <v>0</v>
      </c>
      <c r="BB344" s="36">
        <v>0</v>
      </c>
      <c r="BC344" s="36">
        <v>0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>
        <v>0</v>
      </c>
      <c r="BO344" s="36">
        <v>0</v>
      </c>
      <c r="BP344" s="36">
        <v>-28924967</v>
      </c>
      <c r="BQ344" s="36">
        <v>0</v>
      </c>
      <c r="BR344" s="36">
        <v>0</v>
      </c>
      <c r="BS344" s="36">
        <v>0</v>
      </c>
      <c r="BT344" s="36">
        <v>0</v>
      </c>
      <c r="BU344" s="36">
        <v>0</v>
      </c>
      <c r="BV344" s="36">
        <v>0</v>
      </c>
      <c r="BW344" s="36">
        <v>0</v>
      </c>
      <c r="BX344" s="3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8166208</v>
      </c>
      <c r="CE344" s="36">
        <v>9717788</v>
      </c>
      <c r="CF344" s="36">
        <v>0</v>
      </c>
      <c r="CG344" s="36">
        <v>1551580</v>
      </c>
      <c r="CH344" s="36">
        <v>0</v>
      </c>
      <c r="CI344" s="36">
        <v>0</v>
      </c>
      <c r="CJ344" s="36">
        <v>0</v>
      </c>
      <c r="CK344" s="36">
        <v>0</v>
      </c>
      <c r="CL344" s="36">
        <v>1551580</v>
      </c>
      <c r="CM344" s="36">
        <v>-9717788</v>
      </c>
      <c r="CN344" s="36">
        <v>0</v>
      </c>
      <c r="CO344" s="36">
        <v>0</v>
      </c>
      <c r="CP344" s="36">
        <v>0</v>
      </c>
      <c r="CQ344" s="36">
        <v>0</v>
      </c>
      <c r="CR344" s="36">
        <v>0</v>
      </c>
      <c r="CS344" s="36">
        <v>0</v>
      </c>
      <c r="CT344" s="36">
        <v>0</v>
      </c>
      <c r="CU344" s="36">
        <v>0</v>
      </c>
      <c r="CV344" s="36">
        <v>0</v>
      </c>
      <c r="CW344" s="36">
        <v>0</v>
      </c>
      <c r="CX344" s="36">
        <v>0</v>
      </c>
      <c r="CY344" s="36">
        <v>0</v>
      </c>
      <c r="CZ344" s="36">
        <v>0</v>
      </c>
      <c r="DA344" s="36">
        <v>0</v>
      </c>
      <c r="DB344" s="36">
        <v>0</v>
      </c>
      <c r="DC344" s="36">
        <v>0</v>
      </c>
      <c r="DD344" s="36">
        <v>0</v>
      </c>
      <c r="DE344" s="36">
        <v>-9717788</v>
      </c>
      <c r="DF344" s="36">
        <v>0</v>
      </c>
      <c r="DG344" s="36">
        <v>0</v>
      </c>
      <c r="DH344" s="36">
        <v>0</v>
      </c>
      <c r="DI344" s="36">
        <v>0</v>
      </c>
      <c r="DJ344" s="36">
        <v>0</v>
      </c>
      <c r="DK344" s="36">
        <v>0</v>
      </c>
      <c r="DL344" s="36">
        <v>0</v>
      </c>
      <c r="DM344" s="36">
        <v>0</v>
      </c>
      <c r="DN344" s="36">
        <v>0</v>
      </c>
      <c r="DO344" s="36">
        <v>0</v>
      </c>
      <c r="DP344" s="36">
        <v>0</v>
      </c>
      <c r="DQ344" s="36">
        <v>0</v>
      </c>
      <c r="DR344" s="36">
        <v>0</v>
      </c>
      <c r="DS344" s="36">
        <v>0</v>
      </c>
      <c r="DT344" s="36">
        <v>0</v>
      </c>
      <c r="DU344" s="36">
        <v>0</v>
      </c>
      <c r="DV344" s="36">
        <v>0</v>
      </c>
      <c r="DW344" s="36">
        <v>0</v>
      </c>
      <c r="DX344" s="36">
        <v>0</v>
      </c>
      <c r="DY344" s="36">
        <v>0</v>
      </c>
      <c r="DZ344" s="36">
        <v>0</v>
      </c>
      <c r="EA344" s="36">
        <v>0</v>
      </c>
      <c r="EB344" s="36">
        <v>0</v>
      </c>
      <c r="EC344" s="36">
        <v>0</v>
      </c>
      <c r="ED344" s="36">
        <v>0</v>
      </c>
      <c r="EE344" s="36">
        <v>0</v>
      </c>
      <c r="EF344" s="36">
        <v>0</v>
      </c>
      <c r="EG344" s="36">
        <v>0</v>
      </c>
      <c r="EH344" s="36">
        <v>0</v>
      </c>
      <c r="EI344" s="36">
        <v>0</v>
      </c>
      <c r="EJ344" s="36">
        <v>0</v>
      </c>
      <c r="EK344" s="36">
        <v>0</v>
      </c>
      <c r="EL344" s="36">
        <v>0</v>
      </c>
      <c r="EM344" s="36">
        <v>0</v>
      </c>
      <c r="EN344" s="36">
        <v>0</v>
      </c>
      <c r="EO344" s="36">
        <v>0</v>
      </c>
      <c r="EP344" s="36">
        <v>0</v>
      </c>
      <c r="EQ344" s="36">
        <v>0</v>
      </c>
      <c r="ER344" s="36">
        <v>0</v>
      </c>
      <c r="ES344" s="36">
        <v>0</v>
      </c>
      <c r="ET344" s="36">
        <v>0</v>
      </c>
      <c r="EU344" s="36">
        <v>0</v>
      </c>
      <c r="EV344" s="36">
        <v>0</v>
      </c>
      <c r="EW344" s="36">
        <v>0</v>
      </c>
      <c r="EX344" s="36">
        <v>0</v>
      </c>
      <c r="EY344" s="36">
        <v>0</v>
      </c>
      <c r="EZ344" s="36">
        <v>0</v>
      </c>
      <c r="FA344" s="36">
        <v>0</v>
      </c>
      <c r="FB344" s="36">
        <v>0</v>
      </c>
      <c r="FC344" s="36">
        <v>0</v>
      </c>
      <c r="FD344" s="36">
        <v>0</v>
      </c>
      <c r="FE344" s="36">
        <v>0</v>
      </c>
      <c r="FF344" s="36">
        <v>0</v>
      </c>
      <c r="FG344" s="36">
        <v>0</v>
      </c>
      <c r="FH344" s="36">
        <v>0</v>
      </c>
      <c r="FI344" s="36">
        <v>0</v>
      </c>
      <c r="FJ344" s="36">
        <v>0</v>
      </c>
      <c r="FK344" s="36">
        <v>0</v>
      </c>
      <c r="FL344" s="36">
        <v>0</v>
      </c>
      <c r="FM344" s="36">
        <v>0</v>
      </c>
      <c r="FN344" s="36">
        <v>0</v>
      </c>
      <c r="FO344" s="36">
        <v>0</v>
      </c>
      <c r="FP344" s="36">
        <v>0</v>
      </c>
      <c r="FQ344" s="36">
        <v>1551580</v>
      </c>
      <c r="FR344" s="36">
        <v>0</v>
      </c>
      <c r="FS344" s="37"/>
      <c r="FT344" s="39">
        <f t="shared" si="199"/>
        <v>0</v>
      </c>
      <c r="FU344" s="39">
        <f t="shared" si="200"/>
        <v>662</v>
      </c>
      <c r="FV344" s="39">
        <f t="shared" si="201"/>
        <v>0</v>
      </c>
      <c r="FW344" s="39">
        <f t="shared" si="202"/>
        <v>24985010</v>
      </c>
      <c r="FX344" s="39">
        <f t="shared" si="203"/>
        <v>0</v>
      </c>
      <c r="FY344" s="39">
        <f t="shared" si="204"/>
        <v>506304</v>
      </c>
      <c r="FZ344" s="39">
        <f t="shared" si="205"/>
        <v>0</v>
      </c>
      <c r="GA344" s="39">
        <f t="shared" si="206"/>
        <v>1396416</v>
      </c>
      <c r="GB344" s="39">
        <f t="shared" si="207"/>
        <v>5579136</v>
      </c>
      <c r="GC344" s="39">
        <f t="shared" si="208"/>
        <v>0</v>
      </c>
      <c r="GD344" s="39">
        <f t="shared" si="209"/>
        <v>0</v>
      </c>
      <c r="GE344" s="39">
        <f t="shared" si="210"/>
        <v>0</v>
      </c>
      <c r="GF344" s="39"/>
      <c r="GG344" s="39"/>
      <c r="GH344" s="39">
        <f t="shared" si="211"/>
        <v>5374.7899159663866</v>
      </c>
      <c r="GI344" s="39">
        <f t="shared" si="212"/>
        <v>0</v>
      </c>
      <c r="GJ344" s="39">
        <f t="shared" si="213"/>
        <v>32472902.789915968</v>
      </c>
      <c r="GK344" s="39"/>
      <c r="GL344" s="39">
        <f t="shared" si="214"/>
        <v>-28924967</v>
      </c>
      <c r="GM344" s="39"/>
      <c r="GN344" s="39">
        <f t="shared" si="219"/>
        <v>0</v>
      </c>
      <c r="GO344" s="40">
        <f t="shared" si="215"/>
        <v>6169852</v>
      </c>
      <c r="GP344" s="40">
        <f t="shared" si="216"/>
        <v>38642754.789915964</v>
      </c>
      <c r="GQ344" s="40">
        <f t="shared" si="217"/>
        <v>9717787.789915964</v>
      </c>
      <c r="GR344" s="39" t="str">
        <f>IFERROR(VLOOKUP(CONCATENATE(C344,R344,S344),'Clientes Afectados'!$L$4:$M$249,2,0),"NO")</f>
        <v>SI</v>
      </c>
      <c r="GS344" s="64">
        <f t="shared" si="218"/>
        <v>183</v>
      </c>
      <c r="GT344" s="39" t="e">
        <f>+IF(GS344&gt;#REF!,"SI","NO")</f>
        <v>#REF!</v>
      </c>
    </row>
    <row r="345" spans="1:202" x14ac:dyDescent="0.25">
      <c r="A345" s="35">
        <v>42979</v>
      </c>
      <c r="B345" s="36">
        <v>1594986</v>
      </c>
      <c r="C345" s="36">
        <v>1459358</v>
      </c>
      <c r="D345" s="36">
        <v>1459358</v>
      </c>
      <c r="E345" s="37" t="s">
        <v>275</v>
      </c>
      <c r="F345" s="37" t="s">
        <v>229</v>
      </c>
      <c r="G345" s="37" t="s">
        <v>276</v>
      </c>
      <c r="H345" s="85" t="s">
        <v>231</v>
      </c>
      <c r="I345" s="37" t="s">
        <v>262</v>
      </c>
      <c r="J345" s="37" t="s">
        <v>233</v>
      </c>
      <c r="K345" s="37" t="s">
        <v>234</v>
      </c>
      <c r="L345" s="37" t="s">
        <v>235</v>
      </c>
      <c r="M345" s="37" t="s">
        <v>252</v>
      </c>
      <c r="N345" s="37" t="s">
        <v>253</v>
      </c>
      <c r="O345" s="37" t="s">
        <v>253</v>
      </c>
      <c r="P345" s="37" t="s">
        <v>239</v>
      </c>
      <c r="Q345" s="37" t="s">
        <v>240</v>
      </c>
      <c r="R345" s="38">
        <v>42951</v>
      </c>
      <c r="S345" s="38">
        <v>42983</v>
      </c>
      <c r="T345" s="38">
        <v>42985</v>
      </c>
      <c r="U345" s="36">
        <v>201914534</v>
      </c>
      <c r="V345" s="36">
        <v>30648</v>
      </c>
      <c r="W345" s="36">
        <v>0</v>
      </c>
      <c r="X345" s="36">
        <v>9100</v>
      </c>
      <c r="Y345" s="36">
        <v>0</v>
      </c>
      <c r="Z345" s="36">
        <v>0</v>
      </c>
      <c r="AA345" s="36">
        <v>0</v>
      </c>
      <c r="AB345" s="36">
        <v>0</v>
      </c>
      <c r="AC345" s="36">
        <v>0</v>
      </c>
      <c r="AD345" s="36">
        <v>55</v>
      </c>
      <c r="AE345" s="36">
        <v>111</v>
      </c>
      <c r="AF345" s="36">
        <v>52</v>
      </c>
      <c r="AG345" s="36">
        <v>52</v>
      </c>
      <c r="AH345" s="36">
        <v>0</v>
      </c>
      <c r="AI345" s="36">
        <v>788</v>
      </c>
      <c r="AJ345" s="36">
        <v>0</v>
      </c>
      <c r="AK345" s="36">
        <v>2237117</v>
      </c>
      <c r="AL345" s="36">
        <v>0</v>
      </c>
      <c r="AM345" s="36">
        <v>0</v>
      </c>
      <c r="AN345" s="36">
        <v>0</v>
      </c>
      <c r="AO345" s="36">
        <v>0</v>
      </c>
      <c r="AP345" s="36">
        <v>0</v>
      </c>
      <c r="AQ345" s="36">
        <v>0</v>
      </c>
      <c r="AR345" s="36">
        <v>0</v>
      </c>
      <c r="AS345" s="36">
        <v>0</v>
      </c>
      <c r="AT345" s="36">
        <v>45333</v>
      </c>
      <c r="AU345" s="36">
        <v>0</v>
      </c>
      <c r="AV345" s="36">
        <v>0</v>
      </c>
      <c r="AW345" s="36">
        <v>2936</v>
      </c>
      <c r="AX345" s="36">
        <v>0</v>
      </c>
      <c r="AY345" s="36">
        <v>122594</v>
      </c>
      <c r="AZ345" s="36">
        <v>313378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>
        <v>0</v>
      </c>
      <c r="BO345" s="36">
        <v>0</v>
      </c>
      <c r="BP345" s="36">
        <v>0</v>
      </c>
      <c r="BQ345" s="36">
        <v>0</v>
      </c>
      <c r="BR345" s="36">
        <v>0</v>
      </c>
      <c r="BS345" s="36">
        <v>0</v>
      </c>
      <c r="BT345" s="36">
        <v>0</v>
      </c>
      <c r="BU345" s="36">
        <v>0</v>
      </c>
      <c r="BV345" s="36">
        <v>0</v>
      </c>
      <c r="BW345" s="36">
        <v>0</v>
      </c>
      <c r="BX345" s="3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2287517</v>
      </c>
      <c r="CE345" s="36">
        <v>2722145</v>
      </c>
      <c r="CF345" s="36">
        <v>0</v>
      </c>
      <c r="CG345" s="36">
        <v>434628</v>
      </c>
      <c r="CH345" s="36">
        <v>0</v>
      </c>
      <c r="CI345" s="36">
        <v>0</v>
      </c>
      <c r="CJ345" s="36">
        <v>0</v>
      </c>
      <c r="CK345" s="36">
        <v>0</v>
      </c>
      <c r="CL345" s="36">
        <v>434628</v>
      </c>
      <c r="CM345" s="36">
        <v>-2722145</v>
      </c>
      <c r="CN345" s="36">
        <v>0</v>
      </c>
      <c r="CO345" s="36">
        <v>0</v>
      </c>
      <c r="CP345" s="36">
        <v>0</v>
      </c>
      <c r="CQ345" s="36">
        <v>0</v>
      </c>
      <c r="CR345" s="36">
        <v>0</v>
      </c>
      <c r="CS345" s="36">
        <v>0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0</v>
      </c>
      <c r="DB345" s="36">
        <v>0</v>
      </c>
      <c r="DC345" s="36">
        <v>0</v>
      </c>
      <c r="DD345" s="36">
        <v>0</v>
      </c>
      <c r="DE345" s="36">
        <v>-2722145</v>
      </c>
      <c r="DF345" s="36">
        <v>0</v>
      </c>
      <c r="DG345" s="36">
        <v>0</v>
      </c>
      <c r="DH345" s="36">
        <v>0</v>
      </c>
      <c r="DI345" s="36">
        <v>0</v>
      </c>
      <c r="DJ345" s="36">
        <v>0</v>
      </c>
      <c r="DK345" s="36">
        <v>0</v>
      </c>
      <c r="DL345" s="36">
        <v>0</v>
      </c>
      <c r="DM345" s="36">
        <v>0</v>
      </c>
      <c r="DN345" s="36">
        <v>0</v>
      </c>
      <c r="DO345" s="36">
        <v>0</v>
      </c>
      <c r="DP345" s="36">
        <v>0</v>
      </c>
      <c r="DQ345" s="36">
        <v>0</v>
      </c>
      <c r="DR345" s="36">
        <v>0</v>
      </c>
      <c r="DS345" s="36">
        <v>0</v>
      </c>
      <c r="DT345" s="36">
        <v>0</v>
      </c>
      <c r="DU345" s="36">
        <v>0</v>
      </c>
      <c r="DV345" s="36">
        <v>0</v>
      </c>
      <c r="DW345" s="36">
        <v>0</v>
      </c>
      <c r="DX345" s="36">
        <v>0</v>
      </c>
      <c r="DY345" s="36">
        <v>0</v>
      </c>
      <c r="DZ345" s="36">
        <v>0</v>
      </c>
      <c r="EA345" s="36">
        <v>0</v>
      </c>
      <c r="EB345" s="36">
        <v>0</v>
      </c>
      <c r="EC345" s="36">
        <v>0</v>
      </c>
      <c r="ED345" s="36">
        <v>0</v>
      </c>
      <c r="EE345" s="36">
        <v>0</v>
      </c>
      <c r="EF345" s="36">
        <v>0</v>
      </c>
      <c r="EG345" s="36">
        <v>0</v>
      </c>
      <c r="EH345" s="36">
        <v>0</v>
      </c>
      <c r="EI345" s="36">
        <v>0</v>
      </c>
      <c r="EJ345" s="36">
        <v>0</v>
      </c>
      <c r="EK345" s="36">
        <v>0</v>
      </c>
      <c r="EL345" s="36">
        <v>0</v>
      </c>
      <c r="EM345" s="36">
        <v>0</v>
      </c>
      <c r="EN345" s="36">
        <v>0</v>
      </c>
      <c r="EO345" s="36">
        <v>0</v>
      </c>
      <c r="EP345" s="36">
        <v>0</v>
      </c>
      <c r="EQ345" s="36">
        <v>0</v>
      </c>
      <c r="ER345" s="36">
        <v>0</v>
      </c>
      <c r="ES345" s="36">
        <v>0</v>
      </c>
      <c r="ET345" s="36">
        <v>0</v>
      </c>
      <c r="EU345" s="36">
        <v>0</v>
      </c>
      <c r="EV345" s="36">
        <v>0</v>
      </c>
      <c r="EW345" s="36">
        <v>0</v>
      </c>
      <c r="EX345" s="36">
        <v>0</v>
      </c>
      <c r="EY345" s="36">
        <v>0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0</v>
      </c>
      <c r="FF345" s="36">
        <v>0</v>
      </c>
      <c r="FG345" s="36">
        <v>0</v>
      </c>
      <c r="FH345" s="36">
        <v>0</v>
      </c>
      <c r="FI345" s="36">
        <v>0</v>
      </c>
      <c r="FJ345" s="36">
        <v>0</v>
      </c>
      <c r="FK345" s="36">
        <v>0</v>
      </c>
      <c r="FL345" s="36">
        <v>0</v>
      </c>
      <c r="FM345" s="36">
        <v>0</v>
      </c>
      <c r="FN345" s="36">
        <v>0</v>
      </c>
      <c r="FO345" s="36">
        <v>0</v>
      </c>
      <c r="FP345" s="36">
        <v>0</v>
      </c>
      <c r="FQ345" s="36">
        <v>434628</v>
      </c>
      <c r="FR345" s="36">
        <v>0</v>
      </c>
      <c r="FS345" s="37"/>
      <c r="FT345" s="39">
        <f t="shared" si="199"/>
        <v>0</v>
      </c>
      <c r="FU345" s="39">
        <f t="shared" si="200"/>
        <v>662</v>
      </c>
      <c r="FV345" s="39">
        <f t="shared" si="201"/>
        <v>0</v>
      </c>
      <c r="FW345" s="39">
        <f t="shared" si="202"/>
        <v>1879930</v>
      </c>
      <c r="FX345" s="39">
        <f t="shared" si="203"/>
        <v>0</v>
      </c>
      <c r="FY345" s="39">
        <f t="shared" si="204"/>
        <v>38095</v>
      </c>
      <c r="FZ345" s="39">
        <f t="shared" si="205"/>
        <v>0</v>
      </c>
      <c r="GA345" s="39">
        <f t="shared" si="206"/>
        <v>103020</v>
      </c>
      <c r="GB345" s="39">
        <f t="shared" si="207"/>
        <v>263343</v>
      </c>
      <c r="GC345" s="39">
        <f t="shared" si="208"/>
        <v>0</v>
      </c>
      <c r="GD345" s="39">
        <f t="shared" si="209"/>
        <v>0</v>
      </c>
      <c r="GE345" s="39">
        <f t="shared" si="210"/>
        <v>0</v>
      </c>
      <c r="GF345" s="39"/>
      <c r="GG345" s="39"/>
      <c r="GH345" s="39">
        <f t="shared" si="211"/>
        <v>2467.2268907563025</v>
      </c>
      <c r="GI345" s="39">
        <f t="shared" si="212"/>
        <v>0</v>
      </c>
      <c r="GJ345" s="39">
        <f t="shared" si="213"/>
        <v>2287517.2268907563</v>
      </c>
      <c r="GK345" s="39"/>
      <c r="GL345" s="39">
        <f t="shared" si="214"/>
        <v>0</v>
      </c>
      <c r="GM345" s="39"/>
      <c r="GN345" s="39">
        <f t="shared" si="219"/>
        <v>0</v>
      </c>
      <c r="GO345" s="40">
        <f t="shared" si="215"/>
        <v>434628</v>
      </c>
      <c r="GP345" s="40">
        <f t="shared" si="216"/>
        <v>2722145.2268907563</v>
      </c>
      <c r="GQ345" s="40">
        <f t="shared" si="217"/>
        <v>2722145.2268907563</v>
      </c>
      <c r="GR345" s="39" t="str">
        <f>IFERROR(VLOOKUP(CONCATENATE(C345,R345,S345),'Clientes Afectados'!$L$4:$M$249,2,0),"NO")</f>
        <v>NO</v>
      </c>
      <c r="GS345" s="64">
        <f t="shared" si="218"/>
        <v>32</v>
      </c>
      <c r="GT345" s="39" t="e">
        <f>+IF(GS345&gt;#REF!,"SI","NO")</f>
        <v>#REF!</v>
      </c>
    </row>
    <row r="346" spans="1:202" x14ac:dyDescent="0.25">
      <c r="A346" s="35">
        <v>42979</v>
      </c>
      <c r="B346" s="36">
        <v>1594986</v>
      </c>
      <c r="C346" s="36">
        <v>1486848</v>
      </c>
      <c r="D346" s="36">
        <v>1486848</v>
      </c>
      <c r="E346" s="37" t="s">
        <v>352</v>
      </c>
      <c r="F346" s="37" t="s">
        <v>229</v>
      </c>
      <c r="G346" s="37" t="s">
        <v>336</v>
      </c>
      <c r="H346" s="85" t="s">
        <v>231</v>
      </c>
      <c r="I346" s="37" t="s">
        <v>262</v>
      </c>
      <c r="J346" s="37" t="s">
        <v>337</v>
      </c>
      <c r="K346" s="37" t="s">
        <v>234</v>
      </c>
      <c r="L346" s="37" t="s">
        <v>235</v>
      </c>
      <c r="M346" s="37" t="s">
        <v>338</v>
      </c>
      <c r="N346" s="37" t="s">
        <v>339</v>
      </c>
      <c r="O346" s="37" t="s">
        <v>339</v>
      </c>
      <c r="P346" s="37" t="s">
        <v>239</v>
      </c>
      <c r="Q346" s="37" t="s">
        <v>240</v>
      </c>
      <c r="R346" s="38">
        <v>42951</v>
      </c>
      <c r="S346" s="38">
        <v>42983</v>
      </c>
      <c r="T346" s="38">
        <v>42985</v>
      </c>
      <c r="U346" s="36">
        <v>201914534</v>
      </c>
      <c r="V346" s="36">
        <v>162570</v>
      </c>
      <c r="W346" s="36">
        <v>0</v>
      </c>
      <c r="X346" s="36">
        <v>16850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355</v>
      </c>
      <c r="AE346" s="36">
        <v>543</v>
      </c>
      <c r="AF346" s="36">
        <v>278</v>
      </c>
      <c r="AG346" s="36">
        <v>278</v>
      </c>
      <c r="AH346" s="36">
        <v>218545</v>
      </c>
      <c r="AI346" s="36">
        <v>788</v>
      </c>
      <c r="AJ346" s="36">
        <v>0</v>
      </c>
      <c r="AK346" s="36">
        <v>11866616</v>
      </c>
      <c r="AL346" s="36">
        <v>0</v>
      </c>
      <c r="AM346" s="36">
        <v>0</v>
      </c>
      <c r="AN346" s="36">
        <v>0</v>
      </c>
      <c r="AO346" s="36">
        <v>0</v>
      </c>
      <c r="AP346" s="36">
        <v>0</v>
      </c>
      <c r="AQ346" s="36">
        <v>0</v>
      </c>
      <c r="AR346" s="36">
        <v>0</v>
      </c>
      <c r="AS346" s="36">
        <v>0</v>
      </c>
      <c r="AT346" s="36">
        <v>240469</v>
      </c>
      <c r="AU346" s="36">
        <v>0</v>
      </c>
      <c r="AV346" s="36">
        <v>0</v>
      </c>
      <c r="AW346" s="36">
        <v>15574</v>
      </c>
      <c r="AX346" s="36">
        <v>0</v>
      </c>
      <c r="AY346" s="36">
        <v>988747</v>
      </c>
      <c r="AZ346" s="36">
        <v>1715475</v>
      </c>
      <c r="BA346" s="36">
        <v>0</v>
      </c>
      <c r="BB346" s="36">
        <v>0</v>
      </c>
      <c r="BC346" s="36">
        <v>0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>
        <v>0</v>
      </c>
      <c r="BO346" s="36">
        <v>0</v>
      </c>
      <c r="BP346" s="36">
        <v>0</v>
      </c>
      <c r="BQ346" s="36">
        <v>0</v>
      </c>
      <c r="BR346" s="36">
        <v>0</v>
      </c>
      <c r="BS346" s="36">
        <v>0</v>
      </c>
      <c r="BT346" s="36">
        <v>0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12643877</v>
      </c>
      <c r="CE346" s="36">
        <v>15046214</v>
      </c>
      <c r="CF346" s="36">
        <v>0</v>
      </c>
      <c r="CG346" s="36">
        <v>2402337</v>
      </c>
      <c r="CH346" s="36">
        <v>0</v>
      </c>
      <c r="CI346" s="36">
        <v>0</v>
      </c>
      <c r="CJ346" s="36">
        <v>0</v>
      </c>
      <c r="CK346" s="36">
        <v>0</v>
      </c>
      <c r="CL346" s="36">
        <v>2402337</v>
      </c>
      <c r="CM346" s="36">
        <v>-15046214</v>
      </c>
      <c r="CN346" s="36">
        <v>0</v>
      </c>
      <c r="CO346" s="36">
        <v>0</v>
      </c>
      <c r="CP346" s="36">
        <v>0</v>
      </c>
      <c r="CQ346" s="36">
        <v>0</v>
      </c>
      <c r="CR346" s="36">
        <v>0</v>
      </c>
      <c r="CS346" s="36">
        <v>0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6">
        <v>0</v>
      </c>
      <c r="DC346" s="36">
        <v>0</v>
      </c>
      <c r="DD346" s="36">
        <v>0</v>
      </c>
      <c r="DE346" s="36">
        <v>-15046214</v>
      </c>
      <c r="DF346" s="36">
        <v>0</v>
      </c>
      <c r="DG346" s="36">
        <v>0</v>
      </c>
      <c r="DH346" s="36">
        <v>0</v>
      </c>
      <c r="DI346" s="36">
        <v>0</v>
      </c>
      <c r="DJ346" s="36">
        <v>0</v>
      </c>
      <c r="DK346" s="36">
        <v>0</v>
      </c>
      <c r="DL346" s="36">
        <v>0</v>
      </c>
      <c r="DM346" s="36">
        <v>0</v>
      </c>
      <c r="DN346" s="36">
        <v>0</v>
      </c>
      <c r="DO346" s="36">
        <v>0</v>
      </c>
      <c r="DP346" s="36">
        <v>0</v>
      </c>
      <c r="DQ346" s="36">
        <v>0</v>
      </c>
      <c r="DR346" s="36">
        <v>0</v>
      </c>
      <c r="DS346" s="36">
        <v>0</v>
      </c>
      <c r="DT346" s="36">
        <v>0</v>
      </c>
      <c r="DU346" s="36">
        <v>0</v>
      </c>
      <c r="DV346" s="36">
        <v>0</v>
      </c>
      <c r="DW346" s="36">
        <v>0</v>
      </c>
      <c r="DX346" s="36">
        <v>0</v>
      </c>
      <c r="DY346" s="36">
        <v>0</v>
      </c>
      <c r="DZ346" s="36">
        <v>0</v>
      </c>
      <c r="EA346" s="36">
        <v>0</v>
      </c>
      <c r="EB346" s="36">
        <v>0</v>
      </c>
      <c r="EC346" s="36">
        <v>0</v>
      </c>
      <c r="ED346" s="36">
        <v>0</v>
      </c>
      <c r="EE346" s="36">
        <v>0</v>
      </c>
      <c r="EF346" s="36">
        <v>0</v>
      </c>
      <c r="EG346" s="36">
        <v>0</v>
      </c>
      <c r="EH346" s="36">
        <v>0</v>
      </c>
      <c r="EI346" s="36">
        <v>0</v>
      </c>
      <c r="EJ346" s="36">
        <v>0</v>
      </c>
      <c r="EK346" s="36">
        <v>0</v>
      </c>
      <c r="EL346" s="36">
        <v>0</v>
      </c>
      <c r="EM346" s="36">
        <v>0</v>
      </c>
      <c r="EN346" s="36">
        <v>0</v>
      </c>
      <c r="EO346" s="36">
        <v>0</v>
      </c>
      <c r="EP346" s="36">
        <v>0</v>
      </c>
      <c r="EQ346" s="36">
        <v>0</v>
      </c>
      <c r="ER346" s="36">
        <v>0</v>
      </c>
      <c r="ES346" s="36">
        <v>0</v>
      </c>
      <c r="ET346" s="36">
        <v>0</v>
      </c>
      <c r="EU346" s="36">
        <v>0</v>
      </c>
      <c r="EV346" s="36">
        <v>0</v>
      </c>
      <c r="EW346" s="36">
        <v>0</v>
      </c>
      <c r="EX346" s="36">
        <v>0</v>
      </c>
      <c r="EY346" s="36">
        <v>0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0</v>
      </c>
      <c r="FF346" s="36">
        <v>0</v>
      </c>
      <c r="FG346" s="36">
        <v>0</v>
      </c>
      <c r="FH346" s="36">
        <v>0</v>
      </c>
      <c r="FI346" s="36">
        <v>0</v>
      </c>
      <c r="FJ346" s="36">
        <v>0</v>
      </c>
      <c r="FK346" s="36">
        <v>0</v>
      </c>
      <c r="FL346" s="36">
        <v>0</v>
      </c>
      <c r="FM346" s="36">
        <v>0</v>
      </c>
      <c r="FN346" s="36">
        <v>0</v>
      </c>
      <c r="FO346" s="36">
        <v>0</v>
      </c>
      <c r="FP346" s="36">
        <v>0</v>
      </c>
      <c r="FQ346" s="36">
        <v>2402337</v>
      </c>
      <c r="FR346" s="36">
        <v>0</v>
      </c>
      <c r="FS346" s="37"/>
      <c r="FT346" s="39">
        <f t="shared" si="199"/>
        <v>183651</v>
      </c>
      <c r="FU346" s="39">
        <f t="shared" si="200"/>
        <v>662</v>
      </c>
      <c r="FV346" s="39">
        <f t="shared" si="201"/>
        <v>0</v>
      </c>
      <c r="FW346" s="39">
        <f t="shared" si="202"/>
        <v>9971946</v>
      </c>
      <c r="FX346" s="39">
        <f t="shared" si="203"/>
        <v>0</v>
      </c>
      <c r="FY346" s="39">
        <f t="shared" si="204"/>
        <v>202075</v>
      </c>
      <c r="FZ346" s="39">
        <f t="shared" si="205"/>
        <v>0</v>
      </c>
      <c r="GA346" s="39">
        <f t="shared" si="206"/>
        <v>830880</v>
      </c>
      <c r="GB346" s="39">
        <f t="shared" si="207"/>
        <v>1441576</v>
      </c>
      <c r="GC346" s="39">
        <f t="shared" si="208"/>
        <v>0</v>
      </c>
      <c r="GD346" s="39">
        <f t="shared" si="209"/>
        <v>0</v>
      </c>
      <c r="GE346" s="39">
        <f t="shared" si="210"/>
        <v>0</v>
      </c>
      <c r="GF346" s="39"/>
      <c r="GG346" s="39"/>
      <c r="GH346" s="39">
        <f t="shared" si="211"/>
        <v>13087.394957983193</v>
      </c>
      <c r="GI346" s="39">
        <f t="shared" si="212"/>
        <v>0</v>
      </c>
      <c r="GJ346" s="39">
        <f t="shared" si="213"/>
        <v>12643877.394957984</v>
      </c>
      <c r="GK346" s="39"/>
      <c r="GL346" s="39">
        <f t="shared" si="214"/>
        <v>0</v>
      </c>
      <c r="GM346" s="39"/>
      <c r="GN346" s="39">
        <f t="shared" si="219"/>
        <v>0</v>
      </c>
      <c r="GO346" s="40">
        <f t="shared" si="215"/>
        <v>2402337</v>
      </c>
      <c r="GP346" s="40">
        <f t="shared" si="216"/>
        <v>15046214.394957984</v>
      </c>
      <c r="GQ346" s="40">
        <f t="shared" si="217"/>
        <v>15046214.394957984</v>
      </c>
      <c r="GR346" s="39" t="str">
        <f>IFERROR(VLOOKUP(CONCATENATE(C346,R346,S346),'Clientes Afectados'!$L$4:$M$249,2,0),"NO")</f>
        <v>NO</v>
      </c>
      <c r="GS346" s="64">
        <f t="shared" si="218"/>
        <v>32</v>
      </c>
      <c r="GT346" s="39" t="e">
        <f>+IF(GS346&gt;#REF!,"SI","NO")</f>
        <v>#REF!</v>
      </c>
    </row>
    <row r="347" spans="1:202" x14ac:dyDescent="0.25">
      <c r="A347" s="35">
        <v>42979</v>
      </c>
      <c r="B347" s="36">
        <v>1594986</v>
      </c>
      <c r="C347" s="36">
        <v>1493531</v>
      </c>
      <c r="D347" s="36">
        <v>1493531</v>
      </c>
      <c r="E347" s="37" t="s">
        <v>277</v>
      </c>
      <c r="F347" s="37" t="s">
        <v>258</v>
      </c>
      <c r="G347" s="37" t="s">
        <v>278</v>
      </c>
      <c r="H347" s="85" t="s">
        <v>231</v>
      </c>
      <c r="I347" s="37" t="s">
        <v>262</v>
      </c>
      <c r="J347" s="37" t="s">
        <v>233</v>
      </c>
      <c r="K347" s="37" t="s">
        <v>234</v>
      </c>
      <c r="L347" s="37" t="s">
        <v>235</v>
      </c>
      <c r="M347" s="37" t="s">
        <v>279</v>
      </c>
      <c r="N347" s="37" t="s">
        <v>280</v>
      </c>
      <c r="O347" s="37" t="s">
        <v>241</v>
      </c>
      <c r="P347" s="37" t="s">
        <v>281</v>
      </c>
      <c r="Q347" s="37" t="s">
        <v>240</v>
      </c>
      <c r="R347" s="38">
        <v>42951</v>
      </c>
      <c r="S347" s="38">
        <v>42983</v>
      </c>
      <c r="T347" s="38">
        <v>42985</v>
      </c>
      <c r="U347" s="36">
        <v>201914534</v>
      </c>
      <c r="V347" s="36">
        <v>16976</v>
      </c>
      <c r="W347" s="36">
        <v>0</v>
      </c>
      <c r="X347" s="36">
        <v>2208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34</v>
      </c>
      <c r="AE347" s="36">
        <v>98</v>
      </c>
      <c r="AF347" s="36">
        <v>34</v>
      </c>
      <c r="AG347" s="36">
        <v>34</v>
      </c>
      <c r="AH347" s="36">
        <v>82983</v>
      </c>
      <c r="AI347" s="36">
        <v>788</v>
      </c>
      <c r="AJ347" s="36">
        <v>0</v>
      </c>
      <c r="AK347" s="36">
        <v>1239145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0</v>
      </c>
      <c r="AR347" s="36">
        <v>0</v>
      </c>
      <c r="AS347" s="36">
        <v>0</v>
      </c>
      <c r="AT347" s="36">
        <v>25110</v>
      </c>
      <c r="AU347" s="36">
        <v>0</v>
      </c>
      <c r="AV347" s="36">
        <v>0</v>
      </c>
      <c r="AW347" s="36">
        <v>1627</v>
      </c>
      <c r="AX347" s="36">
        <v>0</v>
      </c>
      <c r="AY347" s="36">
        <v>107751</v>
      </c>
      <c r="AZ347" s="36">
        <v>204901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>
        <v>0</v>
      </c>
      <c r="BO347" s="36">
        <v>0</v>
      </c>
      <c r="BP347" s="36">
        <v>0</v>
      </c>
      <c r="BQ347" s="36">
        <v>0</v>
      </c>
      <c r="BR347" s="36">
        <v>0</v>
      </c>
      <c r="BS347" s="36">
        <v>0</v>
      </c>
      <c r="BT347" s="36">
        <v>0</v>
      </c>
      <c r="BU347" s="36">
        <v>0</v>
      </c>
      <c r="BV347" s="36">
        <v>0</v>
      </c>
      <c r="BW347" s="36">
        <v>0</v>
      </c>
      <c r="BX347" s="3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1396895</v>
      </c>
      <c r="CE347" s="36">
        <v>1662305</v>
      </c>
      <c r="CF347" s="36">
        <v>0</v>
      </c>
      <c r="CG347" s="36">
        <v>265410</v>
      </c>
      <c r="CH347" s="36">
        <v>0</v>
      </c>
      <c r="CI347" s="36">
        <v>0</v>
      </c>
      <c r="CJ347" s="36">
        <v>0</v>
      </c>
      <c r="CK347" s="36">
        <v>0</v>
      </c>
      <c r="CL347" s="36">
        <v>265410</v>
      </c>
      <c r="CM347" s="36">
        <v>-1662305</v>
      </c>
      <c r="CN347" s="36">
        <v>0</v>
      </c>
      <c r="CO347" s="36">
        <v>0</v>
      </c>
      <c r="CP347" s="36">
        <v>0</v>
      </c>
      <c r="CQ347" s="36">
        <v>0</v>
      </c>
      <c r="CR347" s="36">
        <v>0</v>
      </c>
      <c r="CS347" s="36">
        <v>0</v>
      </c>
      <c r="CT347" s="36">
        <v>0</v>
      </c>
      <c r="CU347" s="36">
        <v>0</v>
      </c>
      <c r="CV347" s="36">
        <v>0</v>
      </c>
      <c r="CW347" s="36">
        <v>0</v>
      </c>
      <c r="CX347" s="36">
        <v>0</v>
      </c>
      <c r="CY347" s="36">
        <v>0</v>
      </c>
      <c r="CZ347" s="36">
        <v>0</v>
      </c>
      <c r="DA347" s="36">
        <v>0</v>
      </c>
      <c r="DB347" s="36">
        <v>0</v>
      </c>
      <c r="DC347" s="36">
        <v>0</v>
      </c>
      <c r="DD347" s="36">
        <v>364614</v>
      </c>
      <c r="DE347" s="36">
        <v>-1297691</v>
      </c>
      <c r="DF347" s="36">
        <v>0</v>
      </c>
      <c r="DG347" s="36">
        <v>0</v>
      </c>
      <c r="DH347" s="36">
        <v>0</v>
      </c>
      <c r="DI347" s="36">
        <v>0</v>
      </c>
      <c r="DJ347" s="36">
        <v>0</v>
      </c>
      <c r="DK347" s="36">
        <v>0</v>
      </c>
      <c r="DL347" s="36">
        <v>0</v>
      </c>
      <c r="DM347" s="36">
        <v>0</v>
      </c>
      <c r="DN347" s="36">
        <v>0</v>
      </c>
      <c r="DO347" s="36">
        <v>0</v>
      </c>
      <c r="DP347" s="36">
        <v>0</v>
      </c>
      <c r="DQ347" s="36">
        <v>0</v>
      </c>
      <c r="DR347" s="36">
        <v>0</v>
      </c>
      <c r="DS347" s="36">
        <v>0</v>
      </c>
      <c r="DT347" s="36">
        <v>0</v>
      </c>
      <c r="DU347" s="36">
        <v>0</v>
      </c>
      <c r="DV347" s="36">
        <v>0</v>
      </c>
      <c r="DW347" s="36">
        <v>0</v>
      </c>
      <c r="DX347" s="36">
        <v>0</v>
      </c>
      <c r="DY347" s="36">
        <v>0</v>
      </c>
      <c r="DZ347" s="36">
        <v>0</v>
      </c>
      <c r="EA347" s="36">
        <v>0</v>
      </c>
      <c r="EB347" s="36">
        <v>0</v>
      </c>
      <c r="EC347" s="36">
        <v>0</v>
      </c>
      <c r="ED347" s="36">
        <v>0</v>
      </c>
      <c r="EE347" s="36">
        <v>0</v>
      </c>
      <c r="EF347" s="36">
        <v>0</v>
      </c>
      <c r="EG347" s="36">
        <v>0</v>
      </c>
      <c r="EH347" s="36">
        <v>0</v>
      </c>
      <c r="EI347" s="36">
        <v>0</v>
      </c>
      <c r="EJ347" s="36">
        <v>0</v>
      </c>
      <c r="EK347" s="36">
        <v>0</v>
      </c>
      <c r="EL347" s="36">
        <v>0</v>
      </c>
      <c r="EM347" s="36">
        <v>0</v>
      </c>
      <c r="EN347" s="36">
        <v>0</v>
      </c>
      <c r="EO347" s="36">
        <v>0</v>
      </c>
      <c r="EP347" s="36">
        <v>0</v>
      </c>
      <c r="EQ347" s="36">
        <v>0</v>
      </c>
      <c r="ER347" s="36">
        <v>0</v>
      </c>
      <c r="ES347" s="36">
        <v>0</v>
      </c>
      <c r="ET347" s="36">
        <v>0</v>
      </c>
      <c r="EU347" s="36">
        <v>0</v>
      </c>
      <c r="EV347" s="36">
        <v>0</v>
      </c>
      <c r="EW347" s="36">
        <v>0</v>
      </c>
      <c r="EX347" s="36">
        <v>0</v>
      </c>
      <c r="EY347" s="36">
        <v>0</v>
      </c>
      <c r="EZ347" s="36">
        <v>-364614</v>
      </c>
      <c r="FA347" s="36">
        <v>0</v>
      </c>
      <c r="FB347" s="36">
        <v>0</v>
      </c>
      <c r="FC347" s="36">
        <v>0</v>
      </c>
      <c r="FD347" s="36">
        <v>0</v>
      </c>
      <c r="FE347" s="36">
        <v>0</v>
      </c>
      <c r="FF347" s="36">
        <v>0</v>
      </c>
      <c r="FG347" s="36">
        <v>0</v>
      </c>
      <c r="FH347" s="36">
        <v>0</v>
      </c>
      <c r="FI347" s="36">
        <v>0</v>
      </c>
      <c r="FJ347" s="36">
        <v>0</v>
      </c>
      <c r="FK347" s="36">
        <v>0</v>
      </c>
      <c r="FL347" s="36">
        <v>0</v>
      </c>
      <c r="FM347" s="36">
        <v>0</v>
      </c>
      <c r="FN347" s="36">
        <v>0</v>
      </c>
      <c r="FO347" s="36">
        <v>0</v>
      </c>
      <c r="FP347" s="36">
        <v>-364614</v>
      </c>
      <c r="FQ347" s="36">
        <v>265410</v>
      </c>
      <c r="FR347" s="36">
        <v>0</v>
      </c>
      <c r="FS347" s="37"/>
      <c r="FT347" s="39">
        <f t="shared" si="199"/>
        <v>69734</v>
      </c>
      <c r="FU347" s="39">
        <f t="shared" si="200"/>
        <v>662</v>
      </c>
      <c r="FV347" s="39">
        <f t="shared" si="201"/>
        <v>0</v>
      </c>
      <c r="FW347" s="39">
        <f t="shared" si="202"/>
        <v>1041298</v>
      </c>
      <c r="FX347" s="39">
        <f t="shared" si="203"/>
        <v>0</v>
      </c>
      <c r="FY347" s="39">
        <f t="shared" si="204"/>
        <v>21101</v>
      </c>
      <c r="FZ347" s="39">
        <f t="shared" si="205"/>
        <v>0</v>
      </c>
      <c r="GA347" s="39">
        <f t="shared" si="206"/>
        <v>90547</v>
      </c>
      <c r="GB347" s="39">
        <f t="shared" si="207"/>
        <v>172186</v>
      </c>
      <c r="GC347" s="39">
        <f t="shared" si="208"/>
        <v>0</v>
      </c>
      <c r="GD347" s="39">
        <f t="shared" si="209"/>
        <v>0</v>
      </c>
      <c r="GE347" s="39">
        <f t="shared" si="210"/>
        <v>0</v>
      </c>
      <c r="GF347" s="39"/>
      <c r="GG347" s="39"/>
      <c r="GH347" s="39">
        <f t="shared" si="211"/>
        <v>1367.2268907563025</v>
      </c>
      <c r="GI347" s="39">
        <f t="shared" si="212"/>
        <v>-364614</v>
      </c>
      <c r="GJ347" s="39">
        <f t="shared" si="213"/>
        <v>1396895.2268907563</v>
      </c>
      <c r="GK347" s="39"/>
      <c r="GL347" s="39">
        <f t="shared" si="214"/>
        <v>0</v>
      </c>
      <c r="GM347" s="39"/>
      <c r="GN347" s="39">
        <f t="shared" si="219"/>
        <v>-364614</v>
      </c>
      <c r="GO347" s="40">
        <f t="shared" si="215"/>
        <v>265410</v>
      </c>
      <c r="GP347" s="40">
        <f t="shared" si="216"/>
        <v>1662305.2268907563</v>
      </c>
      <c r="GQ347" s="40">
        <f t="shared" si="217"/>
        <v>1297691.2268907563</v>
      </c>
      <c r="GR347" s="39" t="str">
        <f>IFERROR(VLOOKUP(CONCATENATE(C347,R347,S347),'Clientes Afectados'!$L$4:$M$249,2,0),"NO")</f>
        <v>NO</v>
      </c>
      <c r="GS347" s="64">
        <f t="shared" si="218"/>
        <v>32</v>
      </c>
      <c r="GT347" s="39" t="e">
        <f>+IF(GS347&gt;#REF!,"SI","NO")</f>
        <v>#REF!</v>
      </c>
    </row>
    <row r="348" spans="1:202" x14ac:dyDescent="0.25">
      <c r="A348" s="35">
        <v>42979</v>
      </c>
      <c r="B348" s="36">
        <v>1594986</v>
      </c>
      <c r="C348" s="36">
        <v>2510800</v>
      </c>
      <c r="D348" s="36">
        <v>2510800</v>
      </c>
      <c r="E348" s="37" t="s">
        <v>353</v>
      </c>
      <c r="F348" s="37" t="s">
        <v>305</v>
      </c>
      <c r="G348" s="37" t="s">
        <v>341</v>
      </c>
      <c r="H348" s="85" t="s">
        <v>231</v>
      </c>
      <c r="I348" s="37" t="s">
        <v>232</v>
      </c>
      <c r="J348" s="37" t="s">
        <v>233</v>
      </c>
      <c r="K348" s="37" t="s">
        <v>234</v>
      </c>
      <c r="L348" s="37" t="s">
        <v>235</v>
      </c>
      <c r="M348" s="37" t="s">
        <v>279</v>
      </c>
      <c r="N348" s="37" t="s">
        <v>330</v>
      </c>
      <c r="O348" s="37" t="s">
        <v>330</v>
      </c>
      <c r="P348" s="37" t="s">
        <v>239</v>
      </c>
      <c r="Q348" s="37" t="s">
        <v>240</v>
      </c>
      <c r="R348" s="38">
        <v>42951</v>
      </c>
      <c r="S348" s="38">
        <v>42983</v>
      </c>
      <c r="T348" s="38">
        <v>42985</v>
      </c>
      <c r="U348" s="36">
        <v>201914534</v>
      </c>
      <c r="V348" s="36">
        <v>40315</v>
      </c>
      <c r="W348" s="36">
        <v>0</v>
      </c>
      <c r="X348" s="36">
        <v>6577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99</v>
      </c>
      <c r="AE348" s="36">
        <v>208</v>
      </c>
      <c r="AF348" s="36">
        <v>99</v>
      </c>
      <c r="AG348" s="36">
        <v>99</v>
      </c>
      <c r="AH348" s="36">
        <v>0</v>
      </c>
      <c r="AI348" s="36">
        <v>788</v>
      </c>
      <c r="AJ348" s="36">
        <v>0</v>
      </c>
      <c r="AK348" s="36">
        <v>2942749</v>
      </c>
      <c r="AL348" s="36">
        <v>0</v>
      </c>
      <c r="AM348" s="36">
        <v>0</v>
      </c>
      <c r="AN348" s="36">
        <v>0</v>
      </c>
      <c r="AO348" s="36">
        <v>0</v>
      </c>
      <c r="AP348" s="36">
        <v>0</v>
      </c>
      <c r="AQ348" s="36">
        <v>0</v>
      </c>
      <c r="AR348" s="36">
        <v>0</v>
      </c>
      <c r="AS348" s="36">
        <v>0</v>
      </c>
      <c r="AT348" s="36">
        <v>59633</v>
      </c>
      <c r="AU348" s="36">
        <v>0</v>
      </c>
      <c r="AV348" s="36">
        <v>0</v>
      </c>
      <c r="AW348" s="36">
        <v>3862</v>
      </c>
      <c r="AX348" s="36">
        <v>0</v>
      </c>
      <c r="AY348" s="36">
        <v>229245</v>
      </c>
      <c r="AZ348" s="36">
        <v>596623</v>
      </c>
      <c r="BA348" s="36">
        <v>0</v>
      </c>
      <c r="BB348" s="36">
        <v>0</v>
      </c>
      <c r="BC348" s="36">
        <v>0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0</v>
      </c>
      <c r="BN348" s="36">
        <v>0</v>
      </c>
      <c r="BO348" s="36">
        <v>0</v>
      </c>
      <c r="BP348" s="36">
        <v>0</v>
      </c>
      <c r="BQ348" s="36">
        <v>0</v>
      </c>
      <c r="BR348" s="36">
        <v>0</v>
      </c>
      <c r="BS348" s="36">
        <v>0</v>
      </c>
      <c r="BT348" s="36">
        <v>0</v>
      </c>
      <c r="BU348" s="36">
        <v>0</v>
      </c>
      <c r="BV348" s="36">
        <v>0</v>
      </c>
      <c r="BW348" s="36">
        <v>0</v>
      </c>
      <c r="BX348" s="3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3220924</v>
      </c>
      <c r="CE348" s="36">
        <v>3832900</v>
      </c>
      <c r="CF348" s="36">
        <v>0</v>
      </c>
      <c r="CG348" s="36">
        <v>611976</v>
      </c>
      <c r="CH348" s="36">
        <v>0</v>
      </c>
      <c r="CI348" s="36">
        <v>0</v>
      </c>
      <c r="CJ348" s="36">
        <v>0</v>
      </c>
      <c r="CK348" s="36">
        <v>0</v>
      </c>
      <c r="CL348" s="36">
        <v>611976</v>
      </c>
      <c r="CM348" s="36">
        <v>-3832900</v>
      </c>
      <c r="CN348" s="36">
        <v>0</v>
      </c>
      <c r="CO348" s="36">
        <v>0</v>
      </c>
      <c r="CP348" s="36">
        <v>0</v>
      </c>
      <c r="CQ348" s="36">
        <v>0</v>
      </c>
      <c r="CR348" s="36">
        <v>0</v>
      </c>
      <c r="CS348" s="36">
        <v>0</v>
      </c>
      <c r="CT348" s="36">
        <v>0</v>
      </c>
      <c r="CU348" s="36">
        <v>0</v>
      </c>
      <c r="CV348" s="36">
        <v>0</v>
      </c>
      <c r="CW348" s="36">
        <v>0</v>
      </c>
      <c r="CX348" s="36">
        <v>0</v>
      </c>
      <c r="CY348" s="36">
        <v>0</v>
      </c>
      <c r="CZ348" s="36">
        <v>0</v>
      </c>
      <c r="DA348" s="36">
        <v>0</v>
      </c>
      <c r="DB348" s="36">
        <v>0</v>
      </c>
      <c r="DC348" s="36">
        <v>0</v>
      </c>
      <c r="DD348" s="36">
        <v>0</v>
      </c>
      <c r="DE348" s="36">
        <v>-3832900</v>
      </c>
      <c r="DF348" s="36">
        <v>0</v>
      </c>
      <c r="DG348" s="36">
        <v>0</v>
      </c>
      <c r="DH348" s="36">
        <v>0</v>
      </c>
      <c r="DI348" s="36">
        <v>0</v>
      </c>
      <c r="DJ348" s="36">
        <v>0</v>
      </c>
      <c r="DK348" s="36">
        <v>0</v>
      </c>
      <c r="DL348" s="36">
        <v>0</v>
      </c>
      <c r="DM348" s="36">
        <v>0</v>
      </c>
      <c r="DN348" s="36">
        <v>0</v>
      </c>
      <c r="DO348" s="36">
        <v>0</v>
      </c>
      <c r="DP348" s="36">
        <v>0</v>
      </c>
      <c r="DQ348" s="36">
        <v>0</v>
      </c>
      <c r="DR348" s="36">
        <v>0</v>
      </c>
      <c r="DS348" s="36">
        <v>0</v>
      </c>
      <c r="DT348" s="36">
        <v>0</v>
      </c>
      <c r="DU348" s="36">
        <v>0</v>
      </c>
      <c r="DV348" s="36">
        <v>0</v>
      </c>
      <c r="DW348" s="36">
        <v>0</v>
      </c>
      <c r="DX348" s="36">
        <v>0</v>
      </c>
      <c r="DY348" s="36">
        <v>0</v>
      </c>
      <c r="DZ348" s="36">
        <v>0</v>
      </c>
      <c r="EA348" s="36">
        <v>0</v>
      </c>
      <c r="EB348" s="36">
        <v>0</v>
      </c>
      <c r="EC348" s="36">
        <v>0</v>
      </c>
      <c r="ED348" s="36">
        <v>0</v>
      </c>
      <c r="EE348" s="36">
        <v>0</v>
      </c>
      <c r="EF348" s="36">
        <v>0</v>
      </c>
      <c r="EG348" s="36">
        <v>0</v>
      </c>
      <c r="EH348" s="36">
        <v>0</v>
      </c>
      <c r="EI348" s="36">
        <v>0</v>
      </c>
      <c r="EJ348" s="36">
        <v>0</v>
      </c>
      <c r="EK348" s="36">
        <v>0</v>
      </c>
      <c r="EL348" s="36">
        <v>0</v>
      </c>
      <c r="EM348" s="36">
        <v>0</v>
      </c>
      <c r="EN348" s="36">
        <v>0</v>
      </c>
      <c r="EO348" s="36">
        <v>0</v>
      </c>
      <c r="EP348" s="36">
        <v>0</v>
      </c>
      <c r="EQ348" s="36">
        <v>0</v>
      </c>
      <c r="ER348" s="36">
        <v>0</v>
      </c>
      <c r="ES348" s="36">
        <v>0</v>
      </c>
      <c r="ET348" s="36">
        <v>0</v>
      </c>
      <c r="EU348" s="36">
        <v>0</v>
      </c>
      <c r="EV348" s="36">
        <v>0</v>
      </c>
      <c r="EW348" s="36">
        <v>0</v>
      </c>
      <c r="EX348" s="36">
        <v>0</v>
      </c>
      <c r="EY348" s="36">
        <v>0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>
        <v>0</v>
      </c>
      <c r="FF348" s="36">
        <v>0</v>
      </c>
      <c r="FG348" s="36">
        <v>0</v>
      </c>
      <c r="FH348" s="36">
        <v>0</v>
      </c>
      <c r="FI348" s="36">
        <v>0</v>
      </c>
      <c r="FJ348" s="36">
        <v>0</v>
      </c>
      <c r="FK348" s="36">
        <v>0</v>
      </c>
      <c r="FL348" s="36">
        <v>0</v>
      </c>
      <c r="FM348" s="36">
        <v>0</v>
      </c>
      <c r="FN348" s="36">
        <v>0</v>
      </c>
      <c r="FO348" s="36">
        <v>0</v>
      </c>
      <c r="FP348" s="36">
        <v>0</v>
      </c>
      <c r="FQ348" s="36">
        <v>611976</v>
      </c>
      <c r="FR348" s="36">
        <v>0</v>
      </c>
      <c r="FS348" s="37"/>
      <c r="FT348" s="39">
        <f t="shared" ref="FT348:FT411" si="220">ROUND(AH348/1.19,0)</f>
        <v>0</v>
      </c>
      <c r="FU348" s="39">
        <f t="shared" ref="FU348:FU411" si="221">ROUND(AI348/1.19,0)</f>
        <v>662</v>
      </c>
      <c r="FV348" s="39">
        <f t="shared" ref="FV348:FV411" si="222">ROUND(AJ348/1.19,0)</f>
        <v>0</v>
      </c>
      <c r="FW348" s="39">
        <f t="shared" ref="FW348:FW411" si="223">ROUND(AK348/1.19,0)</f>
        <v>2472898</v>
      </c>
      <c r="FX348" s="39">
        <f t="shared" ref="FX348:FX411" si="224">ROUND(AL348/1.19,0)</f>
        <v>0</v>
      </c>
      <c r="FY348" s="39">
        <f t="shared" ref="FY348:FY411" si="225">ROUND(AT348/1.19,0)</f>
        <v>50112</v>
      </c>
      <c r="FZ348" s="39">
        <f t="shared" ref="FZ348:FZ411" si="226">ROUND(AN348/1.19,0)</f>
        <v>0</v>
      </c>
      <c r="GA348" s="39">
        <f t="shared" ref="GA348:GA411" si="227">ROUND(AY348/1.19,0)</f>
        <v>192643</v>
      </c>
      <c r="GB348" s="39">
        <f t="shared" ref="GB348:GB411" si="228">ROUND(AZ348/1.19,0)</f>
        <v>501364</v>
      </c>
      <c r="GC348" s="39">
        <f t="shared" ref="GC348:GC411" si="229">ROUND(BA348/1.19,0)</f>
        <v>0</v>
      </c>
      <c r="GD348" s="39">
        <f t="shared" ref="GD348:GD411" si="230">ROUND(BN348/1.19,0)</f>
        <v>0</v>
      </c>
      <c r="GE348" s="39">
        <f t="shared" ref="GE348:GE411" si="231">ROUND(BO348/1.19,0)</f>
        <v>0</v>
      </c>
      <c r="GF348" s="39"/>
      <c r="GG348" s="39"/>
      <c r="GH348" s="39">
        <f t="shared" ref="GH348:GH411" si="232">AW348/1.19</f>
        <v>3245.3781512605042</v>
      </c>
      <c r="GI348" s="39">
        <f t="shared" ref="GI348:GI411" si="233">EZ348</f>
        <v>0</v>
      </c>
      <c r="GJ348" s="39">
        <f t="shared" ref="GJ348:GJ411" si="234">SUM(FT348:GE348)+GH348</f>
        <v>3220924.3781512603</v>
      </c>
      <c r="GK348" s="39"/>
      <c r="GL348" s="39">
        <f t="shared" ref="GL348:GL411" si="235">BP348</f>
        <v>0</v>
      </c>
      <c r="GM348" s="39"/>
      <c r="GN348" s="39">
        <f t="shared" si="219"/>
        <v>0</v>
      </c>
      <c r="GO348" s="40">
        <f t="shared" ref="GO348:GO411" si="236">ROUND(GJ348*0.19,0)</f>
        <v>611976</v>
      </c>
      <c r="GP348" s="40">
        <f t="shared" ref="GP348:GP411" si="237">+GJ348+GO348</f>
        <v>3832900.3781512603</v>
      </c>
      <c r="GQ348" s="40">
        <f t="shared" ref="GQ348:GQ411" si="238">+GP348+GK348+GL348+GM348+GN348</f>
        <v>3832900.3781512603</v>
      </c>
      <c r="GR348" s="39" t="str">
        <f>IFERROR(VLOOKUP(CONCATENATE(C348,R348,S348),'Clientes Afectados'!$L$4:$M$249,2,0),"NO")</f>
        <v>NO</v>
      </c>
      <c r="GS348" s="64">
        <f t="shared" si="218"/>
        <v>32</v>
      </c>
      <c r="GT348" s="39" t="e">
        <f>+IF(GS348&gt;#REF!,"SI","NO")</f>
        <v>#REF!</v>
      </c>
    </row>
    <row r="349" spans="1:202" x14ac:dyDescent="0.25">
      <c r="A349" s="35">
        <v>42979</v>
      </c>
      <c r="B349" s="36">
        <v>1594986</v>
      </c>
      <c r="C349" s="36">
        <v>2797207</v>
      </c>
      <c r="D349" s="36">
        <v>2797207</v>
      </c>
      <c r="E349" s="37" t="s">
        <v>282</v>
      </c>
      <c r="F349" s="37" t="s">
        <v>305</v>
      </c>
      <c r="G349" s="37" t="s">
        <v>284</v>
      </c>
      <c r="H349" s="85" t="s">
        <v>285</v>
      </c>
      <c r="I349" s="37" t="s">
        <v>286</v>
      </c>
      <c r="J349" s="37" t="s">
        <v>233</v>
      </c>
      <c r="K349" s="37" t="s">
        <v>234</v>
      </c>
      <c r="L349" s="37" t="s">
        <v>235</v>
      </c>
      <c r="M349" s="37" t="s">
        <v>245</v>
      </c>
      <c r="N349" s="37" t="s">
        <v>246</v>
      </c>
      <c r="O349" s="37" t="s">
        <v>246</v>
      </c>
      <c r="P349" s="37" t="s">
        <v>281</v>
      </c>
      <c r="Q349" s="37" t="s">
        <v>240</v>
      </c>
      <c r="R349" s="38">
        <v>42951</v>
      </c>
      <c r="S349" s="38">
        <v>42983</v>
      </c>
      <c r="T349" s="38">
        <v>42985</v>
      </c>
      <c r="U349" s="36">
        <v>201914534</v>
      </c>
      <c r="V349" s="36">
        <v>5331</v>
      </c>
      <c r="W349" s="36">
        <v>0</v>
      </c>
      <c r="X349" s="36">
        <v>1501</v>
      </c>
      <c r="Y349" s="36">
        <v>0</v>
      </c>
      <c r="Z349" s="36">
        <v>0</v>
      </c>
      <c r="AA349" s="36">
        <v>0</v>
      </c>
      <c r="AB349" s="36">
        <v>0</v>
      </c>
      <c r="AC349" s="36">
        <v>0</v>
      </c>
      <c r="AD349" s="36">
        <v>46</v>
      </c>
      <c r="AE349" s="36">
        <v>46</v>
      </c>
      <c r="AF349" s="36">
        <v>45</v>
      </c>
      <c r="AG349" s="36">
        <v>45</v>
      </c>
      <c r="AH349" s="36">
        <v>0</v>
      </c>
      <c r="AI349" s="36">
        <v>788</v>
      </c>
      <c r="AJ349" s="36">
        <v>0</v>
      </c>
      <c r="AK349" s="36">
        <v>410573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7885</v>
      </c>
      <c r="AU349" s="36">
        <v>0</v>
      </c>
      <c r="AV349" s="36">
        <v>0</v>
      </c>
      <c r="AW349" s="36">
        <v>511</v>
      </c>
      <c r="AX349" s="36">
        <v>0</v>
      </c>
      <c r="AY349" s="36">
        <v>122206</v>
      </c>
      <c r="AZ349" s="36">
        <v>403872</v>
      </c>
      <c r="BA349" s="36">
        <v>0</v>
      </c>
      <c r="BB349" s="36">
        <v>0</v>
      </c>
      <c r="BC349" s="36">
        <v>0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>
        <v>0</v>
      </c>
      <c r="BO349" s="36">
        <v>0</v>
      </c>
      <c r="BP349" s="36">
        <v>0</v>
      </c>
      <c r="BQ349" s="36">
        <v>0</v>
      </c>
      <c r="BR349" s="36">
        <v>0</v>
      </c>
      <c r="BS349" s="36">
        <v>0</v>
      </c>
      <c r="BT349" s="36">
        <v>0</v>
      </c>
      <c r="BU349" s="36">
        <v>0</v>
      </c>
      <c r="BV349" s="36">
        <v>0</v>
      </c>
      <c r="BW349" s="36">
        <v>0</v>
      </c>
      <c r="BX349" s="3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794818</v>
      </c>
      <c r="CE349" s="36">
        <v>945833</v>
      </c>
      <c r="CF349" s="36">
        <v>0</v>
      </c>
      <c r="CG349" s="36">
        <v>151015</v>
      </c>
      <c r="CH349" s="36">
        <v>0</v>
      </c>
      <c r="CI349" s="36">
        <v>0</v>
      </c>
      <c r="CJ349" s="36">
        <v>0</v>
      </c>
      <c r="CK349" s="36">
        <v>0</v>
      </c>
      <c r="CL349" s="36">
        <v>151015</v>
      </c>
      <c r="CM349" s="36">
        <v>-945833</v>
      </c>
      <c r="CN349" s="36">
        <v>0</v>
      </c>
      <c r="CO349" s="36">
        <v>0</v>
      </c>
      <c r="CP349" s="36">
        <v>0</v>
      </c>
      <c r="CQ349" s="36">
        <v>0</v>
      </c>
      <c r="CR349" s="36">
        <v>0</v>
      </c>
      <c r="CS349" s="36">
        <v>0</v>
      </c>
      <c r="CT349" s="36">
        <v>0</v>
      </c>
      <c r="CU349" s="36">
        <v>0</v>
      </c>
      <c r="CV349" s="36">
        <v>0</v>
      </c>
      <c r="CW349" s="36">
        <v>0</v>
      </c>
      <c r="CX349" s="36">
        <v>0</v>
      </c>
      <c r="CY349" s="36">
        <v>0</v>
      </c>
      <c r="CZ349" s="36">
        <v>0</v>
      </c>
      <c r="DA349" s="36">
        <v>0</v>
      </c>
      <c r="DB349" s="36">
        <v>0</v>
      </c>
      <c r="DC349" s="36">
        <v>0</v>
      </c>
      <c r="DD349" s="36">
        <v>0</v>
      </c>
      <c r="DE349" s="36">
        <v>-945833</v>
      </c>
      <c r="DF349" s="36">
        <v>0</v>
      </c>
      <c r="DG349" s="36">
        <v>0</v>
      </c>
      <c r="DH349" s="36">
        <v>0</v>
      </c>
      <c r="DI349" s="36">
        <v>0</v>
      </c>
      <c r="DJ349" s="36">
        <v>0</v>
      </c>
      <c r="DK349" s="36">
        <v>0</v>
      </c>
      <c r="DL349" s="36">
        <v>0</v>
      </c>
      <c r="DM349" s="36">
        <v>0</v>
      </c>
      <c r="DN349" s="36">
        <v>0</v>
      </c>
      <c r="DO349" s="36">
        <v>0</v>
      </c>
      <c r="DP349" s="36">
        <v>0</v>
      </c>
      <c r="DQ349" s="36">
        <v>0</v>
      </c>
      <c r="DR349" s="36">
        <v>0</v>
      </c>
      <c r="DS349" s="36">
        <v>0</v>
      </c>
      <c r="DT349" s="36">
        <v>0</v>
      </c>
      <c r="DU349" s="36">
        <v>0</v>
      </c>
      <c r="DV349" s="36">
        <v>0</v>
      </c>
      <c r="DW349" s="36">
        <v>0</v>
      </c>
      <c r="DX349" s="36">
        <v>0</v>
      </c>
      <c r="DY349" s="36">
        <v>0</v>
      </c>
      <c r="DZ349" s="36">
        <v>0</v>
      </c>
      <c r="EA349" s="36">
        <v>0</v>
      </c>
      <c r="EB349" s="36">
        <v>0</v>
      </c>
      <c r="EC349" s="36">
        <v>0</v>
      </c>
      <c r="ED349" s="36">
        <v>0</v>
      </c>
      <c r="EE349" s="36">
        <v>0</v>
      </c>
      <c r="EF349" s="36">
        <v>0</v>
      </c>
      <c r="EG349" s="36">
        <v>0</v>
      </c>
      <c r="EH349" s="36">
        <v>0</v>
      </c>
      <c r="EI349" s="36">
        <v>0</v>
      </c>
      <c r="EJ349" s="36">
        <v>0</v>
      </c>
      <c r="EK349" s="36">
        <v>0</v>
      </c>
      <c r="EL349" s="36">
        <v>0</v>
      </c>
      <c r="EM349" s="36">
        <v>0</v>
      </c>
      <c r="EN349" s="36">
        <v>0</v>
      </c>
      <c r="EO349" s="36">
        <v>0</v>
      </c>
      <c r="EP349" s="36">
        <v>0</v>
      </c>
      <c r="EQ349" s="36">
        <v>0</v>
      </c>
      <c r="ER349" s="36">
        <v>0</v>
      </c>
      <c r="ES349" s="36">
        <v>0</v>
      </c>
      <c r="ET349" s="36">
        <v>0</v>
      </c>
      <c r="EU349" s="36">
        <v>0</v>
      </c>
      <c r="EV349" s="36">
        <v>0</v>
      </c>
      <c r="EW349" s="36">
        <v>0</v>
      </c>
      <c r="EX349" s="36">
        <v>0</v>
      </c>
      <c r="EY349" s="36">
        <v>0</v>
      </c>
      <c r="EZ349" s="36">
        <v>0</v>
      </c>
      <c r="FA349" s="36">
        <v>0</v>
      </c>
      <c r="FB349" s="36">
        <v>0</v>
      </c>
      <c r="FC349" s="36">
        <v>0</v>
      </c>
      <c r="FD349" s="36">
        <v>0</v>
      </c>
      <c r="FE349" s="36">
        <v>0</v>
      </c>
      <c r="FF349" s="36">
        <v>0</v>
      </c>
      <c r="FG349" s="36">
        <v>0</v>
      </c>
      <c r="FH349" s="36">
        <v>0</v>
      </c>
      <c r="FI349" s="36">
        <v>0</v>
      </c>
      <c r="FJ349" s="36">
        <v>0</v>
      </c>
      <c r="FK349" s="36">
        <v>0</v>
      </c>
      <c r="FL349" s="36">
        <v>0</v>
      </c>
      <c r="FM349" s="36">
        <v>0</v>
      </c>
      <c r="FN349" s="36">
        <v>0</v>
      </c>
      <c r="FO349" s="36">
        <v>0</v>
      </c>
      <c r="FP349" s="36">
        <v>0</v>
      </c>
      <c r="FQ349" s="36">
        <v>151015</v>
      </c>
      <c r="FR349" s="36">
        <v>0</v>
      </c>
      <c r="FS349" s="37"/>
      <c r="FT349" s="39">
        <f t="shared" si="220"/>
        <v>0</v>
      </c>
      <c r="FU349" s="39">
        <f t="shared" si="221"/>
        <v>662</v>
      </c>
      <c r="FV349" s="39">
        <f t="shared" si="222"/>
        <v>0</v>
      </c>
      <c r="FW349" s="39">
        <f t="shared" si="223"/>
        <v>345019</v>
      </c>
      <c r="FX349" s="39">
        <f t="shared" si="224"/>
        <v>0</v>
      </c>
      <c r="FY349" s="39">
        <f t="shared" si="225"/>
        <v>6626</v>
      </c>
      <c r="FZ349" s="39">
        <f t="shared" si="226"/>
        <v>0</v>
      </c>
      <c r="GA349" s="39">
        <f t="shared" si="227"/>
        <v>102694</v>
      </c>
      <c r="GB349" s="39">
        <f t="shared" si="228"/>
        <v>339388</v>
      </c>
      <c r="GC349" s="39">
        <f t="shared" si="229"/>
        <v>0</v>
      </c>
      <c r="GD349" s="39">
        <f t="shared" si="230"/>
        <v>0</v>
      </c>
      <c r="GE349" s="39">
        <f t="shared" si="231"/>
        <v>0</v>
      </c>
      <c r="GF349" s="39"/>
      <c r="GG349" s="39"/>
      <c r="GH349" s="39">
        <f t="shared" si="232"/>
        <v>429.41176470588238</v>
      </c>
      <c r="GI349" s="39">
        <f t="shared" si="233"/>
        <v>0</v>
      </c>
      <c r="GJ349" s="39">
        <f t="shared" si="234"/>
        <v>794818.4117647059</v>
      </c>
      <c r="GK349" s="39"/>
      <c r="GL349" s="39">
        <f t="shared" si="235"/>
        <v>0</v>
      </c>
      <c r="GM349" s="39"/>
      <c r="GN349" s="39">
        <f t="shared" si="219"/>
        <v>0</v>
      </c>
      <c r="GO349" s="40">
        <f t="shared" si="236"/>
        <v>151015</v>
      </c>
      <c r="GP349" s="40">
        <f t="shared" si="237"/>
        <v>945833.4117647059</v>
      </c>
      <c r="GQ349" s="40">
        <f t="shared" si="238"/>
        <v>945833.4117647059</v>
      </c>
      <c r="GR349" s="39" t="str">
        <f>IFERROR(VLOOKUP(CONCATENATE(C349,R349,S349),'Clientes Afectados'!$L$4:$M$249,2,0),"NO")</f>
        <v>NO</v>
      </c>
      <c r="GS349" s="64">
        <f t="shared" si="218"/>
        <v>32</v>
      </c>
      <c r="GT349" s="39" t="e">
        <f>+IF(GS349&gt;#REF!,"SI","NO")</f>
        <v>#REF!</v>
      </c>
    </row>
    <row r="350" spans="1:202" x14ac:dyDescent="0.25">
      <c r="A350" s="35">
        <v>42948</v>
      </c>
      <c r="B350" s="36">
        <v>1594986</v>
      </c>
      <c r="C350" s="36">
        <v>532954</v>
      </c>
      <c r="D350" s="36">
        <v>532954</v>
      </c>
      <c r="E350" s="37" t="s">
        <v>342</v>
      </c>
      <c r="F350" s="37" t="s">
        <v>229</v>
      </c>
      <c r="G350" s="37" t="s">
        <v>309</v>
      </c>
      <c r="H350" s="85" t="s">
        <v>231</v>
      </c>
      <c r="I350" s="37" t="s">
        <v>310</v>
      </c>
      <c r="J350" s="37" t="s">
        <v>233</v>
      </c>
      <c r="K350" s="37" t="s">
        <v>234</v>
      </c>
      <c r="L350" s="37" t="s">
        <v>235</v>
      </c>
      <c r="M350" s="37" t="s">
        <v>311</v>
      </c>
      <c r="N350" s="37" t="s">
        <v>236</v>
      </c>
      <c r="O350" s="37" t="s">
        <v>236</v>
      </c>
      <c r="P350" s="37" t="s">
        <v>239</v>
      </c>
      <c r="Q350" s="37" t="s">
        <v>240</v>
      </c>
      <c r="R350" s="38">
        <v>42921</v>
      </c>
      <c r="S350" s="38">
        <v>42951</v>
      </c>
      <c r="T350" s="38">
        <v>42954</v>
      </c>
      <c r="U350" s="36">
        <v>200174767</v>
      </c>
      <c r="V350" s="36">
        <v>53553</v>
      </c>
      <c r="W350" s="36">
        <v>0</v>
      </c>
      <c r="X350" s="36">
        <v>17253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162</v>
      </c>
      <c r="AE350" s="36">
        <v>188</v>
      </c>
      <c r="AF350" s="36">
        <v>161</v>
      </c>
      <c r="AG350" s="36">
        <v>161</v>
      </c>
      <c r="AH350" s="36">
        <v>121150</v>
      </c>
      <c r="AI350" s="36">
        <v>1294</v>
      </c>
      <c r="AJ350" s="36">
        <v>0</v>
      </c>
      <c r="AK350" s="36">
        <v>3840387</v>
      </c>
      <c r="AL350" s="36"/>
      <c r="AM350" s="36"/>
      <c r="AN350" s="36">
        <v>0</v>
      </c>
      <c r="AO350" s="36"/>
      <c r="AP350" s="36"/>
      <c r="AQ350" s="36">
        <v>0</v>
      </c>
      <c r="AR350" s="36">
        <v>0</v>
      </c>
      <c r="AS350" s="36">
        <v>0</v>
      </c>
      <c r="AT350" s="36">
        <v>79214</v>
      </c>
      <c r="AU350" s="36">
        <v>0</v>
      </c>
      <c r="AV350" s="36">
        <v>0</v>
      </c>
      <c r="AW350" s="36"/>
      <c r="AX350" s="36">
        <v>0</v>
      </c>
      <c r="AY350" s="36">
        <v>120935</v>
      </c>
      <c r="AZ350" s="36">
        <v>928858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>
        <v>0</v>
      </c>
      <c r="BO350" s="36">
        <v>0</v>
      </c>
      <c r="BP350" s="36">
        <v>0</v>
      </c>
      <c r="BQ350" s="36">
        <v>0</v>
      </c>
      <c r="BR350" s="36">
        <v>0</v>
      </c>
      <c r="BS350" s="36">
        <v>0</v>
      </c>
      <c r="BT350" s="36">
        <v>0</v>
      </c>
      <c r="BU350" s="36">
        <v>0</v>
      </c>
      <c r="BV350" s="36">
        <v>0</v>
      </c>
      <c r="BW350" s="36">
        <v>0</v>
      </c>
      <c r="BX350" s="3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4278855</v>
      </c>
      <c r="CE350" s="36">
        <v>5091837</v>
      </c>
      <c r="CF350" s="36">
        <v>0</v>
      </c>
      <c r="CG350" s="36">
        <v>812982</v>
      </c>
      <c r="CH350" s="36">
        <v>0</v>
      </c>
      <c r="CI350" s="36">
        <v>0</v>
      </c>
      <c r="CJ350" s="36">
        <v>0</v>
      </c>
      <c r="CK350" s="36">
        <v>0</v>
      </c>
      <c r="CL350" s="36">
        <v>812982</v>
      </c>
      <c r="CM350" s="36">
        <v>-5091837</v>
      </c>
      <c r="CN350" s="36">
        <v>0</v>
      </c>
      <c r="CO350" s="36">
        <v>0</v>
      </c>
      <c r="CP350" s="36">
        <v>0</v>
      </c>
      <c r="CQ350" s="36">
        <v>0</v>
      </c>
      <c r="CR350" s="36">
        <v>0</v>
      </c>
      <c r="CS350" s="36">
        <v>0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0</v>
      </c>
      <c r="DA350" s="36">
        <v>0</v>
      </c>
      <c r="DB350" s="36">
        <v>0</v>
      </c>
      <c r="DC350" s="36">
        <v>0</v>
      </c>
      <c r="DD350" s="36">
        <v>0</v>
      </c>
      <c r="DE350" s="36">
        <v>-5091837</v>
      </c>
      <c r="DF350" s="36">
        <v>0</v>
      </c>
      <c r="DG350" s="36">
        <v>0</v>
      </c>
      <c r="DH350" s="36">
        <v>0</v>
      </c>
      <c r="DI350" s="36">
        <v>0</v>
      </c>
      <c r="DJ350" s="36">
        <v>0</v>
      </c>
      <c r="DK350" s="36">
        <v>0</v>
      </c>
      <c r="DL350" s="36">
        <v>0</v>
      </c>
      <c r="DM350" s="36">
        <v>0</v>
      </c>
      <c r="DN350" s="36">
        <v>0</v>
      </c>
      <c r="DO350" s="36">
        <v>0</v>
      </c>
      <c r="DP350" s="36">
        <v>0</v>
      </c>
      <c r="DQ350" s="36">
        <v>0</v>
      </c>
      <c r="DR350" s="36">
        <v>0</v>
      </c>
      <c r="DS350" s="36">
        <v>0</v>
      </c>
      <c r="DT350" s="36">
        <v>0</v>
      </c>
      <c r="DU350" s="36">
        <v>0</v>
      </c>
      <c r="DV350" s="36">
        <v>0</v>
      </c>
      <c r="DW350" s="36">
        <v>0</v>
      </c>
      <c r="DX350" s="36">
        <v>0</v>
      </c>
      <c r="DY350" s="36">
        <v>0</v>
      </c>
      <c r="DZ350" s="36">
        <v>0</v>
      </c>
      <c r="EA350" s="36">
        <v>0</v>
      </c>
      <c r="EB350" s="36">
        <v>0</v>
      </c>
      <c r="EC350" s="36">
        <v>0</v>
      </c>
      <c r="ED350" s="36">
        <v>0</v>
      </c>
      <c r="EE350" s="36">
        <v>0</v>
      </c>
      <c r="EF350" s="36">
        <v>0</v>
      </c>
      <c r="EG350" s="36">
        <v>0</v>
      </c>
      <c r="EH350" s="36">
        <v>0</v>
      </c>
      <c r="EI350" s="36">
        <v>0</v>
      </c>
      <c r="EJ350" s="36">
        <v>0</v>
      </c>
      <c r="EK350" s="36">
        <v>0</v>
      </c>
      <c r="EL350" s="36">
        <v>0</v>
      </c>
      <c r="EM350" s="36">
        <v>0</v>
      </c>
      <c r="EN350" s="36">
        <v>0</v>
      </c>
      <c r="EO350" s="36">
        <v>0</v>
      </c>
      <c r="EP350" s="36">
        <v>0</v>
      </c>
      <c r="EQ350" s="36">
        <v>0</v>
      </c>
      <c r="ER350" s="36">
        <v>0</v>
      </c>
      <c r="ES350" s="36">
        <v>0</v>
      </c>
      <c r="ET350" s="36">
        <v>0</v>
      </c>
      <c r="EU350" s="36">
        <v>0</v>
      </c>
      <c r="EV350" s="36">
        <v>0</v>
      </c>
      <c r="EW350" s="36">
        <v>0</v>
      </c>
      <c r="EX350" s="36">
        <v>0</v>
      </c>
      <c r="EY350" s="36">
        <v>0</v>
      </c>
      <c r="EZ350" s="36">
        <v>0</v>
      </c>
      <c r="FA350" s="36">
        <v>0</v>
      </c>
      <c r="FB350" s="36">
        <v>0</v>
      </c>
      <c r="FC350" s="36">
        <v>0</v>
      </c>
      <c r="FD350" s="36">
        <v>0</v>
      </c>
      <c r="FE350" s="36">
        <v>0</v>
      </c>
      <c r="FF350" s="36">
        <v>0</v>
      </c>
      <c r="FG350" s="36">
        <v>0</v>
      </c>
      <c r="FH350" s="36">
        <v>0</v>
      </c>
      <c r="FI350" s="36">
        <v>0</v>
      </c>
      <c r="FJ350" s="36">
        <v>0</v>
      </c>
      <c r="FK350" s="36">
        <v>0</v>
      </c>
      <c r="FL350" s="36">
        <v>0</v>
      </c>
      <c r="FM350" s="36">
        <v>0</v>
      </c>
      <c r="FN350" s="36">
        <v>0</v>
      </c>
      <c r="FO350" s="36">
        <v>0</v>
      </c>
      <c r="FP350" s="36">
        <v>0</v>
      </c>
      <c r="FQ350" s="36">
        <v>812982</v>
      </c>
      <c r="FR350" s="36">
        <v>0</v>
      </c>
      <c r="FS350" s="37"/>
      <c r="FT350" s="39">
        <f t="shared" si="220"/>
        <v>101807</v>
      </c>
      <c r="FU350" s="39">
        <f t="shared" si="221"/>
        <v>1087</v>
      </c>
      <c r="FV350" s="39">
        <f t="shared" si="222"/>
        <v>0</v>
      </c>
      <c r="FW350" s="39">
        <f t="shared" si="223"/>
        <v>3227216</v>
      </c>
      <c r="FX350" s="39">
        <f t="shared" si="224"/>
        <v>0</v>
      </c>
      <c r="FY350" s="39">
        <f t="shared" si="225"/>
        <v>66566</v>
      </c>
      <c r="FZ350" s="39">
        <f t="shared" si="226"/>
        <v>0</v>
      </c>
      <c r="GA350" s="39">
        <f t="shared" si="227"/>
        <v>101626</v>
      </c>
      <c r="GB350" s="39">
        <f t="shared" si="228"/>
        <v>780553</v>
      </c>
      <c r="GC350" s="39">
        <f t="shared" si="229"/>
        <v>0</v>
      </c>
      <c r="GD350" s="39">
        <f t="shared" si="230"/>
        <v>0</v>
      </c>
      <c r="GE350" s="39">
        <f t="shared" si="231"/>
        <v>0</v>
      </c>
      <c r="GF350" s="39"/>
      <c r="GG350" s="39"/>
      <c r="GH350" s="39">
        <f t="shared" si="232"/>
        <v>0</v>
      </c>
      <c r="GI350" s="39">
        <f t="shared" si="233"/>
        <v>0</v>
      </c>
      <c r="GJ350" s="39">
        <f t="shared" si="234"/>
        <v>4278855</v>
      </c>
      <c r="GK350" s="39"/>
      <c r="GL350" s="39">
        <f t="shared" si="235"/>
        <v>0</v>
      </c>
      <c r="GM350" s="39"/>
      <c r="GN350" s="39">
        <f t="shared" si="219"/>
        <v>0</v>
      </c>
      <c r="GO350" s="40">
        <f t="shared" si="236"/>
        <v>812982</v>
      </c>
      <c r="GP350" s="40">
        <f t="shared" si="237"/>
        <v>5091837</v>
      </c>
      <c r="GQ350" s="40">
        <f t="shared" si="238"/>
        <v>5091837</v>
      </c>
      <c r="GR350" s="39" t="str">
        <f>IFERROR(VLOOKUP(CONCATENATE(C350,R350,S350),'Clientes Afectados'!$L$4:$M$249,2,0),"NO")</f>
        <v>NO</v>
      </c>
      <c r="GS350" s="64">
        <f t="shared" si="218"/>
        <v>30</v>
      </c>
      <c r="GT350" s="39" t="e">
        <f>+IF(GS350&gt;#REF!,"SI","NO")</f>
        <v>#REF!</v>
      </c>
    </row>
    <row r="351" spans="1:202" x14ac:dyDescent="0.25">
      <c r="A351" s="35">
        <v>42948</v>
      </c>
      <c r="B351" s="36">
        <v>1594986</v>
      </c>
      <c r="C351" s="36">
        <v>532986</v>
      </c>
      <c r="D351" s="36">
        <v>532986</v>
      </c>
      <c r="E351" s="37" t="s">
        <v>343</v>
      </c>
      <c r="F351" s="37" t="s">
        <v>258</v>
      </c>
      <c r="G351" s="37" t="s">
        <v>313</v>
      </c>
      <c r="H351" s="85" t="s">
        <v>231</v>
      </c>
      <c r="I351" s="37" t="s">
        <v>262</v>
      </c>
      <c r="J351" s="37" t="s">
        <v>233</v>
      </c>
      <c r="K351" s="37" t="s">
        <v>234</v>
      </c>
      <c r="L351" s="37" t="s">
        <v>235</v>
      </c>
      <c r="M351" s="37" t="s">
        <v>245</v>
      </c>
      <c r="N351" s="37" t="s">
        <v>246</v>
      </c>
      <c r="O351" s="37" t="s">
        <v>246</v>
      </c>
      <c r="P351" s="37" t="s">
        <v>239</v>
      </c>
      <c r="Q351" s="37" t="s">
        <v>240</v>
      </c>
      <c r="R351" s="38">
        <v>42921</v>
      </c>
      <c r="S351" s="38">
        <v>42951</v>
      </c>
      <c r="T351" s="38">
        <v>42954</v>
      </c>
      <c r="U351" s="36">
        <v>200174767</v>
      </c>
      <c r="V351" s="36">
        <v>110248</v>
      </c>
      <c r="W351" s="36">
        <v>0</v>
      </c>
      <c r="X351" s="36">
        <v>31628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319</v>
      </c>
      <c r="AE351" s="36">
        <v>338</v>
      </c>
      <c r="AF351" s="36">
        <v>252</v>
      </c>
      <c r="AG351" s="36">
        <v>252</v>
      </c>
      <c r="AH351" s="36">
        <v>65270</v>
      </c>
      <c r="AI351" s="36">
        <v>1294</v>
      </c>
      <c r="AJ351" s="36">
        <v>0</v>
      </c>
      <c r="AK351" s="36">
        <v>7906093</v>
      </c>
      <c r="AL351" s="36"/>
      <c r="AM351" s="36"/>
      <c r="AN351" s="36">
        <v>0</v>
      </c>
      <c r="AO351" s="36"/>
      <c r="AP351" s="36"/>
      <c r="AQ351" s="36">
        <v>0</v>
      </c>
      <c r="AR351" s="36">
        <v>0</v>
      </c>
      <c r="AS351" s="36">
        <v>0</v>
      </c>
      <c r="AT351" s="36">
        <v>163075</v>
      </c>
      <c r="AU351" s="36">
        <v>0</v>
      </c>
      <c r="AV351" s="36">
        <v>0</v>
      </c>
      <c r="AW351" s="36"/>
      <c r="AX351" s="36">
        <v>0</v>
      </c>
      <c r="AY351" s="36">
        <v>217747</v>
      </c>
      <c r="AZ351" s="36">
        <v>1453865</v>
      </c>
      <c r="BA351" s="36">
        <v>0</v>
      </c>
      <c r="BB351" s="36">
        <v>0</v>
      </c>
      <c r="BC351" s="36">
        <v>0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>
        <v>0</v>
      </c>
      <c r="BN351" s="36">
        <v>0</v>
      </c>
      <c r="BO351" s="36">
        <v>0</v>
      </c>
      <c r="BP351" s="36">
        <v>0</v>
      </c>
      <c r="BQ351" s="36">
        <v>0</v>
      </c>
      <c r="BR351" s="36">
        <v>0</v>
      </c>
      <c r="BS351" s="36">
        <v>0</v>
      </c>
      <c r="BT351" s="36">
        <v>0</v>
      </c>
      <c r="BU351" s="36">
        <v>0</v>
      </c>
      <c r="BV351" s="36">
        <v>0</v>
      </c>
      <c r="BW351" s="36">
        <v>0</v>
      </c>
      <c r="BX351" s="3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8241466</v>
      </c>
      <c r="CE351" s="36">
        <v>9807345</v>
      </c>
      <c r="CF351" s="36">
        <v>0</v>
      </c>
      <c r="CG351" s="36">
        <v>1565879</v>
      </c>
      <c r="CH351" s="36">
        <v>0</v>
      </c>
      <c r="CI351" s="36">
        <v>0</v>
      </c>
      <c r="CJ351" s="36">
        <v>0</v>
      </c>
      <c r="CK351" s="36">
        <v>0</v>
      </c>
      <c r="CL351" s="36">
        <v>1565879</v>
      </c>
      <c r="CM351" s="36">
        <v>-9807345</v>
      </c>
      <c r="CN351" s="36">
        <v>0</v>
      </c>
      <c r="CO351" s="36">
        <v>0</v>
      </c>
      <c r="CP351" s="36">
        <v>0</v>
      </c>
      <c r="CQ351" s="36">
        <v>0</v>
      </c>
      <c r="CR351" s="36">
        <v>0</v>
      </c>
      <c r="CS351" s="36">
        <v>0</v>
      </c>
      <c r="CT351" s="36">
        <v>0</v>
      </c>
      <c r="CU351" s="36">
        <v>0</v>
      </c>
      <c r="CV351" s="36">
        <v>0</v>
      </c>
      <c r="CW351" s="36">
        <v>0</v>
      </c>
      <c r="CX351" s="36">
        <v>0</v>
      </c>
      <c r="CY351" s="36">
        <v>0</v>
      </c>
      <c r="CZ351" s="36">
        <v>0</v>
      </c>
      <c r="DA351" s="36">
        <v>0</v>
      </c>
      <c r="DB351" s="36">
        <v>0</v>
      </c>
      <c r="DC351" s="36">
        <v>0</v>
      </c>
      <c r="DD351" s="36">
        <v>0</v>
      </c>
      <c r="DE351" s="36">
        <v>-9807345</v>
      </c>
      <c r="DF351" s="36">
        <v>0</v>
      </c>
      <c r="DG351" s="36">
        <v>0</v>
      </c>
      <c r="DH351" s="36">
        <v>0</v>
      </c>
      <c r="DI351" s="36">
        <v>0</v>
      </c>
      <c r="DJ351" s="36">
        <v>0</v>
      </c>
      <c r="DK351" s="36">
        <v>0</v>
      </c>
      <c r="DL351" s="36">
        <v>0</v>
      </c>
      <c r="DM351" s="36">
        <v>0</v>
      </c>
      <c r="DN351" s="36">
        <v>0</v>
      </c>
      <c r="DO351" s="36">
        <v>0</v>
      </c>
      <c r="DP351" s="36">
        <v>0</v>
      </c>
      <c r="DQ351" s="36">
        <v>0</v>
      </c>
      <c r="DR351" s="36">
        <v>0</v>
      </c>
      <c r="DS351" s="36">
        <v>0</v>
      </c>
      <c r="DT351" s="36">
        <v>0</v>
      </c>
      <c r="DU351" s="36">
        <v>0</v>
      </c>
      <c r="DV351" s="36">
        <v>0</v>
      </c>
      <c r="DW351" s="36">
        <v>0</v>
      </c>
      <c r="DX351" s="36">
        <v>0</v>
      </c>
      <c r="DY351" s="36">
        <v>0</v>
      </c>
      <c r="DZ351" s="36">
        <v>0</v>
      </c>
      <c r="EA351" s="36">
        <v>0</v>
      </c>
      <c r="EB351" s="36">
        <v>0</v>
      </c>
      <c r="EC351" s="36">
        <v>0</v>
      </c>
      <c r="ED351" s="36">
        <v>0</v>
      </c>
      <c r="EE351" s="36">
        <v>0</v>
      </c>
      <c r="EF351" s="36">
        <v>0</v>
      </c>
      <c r="EG351" s="36">
        <v>0</v>
      </c>
      <c r="EH351" s="36">
        <v>0</v>
      </c>
      <c r="EI351" s="36">
        <v>0</v>
      </c>
      <c r="EJ351" s="36">
        <v>0</v>
      </c>
      <c r="EK351" s="36">
        <v>0</v>
      </c>
      <c r="EL351" s="36">
        <v>0</v>
      </c>
      <c r="EM351" s="36">
        <v>0</v>
      </c>
      <c r="EN351" s="36">
        <v>0</v>
      </c>
      <c r="EO351" s="36">
        <v>0</v>
      </c>
      <c r="EP351" s="36">
        <v>0</v>
      </c>
      <c r="EQ351" s="36">
        <v>0</v>
      </c>
      <c r="ER351" s="36">
        <v>0</v>
      </c>
      <c r="ES351" s="36">
        <v>0</v>
      </c>
      <c r="ET351" s="36">
        <v>0</v>
      </c>
      <c r="EU351" s="36">
        <v>0</v>
      </c>
      <c r="EV351" s="36">
        <v>0</v>
      </c>
      <c r="EW351" s="36">
        <v>0</v>
      </c>
      <c r="EX351" s="36">
        <v>0</v>
      </c>
      <c r="EY351" s="36">
        <v>0</v>
      </c>
      <c r="EZ351" s="36">
        <v>0</v>
      </c>
      <c r="FA351" s="36">
        <v>0</v>
      </c>
      <c r="FB351" s="36">
        <v>0</v>
      </c>
      <c r="FC351" s="36">
        <v>0</v>
      </c>
      <c r="FD351" s="36">
        <v>0</v>
      </c>
      <c r="FE351" s="36">
        <v>0</v>
      </c>
      <c r="FF351" s="36">
        <v>0</v>
      </c>
      <c r="FG351" s="36">
        <v>0</v>
      </c>
      <c r="FH351" s="36">
        <v>0</v>
      </c>
      <c r="FI351" s="36">
        <v>0</v>
      </c>
      <c r="FJ351" s="36">
        <v>0</v>
      </c>
      <c r="FK351" s="36">
        <v>0</v>
      </c>
      <c r="FL351" s="36">
        <v>0</v>
      </c>
      <c r="FM351" s="36">
        <v>0</v>
      </c>
      <c r="FN351" s="36">
        <v>0</v>
      </c>
      <c r="FO351" s="36">
        <v>0</v>
      </c>
      <c r="FP351" s="36">
        <v>0</v>
      </c>
      <c r="FQ351" s="36">
        <v>1565879</v>
      </c>
      <c r="FR351" s="36">
        <v>0</v>
      </c>
      <c r="FS351" s="37"/>
      <c r="FT351" s="39">
        <f t="shared" si="220"/>
        <v>54849</v>
      </c>
      <c r="FU351" s="39">
        <f t="shared" si="221"/>
        <v>1087</v>
      </c>
      <c r="FV351" s="39">
        <f t="shared" si="222"/>
        <v>0</v>
      </c>
      <c r="FW351" s="39">
        <f t="shared" si="223"/>
        <v>6643776</v>
      </c>
      <c r="FX351" s="39">
        <f t="shared" si="224"/>
        <v>0</v>
      </c>
      <c r="FY351" s="39">
        <f t="shared" si="225"/>
        <v>137038</v>
      </c>
      <c r="FZ351" s="39">
        <f t="shared" si="226"/>
        <v>0</v>
      </c>
      <c r="GA351" s="39">
        <f t="shared" si="227"/>
        <v>182981</v>
      </c>
      <c r="GB351" s="39">
        <f t="shared" si="228"/>
        <v>1221735</v>
      </c>
      <c r="GC351" s="39">
        <f t="shared" si="229"/>
        <v>0</v>
      </c>
      <c r="GD351" s="39">
        <f t="shared" si="230"/>
        <v>0</v>
      </c>
      <c r="GE351" s="39">
        <f t="shared" si="231"/>
        <v>0</v>
      </c>
      <c r="GF351" s="39"/>
      <c r="GG351" s="39"/>
      <c r="GH351" s="39">
        <f t="shared" si="232"/>
        <v>0</v>
      </c>
      <c r="GI351" s="39">
        <f t="shared" si="233"/>
        <v>0</v>
      </c>
      <c r="GJ351" s="39">
        <f t="shared" si="234"/>
        <v>8241466</v>
      </c>
      <c r="GK351" s="39"/>
      <c r="GL351" s="39">
        <f t="shared" si="235"/>
        <v>0</v>
      </c>
      <c r="GM351" s="39"/>
      <c r="GN351" s="39">
        <f t="shared" si="219"/>
        <v>0</v>
      </c>
      <c r="GO351" s="40">
        <f t="shared" si="236"/>
        <v>1565879</v>
      </c>
      <c r="GP351" s="40">
        <f t="shared" si="237"/>
        <v>9807345</v>
      </c>
      <c r="GQ351" s="40">
        <f t="shared" si="238"/>
        <v>9807345</v>
      </c>
      <c r="GR351" s="39" t="str">
        <f>IFERROR(VLOOKUP(CONCATENATE(C351,R351,S351),'Clientes Afectados'!$L$4:$M$249,2,0),"NO")</f>
        <v>NO</v>
      </c>
      <c r="GS351" s="64">
        <f t="shared" si="218"/>
        <v>30</v>
      </c>
      <c r="GT351" s="39" t="e">
        <f>+IF(GS351&gt;#REF!,"SI","NO")</f>
        <v>#REF!</v>
      </c>
    </row>
    <row r="352" spans="1:202" x14ac:dyDescent="0.25">
      <c r="A352" s="35">
        <v>42948</v>
      </c>
      <c r="B352" s="36">
        <v>1594986</v>
      </c>
      <c r="C352" s="36">
        <v>532990</v>
      </c>
      <c r="D352" s="36">
        <v>532990</v>
      </c>
      <c r="E352" s="37" t="s">
        <v>344</v>
      </c>
      <c r="F352" s="37" t="s">
        <v>229</v>
      </c>
      <c r="G352" s="37" t="s">
        <v>315</v>
      </c>
      <c r="H352" s="85" t="s">
        <v>231</v>
      </c>
      <c r="I352" s="37" t="s">
        <v>232</v>
      </c>
      <c r="J352" s="37" t="s">
        <v>233</v>
      </c>
      <c r="K352" s="37" t="s">
        <v>234</v>
      </c>
      <c r="L352" s="37" t="s">
        <v>235</v>
      </c>
      <c r="M352" s="37" t="s">
        <v>236</v>
      </c>
      <c r="N352" s="37" t="s">
        <v>316</v>
      </c>
      <c r="O352" s="37" t="s">
        <v>316</v>
      </c>
      <c r="P352" s="37" t="s">
        <v>239</v>
      </c>
      <c r="Q352" s="37" t="s">
        <v>240</v>
      </c>
      <c r="R352" s="38">
        <v>42921</v>
      </c>
      <c r="S352" s="38">
        <v>42951</v>
      </c>
      <c r="T352" s="38">
        <v>42954</v>
      </c>
      <c r="U352" s="36">
        <v>200174767</v>
      </c>
      <c r="V352" s="36">
        <v>72728</v>
      </c>
      <c r="W352" s="36">
        <v>0</v>
      </c>
      <c r="X352" s="36">
        <v>7446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341</v>
      </c>
      <c r="AE352" s="36">
        <v>447</v>
      </c>
      <c r="AF352" s="36">
        <v>341</v>
      </c>
      <c r="AG352" s="36">
        <v>341</v>
      </c>
      <c r="AH352" s="36">
        <v>121150</v>
      </c>
      <c r="AI352" s="36">
        <v>1294</v>
      </c>
      <c r="AJ352" s="36">
        <v>0</v>
      </c>
      <c r="AK352" s="36">
        <v>5215463</v>
      </c>
      <c r="AL352" s="36"/>
      <c r="AM352" s="36"/>
      <c r="AN352" s="36">
        <v>0</v>
      </c>
      <c r="AO352" s="36"/>
      <c r="AP352" s="36"/>
      <c r="AQ352" s="36">
        <v>0</v>
      </c>
      <c r="AR352" s="36">
        <v>0</v>
      </c>
      <c r="AS352" s="36">
        <v>0</v>
      </c>
      <c r="AT352" s="36">
        <v>107577</v>
      </c>
      <c r="AU352" s="36">
        <v>0</v>
      </c>
      <c r="AV352" s="36">
        <v>0</v>
      </c>
      <c r="AW352" s="36"/>
      <c r="AX352" s="36">
        <v>0</v>
      </c>
      <c r="AY352" s="36">
        <v>287543</v>
      </c>
      <c r="AZ352" s="36">
        <v>1967332</v>
      </c>
      <c r="BA352" s="36">
        <v>0</v>
      </c>
      <c r="BB352" s="36">
        <v>0</v>
      </c>
      <c r="BC352" s="36">
        <v>0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>
        <v>0</v>
      </c>
      <c r="BO352" s="36">
        <v>0</v>
      </c>
      <c r="BP352" s="36">
        <v>0</v>
      </c>
      <c r="BQ352" s="36">
        <v>0</v>
      </c>
      <c r="BR352" s="36">
        <v>0</v>
      </c>
      <c r="BS352" s="36">
        <v>0</v>
      </c>
      <c r="BT352" s="36">
        <v>0</v>
      </c>
      <c r="BU352" s="36">
        <v>0</v>
      </c>
      <c r="BV352" s="36">
        <v>0</v>
      </c>
      <c r="BW352" s="36">
        <v>0</v>
      </c>
      <c r="BX352" s="3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6470890</v>
      </c>
      <c r="CE352" s="36">
        <v>7700359</v>
      </c>
      <c r="CF352" s="36">
        <v>0</v>
      </c>
      <c r="CG352" s="36">
        <v>1229469</v>
      </c>
      <c r="CH352" s="36">
        <v>0</v>
      </c>
      <c r="CI352" s="36">
        <v>0</v>
      </c>
      <c r="CJ352" s="36">
        <v>0</v>
      </c>
      <c r="CK352" s="36">
        <v>0</v>
      </c>
      <c r="CL352" s="36">
        <v>1229469</v>
      </c>
      <c r="CM352" s="36">
        <v>-7700359</v>
      </c>
      <c r="CN352" s="36">
        <v>0</v>
      </c>
      <c r="CO352" s="36">
        <v>0</v>
      </c>
      <c r="CP352" s="36">
        <v>0</v>
      </c>
      <c r="CQ352" s="36">
        <v>0</v>
      </c>
      <c r="CR352" s="36">
        <v>0</v>
      </c>
      <c r="CS352" s="36">
        <v>0</v>
      </c>
      <c r="CT352" s="36">
        <v>0</v>
      </c>
      <c r="CU352" s="36">
        <v>0</v>
      </c>
      <c r="CV352" s="36">
        <v>0</v>
      </c>
      <c r="CW352" s="36">
        <v>0</v>
      </c>
      <c r="CX352" s="36">
        <v>0</v>
      </c>
      <c r="CY352" s="36">
        <v>0</v>
      </c>
      <c r="CZ352" s="36">
        <v>0</v>
      </c>
      <c r="DA352" s="36">
        <v>0</v>
      </c>
      <c r="DB352" s="36">
        <v>0</v>
      </c>
      <c r="DC352" s="36">
        <v>0</v>
      </c>
      <c r="DD352" s="36">
        <v>0</v>
      </c>
      <c r="DE352" s="36">
        <v>-7700359</v>
      </c>
      <c r="DF352" s="36">
        <v>0</v>
      </c>
      <c r="DG352" s="36">
        <v>0</v>
      </c>
      <c r="DH352" s="36">
        <v>0</v>
      </c>
      <c r="DI352" s="36">
        <v>0</v>
      </c>
      <c r="DJ352" s="36">
        <v>0</v>
      </c>
      <c r="DK352" s="36">
        <v>0</v>
      </c>
      <c r="DL352" s="36">
        <v>0</v>
      </c>
      <c r="DM352" s="36">
        <v>0</v>
      </c>
      <c r="DN352" s="36">
        <v>0</v>
      </c>
      <c r="DO352" s="36">
        <v>0</v>
      </c>
      <c r="DP352" s="36">
        <v>0</v>
      </c>
      <c r="DQ352" s="36">
        <v>0</v>
      </c>
      <c r="DR352" s="36">
        <v>0</v>
      </c>
      <c r="DS352" s="36">
        <v>0</v>
      </c>
      <c r="DT352" s="36">
        <v>0</v>
      </c>
      <c r="DU352" s="36">
        <v>0</v>
      </c>
      <c r="DV352" s="36">
        <v>0</v>
      </c>
      <c r="DW352" s="36">
        <v>0</v>
      </c>
      <c r="DX352" s="36">
        <v>0</v>
      </c>
      <c r="DY352" s="36">
        <v>0</v>
      </c>
      <c r="DZ352" s="36">
        <v>0</v>
      </c>
      <c r="EA352" s="36">
        <v>0</v>
      </c>
      <c r="EB352" s="36">
        <v>0</v>
      </c>
      <c r="EC352" s="36">
        <v>0</v>
      </c>
      <c r="ED352" s="36">
        <v>0</v>
      </c>
      <c r="EE352" s="36">
        <v>0</v>
      </c>
      <c r="EF352" s="36">
        <v>0</v>
      </c>
      <c r="EG352" s="36">
        <v>0</v>
      </c>
      <c r="EH352" s="36">
        <v>0</v>
      </c>
      <c r="EI352" s="36">
        <v>0</v>
      </c>
      <c r="EJ352" s="36">
        <v>0</v>
      </c>
      <c r="EK352" s="36">
        <v>0</v>
      </c>
      <c r="EL352" s="36">
        <v>0</v>
      </c>
      <c r="EM352" s="36">
        <v>0</v>
      </c>
      <c r="EN352" s="36">
        <v>0</v>
      </c>
      <c r="EO352" s="36">
        <v>0</v>
      </c>
      <c r="EP352" s="36">
        <v>0</v>
      </c>
      <c r="EQ352" s="36">
        <v>0</v>
      </c>
      <c r="ER352" s="36">
        <v>0</v>
      </c>
      <c r="ES352" s="36">
        <v>0</v>
      </c>
      <c r="ET352" s="36">
        <v>0</v>
      </c>
      <c r="EU352" s="36">
        <v>0</v>
      </c>
      <c r="EV352" s="36">
        <v>0</v>
      </c>
      <c r="EW352" s="36">
        <v>0</v>
      </c>
      <c r="EX352" s="36">
        <v>0</v>
      </c>
      <c r="EY352" s="36">
        <v>0</v>
      </c>
      <c r="EZ352" s="36">
        <v>0</v>
      </c>
      <c r="FA352" s="36">
        <v>0</v>
      </c>
      <c r="FB352" s="36">
        <v>0</v>
      </c>
      <c r="FC352" s="36">
        <v>0</v>
      </c>
      <c r="FD352" s="36">
        <v>0</v>
      </c>
      <c r="FE352" s="36">
        <v>0</v>
      </c>
      <c r="FF352" s="36">
        <v>0</v>
      </c>
      <c r="FG352" s="36">
        <v>0</v>
      </c>
      <c r="FH352" s="36">
        <v>0</v>
      </c>
      <c r="FI352" s="36">
        <v>0</v>
      </c>
      <c r="FJ352" s="36">
        <v>0</v>
      </c>
      <c r="FK352" s="36">
        <v>0</v>
      </c>
      <c r="FL352" s="36">
        <v>0</v>
      </c>
      <c r="FM352" s="36">
        <v>0</v>
      </c>
      <c r="FN352" s="36">
        <v>0</v>
      </c>
      <c r="FO352" s="36">
        <v>0</v>
      </c>
      <c r="FP352" s="36">
        <v>0</v>
      </c>
      <c r="FQ352" s="36">
        <v>1229469</v>
      </c>
      <c r="FR352" s="36">
        <v>0</v>
      </c>
      <c r="FS352" s="37"/>
      <c r="FT352" s="39">
        <f t="shared" si="220"/>
        <v>101807</v>
      </c>
      <c r="FU352" s="39">
        <f t="shared" si="221"/>
        <v>1087</v>
      </c>
      <c r="FV352" s="39">
        <f t="shared" si="222"/>
        <v>0</v>
      </c>
      <c r="FW352" s="39">
        <f t="shared" si="223"/>
        <v>4382742</v>
      </c>
      <c r="FX352" s="39">
        <f t="shared" si="224"/>
        <v>0</v>
      </c>
      <c r="FY352" s="39">
        <f t="shared" si="225"/>
        <v>90401</v>
      </c>
      <c r="FZ352" s="39">
        <f t="shared" si="226"/>
        <v>0</v>
      </c>
      <c r="GA352" s="39">
        <f t="shared" si="227"/>
        <v>241633</v>
      </c>
      <c r="GB352" s="39">
        <f t="shared" si="228"/>
        <v>1653220</v>
      </c>
      <c r="GC352" s="39">
        <f t="shared" si="229"/>
        <v>0</v>
      </c>
      <c r="GD352" s="39">
        <f t="shared" si="230"/>
        <v>0</v>
      </c>
      <c r="GE352" s="39">
        <f t="shared" si="231"/>
        <v>0</v>
      </c>
      <c r="GF352" s="39"/>
      <c r="GG352" s="39"/>
      <c r="GH352" s="39">
        <f t="shared" si="232"/>
        <v>0</v>
      </c>
      <c r="GI352" s="39">
        <f t="shared" si="233"/>
        <v>0</v>
      </c>
      <c r="GJ352" s="39">
        <f t="shared" si="234"/>
        <v>6470890</v>
      </c>
      <c r="GK352" s="39"/>
      <c r="GL352" s="39">
        <f t="shared" si="235"/>
        <v>0</v>
      </c>
      <c r="GM352" s="39"/>
      <c r="GN352" s="39">
        <f t="shared" si="219"/>
        <v>0</v>
      </c>
      <c r="GO352" s="40">
        <f t="shared" si="236"/>
        <v>1229469</v>
      </c>
      <c r="GP352" s="40">
        <f t="shared" si="237"/>
        <v>7700359</v>
      </c>
      <c r="GQ352" s="40">
        <f t="shared" si="238"/>
        <v>7700359</v>
      </c>
      <c r="GR352" s="39" t="str">
        <f>IFERROR(VLOOKUP(CONCATENATE(C352,R352,S352),'Clientes Afectados'!$L$4:$M$249,2,0),"NO")</f>
        <v>NO</v>
      </c>
      <c r="GS352" s="64">
        <f t="shared" si="218"/>
        <v>30</v>
      </c>
      <c r="GT352" s="39" t="e">
        <f>+IF(GS352&gt;#REF!,"SI","NO")</f>
        <v>#REF!</v>
      </c>
    </row>
    <row r="353" spans="1:202" x14ac:dyDescent="0.25">
      <c r="A353" s="35">
        <v>42948</v>
      </c>
      <c r="B353" s="36">
        <v>1594986</v>
      </c>
      <c r="C353" s="36">
        <v>532998</v>
      </c>
      <c r="D353" s="36">
        <v>532998</v>
      </c>
      <c r="E353" s="37" t="s">
        <v>228</v>
      </c>
      <c r="F353" s="37" t="s">
        <v>229</v>
      </c>
      <c r="G353" s="37" t="s">
        <v>230</v>
      </c>
      <c r="H353" s="85" t="s">
        <v>231</v>
      </c>
      <c r="I353" s="37" t="s">
        <v>232</v>
      </c>
      <c r="J353" s="37" t="s">
        <v>233</v>
      </c>
      <c r="K353" s="37" t="s">
        <v>234</v>
      </c>
      <c r="L353" s="37" t="s">
        <v>235</v>
      </c>
      <c r="M353" s="37" t="s">
        <v>236</v>
      </c>
      <c r="N353" s="37" t="s">
        <v>237</v>
      </c>
      <c r="O353" s="37" t="s">
        <v>306</v>
      </c>
      <c r="P353" s="37" t="s">
        <v>239</v>
      </c>
      <c r="Q353" s="37" t="s">
        <v>240</v>
      </c>
      <c r="R353" s="38">
        <v>42921</v>
      </c>
      <c r="S353" s="38">
        <v>42951</v>
      </c>
      <c r="T353" s="38">
        <v>42954</v>
      </c>
      <c r="U353" s="36">
        <v>200174767</v>
      </c>
      <c r="V353" s="36">
        <v>46866</v>
      </c>
      <c r="W353" s="36">
        <v>0</v>
      </c>
      <c r="X353" s="36">
        <v>11877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169</v>
      </c>
      <c r="AE353" s="36">
        <v>168</v>
      </c>
      <c r="AF353" s="36">
        <v>169</v>
      </c>
      <c r="AG353" s="36">
        <v>169</v>
      </c>
      <c r="AH353" s="36">
        <v>146737</v>
      </c>
      <c r="AI353" s="36">
        <v>1294</v>
      </c>
      <c r="AJ353" s="36">
        <v>0</v>
      </c>
      <c r="AK353" s="36">
        <v>3360850</v>
      </c>
      <c r="AL353" s="36"/>
      <c r="AM353" s="36"/>
      <c r="AN353" s="36">
        <v>0</v>
      </c>
      <c r="AO353" s="36"/>
      <c r="AP353" s="36"/>
      <c r="AQ353" s="36">
        <v>0</v>
      </c>
      <c r="AR353" s="36">
        <v>0</v>
      </c>
      <c r="AS353" s="36">
        <v>0</v>
      </c>
      <c r="AT353" s="36">
        <v>69322</v>
      </c>
      <c r="AU353" s="36">
        <v>0</v>
      </c>
      <c r="AV353" s="36">
        <v>0</v>
      </c>
      <c r="AW353" s="36"/>
      <c r="AX353" s="36">
        <v>0</v>
      </c>
      <c r="AY353" s="36">
        <v>108391</v>
      </c>
      <c r="AZ353" s="36">
        <v>975012</v>
      </c>
      <c r="BA353" s="36">
        <v>0</v>
      </c>
      <c r="BB353" s="36">
        <v>0</v>
      </c>
      <c r="BC353" s="36">
        <v>0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>
        <v>0</v>
      </c>
      <c r="BO353" s="36">
        <v>0</v>
      </c>
      <c r="BP353" s="36">
        <v>0</v>
      </c>
      <c r="BQ353" s="36">
        <v>0</v>
      </c>
      <c r="BR353" s="36">
        <v>0</v>
      </c>
      <c r="BS353" s="36">
        <v>0</v>
      </c>
      <c r="BT353" s="36">
        <v>0</v>
      </c>
      <c r="BU353" s="36">
        <v>0</v>
      </c>
      <c r="BV353" s="36">
        <v>0</v>
      </c>
      <c r="BW353" s="36">
        <v>0</v>
      </c>
      <c r="BX353" s="3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3917316</v>
      </c>
      <c r="CE353" s="36">
        <v>4661606</v>
      </c>
      <c r="CF353" s="36">
        <v>0</v>
      </c>
      <c r="CG353" s="36">
        <v>744290</v>
      </c>
      <c r="CH353" s="36">
        <v>0</v>
      </c>
      <c r="CI353" s="36">
        <v>0</v>
      </c>
      <c r="CJ353" s="36">
        <v>0</v>
      </c>
      <c r="CK353" s="36">
        <v>0</v>
      </c>
      <c r="CL353" s="36">
        <v>744290</v>
      </c>
      <c r="CM353" s="36">
        <v>-4661606</v>
      </c>
      <c r="CN353" s="36">
        <v>0</v>
      </c>
      <c r="CO353" s="36">
        <v>0</v>
      </c>
      <c r="CP353" s="36">
        <v>0</v>
      </c>
      <c r="CQ353" s="36">
        <v>0</v>
      </c>
      <c r="CR353" s="36">
        <v>0</v>
      </c>
      <c r="CS353" s="36">
        <v>0</v>
      </c>
      <c r="CT353" s="36">
        <v>0</v>
      </c>
      <c r="CU353" s="36">
        <v>0</v>
      </c>
      <c r="CV353" s="36">
        <v>0</v>
      </c>
      <c r="CW353" s="36">
        <v>0</v>
      </c>
      <c r="CX353" s="36">
        <v>0</v>
      </c>
      <c r="CY353" s="36">
        <v>0</v>
      </c>
      <c r="CZ353" s="36">
        <v>0</v>
      </c>
      <c r="DA353" s="36">
        <v>0</v>
      </c>
      <c r="DB353" s="36">
        <v>0</v>
      </c>
      <c r="DC353" s="36">
        <v>0</v>
      </c>
      <c r="DD353" s="36">
        <v>0</v>
      </c>
      <c r="DE353" s="36">
        <v>-4661606</v>
      </c>
      <c r="DF353" s="36">
        <v>0</v>
      </c>
      <c r="DG353" s="36">
        <v>0</v>
      </c>
      <c r="DH353" s="36">
        <v>0</v>
      </c>
      <c r="DI353" s="36">
        <v>0</v>
      </c>
      <c r="DJ353" s="36">
        <v>0</v>
      </c>
      <c r="DK353" s="36">
        <v>0</v>
      </c>
      <c r="DL353" s="36">
        <v>0</v>
      </c>
      <c r="DM353" s="36">
        <v>0</v>
      </c>
      <c r="DN353" s="36">
        <v>0</v>
      </c>
      <c r="DO353" s="36">
        <v>0</v>
      </c>
      <c r="DP353" s="36">
        <v>0</v>
      </c>
      <c r="DQ353" s="36">
        <v>0</v>
      </c>
      <c r="DR353" s="36">
        <v>0</v>
      </c>
      <c r="DS353" s="36">
        <v>0</v>
      </c>
      <c r="DT353" s="36">
        <v>0</v>
      </c>
      <c r="DU353" s="36">
        <v>0</v>
      </c>
      <c r="DV353" s="36">
        <v>0</v>
      </c>
      <c r="DW353" s="36">
        <v>0</v>
      </c>
      <c r="DX353" s="36">
        <v>0</v>
      </c>
      <c r="DY353" s="36">
        <v>0</v>
      </c>
      <c r="DZ353" s="36">
        <v>0</v>
      </c>
      <c r="EA353" s="36">
        <v>0</v>
      </c>
      <c r="EB353" s="36">
        <v>0</v>
      </c>
      <c r="EC353" s="36">
        <v>0</v>
      </c>
      <c r="ED353" s="36">
        <v>0</v>
      </c>
      <c r="EE353" s="36">
        <v>0</v>
      </c>
      <c r="EF353" s="36">
        <v>0</v>
      </c>
      <c r="EG353" s="36">
        <v>0</v>
      </c>
      <c r="EH353" s="36">
        <v>0</v>
      </c>
      <c r="EI353" s="36">
        <v>0</v>
      </c>
      <c r="EJ353" s="36">
        <v>0</v>
      </c>
      <c r="EK353" s="36">
        <v>0</v>
      </c>
      <c r="EL353" s="36">
        <v>0</v>
      </c>
      <c r="EM353" s="36">
        <v>0</v>
      </c>
      <c r="EN353" s="36">
        <v>0</v>
      </c>
      <c r="EO353" s="36">
        <v>0</v>
      </c>
      <c r="EP353" s="36">
        <v>0</v>
      </c>
      <c r="EQ353" s="36">
        <v>0</v>
      </c>
      <c r="ER353" s="36">
        <v>0</v>
      </c>
      <c r="ES353" s="36">
        <v>0</v>
      </c>
      <c r="ET353" s="36">
        <v>0</v>
      </c>
      <c r="EU353" s="36">
        <v>0</v>
      </c>
      <c r="EV353" s="36">
        <v>0</v>
      </c>
      <c r="EW353" s="36">
        <v>0</v>
      </c>
      <c r="EX353" s="36">
        <v>0</v>
      </c>
      <c r="EY353" s="36">
        <v>0</v>
      </c>
      <c r="EZ353" s="36">
        <v>0</v>
      </c>
      <c r="FA353" s="36">
        <v>0</v>
      </c>
      <c r="FB353" s="36">
        <v>0</v>
      </c>
      <c r="FC353" s="36">
        <v>0</v>
      </c>
      <c r="FD353" s="36">
        <v>0</v>
      </c>
      <c r="FE353" s="36">
        <v>0</v>
      </c>
      <c r="FF353" s="36">
        <v>0</v>
      </c>
      <c r="FG353" s="36">
        <v>0</v>
      </c>
      <c r="FH353" s="36">
        <v>0</v>
      </c>
      <c r="FI353" s="36">
        <v>0</v>
      </c>
      <c r="FJ353" s="36">
        <v>0</v>
      </c>
      <c r="FK353" s="36">
        <v>0</v>
      </c>
      <c r="FL353" s="36">
        <v>0</v>
      </c>
      <c r="FM353" s="36">
        <v>0</v>
      </c>
      <c r="FN353" s="36">
        <v>0</v>
      </c>
      <c r="FO353" s="36">
        <v>0</v>
      </c>
      <c r="FP353" s="36">
        <v>0</v>
      </c>
      <c r="FQ353" s="36">
        <v>744290</v>
      </c>
      <c r="FR353" s="36">
        <v>0</v>
      </c>
      <c r="FS353" s="37"/>
      <c r="FT353" s="39">
        <f t="shared" si="220"/>
        <v>123308</v>
      </c>
      <c r="FU353" s="39">
        <f t="shared" si="221"/>
        <v>1087</v>
      </c>
      <c r="FV353" s="39">
        <f t="shared" si="222"/>
        <v>0</v>
      </c>
      <c r="FW353" s="39">
        <f t="shared" si="223"/>
        <v>2824244</v>
      </c>
      <c r="FX353" s="39">
        <f t="shared" si="224"/>
        <v>0</v>
      </c>
      <c r="FY353" s="39">
        <f t="shared" si="225"/>
        <v>58254</v>
      </c>
      <c r="FZ353" s="39">
        <f t="shared" si="226"/>
        <v>0</v>
      </c>
      <c r="GA353" s="39">
        <f t="shared" si="227"/>
        <v>91085</v>
      </c>
      <c r="GB353" s="39">
        <f t="shared" si="228"/>
        <v>819338</v>
      </c>
      <c r="GC353" s="39">
        <f t="shared" si="229"/>
        <v>0</v>
      </c>
      <c r="GD353" s="39">
        <f t="shared" si="230"/>
        <v>0</v>
      </c>
      <c r="GE353" s="39">
        <f t="shared" si="231"/>
        <v>0</v>
      </c>
      <c r="GF353" s="39"/>
      <c r="GG353" s="39"/>
      <c r="GH353" s="39">
        <f t="shared" si="232"/>
        <v>0</v>
      </c>
      <c r="GI353" s="39">
        <f t="shared" si="233"/>
        <v>0</v>
      </c>
      <c r="GJ353" s="39">
        <f t="shared" si="234"/>
        <v>3917316</v>
      </c>
      <c r="GK353" s="39"/>
      <c r="GL353" s="39">
        <f t="shared" si="235"/>
        <v>0</v>
      </c>
      <c r="GM353" s="39"/>
      <c r="GN353" s="39">
        <f t="shared" si="219"/>
        <v>0</v>
      </c>
      <c r="GO353" s="40">
        <f t="shared" si="236"/>
        <v>744290</v>
      </c>
      <c r="GP353" s="40">
        <f t="shared" si="237"/>
        <v>4661606</v>
      </c>
      <c r="GQ353" s="40">
        <f t="shared" si="238"/>
        <v>4661606</v>
      </c>
      <c r="GR353" s="39" t="str">
        <f>IFERROR(VLOOKUP(CONCATENATE(C353,R353,S353),'Clientes Afectados'!$L$4:$M$249,2,0),"NO")</f>
        <v>NO</v>
      </c>
      <c r="GS353" s="64">
        <f t="shared" si="218"/>
        <v>30</v>
      </c>
      <c r="GT353" s="39" t="e">
        <f>+IF(GS353&gt;#REF!,"SI","NO")</f>
        <v>#REF!</v>
      </c>
    </row>
    <row r="354" spans="1:202" x14ac:dyDescent="0.25">
      <c r="A354" s="35">
        <v>42948</v>
      </c>
      <c r="B354" s="36">
        <v>1594986</v>
      </c>
      <c r="C354" s="36">
        <v>532999</v>
      </c>
      <c r="D354" s="36">
        <v>532999</v>
      </c>
      <c r="E354" s="37" t="s">
        <v>242</v>
      </c>
      <c r="F354" s="37" t="s">
        <v>229</v>
      </c>
      <c r="G354" s="37" t="s">
        <v>243</v>
      </c>
      <c r="H354" s="85" t="s">
        <v>231</v>
      </c>
      <c r="I354" s="37" t="s">
        <v>232</v>
      </c>
      <c r="J354" s="37" t="s">
        <v>233</v>
      </c>
      <c r="K354" s="37" t="s">
        <v>234</v>
      </c>
      <c r="L354" s="37" t="s">
        <v>235</v>
      </c>
      <c r="M354" s="37" t="s">
        <v>245</v>
      </c>
      <c r="N354" s="37" t="s">
        <v>246</v>
      </c>
      <c r="O354" s="37" t="s">
        <v>246</v>
      </c>
      <c r="P354" s="37" t="s">
        <v>239</v>
      </c>
      <c r="Q354" s="37" t="s">
        <v>240</v>
      </c>
      <c r="R354" s="38">
        <v>42921</v>
      </c>
      <c r="S354" s="38">
        <v>42951</v>
      </c>
      <c r="T354" s="38">
        <v>42954</v>
      </c>
      <c r="U354" s="36">
        <v>200174767</v>
      </c>
      <c r="V354" s="36">
        <v>3618</v>
      </c>
      <c r="W354" s="36">
        <v>0</v>
      </c>
      <c r="X354" s="36">
        <v>2679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22</v>
      </c>
      <c r="AE354" s="36">
        <v>24</v>
      </c>
      <c r="AF354" s="36">
        <v>22</v>
      </c>
      <c r="AG354" s="36">
        <v>22</v>
      </c>
      <c r="AH354" s="36">
        <v>82850</v>
      </c>
      <c r="AI354" s="36">
        <v>1294</v>
      </c>
      <c r="AJ354" s="36">
        <v>0</v>
      </c>
      <c r="AK354" s="36">
        <v>259453</v>
      </c>
      <c r="AL354" s="36"/>
      <c r="AM354" s="36"/>
      <c r="AN354" s="36">
        <v>0</v>
      </c>
      <c r="AO354" s="36"/>
      <c r="AP354" s="36"/>
      <c r="AQ354" s="36">
        <v>0</v>
      </c>
      <c r="AR354" s="36">
        <v>0</v>
      </c>
      <c r="AS354" s="36">
        <v>0</v>
      </c>
      <c r="AT354" s="36">
        <v>5351</v>
      </c>
      <c r="AU354" s="36">
        <v>0</v>
      </c>
      <c r="AV354" s="36">
        <v>0</v>
      </c>
      <c r="AW354" s="36"/>
      <c r="AX354" s="36">
        <v>0</v>
      </c>
      <c r="AY354" s="36">
        <v>15439</v>
      </c>
      <c r="AZ354" s="36">
        <v>126924</v>
      </c>
      <c r="BA354" s="36">
        <v>52236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  <c r="BP354" s="36">
        <v>0</v>
      </c>
      <c r="BQ354" s="36">
        <v>0</v>
      </c>
      <c r="BR354" s="36">
        <v>0</v>
      </c>
      <c r="BS354" s="36">
        <v>0</v>
      </c>
      <c r="BT354" s="36">
        <v>0</v>
      </c>
      <c r="BU354" s="36">
        <v>0</v>
      </c>
      <c r="BV354" s="36">
        <v>0</v>
      </c>
      <c r="BW354" s="36">
        <v>0</v>
      </c>
      <c r="BX354" s="3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456763</v>
      </c>
      <c r="CE354" s="36">
        <v>543548</v>
      </c>
      <c r="CF354" s="36">
        <v>0</v>
      </c>
      <c r="CG354" s="36">
        <v>86785</v>
      </c>
      <c r="CH354" s="36">
        <v>0</v>
      </c>
      <c r="CI354" s="36">
        <v>0</v>
      </c>
      <c r="CJ354" s="36">
        <v>0</v>
      </c>
      <c r="CK354" s="36">
        <v>0</v>
      </c>
      <c r="CL354" s="36">
        <v>86785</v>
      </c>
      <c r="CM354" s="36">
        <v>-543548</v>
      </c>
      <c r="CN354" s="36">
        <v>0</v>
      </c>
      <c r="CO354" s="36">
        <v>0</v>
      </c>
      <c r="CP354" s="36">
        <v>0</v>
      </c>
      <c r="CQ354" s="36">
        <v>0</v>
      </c>
      <c r="CR354" s="36">
        <v>0</v>
      </c>
      <c r="CS354" s="36">
        <v>0</v>
      </c>
      <c r="CT354" s="36">
        <v>0</v>
      </c>
      <c r="CU354" s="36">
        <v>0</v>
      </c>
      <c r="CV354" s="36">
        <v>0</v>
      </c>
      <c r="CW354" s="36">
        <v>0</v>
      </c>
      <c r="CX354" s="36">
        <v>0</v>
      </c>
      <c r="CY354" s="36">
        <v>0</v>
      </c>
      <c r="CZ354" s="36">
        <v>0</v>
      </c>
      <c r="DA354" s="36">
        <v>0</v>
      </c>
      <c r="DB354" s="36">
        <v>0</v>
      </c>
      <c r="DC354" s="36">
        <v>0</v>
      </c>
      <c r="DD354" s="36">
        <v>0</v>
      </c>
      <c r="DE354" s="36">
        <v>-543548</v>
      </c>
      <c r="DF354" s="36">
        <v>0</v>
      </c>
      <c r="DG354" s="36">
        <v>0</v>
      </c>
      <c r="DH354" s="36">
        <v>0</v>
      </c>
      <c r="DI354" s="36">
        <v>0</v>
      </c>
      <c r="DJ354" s="36">
        <v>0</v>
      </c>
      <c r="DK354" s="36">
        <v>0</v>
      </c>
      <c r="DL354" s="36">
        <v>0</v>
      </c>
      <c r="DM354" s="36">
        <v>0</v>
      </c>
      <c r="DN354" s="36">
        <v>0</v>
      </c>
      <c r="DO354" s="36">
        <v>0</v>
      </c>
      <c r="DP354" s="36">
        <v>0</v>
      </c>
      <c r="DQ354" s="36">
        <v>0</v>
      </c>
      <c r="DR354" s="36">
        <v>0</v>
      </c>
      <c r="DS354" s="36">
        <v>0</v>
      </c>
      <c r="DT354" s="36">
        <v>0</v>
      </c>
      <c r="DU354" s="36">
        <v>0</v>
      </c>
      <c r="DV354" s="36">
        <v>0</v>
      </c>
      <c r="DW354" s="36">
        <v>0</v>
      </c>
      <c r="DX354" s="36">
        <v>0</v>
      </c>
      <c r="DY354" s="36">
        <v>0</v>
      </c>
      <c r="DZ354" s="36">
        <v>0</v>
      </c>
      <c r="EA354" s="36">
        <v>0</v>
      </c>
      <c r="EB354" s="36">
        <v>0</v>
      </c>
      <c r="EC354" s="36">
        <v>0</v>
      </c>
      <c r="ED354" s="36">
        <v>0</v>
      </c>
      <c r="EE354" s="36">
        <v>0</v>
      </c>
      <c r="EF354" s="36">
        <v>0</v>
      </c>
      <c r="EG354" s="36">
        <v>0</v>
      </c>
      <c r="EH354" s="36">
        <v>0</v>
      </c>
      <c r="EI354" s="36">
        <v>0</v>
      </c>
      <c r="EJ354" s="36">
        <v>0</v>
      </c>
      <c r="EK354" s="36">
        <v>0</v>
      </c>
      <c r="EL354" s="36">
        <v>0</v>
      </c>
      <c r="EM354" s="36">
        <v>0</v>
      </c>
      <c r="EN354" s="36">
        <v>0</v>
      </c>
      <c r="EO354" s="36">
        <v>0</v>
      </c>
      <c r="EP354" s="36">
        <v>0</v>
      </c>
      <c r="EQ354" s="36">
        <v>0</v>
      </c>
      <c r="ER354" s="36">
        <v>0</v>
      </c>
      <c r="ES354" s="36">
        <v>0</v>
      </c>
      <c r="ET354" s="36">
        <v>0</v>
      </c>
      <c r="EU354" s="36">
        <v>0</v>
      </c>
      <c r="EV354" s="36">
        <v>0</v>
      </c>
      <c r="EW354" s="36">
        <v>0</v>
      </c>
      <c r="EX354" s="36">
        <v>0</v>
      </c>
      <c r="EY354" s="36">
        <v>0</v>
      </c>
      <c r="EZ354" s="36">
        <v>0</v>
      </c>
      <c r="FA354" s="36">
        <v>0</v>
      </c>
      <c r="FB354" s="36">
        <v>0</v>
      </c>
      <c r="FC354" s="36">
        <v>0</v>
      </c>
      <c r="FD354" s="36">
        <v>0</v>
      </c>
      <c r="FE354" s="36">
        <v>0</v>
      </c>
      <c r="FF354" s="36">
        <v>0</v>
      </c>
      <c r="FG354" s="36">
        <v>0</v>
      </c>
      <c r="FH354" s="36">
        <v>0</v>
      </c>
      <c r="FI354" s="36">
        <v>0</v>
      </c>
      <c r="FJ354" s="36">
        <v>0</v>
      </c>
      <c r="FK354" s="36">
        <v>0</v>
      </c>
      <c r="FL354" s="36">
        <v>0</v>
      </c>
      <c r="FM354" s="36">
        <v>0</v>
      </c>
      <c r="FN354" s="36">
        <v>0</v>
      </c>
      <c r="FO354" s="36">
        <v>0</v>
      </c>
      <c r="FP354" s="36">
        <v>0</v>
      </c>
      <c r="FQ354" s="36">
        <v>86785</v>
      </c>
      <c r="FR354" s="36">
        <v>0</v>
      </c>
      <c r="FS354" s="37"/>
      <c r="FT354" s="39">
        <f t="shared" si="220"/>
        <v>69622</v>
      </c>
      <c r="FU354" s="39">
        <f t="shared" si="221"/>
        <v>1087</v>
      </c>
      <c r="FV354" s="39">
        <f t="shared" si="222"/>
        <v>0</v>
      </c>
      <c r="FW354" s="39">
        <f t="shared" si="223"/>
        <v>218028</v>
      </c>
      <c r="FX354" s="39">
        <f t="shared" si="224"/>
        <v>0</v>
      </c>
      <c r="FY354" s="39">
        <f t="shared" si="225"/>
        <v>4497</v>
      </c>
      <c r="FZ354" s="39">
        <f t="shared" si="226"/>
        <v>0</v>
      </c>
      <c r="GA354" s="39">
        <f t="shared" si="227"/>
        <v>12974</v>
      </c>
      <c r="GB354" s="39">
        <f t="shared" si="228"/>
        <v>106659</v>
      </c>
      <c r="GC354" s="39">
        <f t="shared" si="229"/>
        <v>43896</v>
      </c>
      <c r="GD354" s="39">
        <f t="shared" si="230"/>
        <v>0</v>
      </c>
      <c r="GE354" s="39">
        <f t="shared" si="231"/>
        <v>0</v>
      </c>
      <c r="GF354" s="39"/>
      <c r="GG354" s="39"/>
      <c r="GH354" s="39">
        <f t="shared" si="232"/>
        <v>0</v>
      </c>
      <c r="GI354" s="39">
        <f t="shared" si="233"/>
        <v>0</v>
      </c>
      <c r="GJ354" s="39">
        <f t="shared" si="234"/>
        <v>456763</v>
      </c>
      <c r="GK354" s="39"/>
      <c r="GL354" s="39">
        <f t="shared" si="235"/>
        <v>0</v>
      </c>
      <c r="GM354" s="39"/>
      <c r="GN354" s="39">
        <f t="shared" si="219"/>
        <v>0</v>
      </c>
      <c r="GO354" s="40">
        <f t="shared" si="236"/>
        <v>86785</v>
      </c>
      <c r="GP354" s="40">
        <f t="shared" si="237"/>
        <v>543548</v>
      </c>
      <c r="GQ354" s="40">
        <f t="shared" si="238"/>
        <v>543548</v>
      </c>
      <c r="GR354" s="39" t="str">
        <f>IFERROR(VLOOKUP(CONCATENATE(C354,R354,S354),'Clientes Afectados'!$L$4:$M$249,2,0),"NO")</f>
        <v>NO</v>
      </c>
      <c r="GS354" s="64">
        <f t="shared" si="218"/>
        <v>30</v>
      </c>
      <c r="GT354" s="39" t="e">
        <f>+IF(GS354&gt;#REF!,"SI","NO")</f>
        <v>#REF!</v>
      </c>
    </row>
    <row r="355" spans="1:202" x14ac:dyDescent="0.25">
      <c r="A355" s="35">
        <v>42948</v>
      </c>
      <c r="B355" s="36">
        <v>1594986</v>
      </c>
      <c r="C355" s="36">
        <v>533094</v>
      </c>
      <c r="D355" s="36">
        <v>533094</v>
      </c>
      <c r="E355" s="37" t="s">
        <v>345</v>
      </c>
      <c r="F355" s="37" t="s">
        <v>229</v>
      </c>
      <c r="G355" s="37" t="s">
        <v>318</v>
      </c>
      <c r="H355" s="85" t="s">
        <v>231</v>
      </c>
      <c r="I355" s="37" t="s">
        <v>244</v>
      </c>
      <c r="J355" s="37" t="s">
        <v>233</v>
      </c>
      <c r="K355" s="37" t="s">
        <v>234</v>
      </c>
      <c r="L355" s="37" t="s">
        <v>235</v>
      </c>
      <c r="M355" s="37" t="s">
        <v>249</v>
      </c>
      <c r="N355" s="37" t="s">
        <v>245</v>
      </c>
      <c r="O355" s="37" t="s">
        <v>245</v>
      </c>
      <c r="P355" s="37" t="s">
        <v>239</v>
      </c>
      <c r="Q355" s="37" t="s">
        <v>240</v>
      </c>
      <c r="R355" s="38">
        <v>42892</v>
      </c>
      <c r="S355" s="38">
        <v>42951</v>
      </c>
      <c r="T355" s="38">
        <v>42954</v>
      </c>
      <c r="U355" s="36">
        <v>200174767</v>
      </c>
      <c r="V355" s="36">
        <v>679220</v>
      </c>
      <c r="W355" s="36">
        <v>0</v>
      </c>
      <c r="X355" s="36">
        <v>171070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667</v>
      </c>
      <c r="AE355" s="36">
        <v>675</v>
      </c>
      <c r="AF355" s="36">
        <v>653</v>
      </c>
      <c r="AG355" s="36">
        <v>653</v>
      </c>
      <c r="AH355" s="36">
        <v>82850</v>
      </c>
      <c r="AI355" s="36">
        <v>1294</v>
      </c>
      <c r="AJ355" s="36">
        <v>0</v>
      </c>
      <c r="AK355" s="36">
        <v>48708157</v>
      </c>
      <c r="AL355" s="36"/>
      <c r="AM355" s="36"/>
      <c r="AN355" s="36">
        <v>0</v>
      </c>
      <c r="AO355" s="36"/>
      <c r="AP355" s="36"/>
      <c r="AQ355" s="36">
        <v>0</v>
      </c>
      <c r="AR355" s="36">
        <v>0</v>
      </c>
      <c r="AS355" s="36">
        <v>0</v>
      </c>
      <c r="AT355" s="36">
        <v>1004681</v>
      </c>
      <c r="AU355" s="36">
        <v>0</v>
      </c>
      <c r="AV355" s="36">
        <v>0</v>
      </c>
      <c r="AW355" s="36"/>
      <c r="AX355" s="36">
        <v>0</v>
      </c>
      <c r="AY355" s="36">
        <v>865811</v>
      </c>
      <c r="AZ355" s="36">
        <v>7531122</v>
      </c>
      <c r="BA355" s="36">
        <v>0</v>
      </c>
      <c r="BB355" s="36">
        <v>0</v>
      </c>
      <c r="BC355" s="36">
        <v>0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>
        <v>0</v>
      </c>
      <c r="BO355" s="36">
        <v>0</v>
      </c>
      <c r="BP355" s="36">
        <v>-24958489</v>
      </c>
      <c r="BQ355" s="36">
        <v>0</v>
      </c>
      <c r="BR355" s="36">
        <v>0</v>
      </c>
      <c r="BS355" s="36">
        <v>0</v>
      </c>
      <c r="BT355" s="36">
        <v>0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27928929</v>
      </c>
      <c r="CE355" s="36">
        <v>33235426</v>
      </c>
      <c r="CF355" s="36">
        <v>0</v>
      </c>
      <c r="CG355" s="36">
        <v>5306497</v>
      </c>
      <c r="CH355" s="36">
        <v>0</v>
      </c>
      <c r="CI355" s="36">
        <v>0</v>
      </c>
      <c r="CJ355" s="36">
        <v>0</v>
      </c>
      <c r="CK355" s="36">
        <v>0</v>
      </c>
      <c r="CL355" s="36">
        <v>5306497</v>
      </c>
      <c r="CM355" s="36">
        <v>-33235426</v>
      </c>
      <c r="CN355" s="36">
        <v>0</v>
      </c>
      <c r="CO355" s="36">
        <v>0</v>
      </c>
      <c r="CP355" s="36">
        <v>0</v>
      </c>
      <c r="CQ355" s="36">
        <v>0</v>
      </c>
      <c r="CR355" s="36">
        <v>0</v>
      </c>
      <c r="CS355" s="36">
        <v>0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0</v>
      </c>
      <c r="CZ355" s="36">
        <v>0</v>
      </c>
      <c r="DA355" s="36">
        <v>0</v>
      </c>
      <c r="DB355" s="36">
        <v>0</v>
      </c>
      <c r="DC355" s="36">
        <v>0</v>
      </c>
      <c r="DD355" s="36">
        <v>0</v>
      </c>
      <c r="DE355" s="36">
        <v>-33235426</v>
      </c>
      <c r="DF355" s="36">
        <v>0</v>
      </c>
      <c r="DG355" s="36">
        <v>0</v>
      </c>
      <c r="DH355" s="36">
        <v>0</v>
      </c>
      <c r="DI355" s="36">
        <v>0</v>
      </c>
      <c r="DJ355" s="36">
        <v>0</v>
      </c>
      <c r="DK355" s="36">
        <v>0</v>
      </c>
      <c r="DL355" s="36">
        <v>0</v>
      </c>
      <c r="DM355" s="36">
        <v>0</v>
      </c>
      <c r="DN355" s="36">
        <v>0</v>
      </c>
      <c r="DO355" s="36">
        <v>0</v>
      </c>
      <c r="DP355" s="36">
        <v>0</v>
      </c>
      <c r="DQ355" s="36">
        <v>0</v>
      </c>
      <c r="DR355" s="36">
        <v>0</v>
      </c>
      <c r="DS355" s="36">
        <v>0</v>
      </c>
      <c r="DT355" s="36">
        <v>0</v>
      </c>
      <c r="DU355" s="36">
        <v>0</v>
      </c>
      <c r="DV355" s="36">
        <v>0</v>
      </c>
      <c r="DW355" s="36">
        <v>0</v>
      </c>
      <c r="DX355" s="36">
        <v>0</v>
      </c>
      <c r="DY355" s="36">
        <v>0</v>
      </c>
      <c r="DZ355" s="36">
        <v>0</v>
      </c>
      <c r="EA355" s="36">
        <v>0</v>
      </c>
      <c r="EB355" s="36">
        <v>0</v>
      </c>
      <c r="EC355" s="36">
        <v>0</v>
      </c>
      <c r="ED355" s="36">
        <v>0</v>
      </c>
      <c r="EE355" s="36">
        <v>0</v>
      </c>
      <c r="EF355" s="36">
        <v>0</v>
      </c>
      <c r="EG355" s="36">
        <v>0</v>
      </c>
      <c r="EH355" s="36">
        <v>0</v>
      </c>
      <c r="EI355" s="36">
        <v>0</v>
      </c>
      <c r="EJ355" s="36">
        <v>0</v>
      </c>
      <c r="EK355" s="36">
        <v>0</v>
      </c>
      <c r="EL355" s="36">
        <v>0</v>
      </c>
      <c r="EM355" s="36">
        <v>0</v>
      </c>
      <c r="EN355" s="36">
        <v>0</v>
      </c>
      <c r="EO355" s="36">
        <v>0</v>
      </c>
      <c r="EP355" s="36">
        <v>0</v>
      </c>
      <c r="EQ355" s="36">
        <v>0</v>
      </c>
      <c r="ER355" s="36">
        <v>0</v>
      </c>
      <c r="ES355" s="36">
        <v>0</v>
      </c>
      <c r="ET355" s="36">
        <v>0</v>
      </c>
      <c r="EU355" s="36">
        <v>0</v>
      </c>
      <c r="EV355" s="36">
        <v>0</v>
      </c>
      <c r="EW355" s="36">
        <v>0</v>
      </c>
      <c r="EX355" s="36">
        <v>0</v>
      </c>
      <c r="EY355" s="36">
        <v>0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0</v>
      </c>
      <c r="FF355" s="36">
        <v>0</v>
      </c>
      <c r="FG355" s="36">
        <v>0</v>
      </c>
      <c r="FH355" s="36">
        <v>0</v>
      </c>
      <c r="FI355" s="36">
        <v>0</v>
      </c>
      <c r="FJ355" s="36">
        <v>0</v>
      </c>
      <c r="FK355" s="36">
        <v>0</v>
      </c>
      <c r="FL355" s="36">
        <v>0</v>
      </c>
      <c r="FM355" s="36">
        <v>0</v>
      </c>
      <c r="FN355" s="36">
        <v>0</v>
      </c>
      <c r="FO355" s="36">
        <v>0</v>
      </c>
      <c r="FP355" s="36">
        <v>0</v>
      </c>
      <c r="FQ355" s="36">
        <v>5306497</v>
      </c>
      <c r="FR355" s="36">
        <v>0</v>
      </c>
      <c r="FS355" s="37"/>
      <c r="FT355" s="39">
        <f t="shared" si="220"/>
        <v>69622</v>
      </c>
      <c r="FU355" s="39">
        <f t="shared" si="221"/>
        <v>1087</v>
      </c>
      <c r="FV355" s="39">
        <f t="shared" si="222"/>
        <v>0</v>
      </c>
      <c r="FW355" s="39">
        <f t="shared" si="223"/>
        <v>40931224</v>
      </c>
      <c r="FX355" s="39">
        <f t="shared" si="224"/>
        <v>0</v>
      </c>
      <c r="FY355" s="39">
        <f t="shared" si="225"/>
        <v>844270</v>
      </c>
      <c r="FZ355" s="39">
        <f t="shared" si="226"/>
        <v>0</v>
      </c>
      <c r="GA355" s="39">
        <f t="shared" si="227"/>
        <v>727572</v>
      </c>
      <c r="GB355" s="39">
        <f t="shared" si="228"/>
        <v>6328674</v>
      </c>
      <c r="GC355" s="39">
        <f t="shared" si="229"/>
        <v>0</v>
      </c>
      <c r="GD355" s="39">
        <f t="shared" si="230"/>
        <v>0</v>
      </c>
      <c r="GE355" s="39">
        <f t="shared" si="231"/>
        <v>0</v>
      </c>
      <c r="GF355" s="39"/>
      <c r="GG355" s="39"/>
      <c r="GH355" s="39">
        <f t="shared" si="232"/>
        <v>0</v>
      </c>
      <c r="GI355" s="39">
        <f t="shared" si="233"/>
        <v>0</v>
      </c>
      <c r="GJ355" s="39">
        <f t="shared" si="234"/>
        <v>48902449</v>
      </c>
      <c r="GK355" s="39"/>
      <c r="GL355" s="39">
        <f t="shared" si="235"/>
        <v>-24958489</v>
      </c>
      <c r="GM355" s="39"/>
      <c r="GN355" s="39">
        <f t="shared" si="219"/>
        <v>0</v>
      </c>
      <c r="GO355" s="40">
        <f t="shared" si="236"/>
        <v>9291465</v>
      </c>
      <c r="GP355" s="40">
        <f t="shared" si="237"/>
        <v>58193914</v>
      </c>
      <c r="GQ355" s="40">
        <f t="shared" si="238"/>
        <v>33235425</v>
      </c>
      <c r="GR355" s="39" t="str">
        <f>IFERROR(VLOOKUP(CONCATENATE(C355,R355,S355),'Clientes Afectados'!$L$4:$M$249,2,0),"NO")</f>
        <v>NO</v>
      </c>
      <c r="GS355" s="64">
        <f t="shared" si="218"/>
        <v>59</v>
      </c>
      <c r="GT355" s="39" t="e">
        <f>+IF(GS355&gt;#REF!,"SI","NO")</f>
        <v>#REF!</v>
      </c>
    </row>
    <row r="356" spans="1:202" x14ac:dyDescent="0.25">
      <c r="A356" s="35">
        <v>42948</v>
      </c>
      <c r="B356" s="36">
        <v>1594986</v>
      </c>
      <c r="C356" s="36">
        <v>533096</v>
      </c>
      <c r="D356" s="36">
        <v>533096</v>
      </c>
      <c r="E356" s="37" t="s">
        <v>346</v>
      </c>
      <c r="F356" s="37" t="s">
        <v>229</v>
      </c>
      <c r="G356" s="37" t="s">
        <v>320</v>
      </c>
      <c r="H356" s="85" t="s">
        <v>231</v>
      </c>
      <c r="I356" s="37" t="s">
        <v>244</v>
      </c>
      <c r="J356" s="37" t="s">
        <v>233</v>
      </c>
      <c r="K356" s="37" t="s">
        <v>234</v>
      </c>
      <c r="L356" s="37" t="s">
        <v>235</v>
      </c>
      <c r="M356" s="37" t="s">
        <v>249</v>
      </c>
      <c r="N356" s="37" t="s">
        <v>256</v>
      </c>
      <c r="O356" s="37" t="s">
        <v>245</v>
      </c>
      <c r="P356" s="37" t="s">
        <v>239</v>
      </c>
      <c r="Q356" s="37" t="s">
        <v>240</v>
      </c>
      <c r="R356" s="38">
        <v>42892</v>
      </c>
      <c r="S356" s="38">
        <v>42951</v>
      </c>
      <c r="T356" s="38">
        <v>42954</v>
      </c>
      <c r="U356" s="36">
        <v>200174767</v>
      </c>
      <c r="V356" s="36">
        <v>99255</v>
      </c>
      <c r="W356" s="36">
        <v>0</v>
      </c>
      <c r="X356" s="36">
        <v>28670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109</v>
      </c>
      <c r="AE356" s="36">
        <v>104</v>
      </c>
      <c r="AF356" s="36">
        <v>96</v>
      </c>
      <c r="AG356" s="36">
        <v>96</v>
      </c>
      <c r="AH356" s="36">
        <v>121150</v>
      </c>
      <c r="AI356" s="36">
        <v>1294</v>
      </c>
      <c r="AJ356" s="36">
        <v>0</v>
      </c>
      <c r="AK356" s="36">
        <v>7117765</v>
      </c>
      <c r="AL356" s="36"/>
      <c r="AM356" s="36"/>
      <c r="AN356" s="36">
        <v>0</v>
      </c>
      <c r="AO356" s="36"/>
      <c r="AP356" s="36"/>
      <c r="AQ356" s="36">
        <v>0</v>
      </c>
      <c r="AR356" s="36">
        <v>0</v>
      </c>
      <c r="AS356" s="36">
        <v>0</v>
      </c>
      <c r="AT356" s="36">
        <v>146815</v>
      </c>
      <c r="AU356" s="36">
        <v>0</v>
      </c>
      <c r="AV356" s="36">
        <v>0</v>
      </c>
      <c r="AW356" s="36"/>
      <c r="AX356" s="36">
        <v>0</v>
      </c>
      <c r="AY356" s="36">
        <v>133942</v>
      </c>
      <c r="AZ356" s="36">
        <v>1107178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  <c r="BP356" s="36">
        <v>-3665504</v>
      </c>
      <c r="BQ356" s="36">
        <v>0</v>
      </c>
      <c r="BR356" s="36">
        <v>0</v>
      </c>
      <c r="BS356" s="36">
        <v>0</v>
      </c>
      <c r="BT356" s="36">
        <v>0</v>
      </c>
      <c r="BU356" s="36">
        <v>0</v>
      </c>
      <c r="BV356" s="36">
        <v>0</v>
      </c>
      <c r="BW356" s="36">
        <v>0</v>
      </c>
      <c r="BX356" s="3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4170285</v>
      </c>
      <c r="CE356" s="36">
        <v>4962639</v>
      </c>
      <c r="CF356" s="36">
        <v>0</v>
      </c>
      <c r="CG356" s="36">
        <v>792354</v>
      </c>
      <c r="CH356" s="36">
        <v>0</v>
      </c>
      <c r="CI356" s="36">
        <v>0</v>
      </c>
      <c r="CJ356" s="36">
        <v>0</v>
      </c>
      <c r="CK356" s="36">
        <v>0</v>
      </c>
      <c r="CL356" s="36">
        <v>792354</v>
      </c>
      <c r="CM356" s="36">
        <v>-4962639</v>
      </c>
      <c r="CN356" s="36">
        <v>0</v>
      </c>
      <c r="CO356" s="36">
        <v>0</v>
      </c>
      <c r="CP356" s="36">
        <v>0</v>
      </c>
      <c r="CQ356" s="36">
        <v>0</v>
      </c>
      <c r="CR356" s="36">
        <v>0</v>
      </c>
      <c r="CS356" s="36">
        <v>0</v>
      </c>
      <c r="CT356" s="36">
        <v>0</v>
      </c>
      <c r="CU356" s="36">
        <v>0</v>
      </c>
      <c r="CV356" s="36">
        <v>0</v>
      </c>
      <c r="CW356" s="36">
        <v>0</v>
      </c>
      <c r="CX356" s="36">
        <v>0</v>
      </c>
      <c r="CY356" s="36">
        <v>0</v>
      </c>
      <c r="CZ356" s="36">
        <v>0</v>
      </c>
      <c r="DA356" s="36">
        <v>0</v>
      </c>
      <c r="DB356" s="36">
        <v>0</v>
      </c>
      <c r="DC356" s="36">
        <v>0</v>
      </c>
      <c r="DD356" s="36">
        <v>0</v>
      </c>
      <c r="DE356" s="36">
        <v>-4962639</v>
      </c>
      <c r="DF356" s="36">
        <v>0</v>
      </c>
      <c r="DG356" s="36">
        <v>0</v>
      </c>
      <c r="DH356" s="36">
        <v>0</v>
      </c>
      <c r="DI356" s="36">
        <v>0</v>
      </c>
      <c r="DJ356" s="36">
        <v>0</v>
      </c>
      <c r="DK356" s="36">
        <v>0</v>
      </c>
      <c r="DL356" s="36">
        <v>0</v>
      </c>
      <c r="DM356" s="36">
        <v>0</v>
      </c>
      <c r="DN356" s="36">
        <v>0</v>
      </c>
      <c r="DO356" s="36">
        <v>0</v>
      </c>
      <c r="DP356" s="36">
        <v>0</v>
      </c>
      <c r="DQ356" s="36">
        <v>0</v>
      </c>
      <c r="DR356" s="36">
        <v>0</v>
      </c>
      <c r="DS356" s="36">
        <v>0</v>
      </c>
      <c r="DT356" s="36">
        <v>0</v>
      </c>
      <c r="DU356" s="36">
        <v>0</v>
      </c>
      <c r="DV356" s="36">
        <v>0</v>
      </c>
      <c r="DW356" s="36">
        <v>0</v>
      </c>
      <c r="DX356" s="36">
        <v>0</v>
      </c>
      <c r="DY356" s="36">
        <v>0</v>
      </c>
      <c r="DZ356" s="36">
        <v>0</v>
      </c>
      <c r="EA356" s="36">
        <v>0</v>
      </c>
      <c r="EB356" s="36">
        <v>0</v>
      </c>
      <c r="EC356" s="36">
        <v>0</v>
      </c>
      <c r="ED356" s="36">
        <v>0</v>
      </c>
      <c r="EE356" s="36">
        <v>0</v>
      </c>
      <c r="EF356" s="36">
        <v>0</v>
      </c>
      <c r="EG356" s="36">
        <v>0</v>
      </c>
      <c r="EH356" s="36">
        <v>0</v>
      </c>
      <c r="EI356" s="36">
        <v>0</v>
      </c>
      <c r="EJ356" s="36">
        <v>0</v>
      </c>
      <c r="EK356" s="36">
        <v>0</v>
      </c>
      <c r="EL356" s="36">
        <v>0</v>
      </c>
      <c r="EM356" s="36">
        <v>0</v>
      </c>
      <c r="EN356" s="36">
        <v>0</v>
      </c>
      <c r="EO356" s="36">
        <v>0</v>
      </c>
      <c r="EP356" s="36">
        <v>0</v>
      </c>
      <c r="EQ356" s="36">
        <v>0</v>
      </c>
      <c r="ER356" s="36">
        <v>0</v>
      </c>
      <c r="ES356" s="36">
        <v>0</v>
      </c>
      <c r="ET356" s="36">
        <v>0</v>
      </c>
      <c r="EU356" s="36">
        <v>0</v>
      </c>
      <c r="EV356" s="36">
        <v>0</v>
      </c>
      <c r="EW356" s="36">
        <v>0</v>
      </c>
      <c r="EX356" s="36">
        <v>0</v>
      </c>
      <c r="EY356" s="36">
        <v>0</v>
      </c>
      <c r="EZ356" s="36">
        <v>0</v>
      </c>
      <c r="FA356" s="36">
        <v>0</v>
      </c>
      <c r="FB356" s="36">
        <v>0</v>
      </c>
      <c r="FC356" s="36">
        <v>0</v>
      </c>
      <c r="FD356" s="36">
        <v>0</v>
      </c>
      <c r="FE356" s="36">
        <v>0</v>
      </c>
      <c r="FF356" s="36">
        <v>0</v>
      </c>
      <c r="FG356" s="36">
        <v>0</v>
      </c>
      <c r="FH356" s="36">
        <v>0</v>
      </c>
      <c r="FI356" s="36">
        <v>0</v>
      </c>
      <c r="FJ356" s="36">
        <v>0</v>
      </c>
      <c r="FK356" s="36">
        <v>0</v>
      </c>
      <c r="FL356" s="36">
        <v>0</v>
      </c>
      <c r="FM356" s="36">
        <v>0</v>
      </c>
      <c r="FN356" s="36">
        <v>0</v>
      </c>
      <c r="FO356" s="36">
        <v>0</v>
      </c>
      <c r="FP356" s="36">
        <v>0</v>
      </c>
      <c r="FQ356" s="36">
        <v>792354</v>
      </c>
      <c r="FR356" s="36">
        <v>0</v>
      </c>
      <c r="FS356" s="37"/>
      <c r="FT356" s="39">
        <f t="shared" si="220"/>
        <v>101807</v>
      </c>
      <c r="FU356" s="39">
        <f t="shared" si="221"/>
        <v>1087</v>
      </c>
      <c r="FV356" s="39">
        <f t="shared" si="222"/>
        <v>0</v>
      </c>
      <c r="FW356" s="39">
        <f t="shared" si="223"/>
        <v>5981315</v>
      </c>
      <c r="FX356" s="39">
        <f t="shared" si="224"/>
        <v>0</v>
      </c>
      <c r="FY356" s="39">
        <f t="shared" si="225"/>
        <v>123374</v>
      </c>
      <c r="FZ356" s="39">
        <f t="shared" si="226"/>
        <v>0</v>
      </c>
      <c r="GA356" s="39">
        <f t="shared" si="227"/>
        <v>112556</v>
      </c>
      <c r="GB356" s="39">
        <f t="shared" si="228"/>
        <v>930402</v>
      </c>
      <c r="GC356" s="39">
        <f t="shared" si="229"/>
        <v>0</v>
      </c>
      <c r="GD356" s="39">
        <f t="shared" si="230"/>
        <v>0</v>
      </c>
      <c r="GE356" s="39">
        <f t="shared" si="231"/>
        <v>0</v>
      </c>
      <c r="GF356" s="39"/>
      <c r="GG356" s="39"/>
      <c r="GH356" s="39">
        <f t="shared" si="232"/>
        <v>0</v>
      </c>
      <c r="GI356" s="39">
        <f t="shared" si="233"/>
        <v>0</v>
      </c>
      <c r="GJ356" s="39">
        <f t="shared" si="234"/>
        <v>7250541</v>
      </c>
      <c r="GK356" s="39"/>
      <c r="GL356" s="39">
        <f t="shared" si="235"/>
        <v>-3665504</v>
      </c>
      <c r="GM356" s="39"/>
      <c r="GN356" s="39">
        <f t="shared" si="219"/>
        <v>0</v>
      </c>
      <c r="GO356" s="40">
        <f t="shared" si="236"/>
        <v>1377603</v>
      </c>
      <c r="GP356" s="40">
        <f t="shared" si="237"/>
        <v>8628144</v>
      </c>
      <c r="GQ356" s="40">
        <f t="shared" si="238"/>
        <v>4962640</v>
      </c>
      <c r="GR356" s="39" t="str">
        <f>IFERROR(VLOOKUP(CONCATENATE(C356,R356,S356),'Clientes Afectados'!$L$4:$M$249,2,0),"NO")</f>
        <v>NO</v>
      </c>
      <c r="GS356" s="64">
        <f t="shared" si="218"/>
        <v>59</v>
      </c>
      <c r="GT356" s="39" t="e">
        <f>+IF(GS356&gt;#REF!,"SI","NO")</f>
        <v>#REF!</v>
      </c>
    </row>
    <row r="357" spans="1:202" x14ac:dyDescent="0.25">
      <c r="A357" s="35">
        <v>42948</v>
      </c>
      <c r="B357" s="36">
        <v>1594986</v>
      </c>
      <c r="C357" s="36">
        <v>533097</v>
      </c>
      <c r="D357" s="36">
        <v>533097</v>
      </c>
      <c r="E357" s="37" t="s">
        <v>247</v>
      </c>
      <c r="F357" s="37" t="s">
        <v>229</v>
      </c>
      <c r="G357" s="37" t="s">
        <v>248</v>
      </c>
      <c r="H357" s="85" t="s">
        <v>231</v>
      </c>
      <c r="I357" s="37" t="s">
        <v>244</v>
      </c>
      <c r="J357" s="37" t="s">
        <v>233</v>
      </c>
      <c r="K357" s="37" t="s">
        <v>234</v>
      </c>
      <c r="L357" s="37" t="s">
        <v>235</v>
      </c>
      <c r="M357" s="37" t="s">
        <v>249</v>
      </c>
      <c r="N357" s="37" t="s">
        <v>245</v>
      </c>
      <c r="O357" s="37" t="s">
        <v>245</v>
      </c>
      <c r="P357" s="37" t="s">
        <v>239</v>
      </c>
      <c r="Q357" s="37" t="s">
        <v>240</v>
      </c>
      <c r="R357" s="38">
        <v>42921</v>
      </c>
      <c r="S357" s="38">
        <v>42951</v>
      </c>
      <c r="T357" s="38">
        <v>42954</v>
      </c>
      <c r="U357" s="36">
        <v>200174767</v>
      </c>
      <c r="V357" s="36">
        <v>49957</v>
      </c>
      <c r="W357" s="36">
        <v>0</v>
      </c>
      <c r="X357" s="36">
        <v>19522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94</v>
      </c>
      <c r="AE357" s="36">
        <v>97</v>
      </c>
      <c r="AF357" s="36">
        <v>92</v>
      </c>
      <c r="AG357" s="36">
        <v>92</v>
      </c>
      <c r="AH357" s="36">
        <v>200206</v>
      </c>
      <c r="AI357" s="36">
        <v>1294</v>
      </c>
      <c r="AJ357" s="36">
        <v>0</v>
      </c>
      <c r="AK357" s="36">
        <v>3582512</v>
      </c>
      <c r="AL357" s="36"/>
      <c r="AM357" s="36"/>
      <c r="AN357" s="36">
        <v>0</v>
      </c>
      <c r="AO357" s="36"/>
      <c r="AP357" s="36"/>
      <c r="AQ357" s="36">
        <v>0</v>
      </c>
      <c r="AR357" s="36">
        <v>0</v>
      </c>
      <c r="AS357" s="36">
        <v>0</v>
      </c>
      <c r="AT357" s="36">
        <v>73895</v>
      </c>
      <c r="AU357" s="36">
        <v>0</v>
      </c>
      <c r="AV357" s="36">
        <v>0</v>
      </c>
      <c r="AW357" s="36"/>
      <c r="AX357" s="36">
        <v>0</v>
      </c>
      <c r="AY357" s="36">
        <v>62719</v>
      </c>
      <c r="AZ357" s="36">
        <v>530776</v>
      </c>
      <c r="BA357" s="36">
        <v>0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  <c r="BP357" s="36">
        <v>0</v>
      </c>
      <c r="BQ357" s="36">
        <v>0</v>
      </c>
      <c r="BR357" s="36">
        <v>0</v>
      </c>
      <c r="BS357" s="36">
        <v>0</v>
      </c>
      <c r="BT357" s="36">
        <v>0</v>
      </c>
      <c r="BU357" s="36">
        <v>0</v>
      </c>
      <c r="BV357" s="36">
        <v>0</v>
      </c>
      <c r="BW357" s="36">
        <v>0</v>
      </c>
      <c r="BX357" s="3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3740673</v>
      </c>
      <c r="CE357" s="36">
        <v>4451401</v>
      </c>
      <c r="CF357" s="36">
        <v>0</v>
      </c>
      <c r="CG357" s="36">
        <v>710728</v>
      </c>
      <c r="CH357" s="36">
        <v>0</v>
      </c>
      <c r="CI357" s="36">
        <v>0</v>
      </c>
      <c r="CJ357" s="36">
        <v>0</v>
      </c>
      <c r="CK357" s="36">
        <v>0</v>
      </c>
      <c r="CL357" s="36">
        <v>710728</v>
      </c>
      <c r="CM357" s="36">
        <v>-4451401</v>
      </c>
      <c r="CN357" s="36">
        <v>0</v>
      </c>
      <c r="CO357" s="36">
        <v>0</v>
      </c>
      <c r="CP357" s="36">
        <v>0</v>
      </c>
      <c r="CQ357" s="36">
        <v>0</v>
      </c>
      <c r="CR357" s="36">
        <v>0</v>
      </c>
      <c r="CS357" s="36">
        <v>0</v>
      </c>
      <c r="CT357" s="36">
        <v>0</v>
      </c>
      <c r="CU357" s="36">
        <v>0</v>
      </c>
      <c r="CV357" s="36">
        <v>0</v>
      </c>
      <c r="CW357" s="36">
        <v>0</v>
      </c>
      <c r="CX357" s="36">
        <v>0</v>
      </c>
      <c r="CY357" s="36">
        <v>0</v>
      </c>
      <c r="CZ357" s="36">
        <v>0</v>
      </c>
      <c r="DA357" s="36">
        <v>0</v>
      </c>
      <c r="DB357" s="36">
        <v>0</v>
      </c>
      <c r="DC357" s="36">
        <v>0</v>
      </c>
      <c r="DD357" s="36">
        <v>0</v>
      </c>
      <c r="DE357" s="36">
        <v>-4451401</v>
      </c>
      <c r="DF357" s="36">
        <v>0</v>
      </c>
      <c r="DG357" s="36">
        <v>0</v>
      </c>
      <c r="DH357" s="36">
        <v>0</v>
      </c>
      <c r="DI357" s="36">
        <v>0</v>
      </c>
      <c r="DJ357" s="36">
        <v>0</v>
      </c>
      <c r="DK357" s="36">
        <v>0</v>
      </c>
      <c r="DL357" s="36">
        <v>0</v>
      </c>
      <c r="DM357" s="36">
        <v>0</v>
      </c>
      <c r="DN357" s="36">
        <v>0</v>
      </c>
      <c r="DO357" s="36">
        <v>0</v>
      </c>
      <c r="DP357" s="36">
        <v>0</v>
      </c>
      <c r="DQ357" s="36">
        <v>0</v>
      </c>
      <c r="DR357" s="36">
        <v>0</v>
      </c>
      <c r="DS357" s="36">
        <v>0</v>
      </c>
      <c r="DT357" s="36">
        <v>0</v>
      </c>
      <c r="DU357" s="36">
        <v>0</v>
      </c>
      <c r="DV357" s="36">
        <v>0</v>
      </c>
      <c r="DW357" s="36">
        <v>0</v>
      </c>
      <c r="DX357" s="36">
        <v>0</v>
      </c>
      <c r="DY357" s="36">
        <v>0</v>
      </c>
      <c r="DZ357" s="36">
        <v>0</v>
      </c>
      <c r="EA357" s="36">
        <v>0</v>
      </c>
      <c r="EB357" s="36">
        <v>0</v>
      </c>
      <c r="EC357" s="36">
        <v>0</v>
      </c>
      <c r="ED357" s="36">
        <v>0</v>
      </c>
      <c r="EE357" s="36">
        <v>0</v>
      </c>
      <c r="EF357" s="36">
        <v>0</v>
      </c>
      <c r="EG357" s="36">
        <v>0</v>
      </c>
      <c r="EH357" s="36">
        <v>0</v>
      </c>
      <c r="EI357" s="36">
        <v>0</v>
      </c>
      <c r="EJ357" s="36">
        <v>0</v>
      </c>
      <c r="EK357" s="36">
        <v>0</v>
      </c>
      <c r="EL357" s="36">
        <v>0</v>
      </c>
      <c r="EM357" s="36">
        <v>0</v>
      </c>
      <c r="EN357" s="36">
        <v>0</v>
      </c>
      <c r="EO357" s="36">
        <v>0</v>
      </c>
      <c r="EP357" s="36">
        <v>0</v>
      </c>
      <c r="EQ357" s="36">
        <v>0</v>
      </c>
      <c r="ER357" s="36">
        <v>0</v>
      </c>
      <c r="ES357" s="36">
        <v>0</v>
      </c>
      <c r="ET357" s="36">
        <v>0</v>
      </c>
      <c r="EU357" s="36">
        <v>0</v>
      </c>
      <c r="EV357" s="36">
        <v>0</v>
      </c>
      <c r="EW357" s="36">
        <v>0</v>
      </c>
      <c r="EX357" s="36">
        <v>0</v>
      </c>
      <c r="EY357" s="36">
        <v>0</v>
      </c>
      <c r="EZ357" s="36">
        <v>0</v>
      </c>
      <c r="FA357" s="36">
        <v>0</v>
      </c>
      <c r="FB357" s="36">
        <v>0</v>
      </c>
      <c r="FC357" s="36">
        <v>0</v>
      </c>
      <c r="FD357" s="36">
        <v>0</v>
      </c>
      <c r="FE357" s="36">
        <v>0</v>
      </c>
      <c r="FF357" s="36">
        <v>0</v>
      </c>
      <c r="FG357" s="36">
        <v>0</v>
      </c>
      <c r="FH357" s="36">
        <v>0</v>
      </c>
      <c r="FI357" s="36">
        <v>0</v>
      </c>
      <c r="FJ357" s="36">
        <v>0</v>
      </c>
      <c r="FK357" s="36">
        <v>0</v>
      </c>
      <c r="FL357" s="36">
        <v>0</v>
      </c>
      <c r="FM357" s="36">
        <v>0</v>
      </c>
      <c r="FN357" s="36">
        <v>0</v>
      </c>
      <c r="FO357" s="36">
        <v>0</v>
      </c>
      <c r="FP357" s="36">
        <v>0</v>
      </c>
      <c r="FQ357" s="36">
        <v>710728</v>
      </c>
      <c r="FR357" s="36">
        <v>0</v>
      </c>
      <c r="FS357" s="37"/>
      <c r="FT357" s="39">
        <f t="shared" si="220"/>
        <v>168240</v>
      </c>
      <c r="FU357" s="39">
        <f t="shared" si="221"/>
        <v>1087</v>
      </c>
      <c r="FV357" s="39">
        <f t="shared" si="222"/>
        <v>0</v>
      </c>
      <c r="FW357" s="39">
        <f t="shared" si="223"/>
        <v>3010514</v>
      </c>
      <c r="FX357" s="39">
        <f t="shared" si="224"/>
        <v>0</v>
      </c>
      <c r="FY357" s="39">
        <f t="shared" si="225"/>
        <v>62097</v>
      </c>
      <c r="FZ357" s="39">
        <f t="shared" si="226"/>
        <v>0</v>
      </c>
      <c r="GA357" s="39">
        <f t="shared" si="227"/>
        <v>52705</v>
      </c>
      <c r="GB357" s="39">
        <f t="shared" si="228"/>
        <v>446030</v>
      </c>
      <c r="GC357" s="39">
        <f t="shared" si="229"/>
        <v>0</v>
      </c>
      <c r="GD357" s="39">
        <f t="shared" si="230"/>
        <v>0</v>
      </c>
      <c r="GE357" s="39">
        <f t="shared" si="231"/>
        <v>0</v>
      </c>
      <c r="GF357" s="39"/>
      <c r="GG357" s="39"/>
      <c r="GH357" s="39">
        <f t="shared" si="232"/>
        <v>0</v>
      </c>
      <c r="GI357" s="39">
        <f t="shared" si="233"/>
        <v>0</v>
      </c>
      <c r="GJ357" s="39">
        <f t="shared" si="234"/>
        <v>3740673</v>
      </c>
      <c r="GK357" s="39"/>
      <c r="GL357" s="39">
        <f t="shared" si="235"/>
        <v>0</v>
      </c>
      <c r="GM357" s="39"/>
      <c r="GN357" s="39">
        <f t="shared" si="219"/>
        <v>0</v>
      </c>
      <c r="GO357" s="40">
        <f t="shared" si="236"/>
        <v>710728</v>
      </c>
      <c r="GP357" s="40">
        <f t="shared" si="237"/>
        <v>4451401</v>
      </c>
      <c r="GQ357" s="40">
        <f t="shared" si="238"/>
        <v>4451401</v>
      </c>
      <c r="GR357" s="39" t="str">
        <f>IFERROR(VLOOKUP(CONCATENATE(C357,R357,S357),'Clientes Afectados'!$L$4:$M$249,2,0),"NO")</f>
        <v>NO</v>
      </c>
      <c r="GS357" s="64">
        <f t="shared" si="218"/>
        <v>30</v>
      </c>
      <c r="GT357" s="39" t="e">
        <f>+IF(GS357&gt;#REF!,"SI","NO")</f>
        <v>#REF!</v>
      </c>
    </row>
    <row r="358" spans="1:202" x14ac:dyDescent="0.25">
      <c r="A358" s="35">
        <v>42948</v>
      </c>
      <c r="B358" s="36">
        <v>1594986</v>
      </c>
      <c r="C358" s="36">
        <v>533104</v>
      </c>
      <c r="D358" s="36">
        <v>533104</v>
      </c>
      <c r="E358" s="37" t="s">
        <v>250</v>
      </c>
      <c r="F358" s="37" t="s">
        <v>229</v>
      </c>
      <c r="G358" s="37" t="s">
        <v>251</v>
      </c>
      <c r="H358" s="85" t="s">
        <v>231</v>
      </c>
      <c r="I358" s="37" t="s">
        <v>244</v>
      </c>
      <c r="J358" s="37" t="s">
        <v>233</v>
      </c>
      <c r="K358" s="37" t="s">
        <v>234</v>
      </c>
      <c r="L358" s="37" t="s">
        <v>235</v>
      </c>
      <c r="M358" s="37" t="s">
        <v>252</v>
      </c>
      <c r="N358" s="37" t="s">
        <v>237</v>
      </c>
      <c r="O358" s="37" t="s">
        <v>253</v>
      </c>
      <c r="P358" s="37" t="s">
        <v>239</v>
      </c>
      <c r="Q358" s="37" t="s">
        <v>240</v>
      </c>
      <c r="R358" s="38">
        <v>42921</v>
      </c>
      <c r="S358" s="38">
        <v>42951</v>
      </c>
      <c r="T358" s="38">
        <v>42954</v>
      </c>
      <c r="U358" s="36">
        <v>200174767</v>
      </c>
      <c r="V358" s="36">
        <v>1082</v>
      </c>
      <c r="W358" s="36">
        <v>0</v>
      </c>
      <c r="X358" s="36">
        <v>58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63</v>
      </c>
      <c r="AE358" s="36">
        <v>63</v>
      </c>
      <c r="AF358" s="36">
        <v>2</v>
      </c>
      <c r="AG358" s="36">
        <v>2</v>
      </c>
      <c r="AH358" s="36">
        <v>146737</v>
      </c>
      <c r="AI358" s="36">
        <v>1294</v>
      </c>
      <c r="AJ358" s="36">
        <v>0</v>
      </c>
      <c r="AK358" s="36">
        <v>77593</v>
      </c>
      <c r="AL358" s="36"/>
      <c r="AM358" s="36"/>
      <c r="AN358" s="36">
        <v>0</v>
      </c>
      <c r="AO358" s="36"/>
      <c r="AP358" s="36"/>
      <c r="AQ358" s="36">
        <v>0</v>
      </c>
      <c r="AR358" s="36">
        <v>0</v>
      </c>
      <c r="AS358" s="36">
        <v>0</v>
      </c>
      <c r="AT358" s="36">
        <v>1601</v>
      </c>
      <c r="AU358" s="36">
        <v>0</v>
      </c>
      <c r="AV358" s="36">
        <v>0</v>
      </c>
      <c r="AW358" s="36"/>
      <c r="AX358" s="36">
        <v>0</v>
      </c>
      <c r="AY358" s="36">
        <v>40527</v>
      </c>
      <c r="AZ358" s="36">
        <v>11538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>
        <v>0</v>
      </c>
      <c r="BO358" s="36">
        <v>0</v>
      </c>
      <c r="BP358" s="36">
        <v>0</v>
      </c>
      <c r="BQ358" s="36">
        <v>0</v>
      </c>
      <c r="BR358" s="36">
        <v>0</v>
      </c>
      <c r="BS358" s="36">
        <v>0</v>
      </c>
      <c r="BT358" s="36">
        <v>0</v>
      </c>
      <c r="BU358" s="36">
        <v>0</v>
      </c>
      <c r="BV358" s="36">
        <v>0</v>
      </c>
      <c r="BW358" s="36">
        <v>0</v>
      </c>
      <c r="BX358" s="3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234696</v>
      </c>
      <c r="CE358" s="36">
        <v>279288</v>
      </c>
      <c r="CF358" s="36">
        <v>0</v>
      </c>
      <c r="CG358" s="36">
        <v>44592</v>
      </c>
      <c r="CH358" s="36">
        <v>0</v>
      </c>
      <c r="CI358" s="36">
        <v>0</v>
      </c>
      <c r="CJ358" s="36">
        <v>0</v>
      </c>
      <c r="CK358" s="36">
        <v>0</v>
      </c>
      <c r="CL358" s="36">
        <v>44592</v>
      </c>
      <c r="CM358" s="36">
        <v>-279288</v>
      </c>
      <c r="CN358" s="36">
        <v>0</v>
      </c>
      <c r="CO358" s="36">
        <v>0</v>
      </c>
      <c r="CP358" s="36">
        <v>0</v>
      </c>
      <c r="CQ358" s="36">
        <v>0</v>
      </c>
      <c r="CR358" s="36">
        <v>0</v>
      </c>
      <c r="CS358" s="36">
        <v>0</v>
      </c>
      <c r="CT358" s="36">
        <v>0</v>
      </c>
      <c r="CU358" s="36">
        <v>0</v>
      </c>
      <c r="CV358" s="36">
        <v>0</v>
      </c>
      <c r="CW358" s="36">
        <v>0</v>
      </c>
      <c r="CX358" s="36">
        <v>0</v>
      </c>
      <c r="CY358" s="36">
        <v>0</v>
      </c>
      <c r="CZ358" s="36">
        <v>0</v>
      </c>
      <c r="DA358" s="36">
        <v>0</v>
      </c>
      <c r="DB358" s="36">
        <v>0</v>
      </c>
      <c r="DC358" s="36">
        <v>0</v>
      </c>
      <c r="DD358" s="36">
        <v>0</v>
      </c>
      <c r="DE358" s="36">
        <v>-279288</v>
      </c>
      <c r="DF358" s="36">
        <v>0</v>
      </c>
      <c r="DG358" s="36">
        <v>0</v>
      </c>
      <c r="DH358" s="36">
        <v>0</v>
      </c>
      <c r="DI358" s="36">
        <v>0</v>
      </c>
      <c r="DJ358" s="36">
        <v>0</v>
      </c>
      <c r="DK358" s="36">
        <v>0</v>
      </c>
      <c r="DL358" s="36">
        <v>0</v>
      </c>
      <c r="DM358" s="36">
        <v>0</v>
      </c>
      <c r="DN358" s="36">
        <v>0</v>
      </c>
      <c r="DO358" s="36">
        <v>0</v>
      </c>
      <c r="DP358" s="36">
        <v>0</v>
      </c>
      <c r="DQ358" s="36">
        <v>0</v>
      </c>
      <c r="DR358" s="36">
        <v>0</v>
      </c>
      <c r="DS358" s="36">
        <v>0</v>
      </c>
      <c r="DT358" s="36">
        <v>0</v>
      </c>
      <c r="DU358" s="36">
        <v>0</v>
      </c>
      <c r="DV358" s="36">
        <v>0</v>
      </c>
      <c r="DW358" s="36">
        <v>0</v>
      </c>
      <c r="DX358" s="36">
        <v>0</v>
      </c>
      <c r="DY358" s="36">
        <v>0</v>
      </c>
      <c r="DZ358" s="36">
        <v>0</v>
      </c>
      <c r="EA358" s="36">
        <v>0</v>
      </c>
      <c r="EB358" s="36">
        <v>0</v>
      </c>
      <c r="EC358" s="36">
        <v>0</v>
      </c>
      <c r="ED358" s="36">
        <v>0</v>
      </c>
      <c r="EE358" s="36">
        <v>0</v>
      </c>
      <c r="EF358" s="36">
        <v>0</v>
      </c>
      <c r="EG358" s="36">
        <v>0</v>
      </c>
      <c r="EH358" s="36">
        <v>0</v>
      </c>
      <c r="EI358" s="36">
        <v>0</v>
      </c>
      <c r="EJ358" s="36">
        <v>0</v>
      </c>
      <c r="EK358" s="36">
        <v>0</v>
      </c>
      <c r="EL358" s="36">
        <v>0</v>
      </c>
      <c r="EM358" s="36">
        <v>0</v>
      </c>
      <c r="EN358" s="36">
        <v>0</v>
      </c>
      <c r="EO358" s="36">
        <v>0</v>
      </c>
      <c r="EP358" s="36">
        <v>0</v>
      </c>
      <c r="EQ358" s="36">
        <v>0</v>
      </c>
      <c r="ER358" s="36">
        <v>0</v>
      </c>
      <c r="ES358" s="36">
        <v>0</v>
      </c>
      <c r="ET358" s="36">
        <v>0</v>
      </c>
      <c r="EU358" s="36">
        <v>0</v>
      </c>
      <c r="EV358" s="36">
        <v>0</v>
      </c>
      <c r="EW358" s="36">
        <v>0</v>
      </c>
      <c r="EX358" s="36">
        <v>0</v>
      </c>
      <c r="EY358" s="36">
        <v>0</v>
      </c>
      <c r="EZ358" s="36">
        <v>0</v>
      </c>
      <c r="FA358" s="36">
        <v>0</v>
      </c>
      <c r="FB358" s="36">
        <v>0</v>
      </c>
      <c r="FC358" s="36">
        <v>0</v>
      </c>
      <c r="FD358" s="36">
        <v>0</v>
      </c>
      <c r="FE358" s="36">
        <v>0</v>
      </c>
      <c r="FF358" s="36">
        <v>0</v>
      </c>
      <c r="FG358" s="36">
        <v>0</v>
      </c>
      <c r="FH358" s="36">
        <v>0</v>
      </c>
      <c r="FI358" s="36">
        <v>0</v>
      </c>
      <c r="FJ358" s="36">
        <v>0</v>
      </c>
      <c r="FK358" s="36">
        <v>0</v>
      </c>
      <c r="FL358" s="36">
        <v>0</v>
      </c>
      <c r="FM358" s="36">
        <v>0</v>
      </c>
      <c r="FN358" s="36">
        <v>0</v>
      </c>
      <c r="FO358" s="36">
        <v>0</v>
      </c>
      <c r="FP358" s="36">
        <v>0</v>
      </c>
      <c r="FQ358" s="36">
        <v>44592</v>
      </c>
      <c r="FR358" s="36">
        <v>0</v>
      </c>
      <c r="FS358" s="37"/>
      <c r="FT358" s="39">
        <f t="shared" si="220"/>
        <v>123308</v>
      </c>
      <c r="FU358" s="39">
        <f t="shared" si="221"/>
        <v>1087</v>
      </c>
      <c r="FV358" s="39">
        <f t="shared" si="222"/>
        <v>0</v>
      </c>
      <c r="FW358" s="39">
        <f t="shared" si="223"/>
        <v>65204</v>
      </c>
      <c r="FX358" s="39">
        <f t="shared" si="224"/>
        <v>0</v>
      </c>
      <c r="FY358" s="39">
        <f t="shared" si="225"/>
        <v>1345</v>
      </c>
      <c r="FZ358" s="39">
        <f t="shared" si="226"/>
        <v>0</v>
      </c>
      <c r="GA358" s="39">
        <f t="shared" si="227"/>
        <v>34056</v>
      </c>
      <c r="GB358" s="39">
        <f t="shared" si="228"/>
        <v>9696</v>
      </c>
      <c r="GC358" s="39">
        <f t="shared" si="229"/>
        <v>0</v>
      </c>
      <c r="GD358" s="39">
        <f t="shared" si="230"/>
        <v>0</v>
      </c>
      <c r="GE358" s="39">
        <f t="shared" si="231"/>
        <v>0</v>
      </c>
      <c r="GF358" s="39"/>
      <c r="GG358" s="39"/>
      <c r="GH358" s="39">
        <f t="shared" si="232"/>
        <v>0</v>
      </c>
      <c r="GI358" s="39">
        <f t="shared" si="233"/>
        <v>0</v>
      </c>
      <c r="GJ358" s="39">
        <f t="shared" si="234"/>
        <v>234696</v>
      </c>
      <c r="GK358" s="39"/>
      <c r="GL358" s="39">
        <f t="shared" si="235"/>
        <v>0</v>
      </c>
      <c r="GM358" s="39"/>
      <c r="GN358" s="39">
        <f t="shared" si="219"/>
        <v>0</v>
      </c>
      <c r="GO358" s="40">
        <f t="shared" si="236"/>
        <v>44592</v>
      </c>
      <c r="GP358" s="40">
        <f t="shared" si="237"/>
        <v>279288</v>
      </c>
      <c r="GQ358" s="40">
        <f t="shared" si="238"/>
        <v>279288</v>
      </c>
      <c r="GR358" s="39" t="str">
        <f>IFERROR(VLOOKUP(CONCATENATE(C358,R358,S358),'Clientes Afectados'!$L$4:$M$249,2,0),"NO")</f>
        <v>NO</v>
      </c>
      <c r="GS358" s="64">
        <f t="shared" si="218"/>
        <v>30</v>
      </c>
      <c r="GT358" s="39" t="e">
        <f>+IF(GS358&gt;#REF!,"SI","NO")</f>
        <v>#REF!</v>
      </c>
    </row>
    <row r="359" spans="1:202" x14ac:dyDescent="0.25">
      <c r="A359" s="35">
        <v>42948</v>
      </c>
      <c r="B359" s="36">
        <v>1594986</v>
      </c>
      <c r="C359" s="36">
        <v>533110</v>
      </c>
      <c r="D359" s="36">
        <v>533110</v>
      </c>
      <c r="E359" s="37" t="s">
        <v>254</v>
      </c>
      <c r="F359" s="37" t="s">
        <v>229</v>
      </c>
      <c r="G359" s="37" t="s">
        <v>255</v>
      </c>
      <c r="H359" s="85" t="s">
        <v>231</v>
      </c>
      <c r="I359" s="37" t="s">
        <v>244</v>
      </c>
      <c r="J359" s="37" t="s">
        <v>233</v>
      </c>
      <c r="K359" s="37" t="s">
        <v>234</v>
      </c>
      <c r="L359" s="37" t="s">
        <v>235</v>
      </c>
      <c r="M359" s="37" t="s">
        <v>252</v>
      </c>
      <c r="N359" s="37" t="s">
        <v>256</v>
      </c>
      <c r="O359" s="37" t="s">
        <v>253</v>
      </c>
      <c r="P359" s="37" t="s">
        <v>239</v>
      </c>
      <c r="Q359" s="37" t="s">
        <v>240</v>
      </c>
      <c r="R359" s="38">
        <v>42860</v>
      </c>
      <c r="S359" s="38">
        <v>42951</v>
      </c>
      <c r="T359" s="38">
        <v>42954</v>
      </c>
      <c r="U359" s="36">
        <v>200174767</v>
      </c>
      <c r="V359" s="36">
        <v>314</v>
      </c>
      <c r="W359" s="36">
        <v>0</v>
      </c>
      <c r="X359" s="36">
        <v>1334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35</v>
      </c>
      <c r="AE359" s="36">
        <v>34</v>
      </c>
      <c r="AF359" s="36">
        <v>1</v>
      </c>
      <c r="AG359" s="36">
        <v>1</v>
      </c>
      <c r="AH359" s="36">
        <v>146737</v>
      </c>
      <c r="AI359" s="36">
        <v>1294</v>
      </c>
      <c r="AJ359" s="36">
        <v>0</v>
      </c>
      <c r="AK359" s="36">
        <v>22517</v>
      </c>
      <c r="AL359" s="36"/>
      <c r="AM359" s="36"/>
      <c r="AN359" s="36">
        <v>0</v>
      </c>
      <c r="AO359" s="36"/>
      <c r="AP359" s="36"/>
      <c r="AQ359" s="36">
        <v>0</v>
      </c>
      <c r="AR359" s="36">
        <v>0</v>
      </c>
      <c r="AS359" s="36">
        <v>0</v>
      </c>
      <c r="AT359" s="36">
        <v>464</v>
      </c>
      <c r="AU359" s="36">
        <v>0</v>
      </c>
      <c r="AV359" s="36">
        <v>0</v>
      </c>
      <c r="AW359" s="36"/>
      <c r="AX359" s="36">
        <v>0</v>
      </c>
      <c r="AY359" s="36">
        <v>66930</v>
      </c>
      <c r="AZ359" s="36">
        <v>17487</v>
      </c>
      <c r="BA359" s="36">
        <v>74855</v>
      </c>
      <c r="BB359" s="36">
        <v>0</v>
      </c>
      <c r="BC359" s="36">
        <v>0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  <c r="BP359" s="36">
        <v>-259259</v>
      </c>
      <c r="BQ359" s="36">
        <v>0</v>
      </c>
      <c r="BR359" s="36">
        <v>0</v>
      </c>
      <c r="BS359" s="36">
        <v>0</v>
      </c>
      <c r="BT359" s="36">
        <v>0</v>
      </c>
      <c r="BU359" s="36">
        <v>0</v>
      </c>
      <c r="BV359" s="36">
        <v>0</v>
      </c>
      <c r="BW359" s="36">
        <v>0</v>
      </c>
      <c r="BX359" s="3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59684</v>
      </c>
      <c r="CE359" s="36">
        <v>71024</v>
      </c>
      <c r="CF359" s="36">
        <v>0</v>
      </c>
      <c r="CG359" s="36">
        <v>11340</v>
      </c>
      <c r="CH359" s="36">
        <v>0</v>
      </c>
      <c r="CI359" s="36">
        <v>0</v>
      </c>
      <c r="CJ359" s="36">
        <v>0</v>
      </c>
      <c r="CK359" s="36">
        <v>0</v>
      </c>
      <c r="CL359" s="36">
        <v>11340</v>
      </c>
      <c r="CM359" s="36">
        <v>-71024</v>
      </c>
      <c r="CN359" s="36">
        <v>0</v>
      </c>
      <c r="CO359" s="36">
        <v>0</v>
      </c>
      <c r="CP359" s="36">
        <v>0</v>
      </c>
      <c r="CQ359" s="36">
        <v>0</v>
      </c>
      <c r="CR359" s="36">
        <v>0</v>
      </c>
      <c r="CS359" s="36">
        <v>0</v>
      </c>
      <c r="CT359" s="36">
        <v>0</v>
      </c>
      <c r="CU359" s="36">
        <v>0</v>
      </c>
      <c r="CV359" s="36">
        <v>0</v>
      </c>
      <c r="CW359" s="36">
        <v>0</v>
      </c>
      <c r="CX359" s="36">
        <v>0</v>
      </c>
      <c r="CY359" s="36">
        <v>0</v>
      </c>
      <c r="CZ359" s="36">
        <v>0</v>
      </c>
      <c r="DA359" s="36">
        <v>0</v>
      </c>
      <c r="DB359" s="36">
        <v>0</v>
      </c>
      <c r="DC359" s="36">
        <v>0</v>
      </c>
      <c r="DD359" s="36">
        <v>0</v>
      </c>
      <c r="DE359" s="36">
        <v>-71024</v>
      </c>
      <c r="DF359" s="36">
        <v>0</v>
      </c>
      <c r="DG359" s="36">
        <v>0</v>
      </c>
      <c r="DH359" s="36">
        <v>0</v>
      </c>
      <c r="DI359" s="36">
        <v>0</v>
      </c>
      <c r="DJ359" s="36">
        <v>0</v>
      </c>
      <c r="DK359" s="36">
        <v>0</v>
      </c>
      <c r="DL359" s="36">
        <v>0</v>
      </c>
      <c r="DM359" s="36">
        <v>0</v>
      </c>
      <c r="DN359" s="36">
        <v>0</v>
      </c>
      <c r="DO359" s="36">
        <v>0</v>
      </c>
      <c r="DP359" s="36">
        <v>0</v>
      </c>
      <c r="DQ359" s="36">
        <v>0</v>
      </c>
      <c r="DR359" s="36">
        <v>0</v>
      </c>
      <c r="DS359" s="36">
        <v>0</v>
      </c>
      <c r="DT359" s="36">
        <v>0</v>
      </c>
      <c r="DU359" s="36">
        <v>0</v>
      </c>
      <c r="DV359" s="36">
        <v>0</v>
      </c>
      <c r="DW359" s="36">
        <v>0</v>
      </c>
      <c r="DX359" s="36">
        <v>0</v>
      </c>
      <c r="DY359" s="36">
        <v>0</v>
      </c>
      <c r="DZ359" s="36">
        <v>0</v>
      </c>
      <c r="EA359" s="36">
        <v>0</v>
      </c>
      <c r="EB359" s="36">
        <v>0</v>
      </c>
      <c r="EC359" s="36">
        <v>0</v>
      </c>
      <c r="ED359" s="36">
        <v>0</v>
      </c>
      <c r="EE359" s="36">
        <v>0</v>
      </c>
      <c r="EF359" s="36">
        <v>0</v>
      </c>
      <c r="EG359" s="36">
        <v>0</v>
      </c>
      <c r="EH359" s="36">
        <v>0</v>
      </c>
      <c r="EI359" s="36">
        <v>0</v>
      </c>
      <c r="EJ359" s="36">
        <v>0</v>
      </c>
      <c r="EK359" s="36">
        <v>0</v>
      </c>
      <c r="EL359" s="36">
        <v>0</v>
      </c>
      <c r="EM359" s="36">
        <v>0</v>
      </c>
      <c r="EN359" s="36">
        <v>0</v>
      </c>
      <c r="EO359" s="36">
        <v>0</v>
      </c>
      <c r="EP359" s="36">
        <v>0</v>
      </c>
      <c r="EQ359" s="36">
        <v>0</v>
      </c>
      <c r="ER359" s="36">
        <v>0</v>
      </c>
      <c r="ES359" s="36">
        <v>0</v>
      </c>
      <c r="ET359" s="36">
        <v>0</v>
      </c>
      <c r="EU359" s="36">
        <v>0</v>
      </c>
      <c r="EV359" s="36">
        <v>0</v>
      </c>
      <c r="EW359" s="36">
        <v>0</v>
      </c>
      <c r="EX359" s="36">
        <v>0</v>
      </c>
      <c r="EY359" s="36">
        <v>0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0</v>
      </c>
      <c r="FF359" s="36">
        <v>0</v>
      </c>
      <c r="FG359" s="36">
        <v>0</v>
      </c>
      <c r="FH359" s="36">
        <v>0</v>
      </c>
      <c r="FI359" s="36">
        <v>0</v>
      </c>
      <c r="FJ359" s="36">
        <v>0</v>
      </c>
      <c r="FK359" s="36">
        <v>0</v>
      </c>
      <c r="FL359" s="36">
        <v>0</v>
      </c>
      <c r="FM359" s="36">
        <v>0</v>
      </c>
      <c r="FN359" s="36">
        <v>0</v>
      </c>
      <c r="FO359" s="36">
        <v>0</v>
      </c>
      <c r="FP359" s="36">
        <v>0</v>
      </c>
      <c r="FQ359" s="36">
        <v>11340</v>
      </c>
      <c r="FR359" s="36">
        <v>0</v>
      </c>
      <c r="FS359" s="37"/>
      <c r="FT359" s="39">
        <f t="shared" si="220"/>
        <v>123308</v>
      </c>
      <c r="FU359" s="39">
        <f t="shared" si="221"/>
        <v>1087</v>
      </c>
      <c r="FV359" s="39">
        <f t="shared" si="222"/>
        <v>0</v>
      </c>
      <c r="FW359" s="39">
        <f t="shared" si="223"/>
        <v>18922</v>
      </c>
      <c r="FX359" s="39">
        <f t="shared" si="224"/>
        <v>0</v>
      </c>
      <c r="FY359" s="39">
        <f t="shared" si="225"/>
        <v>390</v>
      </c>
      <c r="FZ359" s="39">
        <f t="shared" si="226"/>
        <v>0</v>
      </c>
      <c r="GA359" s="39">
        <f t="shared" si="227"/>
        <v>56244</v>
      </c>
      <c r="GB359" s="39">
        <f t="shared" si="228"/>
        <v>14695</v>
      </c>
      <c r="GC359" s="39">
        <f t="shared" si="229"/>
        <v>62903</v>
      </c>
      <c r="GD359" s="39">
        <f t="shared" si="230"/>
        <v>0</v>
      </c>
      <c r="GE359" s="39">
        <f t="shared" si="231"/>
        <v>0</v>
      </c>
      <c r="GF359" s="39"/>
      <c r="GG359" s="39"/>
      <c r="GH359" s="39">
        <f t="shared" si="232"/>
        <v>0</v>
      </c>
      <c r="GI359" s="39">
        <f t="shared" si="233"/>
        <v>0</v>
      </c>
      <c r="GJ359" s="39">
        <f t="shared" si="234"/>
        <v>277549</v>
      </c>
      <c r="GK359" s="39"/>
      <c r="GL359" s="39">
        <f t="shared" si="235"/>
        <v>-259259</v>
      </c>
      <c r="GM359" s="39"/>
      <c r="GN359" s="39">
        <f t="shared" si="219"/>
        <v>0</v>
      </c>
      <c r="GO359" s="40">
        <f t="shared" si="236"/>
        <v>52734</v>
      </c>
      <c r="GP359" s="40">
        <f t="shared" si="237"/>
        <v>330283</v>
      </c>
      <c r="GQ359" s="40">
        <f t="shared" si="238"/>
        <v>71024</v>
      </c>
      <c r="GR359" s="39" t="str">
        <f>IFERROR(VLOOKUP(CONCATENATE(C359,R359,S359),'Clientes Afectados'!$L$4:$M$249,2,0),"NO")</f>
        <v>NO</v>
      </c>
      <c r="GS359" s="64">
        <f t="shared" si="218"/>
        <v>91</v>
      </c>
      <c r="GT359" s="39" t="e">
        <f>+IF(GS359&gt;#REF!,"SI","NO")</f>
        <v>#REF!</v>
      </c>
    </row>
    <row r="360" spans="1:202" x14ac:dyDescent="0.25">
      <c r="A360" s="35">
        <v>42948</v>
      </c>
      <c r="B360" s="36">
        <v>1594986</v>
      </c>
      <c r="C360" s="36">
        <v>533111</v>
      </c>
      <c r="D360" s="36">
        <v>533111</v>
      </c>
      <c r="E360" s="37" t="s">
        <v>257</v>
      </c>
      <c r="F360" s="37" t="s">
        <v>258</v>
      </c>
      <c r="G360" s="37" t="s">
        <v>259</v>
      </c>
      <c r="H360" s="85" t="s">
        <v>231</v>
      </c>
      <c r="I360" s="37" t="s">
        <v>244</v>
      </c>
      <c r="J360" s="37" t="s">
        <v>233</v>
      </c>
      <c r="K360" s="37" t="s">
        <v>234</v>
      </c>
      <c r="L360" s="37" t="s">
        <v>235</v>
      </c>
      <c r="M360" s="37" t="s">
        <v>252</v>
      </c>
      <c r="N360" s="37" t="s">
        <v>253</v>
      </c>
      <c r="O360" s="37" t="s">
        <v>253</v>
      </c>
      <c r="P360" s="37" t="s">
        <v>239</v>
      </c>
      <c r="Q360" s="37" t="s">
        <v>240</v>
      </c>
      <c r="R360" s="38">
        <v>42921</v>
      </c>
      <c r="S360" s="38">
        <v>42951</v>
      </c>
      <c r="T360" s="38">
        <v>42954</v>
      </c>
      <c r="U360" s="36">
        <v>200174767</v>
      </c>
      <c r="V360" s="36">
        <v>41723</v>
      </c>
      <c r="W360" s="36">
        <v>0</v>
      </c>
      <c r="X360" s="36">
        <v>9842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118</v>
      </c>
      <c r="AE360" s="36">
        <v>120</v>
      </c>
      <c r="AF360" s="36">
        <v>118</v>
      </c>
      <c r="AG360" s="36">
        <v>118</v>
      </c>
      <c r="AH360" s="36">
        <v>121150</v>
      </c>
      <c r="AI360" s="36">
        <v>1294</v>
      </c>
      <c r="AJ360" s="36">
        <v>0</v>
      </c>
      <c r="AK360" s="36">
        <v>2992036</v>
      </c>
      <c r="AL360" s="36"/>
      <c r="AM360" s="36"/>
      <c r="AN360" s="36">
        <v>0</v>
      </c>
      <c r="AO360" s="36"/>
      <c r="AP360" s="36"/>
      <c r="AQ360" s="36">
        <v>0</v>
      </c>
      <c r="AR360" s="36">
        <v>0</v>
      </c>
      <c r="AS360" s="36">
        <v>0</v>
      </c>
      <c r="AT360" s="36">
        <v>61716</v>
      </c>
      <c r="AU360" s="36">
        <v>0</v>
      </c>
      <c r="AV360" s="36">
        <v>0</v>
      </c>
      <c r="AW360" s="36"/>
      <c r="AX360" s="36">
        <v>0</v>
      </c>
      <c r="AY360" s="36">
        <v>77193</v>
      </c>
      <c r="AZ360" s="36">
        <v>680778</v>
      </c>
      <c r="BA360" s="36">
        <v>0</v>
      </c>
      <c r="BB360" s="36">
        <v>0</v>
      </c>
      <c r="BC360" s="36">
        <v>0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>
        <v>0</v>
      </c>
      <c r="BO360" s="36">
        <v>0</v>
      </c>
      <c r="BP360" s="36">
        <v>0</v>
      </c>
      <c r="BQ360" s="36">
        <v>0</v>
      </c>
      <c r="BR360" s="36">
        <v>0</v>
      </c>
      <c r="BS360" s="36">
        <v>0</v>
      </c>
      <c r="BT360" s="36">
        <v>0</v>
      </c>
      <c r="BU360" s="36">
        <v>0</v>
      </c>
      <c r="BV360" s="36">
        <v>0</v>
      </c>
      <c r="BW360" s="36">
        <v>0</v>
      </c>
      <c r="BX360" s="3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3306022</v>
      </c>
      <c r="CE360" s="36">
        <v>3934166</v>
      </c>
      <c r="CF360" s="36">
        <v>0</v>
      </c>
      <c r="CG360" s="36">
        <v>628144</v>
      </c>
      <c r="CH360" s="36">
        <v>0</v>
      </c>
      <c r="CI360" s="36">
        <v>0</v>
      </c>
      <c r="CJ360" s="36">
        <v>0</v>
      </c>
      <c r="CK360" s="36">
        <v>0</v>
      </c>
      <c r="CL360" s="36">
        <v>628144</v>
      </c>
      <c r="CM360" s="36">
        <v>-3934166</v>
      </c>
      <c r="CN360" s="36">
        <v>0</v>
      </c>
      <c r="CO360" s="36">
        <v>0</v>
      </c>
      <c r="CP360" s="36">
        <v>0</v>
      </c>
      <c r="CQ360" s="36">
        <v>0</v>
      </c>
      <c r="CR360" s="36">
        <v>0</v>
      </c>
      <c r="CS360" s="36">
        <v>0</v>
      </c>
      <c r="CT360" s="36">
        <v>0</v>
      </c>
      <c r="CU360" s="36">
        <v>0</v>
      </c>
      <c r="CV360" s="36">
        <v>0</v>
      </c>
      <c r="CW360" s="36">
        <v>0</v>
      </c>
      <c r="CX360" s="36">
        <v>0</v>
      </c>
      <c r="CY360" s="36">
        <v>0</v>
      </c>
      <c r="CZ360" s="36">
        <v>0</v>
      </c>
      <c r="DA360" s="36">
        <v>0</v>
      </c>
      <c r="DB360" s="36">
        <v>0</v>
      </c>
      <c r="DC360" s="36">
        <v>0</v>
      </c>
      <c r="DD360" s="36">
        <v>0</v>
      </c>
      <c r="DE360" s="36">
        <v>-3934166</v>
      </c>
      <c r="DF360" s="36">
        <v>0</v>
      </c>
      <c r="DG360" s="36">
        <v>0</v>
      </c>
      <c r="DH360" s="36">
        <v>0</v>
      </c>
      <c r="DI360" s="36">
        <v>0</v>
      </c>
      <c r="DJ360" s="36">
        <v>0</v>
      </c>
      <c r="DK360" s="36">
        <v>0</v>
      </c>
      <c r="DL360" s="36">
        <v>0</v>
      </c>
      <c r="DM360" s="36">
        <v>0</v>
      </c>
      <c r="DN360" s="36">
        <v>0</v>
      </c>
      <c r="DO360" s="36">
        <v>0</v>
      </c>
      <c r="DP360" s="36">
        <v>0</v>
      </c>
      <c r="DQ360" s="36">
        <v>0</v>
      </c>
      <c r="DR360" s="36">
        <v>0</v>
      </c>
      <c r="DS360" s="36">
        <v>0</v>
      </c>
      <c r="DT360" s="36">
        <v>0</v>
      </c>
      <c r="DU360" s="36">
        <v>0</v>
      </c>
      <c r="DV360" s="36">
        <v>0</v>
      </c>
      <c r="DW360" s="36">
        <v>0</v>
      </c>
      <c r="DX360" s="36">
        <v>0</v>
      </c>
      <c r="DY360" s="36">
        <v>0</v>
      </c>
      <c r="DZ360" s="36">
        <v>0</v>
      </c>
      <c r="EA360" s="36">
        <v>0</v>
      </c>
      <c r="EB360" s="36">
        <v>0</v>
      </c>
      <c r="EC360" s="36">
        <v>0</v>
      </c>
      <c r="ED360" s="36">
        <v>0</v>
      </c>
      <c r="EE360" s="36">
        <v>0</v>
      </c>
      <c r="EF360" s="36">
        <v>0</v>
      </c>
      <c r="EG360" s="36">
        <v>0</v>
      </c>
      <c r="EH360" s="36">
        <v>0</v>
      </c>
      <c r="EI360" s="36">
        <v>0</v>
      </c>
      <c r="EJ360" s="36">
        <v>0</v>
      </c>
      <c r="EK360" s="36">
        <v>0</v>
      </c>
      <c r="EL360" s="36">
        <v>0</v>
      </c>
      <c r="EM360" s="36">
        <v>0</v>
      </c>
      <c r="EN360" s="36">
        <v>0</v>
      </c>
      <c r="EO360" s="36">
        <v>0</v>
      </c>
      <c r="EP360" s="36">
        <v>0</v>
      </c>
      <c r="EQ360" s="36">
        <v>0</v>
      </c>
      <c r="ER360" s="36">
        <v>0</v>
      </c>
      <c r="ES360" s="36">
        <v>0</v>
      </c>
      <c r="ET360" s="36">
        <v>0</v>
      </c>
      <c r="EU360" s="36">
        <v>0</v>
      </c>
      <c r="EV360" s="36">
        <v>0</v>
      </c>
      <c r="EW360" s="36">
        <v>0</v>
      </c>
      <c r="EX360" s="36">
        <v>0</v>
      </c>
      <c r="EY360" s="36">
        <v>0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0</v>
      </c>
      <c r="FF360" s="36">
        <v>0</v>
      </c>
      <c r="FG360" s="36">
        <v>0</v>
      </c>
      <c r="FH360" s="36">
        <v>0</v>
      </c>
      <c r="FI360" s="36">
        <v>0</v>
      </c>
      <c r="FJ360" s="36">
        <v>0</v>
      </c>
      <c r="FK360" s="36">
        <v>0</v>
      </c>
      <c r="FL360" s="36">
        <v>0</v>
      </c>
      <c r="FM360" s="36">
        <v>0</v>
      </c>
      <c r="FN360" s="36">
        <v>0</v>
      </c>
      <c r="FO360" s="36">
        <v>0</v>
      </c>
      <c r="FP360" s="36">
        <v>0</v>
      </c>
      <c r="FQ360" s="36">
        <v>628144</v>
      </c>
      <c r="FR360" s="36">
        <v>0</v>
      </c>
      <c r="FS360" s="37"/>
      <c r="FT360" s="39">
        <f t="shared" si="220"/>
        <v>101807</v>
      </c>
      <c r="FU360" s="39">
        <f t="shared" si="221"/>
        <v>1087</v>
      </c>
      <c r="FV360" s="39">
        <f t="shared" si="222"/>
        <v>0</v>
      </c>
      <c r="FW360" s="39">
        <f t="shared" si="223"/>
        <v>2514316</v>
      </c>
      <c r="FX360" s="39">
        <f t="shared" si="224"/>
        <v>0</v>
      </c>
      <c r="FY360" s="39">
        <f t="shared" si="225"/>
        <v>51862</v>
      </c>
      <c r="FZ360" s="39">
        <f t="shared" si="226"/>
        <v>0</v>
      </c>
      <c r="GA360" s="39">
        <f t="shared" si="227"/>
        <v>64868</v>
      </c>
      <c r="GB360" s="39">
        <f t="shared" si="228"/>
        <v>572082</v>
      </c>
      <c r="GC360" s="39">
        <f t="shared" si="229"/>
        <v>0</v>
      </c>
      <c r="GD360" s="39">
        <f t="shared" si="230"/>
        <v>0</v>
      </c>
      <c r="GE360" s="39">
        <f t="shared" si="231"/>
        <v>0</v>
      </c>
      <c r="GF360" s="39"/>
      <c r="GG360" s="39"/>
      <c r="GH360" s="39">
        <f t="shared" si="232"/>
        <v>0</v>
      </c>
      <c r="GI360" s="39">
        <f t="shared" si="233"/>
        <v>0</v>
      </c>
      <c r="GJ360" s="39">
        <f t="shared" si="234"/>
        <v>3306022</v>
      </c>
      <c r="GK360" s="39"/>
      <c r="GL360" s="39">
        <f t="shared" si="235"/>
        <v>0</v>
      </c>
      <c r="GM360" s="39"/>
      <c r="GN360" s="39">
        <f t="shared" si="219"/>
        <v>0</v>
      </c>
      <c r="GO360" s="40">
        <f t="shared" si="236"/>
        <v>628144</v>
      </c>
      <c r="GP360" s="40">
        <f t="shared" si="237"/>
        <v>3934166</v>
      </c>
      <c r="GQ360" s="40">
        <f t="shared" si="238"/>
        <v>3934166</v>
      </c>
      <c r="GR360" s="39" t="str">
        <f>IFERROR(VLOOKUP(CONCATENATE(C360,R360,S360),'Clientes Afectados'!$L$4:$M$249,2,0),"NO")</f>
        <v>NO</v>
      </c>
      <c r="GS360" s="64">
        <f t="shared" si="218"/>
        <v>30</v>
      </c>
      <c r="GT360" s="39" t="e">
        <f>+IF(GS360&gt;#REF!,"SI","NO")</f>
        <v>#REF!</v>
      </c>
    </row>
    <row r="361" spans="1:202" x14ac:dyDescent="0.25">
      <c r="A361" s="35">
        <v>42948</v>
      </c>
      <c r="B361" s="36">
        <v>1594986</v>
      </c>
      <c r="C361" s="36">
        <v>574634</v>
      </c>
      <c r="D361" s="36">
        <v>574634</v>
      </c>
      <c r="E361" s="37" t="s">
        <v>347</v>
      </c>
      <c r="F361" s="37" t="s">
        <v>229</v>
      </c>
      <c r="G361" s="37" t="s">
        <v>322</v>
      </c>
      <c r="H361" s="85" t="s">
        <v>231</v>
      </c>
      <c r="I361" s="37" t="s">
        <v>310</v>
      </c>
      <c r="J361" s="37" t="s">
        <v>233</v>
      </c>
      <c r="K361" s="37" t="s">
        <v>234</v>
      </c>
      <c r="L361" s="37" t="s">
        <v>235</v>
      </c>
      <c r="M361" s="37" t="s">
        <v>323</v>
      </c>
      <c r="N361" s="37" t="s">
        <v>324</v>
      </c>
      <c r="O361" s="37" t="s">
        <v>324</v>
      </c>
      <c r="P361" s="37" t="s">
        <v>239</v>
      </c>
      <c r="Q361" s="37" t="s">
        <v>240</v>
      </c>
      <c r="R361" s="38">
        <v>42921</v>
      </c>
      <c r="S361" s="38">
        <v>42951</v>
      </c>
      <c r="T361" s="38">
        <v>42954</v>
      </c>
      <c r="U361" s="36">
        <v>200174767</v>
      </c>
      <c r="V361" s="36">
        <v>66575</v>
      </c>
      <c r="W361" s="36">
        <v>0</v>
      </c>
      <c r="X361" s="36">
        <v>23728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125</v>
      </c>
      <c r="AE361" s="36">
        <v>228</v>
      </c>
      <c r="AF361" s="36">
        <v>125</v>
      </c>
      <c r="AG361" s="36">
        <v>125</v>
      </c>
      <c r="AH361" s="36">
        <v>121150</v>
      </c>
      <c r="AI361" s="36">
        <v>1294</v>
      </c>
      <c r="AJ361" s="36">
        <v>0</v>
      </c>
      <c r="AK361" s="36">
        <v>4774219</v>
      </c>
      <c r="AL361" s="36"/>
      <c r="AM361" s="36"/>
      <c r="AN361" s="36">
        <v>0</v>
      </c>
      <c r="AO361" s="36"/>
      <c r="AP361" s="36"/>
      <c r="AQ361" s="36">
        <v>0</v>
      </c>
      <c r="AR361" s="36">
        <v>0</v>
      </c>
      <c r="AS361" s="36">
        <v>0</v>
      </c>
      <c r="AT361" s="36">
        <v>98476</v>
      </c>
      <c r="AU361" s="36">
        <v>0</v>
      </c>
      <c r="AV361" s="36">
        <v>0</v>
      </c>
      <c r="AW361" s="36"/>
      <c r="AX361" s="36">
        <v>0</v>
      </c>
      <c r="AY361" s="36">
        <v>146666</v>
      </c>
      <c r="AZ361" s="36">
        <v>721163</v>
      </c>
      <c r="BA361" s="36">
        <v>0</v>
      </c>
      <c r="BB361" s="36">
        <v>0</v>
      </c>
      <c r="BC361" s="36">
        <v>0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>
        <v>0</v>
      </c>
      <c r="BN361" s="36">
        <v>0</v>
      </c>
      <c r="BO361" s="36">
        <v>0</v>
      </c>
      <c r="BP361" s="36">
        <v>0</v>
      </c>
      <c r="BQ361" s="36">
        <v>0</v>
      </c>
      <c r="BR361" s="36">
        <v>0</v>
      </c>
      <c r="BS361" s="36">
        <v>0</v>
      </c>
      <c r="BT361" s="36">
        <v>0</v>
      </c>
      <c r="BU361" s="36">
        <v>0</v>
      </c>
      <c r="BV361" s="36">
        <v>0</v>
      </c>
      <c r="BW361" s="36">
        <v>0</v>
      </c>
      <c r="BX361" s="3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4926864</v>
      </c>
      <c r="CE361" s="36">
        <v>5862968</v>
      </c>
      <c r="CF361" s="36">
        <v>0</v>
      </c>
      <c r="CG361" s="36">
        <v>936104</v>
      </c>
      <c r="CH361" s="36">
        <v>0</v>
      </c>
      <c r="CI361" s="36">
        <v>0</v>
      </c>
      <c r="CJ361" s="36">
        <v>0</v>
      </c>
      <c r="CK361" s="36">
        <v>0</v>
      </c>
      <c r="CL361" s="36">
        <v>936104</v>
      </c>
      <c r="CM361" s="36">
        <v>-5862968</v>
      </c>
      <c r="CN361" s="36">
        <v>0</v>
      </c>
      <c r="CO361" s="36">
        <v>0</v>
      </c>
      <c r="CP361" s="36">
        <v>0</v>
      </c>
      <c r="CQ361" s="36">
        <v>0</v>
      </c>
      <c r="CR361" s="36">
        <v>0</v>
      </c>
      <c r="CS361" s="36">
        <v>0</v>
      </c>
      <c r="CT361" s="36">
        <v>0</v>
      </c>
      <c r="CU361" s="36">
        <v>0</v>
      </c>
      <c r="CV361" s="36">
        <v>0</v>
      </c>
      <c r="CW361" s="36">
        <v>0</v>
      </c>
      <c r="CX361" s="36">
        <v>0</v>
      </c>
      <c r="CY361" s="36">
        <v>0</v>
      </c>
      <c r="CZ361" s="36">
        <v>0</v>
      </c>
      <c r="DA361" s="36">
        <v>0</v>
      </c>
      <c r="DB361" s="36">
        <v>0</v>
      </c>
      <c r="DC361" s="36">
        <v>0</v>
      </c>
      <c r="DD361" s="36">
        <v>136924</v>
      </c>
      <c r="DE361" s="36">
        <v>-5726044</v>
      </c>
      <c r="DF361" s="36">
        <v>0</v>
      </c>
      <c r="DG361" s="36">
        <v>0</v>
      </c>
      <c r="DH361" s="36">
        <v>0</v>
      </c>
      <c r="DI361" s="36">
        <v>0</v>
      </c>
      <c r="DJ361" s="36">
        <v>0</v>
      </c>
      <c r="DK361" s="36">
        <v>0</v>
      </c>
      <c r="DL361" s="36">
        <v>0</v>
      </c>
      <c r="DM361" s="36">
        <v>0</v>
      </c>
      <c r="DN361" s="36">
        <v>0</v>
      </c>
      <c r="DO361" s="36">
        <v>0</v>
      </c>
      <c r="DP361" s="36">
        <v>0</v>
      </c>
      <c r="DQ361" s="36">
        <v>0</v>
      </c>
      <c r="DR361" s="36">
        <v>0</v>
      </c>
      <c r="DS361" s="36">
        <v>0</v>
      </c>
      <c r="DT361" s="36">
        <v>0</v>
      </c>
      <c r="DU361" s="36">
        <v>0</v>
      </c>
      <c r="DV361" s="36">
        <v>0</v>
      </c>
      <c r="DW361" s="36">
        <v>0</v>
      </c>
      <c r="DX361" s="36">
        <v>0</v>
      </c>
      <c r="DY361" s="36">
        <v>0</v>
      </c>
      <c r="DZ361" s="36">
        <v>0</v>
      </c>
      <c r="EA361" s="36">
        <v>0</v>
      </c>
      <c r="EB361" s="36">
        <v>0</v>
      </c>
      <c r="EC361" s="36">
        <v>0</v>
      </c>
      <c r="ED361" s="36">
        <v>0</v>
      </c>
      <c r="EE361" s="36">
        <v>0</v>
      </c>
      <c r="EF361" s="36">
        <v>0</v>
      </c>
      <c r="EG361" s="36">
        <v>0</v>
      </c>
      <c r="EH361" s="36">
        <v>0</v>
      </c>
      <c r="EI361" s="36">
        <v>0</v>
      </c>
      <c r="EJ361" s="36">
        <v>0</v>
      </c>
      <c r="EK361" s="36">
        <v>0</v>
      </c>
      <c r="EL361" s="36">
        <v>0</v>
      </c>
      <c r="EM361" s="36">
        <v>0</v>
      </c>
      <c r="EN361" s="36">
        <v>0</v>
      </c>
      <c r="EO361" s="36">
        <v>0</v>
      </c>
      <c r="EP361" s="36">
        <v>0</v>
      </c>
      <c r="EQ361" s="36">
        <v>0</v>
      </c>
      <c r="ER361" s="36">
        <v>0</v>
      </c>
      <c r="ES361" s="36">
        <v>0</v>
      </c>
      <c r="ET361" s="36">
        <v>0</v>
      </c>
      <c r="EU361" s="36">
        <v>0</v>
      </c>
      <c r="EV361" s="36">
        <v>0</v>
      </c>
      <c r="EW361" s="36">
        <v>0</v>
      </c>
      <c r="EX361" s="36">
        <v>0</v>
      </c>
      <c r="EY361" s="36">
        <v>0</v>
      </c>
      <c r="EZ361" s="36">
        <v>-136924</v>
      </c>
      <c r="FA361" s="36">
        <v>0</v>
      </c>
      <c r="FB361" s="36">
        <v>0</v>
      </c>
      <c r="FC361" s="36">
        <v>0</v>
      </c>
      <c r="FD361" s="36">
        <v>0</v>
      </c>
      <c r="FE361" s="36">
        <v>0</v>
      </c>
      <c r="FF361" s="36">
        <v>0</v>
      </c>
      <c r="FG361" s="36">
        <v>0</v>
      </c>
      <c r="FH361" s="36">
        <v>0</v>
      </c>
      <c r="FI361" s="36">
        <v>0</v>
      </c>
      <c r="FJ361" s="36">
        <v>0</v>
      </c>
      <c r="FK361" s="36">
        <v>0</v>
      </c>
      <c r="FL361" s="36">
        <v>0</v>
      </c>
      <c r="FM361" s="36">
        <v>0</v>
      </c>
      <c r="FN361" s="36">
        <v>0</v>
      </c>
      <c r="FO361" s="36">
        <v>0</v>
      </c>
      <c r="FP361" s="36">
        <v>-136924</v>
      </c>
      <c r="FQ361" s="36">
        <v>936104</v>
      </c>
      <c r="FR361" s="36">
        <v>0</v>
      </c>
      <c r="FS361" s="37"/>
      <c r="FT361" s="39">
        <f t="shared" si="220"/>
        <v>101807</v>
      </c>
      <c r="FU361" s="39">
        <f t="shared" si="221"/>
        <v>1087</v>
      </c>
      <c r="FV361" s="39">
        <f t="shared" si="222"/>
        <v>0</v>
      </c>
      <c r="FW361" s="39">
        <f t="shared" si="223"/>
        <v>4011949</v>
      </c>
      <c r="FX361" s="39">
        <f t="shared" si="224"/>
        <v>0</v>
      </c>
      <c r="FY361" s="39">
        <f t="shared" si="225"/>
        <v>82753</v>
      </c>
      <c r="FZ361" s="39">
        <f t="shared" si="226"/>
        <v>0</v>
      </c>
      <c r="GA361" s="39">
        <f t="shared" si="227"/>
        <v>123249</v>
      </c>
      <c r="GB361" s="39">
        <f t="shared" si="228"/>
        <v>606019</v>
      </c>
      <c r="GC361" s="39">
        <f t="shared" si="229"/>
        <v>0</v>
      </c>
      <c r="GD361" s="39">
        <f t="shared" si="230"/>
        <v>0</v>
      </c>
      <c r="GE361" s="39">
        <f t="shared" si="231"/>
        <v>0</v>
      </c>
      <c r="GF361" s="39"/>
      <c r="GG361" s="39"/>
      <c r="GH361" s="39">
        <f t="shared" si="232"/>
        <v>0</v>
      </c>
      <c r="GI361" s="39">
        <f t="shared" si="233"/>
        <v>-136924</v>
      </c>
      <c r="GJ361" s="39">
        <f t="shared" si="234"/>
        <v>4926864</v>
      </c>
      <c r="GK361" s="39"/>
      <c r="GL361" s="39">
        <f t="shared" si="235"/>
        <v>0</v>
      </c>
      <c r="GM361" s="39"/>
      <c r="GN361" s="39">
        <f t="shared" si="219"/>
        <v>-136924</v>
      </c>
      <c r="GO361" s="40">
        <f t="shared" si="236"/>
        <v>936104</v>
      </c>
      <c r="GP361" s="40">
        <f t="shared" si="237"/>
        <v>5862968</v>
      </c>
      <c r="GQ361" s="40">
        <f t="shared" si="238"/>
        <v>5726044</v>
      </c>
      <c r="GR361" s="39" t="str">
        <f>IFERROR(VLOOKUP(CONCATENATE(C361,R361,S361),'Clientes Afectados'!$L$4:$M$249,2,0),"NO")</f>
        <v>NO</v>
      </c>
      <c r="GS361" s="64">
        <f t="shared" si="218"/>
        <v>30</v>
      </c>
      <c r="GT361" s="39" t="e">
        <f>+IF(GS361&gt;#REF!,"SI","NO")</f>
        <v>#REF!</v>
      </c>
    </row>
    <row r="362" spans="1:202" x14ac:dyDescent="0.25">
      <c r="A362" s="35">
        <v>42948</v>
      </c>
      <c r="B362" s="36">
        <v>1594986</v>
      </c>
      <c r="C362" s="36">
        <v>916308</v>
      </c>
      <c r="D362" s="36">
        <v>916308</v>
      </c>
      <c r="E362" s="37" t="s">
        <v>260</v>
      </c>
      <c r="F362" s="37" t="s">
        <v>229</v>
      </c>
      <c r="G362" s="37" t="s">
        <v>261</v>
      </c>
      <c r="H362" s="85" t="s">
        <v>231</v>
      </c>
      <c r="I362" s="37" t="s">
        <v>310</v>
      </c>
      <c r="J362" s="37" t="s">
        <v>263</v>
      </c>
      <c r="K362" s="37" t="s">
        <v>234</v>
      </c>
      <c r="L362" s="37" t="s">
        <v>235</v>
      </c>
      <c r="M362" s="37" t="s">
        <v>264</v>
      </c>
      <c r="N362" s="37" t="s">
        <v>236</v>
      </c>
      <c r="O362" s="37" t="s">
        <v>236</v>
      </c>
      <c r="P362" s="37" t="s">
        <v>239</v>
      </c>
      <c r="Q362" s="37" t="s">
        <v>240</v>
      </c>
      <c r="R362" s="38">
        <v>42921</v>
      </c>
      <c r="S362" s="38">
        <v>42951</v>
      </c>
      <c r="T362" s="38">
        <v>42954</v>
      </c>
      <c r="U362" s="36">
        <v>200174767</v>
      </c>
      <c r="V362" s="36">
        <v>26343</v>
      </c>
      <c r="W362" s="36">
        <v>0</v>
      </c>
      <c r="X362" s="36">
        <v>3590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67</v>
      </c>
      <c r="AE362" s="36">
        <v>73</v>
      </c>
      <c r="AF362" s="36">
        <v>67</v>
      </c>
      <c r="AG362" s="36">
        <v>67</v>
      </c>
      <c r="AH362" s="36">
        <v>82850</v>
      </c>
      <c r="AI362" s="36">
        <v>1294</v>
      </c>
      <c r="AJ362" s="36">
        <v>0</v>
      </c>
      <c r="AK362" s="36">
        <v>1781416</v>
      </c>
      <c r="AL362" s="36"/>
      <c r="AM362" s="36"/>
      <c r="AN362" s="36">
        <v>0</v>
      </c>
      <c r="AO362" s="36"/>
      <c r="AP362" s="36"/>
      <c r="AQ362" s="36">
        <v>0</v>
      </c>
      <c r="AR362" s="36">
        <v>0</v>
      </c>
      <c r="AS362" s="36">
        <v>0</v>
      </c>
      <c r="AT362" s="36">
        <v>38965</v>
      </c>
      <c r="AU362" s="36">
        <v>0</v>
      </c>
      <c r="AV362" s="36">
        <v>0</v>
      </c>
      <c r="AW362" s="36"/>
      <c r="AX362" s="36">
        <v>0</v>
      </c>
      <c r="AY362" s="36">
        <v>46959</v>
      </c>
      <c r="AZ362" s="36">
        <v>386543</v>
      </c>
      <c r="BA362" s="36">
        <v>0</v>
      </c>
      <c r="BB362" s="36">
        <v>0</v>
      </c>
      <c r="BC362" s="36">
        <v>0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  <c r="BP362" s="36">
        <v>0</v>
      </c>
      <c r="BQ362" s="36">
        <v>0</v>
      </c>
      <c r="BR362" s="36">
        <v>0</v>
      </c>
      <c r="BS362" s="36">
        <v>0</v>
      </c>
      <c r="BT362" s="36">
        <v>0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1964728</v>
      </c>
      <c r="CE362" s="36">
        <v>2338026</v>
      </c>
      <c r="CF362" s="36">
        <v>0</v>
      </c>
      <c r="CG362" s="36">
        <v>373298</v>
      </c>
      <c r="CH362" s="36">
        <v>0</v>
      </c>
      <c r="CI362" s="36">
        <v>0</v>
      </c>
      <c r="CJ362" s="36">
        <v>0</v>
      </c>
      <c r="CK362" s="36">
        <v>0</v>
      </c>
      <c r="CL362" s="36">
        <v>373298</v>
      </c>
      <c r="CM362" s="36">
        <v>-2338026</v>
      </c>
      <c r="CN362" s="36">
        <v>0</v>
      </c>
      <c r="CO362" s="36">
        <v>0</v>
      </c>
      <c r="CP362" s="36">
        <v>0</v>
      </c>
      <c r="CQ362" s="36">
        <v>0</v>
      </c>
      <c r="CR362" s="36">
        <v>0</v>
      </c>
      <c r="CS362" s="36">
        <v>0</v>
      </c>
      <c r="CT362" s="36">
        <v>0</v>
      </c>
      <c r="CU362" s="36">
        <v>0</v>
      </c>
      <c r="CV362" s="36">
        <v>0</v>
      </c>
      <c r="CW362" s="36">
        <v>0</v>
      </c>
      <c r="CX362" s="36">
        <v>0</v>
      </c>
      <c r="CY362" s="36">
        <v>0</v>
      </c>
      <c r="CZ362" s="36">
        <v>0</v>
      </c>
      <c r="DA362" s="36">
        <v>0</v>
      </c>
      <c r="DB362" s="36">
        <v>0</v>
      </c>
      <c r="DC362" s="36">
        <v>0</v>
      </c>
      <c r="DD362" s="36">
        <v>0</v>
      </c>
      <c r="DE362" s="36">
        <v>-2338026</v>
      </c>
      <c r="DF362" s="36">
        <v>0</v>
      </c>
      <c r="DG362" s="36">
        <v>0</v>
      </c>
      <c r="DH362" s="36">
        <v>0</v>
      </c>
      <c r="DI362" s="36">
        <v>0</v>
      </c>
      <c r="DJ362" s="36">
        <v>0</v>
      </c>
      <c r="DK362" s="36">
        <v>0</v>
      </c>
      <c r="DL362" s="36">
        <v>0</v>
      </c>
      <c r="DM362" s="36">
        <v>0</v>
      </c>
      <c r="DN362" s="36">
        <v>0</v>
      </c>
      <c r="DO362" s="36">
        <v>0</v>
      </c>
      <c r="DP362" s="36">
        <v>0</v>
      </c>
      <c r="DQ362" s="36">
        <v>0</v>
      </c>
      <c r="DR362" s="36">
        <v>0</v>
      </c>
      <c r="DS362" s="36">
        <v>0</v>
      </c>
      <c r="DT362" s="36">
        <v>0</v>
      </c>
      <c r="DU362" s="36">
        <v>0</v>
      </c>
      <c r="DV362" s="36">
        <v>0</v>
      </c>
      <c r="DW362" s="36">
        <v>0</v>
      </c>
      <c r="DX362" s="36">
        <v>0</v>
      </c>
      <c r="DY362" s="36">
        <v>0</v>
      </c>
      <c r="DZ362" s="36">
        <v>0</v>
      </c>
      <c r="EA362" s="36">
        <v>0</v>
      </c>
      <c r="EB362" s="36">
        <v>0</v>
      </c>
      <c r="EC362" s="36">
        <v>0</v>
      </c>
      <c r="ED362" s="36">
        <v>0</v>
      </c>
      <c r="EE362" s="36">
        <v>0</v>
      </c>
      <c r="EF362" s="36">
        <v>0</v>
      </c>
      <c r="EG362" s="36">
        <v>0</v>
      </c>
      <c r="EH362" s="36">
        <v>0</v>
      </c>
      <c r="EI362" s="36">
        <v>0</v>
      </c>
      <c r="EJ362" s="36">
        <v>0</v>
      </c>
      <c r="EK362" s="36">
        <v>0</v>
      </c>
      <c r="EL362" s="36">
        <v>0</v>
      </c>
      <c r="EM362" s="36">
        <v>0</v>
      </c>
      <c r="EN362" s="36">
        <v>0</v>
      </c>
      <c r="EO362" s="36">
        <v>0</v>
      </c>
      <c r="EP362" s="36">
        <v>0</v>
      </c>
      <c r="EQ362" s="36">
        <v>0</v>
      </c>
      <c r="ER362" s="36">
        <v>0</v>
      </c>
      <c r="ES362" s="36">
        <v>0</v>
      </c>
      <c r="ET362" s="36">
        <v>0</v>
      </c>
      <c r="EU362" s="36">
        <v>0</v>
      </c>
      <c r="EV362" s="36">
        <v>0</v>
      </c>
      <c r="EW362" s="36">
        <v>0</v>
      </c>
      <c r="EX362" s="36">
        <v>0</v>
      </c>
      <c r="EY362" s="36">
        <v>0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0</v>
      </c>
      <c r="FF362" s="36">
        <v>0</v>
      </c>
      <c r="FG362" s="36">
        <v>0</v>
      </c>
      <c r="FH362" s="36">
        <v>0</v>
      </c>
      <c r="FI362" s="36">
        <v>0</v>
      </c>
      <c r="FJ362" s="36">
        <v>0</v>
      </c>
      <c r="FK362" s="36">
        <v>0</v>
      </c>
      <c r="FL362" s="36">
        <v>0</v>
      </c>
      <c r="FM362" s="36">
        <v>0</v>
      </c>
      <c r="FN362" s="36">
        <v>0</v>
      </c>
      <c r="FO362" s="36">
        <v>0</v>
      </c>
      <c r="FP362" s="36">
        <v>0</v>
      </c>
      <c r="FQ362" s="36">
        <v>373298</v>
      </c>
      <c r="FR362" s="36">
        <v>0</v>
      </c>
      <c r="FS362" s="37"/>
      <c r="FT362" s="39">
        <f t="shared" si="220"/>
        <v>69622</v>
      </c>
      <c r="FU362" s="39">
        <f t="shared" si="221"/>
        <v>1087</v>
      </c>
      <c r="FV362" s="39">
        <f t="shared" si="222"/>
        <v>0</v>
      </c>
      <c r="FW362" s="39">
        <f t="shared" si="223"/>
        <v>1496988</v>
      </c>
      <c r="FX362" s="39">
        <f t="shared" si="224"/>
        <v>0</v>
      </c>
      <c r="FY362" s="39">
        <f t="shared" si="225"/>
        <v>32744</v>
      </c>
      <c r="FZ362" s="39">
        <f t="shared" si="226"/>
        <v>0</v>
      </c>
      <c r="GA362" s="39">
        <f t="shared" si="227"/>
        <v>39461</v>
      </c>
      <c r="GB362" s="39">
        <f t="shared" si="228"/>
        <v>324826</v>
      </c>
      <c r="GC362" s="39">
        <f t="shared" si="229"/>
        <v>0</v>
      </c>
      <c r="GD362" s="39">
        <f t="shared" si="230"/>
        <v>0</v>
      </c>
      <c r="GE362" s="39">
        <f t="shared" si="231"/>
        <v>0</v>
      </c>
      <c r="GF362" s="39"/>
      <c r="GG362" s="39"/>
      <c r="GH362" s="39">
        <f t="shared" si="232"/>
        <v>0</v>
      </c>
      <c r="GI362" s="39">
        <f t="shared" si="233"/>
        <v>0</v>
      </c>
      <c r="GJ362" s="39">
        <f t="shared" si="234"/>
        <v>1964728</v>
      </c>
      <c r="GK362" s="39"/>
      <c r="GL362" s="39">
        <f t="shared" si="235"/>
        <v>0</v>
      </c>
      <c r="GM362" s="39"/>
      <c r="GN362" s="39">
        <f t="shared" si="219"/>
        <v>0</v>
      </c>
      <c r="GO362" s="40">
        <f t="shared" si="236"/>
        <v>373298</v>
      </c>
      <c r="GP362" s="40">
        <f t="shared" si="237"/>
        <v>2338026</v>
      </c>
      <c r="GQ362" s="40">
        <f t="shared" si="238"/>
        <v>2338026</v>
      </c>
      <c r="GR362" s="39" t="str">
        <f>IFERROR(VLOOKUP(CONCATENATE(C362,R362,S362),'Clientes Afectados'!$L$4:$M$249,2,0),"NO")</f>
        <v>NO</v>
      </c>
      <c r="GS362" s="64">
        <f t="shared" si="218"/>
        <v>30</v>
      </c>
      <c r="GT362" s="39" t="e">
        <f>+IF(GS362&gt;#REF!,"SI","NO")</f>
        <v>#REF!</v>
      </c>
    </row>
    <row r="363" spans="1:202" x14ac:dyDescent="0.25">
      <c r="A363" s="35">
        <v>42948</v>
      </c>
      <c r="B363" s="36">
        <v>1594986</v>
      </c>
      <c r="C363" s="36">
        <v>973766</v>
      </c>
      <c r="D363" s="36">
        <v>973766</v>
      </c>
      <c r="E363" s="37" t="s">
        <v>265</v>
      </c>
      <c r="F363" s="37" t="s">
        <v>229</v>
      </c>
      <c r="G363" s="37" t="s">
        <v>266</v>
      </c>
      <c r="H363" s="85" t="s">
        <v>231</v>
      </c>
      <c r="I363" s="37" t="s">
        <v>310</v>
      </c>
      <c r="J363" s="37" t="s">
        <v>263</v>
      </c>
      <c r="K363" s="37" t="s">
        <v>234</v>
      </c>
      <c r="L363" s="37" t="s">
        <v>235</v>
      </c>
      <c r="M363" s="37" t="s">
        <v>264</v>
      </c>
      <c r="N363" s="37" t="s">
        <v>236</v>
      </c>
      <c r="O363" s="37" t="s">
        <v>236</v>
      </c>
      <c r="P363" s="37" t="s">
        <v>239</v>
      </c>
      <c r="Q363" s="37" t="s">
        <v>240</v>
      </c>
      <c r="R363" s="38">
        <v>42921</v>
      </c>
      <c r="S363" s="38">
        <v>42951</v>
      </c>
      <c r="T363" s="38">
        <v>42954</v>
      </c>
      <c r="U363" s="36">
        <v>200174767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24551</v>
      </c>
      <c r="AD363" s="36">
        <v>0</v>
      </c>
      <c r="AE363" s="36">
        <v>0</v>
      </c>
      <c r="AF363" s="36">
        <v>0</v>
      </c>
      <c r="AG363" s="36">
        <v>80</v>
      </c>
      <c r="AH363" s="36">
        <v>0</v>
      </c>
      <c r="AI363" s="36">
        <v>1294</v>
      </c>
      <c r="AJ363" s="36">
        <v>0</v>
      </c>
      <c r="AK363" s="36">
        <v>1660234</v>
      </c>
      <c r="AL363" s="36"/>
      <c r="AM363" s="36"/>
      <c r="AN363" s="36">
        <v>0</v>
      </c>
      <c r="AO363" s="36"/>
      <c r="AP363" s="36"/>
      <c r="AQ363" s="36">
        <v>0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/>
      <c r="AX363" s="36">
        <v>0</v>
      </c>
      <c r="AY363" s="36">
        <v>51462</v>
      </c>
      <c r="AZ363" s="36">
        <v>0</v>
      </c>
      <c r="BA363" s="36">
        <v>0</v>
      </c>
      <c r="BB363" s="36">
        <v>0</v>
      </c>
      <c r="BC363" s="36">
        <v>0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>
        <v>0</v>
      </c>
      <c r="BN363" s="36">
        <v>0</v>
      </c>
      <c r="BO363" s="36">
        <v>0</v>
      </c>
      <c r="BP363" s="36">
        <v>0</v>
      </c>
      <c r="BQ363" s="36">
        <v>0</v>
      </c>
      <c r="BR363" s="36">
        <v>0</v>
      </c>
      <c r="BS363" s="36">
        <v>0</v>
      </c>
      <c r="BT363" s="36">
        <v>0</v>
      </c>
      <c r="BU363" s="36">
        <v>0</v>
      </c>
      <c r="BV363" s="36">
        <v>0</v>
      </c>
      <c r="BW363" s="36">
        <v>0</v>
      </c>
      <c r="BX363" s="3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1439487</v>
      </c>
      <c r="CE363" s="36">
        <v>1712990</v>
      </c>
      <c r="CF363" s="36">
        <v>0</v>
      </c>
      <c r="CG363" s="36">
        <v>273503</v>
      </c>
      <c r="CH363" s="36">
        <v>0</v>
      </c>
      <c r="CI363" s="36">
        <v>0</v>
      </c>
      <c r="CJ363" s="36">
        <v>0</v>
      </c>
      <c r="CK363" s="36">
        <v>0</v>
      </c>
      <c r="CL363" s="36">
        <v>273503</v>
      </c>
      <c r="CM363" s="36">
        <v>-1712990</v>
      </c>
      <c r="CN363" s="36">
        <v>0</v>
      </c>
      <c r="CO363" s="36">
        <v>0</v>
      </c>
      <c r="CP363" s="36">
        <v>0</v>
      </c>
      <c r="CQ363" s="36">
        <v>0</v>
      </c>
      <c r="CR363" s="36">
        <v>0</v>
      </c>
      <c r="CS363" s="36">
        <v>0</v>
      </c>
      <c r="CT363" s="36">
        <v>0</v>
      </c>
      <c r="CU363" s="36">
        <v>0</v>
      </c>
      <c r="CV363" s="36">
        <v>0</v>
      </c>
      <c r="CW363" s="36">
        <v>0</v>
      </c>
      <c r="CX363" s="36">
        <v>0</v>
      </c>
      <c r="CY363" s="36">
        <v>0</v>
      </c>
      <c r="CZ363" s="36">
        <v>0</v>
      </c>
      <c r="DA363" s="36">
        <v>0</v>
      </c>
      <c r="DB363" s="36">
        <v>0</v>
      </c>
      <c r="DC363" s="36">
        <v>0</v>
      </c>
      <c r="DD363" s="36">
        <v>0</v>
      </c>
      <c r="DE363" s="36">
        <v>-1712990</v>
      </c>
      <c r="DF363" s="36">
        <v>0</v>
      </c>
      <c r="DG363" s="36">
        <v>0</v>
      </c>
      <c r="DH363" s="36">
        <v>0</v>
      </c>
      <c r="DI363" s="36">
        <v>0</v>
      </c>
      <c r="DJ363" s="36">
        <v>0</v>
      </c>
      <c r="DK363" s="36">
        <v>0</v>
      </c>
      <c r="DL363" s="36">
        <v>0</v>
      </c>
      <c r="DM363" s="36">
        <v>0</v>
      </c>
      <c r="DN363" s="36">
        <v>0</v>
      </c>
      <c r="DO363" s="36">
        <v>0</v>
      </c>
      <c r="DP363" s="36">
        <v>0</v>
      </c>
      <c r="DQ363" s="36">
        <v>0</v>
      </c>
      <c r="DR363" s="36">
        <v>0</v>
      </c>
      <c r="DS363" s="36">
        <v>0</v>
      </c>
      <c r="DT363" s="36">
        <v>0</v>
      </c>
      <c r="DU363" s="36">
        <v>0</v>
      </c>
      <c r="DV363" s="36">
        <v>0</v>
      </c>
      <c r="DW363" s="36">
        <v>0</v>
      </c>
      <c r="DX363" s="36">
        <v>0</v>
      </c>
      <c r="DY363" s="36">
        <v>0</v>
      </c>
      <c r="DZ363" s="36">
        <v>0</v>
      </c>
      <c r="EA363" s="36">
        <v>0</v>
      </c>
      <c r="EB363" s="36">
        <v>0</v>
      </c>
      <c r="EC363" s="36">
        <v>0</v>
      </c>
      <c r="ED363" s="36">
        <v>0</v>
      </c>
      <c r="EE363" s="36">
        <v>0</v>
      </c>
      <c r="EF363" s="36">
        <v>0</v>
      </c>
      <c r="EG363" s="36">
        <v>0</v>
      </c>
      <c r="EH363" s="36">
        <v>0</v>
      </c>
      <c r="EI363" s="36">
        <v>0</v>
      </c>
      <c r="EJ363" s="36">
        <v>0</v>
      </c>
      <c r="EK363" s="36">
        <v>0</v>
      </c>
      <c r="EL363" s="36">
        <v>0</v>
      </c>
      <c r="EM363" s="36">
        <v>0</v>
      </c>
      <c r="EN363" s="36">
        <v>0</v>
      </c>
      <c r="EO363" s="36">
        <v>0</v>
      </c>
      <c r="EP363" s="36">
        <v>0</v>
      </c>
      <c r="EQ363" s="36">
        <v>0</v>
      </c>
      <c r="ER363" s="36">
        <v>0</v>
      </c>
      <c r="ES363" s="36">
        <v>0</v>
      </c>
      <c r="ET363" s="36">
        <v>0</v>
      </c>
      <c r="EU363" s="36">
        <v>0</v>
      </c>
      <c r="EV363" s="36">
        <v>0</v>
      </c>
      <c r="EW363" s="36">
        <v>0</v>
      </c>
      <c r="EX363" s="36">
        <v>0</v>
      </c>
      <c r="EY363" s="36">
        <v>0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0</v>
      </c>
      <c r="FF363" s="36">
        <v>0</v>
      </c>
      <c r="FG363" s="36">
        <v>0</v>
      </c>
      <c r="FH363" s="36">
        <v>0</v>
      </c>
      <c r="FI363" s="36">
        <v>0</v>
      </c>
      <c r="FJ363" s="36">
        <v>0</v>
      </c>
      <c r="FK363" s="36">
        <v>0</v>
      </c>
      <c r="FL363" s="36">
        <v>0</v>
      </c>
      <c r="FM363" s="36">
        <v>0</v>
      </c>
      <c r="FN363" s="36">
        <v>0</v>
      </c>
      <c r="FO363" s="36">
        <v>0</v>
      </c>
      <c r="FP363" s="36">
        <v>0</v>
      </c>
      <c r="FQ363" s="36">
        <v>273503</v>
      </c>
      <c r="FR363" s="36">
        <v>0</v>
      </c>
      <c r="FS363" s="37"/>
      <c r="FT363" s="39">
        <f t="shared" si="220"/>
        <v>0</v>
      </c>
      <c r="FU363" s="39">
        <f t="shared" si="221"/>
        <v>1087</v>
      </c>
      <c r="FV363" s="39">
        <f t="shared" si="222"/>
        <v>0</v>
      </c>
      <c r="FW363" s="39">
        <f t="shared" si="223"/>
        <v>1395155</v>
      </c>
      <c r="FX363" s="39">
        <f t="shared" si="224"/>
        <v>0</v>
      </c>
      <c r="FY363" s="39">
        <f t="shared" si="225"/>
        <v>0</v>
      </c>
      <c r="FZ363" s="39">
        <f t="shared" si="226"/>
        <v>0</v>
      </c>
      <c r="GA363" s="39">
        <f t="shared" si="227"/>
        <v>43245</v>
      </c>
      <c r="GB363" s="39">
        <f t="shared" si="228"/>
        <v>0</v>
      </c>
      <c r="GC363" s="39">
        <f t="shared" si="229"/>
        <v>0</v>
      </c>
      <c r="GD363" s="39">
        <f t="shared" si="230"/>
        <v>0</v>
      </c>
      <c r="GE363" s="39">
        <f t="shared" si="231"/>
        <v>0</v>
      </c>
      <c r="GF363" s="39"/>
      <c r="GG363" s="39"/>
      <c r="GH363" s="39">
        <f t="shared" si="232"/>
        <v>0</v>
      </c>
      <c r="GI363" s="39">
        <f t="shared" si="233"/>
        <v>0</v>
      </c>
      <c r="GJ363" s="39">
        <f t="shared" si="234"/>
        <v>1439487</v>
      </c>
      <c r="GK363" s="39"/>
      <c r="GL363" s="39">
        <f t="shared" si="235"/>
        <v>0</v>
      </c>
      <c r="GM363" s="39"/>
      <c r="GN363" s="39">
        <f t="shared" si="219"/>
        <v>0</v>
      </c>
      <c r="GO363" s="40">
        <f t="shared" si="236"/>
        <v>273503</v>
      </c>
      <c r="GP363" s="40">
        <f t="shared" si="237"/>
        <v>1712990</v>
      </c>
      <c r="GQ363" s="40">
        <f t="shared" si="238"/>
        <v>1712990</v>
      </c>
      <c r="GR363" s="39" t="str">
        <f>IFERROR(VLOOKUP(CONCATENATE(C363,R363,S363),'Clientes Afectados'!$L$4:$M$249,2,0),"NO")</f>
        <v>NO</v>
      </c>
      <c r="GS363" s="64">
        <f t="shared" si="218"/>
        <v>30</v>
      </c>
      <c r="GT363" s="39" t="e">
        <f>+IF(GS363&gt;#REF!,"SI","NO")</f>
        <v>#REF!</v>
      </c>
    </row>
    <row r="364" spans="1:202" x14ac:dyDescent="0.25">
      <c r="A364" s="35">
        <v>42948</v>
      </c>
      <c r="B364" s="36">
        <v>1594986</v>
      </c>
      <c r="C364" s="36">
        <v>984572</v>
      </c>
      <c r="D364" s="36">
        <v>984572</v>
      </c>
      <c r="E364" s="37" t="s">
        <v>348</v>
      </c>
      <c r="F364" s="37" t="s">
        <v>229</v>
      </c>
      <c r="G364" s="37" t="s">
        <v>326</v>
      </c>
      <c r="H364" s="85" t="s">
        <v>231</v>
      </c>
      <c r="I364" s="37" t="s">
        <v>232</v>
      </c>
      <c r="J364" s="37" t="s">
        <v>233</v>
      </c>
      <c r="K364" s="37" t="s">
        <v>234</v>
      </c>
      <c r="L364" s="37" t="s">
        <v>235</v>
      </c>
      <c r="M364" s="37" t="s">
        <v>280</v>
      </c>
      <c r="N364" s="37" t="s">
        <v>327</v>
      </c>
      <c r="O364" s="37" t="s">
        <v>327</v>
      </c>
      <c r="P364" s="37" t="s">
        <v>239</v>
      </c>
      <c r="Q364" s="37" t="s">
        <v>240</v>
      </c>
      <c r="R364" s="38">
        <v>42921</v>
      </c>
      <c r="S364" s="38">
        <v>42951</v>
      </c>
      <c r="T364" s="38">
        <v>42954</v>
      </c>
      <c r="U364" s="36">
        <v>200174767</v>
      </c>
      <c r="V364" s="36">
        <v>179440</v>
      </c>
      <c r="W364" s="36">
        <v>0</v>
      </c>
      <c r="X364" s="36">
        <v>60757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603</v>
      </c>
      <c r="AE364" s="36">
        <v>676</v>
      </c>
      <c r="AF364" s="36">
        <v>599</v>
      </c>
      <c r="AG364" s="36">
        <v>599</v>
      </c>
      <c r="AH364" s="36">
        <v>82850</v>
      </c>
      <c r="AI364" s="36">
        <v>1294</v>
      </c>
      <c r="AJ364" s="36">
        <v>0</v>
      </c>
      <c r="AK364" s="36">
        <v>12867983</v>
      </c>
      <c r="AL364" s="36"/>
      <c r="AM364" s="36"/>
      <c r="AN364" s="36">
        <v>0</v>
      </c>
      <c r="AO364" s="36"/>
      <c r="AP364" s="36"/>
      <c r="AQ364" s="36">
        <v>0</v>
      </c>
      <c r="AR364" s="36">
        <v>0</v>
      </c>
      <c r="AS364" s="36">
        <v>0</v>
      </c>
      <c r="AT364" s="36">
        <v>265422</v>
      </c>
      <c r="AU364" s="36">
        <v>0</v>
      </c>
      <c r="AV364" s="36">
        <v>0</v>
      </c>
      <c r="AW364" s="36"/>
      <c r="AX364" s="36">
        <v>0</v>
      </c>
      <c r="AY364" s="36">
        <v>435173</v>
      </c>
      <c r="AZ364" s="36">
        <v>3455812</v>
      </c>
      <c r="BA364" s="36">
        <v>0</v>
      </c>
      <c r="BB364" s="36">
        <v>0</v>
      </c>
      <c r="BC364" s="36">
        <v>0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>
        <v>0</v>
      </c>
      <c r="BN364" s="36">
        <v>0</v>
      </c>
      <c r="BO364" s="36">
        <v>0</v>
      </c>
      <c r="BP364" s="36">
        <v>0</v>
      </c>
      <c r="BQ364" s="36">
        <v>0</v>
      </c>
      <c r="BR364" s="36">
        <v>0</v>
      </c>
      <c r="BS364" s="36">
        <v>0</v>
      </c>
      <c r="BT364" s="36">
        <v>0</v>
      </c>
      <c r="BU364" s="36">
        <v>0</v>
      </c>
      <c r="BV364" s="36">
        <v>0</v>
      </c>
      <c r="BW364" s="36">
        <v>0</v>
      </c>
      <c r="BX364" s="3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14376920</v>
      </c>
      <c r="CE364" s="36">
        <v>17108535</v>
      </c>
      <c r="CF364" s="36">
        <v>0</v>
      </c>
      <c r="CG364" s="36">
        <v>2731615</v>
      </c>
      <c r="CH364" s="36">
        <v>0</v>
      </c>
      <c r="CI364" s="36">
        <v>0</v>
      </c>
      <c r="CJ364" s="36">
        <v>0</v>
      </c>
      <c r="CK364" s="36">
        <v>0</v>
      </c>
      <c r="CL364" s="36">
        <v>2731615</v>
      </c>
      <c r="CM364" s="36">
        <v>-17108535</v>
      </c>
      <c r="CN364" s="36">
        <v>0</v>
      </c>
      <c r="CO364" s="36">
        <v>0</v>
      </c>
      <c r="CP364" s="36">
        <v>0</v>
      </c>
      <c r="CQ364" s="36">
        <v>0</v>
      </c>
      <c r="CR364" s="36">
        <v>0</v>
      </c>
      <c r="CS364" s="36">
        <v>0</v>
      </c>
      <c r="CT364" s="36">
        <v>0</v>
      </c>
      <c r="CU364" s="36">
        <v>0</v>
      </c>
      <c r="CV364" s="36">
        <v>0</v>
      </c>
      <c r="CW364" s="36">
        <v>0</v>
      </c>
      <c r="CX364" s="36">
        <v>0</v>
      </c>
      <c r="CY364" s="36">
        <v>0</v>
      </c>
      <c r="CZ364" s="36">
        <v>0</v>
      </c>
      <c r="DA364" s="36">
        <v>0</v>
      </c>
      <c r="DB364" s="36">
        <v>0</v>
      </c>
      <c r="DC364" s="36">
        <v>0</v>
      </c>
      <c r="DD364" s="36">
        <v>0</v>
      </c>
      <c r="DE364" s="36">
        <v>-17108535</v>
      </c>
      <c r="DF364" s="36">
        <v>0</v>
      </c>
      <c r="DG364" s="36">
        <v>0</v>
      </c>
      <c r="DH364" s="36">
        <v>0</v>
      </c>
      <c r="DI364" s="36">
        <v>0</v>
      </c>
      <c r="DJ364" s="36">
        <v>0</v>
      </c>
      <c r="DK364" s="36">
        <v>0</v>
      </c>
      <c r="DL364" s="36">
        <v>0</v>
      </c>
      <c r="DM364" s="36">
        <v>0</v>
      </c>
      <c r="DN364" s="36">
        <v>0</v>
      </c>
      <c r="DO364" s="36">
        <v>0</v>
      </c>
      <c r="DP364" s="36">
        <v>0</v>
      </c>
      <c r="DQ364" s="36">
        <v>0</v>
      </c>
      <c r="DR364" s="36">
        <v>0</v>
      </c>
      <c r="DS364" s="36">
        <v>0</v>
      </c>
      <c r="DT364" s="36">
        <v>0</v>
      </c>
      <c r="DU364" s="36">
        <v>0</v>
      </c>
      <c r="DV364" s="36">
        <v>0</v>
      </c>
      <c r="DW364" s="36">
        <v>0</v>
      </c>
      <c r="DX364" s="36">
        <v>0</v>
      </c>
      <c r="DY364" s="36">
        <v>0</v>
      </c>
      <c r="DZ364" s="36">
        <v>0</v>
      </c>
      <c r="EA364" s="36">
        <v>0</v>
      </c>
      <c r="EB364" s="36">
        <v>0</v>
      </c>
      <c r="EC364" s="36">
        <v>0</v>
      </c>
      <c r="ED364" s="36">
        <v>0</v>
      </c>
      <c r="EE364" s="36">
        <v>0</v>
      </c>
      <c r="EF364" s="36">
        <v>0</v>
      </c>
      <c r="EG364" s="36">
        <v>0</v>
      </c>
      <c r="EH364" s="36">
        <v>0</v>
      </c>
      <c r="EI364" s="36">
        <v>0</v>
      </c>
      <c r="EJ364" s="36">
        <v>0</v>
      </c>
      <c r="EK364" s="36">
        <v>0</v>
      </c>
      <c r="EL364" s="36">
        <v>0</v>
      </c>
      <c r="EM364" s="36">
        <v>0</v>
      </c>
      <c r="EN364" s="36">
        <v>0</v>
      </c>
      <c r="EO364" s="36">
        <v>0</v>
      </c>
      <c r="EP364" s="36">
        <v>0</v>
      </c>
      <c r="EQ364" s="36">
        <v>0</v>
      </c>
      <c r="ER364" s="36">
        <v>0</v>
      </c>
      <c r="ES364" s="36">
        <v>0</v>
      </c>
      <c r="ET364" s="36">
        <v>0</v>
      </c>
      <c r="EU364" s="36">
        <v>0</v>
      </c>
      <c r="EV364" s="36">
        <v>0</v>
      </c>
      <c r="EW364" s="36">
        <v>0</v>
      </c>
      <c r="EX364" s="36">
        <v>0</v>
      </c>
      <c r="EY364" s="36">
        <v>0</v>
      </c>
      <c r="EZ364" s="36">
        <v>0</v>
      </c>
      <c r="FA364" s="36">
        <v>0</v>
      </c>
      <c r="FB364" s="36">
        <v>0</v>
      </c>
      <c r="FC364" s="36">
        <v>0</v>
      </c>
      <c r="FD364" s="36">
        <v>0</v>
      </c>
      <c r="FE364" s="36">
        <v>0</v>
      </c>
      <c r="FF364" s="36">
        <v>0</v>
      </c>
      <c r="FG364" s="36">
        <v>0</v>
      </c>
      <c r="FH364" s="36">
        <v>0</v>
      </c>
      <c r="FI364" s="36">
        <v>0</v>
      </c>
      <c r="FJ364" s="36">
        <v>0</v>
      </c>
      <c r="FK364" s="36">
        <v>0</v>
      </c>
      <c r="FL364" s="36">
        <v>0</v>
      </c>
      <c r="FM364" s="36">
        <v>0</v>
      </c>
      <c r="FN364" s="36">
        <v>0</v>
      </c>
      <c r="FO364" s="36">
        <v>0</v>
      </c>
      <c r="FP364" s="36">
        <v>0</v>
      </c>
      <c r="FQ364" s="36">
        <v>2731615</v>
      </c>
      <c r="FR364" s="36">
        <v>0</v>
      </c>
      <c r="FS364" s="37"/>
      <c r="FT364" s="39">
        <f t="shared" si="220"/>
        <v>69622</v>
      </c>
      <c r="FU364" s="39">
        <f t="shared" si="221"/>
        <v>1087</v>
      </c>
      <c r="FV364" s="39">
        <f t="shared" si="222"/>
        <v>0</v>
      </c>
      <c r="FW364" s="39">
        <f t="shared" si="223"/>
        <v>10813431</v>
      </c>
      <c r="FX364" s="39">
        <f t="shared" si="224"/>
        <v>0</v>
      </c>
      <c r="FY364" s="39">
        <f t="shared" si="225"/>
        <v>223044</v>
      </c>
      <c r="FZ364" s="39">
        <f t="shared" si="226"/>
        <v>0</v>
      </c>
      <c r="GA364" s="39">
        <f t="shared" si="227"/>
        <v>365692</v>
      </c>
      <c r="GB364" s="39">
        <f t="shared" si="228"/>
        <v>2904044</v>
      </c>
      <c r="GC364" s="39">
        <f t="shared" si="229"/>
        <v>0</v>
      </c>
      <c r="GD364" s="39">
        <f t="shared" si="230"/>
        <v>0</v>
      </c>
      <c r="GE364" s="39">
        <f t="shared" si="231"/>
        <v>0</v>
      </c>
      <c r="GF364" s="39"/>
      <c r="GG364" s="39"/>
      <c r="GH364" s="39">
        <f t="shared" si="232"/>
        <v>0</v>
      </c>
      <c r="GI364" s="39">
        <f t="shared" si="233"/>
        <v>0</v>
      </c>
      <c r="GJ364" s="39">
        <f t="shared" si="234"/>
        <v>14376920</v>
      </c>
      <c r="GK364" s="39"/>
      <c r="GL364" s="39">
        <f t="shared" si="235"/>
        <v>0</v>
      </c>
      <c r="GM364" s="39"/>
      <c r="GN364" s="39">
        <f t="shared" si="219"/>
        <v>0</v>
      </c>
      <c r="GO364" s="40">
        <f t="shared" si="236"/>
        <v>2731615</v>
      </c>
      <c r="GP364" s="40">
        <f t="shared" si="237"/>
        <v>17108535</v>
      </c>
      <c r="GQ364" s="40">
        <f t="shared" si="238"/>
        <v>17108535</v>
      </c>
      <c r="GR364" s="39" t="str">
        <f>IFERROR(VLOOKUP(CONCATENATE(C364,R364,S364),'Clientes Afectados'!$L$4:$M$249,2,0),"NO")</f>
        <v>NO</v>
      </c>
      <c r="GS364" s="64">
        <f t="shared" si="218"/>
        <v>30</v>
      </c>
      <c r="GT364" s="39" t="e">
        <f>+IF(GS364&gt;#REF!,"SI","NO")</f>
        <v>#REF!</v>
      </c>
    </row>
    <row r="365" spans="1:202" x14ac:dyDescent="0.25">
      <c r="A365" s="35">
        <v>42948</v>
      </c>
      <c r="B365" s="36">
        <v>1594986</v>
      </c>
      <c r="C365" s="36">
        <v>985980</v>
      </c>
      <c r="D365" s="36">
        <v>985980</v>
      </c>
      <c r="E365" s="37" t="s">
        <v>349</v>
      </c>
      <c r="F365" s="37" t="s">
        <v>229</v>
      </c>
      <c r="G365" s="37" t="s">
        <v>329</v>
      </c>
      <c r="H365" s="85" t="s">
        <v>231</v>
      </c>
      <c r="I365" s="37" t="s">
        <v>232</v>
      </c>
      <c r="J365" s="37" t="s">
        <v>233</v>
      </c>
      <c r="K365" s="37" t="s">
        <v>234</v>
      </c>
      <c r="L365" s="37" t="s">
        <v>235</v>
      </c>
      <c r="M365" s="37" t="s">
        <v>279</v>
      </c>
      <c r="N365" s="37" t="s">
        <v>330</v>
      </c>
      <c r="O365" s="37" t="s">
        <v>330</v>
      </c>
      <c r="P365" s="37" t="s">
        <v>239</v>
      </c>
      <c r="Q365" s="37" t="s">
        <v>240</v>
      </c>
      <c r="R365" s="38">
        <v>42921</v>
      </c>
      <c r="S365" s="38">
        <v>42951</v>
      </c>
      <c r="T365" s="38">
        <v>42954</v>
      </c>
      <c r="U365" s="36">
        <v>200174767</v>
      </c>
      <c r="V365" s="36">
        <v>46223</v>
      </c>
      <c r="W365" s="36">
        <v>0</v>
      </c>
      <c r="X365" s="36">
        <v>7702</v>
      </c>
      <c r="Y365" s="36">
        <v>0</v>
      </c>
      <c r="Z365" s="36">
        <v>0</v>
      </c>
      <c r="AA365" s="36">
        <v>0</v>
      </c>
      <c r="AB365" s="36">
        <v>0</v>
      </c>
      <c r="AC365" s="36">
        <v>0</v>
      </c>
      <c r="AD365" s="36">
        <v>151</v>
      </c>
      <c r="AE365" s="36">
        <v>211</v>
      </c>
      <c r="AF365" s="36">
        <v>151</v>
      </c>
      <c r="AG365" s="36">
        <v>151</v>
      </c>
      <c r="AH365" s="36">
        <v>82850</v>
      </c>
      <c r="AI365" s="36">
        <v>1294</v>
      </c>
      <c r="AJ365" s="36">
        <v>0</v>
      </c>
      <c r="AK365" s="36">
        <v>3314739</v>
      </c>
      <c r="AL365" s="36"/>
      <c r="AM365" s="36"/>
      <c r="AN365" s="36">
        <v>0</v>
      </c>
      <c r="AO365" s="36"/>
      <c r="AP365" s="36"/>
      <c r="AQ365" s="36">
        <v>0</v>
      </c>
      <c r="AR365" s="36">
        <v>0</v>
      </c>
      <c r="AS365" s="36">
        <v>0</v>
      </c>
      <c r="AT365" s="36">
        <v>68371</v>
      </c>
      <c r="AU365" s="36">
        <v>0</v>
      </c>
      <c r="AV365" s="36">
        <v>0</v>
      </c>
      <c r="AW365" s="36"/>
      <c r="AX365" s="36">
        <v>0</v>
      </c>
      <c r="AY365" s="36">
        <v>135730</v>
      </c>
      <c r="AZ365" s="36">
        <v>871164</v>
      </c>
      <c r="BA365" s="36">
        <v>0</v>
      </c>
      <c r="BB365" s="36">
        <v>0</v>
      </c>
      <c r="BC365" s="36">
        <v>0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>
        <v>0</v>
      </c>
      <c r="BN365" s="36">
        <v>0</v>
      </c>
      <c r="BO365" s="36">
        <v>0</v>
      </c>
      <c r="BP365" s="36">
        <v>0</v>
      </c>
      <c r="BQ365" s="36">
        <v>0</v>
      </c>
      <c r="BR365" s="36">
        <v>0</v>
      </c>
      <c r="BS365" s="36">
        <v>0</v>
      </c>
      <c r="BT365" s="36">
        <v>0</v>
      </c>
      <c r="BU365" s="36">
        <v>0</v>
      </c>
      <c r="BV365" s="36">
        <v>0</v>
      </c>
      <c r="BW365" s="36">
        <v>0</v>
      </c>
      <c r="BX365" s="3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3759789</v>
      </c>
      <c r="CE365" s="36">
        <v>4474149</v>
      </c>
      <c r="CF365" s="36">
        <v>0</v>
      </c>
      <c r="CG365" s="36">
        <v>714360</v>
      </c>
      <c r="CH365" s="36">
        <v>0</v>
      </c>
      <c r="CI365" s="36">
        <v>0</v>
      </c>
      <c r="CJ365" s="36">
        <v>0</v>
      </c>
      <c r="CK365" s="36">
        <v>0</v>
      </c>
      <c r="CL365" s="36">
        <v>714360</v>
      </c>
      <c r="CM365" s="36">
        <v>-4474149</v>
      </c>
      <c r="CN365" s="36">
        <v>0</v>
      </c>
      <c r="CO365" s="36">
        <v>0</v>
      </c>
      <c r="CP365" s="36">
        <v>0</v>
      </c>
      <c r="CQ365" s="36">
        <v>0</v>
      </c>
      <c r="CR365" s="36">
        <v>0</v>
      </c>
      <c r="CS365" s="36">
        <v>0</v>
      </c>
      <c r="CT365" s="36">
        <v>0</v>
      </c>
      <c r="CU365" s="36">
        <v>0</v>
      </c>
      <c r="CV365" s="36">
        <v>0</v>
      </c>
      <c r="CW365" s="36">
        <v>0</v>
      </c>
      <c r="CX365" s="36">
        <v>0</v>
      </c>
      <c r="CY365" s="36">
        <v>0</v>
      </c>
      <c r="CZ365" s="36">
        <v>0</v>
      </c>
      <c r="DA365" s="36">
        <v>0</v>
      </c>
      <c r="DB365" s="36">
        <v>0</v>
      </c>
      <c r="DC365" s="36">
        <v>0</v>
      </c>
      <c r="DD365" s="36">
        <v>109966</v>
      </c>
      <c r="DE365" s="36">
        <v>-4364183</v>
      </c>
      <c r="DF365" s="36">
        <v>0</v>
      </c>
      <c r="DG365" s="36">
        <v>0</v>
      </c>
      <c r="DH365" s="36">
        <v>0</v>
      </c>
      <c r="DI365" s="36">
        <v>0</v>
      </c>
      <c r="DJ365" s="36">
        <v>0</v>
      </c>
      <c r="DK365" s="36">
        <v>0</v>
      </c>
      <c r="DL365" s="36">
        <v>0</v>
      </c>
      <c r="DM365" s="36">
        <v>0</v>
      </c>
      <c r="DN365" s="36">
        <v>0</v>
      </c>
      <c r="DO365" s="36">
        <v>0</v>
      </c>
      <c r="DP365" s="36">
        <v>0</v>
      </c>
      <c r="DQ365" s="36">
        <v>0</v>
      </c>
      <c r="DR365" s="36">
        <v>0</v>
      </c>
      <c r="DS365" s="36">
        <v>0</v>
      </c>
      <c r="DT365" s="36">
        <v>0</v>
      </c>
      <c r="DU365" s="36">
        <v>0</v>
      </c>
      <c r="DV365" s="36">
        <v>0</v>
      </c>
      <c r="DW365" s="36">
        <v>0</v>
      </c>
      <c r="DX365" s="36">
        <v>0</v>
      </c>
      <c r="DY365" s="36">
        <v>0</v>
      </c>
      <c r="DZ365" s="36">
        <v>0</v>
      </c>
      <c r="EA365" s="36">
        <v>0</v>
      </c>
      <c r="EB365" s="36">
        <v>0</v>
      </c>
      <c r="EC365" s="36">
        <v>0</v>
      </c>
      <c r="ED365" s="36">
        <v>0</v>
      </c>
      <c r="EE365" s="36">
        <v>0</v>
      </c>
      <c r="EF365" s="36">
        <v>0</v>
      </c>
      <c r="EG365" s="36">
        <v>0</v>
      </c>
      <c r="EH365" s="36">
        <v>0</v>
      </c>
      <c r="EI365" s="36">
        <v>0</v>
      </c>
      <c r="EJ365" s="36">
        <v>0</v>
      </c>
      <c r="EK365" s="36">
        <v>0</v>
      </c>
      <c r="EL365" s="36">
        <v>0</v>
      </c>
      <c r="EM365" s="36">
        <v>0</v>
      </c>
      <c r="EN365" s="36">
        <v>0</v>
      </c>
      <c r="EO365" s="36">
        <v>0</v>
      </c>
      <c r="EP365" s="36">
        <v>0</v>
      </c>
      <c r="EQ365" s="36">
        <v>0</v>
      </c>
      <c r="ER365" s="36">
        <v>0</v>
      </c>
      <c r="ES365" s="36">
        <v>0</v>
      </c>
      <c r="ET365" s="36">
        <v>0</v>
      </c>
      <c r="EU365" s="36">
        <v>0</v>
      </c>
      <c r="EV365" s="36">
        <v>0</v>
      </c>
      <c r="EW365" s="36">
        <v>0</v>
      </c>
      <c r="EX365" s="36">
        <v>0</v>
      </c>
      <c r="EY365" s="36">
        <v>0</v>
      </c>
      <c r="EZ365" s="36">
        <v>-109966</v>
      </c>
      <c r="FA365" s="36">
        <v>0</v>
      </c>
      <c r="FB365" s="36">
        <v>0</v>
      </c>
      <c r="FC365" s="36">
        <v>0</v>
      </c>
      <c r="FD365" s="36">
        <v>0</v>
      </c>
      <c r="FE365" s="36">
        <v>0</v>
      </c>
      <c r="FF365" s="36">
        <v>0</v>
      </c>
      <c r="FG365" s="36">
        <v>0</v>
      </c>
      <c r="FH365" s="36">
        <v>0</v>
      </c>
      <c r="FI365" s="36">
        <v>0</v>
      </c>
      <c r="FJ365" s="36">
        <v>0</v>
      </c>
      <c r="FK365" s="36">
        <v>0</v>
      </c>
      <c r="FL365" s="36">
        <v>0</v>
      </c>
      <c r="FM365" s="36">
        <v>0</v>
      </c>
      <c r="FN365" s="36">
        <v>0</v>
      </c>
      <c r="FO365" s="36">
        <v>0</v>
      </c>
      <c r="FP365" s="36">
        <v>-109966</v>
      </c>
      <c r="FQ365" s="36">
        <v>714360</v>
      </c>
      <c r="FR365" s="36">
        <v>0</v>
      </c>
      <c r="FS365" s="37"/>
      <c r="FT365" s="39">
        <f t="shared" si="220"/>
        <v>69622</v>
      </c>
      <c r="FU365" s="39">
        <f t="shared" si="221"/>
        <v>1087</v>
      </c>
      <c r="FV365" s="39">
        <f t="shared" si="222"/>
        <v>0</v>
      </c>
      <c r="FW365" s="39">
        <f t="shared" si="223"/>
        <v>2785495</v>
      </c>
      <c r="FX365" s="39">
        <f t="shared" si="224"/>
        <v>0</v>
      </c>
      <c r="FY365" s="39">
        <f t="shared" si="225"/>
        <v>57455</v>
      </c>
      <c r="FZ365" s="39">
        <f t="shared" si="226"/>
        <v>0</v>
      </c>
      <c r="GA365" s="39">
        <f t="shared" si="227"/>
        <v>114059</v>
      </c>
      <c r="GB365" s="39">
        <f t="shared" si="228"/>
        <v>732071</v>
      </c>
      <c r="GC365" s="39">
        <f t="shared" si="229"/>
        <v>0</v>
      </c>
      <c r="GD365" s="39">
        <f t="shared" si="230"/>
        <v>0</v>
      </c>
      <c r="GE365" s="39">
        <f t="shared" si="231"/>
        <v>0</v>
      </c>
      <c r="GF365" s="39"/>
      <c r="GG365" s="39"/>
      <c r="GH365" s="39">
        <f t="shared" si="232"/>
        <v>0</v>
      </c>
      <c r="GI365" s="39">
        <f t="shared" si="233"/>
        <v>-109966</v>
      </c>
      <c r="GJ365" s="39">
        <f t="shared" si="234"/>
        <v>3759789</v>
      </c>
      <c r="GK365" s="39"/>
      <c r="GL365" s="39">
        <f t="shared" si="235"/>
        <v>0</v>
      </c>
      <c r="GM365" s="39"/>
      <c r="GN365" s="39">
        <f t="shared" si="219"/>
        <v>-109966</v>
      </c>
      <c r="GO365" s="40">
        <f t="shared" si="236"/>
        <v>714360</v>
      </c>
      <c r="GP365" s="40">
        <f t="shared" si="237"/>
        <v>4474149</v>
      </c>
      <c r="GQ365" s="40">
        <f t="shared" si="238"/>
        <v>4364183</v>
      </c>
      <c r="GR365" s="39" t="str">
        <f>IFERROR(VLOOKUP(CONCATENATE(C365,R365,S365),'Clientes Afectados'!$L$4:$M$249,2,0),"NO")</f>
        <v>NO</v>
      </c>
      <c r="GS365" s="64">
        <f t="shared" si="218"/>
        <v>30</v>
      </c>
      <c r="GT365" s="39" t="e">
        <f>+IF(GS365&gt;#REF!,"SI","NO")</f>
        <v>#REF!</v>
      </c>
    </row>
    <row r="366" spans="1:202" x14ac:dyDescent="0.25">
      <c r="A366" s="35">
        <v>42948</v>
      </c>
      <c r="B366" s="36">
        <v>1594986</v>
      </c>
      <c r="C366" s="36">
        <v>1027882</v>
      </c>
      <c r="D366" s="36">
        <v>1027882</v>
      </c>
      <c r="E366" s="37" t="s">
        <v>350</v>
      </c>
      <c r="F366" s="37" t="s">
        <v>229</v>
      </c>
      <c r="G366" s="37" t="s">
        <v>332</v>
      </c>
      <c r="H366" s="85" t="s">
        <v>231</v>
      </c>
      <c r="I366" s="37" t="s">
        <v>244</v>
      </c>
      <c r="J366" s="37" t="s">
        <v>233</v>
      </c>
      <c r="K366" s="37" t="s">
        <v>234</v>
      </c>
      <c r="L366" s="37" t="s">
        <v>235</v>
      </c>
      <c r="M366" s="37" t="s">
        <v>279</v>
      </c>
      <c r="N366" s="37" t="s">
        <v>280</v>
      </c>
      <c r="O366" s="37" t="s">
        <v>280</v>
      </c>
      <c r="P366" s="37" t="s">
        <v>239</v>
      </c>
      <c r="Q366" s="37" t="s">
        <v>240</v>
      </c>
      <c r="R366" s="38">
        <v>42921</v>
      </c>
      <c r="S366" s="38">
        <v>42951</v>
      </c>
      <c r="T366" s="38">
        <v>42954</v>
      </c>
      <c r="U366" s="36">
        <v>200174767</v>
      </c>
      <c r="V366" s="36">
        <v>233720</v>
      </c>
      <c r="W366" s="36">
        <v>0</v>
      </c>
      <c r="X366" s="36">
        <v>21726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654</v>
      </c>
      <c r="AE366" s="36">
        <v>685</v>
      </c>
      <c r="AF366" s="36">
        <v>651</v>
      </c>
      <c r="AG366" s="36">
        <v>651</v>
      </c>
      <c r="AH366" s="36">
        <v>82850</v>
      </c>
      <c r="AI366" s="36">
        <v>1294</v>
      </c>
      <c r="AJ366" s="36">
        <v>0</v>
      </c>
      <c r="AK366" s="36">
        <v>16760505</v>
      </c>
      <c r="AL366" s="36"/>
      <c r="AM366" s="36"/>
      <c r="AN366" s="36">
        <v>0</v>
      </c>
      <c r="AO366" s="36"/>
      <c r="AP366" s="36"/>
      <c r="AQ366" s="36">
        <v>0</v>
      </c>
      <c r="AR366" s="36">
        <v>0</v>
      </c>
      <c r="AS366" s="36">
        <v>0</v>
      </c>
      <c r="AT366" s="36">
        <v>345712</v>
      </c>
      <c r="AU366" s="36">
        <v>0</v>
      </c>
      <c r="AV366" s="36">
        <v>0</v>
      </c>
      <c r="AW366" s="36"/>
      <c r="AX366" s="36">
        <v>0</v>
      </c>
      <c r="AY366" s="36">
        <v>440642</v>
      </c>
      <c r="AZ366" s="36">
        <v>3755816</v>
      </c>
      <c r="BA366" s="36">
        <v>0</v>
      </c>
      <c r="BB366" s="36">
        <v>0</v>
      </c>
      <c r="BC366" s="36">
        <v>0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>
        <v>0</v>
      </c>
      <c r="BN366" s="36">
        <v>0</v>
      </c>
      <c r="BO366" s="36">
        <v>0</v>
      </c>
      <c r="BP366" s="36">
        <v>0</v>
      </c>
      <c r="BQ366" s="36">
        <v>0</v>
      </c>
      <c r="BR366" s="36">
        <v>0</v>
      </c>
      <c r="BS366" s="36">
        <v>0</v>
      </c>
      <c r="BT366" s="36">
        <v>0</v>
      </c>
      <c r="BU366" s="36">
        <v>0</v>
      </c>
      <c r="BV366" s="36">
        <v>0</v>
      </c>
      <c r="BW366" s="36">
        <v>0</v>
      </c>
      <c r="BX366" s="3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17972116</v>
      </c>
      <c r="CE366" s="36">
        <v>21386818</v>
      </c>
      <c r="CF366" s="36">
        <v>0</v>
      </c>
      <c r="CG366" s="36">
        <v>3414702</v>
      </c>
      <c r="CH366" s="36">
        <v>0</v>
      </c>
      <c r="CI366" s="36">
        <v>0</v>
      </c>
      <c r="CJ366" s="36">
        <v>0</v>
      </c>
      <c r="CK366" s="36">
        <v>0</v>
      </c>
      <c r="CL366" s="36">
        <v>3414702</v>
      </c>
      <c r="CM366" s="36">
        <v>-21386818</v>
      </c>
      <c r="CN366" s="36">
        <v>0</v>
      </c>
      <c r="CO366" s="36">
        <v>0</v>
      </c>
      <c r="CP366" s="36">
        <v>0</v>
      </c>
      <c r="CQ366" s="36">
        <v>0</v>
      </c>
      <c r="CR366" s="36">
        <v>0</v>
      </c>
      <c r="CS366" s="36">
        <v>0</v>
      </c>
      <c r="CT366" s="36">
        <v>0</v>
      </c>
      <c r="CU366" s="36">
        <v>0</v>
      </c>
      <c r="CV366" s="36">
        <v>0</v>
      </c>
      <c r="CW366" s="36">
        <v>0</v>
      </c>
      <c r="CX366" s="36">
        <v>0</v>
      </c>
      <c r="CY366" s="36">
        <v>0</v>
      </c>
      <c r="CZ366" s="36">
        <v>0</v>
      </c>
      <c r="DA366" s="36">
        <v>0</v>
      </c>
      <c r="DB366" s="36">
        <v>0</v>
      </c>
      <c r="DC366" s="36">
        <v>0</v>
      </c>
      <c r="DD366" s="36">
        <v>0</v>
      </c>
      <c r="DE366" s="36">
        <v>-21386818</v>
      </c>
      <c r="DF366" s="36">
        <v>0</v>
      </c>
      <c r="DG366" s="36">
        <v>0</v>
      </c>
      <c r="DH366" s="36">
        <v>0</v>
      </c>
      <c r="DI366" s="36">
        <v>0</v>
      </c>
      <c r="DJ366" s="36">
        <v>0</v>
      </c>
      <c r="DK366" s="36">
        <v>0</v>
      </c>
      <c r="DL366" s="36">
        <v>0</v>
      </c>
      <c r="DM366" s="36">
        <v>0</v>
      </c>
      <c r="DN366" s="36">
        <v>0</v>
      </c>
      <c r="DO366" s="36">
        <v>0</v>
      </c>
      <c r="DP366" s="36">
        <v>0</v>
      </c>
      <c r="DQ366" s="36">
        <v>0</v>
      </c>
      <c r="DR366" s="36">
        <v>0</v>
      </c>
      <c r="DS366" s="36">
        <v>0</v>
      </c>
      <c r="DT366" s="36">
        <v>0</v>
      </c>
      <c r="DU366" s="36">
        <v>0</v>
      </c>
      <c r="DV366" s="36">
        <v>0</v>
      </c>
      <c r="DW366" s="36">
        <v>0</v>
      </c>
      <c r="DX366" s="36">
        <v>0</v>
      </c>
      <c r="DY366" s="36">
        <v>0</v>
      </c>
      <c r="DZ366" s="36">
        <v>0</v>
      </c>
      <c r="EA366" s="36">
        <v>0</v>
      </c>
      <c r="EB366" s="36">
        <v>0</v>
      </c>
      <c r="EC366" s="36">
        <v>0</v>
      </c>
      <c r="ED366" s="36">
        <v>0</v>
      </c>
      <c r="EE366" s="36">
        <v>0</v>
      </c>
      <c r="EF366" s="36">
        <v>0</v>
      </c>
      <c r="EG366" s="36">
        <v>0</v>
      </c>
      <c r="EH366" s="36">
        <v>0</v>
      </c>
      <c r="EI366" s="36">
        <v>0</v>
      </c>
      <c r="EJ366" s="36">
        <v>0</v>
      </c>
      <c r="EK366" s="36">
        <v>0</v>
      </c>
      <c r="EL366" s="36">
        <v>0</v>
      </c>
      <c r="EM366" s="36">
        <v>0</v>
      </c>
      <c r="EN366" s="36">
        <v>0</v>
      </c>
      <c r="EO366" s="36">
        <v>0</v>
      </c>
      <c r="EP366" s="36">
        <v>0</v>
      </c>
      <c r="EQ366" s="36">
        <v>0</v>
      </c>
      <c r="ER366" s="36">
        <v>0</v>
      </c>
      <c r="ES366" s="36">
        <v>0</v>
      </c>
      <c r="ET366" s="36">
        <v>0</v>
      </c>
      <c r="EU366" s="36">
        <v>0</v>
      </c>
      <c r="EV366" s="36">
        <v>0</v>
      </c>
      <c r="EW366" s="36">
        <v>0</v>
      </c>
      <c r="EX366" s="36">
        <v>0</v>
      </c>
      <c r="EY366" s="36">
        <v>0</v>
      </c>
      <c r="EZ366" s="36">
        <v>0</v>
      </c>
      <c r="FA366" s="36">
        <v>0</v>
      </c>
      <c r="FB366" s="36">
        <v>0</v>
      </c>
      <c r="FC366" s="36">
        <v>0</v>
      </c>
      <c r="FD366" s="36">
        <v>0</v>
      </c>
      <c r="FE366" s="36">
        <v>0</v>
      </c>
      <c r="FF366" s="36">
        <v>0</v>
      </c>
      <c r="FG366" s="36">
        <v>0</v>
      </c>
      <c r="FH366" s="36">
        <v>0</v>
      </c>
      <c r="FI366" s="36">
        <v>0</v>
      </c>
      <c r="FJ366" s="36">
        <v>0</v>
      </c>
      <c r="FK366" s="36">
        <v>0</v>
      </c>
      <c r="FL366" s="36">
        <v>0</v>
      </c>
      <c r="FM366" s="36">
        <v>0</v>
      </c>
      <c r="FN366" s="36">
        <v>0</v>
      </c>
      <c r="FO366" s="36">
        <v>0</v>
      </c>
      <c r="FP366" s="36">
        <v>0</v>
      </c>
      <c r="FQ366" s="36">
        <v>3414702</v>
      </c>
      <c r="FR366" s="36">
        <v>0</v>
      </c>
      <c r="FS366" s="37"/>
      <c r="FT366" s="39">
        <f t="shared" si="220"/>
        <v>69622</v>
      </c>
      <c r="FU366" s="39">
        <f t="shared" si="221"/>
        <v>1087</v>
      </c>
      <c r="FV366" s="39">
        <f t="shared" si="222"/>
        <v>0</v>
      </c>
      <c r="FW366" s="39">
        <f t="shared" si="223"/>
        <v>14084458</v>
      </c>
      <c r="FX366" s="39">
        <f t="shared" si="224"/>
        <v>0</v>
      </c>
      <c r="FY366" s="39">
        <f t="shared" si="225"/>
        <v>290514</v>
      </c>
      <c r="FZ366" s="39">
        <f t="shared" si="226"/>
        <v>0</v>
      </c>
      <c r="GA366" s="39">
        <f t="shared" si="227"/>
        <v>370287</v>
      </c>
      <c r="GB366" s="39">
        <f t="shared" si="228"/>
        <v>3156148</v>
      </c>
      <c r="GC366" s="39">
        <f t="shared" si="229"/>
        <v>0</v>
      </c>
      <c r="GD366" s="39">
        <f t="shared" si="230"/>
        <v>0</v>
      </c>
      <c r="GE366" s="39">
        <f t="shared" si="231"/>
        <v>0</v>
      </c>
      <c r="GF366" s="39"/>
      <c r="GG366" s="39"/>
      <c r="GH366" s="39">
        <f t="shared" si="232"/>
        <v>0</v>
      </c>
      <c r="GI366" s="39">
        <f t="shared" si="233"/>
        <v>0</v>
      </c>
      <c r="GJ366" s="39">
        <f t="shared" si="234"/>
        <v>17972116</v>
      </c>
      <c r="GK366" s="39"/>
      <c r="GL366" s="39">
        <f t="shared" si="235"/>
        <v>0</v>
      </c>
      <c r="GM366" s="39"/>
      <c r="GN366" s="39">
        <f t="shared" si="219"/>
        <v>0</v>
      </c>
      <c r="GO366" s="40">
        <f t="shared" si="236"/>
        <v>3414702</v>
      </c>
      <c r="GP366" s="40">
        <f t="shared" si="237"/>
        <v>21386818</v>
      </c>
      <c r="GQ366" s="40">
        <f t="shared" si="238"/>
        <v>21386818</v>
      </c>
      <c r="GR366" s="39" t="str">
        <f>IFERROR(VLOOKUP(CONCATENATE(C366,R366,S366),'Clientes Afectados'!$L$4:$M$249,2,0),"NO")</f>
        <v>NO</v>
      </c>
      <c r="GS366" s="64">
        <f t="shared" si="218"/>
        <v>30</v>
      </c>
      <c r="GT366" s="39" t="e">
        <f>+IF(GS366&gt;#REF!,"SI","NO")</f>
        <v>#REF!</v>
      </c>
    </row>
    <row r="367" spans="1:202" x14ac:dyDescent="0.25">
      <c r="A367" s="35">
        <v>42948</v>
      </c>
      <c r="B367" s="36">
        <v>1594986</v>
      </c>
      <c r="C367" s="36">
        <v>1263130</v>
      </c>
      <c r="D367" s="36">
        <v>1263130</v>
      </c>
      <c r="E367" s="37" t="s">
        <v>267</v>
      </c>
      <c r="F367" s="37" t="s">
        <v>229</v>
      </c>
      <c r="G367" s="37" t="s">
        <v>268</v>
      </c>
      <c r="H367" s="85" t="s">
        <v>231</v>
      </c>
      <c r="I367" s="37" t="s">
        <v>262</v>
      </c>
      <c r="J367" s="37" t="s">
        <v>233</v>
      </c>
      <c r="K367" s="37" t="s">
        <v>234</v>
      </c>
      <c r="L367" s="37" t="s">
        <v>235</v>
      </c>
      <c r="M367" s="37" t="s">
        <v>269</v>
      </c>
      <c r="N367" s="37" t="s">
        <v>270</v>
      </c>
      <c r="O367" s="37" t="s">
        <v>270</v>
      </c>
      <c r="P367" s="37" t="s">
        <v>239</v>
      </c>
      <c r="Q367" s="37" t="s">
        <v>240</v>
      </c>
      <c r="R367" s="38">
        <v>42921</v>
      </c>
      <c r="S367" s="38">
        <v>42951</v>
      </c>
      <c r="T367" s="38">
        <v>42954</v>
      </c>
      <c r="U367" s="36">
        <v>200174767</v>
      </c>
      <c r="V367" s="36">
        <v>21323</v>
      </c>
      <c r="W367" s="36">
        <v>0</v>
      </c>
      <c r="X367" s="36">
        <v>4179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52</v>
      </c>
      <c r="AE367" s="36">
        <v>52</v>
      </c>
      <c r="AF367" s="36">
        <v>50</v>
      </c>
      <c r="AG367" s="36">
        <v>50</v>
      </c>
      <c r="AH367" s="36">
        <v>0</v>
      </c>
      <c r="AI367" s="36">
        <v>1294</v>
      </c>
      <c r="AJ367" s="36">
        <v>0</v>
      </c>
      <c r="AK367" s="36">
        <v>1529113</v>
      </c>
      <c r="AL367" s="36"/>
      <c r="AM367" s="36"/>
      <c r="AN367" s="36">
        <v>0</v>
      </c>
      <c r="AO367" s="36"/>
      <c r="AP367" s="36"/>
      <c r="AQ367" s="36">
        <v>0</v>
      </c>
      <c r="AR367" s="36">
        <v>0</v>
      </c>
      <c r="AS367" s="36">
        <v>0</v>
      </c>
      <c r="AT367" s="36">
        <v>31540</v>
      </c>
      <c r="AU367" s="36">
        <v>0</v>
      </c>
      <c r="AV367" s="36">
        <v>0</v>
      </c>
      <c r="AW367" s="36"/>
      <c r="AX367" s="36">
        <v>0</v>
      </c>
      <c r="AY367" s="36">
        <v>33450</v>
      </c>
      <c r="AZ367" s="36">
        <v>288466</v>
      </c>
      <c r="BA367" s="36">
        <v>0</v>
      </c>
      <c r="BB367" s="36">
        <v>0</v>
      </c>
      <c r="BC367" s="36">
        <v>0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>
        <v>0</v>
      </c>
      <c r="BN367" s="36">
        <v>0</v>
      </c>
      <c r="BO367" s="36">
        <v>0</v>
      </c>
      <c r="BP367" s="36">
        <v>0</v>
      </c>
      <c r="BQ367" s="36">
        <v>0</v>
      </c>
      <c r="BR367" s="36">
        <v>0</v>
      </c>
      <c r="BS367" s="36">
        <v>0</v>
      </c>
      <c r="BT367" s="36">
        <v>0</v>
      </c>
      <c r="BU367" s="36">
        <v>0</v>
      </c>
      <c r="BV367" s="36">
        <v>0</v>
      </c>
      <c r="BW367" s="36">
        <v>0</v>
      </c>
      <c r="BX367" s="3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1583077</v>
      </c>
      <c r="CE367" s="36">
        <v>1883862</v>
      </c>
      <c r="CF367" s="36">
        <v>0</v>
      </c>
      <c r="CG367" s="36">
        <v>300785</v>
      </c>
      <c r="CH367" s="36">
        <v>0</v>
      </c>
      <c r="CI367" s="36">
        <v>0</v>
      </c>
      <c r="CJ367" s="36">
        <v>0</v>
      </c>
      <c r="CK367" s="36">
        <v>0</v>
      </c>
      <c r="CL367" s="36">
        <v>300785</v>
      </c>
      <c r="CM367" s="36">
        <v>-1883862</v>
      </c>
      <c r="CN367" s="36">
        <v>0</v>
      </c>
      <c r="CO367" s="36">
        <v>0</v>
      </c>
      <c r="CP367" s="36">
        <v>0</v>
      </c>
      <c r="CQ367" s="36">
        <v>0</v>
      </c>
      <c r="CR367" s="36">
        <v>0</v>
      </c>
      <c r="CS367" s="36">
        <v>0</v>
      </c>
      <c r="CT367" s="36">
        <v>0</v>
      </c>
      <c r="CU367" s="36">
        <v>0</v>
      </c>
      <c r="CV367" s="36">
        <v>0</v>
      </c>
      <c r="CW367" s="36">
        <v>0</v>
      </c>
      <c r="CX367" s="36">
        <v>0</v>
      </c>
      <c r="CY367" s="36">
        <v>0</v>
      </c>
      <c r="CZ367" s="36">
        <v>0</v>
      </c>
      <c r="DA367" s="36">
        <v>0</v>
      </c>
      <c r="DB367" s="36">
        <v>0</v>
      </c>
      <c r="DC367" s="36">
        <v>0</v>
      </c>
      <c r="DD367" s="36">
        <v>0</v>
      </c>
      <c r="DE367" s="36">
        <v>-1883862</v>
      </c>
      <c r="DF367" s="36">
        <v>0</v>
      </c>
      <c r="DG367" s="36">
        <v>0</v>
      </c>
      <c r="DH367" s="36">
        <v>0</v>
      </c>
      <c r="DI367" s="36">
        <v>0</v>
      </c>
      <c r="DJ367" s="36">
        <v>0</v>
      </c>
      <c r="DK367" s="36">
        <v>0</v>
      </c>
      <c r="DL367" s="36">
        <v>0</v>
      </c>
      <c r="DM367" s="36">
        <v>0</v>
      </c>
      <c r="DN367" s="36">
        <v>0</v>
      </c>
      <c r="DO367" s="36">
        <v>0</v>
      </c>
      <c r="DP367" s="36">
        <v>0</v>
      </c>
      <c r="DQ367" s="36">
        <v>0</v>
      </c>
      <c r="DR367" s="36">
        <v>0</v>
      </c>
      <c r="DS367" s="36">
        <v>0</v>
      </c>
      <c r="DT367" s="36">
        <v>0</v>
      </c>
      <c r="DU367" s="36">
        <v>0</v>
      </c>
      <c r="DV367" s="36">
        <v>0</v>
      </c>
      <c r="DW367" s="36">
        <v>0</v>
      </c>
      <c r="DX367" s="36">
        <v>0</v>
      </c>
      <c r="DY367" s="36">
        <v>0</v>
      </c>
      <c r="DZ367" s="36">
        <v>0</v>
      </c>
      <c r="EA367" s="36">
        <v>0</v>
      </c>
      <c r="EB367" s="36">
        <v>0</v>
      </c>
      <c r="EC367" s="36">
        <v>0</v>
      </c>
      <c r="ED367" s="36">
        <v>0</v>
      </c>
      <c r="EE367" s="36">
        <v>0</v>
      </c>
      <c r="EF367" s="36">
        <v>0</v>
      </c>
      <c r="EG367" s="36">
        <v>0</v>
      </c>
      <c r="EH367" s="36">
        <v>0</v>
      </c>
      <c r="EI367" s="36">
        <v>0</v>
      </c>
      <c r="EJ367" s="36">
        <v>0</v>
      </c>
      <c r="EK367" s="36">
        <v>0</v>
      </c>
      <c r="EL367" s="36">
        <v>0</v>
      </c>
      <c r="EM367" s="36">
        <v>0</v>
      </c>
      <c r="EN367" s="36">
        <v>0</v>
      </c>
      <c r="EO367" s="36">
        <v>0</v>
      </c>
      <c r="EP367" s="36">
        <v>0</v>
      </c>
      <c r="EQ367" s="36">
        <v>0</v>
      </c>
      <c r="ER367" s="36">
        <v>0</v>
      </c>
      <c r="ES367" s="36">
        <v>0</v>
      </c>
      <c r="ET367" s="36">
        <v>0</v>
      </c>
      <c r="EU367" s="36">
        <v>0</v>
      </c>
      <c r="EV367" s="36">
        <v>0</v>
      </c>
      <c r="EW367" s="36">
        <v>0</v>
      </c>
      <c r="EX367" s="36">
        <v>0</v>
      </c>
      <c r="EY367" s="36">
        <v>0</v>
      </c>
      <c r="EZ367" s="36">
        <v>0</v>
      </c>
      <c r="FA367" s="36">
        <v>0</v>
      </c>
      <c r="FB367" s="36">
        <v>0</v>
      </c>
      <c r="FC367" s="36">
        <v>0</v>
      </c>
      <c r="FD367" s="36">
        <v>0</v>
      </c>
      <c r="FE367" s="36">
        <v>0</v>
      </c>
      <c r="FF367" s="36">
        <v>0</v>
      </c>
      <c r="FG367" s="36">
        <v>0</v>
      </c>
      <c r="FH367" s="36">
        <v>0</v>
      </c>
      <c r="FI367" s="36">
        <v>0</v>
      </c>
      <c r="FJ367" s="36">
        <v>0</v>
      </c>
      <c r="FK367" s="36">
        <v>0</v>
      </c>
      <c r="FL367" s="36">
        <v>0</v>
      </c>
      <c r="FM367" s="36">
        <v>0</v>
      </c>
      <c r="FN367" s="36">
        <v>0</v>
      </c>
      <c r="FO367" s="36">
        <v>0</v>
      </c>
      <c r="FP367" s="36">
        <v>0</v>
      </c>
      <c r="FQ367" s="36">
        <v>300785</v>
      </c>
      <c r="FR367" s="36">
        <v>0</v>
      </c>
      <c r="FS367" s="37"/>
      <c r="FT367" s="39">
        <f t="shared" si="220"/>
        <v>0</v>
      </c>
      <c r="FU367" s="39">
        <f t="shared" si="221"/>
        <v>1087</v>
      </c>
      <c r="FV367" s="39">
        <f t="shared" si="222"/>
        <v>0</v>
      </c>
      <c r="FW367" s="39">
        <f t="shared" si="223"/>
        <v>1284969</v>
      </c>
      <c r="FX367" s="39">
        <f t="shared" si="224"/>
        <v>0</v>
      </c>
      <c r="FY367" s="39">
        <f t="shared" si="225"/>
        <v>26504</v>
      </c>
      <c r="FZ367" s="39">
        <f t="shared" si="226"/>
        <v>0</v>
      </c>
      <c r="GA367" s="39">
        <f t="shared" si="227"/>
        <v>28109</v>
      </c>
      <c r="GB367" s="39">
        <f t="shared" si="228"/>
        <v>242408</v>
      </c>
      <c r="GC367" s="39">
        <f t="shared" si="229"/>
        <v>0</v>
      </c>
      <c r="GD367" s="39">
        <f t="shared" si="230"/>
        <v>0</v>
      </c>
      <c r="GE367" s="39">
        <f t="shared" si="231"/>
        <v>0</v>
      </c>
      <c r="GF367" s="39"/>
      <c r="GG367" s="39"/>
      <c r="GH367" s="39">
        <f t="shared" si="232"/>
        <v>0</v>
      </c>
      <c r="GI367" s="39">
        <f t="shared" si="233"/>
        <v>0</v>
      </c>
      <c r="GJ367" s="39">
        <f t="shared" si="234"/>
        <v>1583077</v>
      </c>
      <c r="GK367" s="39"/>
      <c r="GL367" s="39">
        <f t="shared" si="235"/>
        <v>0</v>
      </c>
      <c r="GM367" s="39"/>
      <c r="GN367" s="39">
        <f t="shared" si="219"/>
        <v>0</v>
      </c>
      <c r="GO367" s="40">
        <f t="shared" si="236"/>
        <v>300785</v>
      </c>
      <c r="GP367" s="40">
        <f t="shared" si="237"/>
        <v>1883862</v>
      </c>
      <c r="GQ367" s="40">
        <f t="shared" si="238"/>
        <v>1883862</v>
      </c>
      <c r="GR367" s="39" t="str">
        <f>IFERROR(VLOOKUP(CONCATENATE(C367,R367,S367),'Clientes Afectados'!$L$4:$M$249,2,0),"NO")</f>
        <v>NO</v>
      </c>
      <c r="GS367" s="64">
        <f t="shared" si="218"/>
        <v>30</v>
      </c>
      <c r="GT367" s="39" t="e">
        <f>+IF(GS367&gt;#REF!,"SI","NO")</f>
        <v>#REF!</v>
      </c>
    </row>
    <row r="368" spans="1:202" x14ac:dyDescent="0.25">
      <c r="A368" s="35">
        <v>42948</v>
      </c>
      <c r="B368" s="36">
        <v>1594986</v>
      </c>
      <c r="C368" s="36">
        <v>1314153</v>
      </c>
      <c r="D368" s="36">
        <v>1314153</v>
      </c>
      <c r="E368" s="37" t="s">
        <v>271</v>
      </c>
      <c r="F368" s="37" t="s">
        <v>229</v>
      </c>
      <c r="G368" s="37" t="s">
        <v>272</v>
      </c>
      <c r="H368" s="85" t="s">
        <v>231</v>
      </c>
      <c r="I368" s="37" t="s">
        <v>262</v>
      </c>
      <c r="J368" s="37" t="s">
        <v>233</v>
      </c>
      <c r="K368" s="37" t="s">
        <v>234</v>
      </c>
      <c r="L368" s="37" t="s">
        <v>235</v>
      </c>
      <c r="M368" s="37" t="s">
        <v>245</v>
      </c>
      <c r="N368" s="37" t="s">
        <v>246</v>
      </c>
      <c r="O368" s="37" t="s">
        <v>246</v>
      </c>
      <c r="P368" s="37" t="s">
        <v>239</v>
      </c>
      <c r="Q368" s="37" t="s">
        <v>240</v>
      </c>
      <c r="R368" s="38">
        <v>42741</v>
      </c>
      <c r="S368" s="38">
        <v>42951</v>
      </c>
      <c r="T368" s="38">
        <v>42954</v>
      </c>
      <c r="U368" s="36">
        <v>200174767</v>
      </c>
      <c r="V368" s="36">
        <v>233961</v>
      </c>
      <c r="W368" s="36">
        <v>0</v>
      </c>
      <c r="X368" s="36">
        <v>2438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118</v>
      </c>
      <c r="AE368" s="36">
        <v>113</v>
      </c>
      <c r="AF368" s="36">
        <v>102</v>
      </c>
      <c r="AG368" s="36">
        <v>102</v>
      </c>
      <c r="AH368" s="36">
        <v>0</v>
      </c>
      <c r="AI368" s="36">
        <v>1294</v>
      </c>
      <c r="AJ368" s="36">
        <v>0</v>
      </c>
      <c r="AK368" s="36">
        <v>16777787</v>
      </c>
      <c r="AL368" s="36"/>
      <c r="AM368" s="36"/>
      <c r="AN368" s="36">
        <v>0</v>
      </c>
      <c r="AO368" s="36"/>
      <c r="AP368" s="36"/>
      <c r="AQ368" s="36">
        <v>0</v>
      </c>
      <c r="AR368" s="36">
        <v>0</v>
      </c>
      <c r="AS368" s="36">
        <v>0</v>
      </c>
      <c r="AT368" s="36">
        <v>346069</v>
      </c>
      <c r="AU368" s="36">
        <v>0</v>
      </c>
      <c r="AV368" s="36">
        <v>0</v>
      </c>
      <c r="AW368" s="36"/>
      <c r="AX368" s="36">
        <v>0</v>
      </c>
      <c r="AY368" s="36">
        <v>501057</v>
      </c>
      <c r="AZ368" s="36">
        <v>4314791</v>
      </c>
      <c r="BA368" s="36">
        <v>0</v>
      </c>
      <c r="BB368" s="36">
        <v>0</v>
      </c>
      <c r="BC368" s="36">
        <v>0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>
        <v>0</v>
      </c>
      <c r="BN368" s="36">
        <v>0</v>
      </c>
      <c r="BO368" s="36">
        <v>0</v>
      </c>
      <c r="BP368" s="36">
        <v>-9359337</v>
      </c>
      <c r="BQ368" s="36">
        <v>0</v>
      </c>
      <c r="BR368" s="36">
        <v>0</v>
      </c>
      <c r="BS368" s="36">
        <v>0</v>
      </c>
      <c r="BT368" s="36">
        <v>0</v>
      </c>
      <c r="BU368" s="36">
        <v>0</v>
      </c>
      <c r="BV368" s="36">
        <v>0</v>
      </c>
      <c r="BW368" s="36">
        <v>0</v>
      </c>
      <c r="BX368" s="3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10572824</v>
      </c>
      <c r="CE368" s="36">
        <v>12581661</v>
      </c>
      <c r="CF368" s="36">
        <v>0</v>
      </c>
      <c r="CG368" s="36">
        <v>2008837</v>
      </c>
      <c r="CH368" s="36">
        <v>0</v>
      </c>
      <c r="CI368" s="36">
        <v>0</v>
      </c>
      <c r="CJ368" s="36">
        <v>0</v>
      </c>
      <c r="CK368" s="36">
        <v>0</v>
      </c>
      <c r="CL368" s="36">
        <v>2008837</v>
      </c>
      <c r="CM368" s="36">
        <v>-12581661</v>
      </c>
      <c r="CN368" s="36">
        <v>0</v>
      </c>
      <c r="CO368" s="36">
        <v>0</v>
      </c>
      <c r="CP368" s="36">
        <v>0</v>
      </c>
      <c r="CQ368" s="36">
        <v>0</v>
      </c>
      <c r="CR368" s="36">
        <v>0</v>
      </c>
      <c r="CS368" s="36">
        <v>0</v>
      </c>
      <c r="CT368" s="36">
        <v>0</v>
      </c>
      <c r="CU368" s="36">
        <v>0</v>
      </c>
      <c r="CV368" s="36">
        <v>0</v>
      </c>
      <c r="CW368" s="36">
        <v>0</v>
      </c>
      <c r="CX368" s="36">
        <v>0</v>
      </c>
      <c r="CY368" s="36">
        <v>0</v>
      </c>
      <c r="CZ368" s="36">
        <v>0</v>
      </c>
      <c r="DA368" s="36">
        <v>0</v>
      </c>
      <c r="DB368" s="36">
        <v>0</v>
      </c>
      <c r="DC368" s="36">
        <v>0</v>
      </c>
      <c r="DD368" s="36">
        <v>0</v>
      </c>
      <c r="DE368" s="36">
        <v>-12581661</v>
      </c>
      <c r="DF368" s="36">
        <v>0</v>
      </c>
      <c r="DG368" s="36">
        <v>0</v>
      </c>
      <c r="DH368" s="36">
        <v>0</v>
      </c>
      <c r="DI368" s="36">
        <v>0</v>
      </c>
      <c r="DJ368" s="36">
        <v>0</v>
      </c>
      <c r="DK368" s="36">
        <v>0</v>
      </c>
      <c r="DL368" s="36">
        <v>0</v>
      </c>
      <c r="DM368" s="36">
        <v>0</v>
      </c>
      <c r="DN368" s="36">
        <v>0</v>
      </c>
      <c r="DO368" s="36">
        <v>0</v>
      </c>
      <c r="DP368" s="36">
        <v>0</v>
      </c>
      <c r="DQ368" s="36">
        <v>0</v>
      </c>
      <c r="DR368" s="36">
        <v>0</v>
      </c>
      <c r="DS368" s="36">
        <v>0</v>
      </c>
      <c r="DT368" s="36">
        <v>0</v>
      </c>
      <c r="DU368" s="36">
        <v>0</v>
      </c>
      <c r="DV368" s="36">
        <v>0</v>
      </c>
      <c r="DW368" s="36">
        <v>0</v>
      </c>
      <c r="DX368" s="36">
        <v>0</v>
      </c>
      <c r="DY368" s="36">
        <v>0</v>
      </c>
      <c r="DZ368" s="36">
        <v>0</v>
      </c>
      <c r="EA368" s="36">
        <v>0</v>
      </c>
      <c r="EB368" s="36">
        <v>0</v>
      </c>
      <c r="EC368" s="36">
        <v>0</v>
      </c>
      <c r="ED368" s="36">
        <v>0</v>
      </c>
      <c r="EE368" s="36">
        <v>0</v>
      </c>
      <c r="EF368" s="36">
        <v>0</v>
      </c>
      <c r="EG368" s="36">
        <v>0</v>
      </c>
      <c r="EH368" s="36">
        <v>0</v>
      </c>
      <c r="EI368" s="36">
        <v>0</v>
      </c>
      <c r="EJ368" s="36">
        <v>0</v>
      </c>
      <c r="EK368" s="36">
        <v>0</v>
      </c>
      <c r="EL368" s="36">
        <v>0</v>
      </c>
      <c r="EM368" s="36">
        <v>0</v>
      </c>
      <c r="EN368" s="36">
        <v>0</v>
      </c>
      <c r="EO368" s="36">
        <v>0</v>
      </c>
      <c r="EP368" s="36">
        <v>0</v>
      </c>
      <c r="EQ368" s="36">
        <v>0</v>
      </c>
      <c r="ER368" s="36">
        <v>0</v>
      </c>
      <c r="ES368" s="36">
        <v>0</v>
      </c>
      <c r="ET368" s="36">
        <v>0</v>
      </c>
      <c r="EU368" s="36">
        <v>0</v>
      </c>
      <c r="EV368" s="36">
        <v>0</v>
      </c>
      <c r="EW368" s="36">
        <v>0</v>
      </c>
      <c r="EX368" s="36">
        <v>0</v>
      </c>
      <c r="EY368" s="36">
        <v>0</v>
      </c>
      <c r="EZ368" s="36">
        <v>0</v>
      </c>
      <c r="FA368" s="36">
        <v>0</v>
      </c>
      <c r="FB368" s="36">
        <v>0</v>
      </c>
      <c r="FC368" s="36">
        <v>0</v>
      </c>
      <c r="FD368" s="36">
        <v>0</v>
      </c>
      <c r="FE368" s="36">
        <v>0</v>
      </c>
      <c r="FF368" s="36">
        <v>0</v>
      </c>
      <c r="FG368" s="36">
        <v>0</v>
      </c>
      <c r="FH368" s="36">
        <v>0</v>
      </c>
      <c r="FI368" s="36">
        <v>0</v>
      </c>
      <c r="FJ368" s="36">
        <v>0</v>
      </c>
      <c r="FK368" s="36">
        <v>0</v>
      </c>
      <c r="FL368" s="36">
        <v>0</v>
      </c>
      <c r="FM368" s="36">
        <v>0</v>
      </c>
      <c r="FN368" s="36">
        <v>0</v>
      </c>
      <c r="FO368" s="36">
        <v>0</v>
      </c>
      <c r="FP368" s="36">
        <v>0</v>
      </c>
      <c r="FQ368" s="36">
        <v>2008837</v>
      </c>
      <c r="FR368" s="36">
        <v>0</v>
      </c>
      <c r="FS368" s="37"/>
      <c r="FT368" s="39">
        <f t="shared" si="220"/>
        <v>0</v>
      </c>
      <c r="FU368" s="39">
        <f t="shared" si="221"/>
        <v>1087</v>
      </c>
      <c r="FV368" s="39">
        <f t="shared" si="222"/>
        <v>0</v>
      </c>
      <c r="FW368" s="39">
        <f t="shared" si="223"/>
        <v>14098981</v>
      </c>
      <c r="FX368" s="39">
        <f t="shared" si="224"/>
        <v>0</v>
      </c>
      <c r="FY368" s="39">
        <f t="shared" si="225"/>
        <v>290814</v>
      </c>
      <c r="FZ368" s="39">
        <f t="shared" si="226"/>
        <v>0</v>
      </c>
      <c r="GA368" s="39">
        <f t="shared" si="227"/>
        <v>421056</v>
      </c>
      <c r="GB368" s="39">
        <f t="shared" si="228"/>
        <v>3625875</v>
      </c>
      <c r="GC368" s="39">
        <f t="shared" si="229"/>
        <v>0</v>
      </c>
      <c r="GD368" s="39">
        <f t="shared" si="230"/>
        <v>0</v>
      </c>
      <c r="GE368" s="39">
        <f t="shared" si="231"/>
        <v>0</v>
      </c>
      <c r="GF368" s="39"/>
      <c r="GG368" s="39"/>
      <c r="GH368" s="39">
        <f t="shared" si="232"/>
        <v>0</v>
      </c>
      <c r="GI368" s="39">
        <f t="shared" si="233"/>
        <v>0</v>
      </c>
      <c r="GJ368" s="39">
        <f t="shared" si="234"/>
        <v>18437813</v>
      </c>
      <c r="GK368" s="39"/>
      <c r="GL368" s="39">
        <f t="shared" si="235"/>
        <v>-9359337</v>
      </c>
      <c r="GM368" s="39"/>
      <c r="GN368" s="39">
        <f t="shared" si="219"/>
        <v>0</v>
      </c>
      <c r="GO368" s="40">
        <f t="shared" si="236"/>
        <v>3503184</v>
      </c>
      <c r="GP368" s="40">
        <f t="shared" si="237"/>
        <v>21940997</v>
      </c>
      <c r="GQ368" s="40">
        <f t="shared" si="238"/>
        <v>12581660</v>
      </c>
      <c r="GR368" s="39" t="str">
        <f>IFERROR(VLOOKUP(CONCATENATE(C368,R368,S368),'Clientes Afectados'!$L$4:$M$249,2,0),"NO")</f>
        <v>NO</v>
      </c>
      <c r="GS368" s="64">
        <f t="shared" si="218"/>
        <v>210</v>
      </c>
      <c r="GT368" s="39" t="e">
        <f>+IF(GS368&gt;#REF!,"SI","NO")</f>
        <v>#REF!</v>
      </c>
    </row>
    <row r="369" spans="1:202" x14ac:dyDescent="0.25">
      <c r="A369" s="35">
        <v>42948</v>
      </c>
      <c r="B369" s="36">
        <v>1594986</v>
      </c>
      <c r="C369" s="36">
        <v>1314156</v>
      </c>
      <c r="D369" s="36">
        <v>1314156</v>
      </c>
      <c r="E369" s="37" t="s">
        <v>273</v>
      </c>
      <c r="F369" s="37" t="s">
        <v>229</v>
      </c>
      <c r="G369" s="37" t="s">
        <v>274</v>
      </c>
      <c r="H369" s="85" t="s">
        <v>231</v>
      </c>
      <c r="I369" s="37" t="s">
        <v>262</v>
      </c>
      <c r="J369" s="37" t="s">
        <v>233</v>
      </c>
      <c r="K369" s="37" t="s">
        <v>234</v>
      </c>
      <c r="L369" s="37" t="s">
        <v>235</v>
      </c>
      <c r="M369" s="37" t="s">
        <v>245</v>
      </c>
      <c r="N369" s="37" t="s">
        <v>245</v>
      </c>
      <c r="O369" s="37" t="s">
        <v>245</v>
      </c>
      <c r="P369" s="37" t="s">
        <v>239</v>
      </c>
      <c r="Q369" s="37" t="s">
        <v>240</v>
      </c>
      <c r="R369" s="38">
        <v>42921</v>
      </c>
      <c r="S369" s="38">
        <v>42951</v>
      </c>
      <c r="T369" s="38">
        <v>42954</v>
      </c>
      <c r="U369" s="36">
        <v>200174767</v>
      </c>
      <c r="V369" s="36">
        <v>29614</v>
      </c>
      <c r="W369" s="36">
        <v>0</v>
      </c>
      <c r="X369" s="36">
        <v>9989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57</v>
      </c>
      <c r="AE369" s="36">
        <v>57</v>
      </c>
      <c r="AF369" s="36">
        <v>56</v>
      </c>
      <c r="AG369" s="36">
        <v>56</v>
      </c>
      <c r="AH369" s="36">
        <v>121150</v>
      </c>
      <c r="AI369" s="36">
        <v>1294</v>
      </c>
      <c r="AJ369" s="36">
        <v>0</v>
      </c>
      <c r="AK369" s="36">
        <v>2123676</v>
      </c>
      <c r="AL369" s="36"/>
      <c r="AM369" s="36"/>
      <c r="AN369" s="36">
        <v>0</v>
      </c>
      <c r="AO369" s="36"/>
      <c r="AP369" s="36"/>
      <c r="AQ369" s="36">
        <v>0</v>
      </c>
      <c r="AR369" s="36">
        <v>0</v>
      </c>
      <c r="AS369" s="36">
        <v>0</v>
      </c>
      <c r="AT369" s="36">
        <v>43804</v>
      </c>
      <c r="AU369" s="36">
        <v>0</v>
      </c>
      <c r="AV369" s="36">
        <v>0</v>
      </c>
      <c r="AW369" s="36"/>
      <c r="AX369" s="36">
        <v>0</v>
      </c>
      <c r="AY369" s="36">
        <v>36666</v>
      </c>
      <c r="AZ369" s="36">
        <v>323081</v>
      </c>
      <c r="BA369" s="36">
        <v>0</v>
      </c>
      <c r="BB369" s="36">
        <v>0</v>
      </c>
      <c r="BC369" s="36">
        <v>0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>
        <v>0</v>
      </c>
      <c r="BO369" s="36">
        <v>0</v>
      </c>
      <c r="BP369" s="36">
        <v>0</v>
      </c>
      <c r="BQ369" s="36">
        <v>0</v>
      </c>
      <c r="BR369" s="36">
        <v>0</v>
      </c>
      <c r="BS369" s="36">
        <v>0</v>
      </c>
      <c r="BT369" s="36">
        <v>0</v>
      </c>
      <c r="BU369" s="36">
        <v>0</v>
      </c>
      <c r="BV369" s="36">
        <v>0</v>
      </c>
      <c r="BW369" s="36">
        <v>0</v>
      </c>
      <c r="BX369" s="3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2226615</v>
      </c>
      <c r="CE369" s="36">
        <v>2649672</v>
      </c>
      <c r="CF369" s="36">
        <v>0</v>
      </c>
      <c r="CG369" s="36">
        <v>423057</v>
      </c>
      <c r="CH369" s="36">
        <v>0</v>
      </c>
      <c r="CI369" s="36">
        <v>0</v>
      </c>
      <c r="CJ369" s="36">
        <v>0</v>
      </c>
      <c r="CK369" s="36">
        <v>0</v>
      </c>
      <c r="CL369" s="36">
        <v>423057</v>
      </c>
      <c r="CM369" s="36">
        <v>-2649672</v>
      </c>
      <c r="CN369" s="36">
        <v>0</v>
      </c>
      <c r="CO369" s="36">
        <v>0</v>
      </c>
      <c r="CP369" s="36">
        <v>0</v>
      </c>
      <c r="CQ369" s="36">
        <v>0</v>
      </c>
      <c r="CR369" s="36">
        <v>0</v>
      </c>
      <c r="CS369" s="36">
        <v>0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0</v>
      </c>
      <c r="CZ369" s="36">
        <v>0</v>
      </c>
      <c r="DA369" s="36">
        <v>0</v>
      </c>
      <c r="DB369" s="36">
        <v>0</v>
      </c>
      <c r="DC369" s="36">
        <v>0</v>
      </c>
      <c r="DD369" s="36">
        <v>0</v>
      </c>
      <c r="DE369" s="36">
        <v>-2649672</v>
      </c>
      <c r="DF369" s="36">
        <v>0</v>
      </c>
      <c r="DG369" s="36">
        <v>0</v>
      </c>
      <c r="DH369" s="36">
        <v>0</v>
      </c>
      <c r="DI369" s="36">
        <v>0</v>
      </c>
      <c r="DJ369" s="36">
        <v>0</v>
      </c>
      <c r="DK369" s="36">
        <v>0</v>
      </c>
      <c r="DL369" s="36">
        <v>0</v>
      </c>
      <c r="DM369" s="36">
        <v>0</v>
      </c>
      <c r="DN369" s="36">
        <v>0</v>
      </c>
      <c r="DO369" s="36">
        <v>0</v>
      </c>
      <c r="DP369" s="36">
        <v>0</v>
      </c>
      <c r="DQ369" s="36">
        <v>0</v>
      </c>
      <c r="DR369" s="36">
        <v>0</v>
      </c>
      <c r="DS369" s="36">
        <v>0</v>
      </c>
      <c r="DT369" s="36">
        <v>0</v>
      </c>
      <c r="DU369" s="36">
        <v>0</v>
      </c>
      <c r="DV369" s="36">
        <v>0</v>
      </c>
      <c r="DW369" s="36">
        <v>0</v>
      </c>
      <c r="DX369" s="36">
        <v>0</v>
      </c>
      <c r="DY369" s="36">
        <v>0</v>
      </c>
      <c r="DZ369" s="36">
        <v>0</v>
      </c>
      <c r="EA369" s="36">
        <v>0</v>
      </c>
      <c r="EB369" s="36">
        <v>0</v>
      </c>
      <c r="EC369" s="36">
        <v>0</v>
      </c>
      <c r="ED369" s="36">
        <v>0</v>
      </c>
      <c r="EE369" s="36">
        <v>0</v>
      </c>
      <c r="EF369" s="36">
        <v>0</v>
      </c>
      <c r="EG369" s="36">
        <v>0</v>
      </c>
      <c r="EH369" s="36">
        <v>0</v>
      </c>
      <c r="EI369" s="36">
        <v>0</v>
      </c>
      <c r="EJ369" s="36">
        <v>0</v>
      </c>
      <c r="EK369" s="36">
        <v>0</v>
      </c>
      <c r="EL369" s="36">
        <v>0</v>
      </c>
      <c r="EM369" s="36">
        <v>0</v>
      </c>
      <c r="EN369" s="36">
        <v>0</v>
      </c>
      <c r="EO369" s="36">
        <v>0</v>
      </c>
      <c r="EP369" s="36">
        <v>0</v>
      </c>
      <c r="EQ369" s="36">
        <v>0</v>
      </c>
      <c r="ER369" s="36">
        <v>0</v>
      </c>
      <c r="ES369" s="36">
        <v>0</v>
      </c>
      <c r="ET369" s="36">
        <v>0</v>
      </c>
      <c r="EU369" s="36">
        <v>0</v>
      </c>
      <c r="EV369" s="36">
        <v>0</v>
      </c>
      <c r="EW369" s="36">
        <v>0</v>
      </c>
      <c r="EX369" s="36">
        <v>0</v>
      </c>
      <c r="EY369" s="36">
        <v>0</v>
      </c>
      <c r="EZ369" s="36">
        <v>0</v>
      </c>
      <c r="FA369" s="36">
        <v>0</v>
      </c>
      <c r="FB369" s="36">
        <v>0</v>
      </c>
      <c r="FC369" s="36">
        <v>0</v>
      </c>
      <c r="FD369" s="36">
        <v>0</v>
      </c>
      <c r="FE369" s="36">
        <v>0</v>
      </c>
      <c r="FF369" s="36">
        <v>0</v>
      </c>
      <c r="FG369" s="36">
        <v>0</v>
      </c>
      <c r="FH369" s="36">
        <v>0</v>
      </c>
      <c r="FI369" s="36">
        <v>0</v>
      </c>
      <c r="FJ369" s="36">
        <v>0</v>
      </c>
      <c r="FK369" s="36">
        <v>0</v>
      </c>
      <c r="FL369" s="36">
        <v>0</v>
      </c>
      <c r="FM369" s="36">
        <v>0</v>
      </c>
      <c r="FN369" s="36">
        <v>0</v>
      </c>
      <c r="FO369" s="36">
        <v>0</v>
      </c>
      <c r="FP369" s="36">
        <v>0</v>
      </c>
      <c r="FQ369" s="36">
        <v>423057</v>
      </c>
      <c r="FR369" s="36">
        <v>0</v>
      </c>
      <c r="FS369" s="37"/>
      <c r="FT369" s="39">
        <f t="shared" si="220"/>
        <v>101807</v>
      </c>
      <c r="FU369" s="39">
        <f t="shared" si="221"/>
        <v>1087</v>
      </c>
      <c r="FV369" s="39">
        <f t="shared" si="222"/>
        <v>0</v>
      </c>
      <c r="FW369" s="39">
        <f t="shared" si="223"/>
        <v>1784602</v>
      </c>
      <c r="FX369" s="39">
        <f t="shared" si="224"/>
        <v>0</v>
      </c>
      <c r="FY369" s="39">
        <f t="shared" si="225"/>
        <v>36810</v>
      </c>
      <c r="FZ369" s="39">
        <f t="shared" si="226"/>
        <v>0</v>
      </c>
      <c r="GA369" s="39">
        <f t="shared" si="227"/>
        <v>30812</v>
      </c>
      <c r="GB369" s="39">
        <f t="shared" si="228"/>
        <v>271497</v>
      </c>
      <c r="GC369" s="39">
        <f t="shared" si="229"/>
        <v>0</v>
      </c>
      <c r="GD369" s="39">
        <f t="shared" si="230"/>
        <v>0</v>
      </c>
      <c r="GE369" s="39">
        <f t="shared" si="231"/>
        <v>0</v>
      </c>
      <c r="GF369" s="39"/>
      <c r="GG369" s="39"/>
      <c r="GH369" s="39">
        <f t="shared" si="232"/>
        <v>0</v>
      </c>
      <c r="GI369" s="39">
        <f t="shared" si="233"/>
        <v>0</v>
      </c>
      <c r="GJ369" s="39">
        <f t="shared" si="234"/>
        <v>2226615</v>
      </c>
      <c r="GK369" s="39"/>
      <c r="GL369" s="39">
        <f t="shared" si="235"/>
        <v>0</v>
      </c>
      <c r="GM369" s="39"/>
      <c r="GN369" s="39">
        <f t="shared" si="219"/>
        <v>0</v>
      </c>
      <c r="GO369" s="40">
        <f t="shared" si="236"/>
        <v>423057</v>
      </c>
      <c r="GP369" s="40">
        <f t="shared" si="237"/>
        <v>2649672</v>
      </c>
      <c r="GQ369" s="40">
        <f t="shared" si="238"/>
        <v>2649672</v>
      </c>
      <c r="GR369" s="39" t="str">
        <f>IFERROR(VLOOKUP(CONCATENATE(C369,R369,S369),'Clientes Afectados'!$L$4:$M$249,2,0),"NO")</f>
        <v>NO</v>
      </c>
      <c r="GS369" s="64">
        <f t="shared" si="218"/>
        <v>30</v>
      </c>
      <c r="GT369" s="39" t="e">
        <f>+IF(GS369&gt;#REF!,"SI","NO")</f>
        <v>#REF!</v>
      </c>
    </row>
    <row r="370" spans="1:202" x14ac:dyDescent="0.25">
      <c r="A370" s="35">
        <v>42948</v>
      </c>
      <c r="B370" s="36">
        <v>1594986</v>
      </c>
      <c r="C370" s="36">
        <v>1386062</v>
      </c>
      <c r="D370" s="36">
        <v>1386062</v>
      </c>
      <c r="E370" s="37" t="s">
        <v>351</v>
      </c>
      <c r="F370" s="37" t="s">
        <v>229</v>
      </c>
      <c r="G370" s="37" t="s">
        <v>334</v>
      </c>
      <c r="H370" s="85" t="s">
        <v>231</v>
      </c>
      <c r="I370" s="37" t="s">
        <v>262</v>
      </c>
      <c r="J370" s="37" t="s">
        <v>233</v>
      </c>
      <c r="K370" s="37" t="s">
        <v>234</v>
      </c>
      <c r="L370" s="37" t="s">
        <v>235</v>
      </c>
      <c r="M370" s="37" t="s">
        <v>245</v>
      </c>
      <c r="N370" s="37" t="s">
        <v>246</v>
      </c>
      <c r="O370" s="37" t="s">
        <v>246</v>
      </c>
      <c r="P370" s="37" t="s">
        <v>239</v>
      </c>
      <c r="Q370" s="37" t="s">
        <v>240</v>
      </c>
      <c r="R370" s="38">
        <v>42800</v>
      </c>
      <c r="S370" s="38">
        <v>42951</v>
      </c>
      <c r="T370" s="38">
        <v>42954</v>
      </c>
      <c r="U370" s="36">
        <v>200174767</v>
      </c>
      <c r="V370" s="36">
        <v>0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36">
        <v>79200</v>
      </c>
      <c r="AD370" s="36">
        <v>0</v>
      </c>
      <c r="AE370" s="36">
        <v>0</v>
      </c>
      <c r="AF370" s="36">
        <v>0</v>
      </c>
      <c r="AG370" s="36">
        <v>186</v>
      </c>
      <c r="AH370" s="36">
        <v>0</v>
      </c>
      <c r="AI370" s="36">
        <v>1294</v>
      </c>
      <c r="AJ370" s="36">
        <v>0</v>
      </c>
      <c r="AK370" s="36">
        <v>5679582</v>
      </c>
      <c r="AL370" s="36"/>
      <c r="AM370" s="36"/>
      <c r="AN370" s="36">
        <v>0</v>
      </c>
      <c r="AO370" s="36"/>
      <c r="AP370" s="36"/>
      <c r="AQ370" s="36">
        <v>0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/>
      <c r="AX370" s="36">
        <v>0</v>
      </c>
      <c r="AY370" s="36">
        <v>56936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>
        <v>0</v>
      </c>
      <c r="BN370" s="36">
        <v>0</v>
      </c>
      <c r="BO370" s="36">
        <v>0</v>
      </c>
      <c r="BP370" s="36">
        <v>0</v>
      </c>
      <c r="BQ370" s="36">
        <v>0</v>
      </c>
      <c r="BR370" s="36">
        <v>0</v>
      </c>
      <c r="BS370" s="36">
        <v>0</v>
      </c>
      <c r="BT370" s="36">
        <v>0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4821690</v>
      </c>
      <c r="CE370" s="36">
        <v>5737811</v>
      </c>
      <c r="CF370" s="36">
        <v>0</v>
      </c>
      <c r="CG370" s="36">
        <v>916121</v>
      </c>
      <c r="CH370" s="36">
        <v>0</v>
      </c>
      <c r="CI370" s="36">
        <v>0</v>
      </c>
      <c r="CJ370" s="36">
        <v>0</v>
      </c>
      <c r="CK370" s="36">
        <v>0</v>
      </c>
      <c r="CL370" s="36">
        <v>916121</v>
      </c>
      <c r="CM370" s="36">
        <v>-5737811</v>
      </c>
      <c r="CN370" s="36">
        <v>0</v>
      </c>
      <c r="CO370" s="36">
        <v>0</v>
      </c>
      <c r="CP370" s="36">
        <v>0</v>
      </c>
      <c r="CQ370" s="36">
        <v>0</v>
      </c>
      <c r="CR370" s="36">
        <v>0</v>
      </c>
      <c r="CS370" s="36">
        <v>0</v>
      </c>
      <c r="CT370" s="36">
        <v>0</v>
      </c>
      <c r="CU370" s="36">
        <v>0</v>
      </c>
      <c r="CV370" s="36">
        <v>0</v>
      </c>
      <c r="CW370" s="36">
        <v>0</v>
      </c>
      <c r="CX370" s="36">
        <v>0</v>
      </c>
      <c r="CY370" s="36">
        <v>0</v>
      </c>
      <c r="CZ370" s="36">
        <v>0</v>
      </c>
      <c r="DA370" s="36">
        <v>0</v>
      </c>
      <c r="DB370" s="36">
        <v>0</v>
      </c>
      <c r="DC370" s="36">
        <v>0</v>
      </c>
      <c r="DD370" s="36">
        <v>0</v>
      </c>
      <c r="DE370" s="36">
        <v>-5737811</v>
      </c>
      <c r="DF370" s="36">
        <v>0</v>
      </c>
      <c r="DG370" s="36">
        <v>0</v>
      </c>
      <c r="DH370" s="36">
        <v>0</v>
      </c>
      <c r="DI370" s="36">
        <v>0</v>
      </c>
      <c r="DJ370" s="36">
        <v>0</v>
      </c>
      <c r="DK370" s="36">
        <v>0</v>
      </c>
      <c r="DL370" s="36">
        <v>0</v>
      </c>
      <c r="DM370" s="36">
        <v>0</v>
      </c>
      <c r="DN370" s="36">
        <v>0</v>
      </c>
      <c r="DO370" s="36">
        <v>0</v>
      </c>
      <c r="DP370" s="36">
        <v>0</v>
      </c>
      <c r="DQ370" s="36">
        <v>0</v>
      </c>
      <c r="DR370" s="36">
        <v>0</v>
      </c>
      <c r="DS370" s="36">
        <v>0</v>
      </c>
      <c r="DT370" s="36">
        <v>0</v>
      </c>
      <c r="DU370" s="36">
        <v>0</v>
      </c>
      <c r="DV370" s="36">
        <v>0</v>
      </c>
      <c r="DW370" s="36">
        <v>0</v>
      </c>
      <c r="DX370" s="36">
        <v>0</v>
      </c>
      <c r="DY370" s="36">
        <v>0</v>
      </c>
      <c r="DZ370" s="36">
        <v>0</v>
      </c>
      <c r="EA370" s="36">
        <v>0</v>
      </c>
      <c r="EB370" s="36">
        <v>0</v>
      </c>
      <c r="EC370" s="36">
        <v>0</v>
      </c>
      <c r="ED370" s="36">
        <v>0</v>
      </c>
      <c r="EE370" s="36">
        <v>0</v>
      </c>
      <c r="EF370" s="36">
        <v>0</v>
      </c>
      <c r="EG370" s="36">
        <v>0</v>
      </c>
      <c r="EH370" s="36">
        <v>0</v>
      </c>
      <c r="EI370" s="36">
        <v>0</v>
      </c>
      <c r="EJ370" s="36">
        <v>0</v>
      </c>
      <c r="EK370" s="36">
        <v>0</v>
      </c>
      <c r="EL370" s="36">
        <v>0</v>
      </c>
      <c r="EM370" s="36">
        <v>0</v>
      </c>
      <c r="EN370" s="36">
        <v>0</v>
      </c>
      <c r="EO370" s="36">
        <v>0</v>
      </c>
      <c r="EP370" s="36">
        <v>0</v>
      </c>
      <c r="EQ370" s="36">
        <v>0</v>
      </c>
      <c r="ER370" s="36">
        <v>0</v>
      </c>
      <c r="ES370" s="36">
        <v>0</v>
      </c>
      <c r="ET370" s="36">
        <v>0</v>
      </c>
      <c r="EU370" s="36">
        <v>0</v>
      </c>
      <c r="EV370" s="36">
        <v>0</v>
      </c>
      <c r="EW370" s="36">
        <v>0</v>
      </c>
      <c r="EX370" s="36">
        <v>0</v>
      </c>
      <c r="EY370" s="36">
        <v>0</v>
      </c>
      <c r="EZ370" s="36">
        <v>0</v>
      </c>
      <c r="FA370" s="36">
        <v>0</v>
      </c>
      <c r="FB370" s="36">
        <v>0</v>
      </c>
      <c r="FC370" s="36">
        <v>0</v>
      </c>
      <c r="FD370" s="36">
        <v>0</v>
      </c>
      <c r="FE370" s="36">
        <v>0</v>
      </c>
      <c r="FF370" s="36">
        <v>0</v>
      </c>
      <c r="FG370" s="36">
        <v>0</v>
      </c>
      <c r="FH370" s="36">
        <v>0</v>
      </c>
      <c r="FI370" s="36">
        <v>0</v>
      </c>
      <c r="FJ370" s="36">
        <v>0</v>
      </c>
      <c r="FK370" s="36">
        <v>0</v>
      </c>
      <c r="FL370" s="36">
        <v>0</v>
      </c>
      <c r="FM370" s="36">
        <v>0</v>
      </c>
      <c r="FN370" s="36">
        <v>0</v>
      </c>
      <c r="FO370" s="36">
        <v>0</v>
      </c>
      <c r="FP370" s="36">
        <v>0</v>
      </c>
      <c r="FQ370" s="36">
        <v>916121</v>
      </c>
      <c r="FR370" s="36">
        <v>0</v>
      </c>
      <c r="FS370" s="37"/>
      <c r="FT370" s="39">
        <f t="shared" si="220"/>
        <v>0</v>
      </c>
      <c r="FU370" s="39">
        <f t="shared" si="221"/>
        <v>1087</v>
      </c>
      <c r="FV370" s="39">
        <f t="shared" si="222"/>
        <v>0</v>
      </c>
      <c r="FW370" s="39">
        <f t="shared" si="223"/>
        <v>4772758</v>
      </c>
      <c r="FX370" s="39">
        <f t="shared" si="224"/>
        <v>0</v>
      </c>
      <c r="FY370" s="39">
        <f t="shared" si="225"/>
        <v>0</v>
      </c>
      <c r="FZ370" s="39">
        <f t="shared" si="226"/>
        <v>0</v>
      </c>
      <c r="GA370" s="39">
        <f t="shared" si="227"/>
        <v>47845</v>
      </c>
      <c r="GB370" s="39">
        <f t="shared" si="228"/>
        <v>0</v>
      </c>
      <c r="GC370" s="39">
        <f t="shared" si="229"/>
        <v>0</v>
      </c>
      <c r="GD370" s="39">
        <f t="shared" si="230"/>
        <v>0</v>
      </c>
      <c r="GE370" s="39">
        <f t="shared" si="231"/>
        <v>0</v>
      </c>
      <c r="GF370" s="39"/>
      <c r="GG370" s="39"/>
      <c r="GH370" s="39">
        <f t="shared" si="232"/>
        <v>0</v>
      </c>
      <c r="GI370" s="39">
        <f t="shared" si="233"/>
        <v>0</v>
      </c>
      <c r="GJ370" s="39">
        <f t="shared" si="234"/>
        <v>4821690</v>
      </c>
      <c r="GK370" s="39"/>
      <c r="GL370" s="39">
        <f t="shared" si="235"/>
        <v>0</v>
      </c>
      <c r="GM370" s="39"/>
      <c r="GN370" s="39">
        <f t="shared" si="219"/>
        <v>0</v>
      </c>
      <c r="GO370" s="40">
        <f t="shared" si="236"/>
        <v>916121</v>
      </c>
      <c r="GP370" s="40">
        <f t="shared" si="237"/>
        <v>5737811</v>
      </c>
      <c r="GQ370" s="40">
        <f t="shared" si="238"/>
        <v>5737811</v>
      </c>
      <c r="GR370" s="39" t="str">
        <f>IFERROR(VLOOKUP(CONCATENATE(C370,R370,S370),'Clientes Afectados'!$L$4:$M$249,2,0),"NO")</f>
        <v>NO</v>
      </c>
      <c r="GS370" s="64">
        <f t="shared" si="218"/>
        <v>151</v>
      </c>
      <c r="GT370" s="39" t="e">
        <f>+IF(GS370&gt;#REF!,"SI","NO")</f>
        <v>#REF!</v>
      </c>
    </row>
    <row r="371" spans="1:202" x14ac:dyDescent="0.25">
      <c r="A371" s="35">
        <v>42948</v>
      </c>
      <c r="B371" s="36">
        <v>1594986</v>
      </c>
      <c r="C371" s="36">
        <v>1459358</v>
      </c>
      <c r="D371" s="36">
        <v>1459358</v>
      </c>
      <c r="E371" s="37" t="s">
        <v>275</v>
      </c>
      <c r="F371" s="37" t="s">
        <v>229</v>
      </c>
      <c r="G371" s="37" t="s">
        <v>276</v>
      </c>
      <c r="H371" s="85" t="s">
        <v>231</v>
      </c>
      <c r="I371" s="37" t="s">
        <v>262</v>
      </c>
      <c r="J371" s="37" t="s">
        <v>233</v>
      </c>
      <c r="K371" s="37" t="s">
        <v>234</v>
      </c>
      <c r="L371" s="37" t="s">
        <v>235</v>
      </c>
      <c r="M371" s="37" t="s">
        <v>252</v>
      </c>
      <c r="N371" s="37" t="s">
        <v>253</v>
      </c>
      <c r="O371" s="37" t="s">
        <v>253</v>
      </c>
      <c r="P371" s="37" t="s">
        <v>239</v>
      </c>
      <c r="Q371" s="37" t="s">
        <v>240</v>
      </c>
      <c r="R371" s="38">
        <v>42921</v>
      </c>
      <c r="S371" s="38">
        <v>42951</v>
      </c>
      <c r="T371" s="38">
        <v>42954</v>
      </c>
      <c r="U371" s="36">
        <v>200174767</v>
      </c>
      <c r="V371" s="36">
        <v>28015</v>
      </c>
      <c r="W371" s="36">
        <v>0</v>
      </c>
      <c r="X371" s="36">
        <v>7829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94</v>
      </c>
      <c r="AE371" s="36">
        <v>111</v>
      </c>
      <c r="AF371" s="36">
        <v>94</v>
      </c>
      <c r="AG371" s="36">
        <v>94</v>
      </c>
      <c r="AH371" s="36">
        <v>0</v>
      </c>
      <c r="AI371" s="36">
        <v>1294</v>
      </c>
      <c r="AJ371" s="36">
        <v>0</v>
      </c>
      <c r="AK371" s="36">
        <v>2009009</v>
      </c>
      <c r="AL371" s="36"/>
      <c r="AM371" s="36"/>
      <c r="AN371" s="36">
        <v>0</v>
      </c>
      <c r="AO371" s="36"/>
      <c r="AP371" s="36"/>
      <c r="AQ371" s="36">
        <v>0</v>
      </c>
      <c r="AR371" s="36">
        <v>0</v>
      </c>
      <c r="AS371" s="36">
        <v>0</v>
      </c>
      <c r="AT371" s="36">
        <v>41439</v>
      </c>
      <c r="AU371" s="36">
        <v>0</v>
      </c>
      <c r="AV371" s="36">
        <v>0</v>
      </c>
      <c r="AW371" s="36"/>
      <c r="AX371" s="36">
        <v>0</v>
      </c>
      <c r="AY371" s="36">
        <v>71725</v>
      </c>
      <c r="AZ371" s="36">
        <v>542314</v>
      </c>
      <c r="BA371" s="36">
        <v>0</v>
      </c>
      <c r="BB371" s="36">
        <v>0</v>
      </c>
      <c r="BC371" s="36">
        <v>0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>
        <v>0</v>
      </c>
      <c r="BO371" s="36">
        <v>0</v>
      </c>
      <c r="BP371" s="36">
        <v>0</v>
      </c>
      <c r="BQ371" s="36">
        <v>0</v>
      </c>
      <c r="BR371" s="36">
        <v>0</v>
      </c>
      <c r="BS371" s="36">
        <v>0</v>
      </c>
      <c r="BT371" s="36">
        <v>0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2240152</v>
      </c>
      <c r="CE371" s="36">
        <v>2665781</v>
      </c>
      <c r="CF371" s="36">
        <v>0</v>
      </c>
      <c r="CG371" s="36">
        <v>425629</v>
      </c>
      <c r="CH371" s="36">
        <v>0</v>
      </c>
      <c r="CI371" s="36">
        <v>0</v>
      </c>
      <c r="CJ371" s="36">
        <v>0</v>
      </c>
      <c r="CK371" s="36">
        <v>0</v>
      </c>
      <c r="CL371" s="36">
        <v>425629</v>
      </c>
      <c r="CM371" s="36">
        <v>-2665781</v>
      </c>
      <c r="CN371" s="36">
        <v>0</v>
      </c>
      <c r="CO371" s="36">
        <v>0</v>
      </c>
      <c r="CP371" s="36">
        <v>0</v>
      </c>
      <c r="CQ371" s="36">
        <v>0</v>
      </c>
      <c r="CR371" s="36">
        <v>0</v>
      </c>
      <c r="CS371" s="36">
        <v>0</v>
      </c>
      <c r="CT371" s="36">
        <v>0</v>
      </c>
      <c r="CU371" s="36">
        <v>0</v>
      </c>
      <c r="CV371" s="36">
        <v>0</v>
      </c>
      <c r="CW371" s="36">
        <v>0</v>
      </c>
      <c r="CX371" s="36">
        <v>0</v>
      </c>
      <c r="CY371" s="36">
        <v>0</v>
      </c>
      <c r="CZ371" s="36">
        <v>0</v>
      </c>
      <c r="DA371" s="36">
        <v>0</v>
      </c>
      <c r="DB371" s="36">
        <v>0</v>
      </c>
      <c r="DC371" s="36">
        <v>0</v>
      </c>
      <c r="DD371" s="36">
        <v>0</v>
      </c>
      <c r="DE371" s="36">
        <v>-2665781</v>
      </c>
      <c r="DF371" s="36">
        <v>0</v>
      </c>
      <c r="DG371" s="36">
        <v>0</v>
      </c>
      <c r="DH371" s="36">
        <v>0</v>
      </c>
      <c r="DI371" s="36">
        <v>0</v>
      </c>
      <c r="DJ371" s="36">
        <v>0</v>
      </c>
      <c r="DK371" s="36">
        <v>0</v>
      </c>
      <c r="DL371" s="36">
        <v>0</v>
      </c>
      <c r="DM371" s="36">
        <v>0</v>
      </c>
      <c r="DN371" s="36">
        <v>0</v>
      </c>
      <c r="DO371" s="36">
        <v>0</v>
      </c>
      <c r="DP371" s="36">
        <v>0</v>
      </c>
      <c r="DQ371" s="36">
        <v>0</v>
      </c>
      <c r="DR371" s="36">
        <v>0</v>
      </c>
      <c r="DS371" s="36">
        <v>0</v>
      </c>
      <c r="DT371" s="36">
        <v>0</v>
      </c>
      <c r="DU371" s="36">
        <v>0</v>
      </c>
      <c r="DV371" s="36">
        <v>0</v>
      </c>
      <c r="DW371" s="36">
        <v>0</v>
      </c>
      <c r="DX371" s="36">
        <v>0</v>
      </c>
      <c r="DY371" s="36">
        <v>0</v>
      </c>
      <c r="DZ371" s="36">
        <v>0</v>
      </c>
      <c r="EA371" s="36">
        <v>0</v>
      </c>
      <c r="EB371" s="36">
        <v>0</v>
      </c>
      <c r="EC371" s="36">
        <v>0</v>
      </c>
      <c r="ED371" s="36">
        <v>0</v>
      </c>
      <c r="EE371" s="36">
        <v>0</v>
      </c>
      <c r="EF371" s="36">
        <v>0</v>
      </c>
      <c r="EG371" s="36">
        <v>0</v>
      </c>
      <c r="EH371" s="36">
        <v>0</v>
      </c>
      <c r="EI371" s="36">
        <v>0</v>
      </c>
      <c r="EJ371" s="36">
        <v>0</v>
      </c>
      <c r="EK371" s="36">
        <v>0</v>
      </c>
      <c r="EL371" s="36">
        <v>0</v>
      </c>
      <c r="EM371" s="36">
        <v>0</v>
      </c>
      <c r="EN371" s="36">
        <v>0</v>
      </c>
      <c r="EO371" s="36">
        <v>0</v>
      </c>
      <c r="EP371" s="36">
        <v>0</v>
      </c>
      <c r="EQ371" s="36">
        <v>0</v>
      </c>
      <c r="ER371" s="36">
        <v>0</v>
      </c>
      <c r="ES371" s="36">
        <v>0</v>
      </c>
      <c r="ET371" s="36">
        <v>0</v>
      </c>
      <c r="EU371" s="36">
        <v>0</v>
      </c>
      <c r="EV371" s="36">
        <v>0</v>
      </c>
      <c r="EW371" s="36">
        <v>0</v>
      </c>
      <c r="EX371" s="36">
        <v>0</v>
      </c>
      <c r="EY371" s="36">
        <v>0</v>
      </c>
      <c r="EZ371" s="36">
        <v>0</v>
      </c>
      <c r="FA371" s="36">
        <v>0</v>
      </c>
      <c r="FB371" s="36">
        <v>0</v>
      </c>
      <c r="FC371" s="36">
        <v>0</v>
      </c>
      <c r="FD371" s="36">
        <v>0</v>
      </c>
      <c r="FE371" s="36">
        <v>0</v>
      </c>
      <c r="FF371" s="36">
        <v>0</v>
      </c>
      <c r="FG371" s="36">
        <v>0</v>
      </c>
      <c r="FH371" s="36">
        <v>0</v>
      </c>
      <c r="FI371" s="36">
        <v>0</v>
      </c>
      <c r="FJ371" s="36">
        <v>0</v>
      </c>
      <c r="FK371" s="36">
        <v>0</v>
      </c>
      <c r="FL371" s="36">
        <v>0</v>
      </c>
      <c r="FM371" s="36">
        <v>0</v>
      </c>
      <c r="FN371" s="36">
        <v>0</v>
      </c>
      <c r="FO371" s="36">
        <v>0</v>
      </c>
      <c r="FP371" s="36">
        <v>0</v>
      </c>
      <c r="FQ371" s="36">
        <v>425629</v>
      </c>
      <c r="FR371" s="36">
        <v>0</v>
      </c>
      <c r="FS371" s="37"/>
      <c r="FT371" s="39">
        <f t="shared" si="220"/>
        <v>0</v>
      </c>
      <c r="FU371" s="39">
        <f t="shared" si="221"/>
        <v>1087</v>
      </c>
      <c r="FV371" s="39">
        <f t="shared" si="222"/>
        <v>0</v>
      </c>
      <c r="FW371" s="39">
        <f t="shared" si="223"/>
        <v>1688243</v>
      </c>
      <c r="FX371" s="39">
        <f t="shared" si="224"/>
        <v>0</v>
      </c>
      <c r="FY371" s="39">
        <f t="shared" si="225"/>
        <v>34823</v>
      </c>
      <c r="FZ371" s="39">
        <f t="shared" si="226"/>
        <v>0</v>
      </c>
      <c r="GA371" s="39">
        <f t="shared" si="227"/>
        <v>60273</v>
      </c>
      <c r="GB371" s="39">
        <f t="shared" si="228"/>
        <v>455726</v>
      </c>
      <c r="GC371" s="39">
        <f t="shared" si="229"/>
        <v>0</v>
      </c>
      <c r="GD371" s="39">
        <f t="shared" si="230"/>
        <v>0</v>
      </c>
      <c r="GE371" s="39">
        <f t="shared" si="231"/>
        <v>0</v>
      </c>
      <c r="GF371" s="39"/>
      <c r="GG371" s="39"/>
      <c r="GH371" s="39">
        <f t="shared" si="232"/>
        <v>0</v>
      </c>
      <c r="GI371" s="39">
        <f t="shared" si="233"/>
        <v>0</v>
      </c>
      <c r="GJ371" s="39">
        <f t="shared" si="234"/>
        <v>2240152</v>
      </c>
      <c r="GK371" s="39"/>
      <c r="GL371" s="39">
        <f t="shared" si="235"/>
        <v>0</v>
      </c>
      <c r="GM371" s="39"/>
      <c r="GN371" s="39">
        <f t="shared" si="219"/>
        <v>0</v>
      </c>
      <c r="GO371" s="40">
        <f t="shared" si="236"/>
        <v>425629</v>
      </c>
      <c r="GP371" s="40">
        <f t="shared" si="237"/>
        <v>2665781</v>
      </c>
      <c r="GQ371" s="40">
        <f t="shared" si="238"/>
        <v>2665781</v>
      </c>
      <c r="GR371" s="39" t="str">
        <f>IFERROR(VLOOKUP(CONCATENATE(C371,R371,S371),'Clientes Afectados'!$L$4:$M$249,2,0),"NO")</f>
        <v>NO</v>
      </c>
      <c r="GS371" s="64">
        <f t="shared" si="218"/>
        <v>30</v>
      </c>
      <c r="GT371" s="39" t="e">
        <f>+IF(GS371&gt;#REF!,"SI","NO")</f>
        <v>#REF!</v>
      </c>
    </row>
    <row r="372" spans="1:202" x14ac:dyDescent="0.25">
      <c r="A372" s="35">
        <v>42948</v>
      </c>
      <c r="B372" s="36">
        <v>1594986</v>
      </c>
      <c r="C372" s="36">
        <v>1486848</v>
      </c>
      <c r="D372" s="36">
        <v>1486848</v>
      </c>
      <c r="E372" s="37" t="s">
        <v>352</v>
      </c>
      <c r="F372" s="37" t="s">
        <v>229</v>
      </c>
      <c r="G372" s="37" t="s">
        <v>336</v>
      </c>
      <c r="H372" s="85" t="s">
        <v>231</v>
      </c>
      <c r="I372" s="37" t="s">
        <v>262</v>
      </c>
      <c r="J372" s="37" t="s">
        <v>337</v>
      </c>
      <c r="K372" s="37" t="s">
        <v>234</v>
      </c>
      <c r="L372" s="37" t="s">
        <v>235</v>
      </c>
      <c r="M372" s="37" t="s">
        <v>338</v>
      </c>
      <c r="N372" s="37" t="s">
        <v>339</v>
      </c>
      <c r="O372" s="37" t="s">
        <v>339</v>
      </c>
      <c r="P372" s="37" t="s">
        <v>239</v>
      </c>
      <c r="Q372" s="37" t="s">
        <v>240</v>
      </c>
      <c r="R372" s="38">
        <v>42921</v>
      </c>
      <c r="S372" s="38">
        <v>42951</v>
      </c>
      <c r="T372" s="38">
        <v>42954</v>
      </c>
      <c r="U372" s="36">
        <v>200174767</v>
      </c>
      <c r="V372" s="36">
        <v>150120</v>
      </c>
      <c r="W372" s="36">
        <v>0</v>
      </c>
      <c r="X372" s="36">
        <v>17070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402</v>
      </c>
      <c r="AE372" s="36">
        <v>543</v>
      </c>
      <c r="AF372" s="36">
        <v>295</v>
      </c>
      <c r="AG372" s="36">
        <v>295</v>
      </c>
      <c r="AH372" s="36">
        <v>218194</v>
      </c>
      <c r="AI372" s="36">
        <v>1294</v>
      </c>
      <c r="AJ372" s="36">
        <v>0</v>
      </c>
      <c r="AK372" s="36">
        <v>10765390</v>
      </c>
      <c r="AL372" s="36"/>
      <c r="AM372" s="36"/>
      <c r="AN372" s="36">
        <v>0</v>
      </c>
      <c r="AO372" s="36"/>
      <c r="AP372" s="36"/>
      <c r="AQ372" s="36">
        <v>0</v>
      </c>
      <c r="AR372" s="36">
        <v>0</v>
      </c>
      <c r="AS372" s="36">
        <v>0</v>
      </c>
      <c r="AT372" s="36">
        <v>222053</v>
      </c>
      <c r="AU372" s="36">
        <v>0</v>
      </c>
      <c r="AV372" s="36">
        <v>0</v>
      </c>
      <c r="AW372" s="36"/>
      <c r="AX372" s="36">
        <v>0</v>
      </c>
      <c r="AY372" s="36">
        <v>593802</v>
      </c>
      <c r="AZ372" s="36">
        <v>1853759</v>
      </c>
      <c r="BA372" s="36">
        <v>0</v>
      </c>
      <c r="BB372" s="36">
        <v>0</v>
      </c>
      <c r="BC372" s="36">
        <v>0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0</v>
      </c>
      <c r="BN372" s="36">
        <v>0</v>
      </c>
      <c r="BO372" s="36">
        <v>0</v>
      </c>
      <c r="BP372" s="36">
        <v>0</v>
      </c>
      <c r="BQ372" s="36">
        <v>0</v>
      </c>
      <c r="BR372" s="36">
        <v>0</v>
      </c>
      <c r="BS372" s="36">
        <v>0</v>
      </c>
      <c r="BT372" s="36">
        <v>0</v>
      </c>
      <c r="BU372" s="36">
        <v>0</v>
      </c>
      <c r="BV372" s="36">
        <v>0</v>
      </c>
      <c r="BW372" s="36">
        <v>0</v>
      </c>
      <c r="BX372" s="3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11474362</v>
      </c>
      <c r="CE372" s="36">
        <v>13654491</v>
      </c>
      <c r="CF372" s="36">
        <v>0</v>
      </c>
      <c r="CG372" s="36">
        <v>2180129</v>
      </c>
      <c r="CH372" s="36">
        <v>0</v>
      </c>
      <c r="CI372" s="36">
        <v>0</v>
      </c>
      <c r="CJ372" s="36">
        <v>0</v>
      </c>
      <c r="CK372" s="36">
        <v>0</v>
      </c>
      <c r="CL372" s="36">
        <v>2180129</v>
      </c>
      <c r="CM372" s="36">
        <v>-13654491</v>
      </c>
      <c r="CN372" s="36">
        <v>0</v>
      </c>
      <c r="CO372" s="36">
        <v>0</v>
      </c>
      <c r="CP372" s="36">
        <v>0</v>
      </c>
      <c r="CQ372" s="36">
        <v>0</v>
      </c>
      <c r="CR372" s="36">
        <v>0</v>
      </c>
      <c r="CS372" s="36">
        <v>0</v>
      </c>
      <c r="CT372" s="36">
        <v>0</v>
      </c>
      <c r="CU372" s="36">
        <v>0</v>
      </c>
      <c r="CV372" s="36">
        <v>0</v>
      </c>
      <c r="CW372" s="36">
        <v>0</v>
      </c>
      <c r="CX372" s="36">
        <v>0</v>
      </c>
      <c r="CY372" s="36">
        <v>0</v>
      </c>
      <c r="CZ372" s="36">
        <v>0</v>
      </c>
      <c r="DA372" s="36">
        <v>0</v>
      </c>
      <c r="DB372" s="36">
        <v>0</v>
      </c>
      <c r="DC372" s="36">
        <v>0</v>
      </c>
      <c r="DD372" s="36">
        <v>0</v>
      </c>
      <c r="DE372" s="36">
        <v>-13654491</v>
      </c>
      <c r="DF372" s="36">
        <v>0</v>
      </c>
      <c r="DG372" s="36">
        <v>0</v>
      </c>
      <c r="DH372" s="36">
        <v>0</v>
      </c>
      <c r="DI372" s="36">
        <v>0</v>
      </c>
      <c r="DJ372" s="36">
        <v>0</v>
      </c>
      <c r="DK372" s="36">
        <v>0</v>
      </c>
      <c r="DL372" s="36">
        <v>0</v>
      </c>
      <c r="DM372" s="36">
        <v>0</v>
      </c>
      <c r="DN372" s="36">
        <v>0</v>
      </c>
      <c r="DO372" s="36">
        <v>0</v>
      </c>
      <c r="DP372" s="36">
        <v>0</v>
      </c>
      <c r="DQ372" s="36">
        <v>0</v>
      </c>
      <c r="DR372" s="36">
        <v>0</v>
      </c>
      <c r="DS372" s="36">
        <v>0</v>
      </c>
      <c r="DT372" s="36">
        <v>0</v>
      </c>
      <c r="DU372" s="36">
        <v>0</v>
      </c>
      <c r="DV372" s="36">
        <v>0</v>
      </c>
      <c r="DW372" s="36">
        <v>0</v>
      </c>
      <c r="DX372" s="36">
        <v>0</v>
      </c>
      <c r="DY372" s="36">
        <v>0</v>
      </c>
      <c r="DZ372" s="36">
        <v>0</v>
      </c>
      <c r="EA372" s="36">
        <v>0</v>
      </c>
      <c r="EB372" s="36">
        <v>0</v>
      </c>
      <c r="EC372" s="36">
        <v>0</v>
      </c>
      <c r="ED372" s="36">
        <v>0</v>
      </c>
      <c r="EE372" s="36">
        <v>0</v>
      </c>
      <c r="EF372" s="36">
        <v>0</v>
      </c>
      <c r="EG372" s="36">
        <v>0</v>
      </c>
      <c r="EH372" s="36">
        <v>0</v>
      </c>
      <c r="EI372" s="36">
        <v>0</v>
      </c>
      <c r="EJ372" s="36">
        <v>0</v>
      </c>
      <c r="EK372" s="36">
        <v>0</v>
      </c>
      <c r="EL372" s="36">
        <v>0</v>
      </c>
      <c r="EM372" s="36">
        <v>0</v>
      </c>
      <c r="EN372" s="36">
        <v>0</v>
      </c>
      <c r="EO372" s="36">
        <v>0</v>
      </c>
      <c r="EP372" s="36">
        <v>0</v>
      </c>
      <c r="EQ372" s="36">
        <v>0</v>
      </c>
      <c r="ER372" s="36">
        <v>0</v>
      </c>
      <c r="ES372" s="36">
        <v>0</v>
      </c>
      <c r="ET372" s="36">
        <v>0</v>
      </c>
      <c r="EU372" s="36">
        <v>0</v>
      </c>
      <c r="EV372" s="36">
        <v>0</v>
      </c>
      <c r="EW372" s="36">
        <v>0</v>
      </c>
      <c r="EX372" s="36">
        <v>0</v>
      </c>
      <c r="EY372" s="36">
        <v>0</v>
      </c>
      <c r="EZ372" s="36">
        <v>0</v>
      </c>
      <c r="FA372" s="36">
        <v>0</v>
      </c>
      <c r="FB372" s="36">
        <v>0</v>
      </c>
      <c r="FC372" s="36">
        <v>0</v>
      </c>
      <c r="FD372" s="36">
        <v>0</v>
      </c>
      <c r="FE372" s="36">
        <v>0</v>
      </c>
      <c r="FF372" s="36">
        <v>0</v>
      </c>
      <c r="FG372" s="36">
        <v>0</v>
      </c>
      <c r="FH372" s="36">
        <v>0</v>
      </c>
      <c r="FI372" s="36">
        <v>0</v>
      </c>
      <c r="FJ372" s="36">
        <v>0</v>
      </c>
      <c r="FK372" s="36">
        <v>0</v>
      </c>
      <c r="FL372" s="36">
        <v>0</v>
      </c>
      <c r="FM372" s="36">
        <v>0</v>
      </c>
      <c r="FN372" s="36">
        <v>0</v>
      </c>
      <c r="FO372" s="36">
        <v>0</v>
      </c>
      <c r="FP372" s="36">
        <v>0</v>
      </c>
      <c r="FQ372" s="36">
        <v>2180129</v>
      </c>
      <c r="FR372" s="36">
        <v>0</v>
      </c>
      <c r="FS372" s="37"/>
      <c r="FT372" s="39">
        <f t="shared" si="220"/>
        <v>183356</v>
      </c>
      <c r="FU372" s="39">
        <f t="shared" si="221"/>
        <v>1087</v>
      </c>
      <c r="FV372" s="39">
        <f t="shared" si="222"/>
        <v>0</v>
      </c>
      <c r="FW372" s="39">
        <f t="shared" si="223"/>
        <v>9046546</v>
      </c>
      <c r="FX372" s="39">
        <f t="shared" si="224"/>
        <v>0</v>
      </c>
      <c r="FY372" s="39">
        <f t="shared" si="225"/>
        <v>186599</v>
      </c>
      <c r="FZ372" s="39">
        <f t="shared" si="226"/>
        <v>0</v>
      </c>
      <c r="GA372" s="39">
        <f t="shared" si="227"/>
        <v>498993</v>
      </c>
      <c r="GB372" s="39">
        <f t="shared" si="228"/>
        <v>1557781</v>
      </c>
      <c r="GC372" s="39">
        <f t="shared" si="229"/>
        <v>0</v>
      </c>
      <c r="GD372" s="39">
        <f t="shared" si="230"/>
        <v>0</v>
      </c>
      <c r="GE372" s="39">
        <f t="shared" si="231"/>
        <v>0</v>
      </c>
      <c r="GF372" s="39"/>
      <c r="GG372" s="39"/>
      <c r="GH372" s="39">
        <f t="shared" si="232"/>
        <v>0</v>
      </c>
      <c r="GI372" s="39">
        <f t="shared" si="233"/>
        <v>0</v>
      </c>
      <c r="GJ372" s="39">
        <f t="shared" si="234"/>
        <v>11474362</v>
      </c>
      <c r="GK372" s="39"/>
      <c r="GL372" s="39">
        <f t="shared" si="235"/>
        <v>0</v>
      </c>
      <c r="GM372" s="39"/>
      <c r="GN372" s="39">
        <f t="shared" si="219"/>
        <v>0</v>
      </c>
      <c r="GO372" s="40">
        <f t="shared" si="236"/>
        <v>2180129</v>
      </c>
      <c r="GP372" s="40">
        <f t="shared" si="237"/>
        <v>13654491</v>
      </c>
      <c r="GQ372" s="40">
        <f t="shared" si="238"/>
        <v>13654491</v>
      </c>
      <c r="GR372" s="39" t="str">
        <f>IFERROR(VLOOKUP(CONCATENATE(C372,R372,S372),'Clientes Afectados'!$L$4:$M$249,2,0),"NO")</f>
        <v>NO</v>
      </c>
      <c r="GS372" s="64">
        <f t="shared" si="218"/>
        <v>30</v>
      </c>
      <c r="GT372" s="39" t="e">
        <f>+IF(GS372&gt;#REF!,"SI","NO")</f>
        <v>#REF!</v>
      </c>
    </row>
    <row r="373" spans="1:202" x14ac:dyDescent="0.25">
      <c r="A373" s="35">
        <v>42948</v>
      </c>
      <c r="B373" s="36">
        <v>1594986</v>
      </c>
      <c r="C373" s="36">
        <v>1493531</v>
      </c>
      <c r="D373" s="36">
        <v>1493531</v>
      </c>
      <c r="E373" s="37" t="s">
        <v>277</v>
      </c>
      <c r="F373" s="37" t="s">
        <v>258</v>
      </c>
      <c r="G373" s="37" t="s">
        <v>278</v>
      </c>
      <c r="H373" s="85" t="s">
        <v>231</v>
      </c>
      <c r="I373" s="37" t="s">
        <v>262</v>
      </c>
      <c r="J373" s="37" t="s">
        <v>233</v>
      </c>
      <c r="K373" s="37" t="s">
        <v>234</v>
      </c>
      <c r="L373" s="37" t="s">
        <v>235</v>
      </c>
      <c r="M373" s="37" t="s">
        <v>279</v>
      </c>
      <c r="N373" s="37" t="s">
        <v>280</v>
      </c>
      <c r="O373" s="37" t="s">
        <v>241</v>
      </c>
      <c r="P373" s="37" t="s">
        <v>281</v>
      </c>
      <c r="Q373" s="37" t="s">
        <v>240</v>
      </c>
      <c r="R373" s="38">
        <v>42921</v>
      </c>
      <c r="S373" s="38">
        <v>42951</v>
      </c>
      <c r="T373" s="38">
        <v>42954</v>
      </c>
      <c r="U373" s="36">
        <v>200174767</v>
      </c>
      <c r="V373" s="36">
        <v>16652</v>
      </c>
      <c r="W373" s="36">
        <v>0</v>
      </c>
      <c r="X373" s="36">
        <v>1996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39</v>
      </c>
      <c r="AE373" s="36">
        <v>98</v>
      </c>
      <c r="AF373" s="36">
        <v>39</v>
      </c>
      <c r="AG373" s="36">
        <v>39</v>
      </c>
      <c r="AH373" s="36">
        <v>82850</v>
      </c>
      <c r="AI373" s="36">
        <v>1294</v>
      </c>
      <c r="AJ373" s="36">
        <v>0</v>
      </c>
      <c r="AK373" s="36">
        <v>1194146</v>
      </c>
      <c r="AL373" s="36"/>
      <c r="AM373" s="36"/>
      <c r="AN373" s="36">
        <v>0</v>
      </c>
      <c r="AO373" s="36"/>
      <c r="AP373" s="36"/>
      <c r="AQ373" s="36">
        <v>0</v>
      </c>
      <c r="AR373" s="36">
        <v>0</v>
      </c>
      <c r="AS373" s="36">
        <v>0</v>
      </c>
      <c r="AT373" s="36">
        <v>24631</v>
      </c>
      <c r="AU373" s="36">
        <v>0</v>
      </c>
      <c r="AV373" s="36">
        <v>0</v>
      </c>
      <c r="AW373" s="36"/>
      <c r="AX373" s="36">
        <v>0</v>
      </c>
      <c r="AY373" s="36">
        <v>63040</v>
      </c>
      <c r="AZ373" s="36">
        <v>225003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0</v>
      </c>
      <c r="BN373" s="36">
        <v>0</v>
      </c>
      <c r="BO373" s="36">
        <v>0</v>
      </c>
      <c r="BP373" s="36">
        <v>0</v>
      </c>
      <c r="BQ373" s="36">
        <v>0</v>
      </c>
      <c r="BR373" s="36">
        <v>0</v>
      </c>
      <c r="BS373" s="36">
        <v>0</v>
      </c>
      <c r="BT373" s="36">
        <v>0</v>
      </c>
      <c r="BU373" s="36">
        <v>0</v>
      </c>
      <c r="BV373" s="36">
        <v>0</v>
      </c>
      <c r="BW373" s="36">
        <v>0</v>
      </c>
      <c r="BX373" s="3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1336944</v>
      </c>
      <c r="CE373" s="36">
        <v>1590963</v>
      </c>
      <c r="CF373" s="36">
        <v>0</v>
      </c>
      <c r="CG373" s="36">
        <v>254019</v>
      </c>
      <c r="CH373" s="36">
        <v>0</v>
      </c>
      <c r="CI373" s="36">
        <v>0</v>
      </c>
      <c r="CJ373" s="36">
        <v>0</v>
      </c>
      <c r="CK373" s="36">
        <v>0</v>
      </c>
      <c r="CL373" s="36">
        <v>254019</v>
      </c>
      <c r="CM373" s="36">
        <v>-1590963</v>
      </c>
      <c r="CN373" s="36">
        <v>0</v>
      </c>
      <c r="CO373" s="36">
        <v>0</v>
      </c>
      <c r="CP373" s="36">
        <v>0</v>
      </c>
      <c r="CQ373" s="36">
        <v>0</v>
      </c>
      <c r="CR373" s="36">
        <v>0</v>
      </c>
      <c r="CS373" s="36">
        <v>0</v>
      </c>
      <c r="CT373" s="36">
        <v>0</v>
      </c>
      <c r="CU373" s="36">
        <v>0</v>
      </c>
      <c r="CV373" s="36">
        <v>0</v>
      </c>
      <c r="CW373" s="36">
        <v>0</v>
      </c>
      <c r="CX373" s="36">
        <v>0</v>
      </c>
      <c r="CY373" s="36">
        <v>0</v>
      </c>
      <c r="CZ373" s="36">
        <v>0</v>
      </c>
      <c r="DA373" s="36">
        <v>0</v>
      </c>
      <c r="DB373" s="36">
        <v>0</v>
      </c>
      <c r="DC373" s="36">
        <v>0</v>
      </c>
      <c r="DD373" s="36">
        <v>0</v>
      </c>
      <c r="DE373" s="36">
        <v>-1590963</v>
      </c>
      <c r="DF373" s="36">
        <v>0</v>
      </c>
      <c r="DG373" s="36">
        <v>0</v>
      </c>
      <c r="DH373" s="36">
        <v>0</v>
      </c>
      <c r="DI373" s="36">
        <v>0</v>
      </c>
      <c r="DJ373" s="36">
        <v>0</v>
      </c>
      <c r="DK373" s="36">
        <v>0</v>
      </c>
      <c r="DL373" s="36">
        <v>0</v>
      </c>
      <c r="DM373" s="36">
        <v>0</v>
      </c>
      <c r="DN373" s="36">
        <v>0</v>
      </c>
      <c r="DO373" s="36">
        <v>0</v>
      </c>
      <c r="DP373" s="36">
        <v>0</v>
      </c>
      <c r="DQ373" s="36">
        <v>0</v>
      </c>
      <c r="DR373" s="36">
        <v>0</v>
      </c>
      <c r="DS373" s="36">
        <v>0</v>
      </c>
      <c r="DT373" s="36">
        <v>0</v>
      </c>
      <c r="DU373" s="36">
        <v>0</v>
      </c>
      <c r="DV373" s="36">
        <v>0</v>
      </c>
      <c r="DW373" s="36">
        <v>0</v>
      </c>
      <c r="DX373" s="36">
        <v>0</v>
      </c>
      <c r="DY373" s="36">
        <v>0</v>
      </c>
      <c r="DZ373" s="36">
        <v>0</v>
      </c>
      <c r="EA373" s="36">
        <v>0</v>
      </c>
      <c r="EB373" s="36">
        <v>0</v>
      </c>
      <c r="EC373" s="36">
        <v>0</v>
      </c>
      <c r="ED373" s="36">
        <v>0</v>
      </c>
      <c r="EE373" s="36">
        <v>0</v>
      </c>
      <c r="EF373" s="36">
        <v>0</v>
      </c>
      <c r="EG373" s="36">
        <v>0</v>
      </c>
      <c r="EH373" s="36">
        <v>0</v>
      </c>
      <c r="EI373" s="36">
        <v>0</v>
      </c>
      <c r="EJ373" s="36">
        <v>0</v>
      </c>
      <c r="EK373" s="36">
        <v>0</v>
      </c>
      <c r="EL373" s="36">
        <v>0</v>
      </c>
      <c r="EM373" s="36">
        <v>0</v>
      </c>
      <c r="EN373" s="36">
        <v>0</v>
      </c>
      <c r="EO373" s="36">
        <v>0</v>
      </c>
      <c r="EP373" s="36">
        <v>0</v>
      </c>
      <c r="EQ373" s="36">
        <v>0</v>
      </c>
      <c r="ER373" s="36">
        <v>0</v>
      </c>
      <c r="ES373" s="36">
        <v>0</v>
      </c>
      <c r="ET373" s="36">
        <v>0</v>
      </c>
      <c r="EU373" s="36">
        <v>0</v>
      </c>
      <c r="EV373" s="36">
        <v>0</v>
      </c>
      <c r="EW373" s="36">
        <v>0</v>
      </c>
      <c r="EX373" s="36">
        <v>0</v>
      </c>
      <c r="EY373" s="36">
        <v>0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0</v>
      </c>
      <c r="FF373" s="36">
        <v>0</v>
      </c>
      <c r="FG373" s="36">
        <v>0</v>
      </c>
      <c r="FH373" s="36">
        <v>0</v>
      </c>
      <c r="FI373" s="36">
        <v>0</v>
      </c>
      <c r="FJ373" s="36">
        <v>0</v>
      </c>
      <c r="FK373" s="36">
        <v>0</v>
      </c>
      <c r="FL373" s="36">
        <v>0</v>
      </c>
      <c r="FM373" s="36">
        <v>0</v>
      </c>
      <c r="FN373" s="36">
        <v>0</v>
      </c>
      <c r="FO373" s="36">
        <v>0</v>
      </c>
      <c r="FP373" s="36">
        <v>0</v>
      </c>
      <c r="FQ373" s="36">
        <v>254019</v>
      </c>
      <c r="FR373" s="36">
        <v>0</v>
      </c>
      <c r="FS373" s="37"/>
      <c r="FT373" s="39">
        <f t="shared" si="220"/>
        <v>69622</v>
      </c>
      <c r="FU373" s="39">
        <f t="shared" si="221"/>
        <v>1087</v>
      </c>
      <c r="FV373" s="39">
        <f t="shared" si="222"/>
        <v>0</v>
      </c>
      <c r="FW373" s="39">
        <f t="shared" si="223"/>
        <v>1003484</v>
      </c>
      <c r="FX373" s="39">
        <f t="shared" si="224"/>
        <v>0</v>
      </c>
      <c r="FY373" s="39">
        <f t="shared" si="225"/>
        <v>20698</v>
      </c>
      <c r="FZ373" s="39">
        <f t="shared" si="226"/>
        <v>0</v>
      </c>
      <c r="GA373" s="39">
        <f t="shared" si="227"/>
        <v>52975</v>
      </c>
      <c r="GB373" s="39">
        <f t="shared" si="228"/>
        <v>189078</v>
      </c>
      <c r="GC373" s="39">
        <f t="shared" si="229"/>
        <v>0</v>
      </c>
      <c r="GD373" s="39">
        <f t="shared" si="230"/>
        <v>0</v>
      </c>
      <c r="GE373" s="39">
        <f t="shared" si="231"/>
        <v>0</v>
      </c>
      <c r="GF373" s="39"/>
      <c r="GG373" s="39"/>
      <c r="GH373" s="39">
        <f t="shared" si="232"/>
        <v>0</v>
      </c>
      <c r="GI373" s="39">
        <f t="shared" si="233"/>
        <v>0</v>
      </c>
      <c r="GJ373" s="39">
        <f t="shared" si="234"/>
        <v>1336944</v>
      </c>
      <c r="GK373" s="39"/>
      <c r="GL373" s="39">
        <f t="shared" si="235"/>
        <v>0</v>
      </c>
      <c r="GM373" s="39"/>
      <c r="GN373" s="39">
        <f t="shared" si="219"/>
        <v>0</v>
      </c>
      <c r="GO373" s="40">
        <f t="shared" si="236"/>
        <v>254019</v>
      </c>
      <c r="GP373" s="40">
        <f t="shared" si="237"/>
        <v>1590963</v>
      </c>
      <c r="GQ373" s="40">
        <f t="shared" si="238"/>
        <v>1590963</v>
      </c>
      <c r="GR373" s="39" t="str">
        <f>IFERROR(VLOOKUP(CONCATENATE(C373,R373,S373),'Clientes Afectados'!$L$4:$M$249,2,0),"NO")</f>
        <v>NO</v>
      </c>
      <c r="GS373" s="64">
        <f t="shared" si="218"/>
        <v>30</v>
      </c>
      <c r="GT373" s="39" t="e">
        <f>+IF(GS373&gt;#REF!,"SI","NO")</f>
        <v>#REF!</v>
      </c>
    </row>
    <row r="374" spans="1:202" x14ac:dyDescent="0.25">
      <c r="A374" s="35">
        <v>42948</v>
      </c>
      <c r="B374" s="36">
        <v>1594986</v>
      </c>
      <c r="C374" s="36">
        <v>2510800</v>
      </c>
      <c r="D374" s="36">
        <v>2510800</v>
      </c>
      <c r="E374" s="37" t="s">
        <v>353</v>
      </c>
      <c r="F374" s="37" t="s">
        <v>305</v>
      </c>
      <c r="G374" s="37" t="s">
        <v>341</v>
      </c>
      <c r="H374" s="85" t="s">
        <v>231</v>
      </c>
      <c r="I374" s="37" t="s">
        <v>232</v>
      </c>
      <c r="J374" s="37" t="s">
        <v>233</v>
      </c>
      <c r="K374" s="37" t="s">
        <v>234</v>
      </c>
      <c r="L374" s="37" t="s">
        <v>235</v>
      </c>
      <c r="M374" s="37" t="s">
        <v>279</v>
      </c>
      <c r="N374" s="37" t="s">
        <v>330</v>
      </c>
      <c r="O374" s="37" t="s">
        <v>330</v>
      </c>
      <c r="P374" s="37" t="s">
        <v>239</v>
      </c>
      <c r="Q374" s="37" t="s">
        <v>240</v>
      </c>
      <c r="R374" s="38">
        <v>42921</v>
      </c>
      <c r="S374" s="38">
        <v>42951</v>
      </c>
      <c r="T374" s="38">
        <v>42954</v>
      </c>
      <c r="U374" s="36">
        <v>200174767</v>
      </c>
      <c r="V374" s="36">
        <v>37852</v>
      </c>
      <c r="W374" s="36">
        <v>0</v>
      </c>
      <c r="X374" s="36">
        <v>6098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98</v>
      </c>
      <c r="AE374" s="36">
        <v>208</v>
      </c>
      <c r="AF374" s="36">
        <v>98</v>
      </c>
      <c r="AG374" s="36">
        <v>98</v>
      </c>
      <c r="AH374" s="36">
        <v>0</v>
      </c>
      <c r="AI374" s="36">
        <v>1294</v>
      </c>
      <c r="AJ374" s="36">
        <v>0</v>
      </c>
      <c r="AK374" s="36">
        <v>2714439</v>
      </c>
      <c r="AL374" s="36"/>
      <c r="AM374" s="36"/>
      <c r="AN374" s="36">
        <v>0</v>
      </c>
      <c r="AO374" s="36"/>
      <c r="AP374" s="36"/>
      <c r="AQ374" s="36">
        <v>0</v>
      </c>
      <c r="AR374" s="36">
        <v>0</v>
      </c>
      <c r="AS374" s="36">
        <v>0</v>
      </c>
      <c r="AT374" s="36">
        <v>55990</v>
      </c>
      <c r="AU374" s="36">
        <v>0</v>
      </c>
      <c r="AV374" s="36">
        <v>0</v>
      </c>
      <c r="AW374" s="36"/>
      <c r="AX374" s="36">
        <v>0</v>
      </c>
      <c r="AY374" s="36">
        <v>134123</v>
      </c>
      <c r="AZ374" s="36">
        <v>565392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>
        <v>0</v>
      </c>
      <c r="BN374" s="36">
        <v>0</v>
      </c>
      <c r="BO374" s="36">
        <v>0</v>
      </c>
      <c r="BP374" s="36">
        <v>0</v>
      </c>
      <c r="BQ374" s="36">
        <v>0</v>
      </c>
      <c r="BR374" s="36">
        <v>0</v>
      </c>
      <c r="BS374" s="36">
        <v>0</v>
      </c>
      <c r="BT374" s="36">
        <v>0</v>
      </c>
      <c r="BU374" s="36">
        <v>0</v>
      </c>
      <c r="BV374" s="36">
        <v>0</v>
      </c>
      <c r="BW374" s="36">
        <v>0</v>
      </c>
      <c r="BX374" s="3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2917005</v>
      </c>
      <c r="CE374" s="36">
        <v>3471236</v>
      </c>
      <c r="CF374" s="36">
        <v>0</v>
      </c>
      <c r="CG374" s="36">
        <v>554231</v>
      </c>
      <c r="CH374" s="36">
        <v>0</v>
      </c>
      <c r="CI374" s="36">
        <v>0</v>
      </c>
      <c r="CJ374" s="36">
        <v>0</v>
      </c>
      <c r="CK374" s="36">
        <v>0</v>
      </c>
      <c r="CL374" s="36">
        <v>554231</v>
      </c>
      <c r="CM374" s="36">
        <v>-3471236</v>
      </c>
      <c r="CN374" s="36">
        <v>0</v>
      </c>
      <c r="CO374" s="36">
        <v>0</v>
      </c>
      <c r="CP374" s="36">
        <v>0</v>
      </c>
      <c r="CQ374" s="36">
        <v>0</v>
      </c>
      <c r="CR374" s="36">
        <v>0</v>
      </c>
      <c r="CS374" s="36">
        <v>0</v>
      </c>
      <c r="CT374" s="36">
        <v>0</v>
      </c>
      <c r="CU374" s="36">
        <v>0</v>
      </c>
      <c r="CV374" s="36">
        <v>0</v>
      </c>
      <c r="CW374" s="36">
        <v>0</v>
      </c>
      <c r="CX374" s="36">
        <v>0</v>
      </c>
      <c r="CY374" s="36">
        <v>0</v>
      </c>
      <c r="CZ374" s="36">
        <v>0</v>
      </c>
      <c r="DA374" s="36">
        <v>0</v>
      </c>
      <c r="DB374" s="36">
        <v>0</v>
      </c>
      <c r="DC374" s="36">
        <v>0</v>
      </c>
      <c r="DD374" s="36">
        <v>0</v>
      </c>
      <c r="DE374" s="36">
        <v>-3471236</v>
      </c>
      <c r="DF374" s="36">
        <v>0</v>
      </c>
      <c r="DG374" s="36">
        <v>0</v>
      </c>
      <c r="DH374" s="36">
        <v>0</v>
      </c>
      <c r="DI374" s="36">
        <v>0</v>
      </c>
      <c r="DJ374" s="36">
        <v>0</v>
      </c>
      <c r="DK374" s="36">
        <v>0</v>
      </c>
      <c r="DL374" s="36">
        <v>0</v>
      </c>
      <c r="DM374" s="36">
        <v>0</v>
      </c>
      <c r="DN374" s="36">
        <v>0</v>
      </c>
      <c r="DO374" s="36">
        <v>0</v>
      </c>
      <c r="DP374" s="36">
        <v>0</v>
      </c>
      <c r="DQ374" s="36">
        <v>0</v>
      </c>
      <c r="DR374" s="36">
        <v>0</v>
      </c>
      <c r="DS374" s="36">
        <v>0</v>
      </c>
      <c r="DT374" s="36">
        <v>0</v>
      </c>
      <c r="DU374" s="36">
        <v>0</v>
      </c>
      <c r="DV374" s="36">
        <v>0</v>
      </c>
      <c r="DW374" s="36">
        <v>0</v>
      </c>
      <c r="DX374" s="36">
        <v>0</v>
      </c>
      <c r="DY374" s="36">
        <v>0</v>
      </c>
      <c r="DZ374" s="36">
        <v>0</v>
      </c>
      <c r="EA374" s="36">
        <v>0</v>
      </c>
      <c r="EB374" s="36">
        <v>0</v>
      </c>
      <c r="EC374" s="36">
        <v>0</v>
      </c>
      <c r="ED374" s="36">
        <v>0</v>
      </c>
      <c r="EE374" s="36">
        <v>0</v>
      </c>
      <c r="EF374" s="36">
        <v>0</v>
      </c>
      <c r="EG374" s="36">
        <v>0</v>
      </c>
      <c r="EH374" s="36">
        <v>0</v>
      </c>
      <c r="EI374" s="36">
        <v>0</v>
      </c>
      <c r="EJ374" s="36">
        <v>0</v>
      </c>
      <c r="EK374" s="36">
        <v>0</v>
      </c>
      <c r="EL374" s="36">
        <v>0</v>
      </c>
      <c r="EM374" s="36">
        <v>0</v>
      </c>
      <c r="EN374" s="36">
        <v>0</v>
      </c>
      <c r="EO374" s="36">
        <v>0</v>
      </c>
      <c r="EP374" s="36">
        <v>0</v>
      </c>
      <c r="EQ374" s="36">
        <v>0</v>
      </c>
      <c r="ER374" s="36">
        <v>0</v>
      </c>
      <c r="ES374" s="36">
        <v>0</v>
      </c>
      <c r="ET374" s="36">
        <v>0</v>
      </c>
      <c r="EU374" s="36">
        <v>0</v>
      </c>
      <c r="EV374" s="36">
        <v>0</v>
      </c>
      <c r="EW374" s="36">
        <v>0</v>
      </c>
      <c r="EX374" s="36">
        <v>0</v>
      </c>
      <c r="EY374" s="36">
        <v>0</v>
      </c>
      <c r="EZ374" s="36">
        <v>0</v>
      </c>
      <c r="FA374" s="36">
        <v>0</v>
      </c>
      <c r="FB374" s="36">
        <v>0</v>
      </c>
      <c r="FC374" s="36">
        <v>0</v>
      </c>
      <c r="FD374" s="36">
        <v>0</v>
      </c>
      <c r="FE374" s="36">
        <v>0</v>
      </c>
      <c r="FF374" s="36">
        <v>0</v>
      </c>
      <c r="FG374" s="36">
        <v>0</v>
      </c>
      <c r="FH374" s="36">
        <v>0</v>
      </c>
      <c r="FI374" s="36">
        <v>0</v>
      </c>
      <c r="FJ374" s="36">
        <v>0</v>
      </c>
      <c r="FK374" s="36">
        <v>0</v>
      </c>
      <c r="FL374" s="36">
        <v>0</v>
      </c>
      <c r="FM374" s="36">
        <v>0</v>
      </c>
      <c r="FN374" s="36">
        <v>0</v>
      </c>
      <c r="FO374" s="36">
        <v>0</v>
      </c>
      <c r="FP374" s="36">
        <v>0</v>
      </c>
      <c r="FQ374" s="36">
        <v>554231</v>
      </c>
      <c r="FR374" s="36">
        <v>0</v>
      </c>
      <c r="FS374" s="37"/>
      <c r="FT374" s="39">
        <f t="shared" si="220"/>
        <v>0</v>
      </c>
      <c r="FU374" s="39">
        <f t="shared" si="221"/>
        <v>1087</v>
      </c>
      <c r="FV374" s="39">
        <f t="shared" si="222"/>
        <v>0</v>
      </c>
      <c r="FW374" s="39">
        <f t="shared" si="223"/>
        <v>2281041</v>
      </c>
      <c r="FX374" s="39">
        <f t="shared" si="224"/>
        <v>0</v>
      </c>
      <c r="FY374" s="39">
        <f t="shared" si="225"/>
        <v>47050</v>
      </c>
      <c r="FZ374" s="39">
        <f t="shared" si="226"/>
        <v>0</v>
      </c>
      <c r="GA374" s="39">
        <f t="shared" si="227"/>
        <v>112708</v>
      </c>
      <c r="GB374" s="39">
        <f t="shared" si="228"/>
        <v>475119</v>
      </c>
      <c r="GC374" s="39">
        <f t="shared" si="229"/>
        <v>0</v>
      </c>
      <c r="GD374" s="39">
        <f t="shared" si="230"/>
        <v>0</v>
      </c>
      <c r="GE374" s="39">
        <f t="shared" si="231"/>
        <v>0</v>
      </c>
      <c r="GF374" s="39"/>
      <c r="GG374" s="39"/>
      <c r="GH374" s="39">
        <f t="shared" si="232"/>
        <v>0</v>
      </c>
      <c r="GI374" s="39">
        <f t="shared" si="233"/>
        <v>0</v>
      </c>
      <c r="GJ374" s="39">
        <f t="shared" si="234"/>
        <v>2917005</v>
      </c>
      <c r="GK374" s="39"/>
      <c r="GL374" s="39">
        <f t="shared" si="235"/>
        <v>0</v>
      </c>
      <c r="GM374" s="39"/>
      <c r="GN374" s="39">
        <f t="shared" si="219"/>
        <v>0</v>
      </c>
      <c r="GO374" s="40">
        <f t="shared" si="236"/>
        <v>554231</v>
      </c>
      <c r="GP374" s="40">
        <f t="shared" si="237"/>
        <v>3471236</v>
      </c>
      <c r="GQ374" s="40">
        <f t="shared" si="238"/>
        <v>3471236</v>
      </c>
      <c r="GR374" s="39" t="str">
        <f>IFERROR(VLOOKUP(CONCATENATE(C374,R374,S374),'Clientes Afectados'!$L$4:$M$249,2,0),"NO")</f>
        <v>NO</v>
      </c>
      <c r="GS374" s="64">
        <f t="shared" si="218"/>
        <v>30</v>
      </c>
      <c r="GT374" s="39" t="e">
        <f>+IF(GS374&gt;#REF!,"SI","NO")</f>
        <v>#REF!</v>
      </c>
    </row>
    <row r="375" spans="1:202" x14ac:dyDescent="0.25">
      <c r="A375" s="35">
        <v>42948</v>
      </c>
      <c r="B375" s="36">
        <v>1594986</v>
      </c>
      <c r="C375" s="36">
        <v>2797207</v>
      </c>
      <c r="D375" s="36">
        <v>2797207</v>
      </c>
      <c r="E375" s="37" t="s">
        <v>282</v>
      </c>
      <c r="F375" s="37" t="s">
        <v>305</v>
      </c>
      <c r="G375" s="37" t="s">
        <v>284</v>
      </c>
      <c r="H375" s="85" t="s">
        <v>285</v>
      </c>
      <c r="I375" s="37" t="s">
        <v>286</v>
      </c>
      <c r="J375" s="37" t="s">
        <v>233</v>
      </c>
      <c r="K375" s="37" t="s">
        <v>234</v>
      </c>
      <c r="L375" s="37" t="s">
        <v>235</v>
      </c>
      <c r="M375" s="37" t="s">
        <v>245</v>
      </c>
      <c r="N375" s="37" t="s">
        <v>246</v>
      </c>
      <c r="O375" s="37" t="s">
        <v>246</v>
      </c>
      <c r="P375" s="37" t="s">
        <v>281</v>
      </c>
      <c r="Q375" s="37" t="s">
        <v>240</v>
      </c>
      <c r="R375" s="38">
        <v>42921</v>
      </c>
      <c r="S375" s="38">
        <v>42951</v>
      </c>
      <c r="T375" s="38">
        <v>42954</v>
      </c>
      <c r="U375" s="36">
        <v>200174767</v>
      </c>
      <c r="V375" s="36">
        <v>20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46</v>
      </c>
      <c r="AF375" s="36">
        <v>0</v>
      </c>
      <c r="AG375" s="36">
        <v>0</v>
      </c>
      <c r="AH375" s="36">
        <v>0</v>
      </c>
      <c r="AI375" s="36">
        <v>1294</v>
      </c>
      <c r="AJ375" s="36">
        <v>0</v>
      </c>
      <c r="AK375" s="36">
        <v>1511</v>
      </c>
      <c r="AL375" s="36"/>
      <c r="AM375" s="36"/>
      <c r="AN375" s="36">
        <v>0</v>
      </c>
      <c r="AO375" s="36"/>
      <c r="AP375" s="36"/>
      <c r="AQ375" s="36">
        <v>0</v>
      </c>
      <c r="AR375" s="36">
        <v>0</v>
      </c>
      <c r="AS375" s="36">
        <v>0</v>
      </c>
      <c r="AT375" s="36">
        <v>30</v>
      </c>
      <c r="AU375" s="36">
        <v>0</v>
      </c>
      <c r="AV375" s="36">
        <v>0</v>
      </c>
      <c r="AW375" s="36"/>
      <c r="AX375" s="36">
        <v>0</v>
      </c>
      <c r="AY375" s="36">
        <v>92212</v>
      </c>
      <c r="AZ375" s="36">
        <v>0</v>
      </c>
      <c r="BA375" s="36">
        <v>0</v>
      </c>
      <c r="BB375" s="36">
        <v>0</v>
      </c>
      <c r="BC375" s="36">
        <v>0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>
        <v>0</v>
      </c>
      <c r="BN375" s="36">
        <v>0</v>
      </c>
      <c r="BO375" s="36">
        <v>0</v>
      </c>
      <c r="BP375" s="36">
        <v>0</v>
      </c>
      <c r="BQ375" s="36">
        <v>0</v>
      </c>
      <c r="BR375" s="36">
        <v>0</v>
      </c>
      <c r="BS375" s="36">
        <v>0</v>
      </c>
      <c r="BT375" s="36">
        <v>0</v>
      </c>
      <c r="BU375" s="36">
        <v>0</v>
      </c>
      <c r="BV375" s="36">
        <v>0</v>
      </c>
      <c r="BW375" s="36">
        <v>0</v>
      </c>
      <c r="BX375" s="3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79871</v>
      </c>
      <c r="CE375" s="36">
        <v>95046</v>
      </c>
      <c r="CF375" s="36">
        <v>0</v>
      </c>
      <c r="CG375" s="36">
        <v>15175</v>
      </c>
      <c r="CH375" s="36">
        <v>0</v>
      </c>
      <c r="CI375" s="36">
        <v>0</v>
      </c>
      <c r="CJ375" s="36">
        <v>0</v>
      </c>
      <c r="CK375" s="36">
        <v>0</v>
      </c>
      <c r="CL375" s="36">
        <v>15175</v>
      </c>
      <c r="CM375" s="36">
        <v>-95046</v>
      </c>
      <c r="CN375" s="36">
        <v>0</v>
      </c>
      <c r="CO375" s="36">
        <v>0</v>
      </c>
      <c r="CP375" s="36">
        <v>0</v>
      </c>
      <c r="CQ375" s="36">
        <v>0</v>
      </c>
      <c r="CR375" s="36">
        <v>0</v>
      </c>
      <c r="CS375" s="36">
        <v>0</v>
      </c>
      <c r="CT375" s="36">
        <v>0</v>
      </c>
      <c r="CU375" s="36">
        <v>0</v>
      </c>
      <c r="CV375" s="36">
        <v>0</v>
      </c>
      <c r="CW375" s="36">
        <v>0</v>
      </c>
      <c r="CX375" s="36">
        <v>0</v>
      </c>
      <c r="CY375" s="36">
        <v>0</v>
      </c>
      <c r="CZ375" s="36">
        <v>0</v>
      </c>
      <c r="DA375" s="36">
        <v>0</v>
      </c>
      <c r="DB375" s="36">
        <v>0</v>
      </c>
      <c r="DC375" s="36">
        <v>0</v>
      </c>
      <c r="DD375" s="36">
        <v>0</v>
      </c>
      <c r="DE375" s="36">
        <v>-95046</v>
      </c>
      <c r="DF375" s="36">
        <v>0</v>
      </c>
      <c r="DG375" s="36">
        <v>0</v>
      </c>
      <c r="DH375" s="36">
        <v>0</v>
      </c>
      <c r="DI375" s="36">
        <v>0</v>
      </c>
      <c r="DJ375" s="36">
        <v>0</v>
      </c>
      <c r="DK375" s="36">
        <v>0</v>
      </c>
      <c r="DL375" s="36">
        <v>0</v>
      </c>
      <c r="DM375" s="36">
        <v>0</v>
      </c>
      <c r="DN375" s="36">
        <v>0</v>
      </c>
      <c r="DO375" s="36">
        <v>0</v>
      </c>
      <c r="DP375" s="36">
        <v>0</v>
      </c>
      <c r="DQ375" s="36">
        <v>0</v>
      </c>
      <c r="DR375" s="36">
        <v>0</v>
      </c>
      <c r="DS375" s="36">
        <v>0</v>
      </c>
      <c r="DT375" s="36">
        <v>0</v>
      </c>
      <c r="DU375" s="36">
        <v>0</v>
      </c>
      <c r="DV375" s="36">
        <v>0</v>
      </c>
      <c r="DW375" s="36">
        <v>0</v>
      </c>
      <c r="DX375" s="36">
        <v>0</v>
      </c>
      <c r="DY375" s="36">
        <v>0</v>
      </c>
      <c r="DZ375" s="36">
        <v>0</v>
      </c>
      <c r="EA375" s="36">
        <v>0</v>
      </c>
      <c r="EB375" s="36">
        <v>0</v>
      </c>
      <c r="EC375" s="36">
        <v>0</v>
      </c>
      <c r="ED375" s="36">
        <v>0</v>
      </c>
      <c r="EE375" s="36">
        <v>0</v>
      </c>
      <c r="EF375" s="36">
        <v>0</v>
      </c>
      <c r="EG375" s="36">
        <v>0</v>
      </c>
      <c r="EH375" s="36">
        <v>0</v>
      </c>
      <c r="EI375" s="36">
        <v>0</v>
      </c>
      <c r="EJ375" s="36">
        <v>0</v>
      </c>
      <c r="EK375" s="36">
        <v>0</v>
      </c>
      <c r="EL375" s="36">
        <v>0</v>
      </c>
      <c r="EM375" s="36">
        <v>0</v>
      </c>
      <c r="EN375" s="36">
        <v>0</v>
      </c>
      <c r="EO375" s="36">
        <v>0</v>
      </c>
      <c r="EP375" s="36">
        <v>0</v>
      </c>
      <c r="EQ375" s="36">
        <v>0</v>
      </c>
      <c r="ER375" s="36">
        <v>0</v>
      </c>
      <c r="ES375" s="36">
        <v>0</v>
      </c>
      <c r="ET375" s="36">
        <v>0</v>
      </c>
      <c r="EU375" s="36">
        <v>0</v>
      </c>
      <c r="EV375" s="36">
        <v>0</v>
      </c>
      <c r="EW375" s="36">
        <v>0</v>
      </c>
      <c r="EX375" s="36">
        <v>0</v>
      </c>
      <c r="EY375" s="36">
        <v>0</v>
      </c>
      <c r="EZ375" s="36">
        <v>0</v>
      </c>
      <c r="FA375" s="36">
        <v>0</v>
      </c>
      <c r="FB375" s="36">
        <v>0</v>
      </c>
      <c r="FC375" s="36">
        <v>0</v>
      </c>
      <c r="FD375" s="36">
        <v>0</v>
      </c>
      <c r="FE375" s="36">
        <v>0</v>
      </c>
      <c r="FF375" s="36">
        <v>0</v>
      </c>
      <c r="FG375" s="36">
        <v>0</v>
      </c>
      <c r="FH375" s="36">
        <v>0</v>
      </c>
      <c r="FI375" s="36">
        <v>0</v>
      </c>
      <c r="FJ375" s="36">
        <v>0</v>
      </c>
      <c r="FK375" s="36">
        <v>0</v>
      </c>
      <c r="FL375" s="36">
        <v>0</v>
      </c>
      <c r="FM375" s="36">
        <v>0</v>
      </c>
      <c r="FN375" s="36">
        <v>0</v>
      </c>
      <c r="FO375" s="36">
        <v>0</v>
      </c>
      <c r="FP375" s="36">
        <v>0</v>
      </c>
      <c r="FQ375" s="36">
        <v>15175</v>
      </c>
      <c r="FR375" s="36">
        <v>0</v>
      </c>
      <c r="FS375" s="37"/>
      <c r="FT375" s="39">
        <f t="shared" si="220"/>
        <v>0</v>
      </c>
      <c r="FU375" s="39">
        <f t="shared" si="221"/>
        <v>1087</v>
      </c>
      <c r="FV375" s="39">
        <f t="shared" si="222"/>
        <v>0</v>
      </c>
      <c r="FW375" s="39">
        <f t="shared" si="223"/>
        <v>1270</v>
      </c>
      <c r="FX375" s="39">
        <f t="shared" si="224"/>
        <v>0</v>
      </c>
      <c r="FY375" s="39">
        <f t="shared" si="225"/>
        <v>25</v>
      </c>
      <c r="FZ375" s="39">
        <f t="shared" si="226"/>
        <v>0</v>
      </c>
      <c r="GA375" s="39">
        <f t="shared" si="227"/>
        <v>77489</v>
      </c>
      <c r="GB375" s="39">
        <f t="shared" si="228"/>
        <v>0</v>
      </c>
      <c r="GC375" s="39">
        <f t="shared" si="229"/>
        <v>0</v>
      </c>
      <c r="GD375" s="39">
        <f t="shared" si="230"/>
        <v>0</v>
      </c>
      <c r="GE375" s="39">
        <f t="shared" si="231"/>
        <v>0</v>
      </c>
      <c r="GF375" s="39"/>
      <c r="GG375" s="39"/>
      <c r="GH375" s="39">
        <f t="shared" si="232"/>
        <v>0</v>
      </c>
      <c r="GI375" s="39">
        <f t="shared" si="233"/>
        <v>0</v>
      </c>
      <c r="GJ375" s="39">
        <f t="shared" si="234"/>
        <v>79871</v>
      </c>
      <c r="GK375" s="39"/>
      <c r="GL375" s="39">
        <f t="shared" si="235"/>
        <v>0</v>
      </c>
      <c r="GM375" s="39"/>
      <c r="GN375" s="39">
        <f t="shared" si="219"/>
        <v>0</v>
      </c>
      <c r="GO375" s="40">
        <f t="shared" si="236"/>
        <v>15175</v>
      </c>
      <c r="GP375" s="40">
        <f t="shared" si="237"/>
        <v>95046</v>
      </c>
      <c r="GQ375" s="40">
        <f t="shared" si="238"/>
        <v>95046</v>
      </c>
      <c r="GR375" s="39" t="str">
        <f>IFERROR(VLOOKUP(CONCATENATE(C375,R375,S375),'Clientes Afectados'!$L$4:$M$249,2,0),"NO")</f>
        <v>NO</v>
      </c>
      <c r="GS375" s="64">
        <f t="shared" si="218"/>
        <v>30</v>
      </c>
      <c r="GT375" s="39" t="e">
        <f>+IF(GS375&gt;#REF!,"SI","NO")</f>
        <v>#REF!</v>
      </c>
    </row>
    <row r="376" spans="1:202" x14ac:dyDescent="0.25">
      <c r="A376" s="35">
        <v>42917</v>
      </c>
      <c r="B376" s="36">
        <v>1594986</v>
      </c>
      <c r="C376" s="36">
        <v>532954</v>
      </c>
      <c r="D376" s="36">
        <v>532954</v>
      </c>
      <c r="E376" s="37" t="s">
        <v>342</v>
      </c>
      <c r="F376" s="37" t="s">
        <v>229</v>
      </c>
      <c r="G376" s="37" t="s">
        <v>309</v>
      </c>
      <c r="H376" s="85" t="s">
        <v>231</v>
      </c>
      <c r="I376" s="37" t="s">
        <v>310</v>
      </c>
      <c r="J376" s="37" t="s">
        <v>233</v>
      </c>
      <c r="K376" s="37" t="s">
        <v>234</v>
      </c>
      <c r="L376" s="37" t="s">
        <v>235</v>
      </c>
      <c r="M376" s="37" t="s">
        <v>311</v>
      </c>
      <c r="N376" s="37" t="s">
        <v>236</v>
      </c>
      <c r="O376" s="37" t="s">
        <v>236</v>
      </c>
      <c r="P376" s="37" t="s">
        <v>239</v>
      </c>
      <c r="Q376" s="37" t="s">
        <v>241</v>
      </c>
      <c r="R376" s="38">
        <v>42892</v>
      </c>
      <c r="S376" s="38">
        <v>42921</v>
      </c>
      <c r="T376" s="38">
        <v>42923</v>
      </c>
      <c r="U376" s="36">
        <v>198518838</v>
      </c>
      <c r="V376" s="36">
        <v>43209</v>
      </c>
      <c r="W376" s="36">
        <v>0</v>
      </c>
      <c r="X376" s="36">
        <v>13478</v>
      </c>
      <c r="Y376" s="36">
        <v>0</v>
      </c>
      <c r="Z376" s="36">
        <v>0</v>
      </c>
      <c r="AA376" s="36">
        <v>0</v>
      </c>
      <c r="AB376" s="36">
        <v>0</v>
      </c>
      <c r="AC376" s="36">
        <v>0</v>
      </c>
      <c r="AD376" s="36">
        <v>162</v>
      </c>
      <c r="AE376" s="36">
        <v>225</v>
      </c>
      <c r="AF376" s="36">
        <v>162</v>
      </c>
      <c r="AG376" s="36">
        <v>162</v>
      </c>
      <c r="AH376" s="36">
        <v>121539</v>
      </c>
      <c r="AI376" s="36">
        <v>1292</v>
      </c>
      <c r="AJ376" s="36">
        <v>0</v>
      </c>
      <c r="AK376" s="36">
        <v>3098599</v>
      </c>
      <c r="AL376" s="36"/>
      <c r="AM376" s="36"/>
      <c r="AN376" s="36">
        <v>0</v>
      </c>
      <c r="AO376" s="36"/>
      <c r="AP376" s="36"/>
      <c r="AQ376" s="36">
        <v>0</v>
      </c>
      <c r="AR376" s="36">
        <v>0</v>
      </c>
      <c r="AS376" s="36">
        <v>0</v>
      </c>
      <c r="AT376" s="36">
        <v>63914</v>
      </c>
      <c r="AU376" s="36">
        <v>0</v>
      </c>
      <c r="AV376" s="36">
        <v>0</v>
      </c>
      <c r="AW376" s="36"/>
      <c r="AX376" s="36">
        <v>0</v>
      </c>
      <c r="AY376" s="36">
        <v>143972</v>
      </c>
      <c r="AZ376" s="36">
        <v>933737</v>
      </c>
      <c r="BA376" s="36">
        <v>0</v>
      </c>
      <c r="BB376" s="36">
        <v>0</v>
      </c>
      <c r="BC376" s="36">
        <v>0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>
        <v>0</v>
      </c>
      <c r="BN376" s="36">
        <v>0</v>
      </c>
      <c r="BO376" s="36">
        <v>0</v>
      </c>
      <c r="BP376" s="36">
        <v>0</v>
      </c>
      <c r="BQ376" s="36">
        <v>0</v>
      </c>
      <c r="BR376" s="36">
        <v>0</v>
      </c>
      <c r="BS376" s="36">
        <v>0</v>
      </c>
      <c r="BT376" s="36">
        <v>0</v>
      </c>
      <c r="BU376" s="36">
        <v>0</v>
      </c>
      <c r="BV376" s="36">
        <v>0</v>
      </c>
      <c r="BW376" s="36">
        <v>0</v>
      </c>
      <c r="BX376" s="3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3666432</v>
      </c>
      <c r="CE376" s="36">
        <v>4363054</v>
      </c>
      <c r="CF376" s="36">
        <v>0</v>
      </c>
      <c r="CG376" s="36">
        <v>696622</v>
      </c>
      <c r="CH376" s="36">
        <v>0</v>
      </c>
      <c r="CI376" s="36">
        <v>0</v>
      </c>
      <c r="CJ376" s="36">
        <v>0</v>
      </c>
      <c r="CK376" s="36">
        <v>0</v>
      </c>
      <c r="CL376" s="36">
        <v>696622</v>
      </c>
      <c r="CM376" s="36">
        <v>-4363054</v>
      </c>
      <c r="CN376" s="36">
        <v>0</v>
      </c>
      <c r="CO376" s="36">
        <v>0</v>
      </c>
      <c r="CP376" s="36">
        <v>0</v>
      </c>
      <c r="CQ376" s="36">
        <v>0</v>
      </c>
      <c r="CR376" s="36">
        <v>0</v>
      </c>
      <c r="CS376" s="36">
        <v>0</v>
      </c>
      <c r="CT376" s="36">
        <v>0</v>
      </c>
      <c r="CU376" s="36">
        <v>0</v>
      </c>
      <c r="CV376" s="36">
        <v>0</v>
      </c>
      <c r="CW376" s="36">
        <v>0</v>
      </c>
      <c r="CX376" s="36">
        <v>0</v>
      </c>
      <c r="CY376" s="36">
        <v>0</v>
      </c>
      <c r="CZ376" s="36">
        <v>0</v>
      </c>
      <c r="DA376" s="36">
        <v>0</v>
      </c>
      <c r="DB376" s="36">
        <v>0</v>
      </c>
      <c r="DC376" s="36">
        <v>0</v>
      </c>
      <c r="DD376" s="36">
        <v>0</v>
      </c>
      <c r="DE376" s="36">
        <v>-4363054</v>
      </c>
      <c r="DF376" s="36">
        <v>0</v>
      </c>
      <c r="DG376" s="36">
        <v>0</v>
      </c>
      <c r="DH376" s="36">
        <v>0</v>
      </c>
      <c r="DI376" s="36">
        <v>0</v>
      </c>
      <c r="DJ376" s="36">
        <v>0</v>
      </c>
      <c r="DK376" s="36">
        <v>0</v>
      </c>
      <c r="DL376" s="36">
        <v>0</v>
      </c>
      <c r="DM376" s="36">
        <v>0</v>
      </c>
      <c r="DN376" s="36">
        <v>0</v>
      </c>
      <c r="DO376" s="36">
        <v>0</v>
      </c>
      <c r="DP376" s="36">
        <v>0</v>
      </c>
      <c r="DQ376" s="36">
        <v>0</v>
      </c>
      <c r="DR376" s="36">
        <v>0</v>
      </c>
      <c r="DS376" s="36">
        <v>0</v>
      </c>
      <c r="DT376" s="36">
        <v>0</v>
      </c>
      <c r="DU376" s="36">
        <v>0</v>
      </c>
      <c r="DV376" s="36">
        <v>0</v>
      </c>
      <c r="DW376" s="36">
        <v>0</v>
      </c>
      <c r="DX376" s="36">
        <v>0</v>
      </c>
      <c r="DY376" s="36">
        <v>0</v>
      </c>
      <c r="DZ376" s="36">
        <v>0</v>
      </c>
      <c r="EA376" s="36">
        <v>0</v>
      </c>
      <c r="EB376" s="36">
        <v>0</v>
      </c>
      <c r="EC376" s="36">
        <v>0</v>
      </c>
      <c r="ED376" s="36">
        <v>0</v>
      </c>
      <c r="EE376" s="36">
        <v>0</v>
      </c>
      <c r="EF376" s="36">
        <v>0</v>
      </c>
      <c r="EG376" s="36">
        <v>0</v>
      </c>
      <c r="EH376" s="36">
        <v>0</v>
      </c>
      <c r="EI376" s="36">
        <v>0</v>
      </c>
      <c r="EJ376" s="36">
        <v>0</v>
      </c>
      <c r="EK376" s="36">
        <v>0</v>
      </c>
      <c r="EL376" s="36">
        <v>0</v>
      </c>
      <c r="EM376" s="36">
        <v>0</v>
      </c>
      <c r="EN376" s="36">
        <v>0</v>
      </c>
      <c r="EO376" s="36">
        <v>0</v>
      </c>
      <c r="EP376" s="36">
        <v>0</v>
      </c>
      <c r="EQ376" s="36">
        <v>0</v>
      </c>
      <c r="ER376" s="36">
        <v>0</v>
      </c>
      <c r="ES376" s="36">
        <v>0</v>
      </c>
      <c r="ET376" s="36">
        <v>0</v>
      </c>
      <c r="EU376" s="36">
        <v>0</v>
      </c>
      <c r="EV376" s="36">
        <v>0</v>
      </c>
      <c r="EW376" s="36">
        <v>0</v>
      </c>
      <c r="EX376" s="36">
        <v>0</v>
      </c>
      <c r="EY376" s="36">
        <v>0</v>
      </c>
      <c r="EZ376" s="36">
        <v>0</v>
      </c>
      <c r="FA376" s="36">
        <v>0</v>
      </c>
      <c r="FB376" s="36">
        <v>0</v>
      </c>
      <c r="FC376" s="36">
        <v>0</v>
      </c>
      <c r="FD376" s="36">
        <v>0</v>
      </c>
      <c r="FE376" s="36">
        <v>0</v>
      </c>
      <c r="FF376" s="36">
        <v>0</v>
      </c>
      <c r="FG376" s="36">
        <v>0</v>
      </c>
      <c r="FH376" s="36">
        <v>0</v>
      </c>
      <c r="FI376" s="36">
        <v>0</v>
      </c>
      <c r="FJ376" s="36">
        <v>0</v>
      </c>
      <c r="FK376" s="36">
        <v>0</v>
      </c>
      <c r="FL376" s="36">
        <v>0</v>
      </c>
      <c r="FM376" s="36">
        <v>0</v>
      </c>
      <c r="FN376" s="36">
        <v>0</v>
      </c>
      <c r="FO376" s="36">
        <v>0</v>
      </c>
      <c r="FP376" s="36">
        <v>0</v>
      </c>
      <c r="FQ376" s="36">
        <v>696622</v>
      </c>
      <c r="FR376" s="36">
        <v>0</v>
      </c>
      <c r="FS376" s="37"/>
      <c r="FT376" s="39">
        <f t="shared" si="220"/>
        <v>102134</v>
      </c>
      <c r="FU376" s="39">
        <f t="shared" si="221"/>
        <v>1086</v>
      </c>
      <c r="FV376" s="39">
        <f t="shared" si="222"/>
        <v>0</v>
      </c>
      <c r="FW376" s="39">
        <f t="shared" si="223"/>
        <v>2603865</v>
      </c>
      <c r="FX376" s="39">
        <f t="shared" si="224"/>
        <v>0</v>
      </c>
      <c r="FY376" s="39">
        <f t="shared" si="225"/>
        <v>53709</v>
      </c>
      <c r="FZ376" s="39">
        <f t="shared" si="226"/>
        <v>0</v>
      </c>
      <c r="GA376" s="39">
        <f t="shared" si="227"/>
        <v>120985</v>
      </c>
      <c r="GB376" s="39">
        <f t="shared" si="228"/>
        <v>784653</v>
      </c>
      <c r="GC376" s="39">
        <f t="shared" si="229"/>
        <v>0</v>
      </c>
      <c r="GD376" s="39">
        <f t="shared" si="230"/>
        <v>0</v>
      </c>
      <c r="GE376" s="39">
        <f t="shared" si="231"/>
        <v>0</v>
      </c>
      <c r="GF376" s="39"/>
      <c r="GG376" s="39"/>
      <c r="GH376" s="39">
        <f t="shared" si="232"/>
        <v>0</v>
      </c>
      <c r="GI376" s="39">
        <f t="shared" si="233"/>
        <v>0</v>
      </c>
      <c r="GJ376" s="39">
        <f t="shared" si="234"/>
        <v>3666432</v>
      </c>
      <c r="GK376" s="39"/>
      <c r="GL376" s="39">
        <f t="shared" si="235"/>
        <v>0</v>
      </c>
      <c r="GM376" s="39"/>
      <c r="GN376" s="39">
        <f t="shared" si="219"/>
        <v>0</v>
      </c>
      <c r="GO376" s="40">
        <f t="shared" si="236"/>
        <v>696622</v>
      </c>
      <c r="GP376" s="40">
        <f t="shared" si="237"/>
        <v>4363054</v>
      </c>
      <c r="GQ376" s="40">
        <f t="shared" si="238"/>
        <v>4363054</v>
      </c>
      <c r="GR376" s="39" t="str">
        <f>IFERROR(VLOOKUP(CONCATENATE(C376,R376,S376),'Clientes Afectados'!$L$4:$M$249,2,0),"NO")</f>
        <v>NO</v>
      </c>
      <c r="GS376" s="64">
        <f t="shared" si="218"/>
        <v>29</v>
      </c>
      <c r="GT376" s="39" t="e">
        <f>+IF(GS376&gt;#REF!,"SI","NO")</f>
        <v>#REF!</v>
      </c>
    </row>
    <row r="377" spans="1:202" x14ac:dyDescent="0.25">
      <c r="A377" s="35">
        <v>42917</v>
      </c>
      <c r="B377" s="36">
        <v>1594986</v>
      </c>
      <c r="C377" s="36">
        <v>532986</v>
      </c>
      <c r="D377" s="36">
        <v>532986</v>
      </c>
      <c r="E377" s="37" t="s">
        <v>343</v>
      </c>
      <c r="F377" s="37" t="s">
        <v>258</v>
      </c>
      <c r="G377" s="37" t="s">
        <v>313</v>
      </c>
      <c r="H377" s="85" t="s">
        <v>231</v>
      </c>
      <c r="I377" s="37" t="s">
        <v>262</v>
      </c>
      <c r="J377" s="37" t="s">
        <v>233</v>
      </c>
      <c r="K377" s="37" t="s">
        <v>234</v>
      </c>
      <c r="L377" s="37" t="s">
        <v>235</v>
      </c>
      <c r="M377" s="37" t="s">
        <v>245</v>
      </c>
      <c r="N377" s="37" t="s">
        <v>246</v>
      </c>
      <c r="O377" s="37" t="s">
        <v>246</v>
      </c>
      <c r="P377" s="37" t="s">
        <v>239</v>
      </c>
      <c r="Q377" s="37" t="s">
        <v>241</v>
      </c>
      <c r="R377" s="38">
        <v>42892</v>
      </c>
      <c r="S377" s="38">
        <v>42921</v>
      </c>
      <c r="T377" s="38">
        <v>42923</v>
      </c>
      <c r="U377" s="36">
        <v>198518838</v>
      </c>
      <c r="V377" s="36">
        <v>105665</v>
      </c>
      <c r="W377" s="36">
        <v>0</v>
      </c>
      <c r="X377" s="36">
        <v>31206</v>
      </c>
      <c r="Y377" s="36">
        <v>0</v>
      </c>
      <c r="Z377" s="36">
        <v>0</v>
      </c>
      <c r="AA377" s="36">
        <v>0</v>
      </c>
      <c r="AB377" s="36">
        <v>0</v>
      </c>
      <c r="AC377" s="36">
        <v>0</v>
      </c>
      <c r="AD377" s="36">
        <v>334</v>
      </c>
      <c r="AE377" s="36">
        <v>338</v>
      </c>
      <c r="AF377" s="36">
        <v>238</v>
      </c>
      <c r="AG377" s="36">
        <v>238</v>
      </c>
      <c r="AH377" s="36">
        <v>65412</v>
      </c>
      <c r="AI377" s="36">
        <v>1292</v>
      </c>
      <c r="AJ377" s="36">
        <v>0</v>
      </c>
      <c r="AK377" s="36">
        <v>7577438</v>
      </c>
      <c r="AL377" s="36"/>
      <c r="AM377" s="36"/>
      <c r="AN377" s="36">
        <v>0</v>
      </c>
      <c r="AO377" s="36"/>
      <c r="AP377" s="36"/>
      <c r="AQ377" s="36">
        <v>0</v>
      </c>
      <c r="AR377" s="36">
        <v>0</v>
      </c>
      <c r="AS377" s="36">
        <v>0</v>
      </c>
      <c r="AT377" s="36">
        <v>156297</v>
      </c>
      <c r="AU377" s="36">
        <v>0</v>
      </c>
      <c r="AV377" s="36">
        <v>0</v>
      </c>
      <c r="AW377" s="36"/>
      <c r="AX377" s="36">
        <v>0</v>
      </c>
      <c r="AY377" s="36">
        <v>216118</v>
      </c>
      <c r="AZ377" s="36">
        <v>1371787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0</v>
      </c>
      <c r="BN377" s="36">
        <v>0</v>
      </c>
      <c r="BO377" s="36">
        <v>0</v>
      </c>
      <c r="BP377" s="36">
        <v>0</v>
      </c>
      <c r="BQ377" s="36">
        <v>0</v>
      </c>
      <c r="BR377" s="36">
        <v>0</v>
      </c>
      <c r="BS377" s="36">
        <v>0</v>
      </c>
      <c r="BT377" s="36">
        <v>0</v>
      </c>
      <c r="BU377" s="36">
        <v>0</v>
      </c>
      <c r="BV377" s="36">
        <v>0</v>
      </c>
      <c r="BW377" s="36">
        <v>0</v>
      </c>
      <c r="BX377" s="3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7889365</v>
      </c>
      <c r="CE377" s="36">
        <v>9388344</v>
      </c>
      <c r="CF377" s="36">
        <v>0</v>
      </c>
      <c r="CG377" s="36">
        <v>1498979</v>
      </c>
      <c r="CH377" s="36">
        <v>0</v>
      </c>
      <c r="CI377" s="36">
        <v>0</v>
      </c>
      <c r="CJ377" s="36">
        <v>0</v>
      </c>
      <c r="CK377" s="36">
        <v>0</v>
      </c>
      <c r="CL377" s="36">
        <v>1498979</v>
      </c>
      <c r="CM377" s="36">
        <v>-9388344</v>
      </c>
      <c r="CN377" s="36">
        <v>0</v>
      </c>
      <c r="CO377" s="36">
        <v>0</v>
      </c>
      <c r="CP377" s="36">
        <v>0</v>
      </c>
      <c r="CQ377" s="36">
        <v>0</v>
      </c>
      <c r="CR377" s="36">
        <v>0</v>
      </c>
      <c r="CS377" s="36">
        <v>0</v>
      </c>
      <c r="CT377" s="36">
        <v>0</v>
      </c>
      <c r="CU377" s="36">
        <v>0</v>
      </c>
      <c r="CV377" s="36">
        <v>0</v>
      </c>
      <c r="CW377" s="36">
        <v>0</v>
      </c>
      <c r="CX377" s="36">
        <v>0</v>
      </c>
      <c r="CY377" s="36">
        <v>0</v>
      </c>
      <c r="CZ377" s="36">
        <v>0</v>
      </c>
      <c r="DA377" s="36">
        <v>0</v>
      </c>
      <c r="DB377" s="36">
        <v>0</v>
      </c>
      <c r="DC377" s="36">
        <v>0</v>
      </c>
      <c r="DD377" s="36">
        <v>0</v>
      </c>
      <c r="DE377" s="36">
        <v>-9388344</v>
      </c>
      <c r="DF377" s="36">
        <v>0</v>
      </c>
      <c r="DG377" s="36">
        <v>0</v>
      </c>
      <c r="DH377" s="36">
        <v>0</v>
      </c>
      <c r="DI377" s="36">
        <v>0</v>
      </c>
      <c r="DJ377" s="36">
        <v>0</v>
      </c>
      <c r="DK377" s="36">
        <v>0</v>
      </c>
      <c r="DL377" s="36">
        <v>0</v>
      </c>
      <c r="DM377" s="36">
        <v>0</v>
      </c>
      <c r="DN377" s="36">
        <v>0</v>
      </c>
      <c r="DO377" s="36">
        <v>0</v>
      </c>
      <c r="DP377" s="36">
        <v>0</v>
      </c>
      <c r="DQ377" s="36">
        <v>0</v>
      </c>
      <c r="DR377" s="36">
        <v>0</v>
      </c>
      <c r="DS377" s="36">
        <v>0</v>
      </c>
      <c r="DT377" s="36">
        <v>0</v>
      </c>
      <c r="DU377" s="36">
        <v>0</v>
      </c>
      <c r="DV377" s="36">
        <v>0</v>
      </c>
      <c r="DW377" s="36">
        <v>0</v>
      </c>
      <c r="DX377" s="36">
        <v>0</v>
      </c>
      <c r="DY377" s="36">
        <v>0</v>
      </c>
      <c r="DZ377" s="36">
        <v>0</v>
      </c>
      <c r="EA377" s="36">
        <v>0</v>
      </c>
      <c r="EB377" s="36">
        <v>0</v>
      </c>
      <c r="EC377" s="36">
        <v>0</v>
      </c>
      <c r="ED377" s="36">
        <v>0</v>
      </c>
      <c r="EE377" s="36">
        <v>0</v>
      </c>
      <c r="EF377" s="36">
        <v>0</v>
      </c>
      <c r="EG377" s="36">
        <v>0</v>
      </c>
      <c r="EH377" s="36">
        <v>0</v>
      </c>
      <c r="EI377" s="36">
        <v>0</v>
      </c>
      <c r="EJ377" s="36">
        <v>0</v>
      </c>
      <c r="EK377" s="36">
        <v>0</v>
      </c>
      <c r="EL377" s="36">
        <v>0</v>
      </c>
      <c r="EM377" s="36">
        <v>0</v>
      </c>
      <c r="EN377" s="36">
        <v>0</v>
      </c>
      <c r="EO377" s="36">
        <v>0</v>
      </c>
      <c r="EP377" s="36">
        <v>0</v>
      </c>
      <c r="EQ377" s="36">
        <v>0</v>
      </c>
      <c r="ER377" s="36">
        <v>0</v>
      </c>
      <c r="ES377" s="36">
        <v>0</v>
      </c>
      <c r="ET377" s="36">
        <v>0</v>
      </c>
      <c r="EU377" s="36">
        <v>0</v>
      </c>
      <c r="EV377" s="36">
        <v>0</v>
      </c>
      <c r="EW377" s="36">
        <v>0</v>
      </c>
      <c r="EX377" s="36">
        <v>0</v>
      </c>
      <c r="EY377" s="36">
        <v>0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0</v>
      </c>
      <c r="FF377" s="36">
        <v>0</v>
      </c>
      <c r="FG377" s="36">
        <v>0</v>
      </c>
      <c r="FH377" s="36">
        <v>0</v>
      </c>
      <c r="FI377" s="36">
        <v>0</v>
      </c>
      <c r="FJ377" s="36">
        <v>0</v>
      </c>
      <c r="FK377" s="36">
        <v>0</v>
      </c>
      <c r="FL377" s="36">
        <v>0</v>
      </c>
      <c r="FM377" s="36">
        <v>0</v>
      </c>
      <c r="FN377" s="36">
        <v>0</v>
      </c>
      <c r="FO377" s="36">
        <v>0</v>
      </c>
      <c r="FP377" s="36">
        <v>0</v>
      </c>
      <c r="FQ377" s="36">
        <v>1498979</v>
      </c>
      <c r="FR377" s="36">
        <v>0</v>
      </c>
      <c r="FS377" s="37"/>
      <c r="FT377" s="39">
        <f t="shared" si="220"/>
        <v>54968</v>
      </c>
      <c r="FU377" s="39">
        <f t="shared" si="221"/>
        <v>1086</v>
      </c>
      <c r="FV377" s="39">
        <f t="shared" si="222"/>
        <v>0</v>
      </c>
      <c r="FW377" s="39">
        <f t="shared" si="223"/>
        <v>6367595</v>
      </c>
      <c r="FX377" s="39">
        <f t="shared" si="224"/>
        <v>0</v>
      </c>
      <c r="FY377" s="39">
        <f t="shared" si="225"/>
        <v>131342</v>
      </c>
      <c r="FZ377" s="39">
        <f t="shared" si="226"/>
        <v>0</v>
      </c>
      <c r="GA377" s="39">
        <f t="shared" si="227"/>
        <v>181612</v>
      </c>
      <c r="GB377" s="39">
        <f t="shared" si="228"/>
        <v>1152762</v>
      </c>
      <c r="GC377" s="39">
        <f t="shared" si="229"/>
        <v>0</v>
      </c>
      <c r="GD377" s="39">
        <f t="shared" si="230"/>
        <v>0</v>
      </c>
      <c r="GE377" s="39">
        <f t="shared" si="231"/>
        <v>0</v>
      </c>
      <c r="GF377" s="39"/>
      <c r="GG377" s="39"/>
      <c r="GH377" s="39">
        <f t="shared" si="232"/>
        <v>0</v>
      </c>
      <c r="GI377" s="39">
        <f t="shared" si="233"/>
        <v>0</v>
      </c>
      <c r="GJ377" s="39">
        <f t="shared" si="234"/>
        <v>7889365</v>
      </c>
      <c r="GK377" s="39"/>
      <c r="GL377" s="39">
        <f t="shared" si="235"/>
        <v>0</v>
      </c>
      <c r="GM377" s="39"/>
      <c r="GN377" s="39">
        <f t="shared" si="219"/>
        <v>0</v>
      </c>
      <c r="GO377" s="40">
        <f t="shared" si="236"/>
        <v>1498979</v>
      </c>
      <c r="GP377" s="40">
        <f t="shared" si="237"/>
        <v>9388344</v>
      </c>
      <c r="GQ377" s="40">
        <f t="shared" si="238"/>
        <v>9388344</v>
      </c>
      <c r="GR377" s="39" t="str">
        <f>IFERROR(VLOOKUP(CONCATENATE(C377,R377,S377),'Clientes Afectados'!$L$4:$M$249,2,0),"NO")</f>
        <v>NO</v>
      </c>
      <c r="GS377" s="64">
        <f t="shared" si="218"/>
        <v>29</v>
      </c>
      <c r="GT377" s="39" t="e">
        <f>+IF(GS377&gt;#REF!,"SI","NO")</f>
        <v>#REF!</v>
      </c>
    </row>
    <row r="378" spans="1:202" x14ac:dyDescent="0.25">
      <c r="A378" s="35">
        <v>42917</v>
      </c>
      <c r="B378" s="36">
        <v>1594986</v>
      </c>
      <c r="C378" s="36">
        <v>532990</v>
      </c>
      <c r="D378" s="36">
        <v>532990</v>
      </c>
      <c r="E378" s="37" t="s">
        <v>344</v>
      </c>
      <c r="F378" s="37" t="s">
        <v>229</v>
      </c>
      <c r="G378" s="37" t="s">
        <v>315</v>
      </c>
      <c r="H378" s="85" t="s">
        <v>231</v>
      </c>
      <c r="I378" s="37" t="s">
        <v>232</v>
      </c>
      <c r="J378" s="37" t="s">
        <v>233</v>
      </c>
      <c r="K378" s="37" t="s">
        <v>234</v>
      </c>
      <c r="L378" s="37" t="s">
        <v>235</v>
      </c>
      <c r="M378" s="37" t="s">
        <v>236</v>
      </c>
      <c r="N378" s="37" t="s">
        <v>316</v>
      </c>
      <c r="O378" s="37" t="s">
        <v>316</v>
      </c>
      <c r="P378" s="37" t="s">
        <v>239</v>
      </c>
      <c r="Q378" s="37" t="s">
        <v>241</v>
      </c>
      <c r="R378" s="38">
        <v>42860</v>
      </c>
      <c r="S378" s="38">
        <v>42921</v>
      </c>
      <c r="T378" s="38">
        <v>42923</v>
      </c>
      <c r="U378" s="36">
        <v>198518838</v>
      </c>
      <c r="V378" s="36">
        <v>189990</v>
      </c>
      <c r="W378" s="36">
        <v>0</v>
      </c>
      <c r="X378" s="36">
        <v>21169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393</v>
      </c>
      <c r="AE378" s="36">
        <v>447</v>
      </c>
      <c r="AF378" s="36">
        <v>391</v>
      </c>
      <c r="AG378" s="36">
        <v>391</v>
      </c>
      <c r="AH378" s="36">
        <v>125665</v>
      </c>
      <c r="AI378" s="36">
        <v>1292</v>
      </c>
      <c r="AJ378" s="36">
        <v>0</v>
      </c>
      <c r="AK378" s="36">
        <v>13624543</v>
      </c>
      <c r="AL378" s="36"/>
      <c r="AM378" s="36"/>
      <c r="AN378" s="36">
        <v>0</v>
      </c>
      <c r="AO378" s="36"/>
      <c r="AP378" s="36"/>
      <c r="AQ378" s="36">
        <v>0</v>
      </c>
      <c r="AR378" s="36">
        <v>0</v>
      </c>
      <c r="AS378" s="36">
        <v>0</v>
      </c>
      <c r="AT378" s="36">
        <v>281028</v>
      </c>
      <c r="AU378" s="36">
        <v>0</v>
      </c>
      <c r="AV378" s="36">
        <v>0</v>
      </c>
      <c r="AW378" s="36"/>
      <c r="AX378" s="36">
        <v>0</v>
      </c>
      <c r="AY378" s="36">
        <v>570147</v>
      </c>
      <c r="AZ378" s="36">
        <v>4506659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>
        <v>0</v>
      </c>
      <c r="BN378" s="36">
        <v>0</v>
      </c>
      <c r="BO378" s="36">
        <v>0</v>
      </c>
      <c r="BP378" s="36">
        <v>0</v>
      </c>
      <c r="BQ378" s="36">
        <v>0</v>
      </c>
      <c r="BR378" s="36">
        <v>0</v>
      </c>
      <c r="BS378" s="36">
        <v>0</v>
      </c>
      <c r="BT378" s="36">
        <v>0</v>
      </c>
      <c r="BU378" s="36">
        <v>0</v>
      </c>
      <c r="BV378" s="36">
        <v>0</v>
      </c>
      <c r="BW378" s="36">
        <v>0</v>
      </c>
      <c r="BX378" s="3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16058264</v>
      </c>
      <c r="CE378" s="36">
        <v>19109334</v>
      </c>
      <c r="CF378" s="36">
        <v>0</v>
      </c>
      <c r="CG378" s="36">
        <v>3051070</v>
      </c>
      <c r="CH378" s="36">
        <v>0</v>
      </c>
      <c r="CI378" s="36">
        <v>0</v>
      </c>
      <c r="CJ378" s="36">
        <v>0</v>
      </c>
      <c r="CK378" s="36">
        <v>0</v>
      </c>
      <c r="CL378" s="36">
        <v>3051070</v>
      </c>
      <c r="CM378" s="36">
        <v>-19109334</v>
      </c>
      <c r="CN378" s="36">
        <v>0</v>
      </c>
      <c r="CO378" s="36">
        <v>0</v>
      </c>
      <c r="CP378" s="36">
        <v>0</v>
      </c>
      <c r="CQ378" s="36">
        <v>0</v>
      </c>
      <c r="CR378" s="36">
        <v>0</v>
      </c>
      <c r="CS378" s="36">
        <v>0</v>
      </c>
      <c r="CT378" s="36">
        <v>0</v>
      </c>
      <c r="CU378" s="36">
        <v>0</v>
      </c>
      <c r="CV378" s="36">
        <v>0</v>
      </c>
      <c r="CW378" s="36">
        <v>0</v>
      </c>
      <c r="CX378" s="36">
        <v>0</v>
      </c>
      <c r="CY378" s="36">
        <v>0</v>
      </c>
      <c r="CZ378" s="36">
        <v>0</v>
      </c>
      <c r="DA378" s="36">
        <v>0</v>
      </c>
      <c r="DB378" s="36">
        <v>0</v>
      </c>
      <c r="DC378" s="36">
        <v>0</v>
      </c>
      <c r="DD378" s="36">
        <v>0</v>
      </c>
      <c r="DE378" s="36">
        <v>-19109334</v>
      </c>
      <c r="DF378" s="36">
        <v>0</v>
      </c>
      <c r="DG378" s="36">
        <v>0</v>
      </c>
      <c r="DH378" s="36">
        <v>0</v>
      </c>
      <c r="DI378" s="36">
        <v>0</v>
      </c>
      <c r="DJ378" s="36">
        <v>0</v>
      </c>
      <c r="DK378" s="36">
        <v>0</v>
      </c>
      <c r="DL378" s="36">
        <v>0</v>
      </c>
      <c r="DM378" s="36">
        <v>0</v>
      </c>
      <c r="DN378" s="36">
        <v>0</v>
      </c>
      <c r="DO378" s="36">
        <v>0</v>
      </c>
      <c r="DP378" s="36">
        <v>0</v>
      </c>
      <c r="DQ378" s="36">
        <v>0</v>
      </c>
      <c r="DR378" s="36">
        <v>0</v>
      </c>
      <c r="DS378" s="36">
        <v>0</v>
      </c>
      <c r="DT378" s="36">
        <v>0</v>
      </c>
      <c r="DU378" s="36">
        <v>0</v>
      </c>
      <c r="DV378" s="36">
        <v>0</v>
      </c>
      <c r="DW378" s="36">
        <v>0</v>
      </c>
      <c r="DX378" s="36">
        <v>0</v>
      </c>
      <c r="DY378" s="36">
        <v>0</v>
      </c>
      <c r="DZ378" s="36">
        <v>0</v>
      </c>
      <c r="EA378" s="36">
        <v>0</v>
      </c>
      <c r="EB378" s="36">
        <v>0</v>
      </c>
      <c r="EC378" s="36">
        <v>0</v>
      </c>
      <c r="ED378" s="36">
        <v>0</v>
      </c>
      <c r="EE378" s="36">
        <v>0</v>
      </c>
      <c r="EF378" s="36">
        <v>0</v>
      </c>
      <c r="EG378" s="36">
        <v>0</v>
      </c>
      <c r="EH378" s="36">
        <v>0</v>
      </c>
      <c r="EI378" s="36">
        <v>0</v>
      </c>
      <c r="EJ378" s="36">
        <v>0</v>
      </c>
      <c r="EK378" s="36">
        <v>0</v>
      </c>
      <c r="EL378" s="36">
        <v>0</v>
      </c>
      <c r="EM378" s="36">
        <v>0</v>
      </c>
      <c r="EN378" s="36">
        <v>0</v>
      </c>
      <c r="EO378" s="36">
        <v>0</v>
      </c>
      <c r="EP378" s="36">
        <v>0</v>
      </c>
      <c r="EQ378" s="36">
        <v>0</v>
      </c>
      <c r="ER378" s="36">
        <v>0</v>
      </c>
      <c r="ES378" s="36">
        <v>0</v>
      </c>
      <c r="ET378" s="36">
        <v>0</v>
      </c>
      <c r="EU378" s="36">
        <v>0</v>
      </c>
      <c r="EV378" s="36">
        <v>0</v>
      </c>
      <c r="EW378" s="36">
        <v>0</v>
      </c>
      <c r="EX378" s="36">
        <v>0</v>
      </c>
      <c r="EY378" s="36">
        <v>0</v>
      </c>
      <c r="EZ378" s="36">
        <v>0</v>
      </c>
      <c r="FA378" s="36">
        <v>0</v>
      </c>
      <c r="FB378" s="36">
        <v>0</v>
      </c>
      <c r="FC378" s="36">
        <v>0</v>
      </c>
      <c r="FD378" s="36">
        <v>0</v>
      </c>
      <c r="FE378" s="36">
        <v>0</v>
      </c>
      <c r="FF378" s="36">
        <v>0</v>
      </c>
      <c r="FG378" s="36">
        <v>0</v>
      </c>
      <c r="FH378" s="36">
        <v>0</v>
      </c>
      <c r="FI378" s="36">
        <v>0</v>
      </c>
      <c r="FJ378" s="36">
        <v>0</v>
      </c>
      <c r="FK378" s="36">
        <v>0</v>
      </c>
      <c r="FL378" s="36">
        <v>0</v>
      </c>
      <c r="FM378" s="36">
        <v>0</v>
      </c>
      <c r="FN378" s="36">
        <v>0</v>
      </c>
      <c r="FO378" s="36">
        <v>0</v>
      </c>
      <c r="FP378" s="36">
        <v>0</v>
      </c>
      <c r="FQ378" s="36">
        <v>3051070</v>
      </c>
      <c r="FR378" s="36">
        <v>0</v>
      </c>
      <c r="FS378" s="37"/>
      <c r="FT378" s="39">
        <f t="shared" si="220"/>
        <v>105601</v>
      </c>
      <c r="FU378" s="39">
        <f t="shared" si="221"/>
        <v>1086</v>
      </c>
      <c r="FV378" s="39">
        <f t="shared" si="222"/>
        <v>0</v>
      </c>
      <c r="FW378" s="39">
        <f t="shared" si="223"/>
        <v>11449196</v>
      </c>
      <c r="FX378" s="39">
        <f t="shared" si="224"/>
        <v>0</v>
      </c>
      <c r="FY378" s="39">
        <f t="shared" si="225"/>
        <v>236158</v>
      </c>
      <c r="FZ378" s="39">
        <f t="shared" si="226"/>
        <v>0</v>
      </c>
      <c r="GA378" s="39">
        <f t="shared" si="227"/>
        <v>479115</v>
      </c>
      <c r="GB378" s="39">
        <f t="shared" si="228"/>
        <v>3787108</v>
      </c>
      <c r="GC378" s="39">
        <f t="shared" si="229"/>
        <v>0</v>
      </c>
      <c r="GD378" s="39">
        <f t="shared" si="230"/>
        <v>0</v>
      </c>
      <c r="GE378" s="39">
        <f t="shared" si="231"/>
        <v>0</v>
      </c>
      <c r="GF378" s="39"/>
      <c r="GG378" s="39"/>
      <c r="GH378" s="39">
        <f t="shared" si="232"/>
        <v>0</v>
      </c>
      <c r="GI378" s="39">
        <f t="shared" si="233"/>
        <v>0</v>
      </c>
      <c r="GJ378" s="39">
        <f t="shared" si="234"/>
        <v>16058264</v>
      </c>
      <c r="GK378" s="39"/>
      <c r="GL378" s="39">
        <f t="shared" si="235"/>
        <v>0</v>
      </c>
      <c r="GM378" s="39"/>
      <c r="GN378" s="39">
        <f t="shared" si="219"/>
        <v>0</v>
      </c>
      <c r="GO378" s="40">
        <f t="shared" si="236"/>
        <v>3051070</v>
      </c>
      <c r="GP378" s="40">
        <f t="shared" si="237"/>
        <v>19109334</v>
      </c>
      <c r="GQ378" s="40">
        <f t="shared" si="238"/>
        <v>19109334</v>
      </c>
      <c r="GR378" s="39" t="str">
        <f>IFERROR(VLOOKUP(CONCATENATE(C378,R378,S378),'Clientes Afectados'!$L$4:$M$249,2,0),"NO")</f>
        <v>NO</v>
      </c>
      <c r="GS378" s="64">
        <f t="shared" si="218"/>
        <v>61</v>
      </c>
      <c r="GT378" s="39" t="e">
        <f>+IF(GS378&gt;#REF!,"SI","NO")</f>
        <v>#REF!</v>
      </c>
    </row>
    <row r="379" spans="1:202" x14ac:dyDescent="0.25">
      <c r="A379" s="35">
        <v>42917</v>
      </c>
      <c r="B379" s="36">
        <v>1594986</v>
      </c>
      <c r="C379" s="36">
        <v>532998</v>
      </c>
      <c r="D379" s="36">
        <v>532998</v>
      </c>
      <c r="E379" s="37" t="s">
        <v>228</v>
      </c>
      <c r="F379" s="37" t="s">
        <v>229</v>
      </c>
      <c r="G379" s="37" t="s">
        <v>230</v>
      </c>
      <c r="H379" s="85" t="s">
        <v>231</v>
      </c>
      <c r="I379" s="37" t="s">
        <v>232</v>
      </c>
      <c r="J379" s="37" t="s">
        <v>233</v>
      </c>
      <c r="K379" s="37" t="s">
        <v>234</v>
      </c>
      <c r="L379" s="37" t="s">
        <v>235</v>
      </c>
      <c r="M379" s="37" t="s">
        <v>236</v>
      </c>
      <c r="N379" s="37" t="s">
        <v>237</v>
      </c>
      <c r="O379" s="37" t="s">
        <v>306</v>
      </c>
      <c r="P379" s="37" t="s">
        <v>239</v>
      </c>
      <c r="Q379" s="37" t="s">
        <v>241</v>
      </c>
      <c r="R379" s="38">
        <v>42892</v>
      </c>
      <c r="S379" s="38">
        <v>42921</v>
      </c>
      <c r="T379" s="38">
        <v>42923</v>
      </c>
      <c r="U379" s="36">
        <v>198518838</v>
      </c>
      <c r="V379" s="36">
        <v>41070</v>
      </c>
      <c r="W379" s="36">
        <v>0</v>
      </c>
      <c r="X379" s="36">
        <v>10369</v>
      </c>
      <c r="Y379" s="36">
        <v>0</v>
      </c>
      <c r="Z379" s="36">
        <v>0</v>
      </c>
      <c r="AA379" s="36">
        <v>0</v>
      </c>
      <c r="AB379" s="36">
        <v>0</v>
      </c>
      <c r="AC379" s="36">
        <v>0</v>
      </c>
      <c r="AD379" s="36">
        <v>167</v>
      </c>
      <c r="AE379" s="36">
        <v>167</v>
      </c>
      <c r="AF379" s="36">
        <v>167</v>
      </c>
      <c r="AG379" s="36">
        <v>167</v>
      </c>
      <c r="AH379" s="36">
        <v>147182</v>
      </c>
      <c r="AI379" s="36">
        <v>1292</v>
      </c>
      <c r="AJ379" s="36">
        <v>0</v>
      </c>
      <c r="AK379" s="36">
        <v>2945207</v>
      </c>
      <c r="AL379" s="36"/>
      <c r="AM379" s="36"/>
      <c r="AN379" s="36">
        <v>0</v>
      </c>
      <c r="AO379" s="36"/>
      <c r="AP379" s="36"/>
      <c r="AQ379" s="36">
        <v>0</v>
      </c>
      <c r="AR379" s="36">
        <v>0</v>
      </c>
      <c r="AS379" s="36">
        <v>0</v>
      </c>
      <c r="AT379" s="36">
        <v>60750</v>
      </c>
      <c r="AU379" s="36">
        <v>0</v>
      </c>
      <c r="AV379" s="36">
        <v>0</v>
      </c>
      <c r="AW379" s="36"/>
      <c r="AX379" s="36">
        <v>0</v>
      </c>
      <c r="AY379" s="36">
        <v>106942</v>
      </c>
      <c r="AZ379" s="36">
        <v>962556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>
        <v>0</v>
      </c>
      <c r="BO379" s="36">
        <v>0</v>
      </c>
      <c r="BP379" s="36">
        <v>0</v>
      </c>
      <c r="BQ379" s="36">
        <v>0</v>
      </c>
      <c r="BR379" s="36">
        <v>0</v>
      </c>
      <c r="BS379" s="36">
        <v>0</v>
      </c>
      <c r="BT379" s="36">
        <v>0</v>
      </c>
      <c r="BU379" s="36">
        <v>0</v>
      </c>
      <c r="BV379" s="36">
        <v>0</v>
      </c>
      <c r="BW379" s="36">
        <v>0</v>
      </c>
      <c r="BX379" s="3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3549520</v>
      </c>
      <c r="CE379" s="36">
        <v>4223929</v>
      </c>
      <c r="CF379" s="36">
        <v>0</v>
      </c>
      <c r="CG379" s="36">
        <v>674409</v>
      </c>
      <c r="CH379" s="36">
        <v>0</v>
      </c>
      <c r="CI379" s="36">
        <v>0</v>
      </c>
      <c r="CJ379" s="36">
        <v>0</v>
      </c>
      <c r="CK379" s="36">
        <v>0</v>
      </c>
      <c r="CL379" s="36">
        <v>674409</v>
      </c>
      <c r="CM379" s="36">
        <v>-4223929</v>
      </c>
      <c r="CN379" s="36">
        <v>0</v>
      </c>
      <c r="CO379" s="36">
        <v>0</v>
      </c>
      <c r="CP379" s="36">
        <v>0</v>
      </c>
      <c r="CQ379" s="36">
        <v>0</v>
      </c>
      <c r="CR379" s="36">
        <v>0</v>
      </c>
      <c r="CS379" s="36">
        <v>0</v>
      </c>
      <c r="CT379" s="36">
        <v>0</v>
      </c>
      <c r="CU379" s="36">
        <v>0</v>
      </c>
      <c r="CV379" s="36">
        <v>0</v>
      </c>
      <c r="CW379" s="36">
        <v>0</v>
      </c>
      <c r="CX379" s="36">
        <v>0</v>
      </c>
      <c r="CY379" s="36">
        <v>0</v>
      </c>
      <c r="CZ379" s="36">
        <v>0</v>
      </c>
      <c r="DA379" s="36">
        <v>0</v>
      </c>
      <c r="DB379" s="36">
        <v>0</v>
      </c>
      <c r="DC379" s="36">
        <v>0</v>
      </c>
      <c r="DD379" s="36">
        <v>0</v>
      </c>
      <c r="DE379" s="36">
        <v>-4223929</v>
      </c>
      <c r="DF379" s="36">
        <v>0</v>
      </c>
      <c r="DG379" s="36">
        <v>0</v>
      </c>
      <c r="DH379" s="36">
        <v>0</v>
      </c>
      <c r="DI379" s="36">
        <v>0</v>
      </c>
      <c r="DJ379" s="36">
        <v>0</v>
      </c>
      <c r="DK379" s="36">
        <v>0</v>
      </c>
      <c r="DL379" s="36">
        <v>0</v>
      </c>
      <c r="DM379" s="36">
        <v>0</v>
      </c>
      <c r="DN379" s="36">
        <v>0</v>
      </c>
      <c r="DO379" s="36">
        <v>0</v>
      </c>
      <c r="DP379" s="36">
        <v>0</v>
      </c>
      <c r="DQ379" s="36">
        <v>0</v>
      </c>
      <c r="DR379" s="36">
        <v>0</v>
      </c>
      <c r="DS379" s="36">
        <v>0</v>
      </c>
      <c r="DT379" s="36">
        <v>0</v>
      </c>
      <c r="DU379" s="36">
        <v>0</v>
      </c>
      <c r="DV379" s="36">
        <v>0</v>
      </c>
      <c r="DW379" s="36">
        <v>0</v>
      </c>
      <c r="DX379" s="36">
        <v>0</v>
      </c>
      <c r="DY379" s="36">
        <v>0</v>
      </c>
      <c r="DZ379" s="36">
        <v>0</v>
      </c>
      <c r="EA379" s="36">
        <v>0</v>
      </c>
      <c r="EB379" s="36">
        <v>0</v>
      </c>
      <c r="EC379" s="36">
        <v>0</v>
      </c>
      <c r="ED379" s="36">
        <v>0</v>
      </c>
      <c r="EE379" s="36">
        <v>0</v>
      </c>
      <c r="EF379" s="36">
        <v>0</v>
      </c>
      <c r="EG379" s="36">
        <v>0</v>
      </c>
      <c r="EH379" s="36">
        <v>0</v>
      </c>
      <c r="EI379" s="36">
        <v>0</v>
      </c>
      <c r="EJ379" s="36">
        <v>0</v>
      </c>
      <c r="EK379" s="36">
        <v>0</v>
      </c>
      <c r="EL379" s="36">
        <v>0</v>
      </c>
      <c r="EM379" s="36">
        <v>0</v>
      </c>
      <c r="EN379" s="36">
        <v>0</v>
      </c>
      <c r="EO379" s="36">
        <v>0</v>
      </c>
      <c r="EP379" s="36">
        <v>0</v>
      </c>
      <c r="EQ379" s="36">
        <v>0</v>
      </c>
      <c r="ER379" s="36">
        <v>0</v>
      </c>
      <c r="ES379" s="36">
        <v>0</v>
      </c>
      <c r="ET379" s="36">
        <v>0</v>
      </c>
      <c r="EU379" s="36">
        <v>0</v>
      </c>
      <c r="EV379" s="36">
        <v>0</v>
      </c>
      <c r="EW379" s="36">
        <v>0</v>
      </c>
      <c r="EX379" s="36">
        <v>0</v>
      </c>
      <c r="EY379" s="36">
        <v>0</v>
      </c>
      <c r="EZ379" s="36">
        <v>0</v>
      </c>
      <c r="FA379" s="36">
        <v>0</v>
      </c>
      <c r="FB379" s="36">
        <v>0</v>
      </c>
      <c r="FC379" s="36">
        <v>0</v>
      </c>
      <c r="FD379" s="36">
        <v>0</v>
      </c>
      <c r="FE379" s="36">
        <v>0</v>
      </c>
      <c r="FF379" s="36">
        <v>0</v>
      </c>
      <c r="FG379" s="36">
        <v>0</v>
      </c>
      <c r="FH379" s="36">
        <v>0</v>
      </c>
      <c r="FI379" s="36">
        <v>0</v>
      </c>
      <c r="FJ379" s="36">
        <v>0</v>
      </c>
      <c r="FK379" s="36">
        <v>0</v>
      </c>
      <c r="FL379" s="36">
        <v>0</v>
      </c>
      <c r="FM379" s="36">
        <v>0</v>
      </c>
      <c r="FN379" s="36">
        <v>0</v>
      </c>
      <c r="FO379" s="36">
        <v>0</v>
      </c>
      <c r="FP379" s="36">
        <v>0</v>
      </c>
      <c r="FQ379" s="36">
        <v>674409</v>
      </c>
      <c r="FR379" s="36">
        <v>0</v>
      </c>
      <c r="FS379" s="37"/>
      <c r="FT379" s="39">
        <f t="shared" si="220"/>
        <v>123682</v>
      </c>
      <c r="FU379" s="39">
        <f t="shared" si="221"/>
        <v>1086</v>
      </c>
      <c r="FV379" s="39">
        <f t="shared" si="222"/>
        <v>0</v>
      </c>
      <c r="FW379" s="39">
        <f t="shared" si="223"/>
        <v>2474964</v>
      </c>
      <c r="FX379" s="39">
        <f t="shared" si="224"/>
        <v>0</v>
      </c>
      <c r="FY379" s="39">
        <f t="shared" si="225"/>
        <v>51050</v>
      </c>
      <c r="FZ379" s="39">
        <f t="shared" si="226"/>
        <v>0</v>
      </c>
      <c r="GA379" s="39">
        <f t="shared" si="227"/>
        <v>89867</v>
      </c>
      <c r="GB379" s="39">
        <f t="shared" si="228"/>
        <v>808871</v>
      </c>
      <c r="GC379" s="39">
        <f t="shared" si="229"/>
        <v>0</v>
      </c>
      <c r="GD379" s="39">
        <f t="shared" si="230"/>
        <v>0</v>
      </c>
      <c r="GE379" s="39">
        <f t="shared" si="231"/>
        <v>0</v>
      </c>
      <c r="GF379" s="39"/>
      <c r="GG379" s="39"/>
      <c r="GH379" s="39">
        <f t="shared" si="232"/>
        <v>0</v>
      </c>
      <c r="GI379" s="39">
        <f t="shared" si="233"/>
        <v>0</v>
      </c>
      <c r="GJ379" s="39">
        <f t="shared" si="234"/>
        <v>3549520</v>
      </c>
      <c r="GK379" s="39"/>
      <c r="GL379" s="39">
        <f t="shared" si="235"/>
        <v>0</v>
      </c>
      <c r="GM379" s="39"/>
      <c r="GN379" s="39">
        <f t="shared" si="219"/>
        <v>0</v>
      </c>
      <c r="GO379" s="40">
        <f t="shared" si="236"/>
        <v>674409</v>
      </c>
      <c r="GP379" s="40">
        <f t="shared" si="237"/>
        <v>4223929</v>
      </c>
      <c r="GQ379" s="40">
        <f t="shared" si="238"/>
        <v>4223929</v>
      </c>
      <c r="GR379" s="39" t="str">
        <f>IFERROR(VLOOKUP(CONCATENATE(C379,R379,S379),'Clientes Afectados'!$L$4:$M$249,2,0),"NO")</f>
        <v>NO</v>
      </c>
      <c r="GS379" s="64">
        <f t="shared" si="218"/>
        <v>29</v>
      </c>
      <c r="GT379" s="39" t="e">
        <f>+IF(GS379&gt;#REF!,"SI","NO")</f>
        <v>#REF!</v>
      </c>
    </row>
    <row r="380" spans="1:202" x14ac:dyDescent="0.25">
      <c r="A380" s="35">
        <v>42917</v>
      </c>
      <c r="B380" s="36">
        <v>1594986</v>
      </c>
      <c r="C380" s="36">
        <v>532999</v>
      </c>
      <c r="D380" s="36">
        <v>532999</v>
      </c>
      <c r="E380" s="37" t="s">
        <v>242</v>
      </c>
      <c r="F380" s="37" t="s">
        <v>229</v>
      </c>
      <c r="G380" s="37" t="s">
        <v>243</v>
      </c>
      <c r="H380" s="85" t="s">
        <v>231</v>
      </c>
      <c r="I380" s="37" t="s">
        <v>232</v>
      </c>
      <c r="J380" s="37" t="s">
        <v>233</v>
      </c>
      <c r="K380" s="37" t="s">
        <v>234</v>
      </c>
      <c r="L380" s="37" t="s">
        <v>235</v>
      </c>
      <c r="M380" s="37" t="s">
        <v>245</v>
      </c>
      <c r="N380" s="37" t="s">
        <v>246</v>
      </c>
      <c r="O380" s="37" t="s">
        <v>246</v>
      </c>
      <c r="P380" s="37" t="s">
        <v>239</v>
      </c>
      <c r="Q380" s="37" t="s">
        <v>241</v>
      </c>
      <c r="R380" s="38">
        <v>42892</v>
      </c>
      <c r="S380" s="38">
        <v>42921</v>
      </c>
      <c r="T380" s="38">
        <v>42923</v>
      </c>
      <c r="U380" s="36">
        <v>198518838</v>
      </c>
      <c r="V380" s="36">
        <v>7099</v>
      </c>
      <c r="W380" s="36">
        <v>0</v>
      </c>
      <c r="X380" s="36">
        <v>1658</v>
      </c>
      <c r="Y380" s="36">
        <v>0</v>
      </c>
      <c r="Z380" s="36">
        <v>0</v>
      </c>
      <c r="AA380" s="36">
        <v>0</v>
      </c>
      <c r="AB380" s="36">
        <v>0</v>
      </c>
      <c r="AC380" s="36">
        <v>0</v>
      </c>
      <c r="AD380" s="36">
        <v>24</v>
      </c>
      <c r="AE380" s="36">
        <v>24</v>
      </c>
      <c r="AF380" s="36">
        <v>24</v>
      </c>
      <c r="AG380" s="36">
        <v>24</v>
      </c>
      <c r="AH380" s="36">
        <v>83156</v>
      </c>
      <c r="AI380" s="36">
        <v>1292</v>
      </c>
      <c r="AJ380" s="36">
        <v>0</v>
      </c>
      <c r="AK380" s="36">
        <v>509083</v>
      </c>
      <c r="AL380" s="36"/>
      <c r="AM380" s="36"/>
      <c r="AN380" s="36">
        <v>0</v>
      </c>
      <c r="AO380" s="36"/>
      <c r="AP380" s="36"/>
      <c r="AQ380" s="36">
        <v>0</v>
      </c>
      <c r="AR380" s="36">
        <v>0</v>
      </c>
      <c r="AS380" s="36">
        <v>0</v>
      </c>
      <c r="AT380" s="36">
        <v>10501</v>
      </c>
      <c r="AU380" s="36">
        <v>0</v>
      </c>
      <c r="AV380" s="36">
        <v>0</v>
      </c>
      <c r="AW380" s="36"/>
      <c r="AX380" s="36">
        <v>0</v>
      </c>
      <c r="AY380" s="36">
        <v>15324</v>
      </c>
      <c r="AZ380" s="36">
        <v>138332</v>
      </c>
      <c r="BA380" s="36">
        <v>0</v>
      </c>
      <c r="BB380" s="36">
        <v>0</v>
      </c>
      <c r="BC380" s="36">
        <v>0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>
        <v>0</v>
      </c>
      <c r="BN380" s="36">
        <v>0</v>
      </c>
      <c r="BO380" s="36">
        <v>0</v>
      </c>
      <c r="BP380" s="36">
        <v>0</v>
      </c>
      <c r="BQ380" s="36">
        <v>0</v>
      </c>
      <c r="BR380" s="36">
        <v>0</v>
      </c>
      <c r="BS380" s="36">
        <v>0</v>
      </c>
      <c r="BT380" s="36">
        <v>0</v>
      </c>
      <c r="BU380" s="36">
        <v>0</v>
      </c>
      <c r="BV380" s="36">
        <v>0</v>
      </c>
      <c r="BW380" s="36">
        <v>0</v>
      </c>
      <c r="BX380" s="3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636712</v>
      </c>
      <c r="CE380" s="36">
        <v>757687</v>
      </c>
      <c r="CF380" s="36">
        <v>0</v>
      </c>
      <c r="CG380" s="36">
        <v>120975</v>
      </c>
      <c r="CH380" s="36">
        <v>0</v>
      </c>
      <c r="CI380" s="36">
        <v>0</v>
      </c>
      <c r="CJ380" s="36">
        <v>0</v>
      </c>
      <c r="CK380" s="36">
        <v>0</v>
      </c>
      <c r="CL380" s="36">
        <v>120975</v>
      </c>
      <c r="CM380" s="36">
        <v>-757687</v>
      </c>
      <c r="CN380" s="36">
        <v>0</v>
      </c>
      <c r="CO380" s="36">
        <v>0</v>
      </c>
      <c r="CP380" s="36">
        <v>0</v>
      </c>
      <c r="CQ380" s="36">
        <v>0</v>
      </c>
      <c r="CR380" s="36">
        <v>0</v>
      </c>
      <c r="CS380" s="36">
        <v>0</v>
      </c>
      <c r="CT380" s="36">
        <v>0</v>
      </c>
      <c r="CU380" s="36">
        <v>0</v>
      </c>
      <c r="CV380" s="36">
        <v>0</v>
      </c>
      <c r="CW380" s="36">
        <v>0</v>
      </c>
      <c r="CX380" s="36">
        <v>0</v>
      </c>
      <c r="CY380" s="36">
        <v>0</v>
      </c>
      <c r="CZ380" s="36">
        <v>0</v>
      </c>
      <c r="DA380" s="36">
        <v>0</v>
      </c>
      <c r="DB380" s="36">
        <v>0</v>
      </c>
      <c r="DC380" s="36">
        <v>0</v>
      </c>
      <c r="DD380" s="36">
        <v>0</v>
      </c>
      <c r="DE380" s="36">
        <v>-757687</v>
      </c>
      <c r="DF380" s="36">
        <v>0</v>
      </c>
      <c r="DG380" s="36">
        <v>0</v>
      </c>
      <c r="DH380" s="36">
        <v>0</v>
      </c>
      <c r="DI380" s="36">
        <v>0</v>
      </c>
      <c r="DJ380" s="36">
        <v>0</v>
      </c>
      <c r="DK380" s="36">
        <v>0</v>
      </c>
      <c r="DL380" s="36">
        <v>0</v>
      </c>
      <c r="DM380" s="36">
        <v>0</v>
      </c>
      <c r="DN380" s="36">
        <v>0</v>
      </c>
      <c r="DO380" s="36">
        <v>0</v>
      </c>
      <c r="DP380" s="36">
        <v>0</v>
      </c>
      <c r="DQ380" s="36">
        <v>0</v>
      </c>
      <c r="DR380" s="36">
        <v>0</v>
      </c>
      <c r="DS380" s="36">
        <v>0</v>
      </c>
      <c r="DT380" s="36">
        <v>0</v>
      </c>
      <c r="DU380" s="36">
        <v>0</v>
      </c>
      <c r="DV380" s="36">
        <v>0</v>
      </c>
      <c r="DW380" s="36">
        <v>0</v>
      </c>
      <c r="DX380" s="36">
        <v>0</v>
      </c>
      <c r="DY380" s="36">
        <v>0</v>
      </c>
      <c r="DZ380" s="36">
        <v>0</v>
      </c>
      <c r="EA380" s="36">
        <v>0</v>
      </c>
      <c r="EB380" s="36">
        <v>0</v>
      </c>
      <c r="EC380" s="36">
        <v>0</v>
      </c>
      <c r="ED380" s="36">
        <v>0</v>
      </c>
      <c r="EE380" s="36">
        <v>0</v>
      </c>
      <c r="EF380" s="36">
        <v>0</v>
      </c>
      <c r="EG380" s="36">
        <v>0</v>
      </c>
      <c r="EH380" s="36">
        <v>0</v>
      </c>
      <c r="EI380" s="36">
        <v>0</v>
      </c>
      <c r="EJ380" s="36">
        <v>0</v>
      </c>
      <c r="EK380" s="36">
        <v>0</v>
      </c>
      <c r="EL380" s="36">
        <v>0</v>
      </c>
      <c r="EM380" s="36">
        <v>0</v>
      </c>
      <c r="EN380" s="36">
        <v>0</v>
      </c>
      <c r="EO380" s="36">
        <v>0</v>
      </c>
      <c r="EP380" s="36">
        <v>0</v>
      </c>
      <c r="EQ380" s="36">
        <v>0</v>
      </c>
      <c r="ER380" s="36">
        <v>0</v>
      </c>
      <c r="ES380" s="36">
        <v>0</v>
      </c>
      <c r="ET380" s="36">
        <v>0</v>
      </c>
      <c r="EU380" s="36">
        <v>0</v>
      </c>
      <c r="EV380" s="36">
        <v>0</v>
      </c>
      <c r="EW380" s="36">
        <v>0</v>
      </c>
      <c r="EX380" s="36">
        <v>0</v>
      </c>
      <c r="EY380" s="36">
        <v>0</v>
      </c>
      <c r="EZ380" s="36">
        <v>0</v>
      </c>
      <c r="FA380" s="36">
        <v>0</v>
      </c>
      <c r="FB380" s="36">
        <v>0</v>
      </c>
      <c r="FC380" s="36">
        <v>0</v>
      </c>
      <c r="FD380" s="36">
        <v>0</v>
      </c>
      <c r="FE380" s="36">
        <v>0</v>
      </c>
      <c r="FF380" s="36">
        <v>0</v>
      </c>
      <c r="FG380" s="36">
        <v>0</v>
      </c>
      <c r="FH380" s="36">
        <v>0</v>
      </c>
      <c r="FI380" s="36">
        <v>0</v>
      </c>
      <c r="FJ380" s="36">
        <v>0</v>
      </c>
      <c r="FK380" s="36">
        <v>0</v>
      </c>
      <c r="FL380" s="36">
        <v>0</v>
      </c>
      <c r="FM380" s="36">
        <v>0</v>
      </c>
      <c r="FN380" s="36">
        <v>0</v>
      </c>
      <c r="FO380" s="36">
        <v>0</v>
      </c>
      <c r="FP380" s="36">
        <v>0</v>
      </c>
      <c r="FQ380" s="36">
        <v>120975</v>
      </c>
      <c r="FR380" s="36">
        <v>0</v>
      </c>
      <c r="FS380" s="37"/>
      <c r="FT380" s="39">
        <f t="shared" si="220"/>
        <v>69879</v>
      </c>
      <c r="FU380" s="39">
        <f t="shared" si="221"/>
        <v>1086</v>
      </c>
      <c r="FV380" s="39">
        <f t="shared" si="222"/>
        <v>0</v>
      </c>
      <c r="FW380" s="39">
        <f t="shared" si="223"/>
        <v>427801</v>
      </c>
      <c r="FX380" s="39">
        <f t="shared" si="224"/>
        <v>0</v>
      </c>
      <c r="FY380" s="39">
        <f t="shared" si="225"/>
        <v>8824</v>
      </c>
      <c r="FZ380" s="39">
        <f t="shared" si="226"/>
        <v>0</v>
      </c>
      <c r="GA380" s="39">
        <f t="shared" si="227"/>
        <v>12877</v>
      </c>
      <c r="GB380" s="39">
        <f t="shared" si="228"/>
        <v>116245</v>
      </c>
      <c r="GC380" s="39">
        <f t="shared" si="229"/>
        <v>0</v>
      </c>
      <c r="GD380" s="39">
        <f t="shared" si="230"/>
        <v>0</v>
      </c>
      <c r="GE380" s="39">
        <f t="shared" si="231"/>
        <v>0</v>
      </c>
      <c r="GF380" s="39"/>
      <c r="GG380" s="39"/>
      <c r="GH380" s="39">
        <f t="shared" si="232"/>
        <v>0</v>
      </c>
      <c r="GI380" s="39">
        <f t="shared" si="233"/>
        <v>0</v>
      </c>
      <c r="GJ380" s="39">
        <f t="shared" si="234"/>
        <v>636712</v>
      </c>
      <c r="GK380" s="39"/>
      <c r="GL380" s="39">
        <f t="shared" si="235"/>
        <v>0</v>
      </c>
      <c r="GM380" s="39"/>
      <c r="GN380" s="39">
        <f t="shared" si="219"/>
        <v>0</v>
      </c>
      <c r="GO380" s="40">
        <f t="shared" si="236"/>
        <v>120975</v>
      </c>
      <c r="GP380" s="40">
        <f t="shared" si="237"/>
        <v>757687</v>
      </c>
      <c r="GQ380" s="40">
        <f t="shared" si="238"/>
        <v>757687</v>
      </c>
      <c r="GR380" s="39" t="str">
        <f>IFERROR(VLOOKUP(CONCATENATE(C380,R380,S380),'Clientes Afectados'!$L$4:$M$249,2,0),"NO")</f>
        <v>NO</v>
      </c>
      <c r="GS380" s="64">
        <f t="shared" si="218"/>
        <v>29</v>
      </c>
      <c r="GT380" s="39" t="e">
        <f>+IF(GS380&gt;#REF!,"SI","NO")</f>
        <v>#REF!</v>
      </c>
    </row>
    <row r="381" spans="1:202" x14ac:dyDescent="0.25">
      <c r="A381" s="35">
        <v>42917</v>
      </c>
      <c r="B381" s="36">
        <v>1594986</v>
      </c>
      <c r="C381" s="36">
        <v>533094</v>
      </c>
      <c r="D381" s="36">
        <v>533094</v>
      </c>
      <c r="E381" s="37" t="s">
        <v>345</v>
      </c>
      <c r="F381" s="37" t="s">
        <v>229</v>
      </c>
      <c r="G381" s="37" t="s">
        <v>318</v>
      </c>
      <c r="H381" s="85" t="s">
        <v>231</v>
      </c>
      <c r="I381" s="37" t="s">
        <v>244</v>
      </c>
      <c r="J381" s="37" t="s">
        <v>233</v>
      </c>
      <c r="K381" s="37" t="s">
        <v>234</v>
      </c>
      <c r="L381" s="37" t="s">
        <v>235</v>
      </c>
      <c r="M381" s="37" t="s">
        <v>369</v>
      </c>
      <c r="N381" s="37" t="s">
        <v>245</v>
      </c>
      <c r="O381" s="37" t="s">
        <v>245</v>
      </c>
      <c r="P381" s="37" t="s">
        <v>239</v>
      </c>
      <c r="Q381" s="37" t="s">
        <v>241</v>
      </c>
      <c r="R381" s="38">
        <v>42892</v>
      </c>
      <c r="S381" s="38">
        <v>42921</v>
      </c>
      <c r="T381" s="38">
        <v>42923</v>
      </c>
      <c r="U381" s="36">
        <v>198518838</v>
      </c>
      <c r="V381" s="36">
        <v>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36">
        <v>342002</v>
      </c>
      <c r="AD381" s="36">
        <v>0</v>
      </c>
      <c r="AE381" s="36">
        <v>0</v>
      </c>
      <c r="AF381" s="36">
        <v>0</v>
      </c>
      <c r="AG381" s="36">
        <v>0</v>
      </c>
      <c r="AH381" s="36">
        <v>83156</v>
      </c>
      <c r="AI381" s="36">
        <v>1292</v>
      </c>
      <c r="AJ381" s="36">
        <v>0</v>
      </c>
      <c r="AK381" s="36">
        <v>24525613</v>
      </c>
      <c r="AL381" s="36"/>
      <c r="AM381" s="36"/>
      <c r="AN381" s="36">
        <v>0</v>
      </c>
      <c r="AO381" s="36"/>
      <c r="AP381" s="36"/>
      <c r="AQ381" s="36">
        <v>0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/>
      <c r="AX381" s="36">
        <v>0</v>
      </c>
      <c r="AY381" s="36">
        <v>432876</v>
      </c>
      <c r="AZ381" s="36">
        <v>0</v>
      </c>
      <c r="BA381" s="36">
        <v>0</v>
      </c>
      <c r="BB381" s="36">
        <v>0</v>
      </c>
      <c r="BC381" s="36">
        <v>0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>
        <v>0</v>
      </c>
      <c r="BN381" s="36">
        <v>0</v>
      </c>
      <c r="BO381" s="36">
        <v>0</v>
      </c>
      <c r="BP381" s="36">
        <v>0</v>
      </c>
      <c r="BQ381" s="36">
        <v>0</v>
      </c>
      <c r="BR381" s="36">
        <v>0</v>
      </c>
      <c r="BS381" s="36">
        <v>0</v>
      </c>
      <c r="BT381" s="36">
        <v>0</v>
      </c>
      <c r="BU381" s="36">
        <v>0</v>
      </c>
      <c r="BV381" s="36">
        <v>0</v>
      </c>
      <c r="BW381" s="36">
        <v>0</v>
      </c>
      <c r="BX381" s="3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21044485</v>
      </c>
      <c r="CE381" s="36">
        <v>25042937</v>
      </c>
      <c r="CF381" s="36">
        <v>0</v>
      </c>
      <c r="CG381" s="36">
        <v>3998452</v>
      </c>
      <c r="CH381" s="36">
        <v>0</v>
      </c>
      <c r="CI381" s="36">
        <v>0</v>
      </c>
      <c r="CJ381" s="36">
        <v>0</v>
      </c>
      <c r="CK381" s="36">
        <v>0</v>
      </c>
      <c r="CL381" s="36">
        <v>3998452</v>
      </c>
      <c r="CM381" s="36">
        <v>-25042937</v>
      </c>
      <c r="CN381" s="36">
        <v>0</v>
      </c>
      <c r="CO381" s="36">
        <v>0</v>
      </c>
      <c r="CP381" s="36">
        <v>0</v>
      </c>
      <c r="CQ381" s="36">
        <v>0</v>
      </c>
      <c r="CR381" s="36">
        <v>0</v>
      </c>
      <c r="CS381" s="36">
        <v>0</v>
      </c>
      <c r="CT381" s="36">
        <v>0</v>
      </c>
      <c r="CU381" s="36">
        <v>0</v>
      </c>
      <c r="CV381" s="36">
        <v>0</v>
      </c>
      <c r="CW381" s="36">
        <v>0</v>
      </c>
      <c r="CX381" s="36">
        <v>0</v>
      </c>
      <c r="CY381" s="36">
        <v>0</v>
      </c>
      <c r="CZ381" s="36">
        <v>0</v>
      </c>
      <c r="DA381" s="36">
        <v>0</v>
      </c>
      <c r="DB381" s="36">
        <v>0</v>
      </c>
      <c r="DC381" s="36">
        <v>0</v>
      </c>
      <c r="DD381" s="36">
        <v>0</v>
      </c>
      <c r="DE381" s="36">
        <v>-25042937</v>
      </c>
      <c r="DF381" s="36">
        <v>0</v>
      </c>
      <c r="DG381" s="36">
        <v>0</v>
      </c>
      <c r="DH381" s="36">
        <v>0</v>
      </c>
      <c r="DI381" s="36">
        <v>0</v>
      </c>
      <c r="DJ381" s="36">
        <v>0</v>
      </c>
      <c r="DK381" s="36">
        <v>0</v>
      </c>
      <c r="DL381" s="36">
        <v>0</v>
      </c>
      <c r="DM381" s="36">
        <v>0</v>
      </c>
      <c r="DN381" s="36">
        <v>0</v>
      </c>
      <c r="DO381" s="36">
        <v>0</v>
      </c>
      <c r="DP381" s="36">
        <v>0</v>
      </c>
      <c r="DQ381" s="36">
        <v>0</v>
      </c>
      <c r="DR381" s="36">
        <v>0</v>
      </c>
      <c r="DS381" s="36">
        <v>0</v>
      </c>
      <c r="DT381" s="36">
        <v>0</v>
      </c>
      <c r="DU381" s="36">
        <v>0</v>
      </c>
      <c r="DV381" s="36">
        <v>0</v>
      </c>
      <c r="DW381" s="36">
        <v>0</v>
      </c>
      <c r="DX381" s="36">
        <v>0</v>
      </c>
      <c r="DY381" s="36">
        <v>0</v>
      </c>
      <c r="DZ381" s="36">
        <v>0</v>
      </c>
      <c r="EA381" s="36">
        <v>0</v>
      </c>
      <c r="EB381" s="36">
        <v>0</v>
      </c>
      <c r="EC381" s="36">
        <v>0</v>
      </c>
      <c r="ED381" s="36">
        <v>0</v>
      </c>
      <c r="EE381" s="36">
        <v>0</v>
      </c>
      <c r="EF381" s="36">
        <v>0</v>
      </c>
      <c r="EG381" s="36">
        <v>0</v>
      </c>
      <c r="EH381" s="36">
        <v>0</v>
      </c>
      <c r="EI381" s="36">
        <v>0</v>
      </c>
      <c r="EJ381" s="36">
        <v>0</v>
      </c>
      <c r="EK381" s="36">
        <v>0</v>
      </c>
      <c r="EL381" s="36">
        <v>0</v>
      </c>
      <c r="EM381" s="36">
        <v>0</v>
      </c>
      <c r="EN381" s="36">
        <v>0</v>
      </c>
      <c r="EO381" s="36">
        <v>0</v>
      </c>
      <c r="EP381" s="36">
        <v>0</v>
      </c>
      <c r="EQ381" s="36">
        <v>0</v>
      </c>
      <c r="ER381" s="36">
        <v>0</v>
      </c>
      <c r="ES381" s="36">
        <v>0</v>
      </c>
      <c r="ET381" s="36">
        <v>0</v>
      </c>
      <c r="EU381" s="36">
        <v>0</v>
      </c>
      <c r="EV381" s="36">
        <v>0</v>
      </c>
      <c r="EW381" s="36">
        <v>0</v>
      </c>
      <c r="EX381" s="36">
        <v>0</v>
      </c>
      <c r="EY381" s="36">
        <v>0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0</v>
      </c>
      <c r="FF381" s="36">
        <v>0</v>
      </c>
      <c r="FG381" s="36">
        <v>0</v>
      </c>
      <c r="FH381" s="36">
        <v>0</v>
      </c>
      <c r="FI381" s="36">
        <v>0</v>
      </c>
      <c r="FJ381" s="36">
        <v>0</v>
      </c>
      <c r="FK381" s="36">
        <v>0</v>
      </c>
      <c r="FL381" s="36">
        <v>0</v>
      </c>
      <c r="FM381" s="36">
        <v>0</v>
      </c>
      <c r="FN381" s="36">
        <v>0</v>
      </c>
      <c r="FO381" s="36">
        <v>0</v>
      </c>
      <c r="FP381" s="36">
        <v>0</v>
      </c>
      <c r="FQ381" s="36">
        <v>3998452</v>
      </c>
      <c r="FR381" s="36">
        <v>0</v>
      </c>
      <c r="FS381" s="37"/>
      <c r="FT381" s="39">
        <f t="shared" si="220"/>
        <v>69879</v>
      </c>
      <c r="FU381" s="39">
        <f t="shared" si="221"/>
        <v>1086</v>
      </c>
      <c r="FV381" s="39">
        <f t="shared" si="222"/>
        <v>0</v>
      </c>
      <c r="FW381" s="39">
        <f t="shared" si="223"/>
        <v>20609759</v>
      </c>
      <c r="FX381" s="39">
        <f t="shared" si="224"/>
        <v>0</v>
      </c>
      <c r="FY381" s="39">
        <f t="shared" si="225"/>
        <v>0</v>
      </c>
      <c r="FZ381" s="39">
        <f t="shared" si="226"/>
        <v>0</v>
      </c>
      <c r="GA381" s="39">
        <f t="shared" si="227"/>
        <v>363761</v>
      </c>
      <c r="GB381" s="39">
        <f t="shared" si="228"/>
        <v>0</v>
      </c>
      <c r="GC381" s="39">
        <f t="shared" si="229"/>
        <v>0</v>
      </c>
      <c r="GD381" s="39">
        <f t="shared" si="230"/>
        <v>0</v>
      </c>
      <c r="GE381" s="39">
        <f t="shared" si="231"/>
        <v>0</v>
      </c>
      <c r="GF381" s="39"/>
      <c r="GG381" s="39"/>
      <c r="GH381" s="39">
        <f t="shared" si="232"/>
        <v>0</v>
      </c>
      <c r="GI381" s="39">
        <f t="shared" si="233"/>
        <v>0</v>
      </c>
      <c r="GJ381" s="39">
        <f t="shared" si="234"/>
        <v>21044485</v>
      </c>
      <c r="GK381" s="39"/>
      <c r="GL381" s="39">
        <f t="shared" si="235"/>
        <v>0</v>
      </c>
      <c r="GM381" s="39"/>
      <c r="GN381" s="39">
        <f t="shared" si="219"/>
        <v>0</v>
      </c>
      <c r="GO381" s="40">
        <f t="shared" si="236"/>
        <v>3998452</v>
      </c>
      <c r="GP381" s="40">
        <f t="shared" si="237"/>
        <v>25042937</v>
      </c>
      <c r="GQ381" s="40">
        <f t="shared" si="238"/>
        <v>25042937</v>
      </c>
      <c r="GR381" s="39" t="str">
        <f>IFERROR(VLOOKUP(CONCATENATE(C381,R381,S381),'Clientes Afectados'!$L$4:$M$249,2,0),"NO")</f>
        <v>NO</v>
      </c>
      <c r="GS381" s="64">
        <f t="shared" si="218"/>
        <v>29</v>
      </c>
      <c r="GT381" s="39" t="e">
        <f>+IF(GS381&gt;#REF!,"SI","NO")</f>
        <v>#REF!</v>
      </c>
    </row>
    <row r="382" spans="1:202" x14ac:dyDescent="0.25">
      <c r="A382" s="35">
        <v>42917</v>
      </c>
      <c r="B382" s="36">
        <v>1594986</v>
      </c>
      <c r="C382" s="36">
        <v>533096</v>
      </c>
      <c r="D382" s="36">
        <v>533096</v>
      </c>
      <c r="E382" s="37" t="s">
        <v>346</v>
      </c>
      <c r="F382" s="37" t="s">
        <v>229</v>
      </c>
      <c r="G382" s="37" t="s">
        <v>320</v>
      </c>
      <c r="H382" s="85" t="s">
        <v>231</v>
      </c>
      <c r="I382" s="37" t="s">
        <v>244</v>
      </c>
      <c r="J382" s="37" t="s">
        <v>233</v>
      </c>
      <c r="K382" s="37" t="s">
        <v>234</v>
      </c>
      <c r="L382" s="37" t="s">
        <v>235</v>
      </c>
      <c r="M382" s="37" t="s">
        <v>369</v>
      </c>
      <c r="N382" s="37" t="s">
        <v>256</v>
      </c>
      <c r="O382" s="37" t="s">
        <v>245</v>
      </c>
      <c r="P382" s="37" t="s">
        <v>239</v>
      </c>
      <c r="Q382" s="37" t="s">
        <v>241</v>
      </c>
      <c r="R382" s="38">
        <v>42892</v>
      </c>
      <c r="S382" s="38">
        <v>42921</v>
      </c>
      <c r="T382" s="38">
        <v>42923</v>
      </c>
      <c r="U382" s="36">
        <v>198518838</v>
      </c>
      <c r="V382" s="36">
        <v>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36">
        <v>50224</v>
      </c>
      <c r="AD382" s="36">
        <v>0</v>
      </c>
      <c r="AE382" s="36">
        <v>0</v>
      </c>
      <c r="AF382" s="36">
        <v>0</v>
      </c>
      <c r="AG382" s="36">
        <v>0</v>
      </c>
      <c r="AH382" s="36">
        <v>121539</v>
      </c>
      <c r="AI382" s="36">
        <v>1292</v>
      </c>
      <c r="AJ382" s="36">
        <v>0</v>
      </c>
      <c r="AK382" s="36">
        <v>3601659</v>
      </c>
      <c r="AL382" s="36"/>
      <c r="AM382" s="36"/>
      <c r="AN382" s="36">
        <v>0</v>
      </c>
      <c r="AO382" s="36"/>
      <c r="AP382" s="36"/>
      <c r="AQ382" s="36">
        <v>0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/>
      <c r="AX382" s="36">
        <v>0</v>
      </c>
      <c r="AY382" s="36">
        <v>63846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>
        <v>0</v>
      </c>
      <c r="BN382" s="36">
        <v>0</v>
      </c>
      <c r="BO382" s="36">
        <v>0</v>
      </c>
      <c r="BP382" s="36">
        <v>0</v>
      </c>
      <c r="BQ382" s="36">
        <v>0</v>
      </c>
      <c r="BR382" s="36">
        <v>0</v>
      </c>
      <c r="BS382" s="36">
        <v>0</v>
      </c>
      <c r="BT382" s="36">
        <v>0</v>
      </c>
      <c r="BU382" s="36">
        <v>0</v>
      </c>
      <c r="BV382" s="36">
        <v>0</v>
      </c>
      <c r="BW382" s="36">
        <v>0</v>
      </c>
      <c r="BX382" s="3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3183476</v>
      </c>
      <c r="CE382" s="36">
        <v>3788336</v>
      </c>
      <c r="CF382" s="36">
        <v>0</v>
      </c>
      <c r="CG382" s="36">
        <v>604860</v>
      </c>
      <c r="CH382" s="36">
        <v>0</v>
      </c>
      <c r="CI382" s="36">
        <v>0</v>
      </c>
      <c r="CJ382" s="36">
        <v>0</v>
      </c>
      <c r="CK382" s="36">
        <v>0</v>
      </c>
      <c r="CL382" s="36">
        <v>604860</v>
      </c>
      <c r="CM382" s="36">
        <v>-3788336</v>
      </c>
      <c r="CN382" s="36">
        <v>0</v>
      </c>
      <c r="CO382" s="36">
        <v>0</v>
      </c>
      <c r="CP382" s="36">
        <v>0</v>
      </c>
      <c r="CQ382" s="36">
        <v>0</v>
      </c>
      <c r="CR382" s="36">
        <v>0</v>
      </c>
      <c r="CS382" s="36">
        <v>0</v>
      </c>
      <c r="CT382" s="36">
        <v>0</v>
      </c>
      <c r="CU382" s="36">
        <v>0</v>
      </c>
      <c r="CV382" s="36">
        <v>0</v>
      </c>
      <c r="CW382" s="36">
        <v>0</v>
      </c>
      <c r="CX382" s="36">
        <v>0</v>
      </c>
      <c r="CY382" s="36">
        <v>0</v>
      </c>
      <c r="CZ382" s="36">
        <v>0</v>
      </c>
      <c r="DA382" s="36">
        <v>0</v>
      </c>
      <c r="DB382" s="36">
        <v>0</v>
      </c>
      <c r="DC382" s="36">
        <v>0</v>
      </c>
      <c r="DD382" s="36">
        <v>0</v>
      </c>
      <c r="DE382" s="36">
        <v>-3788336</v>
      </c>
      <c r="DF382" s="36">
        <v>0</v>
      </c>
      <c r="DG382" s="36">
        <v>0</v>
      </c>
      <c r="DH382" s="36">
        <v>0</v>
      </c>
      <c r="DI382" s="36">
        <v>0</v>
      </c>
      <c r="DJ382" s="36">
        <v>0</v>
      </c>
      <c r="DK382" s="36">
        <v>0</v>
      </c>
      <c r="DL382" s="36">
        <v>0</v>
      </c>
      <c r="DM382" s="36">
        <v>0</v>
      </c>
      <c r="DN382" s="36">
        <v>0</v>
      </c>
      <c r="DO382" s="36">
        <v>0</v>
      </c>
      <c r="DP382" s="36">
        <v>0</v>
      </c>
      <c r="DQ382" s="36">
        <v>0</v>
      </c>
      <c r="DR382" s="36">
        <v>0</v>
      </c>
      <c r="DS382" s="36">
        <v>0</v>
      </c>
      <c r="DT382" s="36">
        <v>0</v>
      </c>
      <c r="DU382" s="36">
        <v>0</v>
      </c>
      <c r="DV382" s="36">
        <v>0</v>
      </c>
      <c r="DW382" s="36">
        <v>0</v>
      </c>
      <c r="DX382" s="36">
        <v>0</v>
      </c>
      <c r="DY382" s="36">
        <v>0</v>
      </c>
      <c r="DZ382" s="36">
        <v>0</v>
      </c>
      <c r="EA382" s="36">
        <v>0</v>
      </c>
      <c r="EB382" s="36">
        <v>0</v>
      </c>
      <c r="EC382" s="36">
        <v>0</v>
      </c>
      <c r="ED382" s="36">
        <v>0</v>
      </c>
      <c r="EE382" s="36">
        <v>0</v>
      </c>
      <c r="EF382" s="36">
        <v>0</v>
      </c>
      <c r="EG382" s="36">
        <v>0</v>
      </c>
      <c r="EH382" s="36">
        <v>0</v>
      </c>
      <c r="EI382" s="36">
        <v>0</v>
      </c>
      <c r="EJ382" s="36">
        <v>0</v>
      </c>
      <c r="EK382" s="36">
        <v>0</v>
      </c>
      <c r="EL382" s="36">
        <v>0</v>
      </c>
      <c r="EM382" s="36">
        <v>0</v>
      </c>
      <c r="EN382" s="36">
        <v>0</v>
      </c>
      <c r="EO382" s="36">
        <v>0</v>
      </c>
      <c r="EP382" s="36">
        <v>0</v>
      </c>
      <c r="EQ382" s="36">
        <v>0</v>
      </c>
      <c r="ER382" s="36">
        <v>0</v>
      </c>
      <c r="ES382" s="36">
        <v>0</v>
      </c>
      <c r="ET382" s="36">
        <v>0</v>
      </c>
      <c r="EU382" s="36">
        <v>0</v>
      </c>
      <c r="EV382" s="36">
        <v>0</v>
      </c>
      <c r="EW382" s="36">
        <v>0</v>
      </c>
      <c r="EX382" s="36">
        <v>0</v>
      </c>
      <c r="EY382" s="36">
        <v>0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>
        <v>0</v>
      </c>
      <c r="FF382" s="36">
        <v>0</v>
      </c>
      <c r="FG382" s="36">
        <v>0</v>
      </c>
      <c r="FH382" s="36">
        <v>0</v>
      </c>
      <c r="FI382" s="36">
        <v>0</v>
      </c>
      <c r="FJ382" s="36">
        <v>0</v>
      </c>
      <c r="FK382" s="36">
        <v>0</v>
      </c>
      <c r="FL382" s="36">
        <v>0</v>
      </c>
      <c r="FM382" s="36">
        <v>0</v>
      </c>
      <c r="FN382" s="36">
        <v>0</v>
      </c>
      <c r="FO382" s="36">
        <v>0</v>
      </c>
      <c r="FP382" s="36">
        <v>0</v>
      </c>
      <c r="FQ382" s="36">
        <v>604860</v>
      </c>
      <c r="FR382" s="36">
        <v>0</v>
      </c>
      <c r="FS382" s="37"/>
      <c r="FT382" s="39">
        <f t="shared" si="220"/>
        <v>102134</v>
      </c>
      <c r="FU382" s="39">
        <f t="shared" si="221"/>
        <v>1086</v>
      </c>
      <c r="FV382" s="39">
        <f t="shared" si="222"/>
        <v>0</v>
      </c>
      <c r="FW382" s="39">
        <f t="shared" si="223"/>
        <v>3026604</v>
      </c>
      <c r="FX382" s="39">
        <f t="shared" si="224"/>
        <v>0</v>
      </c>
      <c r="FY382" s="39">
        <f t="shared" si="225"/>
        <v>0</v>
      </c>
      <c r="FZ382" s="39">
        <f t="shared" si="226"/>
        <v>0</v>
      </c>
      <c r="GA382" s="39">
        <f t="shared" si="227"/>
        <v>53652</v>
      </c>
      <c r="GB382" s="39">
        <f t="shared" si="228"/>
        <v>0</v>
      </c>
      <c r="GC382" s="39">
        <f t="shared" si="229"/>
        <v>0</v>
      </c>
      <c r="GD382" s="39">
        <f t="shared" si="230"/>
        <v>0</v>
      </c>
      <c r="GE382" s="39">
        <f t="shared" si="231"/>
        <v>0</v>
      </c>
      <c r="GF382" s="39"/>
      <c r="GG382" s="39"/>
      <c r="GH382" s="39">
        <f t="shared" si="232"/>
        <v>0</v>
      </c>
      <c r="GI382" s="39">
        <f t="shared" si="233"/>
        <v>0</v>
      </c>
      <c r="GJ382" s="39">
        <f t="shared" si="234"/>
        <v>3183476</v>
      </c>
      <c r="GK382" s="39"/>
      <c r="GL382" s="39">
        <f t="shared" si="235"/>
        <v>0</v>
      </c>
      <c r="GM382" s="39"/>
      <c r="GN382" s="39">
        <f t="shared" si="219"/>
        <v>0</v>
      </c>
      <c r="GO382" s="40">
        <f t="shared" si="236"/>
        <v>604860</v>
      </c>
      <c r="GP382" s="40">
        <f t="shared" si="237"/>
        <v>3788336</v>
      </c>
      <c r="GQ382" s="40">
        <f t="shared" si="238"/>
        <v>3788336</v>
      </c>
      <c r="GR382" s="39" t="str">
        <f>IFERROR(VLOOKUP(CONCATENATE(C382,R382,S382),'Clientes Afectados'!$L$4:$M$249,2,0),"NO")</f>
        <v>NO</v>
      </c>
      <c r="GS382" s="64">
        <f t="shared" si="218"/>
        <v>29</v>
      </c>
      <c r="GT382" s="39" t="e">
        <f>+IF(GS382&gt;#REF!,"SI","NO")</f>
        <v>#REF!</v>
      </c>
    </row>
    <row r="383" spans="1:202" x14ac:dyDescent="0.25">
      <c r="A383" s="35">
        <v>42917</v>
      </c>
      <c r="B383" s="36">
        <v>1594986</v>
      </c>
      <c r="C383" s="36">
        <v>533097</v>
      </c>
      <c r="D383" s="36">
        <v>533097</v>
      </c>
      <c r="E383" s="37" t="s">
        <v>247</v>
      </c>
      <c r="F383" s="37" t="s">
        <v>229</v>
      </c>
      <c r="G383" s="37" t="s">
        <v>248</v>
      </c>
      <c r="H383" s="85" t="s">
        <v>231</v>
      </c>
      <c r="I383" s="37" t="s">
        <v>244</v>
      </c>
      <c r="J383" s="37" t="s">
        <v>233</v>
      </c>
      <c r="K383" s="37" t="s">
        <v>234</v>
      </c>
      <c r="L383" s="37" t="s">
        <v>235</v>
      </c>
      <c r="M383" s="37" t="s">
        <v>369</v>
      </c>
      <c r="N383" s="37" t="s">
        <v>245</v>
      </c>
      <c r="O383" s="37" t="s">
        <v>245</v>
      </c>
      <c r="P383" s="37" t="s">
        <v>239</v>
      </c>
      <c r="Q383" s="37" t="s">
        <v>241</v>
      </c>
      <c r="R383" s="38">
        <v>42892</v>
      </c>
      <c r="S383" s="38">
        <v>42921</v>
      </c>
      <c r="T383" s="38">
        <v>42923</v>
      </c>
      <c r="U383" s="36">
        <v>198518838</v>
      </c>
      <c r="V383" s="36">
        <v>41707</v>
      </c>
      <c r="W383" s="36">
        <v>0</v>
      </c>
      <c r="X383" s="36">
        <v>15989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95</v>
      </c>
      <c r="AE383" s="36">
        <v>98</v>
      </c>
      <c r="AF383" s="36">
        <v>92</v>
      </c>
      <c r="AG383" s="36">
        <v>92</v>
      </c>
      <c r="AH383" s="36">
        <v>200886</v>
      </c>
      <c r="AI383" s="36">
        <v>1292</v>
      </c>
      <c r="AJ383" s="36">
        <v>0</v>
      </c>
      <c r="AK383" s="36">
        <v>2990888</v>
      </c>
      <c r="AL383" s="36"/>
      <c r="AM383" s="36"/>
      <c r="AN383" s="36">
        <v>0</v>
      </c>
      <c r="AO383" s="36"/>
      <c r="AP383" s="36"/>
      <c r="AQ383" s="36">
        <v>0</v>
      </c>
      <c r="AR383" s="36">
        <v>0</v>
      </c>
      <c r="AS383" s="36">
        <v>0</v>
      </c>
      <c r="AT383" s="36">
        <v>61692</v>
      </c>
      <c r="AU383" s="36">
        <v>0</v>
      </c>
      <c r="AV383" s="36">
        <v>0</v>
      </c>
      <c r="AW383" s="36"/>
      <c r="AX383" s="36">
        <v>0</v>
      </c>
      <c r="AY383" s="36">
        <v>62569</v>
      </c>
      <c r="AZ383" s="36">
        <v>530271</v>
      </c>
      <c r="BA383" s="36">
        <v>0</v>
      </c>
      <c r="BB383" s="36">
        <v>0</v>
      </c>
      <c r="BC383" s="36">
        <v>0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>
        <v>0</v>
      </c>
      <c r="BN383" s="36">
        <v>0</v>
      </c>
      <c r="BO383" s="36">
        <v>0</v>
      </c>
      <c r="BP383" s="36">
        <v>0</v>
      </c>
      <c r="BQ383" s="36">
        <v>0</v>
      </c>
      <c r="BR383" s="36">
        <v>0</v>
      </c>
      <c r="BS383" s="36">
        <v>0</v>
      </c>
      <c r="BT383" s="36">
        <v>0</v>
      </c>
      <c r="BU383" s="36">
        <v>0</v>
      </c>
      <c r="BV383" s="36">
        <v>0</v>
      </c>
      <c r="BW383" s="36">
        <v>0</v>
      </c>
      <c r="BX383" s="3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3233276</v>
      </c>
      <c r="CE383" s="36">
        <v>3847598</v>
      </c>
      <c r="CF383" s="36">
        <v>0</v>
      </c>
      <c r="CG383" s="36">
        <v>614322</v>
      </c>
      <c r="CH383" s="36">
        <v>0</v>
      </c>
      <c r="CI383" s="36">
        <v>0</v>
      </c>
      <c r="CJ383" s="36">
        <v>0</v>
      </c>
      <c r="CK383" s="36">
        <v>0</v>
      </c>
      <c r="CL383" s="36">
        <v>614322</v>
      </c>
      <c r="CM383" s="36">
        <v>-3847598</v>
      </c>
      <c r="CN383" s="36">
        <v>0</v>
      </c>
      <c r="CO383" s="36">
        <v>0</v>
      </c>
      <c r="CP383" s="36">
        <v>0</v>
      </c>
      <c r="CQ383" s="36">
        <v>0</v>
      </c>
      <c r="CR383" s="36">
        <v>0</v>
      </c>
      <c r="CS383" s="36">
        <v>0</v>
      </c>
      <c r="CT383" s="36">
        <v>0</v>
      </c>
      <c r="CU383" s="36">
        <v>0</v>
      </c>
      <c r="CV383" s="36">
        <v>0</v>
      </c>
      <c r="CW383" s="36">
        <v>0</v>
      </c>
      <c r="CX383" s="36">
        <v>0</v>
      </c>
      <c r="CY383" s="36">
        <v>0</v>
      </c>
      <c r="CZ383" s="36">
        <v>0</v>
      </c>
      <c r="DA383" s="36">
        <v>0</v>
      </c>
      <c r="DB383" s="36">
        <v>0</v>
      </c>
      <c r="DC383" s="36">
        <v>0</v>
      </c>
      <c r="DD383" s="36">
        <v>0</v>
      </c>
      <c r="DE383" s="36">
        <v>-3847598</v>
      </c>
      <c r="DF383" s="36">
        <v>0</v>
      </c>
      <c r="DG383" s="36">
        <v>0</v>
      </c>
      <c r="DH383" s="36">
        <v>0</v>
      </c>
      <c r="DI383" s="36">
        <v>0</v>
      </c>
      <c r="DJ383" s="36">
        <v>0</v>
      </c>
      <c r="DK383" s="36">
        <v>0</v>
      </c>
      <c r="DL383" s="36">
        <v>0</v>
      </c>
      <c r="DM383" s="36">
        <v>0</v>
      </c>
      <c r="DN383" s="36">
        <v>0</v>
      </c>
      <c r="DO383" s="36">
        <v>0</v>
      </c>
      <c r="DP383" s="36">
        <v>0</v>
      </c>
      <c r="DQ383" s="36">
        <v>0</v>
      </c>
      <c r="DR383" s="36">
        <v>0</v>
      </c>
      <c r="DS383" s="36">
        <v>0</v>
      </c>
      <c r="DT383" s="36">
        <v>0</v>
      </c>
      <c r="DU383" s="36">
        <v>0</v>
      </c>
      <c r="DV383" s="36">
        <v>0</v>
      </c>
      <c r="DW383" s="36">
        <v>0</v>
      </c>
      <c r="DX383" s="36">
        <v>0</v>
      </c>
      <c r="DY383" s="36">
        <v>0</v>
      </c>
      <c r="DZ383" s="36">
        <v>0</v>
      </c>
      <c r="EA383" s="36">
        <v>0</v>
      </c>
      <c r="EB383" s="36">
        <v>0</v>
      </c>
      <c r="EC383" s="36">
        <v>0</v>
      </c>
      <c r="ED383" s="36">
        <v>0</v>
      </c>
      <c r="EE383" s="36">
        <v>0</v>
      </c>
      <c r="EF383" s="36">
        <v>0</v>
      </c>
      <c r="EG383" s="36">
        <v>0</v>
      </c>
      <c r="EH383" s="36">
        <v>0</v>
      </c>
      <c r="EI383" s="36">
        <v>0</v>
      </c>
      <c r="EJ383" s="36">
        <v>0</v>
      </c>
      <c r="EK383" s="36">
        <v>0</v>
      </c>
      <c r="EL383" s="36">
        <v>0</v>
      </c>
      <c r="EM383" s="36">
        <v>0</v>
      </c>
      <c r="EN383" s="36">
        <v>0</v>
      </c>
      <c r="EO383" s="36">
        <v>0</v>
      </c>
      <c r="EP383" s="36">
        <v>0</v>
      </c>
      <c r="EQ383" s="36">
        <v>0</v>
      </c>
      <c r="ER383" s="36">
        <v>0</v>
      </c>
      <c r="ES383" s="36">
        <v>0</v>
      </c>
      <c r="ET383" s="36">
        <v>0</v>
      </c>
      <c r="EU383" s="36">
        <v>0</v>
      </c>
      <c r="EV383" s="36">
        <v>0</v>
      </c>
      <c r="EW383" s="36">
        <v>0</v>
      </c>
      <c r="EX383" s="36">
        <v>0</v>
      </c>
      <c r="EY383" s="36">
        <v>0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0</v>
      </c>
      <c r="FF383" s="36">
        <v>0</v>
      </c>
      <c r="FG383" s="36">
        <v>0</v>
      </c>
      <c r="FH383" s="36">
        <v>0</v>
      </c>
      <c r="FI383" s="36">
        <v>0</v>
      </c>
      <c r="FJ383" s="36">
        <v>0</v>
      </c>
      <c r="FK383" s="36">
        <v>0</v>
      </c>
      <c r="FL383" s="36">
        <v>0</v>
      </c>
      <c r="FM383" s="36">
        <v>0</v>
      </c>
      <c r="FN383" s="36">
        <v>0</v>
      </c>
      <c r="FO383" s="36">
        <v>0</v>
      </c>
      <c r="FP383" s="36">
        <v>0</v>
      </c>
      <c r="FQ383" s="36">
        <v>614322</v>
      </c>
      <c r="FR383" s="36">
        <v>0</v>
      </c>
      <c r="FS383" s="37"/>
      <c r="FT383" s="39">
        <f t="shared" si="220"/>
        <v>168812</v>
      </c>
      <c r="FU383" s="39">
        <f t="shared" si="221"/>
        <v>1086</v>
      </c>
      <c r="FV383" s="39">
        <f t="shared" si="222"/>
        <v>0</v>
      </c>
      <c r="FW383" s="39">
        <f t="shared" si="223"/>
        <v>2513351</v>
      </c>
      <c r="FX383" s="39">
        <f t="shared" si="224"/>
        <v>0</v>
      </c>
      <c r="FY383" s="39">
        <f t="shared" si="225"/>
        <v>51842</v>
      </c>
      <c r="FZ383" s="39">
        <f t="shared" si="226"/>
        <v>0</v>
      </c>
      <c r="GA383" s="39">
        <f t="shared" si="227"/>
        <v>52579</v>
      </c>
      <c r="GB383" s="39">
        <f t="shared" si="228"/>
        <v>445606</v>
      </c>
      <c r="GC383" s="39">
        <f t="shared" si="229"/>
        <v>0</v>
      </c>
      <c r="GD383" s="39">
        <f t="shared" si="230"/>
        <v>0</v>
      </c>
      <c r="GE383" s="39">
        <f t="shared" si="231"/>
        <v>0</v>
      </c>
      <c r="GF383" s="39"/>
      <c r="GG383" s="39"/>
      <c r="GH383" s="39">
        <f t="shared" si="232"/>
        <v>0</v>
      </c>
      <c r="GI383" s="39">
        <f t="shared" si="233"/>
        <v>0</v>
      </c>
      <c r="GJ383" s="39">
        <f t="shared" si="234"/>
        <v>3233276</v>
      </c>
      <c r="GK383" s="39"/>
      <c r="GL383" s="39">
        <f t="shared" si="235"/>
        <v>0</v>
      </c>
      <c r="GM383" s="39"/>
      <c r="GN383" s="39">
        <f t="shared" si="219"/>
        <v>0</v>
      </c>
      <c r="GO383" s="40">
        <f t="shared" si="236"/>
        <v>614322</v>
      </c>
      <c r="GP383" s="40">
        <f t="shared" si="237"/>
        <v>3847598</v>
      </c>
      <c r="GQ383" s="40">
        <f t="shared" si="238"/>
        <v>3847598</v>
      </c>
      <c r="GR383" s="39" t="str">
        <f>IFERROR(VLOOKUP(CONCATENATE(C383,R383,S383),'Clientes Afectados'!$L$4:$M$249,2,0),"NO")</f>
        <v>NO</v>
      </c>
      <c r="GS383" s="64">
        <f t="shared" si="218"/>
        <v>29</v>
      </c>
      <c r="GT383" s="39" t="e">
        <f>+IF(GS383&gt;#REF!,"SI","NO")</f>
        <v>#REF!</v>
      </c>
    </row>
    <row r="384" spans="1:202" x14ac:dyDescent="0.25">
      <c r="A384" s="35">
        <v>42917</v>
      </c>
      <c r="B384" s="36">
        <v>1594986</v>
      </c>
      <c r="C384" s="36">
        <v>533104</v>
      </c>
      <c r="D384" s="36">
        <v>533104</v>
      </c>
      <c r="E384" s="37" t="s">
        <v>250</v>
      </c>
      <c r="F384" s="37" t="s">
        <v>229</v>
      </c>
      <c r="G384" s="37" t="s">
        <v>251</v>
      </c>
      <c r="H384" s="85" t="s">
        <v>231</v>
      </c>
      <c r="I384" s="37" t="s">
        <v>244</v>
      </c>
      <c r="J384" s="37" t="s">
        <v>233</v>
      </c>
      <c r="K384" s="37" t="s">
        <v>234</v>
      </c>
      <c r="L384" s="37" t="s">
        <v>235</v>
      </c>
      <c r="M384" s="37" t="s">
        <v>252</v>
      </c>
      <c r="N384" s="37" t="s">
        <v>237</v>
      </c>
      <c r="O384" s="37" t="s">
        <v>253</v>
      </c>
      <c r="P384" s="37" t="s">
        <v>239</v>
      </c>
      <c r="Q384" s="37" t="s">
        <v>241</v>
      </c>
      <c r="R384" s="38">
        <v>42892</v>
      </c>
      <c r="S384" s="38">
        <v>42921</v>
      </c>
      <c r="T384" s="38">
        <v>42923</v>
      </c>
      <c r="U384" s="36">
        <v>198518838</v>
      </c>
      <c r="V384" s="36">
        <v>2244</v>
      </c>
      <c r="W384" s="36">
        <v>0</v>
      </c>
      <c r="X384" s="36">
        <v>283</v>
      </c>
      <c r="Y384" s="36">
        <v>0</v>
      </c>
      <c r="Z384" s="36">
        <v>0</v>
      </c>
      <c r="AA384" s="36">
        <v>0</v>
      </c>
      <c r="AB384" s="36">
        <v>0</v>
      </c>
      <c r="AC384" s="36">
        <v>0</v>
      </c>
      <c r="AD384" s="36">
        <v>63</v>
      </c>
      <c r="AE384" s="36">
        <v>63</v>
      </c>
      <c r="AF384" s="36">
        <v>44</v>
      </c>
      <c r="AG384" s="36">
        <v>44</v>
      </c>
      <c r="AH384" s="36">
        <v>147182</v>
      </c>
      <c r="AI384" s="36">
        <v>1292</v>
      </c>
      <c r="AJ384" s="36">
        <v>0</v>
      </c>
      <c r="AK384" s="36">
        <v>160921</v>
      </c>
      <c r="AL384" s="36"/>
      <c r="AM384" s="36"/>
      <c r="AN384" s="36">
        <v>0</v>
      </c>
      <c r="AO384" s="36"/>
      <c r="AP384" s="36"/>
      <c r="AQ384" s="36">
        <v>0</v>
      </c>
      <c r="AR384" s="36">
        <v>0</v>
      </c>
      <c r="AS384" s="36">
        <v>0</v>
      </c>
      <c r="AT384" s="36">
        <v>3319</v>
      </c>
      <c r="AU384" s="36">
        <v>0</v>
      </c>
      <c r="AV384" s="36">
        <v>0</v>
      </c>
      <c r="AW384" s="36"/>
      <c r="AX384" s="36">
        <v>0</v>
      </c>
      <c r="AY384" s="36">
        <v>40223</v>
      </c>
      <c r="AZ384" s="36">
        <v>253608</v>
      </c>
      <c r="BA384" s="36">
        <v>0</v>
      </c>
      <c r="BB384" s="36">
        <v>0</v>
      </c>
      <c r="BC384" s="36">
        <v>0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>
        <v>0</v>
      </c>
      <c r="BN384" s="36">
        <v>0</v>
      </c>
      <c r="BO384" s="36">
        <v>0</v>
      </c>
      <c r="BP384" s="36">
        <v>0</v>
      </c>
      <c r="BQ384" s="36">
        <v>0</v>
      </c>
      <c r="BR384" s="36">
        <v>0</v>
      </c>
      <c r="BS384" s="36">
        <v>0</v>
      </c>
      <c r="BT384" s="36">
        <v>0</v>
      </c>
      <c r="BU384" s="36">
        <v>0</v>
      </c>
      <c r="BV384" s="36">
        <v>0</v>
      </c>
      <c r="BW384" s="36">
        <v>0</v>
      </c>
      <c r="BX384" s="3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509702</v>
      </c>
      <c r="CE384" s="36">
        <v>606545</v>
      </c>
      <c r="CF384" s="36">
        <v>0</v>
      </c>
      <c r="CG384" s="36">
        <v>96843</v>
      </c>
      <c r="CH384" s="36">
        <v>0</v>
      </c>
      <c r="CI384" s="36">
        <v>0</v>
      </c>
      <c r="CJ384" s="36">
        <v>0</v>
      </c>
      <c r="CK384" s="36">
        <v>0</v>
      </c>
      <c r="CL384" s="36">
        <v>96843</v>
      </c>
      <c r="CM384" s="36">
        <v>-606545</v>
      </c>
      <c r="CN384" s="36">
        <v>0</v>
      </c>
      <c r="CO384" s="36">
        <v>0</v>
      </c>
      <c r="CP384" s="36">
        <v>0</v>
      </c>
      <c r="CQ384" s="36">
        <v>0</v>
      </c>
      <c r="CR384" s="36">
        <v>0</v>
      </c>
      <c r="CS384" s="36">
        <v>0</v>
      </c>
      <c r="CT384" s="36">
        <v>0</v>
      </c>
      <c r="CU384" s="36">
        <v>0</v>
      </c>
      <c r="CV384" s="36">
        <v>0</v>
      </c>
      <c r="CW384" s="36">
        <v>0</v>
      </c>
      <c r="CX384" s="36">
        <v>0</v>
      </c>
      <c r="CY384" s="36">
        <v>0</v>
      </c>
      <c r="CZ384" s="36">
        <v>0</v>
      </c>
      <c r="DA384" s="36">
        <v>0</v>
      </c>
      <c r="DB384" s="36">
        <v>0</v>
      </c>
      <c r="DC384" s="36">
        <v>0</v>
      </c>
      <c r="DD384" s="36">
        <v>0</v>
      </c>
      <c r="DE384" s="36">
        <v>-606545</v>
      </c>
      <c r="DF384" s="36">
        <v>0</v>
      </c>
      <c r="DG384" s="36">
        <v>0</v>
      </c>
      <c r="DH384" s="36">
        <v>0</v>
      </c>
      <c r="DI384" s="36">
        <v>0</v>
      </c>
      <c r="DJ384" s="36">
        <v>0</v>
      </c>
      <c r="DK384" s="36">
        <v>0</v>
      </c>
      <c r="DL384" s="36">
        <v>0</v>
      </c>
      <c r="DM384" s="36">
        <v>0</v>
      </c>
      <c r="DN384" s="36">
        <v>0</v>
      </c>
      <c r="DO384" s="36">
        <v>0</v>
      </c>
      <c r="DP384" s="36">
        <v>0</v>
      </c>
      <c r="DQ384" s="36">
        <v>0</v>
      </c>
      <c r="DR384" s="36">
        <v>0</v>
      </c>
      <c r="DS384" s="36">
        <v>0</v>
      </c>
      <c r="DT384" s="36">
        <v>0</v>
      </c>
      <c r="DU384" s="36">
        <v>0</v>
      </c>
      <c r="DV384" s="36">
        <v>0</v>
      </c>
      <c r="DW384" s="36">
        <v>0</v>
      </c>
      <c r="DX384" s="36">
        <v>0</v>
      </c>
      <c r="DY384" s="36">
        <v>0</v>
      </c>
      <c r="DZ384" s="36">
        <v>0</v>
      </c>
      <c r="EA384" s="36">
        <v>0</v>
      </c>
      <c r="EB384" s="36">
        <v>0</v>
      </c>
      <c r="EC384" s="36">
        <v>0</v>
      </c>
      <c r="ED384" s="36">
        <v>0</v>
      </c>
      <c r="EE384" s="36">
        <v>0</v>
      </c>
      <c r="EF384" s="36">
        <v>0</v>
      </c>
      <c r="EG384" s="36">
        <v>0</v>
      </c>
      <c r="EH384" s="36">
        <v>0</v>
      </c>
      <c r="EI384" s="36">
        <v>0</v>
      </c>
      <c r="EJ384" s="36">
        <v>0</v>
      </c>
      <c r="EK384" s="36">
        <v>0</v>
      </c>
      <c r="EL384" s="36">
        <v>0</v>
      </c>
      <c r="EM384" s="36">
        <v>0</v>
      </c>
      <c r="EN384" s="36">
        <v>0</v>
      </c>
      <c r="EO384" s="36">
        <v>0</v>
      </c>
      <c r="EP384" s="36">
        <v>0</v>
      </c>
      <c r="EQ384" s="36">
        <v>0</v>
      </c>
      <c r="ER384" s="36">
        <v>0</v>
      </c>
      <c r="ES384" s="36">
        <v>0</v>
      </c>
      <c r="ET384" s="36">
        <v>0</v>
      </c>
      <c r="EU384" s="36">
        <v>0</v>
      </c>
      <c r="EV384" s="36">
        <v>0</v>
      </c>
      <c r="EW384" s="36">
        <v>0</v>
      </c>
      <c r="EX384" s="36">
        <v>0</v>
      </c>
      <c r="EY384" s="36">
        <v>0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>
        <v>0</v>
      </c>
      <c r="FF384" s="36">
        <v>0</v>
      </c>
      <c r="FG384" s="36">
        <v>0</v>
      </c>
      <c r="FH384" s="36">
        <v>0</v>
      </c>
      <c r="FI384" s="36">
        <v>0</v>
      </c>
      <c r="FJ384" s="36">
        <v>0</v>
      </c>
      <c r="FK384" s="36">
        <v>0</v>
      </c>
      <c r="FL384" s="36">
        <v>0</v>
      </c>
      <c r="FM384" s="36">
        <v>0</v>
      </c>
      <c r="FN384" s="36">
        <v>0</v>
      </c>
      <c r="FO384" s="36">
        <v>0</v>
      </c>
      <c r="FP384" s="36">
        <v>0</v>
      </c>
      <c r="FQ384" s="36">
        <v>96843</v>
      </c>
      <c r="FR384" s="36">
        <v>0</v>
      </c>
      <c r="FS384" s="37"/>
      <c r="FT384" s="39">
        <f t="shared" si="220"/>
        <v>123682</v>
      </c>
      <c r="FU384" s="39">
        <f t="shared" si="221"/>
        <v>1086</v>
      </c>
      <c r="FV384" s="39">
        <f t="shared" si="222"/>
        <v>0</v>
      </c>
      <c r="FW384" s="39">
        <f t="shared" si="223"/>
        <v>135228</v>
      </c>
      <c r="FX384" s="39">
        <f t="shared" si="224"/>
        <v>0</v>
      </c>
      <c r="FY384" s="39">
        <f t="shared" si="225"/>
        <v>2789</v>
      </c>
      <c r="FZ384" s="39">
        <f t="shared" si="226"/>
        <v>0</v>
      </c>
      <c r="GA384" s="39">
        <f t="shared" si="227"/>
        <v>33801</v>
      </c>
      <c r="GB384" s="39">
        <f t="shared" si="228"/>
        <v>213116</v>
      </c>
      <c r="GC384" s="39">
        <f t="shared" si="229"/>
        <v>0</v>
      </c>
      <c r="GD384" s="39">
        <f t="shared" si="230"/>
        <v>0</v>
      </c>
      <c r="GE384" s="39">
        <f t="shared" si="231"/>
        <v>0</v>
      </c>
      <c r="GF384" s="39"/>
      <c r="GG384" s="39"/>
      <c r="GH384" s="39">
        <f t="shared" si="232"/>
        <v>0</v>
      </c>
      <c r="GI384" s="39">
        <f t="shared" si="233"/>
        <v>0</v>
      </c>
      <c r="GJ384" s="39">
        <f t="shared" si="234"/>
        <v>509702</v>
      </c>
      <c r="GK384" s="39"/>
      <c r="GL384" s="39">
        <f t="shared" si="235"/>
        <v>0</v>
      </c>
      <c r="GM384" s="39"/>
      <c r="GN384" s="39">
        <f t="shared" si="219"/>
        <v>0</v>
      </c>
      <c r="GO384" s="40">
        <f t="shared" si="236"/>
        <v>96843</v>
      </c>
      <c r="GP384" s="40">
        <f t="shared" si="237"/>
        <v>606545</v>
      </c>
      <c r="GQ384" s="40">
        <f t="shared" si="238"/>
        <v>606545</v>
      </c>
      <c r="GR384" s="39" t="str">
        <f>IFERROR(VLOOKUP(CONCATENATE(C384,R384,S384),'Clientes Afectados'!$L$4:$M$249,2,0),"NO")</f>
        <v>NO</v>
      </c>
      <c r="GS384" s="64">
        <f t="shared" si="218"/>
        <v>29</v>
      </c>
      <c r="GT384" s="39" t="e">
        <f>+IF(GS384&gt;#REF!,"SI","NO")</f>
        <v>#REF!</v>
      </c>
    </row>
    <row r="385" spans="1:202" x14ac:dyDescent="0.25">
      <c r="A385" s="35">
        <v>42917</v>
      </c>
      <c r="B385" s="36">
        <v>1594986</v>
      </c>
      <c r="C385" s="36">
        <v>533110</v>
      </c>
      <c r="D385" s="36">
        <v>533110</v>
      </c>
      <c r="E385" s="37" t="s">
        <v>254</v>
      </c>
      <c r="F385" s="37" t="s">
        <v>229</v>
      </c>
      <c r="G385" s="37" t="s">
        <v>255</v>
      </c>
      <c r="H385" s="85" t="s">
        <v>231</v>
      </c>
      <c r="I385" s="37" t="s">
        <v>244</v>
      </c>
      <c r="J385" s="37" t="s">
        <v>233</v>
      </c>
      <c r="K385" s="37" t="s">
        <v>234</v>
      </c>
      <c r="L385" s="37" t="s">
        <v>235</v>
      </c>
      <c r="M385" s="37" t="s">
        <v>252</v>
      </c>
      <c r="N385" s="37" t="s">
        <v>256</v>
      </c>
      <c r="O385" s="37" t="s">
        <v>253</v>
      </c>
      <c r="P385" s="37" t="s">
        <v>239</v>
      </c>
      <c r="Q385" s="37" t="s">
        <v>241</v>
      </c>
      <c r="R385" s="38">
        <v>42860</v>
      </c>
      <c r="S385" s="38">
        <v>42921</v>
      </c>
      <c r="T385" s="38">
        <v>42923</v>
      </c>
      <c r="U385" s="36">
        <v>198518838</v>
      </c>
      <c r="V385" s="36">
        <v>0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36">
        <v>1461</v>
      </c>
      <c r="AD385" s="36">
        <v>0</v>
      </c>
      <c r="AE385" s="36">
        <v>0</v>
      </c>
      <c r="AF385" s="36">
        <v>0</v>
      </c>
      <c r="AG385" s="36">
        <v>0</v>
      </c>
      <c r="AH385" s="36">
        <v>147182</v>
      </c>
      <c r="AI385" s="36">
        <v>1292</v>
      </c>
      <c r="AJ385" s="36">
        <v>0</v>
      </c>
      <c r="AK385" s="36">
        <v>104771</v>
      </c>
      <c r="AL385" s="36"/>
      <c r="AM385" s="36"/>
      <c r="AN385" s="36">
        <v>0</v>
      </c>
      <c r="AO385" s="36"/>
      <c r="AP385" s="36"/>
      <c r="AQ385" s="36">
        <v>0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/>
      <c r="AX385" s="36">
        <v>0</v>
      </c>
      <c r="AY385" s="36">
        <v>24872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>
        <v>0</v>
      </c>
      <c r="BN385" s="36">
        <v>0</v>
      </c>
      <c r="BO385" s="36">
        <v>0</v>
      </c>
      <c r="BP385" s="36">
        <v>0</v>
      </c>
      <c r="BQ385" s="36">
        <v>0</v>
      </c>
      <c r="BR385" s="36">
        <v>0</v>
      </c>
      <c r="BS385" s="36">
        <v>0</v>
      </c>
      <c r="BT385" s="36">
        <v>0</v>
      </c>
      <c r="BU385" s="36">
        <v>0</v>
      </c>
      <c r="BV385" s="36">
        <v>0</v>
      </c>
      <c r="BW385" s="36">
        <v>0</v>
      </c>
      <c r="BX385" s="3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233712</v>
      </c>
      <c r="CE385" s="36">
        <v>278117</v>
      </c>
      <c r="CF385" s="36">
        <v>0</v>
      </c>
      <c r="CG385" s="36">
        <v>44405</v>
      </c>
      <c r="CH385" s="36">
        <v>0</v>
      </c>
      <c r="CI385" s="36">
        <v>0</v>
      </c>
      <c r="CJ385" s="36">
        <v>0</v>
      </c>
      <c r="CK385" s="36">
        <v>0</v>
      </c>
      <c r="CL385" s="36">
        <v>44405</v>
      </c>
      <c r="CM385" s="36">
        <v>-278117</v>
      </c>
      <c r="CN385" s="36">
        <v>0</v>
      </c>
      <c r="CO385" s="36">
        <v>0</v>
      </c>
      <c r="CP385" s="36">
        <v>0</v>
      </c>
      <c r="CQ385" s="36">
        <v>0</v>
      </c>
      <c r="CR385" s="36">
        <v>0</v>
      </c>
      <c r="CS385" s="36">
        <v>0</v>
      </c>
      <c r="CT385" s="36">
        <v>0</v>
      </c>
      <c r="CU385" s="36">
        <v>0</v>
      </c>
      <c r="CV385" s="36">
        <v>0</v>
      </c>
      <c r="CW385" s="36">
        <v>0</v>
      </c>
      <c r="CX385" s="36">
        <v>0</v>
      </c>
      <c r="CY385" s="36">
        <v>0</v>
      </c>
      <c r="CZ385" s="36">
        <v>0</v>
      </c>
      <c r="DA385" s="36">
        <v>0</v>
      </c>
      <c r="DB385" s="36">
        <v>0</v>
      </c>
      <c r="DC385" s="36">
        <v>0</v>
      </c>
      <c r="DD385" s="36">
        <v>0</v>
      </c>
      <c r="DE385" s="36">
        <v>-278117</v>
      </c>
      <c r="DF385" s="36">
        <v>0</v>
      </c>
      <c r="DG385" s="36">
        <v>0</v>
      </c>
      <c r="DH385" s="36">
        <v>0</v>
      </c>
      <c r="DI385" s="36">
        <v>0</v>
      </c>
      <c r="DJ385" s="36">
        <v>0</v>
      </c>
      <c r="DK385" s="36">
        <v>0</v>
      </c>
      <c r="DL385" s="36">
        <v>0</v>
      </c>
      <c r="DM385" s="36">
        <v>0</v>
      </c>
      <c r="DN385" s="36">
        <v>0</v>
      </c>
      <c r="DO385" s="36">
        <v>0</v>
      </c>
      <c r="DP385" s="36">
        <v>0</v>
      </c>
      <c r="DQ385" s="36">
        <v>0</v>
      </c>
      <c r="DR385" s="36">
        <v>0</v>
      </c>
      <c r="DS385" s="36">
        <v>0</v>
      </c>
      <c r="DT385" s="36">
        <v>0</v>
      </c>
      <c r="DU385" s="36">
        <v>0</v>
      </c>
      <c r="DV385" s="36">
        <v>0</v>
      </c>
      <c r="DW385" s="36">
        <v>0</v>
      </c>
      <c r="DX385" s="36">
        <v>0</v>
      </c>
      <c r="DY385" s="36">
        <v>0</v>
      </c>
      <c r="DZ385" s="36">
        <v>0</v>
      </c>
      <c r="EA385" s="36">
        <v>0</v>
      </c>
      <c r="EB385" s="36">
        <v>0</v>
      </c>
      <c r="EC385" s="36">
        <v>0</v>
      </c>
      <c r="ED385" s="36">
        <v>0</v>
      </c>
      <c r="EE385" s="36">
        <v>0</v>
      </c>
      <c r="EF385" s="36">
        <v>0</v>
      </c>
      <c r="EG385" s="36">
        <v>0</v>
      </c>
      <c r="EH385" s="36">
        <v>0</v>
      </c>
      <c r="EI385" s="36">
        <v>0</v>
      </c>
      <c r="EJ385" s="36">
        <v>0</v>
      </c>
      <c r="EK385" s="36">
        <v>0</v>
      </c>
      <c r="EL385" s="36">
        <v>0</v>
      </c>
      <c r="EM385" s="36">
        <v>0</v>
      </c>
      <c r="EN385" s="36">
        <v>0</v>
      </c>
      <c r="EO385" s="36">
        <v>0</v>
      </c>
      <c r="EP385" s="36">
        <v>0</v>
      </c>
      <c r="EQ385" s="36">
        <v>0</v>
      </c>
      <c r="ER385" s="36">
        <v>0</v>
      </c>
      <c r="ES385" s="36">
        <v>0</v>
      </c>
      <c r="ET385" s="36">
        <v>0</v>
      </c>
      <c r="EU385" s="36">
        <v>0</v>
      </c>
      <c r="EV385" s="36">
        <v>0</v>
      </c>
      <c r="EW385" s="36">
        <v>0</v>
      </c>
      <c r="EX385" s="36">
        <v>0</v>
      </c>
      <c r="EY385" s="36">
        <v>0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0</v>
      </c>
      <c r="FF385" s="36">
        <v>0</v>
      </c>
      <c r="FG385" s="36">
        <v>0</v>
      </c>
      <c r="FH385" s="36">
        <v>0</v>
      </c>
      <c r="FI385" s="36">
        <v>0</v>
      </c>
      <c r="FJ385" s="36">
        <v>0</v>
      </c>
      <c r="FK385" s="36">
        <v>0</v>
      </c>
      <c r="FL385" s="36">
        <v>0</v>
      </c>
      <c r="FM385" s="36">
        <v>0</v>
      </c>
      <c r="FN385" s="36">
        <v>0</v>
      </c>
      <c r="FO385" s="36">
        <v>0</v>
      </c>
      <c r="FP385" s="36">
        <v>0</v>
      </c>
      <c r="FQ385" s="36">
        <v>44405</v>
      </c>
      <c r="FR385" s="36">
        <v>0</v>
      </c>
      <c r="FS385" s="37"/>
      <c r="FT385" s="39">
        <f t="shared" si="220"/>
        <v>123682</v>
      </c>
      <c r="FU385" s="39">
        <f t="shared" si="221"/>
        <v>1086</v>
      </c>
      <c r="FV385" s="39">
        <f t="shared" si="222"/>
        <v>0</v>
      </c>
      <c r="FW385" s="39">
        <f t="shared" si="223"/>
        <v>88043</v>
      </c>
      <c r="FX385" s="39">
        <f t="shared" si="224"/>
        <v>0</v>
      </c>
      <c r="FY385" s="39">
        <f t="shared" si="225"/>
        <v>0</v>
      </c>
      <c r="FZ385" s="39">
        <f t="shared" si="226"/>
        <v>0</v>
      </c>
      <c r="GA385" s="39">
        <f t="shared" si="227"/>
        <v>20901</v>
      </c>
      <c r="GB385" s="39">
        <f t="shared" si="228"/>
        <v>0</v>
      </c>
      <c r="GC385" s="39">
        <f t="shared" si="229"/>
        <v>0</v>
      </c>
      <c r="GD385" s="39">
        <f t="shared" si="230"/>
        <v>0</v>
      </c>
      <c r="GE385" s="39">
        <f t="shared" si="231"/>
        <v>0</v>
      </c>
      <c r="GF385" s="39"/>
      <c r="GG385" s="39"/>
      <c r="GH385" s="39">
        <f t="shared" si="232"/>
        <v>0</v>
      </c>
      <c r="GI385" s="39">
        <f t="shared" si="233"/>
        <v>0</v>
      </c>
      <c r="GJ385" s="39">
        <f t="shared" si="234"/>
        <v>233712</v>
      </c>
      <c r="GK385" s="39"/>
      <c r="GL385" s="39">
        <f t="shared" si="235"/>
        <v>0</v>
      </c>
      <c r="GM385" s="39"/>
      <c r="GN385" s="39">
        <f t="shared" si="219"/>
        <v>0</v>
      </c>
      <c r="GO385" s="40">
        <f t="shared" si="236"/>
        <v>44405</v>
      </c>
      <c r="GP385" s="40">
        <f t="shared" si="237"/>
        <v>278117</v>
      </c>
      <c r="GQ385" s="40">
        <f t="shared" si="238"/>
        <v>278117</v>
      </c>
      <c r="GR385" s="39" t="str">
        <f>IFERROR(VLOOKUP(CONCATENATE(C385,R385,S385),'Clientes Afectados'!$L$4:$M$249,2,0),"NO")</f>
        <v>NO</v>
      </c>
      <c r="GS385" s="64">
        <f t="shared" si="218"/>
        <v>61</v>
      </c>
      <c r="GT385" s="39" t="e">
        <f>+IF(GS385&gt;#REF!,"SI","NO")</f>
        <v>#REF!</v>
      </c>
    </row>
    <row r="386" spans="1:202" x14ac:dyDescent="0.25">
      <c r="A386" s="35">
        <v>42917</v>
      </c>
      <c r="B386" s="36">
        <v>1594986</v>
      </c>
      <c r="C386" s="36">
        <v>533111</v>
      </c>
      <c r="D386" s="36">
        <v>533111</v>
      </c>
      <c r="E386" s="37" t="s">
        <v>257</v>
      </c>
      <c r="F386" s="37" t="s">
        <v>258</v>
      </c>
      <c r="G386" s="37" t="s">
        <v>259</v>
      </c>
      <c r="H386" s="85" t="s">
        <v>231</v>
      </c>
      <c r="I386" s="37" t="s">
        <v>244</v>
      </c>
      <c r="J386" s="37" t="s">
        <v>233</v>
      </c>
      <c r="K386" s="37" t="s">
        <v>234</v>
      </c>
      <c r="L386" s="37" t="s">
        <v>235</v>
      </c>
      <c r="M386" s="37" t="s">
        <v>252</v>
      </c>
      <c r="N386" s="37" t="s">
        <v>253</v>
      </c>
      <c r="O386" s="37" t="s">
        <v>253</v>
      </c>
      <c r="P386" s="37" t="s">
        <v>239</v>
      </c>
      <c r="Q386" s="37" t="s">
        <v>241</v>
      </c>
      <c r="R386" s="38">
        <v>42892</v>
      </c>
      <c r="S386" s="38">
        <v>42921</v>
      </c>
      <c r="T386" s="38">
        <v>42923</v>
      </c>
      <c r="U386" s="36">
        <v>198518838</v>
      </c>
      <c r="V386" s="36">
        <v>46439</v>
      </c>
      <c r="W386" s="36">
        <v>0</v>
      </c>
      <c r="X386" s="36">
        <v>11973</v>
      </c>
      <c r="Y386" s="36">
        <v>0</v>
      </c>
      <c r="Z386" s="36">
        <v>0</v>
      </c>
      <c r="AA386" s="36">
        <v>0</v>
      </c>
      <c r="AB386" s="36">
        <v>0</v>
      </c>
      <c r="AC386" s="36">
        <v>0</v>
      </c>
      <c r="AD386" s="36">
        <v>119</v>
      </c>
      <c r="AE386" s="36">
        <v>120</v>
      </c>
      <c r="AF386" s="36">
        <v>118</v>
      </c>
      <c r="AG386" s="36">
        <v>118</v>
      </c>
      <c r="AH386" s="36">
        <v>121539</v>
      </c>
      <c r="AI386" s="36">
        <v>1292</v>
      </c>
      <c r="AJ386" s="36">
        <v>0</v>
      </c>
      <c r="AK386" s="36">
        <v>3330229</v>
      </c>
      <c r="AL386" s="36"/>
      <c r="AM386" s="36"/>
      <c r="AN386" s="36">
        <v>0</v>
      </c>
      <c r="AO386" s="36"/>
      <c r="AP386" s="36"/>
      <c r="AQ386" s="36">
        <v>0</v>
      </c>
      <c r="AR386" s="36">
        <v>0</v>
      </c>
      <c r="AS386" s="36">
        <v>0</v>
      </c>
      <c r="AT386" s="36">
        <v>68692</v>
      </c>
      <c r="AU386" s="36">
        <v>0</v>
      </c>
      <c r="AV386" s="36">
        <v>0</v>
      </c>
      <c r="AW386" s="36"/>
      <c r="AX386" s="36">
        <v>0</v>
      </c>
      <c r="AY386" s="36">
        <v>76616</v>
      </c>
      <c r="AZ386" s="36">
        <v>680129</v>
      </c>
      <c r="BA386" s="36">
        <v>0</v>
      </c>
      <c r="BB386" s="36">
        <v>0</v>
      </c>
      <c r="BC386" s="36">
        <v>0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>
        <v>0</v>
      </c>
      <c r="BN386" s="36">
        <v>0</v>
      </c>
      <c r="BO386" s="36">
        <v>0</v>
      </c>
      <c r="BP386" s="36">
        <v>0</v>
      </c>
      <c r="BQ386" s="36">
        <v>0</v>
      </c>
      <c r="BR386" s="36">
        <v>0</v>
      </c>
      <c r="BS386" s="36">
        <v>0</v>
      </c>
      <c r="BT386" s="36">
        <v>0</v>
      </c>
      <c r="BU386" s="36">
        <v>0</v>
      </c>
      <c r="BV386" s="36">
        <v>0</v>
      </c>
      <c r="BW386" s="36">
        <v>0</v>
      </c>
      <c r="BX386" s="3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3595376</v>
      </c>
      <c r="CE386" s="36">
        <v>4278497</v>
      </c>
      <c r="CF386" s="36">
        <v>0</v>
      </c>
      <c r="CG386" s="36">
        <v>683121</v>
      </c>
      <c r="CH386" s="36">
        <v>0</v>
      </c>
      <c r="CI386" s="36">
        <v>0</v>
      </c>
      <c r="CJ386" s="36">
        <v>0</v>
      </c>
      <c r="CK386" s="36">
        <v>0</v>
      </c>
      <c r="CL386" s="36">
        <v>683121</v>
      </c>
      <c r="CM386" s="36">
        <v>-4278497</v>
      </c>
      <c r="CN386" s="36">
        <v>0</v>
      </c>
      <c r="CO386" s="36">
        <v>0</v>
      </c>
      <c r="CP386" s="36">
        <v>0</v>
      </c>
      <c r="CQ386" s="36">
        <v>0</v>
      </c>
      <c r="CR386" s="36">
        <v>0</v>
      </c>
      <c r="CS386" s="36">
        <v>0</v>
      </c>
      <c r="CT386" s="36">
        <v>0</v>
      </c>
      <c r="CU386" s="36">
        <v>0</v>
      </c>
      <c r="CV386" s="36">
        <v>0</v>
      </c>
      <c r="CW386" s="36">
        <v>0</v>
      </c>
      <c r="CX386" s="36">
        <v>0</v>
      </c>
      <c r="CY386" s="36">
        <v>0</v>
      </c>
      <c r="CZ386" s="36">
        <v>0</v>
      </c>
      <c r="DA386" s="36">
        <v>0</v>
      </c>
      <c r="DB386" s="36">
        <v>0</v>
      </c>
      <c r="DC386" s="36">
        <v>0</v>
      </c>
      <c r="DD386" s="36">
        <v>0</v>
      </c>
      <c r="DE386" s="36">
        <v>-4278497</v>
      </c>
      <c r="DF386" s="36">
        <v>0</v>
      </c>
      <c r="DG386" s="36">
        <v>0</v>
      </c>
      <c r="DH386" s="36">
        <v>0</v>
      </c>
      <c r="DI386" s="36">
        <v>0</v>
      </c>
      <c r="DJ386" s="36">
        <v>0</v>
      </c>
      <c r="DK386" s="36">
        <v>0</v>
      </c>
      <c r="DL386" s="36">
        <v>0</v>
      </c>
      <c r="DM386" s="36">
        <v>0</v>
      </c>
      <c r="DN386" s="36">
        <v>0</v>
      </c>
      <c r="DO386" s="36">
        <v>0</v>
      </c>
      <c r="DP386" s="36">
        <v>0</v>
      </c>
      <c r="DQ386" s="36">
        <v>0</v>
      </c>
      <c r="DR386" s="36">
        <v>0</v>
      </c>
      <c r="DS386" s="36">
        <v>0</v>
      </c>
      <c r="DT386" s="36">
        <v>0</v>
      </c>
      <c r="DU386" s="36">
        <v>0</v>
      </c>
      <c r="DV386" s="36">
        <v>0</v>
      </c>
      <c r="DW386" s="36">
        <v>0</v>
      </c>
      <c r="DX386" s="36">
        <v>0</v>
      </c>
      <c r="DY386" s="36">
        <v>0</v>
      </c>
      <c r="DZ386" s="36">
        <v>0</v>
      </c>
      <c r="EA386" s="36">
        <v>0</v>
      </c>
      <c r="EB386" s="36">
        <v>0</v>
      </c>
      <c r="EC386" s="36">
        <v>0</v>
      </c>
      <c r="ED386" s="36">
        <v>0</v>
      </c>
      <c r="EE386" s="36">
        <v>0</v>
      </c>
      <c r="EF386" s="36">
        <v>0</v>
      </c>
      <c r="EG386" s="36">
        <v>0</v>
      </c>
      <c r="EH386" s="36">
        <v>0</v>
      </c>
      <c r="EI386" s="36">
        <v>0</v>
      </c>
      <c r="EJ386" s="36">
        <v>0</v>
      </c>
      <c r="EK386" s="36">
        <v>0</v>
      </c>
      <c r="EL386" s="36">
        <v>0</v>
      </c>
      <c r="EM386" s="36">
        <v>0</v>
      </c>
      <c r="EN386" s="36">
        <v>0</v>
      </c>
      <c r="EO386" s="36">
        <v>0</v>
      </c>
      <c r="EP386" s="36">
        <v>0</v>
      </c>
      <c r="EQ386" s="36">
        <v>0</v>
      </c>
      <c r="ER386" s="36">
        <v>0</v>
      </c>
      <c r="ES386" s="36">
        <v>0</v>
      </c>
      <c r="ET386" s="36">
        <v>0</v>
      </c>
      <c r="EU386" s="36">
        <v>0</v>
      </c>
      <c r="EV386" s="36">
        <v>0</v>
      </c>
      <c r="EW386" s="36">
        <v>0</v>
      </c>
      <c r="EX386" s="36">
        <v>0</v>
      </c>
      <c r="EY386" s="36">
        <v>0</v>
      </c>
      <c r="EZ386" s="36">
        <v>0</v>
      </c>
      <c r="FA386" s="36">
        <v>0</v>
      </c>
      <c r="FB386" s="36">
        <v>0</v>
      </c>
      <c r="FC386" s="36">
        <v>0</v>
      </c>
      <c r="FD386" s="36">
        <v>0</v>
      </c>
      <c r="FE386" s="36">
        <v>0</v>
      </c>
      <c r="FF386" s="36">
        <v>0</v>
      </c>
      <c r="FG386" s="36">
        <v>0</v>
      </c>
      <c r="FH386" s="36">
        <v>0</v>
      </c>
      <c r="FI386" s="36">
        <v>0</v>
      </c>
      <c r="FJ386" s="36">
        <v>0</v>
      </c>
      <c r="FK386" s="36">
        <v>0</v>
      </c>
      <c r="FL386" s="36">
        <v>0</v>
      </c>
      <c r="FM386" s="36">
        <v>0</v>
      </c>
      <c r="FN386" s="36">
        <v>0</v>
      </c>
      <c r="FO386" s="36">
        <v>0</v>
      </c>
      <c r="FP386" s="36">
        <v>0</v>
      </c>
      <c r="FQ386" s="36">
        <v>683121</v>
      </c>
      <c r="FR386" s="36">
        <v>0</v>
      </c>
      <c r="FS386" s="37"/>
      <c r="FT386" s="39">
        <f t="shared" si="220"/>
        <v>102134</v>
      </c>
      <c r="FU386" s="39">
        <f t="shared" si="221"/>
        <v>1086</v>
      </c>
      <c r="FV386" s="39">
        <f t="shared" si="222"/>
        <v>0</v>
      </c>
      <c r="FW386" s="39">
        <f t="shared" si="223"/>
        <v>2798512</v>
      </c>
      <c r="FX386" s="39">
        <f t="shared" si="224"/>
        <v>0</v>
      </c>
      <c r="FY386" s="39">
        <f t="shared" si="225"/>
        <v>57724</v>
      </c>
      <c r="FZ386" s="39">
        <f t="shared" si="226"/>
        <v>0</v>
      </c>
      <c r="GA386" s="39">
        <f t="shared" si="227"/>
        <v>64383</v>
      </c>
      <c r="GB386" s="39">
        <f t="shared" si="228"/>
        <v>571537</v>
      </c>
      <c r="GC386" s="39">
        <f t="shared" si="229"/>
        <v>0</v>
      </c>
      <c r="GD386" s="39">
        <f t="shared" si="230"/>
        <v>0</v>
      </c>
      <c r="GE386" s="39">
        <f t="shared" si="231"/>
        <v>0</v>
      </c>
      <c r="GF386" s="39"/>
      <c r="GG386" s="39"/>
      <c r="GH386" s="39">
        <f t="shared" si="232"/>
        <v>0</v>
      </c>
      <c r="GI386" s="39">
        <f t="shared" si="233"/>
        <v>0</v>
      </c>
      <c r="GJ386" s="39">
        <f t="shared" si="234"/>
        <v>3595376</v>
      </c>
      <c r="GK386" s="39"/>
      <c r="GL386" s="39">
        <f t="shared" si="235"/>
        <v>0</v>
      </c>
      <c r="GM386" s="39"/>
      <c r="GN386" s="39">
        <f t="shared" si="219"/>
        <v>0</v>
      </c>
      <c r="GO386" s="40">
        <f t="shared" si="236"/>
        <v>683121</v>
      </c>
      <c r="GP386" s="40">
        <f t="shared" si="237"/>
        <v>4278497</v>
      </c>
      <c r="GQ386" s="40">
        <f t="shared" si="238"/>
        <v>4278497</v>
      </c>
      <c r="GR386" s="39" t="str">
        <f>IFERROR(VLOOKUP(CONCATENATE(C386,R386,S386),'Clientes Afectados'!$L$4:$M$249,2,0),"NO")</f>
        <v>NO</v>
      </c>
      <c r="GS386" s="64">
        <f t="shared" si="218"/>
        <v>29</v>
      </c>
      <c r="GT386" s="39" t="e">
        <f>+IF(GS386&gt;#REF!,"SI","NO")</f>
        <v>#REF!</v>
      </c>
    </row>
    <row r="387" spans="1:202" x14ac:dyDescent="0.25">
      <c r="A387" s="35">
        <v>42917</v>
      </c>
      <c r="B387" s="36">
        <v>1594986</v>
      </c>
      <c r="C387" s="36">
        <v>574634</v>
      </c>
      <c r="D387" s="36">
        <v>574634</v>
      </c>
      <c r="E387" s="37" t="s">
        <v>347</v>
      </c>
      <c r="F387" s="37" t="s">
        <v>229</v>
      </c>
      <c r="G387" s="37" t="s">
        <v>322</v>
      </c>
      <c r="H387" s="85" t="s">
        <v>231</v>
      </c>
      <c r="I387" s="37" t="s">
        <v>310</v>
      </c>
      <c r="J387" s="37" t="s">
        <v>233</v>
      </c>
      <c r="K387" s="37" t="s">
        <v>234</v>
      </c>
      <c r="L387" s="37" t="s">
        <v>235</v>
      </c>
      <c r="M387" s="37" t="s">
        <v>323</v>
      </c>
      <c r="N387" s="37" t="s">
        <v>324</v>
      </c>
      <c r="O387" s="37" t="s">
        <v>324</v>
      </c>
      <c r="P387" s="37" t="s">
        <v>239</v>
      </c>
      <c r="Q387" s="37" t="s">
        <v>241</v>
      </c>
      <c r="R387" s="38">
        <v>42892</v>
      </c>
      <c r="S387" s="38">
        <v>42921</v>
      </c>
      <c r="T387" s="38">
        <v>42923</v>
      </c>
      <c r="U387" s="36">
        <v>198518838</v>
      </c>
      <c r="V387" s="36">
        <v>64976</v>
      </c>
      <c r="W387" s="36">
        <v>0</v>
      </c>
      <c r="X387" s="36">
        <v>22879</v>
      </c>
      <c r="Y387" s="36">
        <v>0</v>
      </c>
      <c r="Z387" s="36">
        <v>0</v>
      </c>
      <c r="AA387" s="36">
        <v>0</v>
      </c>
      <c r="AB387" s="36">
        <v>0</v>
      </c>
      <c r="AC387" s="36">
        <v>0</v>
      </c>
      <c r="AD387" s="36">
        <v>116</v>
      </c>
      <c r="AE387" s="36">
        <v>228</v>
      </c>
      <c r="AF387" s="36">
        <v>113</v>
      </c>
      <c r="AG387" s="36">
        <v>113</v>
      </c>
      <c r="AH387" s="36">
        <v>121539</v>
      </c>
      <c r="AI387" s="36">
        <v>1292</v>
      </c>
      <c r="AJ387" s="36">
        <v>0</v>
      </c>
      <c r="AK387" s="36">
        <v>4659552</v>
      </c>
      <c r="AL387" s="36"/>
      <c r="AM387" s="36"/>
      <c r="AN387" s="36">
        <v>0</v>
      </c>
      <c r="AO387" s="36"/>
      <c r="AP387" s="36"/>
      <c r="AQ387" s="36">
        <v>0</v>
      </c>
      <c r="AR387" s="36">
        <v>0</v>
      </c>
      <c r="AS387" s="36">
        <v>0</v>
      </c>
      <c r="AT387" s="36">
        <v>96110</v>
      </c>
      <c r="AU387" s="36">
        <v>0</v>
      </c>
      <c r="AV387" s="36">
        <v>0</v>
      </c>
      <c r="AW387" s="36"/>
      <c r="AX387" s="36">
        <v>0</v>
      </c>
      <c r="AY387" s="36">
        <v>145569</v>
      </c>
      <c r="AZ387" s="36">
        <v>651311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>
        <v>0</v>
      </c>
      <c r="BN387" s="36">
        <v>0</v>
      </c>
      <c r="BO387" s="36">
        <v>0</v>
      </c>
      <c r="BP387" s="36">
        <v>0</v>
      </c>
      <c r="BQ387" s="36">
        <v>0</v>
      </c>
      <c r="BR387" s="36">
        <v>0</v>
      </c>
      <c r="BS387" s="36">
        <v>0</v>
      </c>
      <c r="BT387" s="36">
        <v>0</v>
      </c>
      <c r="BU387" s="36">
        <v>0</v>
      </c>
      <c r="BV387" s="36">
        <v>0</v>
      </c>
      <c r="BW387" s="36">
        <v>0</v>
      </c>
      <c r="BX387" s="3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4769222</v>
      </c>
      <c r="CE387" s="36">
        <v>5675374</v>
      </c>
      <c r="CF387" s="36">
        <v>0</v>
      </c>
      <c r="CG387" s="36">
        <v>906152</v>
      </c>
      <c r="CH387" s="36">
        <v>0</v>
      </c>
      <c r="CI387" s="36">
        <v>0</v>
      </c>
      <c r="CJ387" s="36">
        <v>0</v>
      </c>
      <c r="CK387" s="36">
        <v>0</v>
      </c>
      <c r="CL387" s="36">
        <v>906152</v>
      </c>
      <c r="CM387" s="36">
        <v>-5675374</v>
      </c>
      <c r="CN387" s="36">
        <v>0</v>
      </c>
      <c r="CO387" s="36">
        <v>0</v>
      </c>
      <c r="CP387" s="36">
        <v>0</v>
      </c>
      <c r="CQ387" s="36">
        <v>0</v>
      </c>
      <c r="CR387" s="36">
        <v>0</v>
      </c>
      <c r="CS387" s="36">
        <v>0</v>
      </c>
      <c r="CT387" s="36">
        <v>0</v>
      </c>
      <c r="CU387" s="36">
        <v>0</v>
      </c>
      <c r="CV387" s="36">
        <v>0</v>
      </c>
      <c r="CW387" s="36">
        <v>0</v>
      </c>
      <c r="CX387" s="36">
        <v>0</v>
      </c>
      <c r="CY387" s="36">
        <v>0</v>
      </c>
      <c r="CZ387" s="36">
        <v>0</v>
      </c>
      <c r="DA387" s="36">
        <v>0</v>
      </c>
      <c r="DB387" s="36">
        <v>0</v>
      </c>
      <c r="DC387" s="36">
        <v>0</v>
      </c>
      <c r="DD387" s="36">
        <v>0</v>
      </c>
      <c r="DE387" s="36">
        <v>-5675374</v>
      </c>
      <c r="DF387" s="36">
        <v>0</v>
      </c>
      <c r="DG387" s="36">
        <v>0</v>
      </c>
      <c r="DH387" s="36">
        <v>0</v>
      </c>
      <c r="DI387" s="36">
        <v>0</v>
      </c>
      <c r="DJ387" s="36">
        <v>0</v>
      </c>
      <c r="DK387" s="36">
        <v>0</v>
      </c>
      <c r="DL387" s="36">
        <v>0</v>
      </c>
      <c r="DM387" s="36">
        <v>0</v>
      </c>
      <c r="DN387" s="36">
        <v>0</v>
      </c>
      <c r="DO387" s="36">
        <v>0</v>
      </c>
      <c r="DP387" s="36">
        <v>0</v>
      </c>
      <c r="DQ387" s="36">
        <v>0</v>
      </c>
      <c r="DR387" s="36">
        <v>0</v>
      </c>
      <c r="DS387" s="36">
        <v>0</v>
      </c>
      <c r="DT387" s="36">
        <v>0</v>
      </c>
      <c r="DU387" s="36">
        <v>0</v>
      </c>
      <c r="DV387" s="36">
        <v>0</v>
      </c>
      <c r="DW387" s="36">
        <v>0</v>
      </c>
      <c r="DX387" s="36">
        <v>0</v>
      </c>
      <c r="DY387" s="36">
        <v>0</v>
      </c>
      <c r="DZ387" s="36">
        <v>0</v>
      </c>
      <c r="EA387" s="36">
        <v>0</v>
      </c>
      <c r="EB387" s="36">
        <v>0</v>
      </c>
      <c r="EC387" s="36">
        <v>0</v>
      </c>
      <c r="ED387" s="36">
        <v>0</v>
      </c>
      <c r="EE387" s="36">
        <v>0</v>
      </c>
      <c r="EF387" s="36">
        <v>0</v>
      </c>
      <c r="EG387" s="36">
        <v>0</v>
      </c>
      <c r="EH387" s="36">
        <v>0</v>
      </c>
      <c r="EI387" s="36">
        <v>0</v>
      </c>
      <c r="EJ387" s="36">
        <v>0</v>
      </c>
      <c r="EK387" s="36">
        <v>0</v>
      </c>
      <c r="EL387" s="36">
        <v>0</v>
      </c>
      <c r="EM387" s="36">
        <v>0</v>
      </c>
      <c r="EN387" s="36">
        <v>0</v>
      </c>
      <c r="EO387" s="36">
        <v>0</v>
      </c>
      <c r="EP387" s="36">
        <v>0</v>
      </c>
      <c r="EQ387" s="36">
        <v>0</v>
      </c>
      <c r="ER387" s="36">
        <v>0</v>
      </c>
      <c r="ES387" s="36">
        <v>0</v>
      </c>
      <c r="ET387" s="36">
        <v>0</v>
      </c>
      <c r="EU387" s="36">
        <v>0</v>
      </c>
      <c r="EV387" s="36">
        <v>0</v>
      </c>
      <c r="EW387" s="36">
        <v>0</v>
      </c>
      <c r="EX387" s="36">
        <v>0</v>
      </c>
      <c r="EY387" s="36">
        <v>0</v>
      </c>
      <c r="EZ387" s="36">
        <v>0</v>
      </c>
      <c r="FA387" s="36">
        <v>0</v>
      </c>
      <c r="FB387" s="36">
        <v>0</v>
      </c>
      <c r="FC387" s="36">
        <v>0</v>
      </c>
      <c r="FD387" s="36">
        <v>0</v>
      </c>
      <c r="FE387" s="36">
        <v>0</v>
      </c>
      <c r="FF387" s="36">
        <v>0</v>
      </c>
      <c r="FG387" s="36">
        <v>0</v>
      </c>
      <c r="FH387" s="36">
        <v>0</v>
      </c>
      <c r="FI387" s="36">
        <v>0</v>
      </c>
      <c r="FJ387" s="36">
        <v>0</v>
      </c>
      <c r="FK387" s="36">
        <v>0</v>
      </c>
      <c r="FL387" s="36">
        <v>0</v>
      </c>
      <c r="FM387" s="36">
        <v>0</v>
      </c>
      <c r="FN387" s="36">
        <v>0</v>
      </c>
      <c r="FO387" s="36">
        <v>0</v>
      </c>
      <c r="FP387" s="36">
        <v>0</v>
      </c>
      <c r="FQ387" s="36">
        <v>906152</v>
      </c>
      <c r="FR387" s="36">
        <v>0</v>
      </c>
      <c r="FS387" s="37"/>
      <c r="FT387" s="39">
        <f t="shared" si="220"/>
        <v>102134</v>
      </c>
      <c r="FU387" s="39">
        <f t="shared" si="221"/>
        <v>1086</v>
      </c>
      <c r="FV387" s="39">
        <f t="shared" si="222"/>
        <v>0</v>
      </c>
      <c r="FW387" s="39">
        <f t="shared" si="223"/>
        <v>3915590</v>
      </c>
      <c r="FX387" s="39">
        <f t="shared" si="224"/>
        <v>0</v>
      </c>
      <c r="FY387" s="39">
        <f t="shared" si="225"/>
        <v>80765</v>
      </c>
      <c r="FZ387" s="39">
        <f t="shared" si="226"/>
        <v>0</v>
      </c>
      <c r="GA387" s="39">
        <f t="shared" si="227"/>
        <v>122327</v>
      </c>
      <c r="GB387" s="39">
        <f t="shared" si="228"/>
        <v>547320</v>
      </c>
      <c r="GC387" s="39">
        <f t="shared" si="229"/>
        <v>0</v>
      </c>
      <c r="GD387" s="39">
        <f t="shared" si="230"/>
        <v>0</v>
      </c>
      <c r="GE387" s="39">
        <f t="shared" si="231"/>
        <v>0</v>
      </c>
      <c r="GF387" s="39"/>
      <c r="GG387" s="39"/>
      <c r="GH387" s="39">
        <f t="shared" si="232"/>
        <v>0</v>
      </c>
      <c r="GI387" s="39">
        <f t="shared" si="233"/>
        <v>0</v>
      </c>
      <c r="GJ387" s="39">
        <f t="shared" si="234"/>
        <v>4769222</v>
      </c>
      <c r="GK387" s="39"/>
      <c r="GL387" s="39">
        <f t="shared" si="235"/>
        <v>0</v>
      </c>
      <c r="GM387" s="39"/>
      <c r="GN387" s="39">
        <f t="shared" si="219"/>
        <v>0</v>
      </c>
      <c r="GO387" s="40">
        <f t="shared" si="236"/>
        <v>906152</v>
      </c>
      <c r="GP387" s="40">
        <f t="shared" si="237"/>
        <v>5675374</v>
      </c>
      <c r="GQ387" s="40">
        <f t="shared" si="238"/>
        <v>5675374</v>
      </c>
      <c r="GR387" s="39" t="str">
        <f>IFERROR(VLOOKUP(CONCATENATE(C387,R387,S387),'Clientes Afectados'!$L$4:$M$249,2,0),"NO")</f>
        <v>NO</v>
      </c>
      <c r="GS387" s="64">
        <f t="shared" ref="GS387:GS450" si="239">+S387-R387</f>
        <v>29</v>
      </c>
      <c r="GT387" s="39" t="e">
        <f>+IF(GS387&gt;#REF!,"SI","NO")</f>
        <v>#REF!</v>
      </c>
    </row>
    <row r="388" spans="1:202" x14ac:dyDescent="0.25">
      <c r="A388" s="35">
        <v>42917</v>
      </c>
      <c r="B388" s="36">
        <v>1594986</v>
      </c>
      <c r="C388" s="36">
        <v>916308</v>
      </c>
      <c r="D388" s="36">
        <v>916308</v>
      </c>
      <c r="E388" s="37" t="s">
        <v>260</v>
      </c>
      <c r="F388" s="37" t="s">
        <v>229</v>
      </c>
      <c r="G388" s="37" t="s">
        <v>261</v>
      </c>
      <c r="H388" s="85" t="s">
        <v>231</v>
      </c>
      <c r="I388" s="37" t="s">
        <v>310</v>
      </c>
      <c r="J388" s="37" t="s">
        <v>263</v>
      </c>
      <c r="K388" s="37" t="s">
        <v>234</v>
      </c>
      <c r="L388" s="37" t="s">
        <v>235</v>
      </c>
      <c r="M388" s="37" t="s">
        <v>264</v>
      </c>
      <c r="N388" s="37" t="s">
        <v>236</v>
      </c>
      <c r="O388" s="37" t="s">
        <v>236</v>
      </c>
      <c r="P388" s="37" t="s">
        <v>239</v>
      </c>
      <c r="Q388" s="37" t="s">
        <v>241</v>
      </c>
      <c r="R388" s="38">
        <v>42892</v>
      </c>
      <c r="S388" s="38">
        <v>42921</v>
      </c>
      <c r="T388" s="38">
        <v>42923</v>
      </c>
      <c r="U388" s="36">
        <v>198518838</v>
      </c>
      <c r="V388" s="36">
        <v>22933</v>
      </c>
      <c r="W388" s="36">
        <v>0</v>
      </c>
      <c r="X388" s="36">
        <v>2964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68</v>
      </c>
      <c r="AE388" s="36">
        <v>73</v>
      </c>
      <c r="AF388" s="36">
        <v>67</v>
      </c>
      <c r="AG388" s="36">
        <v>67</v>
      </c>
      <c r="AH388" s="36">
        <v>83156</v>
      </c>
      <c r="AI388" s="36">
        <v>1292</v>
      </c>
      <c r="AJ388" s="36">
        <v>0</v>
      </c>
      <c r="AK388" s="36">
        <v>1550819</v>
      </c>
      <c r="AL388" s="36"/>
      <c r="AM388" s="36"/>
      <c r="AN388" s="36">
        <v>0</v>
      </c>
      <c r="AO388" s="36"/>
      <c r="AP388" s="36"/>
      <c r="AQ388" s="36">
        <v>0</v>
      </c>
      <c r="AR388" s="36">
        <v>0</v>
      </c>
      <c r="AS388" s="36">
        <v>0</v>
      </c>
      <c r="AT388" s="36">
        <v>33922</v>
      </c>
      <c r="AU388" s="36">
        <v>0</v>
      </c>
      <c r="AV388" s="36">
        <v>0</v>
      </c>
      <c r="AW388" s="36"/>
      <c r="AX388" s="36">
        <v>0</v>
      </c>
      <c r="AY388" s="36">
        <v>46608</v>
      </c>
      <c r="AZ388" s="36">
        <v>386175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>
        <v>0</v>
      </c>
      <c r="BN388" s="36">
        <v>0</v>
      </c>
      <c r="BO388" s="36">
        <v>0</v>
      </c>
      <c r="BP388" s="36">
        <v>0</v>
      </c>
      <c r="BQ388" s="36">
        <v>0</v>
      </c>
      <c r="BR388" s="36">
        <v>0</v>
      </c>
      <c r="BS388" s="36">
        <v>0</v>
      </c>
      <c r="BT388" s="36">
        <v>0</v>
      </c>
      <c r="BU388" s="36">
        <v>0</v>
      </c>
      <c r="BV388" s="36">
        <v>0</v>
      </c>
      <c r="BW388" s="36">
        <v>0</v>
      </c>
      <c r="BX388" s="3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1766363</v>
      </c>
      <c r="CE388" s="36">
        <v>2101972</v>
      </c>
      <c r="CF388" s="36">
        <v>0</v>
      </c>
      <c r="CG388" s="36">
        <v>335609</v>
      </c>
      <c r="CH388" s="36">
        <v>0</v>
      </c>
      <c r="CI388" s="36">
        <v>0</v>
      </c>
      <c r="CJ388" s="36">
        <v>0</v>
      </c>
      <c r="CK388" s="36">
        <v>0</v>
      </c>
      <c r="CL388" s="36">
        <v>335609</v>
      </c>
      <c r="CM388" s="36">
        <v>-2101972</v>
      </c>
      <c r="CN388" s="36">
        <v>0</v>
      </c>
      <c r="CO388" s="36">
        <v>0</v>
      </c>
      <c r="CP388" s="36">
        <v>0</v>
      </c>
      <c r="CQ388" s="36">
        <v>0</v>
      </c>
      <c r="CR388" s="36">
        <v>0</v>
      </c>
      <c r="CS388" s="36">
        <v>0</v>
      </c>
      <c r="CT388" s="36">
        <v>0</v>
      </c>
      <c r="CU388" s="36">
        <v>0</v>
      </c>
      <c r="CV388" s="36">
        <v>0</v>
      </c>
      <c r="CW388" s="36">
        <v>0</v>
      </c>
      <c r="CX388" s="36">
        <v>0</v>
      </c>
      <c r="CY388" s="36">
        <v>0</v>
      </c>
      <c r="CZ388" s="36">
        <v>0</v>
      </c>
      <c r="DA388" s="36">
        <v>0</v>
      </c>
      <c r="DB388" s="36">
        <v>0</v>
      </c>
      <c r="DC388" s="36">
        <v>0</v>
      </c>
      <c r="DD388" s="36">
        <v>0</v>
      </c>
      <c r="DE388" s="36">
        <v>-2101972</v>
      </c>
      <c r="DF388" s="36">
        <v>0</v>
      </c>
      <c r="DG388" s="36">
        <v>0</v>
      </c>
      <c r="DH388" s="36">
        <v>0</v>
      </c>
      <c r="DI388" s="36">
        <v>0</v>
      </c>
      <c r="DJ388" s="36">
        <v>0</v>
      </c>
      <c r="DK388" s="36">
        <v>0</v>
      </c>
      <c r="DL388" s="36">
        <v>0</v>
      </c>
      <c r="DM388" s="36">
        <v>0</v>
      </c>
      <c r="DN388" s="36">
        <v>0</v>
      </c>
      <c r="DO388" s="36">
        <v>0</v>
      </c>
      <c r="DP388" s="36">
        <v>0</v>
      </c>
      <c r="DQ388" s="36">
        <v>0</v>
      </c>
      <c r="DR388" s="36">
        <v>0</v>
      </c>
      <c r="DS388" s="36">
        <v>0</v>
      </c>
      <c r="DT388" s="36">
        <v>0</v>
      </c>
      <c r="DU388" s="36">
        <v>0</v>
      </c>
      <c r="DV388" s="36">
        <v>0</v>
      </c>
      <c r="DW388" s="36">
        <v>0</v>
      </c>
      <c r="DX388" s="36">
        <v>0</v>
      </c>
      <c r="DY388" s="36">
        <v>0</v>
      </c>
      <c r="DZ388" s="36">
        <v>0</v>
      </c>
      <c r="EA388" s="36">
        <v>0</v>
      </c>
      <c r="EB388" s="36">
        <v>0</v>
      </c>
      <c r="EC388" s="36">
        <v>0</v>
      </c>
      <c r="ED388" s="36">
        <v>0</v>
      </c>
      <c r="EE388" s="36">
        <v>0</v>
      </c>
      <c r="EF388" s="36">
        <v>0</v>
      </c>
      <c r="EG388" s="36">
        <v>0</v>
      </c>
      <c r="EH388" s="36">
        <v>0</v>
      </c>
      <c r="EI388" s="36">
        <v>0</v>
      </c>
      <c r="EJ388" s="36">
        <v>0</v>
      </c>
      <c r="EK388" s="36">
        <v>0</v>
      </c>
      <c r="EL388" s="36">
        <v>0</v>
      </c>
      <c r="EM388" s="36">
        <v>0</v>
      </c>
      <c r="EN388" s="36">
        <v>0</v>
      </c>
      <c r="EO388" s="36">
        <v>0</v>
      </c>
      <c r="EP388" s="36">
        <v>0</v>
      </c>
      <c r="EQ388" s="36">
        <v>0</v>
      </c>
      <c r="ER388" s="36">
        <v>0</v>
      </c>
      <c r="ES388" s="36">
        <v>0</v>
      </c>
      <c r="ET388" s="36">
        <v>0</v>
      </c>
      <c r="EU388" s="36">
        <v>0</v>
      </c>
      <c r="EV388" s="36">
        <v>0</v>
      </c>
      <c r="EW388" s="36">
        <v>0</v>
      </c>
      <c r="EX388" s="36">
        <v>0</v>
      </c>
      <c r="EY388" s="36">
        <v>0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0</v>
      </c>
      <c r="FF388" s="36">
        <v>0</v>
      </c>
      <c r="FG388" s="36">
        <v>0</v>
      </c>
      <c r="FH388" s="36">
        <v>0</v>
      </c>
      <c r="FI388" s="36">
        <v>0</v>
      </c>
      <c r="FJ388" s="36">
        <v>0</v>
      </c>
      <c r="FK388" s="36">
        <v>0</v>
      </c>
      <c r="FL388" s="36">
        <v>0</v>
      </c>
      <c r="FM388" s="36">
        <v>0</v>
      </c>
      <c r="FN388" s="36">
        <v>0</v>
      </c>
      <c r="FO388" s="36">
        <v>0</v>
      </c>
      <c r="FP388" s="36">
        <v>0</v>
      </c>
      <c r="FQ388" s="36">
        <v>335609</v>
      </c>
      <c r="FR388" s="36">
        <v>0</v>
      </c>
      <c r="FS388" s="37"/>
      <c r="FT388" s="39">
        <f t="shared" si="220"/>
        <v>69879</v>
      </c>
      <c r="FU388" s="39">
        <f t="shared" si="221"/>
        <v>1086</v>
      </c>
      <c r="FV388" s="39">
        <f t="shared" si="222"/>
        <v>0</v>
      </c>
      <c r="FW388" s="39">
        <f t="shared" si="223"/>
        <v>1303209</v>
      </c>
      <c r="FX388" s="39">
        <f t="shared" si="224"/>
        <v>0</v>
      </c>
      <c r="FY388" s="39">
        <f t="shared" si="225"/>
        <v>28506</v>
      </c>
      <c r="FZ388" s="39">
        <f t="shared" si="226"/>
        <v>0</v>
      </c>
      <c r="GA388" s="39">
        <f t="shared" si="227"/>
        <v>39166</v>
      </c>
      <c r="GB388" s="39">
        <f t="shared" si="228"/>
        <v>324517</v>
      </c>
      <c r="GC388" s="39">
        <f t="shared" si="229"/>
        <v>0</v>
      </c>
      <c r="GD388" s="39">
        <f t="shared" si="230"/>
        <v>0</v>
      </c>
      <c r="GE388" s="39">
        <f t="shared" si="231"/>
        <v>0</v>
      </c>
      <c r="GF388" s="39"/>
      <c r="GG388" s="39"/>
      <c r="GH388" s="39">
        <f t="shared" si="232"/>
        <v>0</v>
      </c>
      <c r="GI388" s="39">
        <f t="shared" si="233"/>
        <v>0</v>
      </c>
      <c r="GJ388" s="39">
        <f t="shared" si="234"/>
        <v>1766363</v>
      </c>
      <c r="GK388" s="39"/>
      <c r="GL388" s="39">
        <f t="shared" si="235"/>
        <v>0</v>
      </c>
      <c r="GM388" s="39"/>
      <c r="GN388" s="39">
        <f t="shared" si="219"/>
        <v>0</v>
      </c>
      <c r="GO388" s="40">
        <f t="shared" si="236"/>
        <v>335609</v>
      </c>
      <c r="GP388" s="40">
        <f t="shared" si="237"/>
        <v>2101972</v>
      </c>
      <c r="GQ388" s="40">
        <f t="shared" si="238"/>
        <v>2101972</v>
      </c>
      <c r="GR388" s="39" t="str">
        <f>IFERROR(VLOOKUP(CONCATENATE(C388,R388,S388),'Clientes Afectados'!$L$4:$M$249,2,0),"NO")</f>
        <v>NO</v>
      </c>
      <c r="GS388" s="64">
        <f t="shared" si="239"/>
        <v>29</v>
      </c>
      <c r="GT388" s="39" t="e">
        <f>+IF(GS388&gt;#REF!,"SI","NO")</f>
        <v>#REF!</v>
      </c>
    </row>
    <row r="389" spans="1:202" x14ac:dyDescent="0.25">
      <c r="A389" s="35">
        <v>42917</v>
      </c>
      <c r="B389" s="36">
        <v>1594986</v>
      </c>
      <c r="C389" s="36">
        <v>973766</v>
      </c>
      <c r="D389" s="36">
        <v>973766</v>
      </c>
      <c r="E389" s="37" t="s">
        <v>265</v>
      </c>
      <c r="F389" s="37" t="s">
        <v>229</v>
      </c>
      <c r="G389" s="37" t="s">
        <v>266</v>
      </c>
      <c r="H389" s="85" t="s">
        <v>231</v>
      </c>
      <c r="I389" s="37" t="s">
        <v>310</v>
      </c>
      <c r="J389" s="37" t="s">
        <v>263</v>
      </c>
      <c r="K389" s="37" t="s">
        <v>234</v>
      </c>
      <c r="L389" s="37" t="s">
        <v>235</v>
      </c>
      <c r="M389" s="37" t="s">
        <v>264</v>
      </c>
      <c r="N389" s="37" t="s">
        <v>236</v>
      </c>
      <c r="O389" s="37" t="s">
        <v>236</v>
      </c>
      <c r="P389" s="37" t="s">
        <v>239</v>
      </c>
      <c r="Q389" s="37" t="s">
        <v>241</v>
      </c>
      <c r="R389" s="38">
        <v>42892</v>
      </c>
      <c r="S389" s="38">
        <v>42921</v>
      </c>
      <c r="T389" s="38">
        <v>42923</v>
      </c>
      <c r="U389" s="36">
        <v>198518838</v>
      </c>
      <c r="V389" s="36">
        <v>2147</v>
      </c>
      <c r="W389" s="36">
        <v>0</v>
      </c>
      <c r="X389" s="36">
        <v>593</v>
      </c>
      <c r="Y389" s="36">
        <v>0</v>
      </c>
      <c r="Z389" s="36">
        <v>0</v>
      </c>
      <c r="AA389" s="36">
        <v>0</v>
      </c>
      <c r="AB389" s="36">
        <v>0</v>
      </c>
      <c r="AC389" s="36">
        <v>0</v>
      </c>
      <c r="AD389" s="36">
        <v>80</v>
      </c>
      <c r="AE389" s="36">
        <v>82</v>
      </c>
      <c r="AF389" s="36">
        <v>79</v>
      </c>
      <c r="AG389" s="36">
        <v>79</v>
      </c>
      <c r="AH389" s="36">
        <v>0</v>
      </c>
      <c r="AI389" s="36">
        <v>1292</v>
      </c>
      <c r="AJ389" s="36">
        <v>0</v>
      </c>
      <c r="AK389" s="36">
        <v>145188</v>
      </c>
      <c r="AL389" s="36"/>
      <c r="AM389" s="36"/>
      <c r="AN389" s="36">
        <v>0</v>
      </c>
      <c r="AO389" s="36"/>
      <c r="AP389" s="36"/>
      <c r="AQ389" s="36">
        <v>0</v>
      </c>
      <c r="AR389" s="36">
        <v>0</v>
      </c>
      <c r="AS389" s="36">
        <v>0</v>
      </c>
      <c r="AT389" s="36">
        <v>3176</v>
      </c>
      <c r="AU389" s="36">
        <v>0</v>
      </c>
      <c r="AV389" s="36">
        <v>0</v>
      </c>
      <c r="AW389" s="36"/>
      <c r="AX389" s="36">
        <v>0</v>
      </c>
      <c r="AY389" s="36">
        <v>52673</v>
      </c>
      <c r="AZ389" s="36">
        <v>455340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>
        <v>0</v>
      </c>
      <c r="BN389" s="36">
        <v>0</v>
      </c>
      <c r="BO389" s="36">
        <v>0</v>
      </c>
      <c r="BP389" s="36">
        <v>0</v>
      </c>
      <c r="BQ389" s="36">
        <v>0</v>
      </c>
      <c r="BR389" s="36">
        <v>0</v>
      </c>
      <c r="BS389" s="36">
        <v>0</v>
      </c>
      <c r="BT389" s="36">
        <v>0</v>
      </c>
      <c r="BU389" s="36">
        <v>0</v>
      </c>
      <c r="BV389" s="36">
        <v>0</v>
      </c>
      <c r="BW389" s="36">
        <v>0</v>
      </c>
      <c r="BX389" s="3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552664</v>
      </c>
      <c r="CE389" s="36">
        <v>657670</v>
      </c>
      <c r="CF389" s="36">
        <v>0</v>
      </c>
      <c r="CG389" s="36">
        <v>105006</v>
      </c>
      <c r="CH389" s="36">
        <v>0</v>
      </c>
      <c r="CI389" s="36">
        <v>0</v>
      </c>
      <c r="CJ389" s="36">
        <v>0</v>
      </c>
      <c r="CK389" s="36">
        <v>0</v>
      </c>
      <c r="CL389" s="36">
        <v>105006</v>
      </c>
      <c r="CM389" s="36">
        <v>-657670</v>
      </c>
      <c r="CN389" s="36">
        <v>0</v>
      </c>
      <c r="CO389" s="36">
        <v>0</v>
      </c>
      <c r="CP389" s="36">
        <v>0</v>
      </c>
      <c r="CQ389" s="36">
        <v>0</v>
      </c>
      <c r="CR389" s="36">
        <v>0</v>
      </c>
      <c r="CS389" s="36">
        <v>0</v>
      </c>
      <c r="CT389" s="36">
        <v>0</v>
      </c>
      <c r="CU389" s="36">
        <v>0</v>
      </c>
      <c r="CV389" s="36">
        <v>0</v>
      </c>
      <c r="CW389" s="36">
        <v>0</v>
      </c>
      <c r="CX389" s="36">
        <v>0</v>
      </c>
      <c r="CY389" s="36">
        <v>0</v>
      </c>
      <c r="CZ389" s="36">
        <v>0</v>
      </c>
      <c r="DA389" s="36">
        <v>0</v>
      </c>
      <c r="DB389" s="36">
        <v>0</v>
      </c>
      <c r="DC389" s="36">
        <v>0</v>
      </c>
      <c r="DD389" s="36">
        <v>0</v>
      </c>
      <c r="DE389" s="36">
        <v>-657670</v>
      </c>
      <c r="DF389" s="36">
        <v>0</v>
      </c>
      <c r="DG389" s="36">
        <v>0</v>
      </c>
      <c r="DH389" s="36">
        <v>0</v>
      </c>
      <c r="DI389" s="36">
        <v>0</v>
      </c>
      <c r="DJ389" s="36">
        <v>0</v>
      </c>
      <c r="DK389" s="36">
        <v>0</v>
      </c>
      <c r="DL389" s="36">
        <v>0</v>
      </c>
      <c r="DM389" s="36">
        <v>0</v>
      </c>
      <c r="DN389" s="36">
        <v>0</v>
      </c>
      <c r="DO389" s="36">
        <v>0</v>
      </c>
      <c r="DP389" s="36">
        <v>0</v>
      </c>
      <c r="DQ389" s="36">
        <v>0</v>
      </c>
      <c r="DR389" s="36">
        <v>0</v>
      </c>
      <c r="DS389" s="36">
        <v>0</v>
      </c>
      <c r="DT389" s="36">
        <v>0</v>
      </c>
      <c r="DU389" s="36">
        <v>0</v>
      </c>
      <c r="DV389" s="36">
        <v>0</v>
      </c>
      <c r="DW389" s="36">
        <v>0</v>
      </c>
      <c r="DX389" s="36">
        <v>0</v>
      </c>
      <c r="DY389" s="36">
        <v>0</v>
      </c>
      <c r="DZ389" s="36">
        <v>0</v>
      </c>
      <c r="EA389" s="36">
        <v>0</v>
      </c>
      <c r="EB389" s="36">
        <v>0</v>
      </c>
      <c r="EC389" s="36">
        <v>0</v>
      </c>
      <c r="ED389" s="36">
        <v>0</v>
      </c>
      <c r="EE389" s="36">
        <v>0</v>
      </c>
      <c r="EF389" s="36">
        <v>0</v>
      </c>
      <c r="EG389" s="36">
        <v>0</v>
      </c>
      <c r="EH389" s="36">
        <v>0</v>
      </c>
      <c r="EI389" s="36">
        <v>0</v>
      </c>
      <c r="EJ389" s="36">
        <v>0</v>
      </c>
      <c r="EK389" s="36">
        <v>0</v>
      </c>
      <c r="EL389" s="36">
        <v>0</v>
      </c>
      <c r="EM389" s="36">
        <v>0</v>
      </c>
      <c r="EN389" s="36">
        <v>0</v>
      </c>
      <c r="EO389" s="36">
        <v>0</v>
      </c>
      <c r="EP389" s="36">
        <v>0</v>
      </c>
      <c r="EQ389" s="36">
        <v>0</v>
      </c>
      <c r="ER389" s="36">
        <v>0</v>
      </c>
      <c r="ES389" s="36">
        <v>0</v>
      </c>
      <c r="ET389" s="36">
        <v>0</v>
      </c>
      <c r="EU389" s="36">
        <v>0</v>
      </c>
      <c r="EV389" s="36">
        <v>0</v>
      </c>
      <c r="EW389" s="36">
        <v>0</v>
      </c>
      <c r="EX389" s="36">
        <v>0</v>
      </c>
      <c r="EY389" s="36">
        <v>0</v>
      </c>
      <c r="EZ389" s="36">
        <v>0</v>
      </c>
      <c r="FA389" s="36">
        <v>0</v>
      </c>
      <c r="FB389" s="36">
        <v>0</v>
      </c>
      <c r="FC389" s="36">
        <v>0</v>
      </c>
      <c r="FD389" s="36">
        <v>0</v>
      </c>
      <c r="FE389" s="36">
        <v>0</v>
      </c>
      <c r="FF389" s="36">
        <v>0</v>
      </c>
      <c r="FG389" s="36">
        <v>0</v>
      </c>
      <c r="FH389" s="36">
        <v>0</v>
      </c>
      <c r="FI389" s="36">
        <v>0</v>
      </c>
      <c r="FJ389" s="36">
        <v>0</v>
      </c>
      <c r="FK389" s="36">
        <v>0</v>
      </c>
      <c r="FL389" s="36">
        <v>0</v>
      </c>
      <c r="FM389" s="36">
        <v>0</v>
      </c>
      <c r="FN389" s="36">
        <v>0</v>
      </c>
      <c r="FO389" s="36">
        <v>0</v>
      </c>
      <c r="FP389" s="36">
        <v>0</v>
      </c>
      <c r="FQ389" s="36">
        <v>105006</v>
      </c>
      <c r="FR389" s="36">
        <v>0</v>
      </c>
      <c r="FS389" s="37"/>
      <c r="FT389" s="39">
        <f t="shared" si="220"/>
        <v>0</v>
      </c>
      <c r="FU389" s="39">
        <f t="shared" si="221"/>
        <v>1086</v>
      </c>
      <c r="FV389" s="39">
        <f t="shared" si="222"/>
        <v>0</v>
      </c>
      <c r="FW389" s="39">
        <f t="shared" si="223"/>
        <v>122007</v>
      </c>
      <c r="FX389" s="39">
        <f t="shared" si="224"/>
        <v>0</v>
      </c>
      <c r="FY389" s="39">
        <f t="shared" si="225"/>
        <v>2669</v>
      </c>
      <c r="FZ389" s="39">
        <f t="shared" si="226"/>
        <v>0</v>
      </c>
      <c r="GA389" s="39">
        <f t="shared" si="227"/>
        <v>44263</v>
      </c>
      <c r="GB389" s="39">
        <f t="shared" si="228"/>
        <v>382639</v>
      </c>
      <c r="GC389" s="39">
        <f t="shared" si="229"/>
        <v>0</v>
      </c>
      <c r="GD389" s="39">
        <f t="shared" si="230"/>
        <v>0</v>
      </c>
      <c r="GE389" s="39">
        <f t="shared" si="231"/>
        <v>0</v>
      </c>
      <c r="GF389" s="39"/>
      <c r="GG389" s="39"/>
      <c r="GH389" s="39">
        <f t="shared" si="232"/>
        <v>0</v>
      </c>
      <c r="GI389" s="39">
        <f t="shared" si="233"/>
        <v>0</v>
      </c>
      <c r="GJ389" s="39">
        <f t="shared" si="234"/>
        <v>552664</v>
      </c>
      <c r="GK389" s="39"/>
      <c r="GL389" s="39">
        <f t="shared" si="235"/>
        <v>0</v>
      </c>
      <c r="GM389" s="39"/>
      <c r="GN389" s="39">
        <f t="shared" si="219"/>
        <v>0</v>
      </c>
      <c r="GO389" s="40">
        <f t="shared" si="236"/>
        <v>105006</v>
      </c>
      <c r="GP389" s="40">
        <f t="shared" si="237"/>
        <v>657670</v>
      </c>
      <c r="GQ389" s="40">
        <f t="shared" si="238"/>
        <v>657670</v>
      </c>
      <c r="GR389" s="39" t="str">
        <f>IFERROR(VLOOKUP(CONCATENATE(C389,R389,S389),'Clientes Afectados'!$L$4:$M$249,2,0),"NO")</f>
        <v>NO</v>
      </c>
      <c r="GS389" s="64">
        <f t="shared" si="239"/>
        <v>29</v>
      </c>
      <c r="GT389" s="39" t="e">
        <f>+IF(GS389&gt;#REF!,"SI","NO")</f>
        <v>#REF!</v>
      </c>
    </row>
    <row r="390" spans="1:202" x14ac:dyDescent="0.25">
      <c r="A390" s="35">
        <v>42917</v>
      </c>
      <c r="B390" s="36">
        <v>1594986</v>
      </c>
      <c r="C390" s="36">
        <v>984572</v>
      </c>
      <c r="D390" s="36">
        <v>984572</v>
      </c>
      <c r="E390" s="37" t="s">
        <v>348</v>
      </c>
      <c r="F390" s="37" t="s">
        <v>229</v>
      </c>
      <c r="G390" s="37" t="s">
        <v>326</v>
      </c>
      <c r="H390" s="85" t="s">
        <v>231</v>
      </c>
      <c r="I390" s="37" t="s">
        <v>232</v>
      </c>
      <c r="J390" s="37" t="s">
        <v>233</v>
      </c>
      <c r="K390" s="37" t="s">
        <v>234</v>
      </c>
      <c r="L390" s="37" t="s">
        <v>235</v>
      </c>
      <c r="M390" s="37" t="s">
        <v>280</v>
      </c>
      <c r="N390" s="37" t="s">
        <v>327</v>
      </c>
      <c r="O390" s="37" t="s">
        <v>327</v>
      </c>
      <c r="P390" s="37" t="s">
        <v>239</v>
      </c>
      <c r="Q390" s="37" t="s">
        <v>241</v>
      </c>
      <c r="R390" s="38">
        <v>42892</v>
      </c>
      <c r="S390" s="38">
        <v>42921</v>
      </c>
      <c r="T390" s="38">
        <v>42923</v>
      </c>
      <c r="U390" s="36">
        <v>198518838</v>
      </c>
      <c r="V390" s="36">
        <v>186706</v>
      </c>
      <c r="W390" s="36">
        <v>0</v>
      </c>
      <c r="X390" s="36">
        <v>65467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668</v>
      </c>
      <c r="AE390" s="36">
        <v>676</v>
      </c>
      <c r="AF390" s="36">
        <v>603</v>
      </c>
      <c r="AG390" s="36">
        <v>603</v>
      </c>
      <c r="AH390" s="36">
        <v>83156</v>
      </c>
      <c r="AI390" s="36">
        <v>1292</v>
      </c>
      <c r="AJ390" s="36">
        <v>0</v>
      </c>
      <c r="AK390" s="36">
        <v>13389042</v>
      </c>
      <c r="AL390" s="36"/>
      <c r="AM390" s="36"/>
      <c r="AN390" s="36">
        <v>0</v>
      </c>
      <c r="AO390" s="36"/>
      <c r="AP390" s="36"/>
      <c r="AQ390" s="36">
        <v>0</v>
      </c>
      <c r="AR390" s="36">
        <v>0</v>
      </c>
      <c r="AS390" s="36">
        <v>0</v>
      </c>
      <c r="AT390" s="36">
        <v>276170</v>
      </c>
      <c r="AU390" s="36">
        <v>0</v>
      </c>
      <c r="AV390" s="36">
        <v>0</v>
      </c>
      <c r="AW390" s="36"/>
      <c r="AX390" s="36">
        <v>0</v>
      </c>
      <c r="AY390" s="36">
        <v>431918</v>
      </c>
      <c r="AZ390" s="36">
        <v>3475577</v>
      </c>
      <c r="BA390" s="36">
        <v>0</v>
      </c>
      <c r="BB390" s="36">
        <v>0</v>
      </c>
      <c r="BC390" s="36">
        <v>0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>
        <v>0</v>
      </c>
      <c r="BN390" s="36">
        <v>0</v>
      </c>
      <c r="BO390" s="36">
        <v>0</v>
      </c>
      <c r="BP390" s="36">
        <v>0</v>
      </c>
      <c r="BQ390" s="36">
        <v>0</v>
      </c>
      <c r="BR390" s="36">
        <v>0</v>
      </c>
      <c r="BS390" s="36">
        <v>0</v>
      </c>
      <c r="BT390" s="36">
        <v>0</v>
      </c>
      <c r="BU390" s="36">
        <v>0</v>
      </c>
      <c r="BV390" s="36">
        <v>0</v>
      </c>
      <c r="BW390" s="36">
        <v>0</v>
      </c>
      <c r="BX390" s="3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14837946</v>
      </c>
      <c r="CE390" s="36">
        <v>17657156</v>
      </c>
      <c r="CF390" s="36">
        <v>0</v>
      </c>
      <c r="CG390" s="36">
        <v>2819210</v>
      </c>
      <c r="CH390" s="36">
        <v>0</v>
      </c>
      <c r="CI390" s="36">
        <v>0</v>
      </c>
      <c r="CJ390" s="36">
        <v>0</v>
      </c>
      <c r="CK390" s="36">
        <v>0</v>
      </c>
      <c r="CL390" s="36">
        <v>2819210</v>
      </c>
      <c r="CM390" s="36">
        <v>-17657156</v>
      </c>
      <c r="CN390" s="36">
        <v>0</v>
      </c>
      <c r="CO390" s="36">
        <v>0</v>
      </c>
      <c r="CP390" s="36">
        <v>0</v>
      </c>
      <c r="CQ390" s="36">
        <v>0</v>
      </c>
      <c r="CR390" s="36">
        <v>0</v>
      </c>
      <c r="CS390" s="36">
        <v>0</v>
      </c>
      <c r="CT390" s="36">
        <v>0</v>
      </c>
      <c r="CU390" s="36">
        <v>0</v>
      </c>
      <c r="CV390" s="36">
        <v>0</v>
      </c>
      <c r="CW390" s="36">
        <v>0</v>
      </c>
      <c r="CX390" s="36">
        <v>0</v>
      </c>
      <c r="CY390" s="36">
        <v>0</v>
      </c>
      <c r="CZ390" s="36">
        <v>0</v>
      </c>
      <c r="DA390" s="36">
        <v>0</v>
      </c>
      <c r="DB390" s="36">
        <v>0</v>
      </c>
      <c r="DC390" s="36">
        <v>0</v>
      </c>
      <c r="DD390" s="36">
        <v>0</v>
      </c>
      <c r="DE390" s="36">
        <v>-17657156</v>
      </c>
      <c r="DF390" s="36">
        <v>0</v>
      </c>
      <c r="DG390" s="36">
        <v>0</v>
      </c>
      <c r="DH390" s="36">
        <v>0</v>
      </c>
      <c r="DI390" s="36">
        <v>0</v>
      </c>
      <c r="DJ390" s="36">
        <v>0</v>
      </c>
      <c r="DK390" s="36">
        <v>0</v>
      </c>
      <c r="DL390" s="36">
        <v>0</v>
      </c>
      <c r="DM390" s="36">
        <v>0</v>
      </c>
      <c r="DN390" s="36">
        <v>0</v>
      </c>
      <c r="DO390" s="36">
        <v>0</v>
      </c>
      <c r="DP390" s="36">
        <v>0</v>
      </c>
      <c r="DQ390" s="36">
        <v>0</v>
      </c>
      <c r="DR390" s="36">
        <v>0</v>
      </c>
      <c r="DS390" s="36">
        <v>0</v>
      </c>
      <c r="DT390" s="36">
        <v>0</v>
      </c>
      <c r="DU390" s="36">
        <v>0</v>
      </c>
      <c r="DV390" s="36">
        <v>0</v>
      </c>
      <c r="DW390" s="36">
        <v>0</v>
      </c>
      <c r="DX390" s="36">
        <v>0</v>
      </c>
      <c r="DY390" s="36">
        <v>0</v>
      </c>
      <c r="DZ390" s="36">
        <v>0</v>
      </c>
      <c r="EA390" s="36">
        <v>0</v>
      </c>
      <c r="EB390" s="36">
        <v>0</v>
      </c>
      <c r="EC390" s="36">
        <v>0</v>
      </c>
      <c r="ED390" s="36">
        <v>0</v>
      </c>
      <c r="EE390" s="36">
        <v>0</v>
      </c>
      <c r="EF390" s="36">
        <v>0</v>
      </c>
      <c r="EG390" s="36">
        <v>0</v>
      </c>
      <c r="EH390" s="36">
        <v>0</v>
      </c>
      <c r="EI390" s="36">
        <v>0</v>
      </c>
      <c r="EJ390" s="36">
        <v>0</v>
      </c>
      <c r="EK390" s="36">
        <v>0</v>
      </c>
      <c r="EL390" s="36">
        <v>0</v>
      </c>
      <c r="EM390" s="36">
        <v>0</v>
      </c>
      <c r="EN390" s="36">
        <v>0</v>
      </c>
      <c r="EO390" s="36">
        <v>0</v>
      </c>
      <c r="EP390" s="36">
        <v>0</v>
      </c>
      <c r="EQ390" s="36">
        <v>0</v>
      </c>
      <c r="ER390" s="36">
        <v>0</v>
      </c>
      <c r="ES390" s="36">
        <v>0</v>
      </c>
      <c r="ET390" s="36">
        <v>0</v>
      </c>
      <c r="EU390" s="36">
        <v>0</v>
      </c>
      <c r="EV390" s="36">
        <v>0</v>
      </c>
      <c r="EW390" s="36">
        <v>0</v>
      </c>
      <c r="EX390" s="36">
        <v>0</v>
      </c>
      <c r="EY390" s="36">
        <v>0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0</v>
      </c>
      <c r="FF390" s="36">
        <v>0</v>
      </c>
      <c r="FG390" s="36">
        <v>0</v>
      </c>
      <c r="FH390" s="36">
        <v>0</v>
      </c>
      <c r="FI390" s="36">
        <v>0</v>
      </c>
      <c r="FJ390" s="36">
        <v>0</v>
      </c>
      <c r="FK390" s="36">
        <v>0</v>
      </c>
      <c r="FL390" s="36">
        <v>0</v>
      </c>
      <c r="FM390" s="36">
        <v>0</v>
      </c>
      <c r="FN390" s="36">
        <v>0</v>
      </c>
      <c r="FO390" s="36">
        <v>0</v>
      </c>
      <c r="FP390" s="36">
        <v>0</v>
      </c>
      <c r="FQ390" s="36">
        <v>2819210</v>
      </c>
      <c r="FR390" s="36">
        <v>0</v>
      </c>
      <c r="FS390" s="37"/>
      <c r="FT390" s="39">
        <f t="shared" si="220"/>
        <v>69879</v>
      </c>
      <c r="FU390" s="39">
        <f t="shared" si="221"/>
        <v>1086</v>
      </c>
      <c r="FV390" s="39">
        <f t="shared" si="222"/>
        <v>0</v>
      </c>
      <c r="FW390" s="39">
        <f t="shared" si="223"/>
        <v>11251296</v>
      </c>
      <c r="FX390" s="39">
        <f t="shared" si="224"/>
        <v>0</v>
      </c>
      <c r="FY390" s="39">
        <f t="shared" si="225"/>
        <v>232076</v>
      </c>
      <c r="FZ390" s="39">
        <f t="shared" si="226"/>
        <v>0</v>
      </c>
      <c r="GA390" s="39">
        <f t="shared" si="227"/>
        <v>362956</v>
      </c>
      <c r="GB390" s="39">
        <f t="shared" si="228"/>
        <v>2920653</v>
      </c>
      <c r="GC390" s="39">
        <f t="shared" si="229"/>
        <v>0</v>
      </c>
      <c r="GD390" s="39">
        <f t="shared" si="230"/>
        <v>0</v>
      </c>
      <c r="GE390" s="39">
        <f t="shared" si="231"/>
        <v>0</v>
      </c>
      <c r="GF390" s="39"/>
      <c r="GG390" s="39"/>
      <c r="GH390" s="39">
        <f t="shared" si="232"/>
        <v>0</v>
      </c>
      <c r="GI390" s="39">
        <f t="shared" si="233"/>
        <v>0</v>
      </c>
      <c r="GJ390" s="39">
        <f t="shared" si="234"/>
        <v>14837946</v>
      </c>
      <c r="GK390" s="39"/>
      <c r="GL390" s="39">
        <f t="shared" si="235"/>
        <v>0</v>
      </c>
      <c r="GM390" s="39"/>
      <c r="GN390" s="39">
        <f t="shared" si="219"/>
        <v>0</v>
      </c>
      <c r="GO390" s="40">
        <f t="shared" si="236"/>
        <v>2819210</v>
      </c>
      <c r="GP390" s="40">
        <f t="shared" si="237"/>
        <v>17657156</v>
      </c>
      <c r="GQ390" s="40">
        <f t="shared" si="238"/>
        <v>17657156</v>
      </c>
      <c r="GR390" s="39" t="str">
        <f>IFERROR(VLOOKUP(CONCATENATE(C390,R390,S390),'Clientes Afectados'!$L$4:$M$249,2,0),"NO")</f>
        <v>NO</v>
      </c>
      <c r="GS390" s="64">
        <f t="shared" si="239"/>
        <v>29</v>
      </c>
      <c r="GT390" s="39" t="e">
        <f>+IF(GS390&gt;#REF!,"SI","NO")</f>
        <v>#REF!</v>
      </c>
    </row>
    <row r="391" spans="1:202" x14ac:dyDescent="0.25">
      <c r="A391" s="35">
        <v>42917</v>
      </c>
      <c r="B391" s="36">
        <v>1594986</v>
      </c>
      <c r="C391" s="36">
        <v>985980</v>
      </c>
      <c r="D391" s="36">
        <v>985980</v>
      </c>
      <c r="E391" s="37" t="s">
        <v>349</v>
      </c>
      <c r="F391" s="37" t="s">
        <v>229</v>
      </c>
      <c r="G391" s="37" t="s">
        <v>329</v>
      </c>
      <c r="H391" s="85" t="s">
        <v>231</v>
      </c>
      <c r="I391" s="37" t="s">
        <v>232</v>
      </c>
      <c r="J391" s="37" t="s">
        <v>233</v>
      </c>
      <c r="K391" s="37" t="s">
        <v>234</v>
      </c>
      <c r="L391" s="37" t="s">
        <v>235</v>
      </c>
      <c r="M391" s="37" t="s">
        <v>279</v>
      </c>
      <c r="N391" s="37" t="s">
        <v>330</v>
      </c>
      <c r="O391" s="37" t="s">
        <v>330</v>
      </c>
      <c r="P391" s="37" t="s">
        <v>239</v>
      </c>
      <c r="Q391" s="37" t="s">
        <v>241</v>
      </c>
      <c r="R391" s="38">
        <v>42892</v>
      </c>
      <c r="S391" s="38">
        <v>42921</v>
      </c>
      <c r="T391" s="38">
        <v>42923</v>
      </c>
      <c r="U391" s="36">
        <v>198518838</v>
      </c>
      <c r="V391" s="36">
        <v>42530</v>
      </c>
      <c r="W391" s="36">
        <v>0</v>
      </c>
      <c r="X391" s="36">
        <v>6835</v>
      </c>
      <c r="Y391" s="36">
        <v>0</v>
      </c>
      <c r="Z391" s="36">
        <v>0</v>
      </c>
      <c r="AA391" s="36">
        <v>0</v>
      </c>
      <c r="AB391" s="36">
        <v>0</v>
      </c>
      <c r="AC391" s="36">
        <v>0</v>
      </c>
      <c r="AD391" s="36">
        <v>151</v>
      </c>
      <c r="AE391" s="36">
        <v>211</v>
      </c>
      <c r="AF391" s="36">
        <v>150</v>
      </c>
      <c r="AG391" s="36">
        <v>150</v>
      </c>
      <c r="AH391" s="36">
        <v>83156</v>
      </c>
      <c r="AI391" s="36">
        <v>1292</v>
      </c>
      <c r="AJ391" s="36">
        <v>0</v>
      </c>
      <c r="AK391" s="36">
        <v>3049907</v>
      </c>
      <c r="AL391" s="36"/>
      <c r="AM391" s="36"/>
      <c r="AN391" s="36">
        <v>0</v>
      </c>
      <c r="AO391" s="36"/>
      <c r="AP391" s="36"/>
      <c r="AQ391" s="36">
        <v>0</v>
      </c>
      <c r="AR391" s="36">
        <v>0</v>
      </c>
      <c r="AS391" s="36">
        <v>0</v>
      </c>
      <c r="AT391" s="36">
        <v>62909</v>
      </c>
      <c r="AU391" s="36">
        <v>0</v>
      </c>
      <c r="AV391" s="36">
        <v>0</v>
      </c>
      <c r="AW391" s="36"/>
      <c r="AX391" s="36">
        <v>0</v>
      </c>
      <c r="AY391" s="36">
        <v>134715</v>
      </c>
      <c r="AZ391" s="36">
        <v>864572</v>
      </c>
      <c r="BA391" s="36">
        <v>0</v>
      </c>
      <c r="BB391" s="36">
        <v>0</v>
      </c>
      <c r="BC391" s="36">
        <v>0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>
        <v>0</v>
      </c>
      <c r="BN391" s="36">
        <v>0</v>
      </c>
      <c r="BO391" s="36">
        <v>0</v>
      </c>
      <c r="BP391" s="36">
        <v>0</v>
      </c>
      <c r="BQ391" s="36">
        <v>0</v>
      </c>
      <c r="BR391" s="36">
        <v>0</v>
      </c>
      <c r="BS391" s="36">
        <v>0</v>
      </c>
      <c r="BT391" s="36">
        <v>0</v>
      </c>
      <c r="BU391" s="36">
        <v>0</v>
      </c>
      <c r="BV391" s="36">
        <v>0</v>
      </c>
      <c r="BW391" s="36">
        <v>0</v>
      </c>
      <c r="BX391" s="3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3526514</v>
      </c>
      <c r="CE391" s="36">
        <v>4196552</v>
      </c>
      <c r="CF391" s="36">
        <v>0</v>
      </c>
      <c r="CG391" s="36">
        <v>670038</v>
      </c>
      <c r="CH391" s="36">
        <v>0</v>
      </c>
      <c r="CI391" s="36">
        <v>0</v>
      </c>
      <c r="CJ391" s="36">
        <v>0</v>
      </c>
      <c r="CK391" s="36">
        <v>0</v>
      </c>
      <c r="CL391" s="36">
        <v>670038</v>
      </c>
      <c r="CM391" s="36">
        <v>-4196552</v>
      </c>
      <c r="CN391" s="36">
        <v>0</v>
      </c>
      <c r="CO391" s="36">
        <v>0</v>
      </c>
      <c r="CP391" s="36">
        <v>0</v>
      </c>
      <c r="CQ391" s="36">
        <v>0</v>
      </c>
      <c r="CR391" s="36">
        <v>0</v>
      </c>
      <c r="CS391" s="36">
        <v>0</v>
      </c>
      <c r="CT391" s="36">
        <v>0</v>
      </c>
      <c r="CU391" s="36">
        <v>0</v>
      </c>
      <c r="CV391" s="36">
        <v>0</v>
      </c>
      <c r="CW391" s="36">
        <v>0</v>
      </c>
      <c r="CX391" s="36">
        <v>0</v>
      </c>
      <c r="CY391" s="36">
        <v>0</v>
      </c>
      <c r="CZ391" s="36">
        <v>0</v>
      </c>
      <c r="DA391" s="36">
        <v>0</v>
      </c>
      <c r="DB391" s="36">
        <v>0</v>
      </c>
      <c r="DC391" s="36">
        <v>0</v>
      </c>
      <c r="DD391" s="36">
        <v>0</v>
      </c>
      <c r="DE391" s="36">
        <v>-4196552</v>
      </c>
      <c r="DF391" s="36">
        <v>0</v>
      </c>
      <c r="DG391" s="36">
        <v>0</v>
      </c>
      <c r="DH391" s="36">
        <v>0</v>
      </c>
      <c r="DI391" s="36">
        <v>0</v>
      </c>
      <c r="DJ391" s="36">
        <v>0</v>
      </c>
      <c r="DK391" s="36">
        <v>0</v>
      </c>
      <c r="DL391" s="36">
        <v>0</v>
      </c>
      <c r="DM391" s="36">
        <v>0</v>
      </c>
      <c r="DN391" s="36">
        <v>0</v>
      </c>
      <c r="DO391" s="36">
        <v>0</v>
      </c>
      <c r="DP391" s="36">
        <v>0</v>
      </c>
      <c r="DQ391" s="36">
        <v>0</v>
      </c>
      <c r="DR391" s="36">
        <v>0</v>
      </c>
      <c r="DS391" s="36">
        <v>0</v>
      </c>
      <c r="DT391" s="36">
        <v>0</v>
      </c>
      <c r="DU391" s="36">
        <v>0</v>
      </c>
      <c r="DV391" s="36">
        <v>0</v>
      </c>
      <c r="DW391" s="36">
        <v>0</v>
      </c>
      <c r="DX391" s="36">
        <v>0</v>
      </c>
      <c r="DY391" s="36">
        <v>0</v>
      </c>
      <c r="DZ391" s="36">
        <v>0</v>
      </c>
      <c r="EA391" s="36">
        <v>0</v>
      </c>
      <c r="EB391" s="36">
        <v>0</v>
      </c>
      <c r="EC391" s="36">
        <v>0</v>
      </c>
      <c r="ED391" s="36">
        <v>0</v>
      </c>
      <c r="EE391" s="36">
        <v>0</v>
      </c>
      <c r="EF391" s="36">
        <v>0</v>
      </c>
      <c r="EG391" s="36">
        <v>0</v>
      </c>
      <c r="EH391" s="36">
        <v>0</v>
      </c>
      <c r="EI391" s="36">
        <v>0</v>
      </c>
      <c r="EJ391" s="36">
        <v>0</v>
      </c>
      <c r="EK391" s="36">
        <v>0</v>
      </c>
      <c r="EL391" s="36">
        <v>0</v>
      </c>
      <c r="EM391" s="36">
        <v>0</v>
      </c>
      <c r="EN391" s="36">
        <v>0</v>
      </c>
      <c r="EO391" s="36">
        <v>0</v>
      </c>
      <c r="EP391" s="36">
        <v>0</v>
      </c>
      <c r="EQ391" s="36">
        <v>0</v>
      </c>
      <c r="ER391" s="36">
        <v>0</v>
      </c>
      <c r="ES391" s="36">
        <v>0</v>
      </c>
      <c r="ET391" s="36">
        <v>0</v>
      </c>
      <c r="EU391" s="36">
        <v>0</v>
      </c>
      <c r="EV391" s="36">
        <v>0</v>
      </c>
      <c r="EW391" s="36">
        <v>0</v>
      </c>
      <c r="EX391" s="36">
        <v>0</v>
      </c>
      <c r="EY391" s="36">
        <v>0</v>
      </c>
      <c r="EZ391" s="36">
        <v>0</v>
      </c>
      <c r="FA391" s="36">
        <v>0</v>
      </c>
      <c r="FB391" s="36">
        <v>0</v>
      </c>
      <c r="FC391" s="36">
        <v>0</v>
      </c>
      <c r="FD391" s="36">
        <v>0</v>
      </c>
      <c r="FE391" s="36">
        <v>0</v>
      </c>
      <c r="FF391" s="36">
        <v>0</v>
      </c>
      <c r="FG391" s="36">
        <v>0</v>
      </c>
      <c r="FH391" s="36">
        <v>0</v>
      </c>
      <c r="FI391" s="36">
        <v>0</v>
      </c>
      <c r="FJ391" s="36">
        <v>0</v>
      </c>
      <c r="FK391" s="36">
        <v>0</v>
      </c>
      <c r="FL391" s="36">
        <v>0</v>
      </c>
      <c r="FM391" s="36">
        <v>0</v>
      </c>
      <c r="FN391" s="36">
        <v>0</v>
      </c>
      <c r="FO391" s="36">
        <v>0</v>
      </c>
      <c r="FP391" s="36">
        <v>0</v>
      </c>
      <c r="FQ391" s="36">
        <v>670038</v>
      </c>
      <c r="FR391" s="36">
        <v>0</v>
      </c>
      <c r="FS391" s="37"/>
      <c r="FT391" s="39">
        <f t="shared" si="220"/>
        <v>69879</v>
      </c>
      <c r="FU391" s="39">
        <f t="shared" si="221"/>
        <v>1086</v>
      </c>
      <c r="FV391" s="39">
        <f t="shared" si="222"/>
        <v>0</v>
      </c>
      <c r="FW391" s="39">
        <f t="shared" si="223"/>
        <v>2562947</v>
      </c>
      <c r="FX391" s="39">
        <f t="shared" si="224"/>
        <v>0</v>
      </c>
      <c r="FY391" s="39">
        <f t="shared" si="225"/>
        <v>52865</v>
      </c>
      <c r="FZ391" s="39">
        <f t="shared" si="226"/>
        <v>0</v>
      </c>
      <c r="GA391" s="39">
        <f t="shared" si="227"/>
        <v>113206</v>
      </c>
      <c r="GB391" s="39">
        <f t="shared" si="228"/>
        <v>726531</v>
      </c>
      <c r="GC391" s="39">
        <f t="shared" si="229"/>
        <v>0</v>
      </c>
      <c r="GD391" s="39">
        <f t="shared" si="230"/>
        <v>0</v>
      </c>
      <c r="GE391" s="39">
        <f t="shared" si="231"/>
        <v>0</v>
      </c>
      <c r="GF391" s="39"/>
      <c r="GG391" s="39"/>
      <c r="GH391" s="39">
        <f t="shared" si="232"/>
        <v>0</v>
      </c>
      <c r="GI391" s="39">
        <f t="shared" si="233"/>
        <v>0</v>
      </c>
      <c r="GJ391" s="39">
        <f t="shared" si="234"/>
        <v>3526514</v>
      </c>
      <c r="GK391" s="39"/>
      <c r="GL391" s="39">
        <f t="shared" si="235"/>
        <v>0</v>
      </c>
      <c r="GM391" s="39"/>
      <c r="GN391" s="39">
        <f t="shared" si="219"/>
        <v>0</v>
      </c>
      <c r="GO391" s="40">
        <f t="shared" si="236"/>
        <v>670038</v>
      </c>
      <c r="GP391" s="40">
        <f t="shared" si="237"/>
        <v>4196552</v>
      </c>
      <c r="GQ391" s="40">
        <f t="shared" si="238"/>
        <v>4196552</v>
      </c>
      <c r="GR391" s="39" t="str">
        <f>IFERROR(VLOOKUP(CONCATENATE(C391,R391,S391),'Clientes Afectados'!$L$4:$M$249,2,0),"NO")</f>
        <v>NO</v>
      </c>
      <c r="GS391" s="64">
        <f t="shared" si="239"/>
        <v>29</v>
      </c>
      <c r="GT391" s="39" t="e">
        <f>+IF(GS391&gt;#REF!,"SI","NO")</f>
        <v>#REF!</v>
      </c>
    </row>
    <row r="392" spans="1:202" x14ac:dyDescent="0.25">
      <c r="A392" s="35">
        <v>42917</v>
      </c>
      <c r="B392" s="36">
        <v>1594986</v>
      </c>
      <c r="C392" s="36">
        <v>1027882</v>
      </c>
      <c r="D392" s="36">
        <v>1027882</v>
      </c>
      <c r="E392" s="37" t="s">
        <v>350</v>
      </c>
      <c r="F392" s="37" t="s">
        <v>229</v>
      </c>
      <c r="G392" s="37" t="s">
        <v>332</v>
      </c>
      <c r="H392" s="85" t="s">
        <v>231</v>
      </c>
      <c r="I392" s="37" t="s">
        <v>244</v>
      </c>
      <c r="J392" s="37" t="s">
        <v>233</v>
      </c>
      <c r="K392" s="37" t="s">
        <v>234</v>
      </c>
      <c r="L392" s="37" t="s">
        <v>235</v>
      </c>
      <c r="M392" s="37" t="s">
        <v>279</v>
      </c>
      <c r="N392" s="37" t="s">
        <v>280</v>
      </c>
      <c r="O392" s="37" t="s">
        <v>280</v>
      </c>
      <c r="P392" s="37" t="s">
        <v>239</v>
      </c>
      <c r="Q392" s="37" t="s">
        <v>241</v>
      </c>
      <c r="R392" s="38">
        <v>42892</v>
      </c>
      <c r="S392" s="38">
        <v>42921</v>
      </c>
      <c r="T392" s="38">
        <v>42923</v>
      </c>
      <c r="U392" s="36">
        <v>198518838</v>
      </c>
      <c r="V392" s="36">
        <v>223000</v>
      </c>
      <c r="W392" s="36">
        <v>0</v>
      </c>
      <c r="X392" s="36">
        <v>38066</v>
      </c>
      <c r="Y392" s="36">
        <v>0</v>
      </c>
      <c r="Z392" s="36">
        <v>0</v>
      </c>
      <c r="AA392" s="36">
        <v>0</v>
      </c>
      <c r="AB392" s="36">
        <v>0</v>
      </c>
      <c r="AC392" s="36">
        <v>0</v>
      </c>
      <c r="AD392" s="36">
        <v>646</v>
      </c>
      <c r="AE392" s="36">
        <v>685</v>
      </c>
      <c r="AF392" s="36">
        <v>644</v>
      </c>
      <c r="AG392" s="36">
        <v>644</v>
      </c>
      <c r="AH392" s="36">
        <v>83156</v>
      </c>
      <c r="AI392" s="36">
        <v>1292</v>
      </c>
      <c r="AJ392" s="36">
        <v>0</v>
      </c>
      <c r="AK392" s="36">
        <v>15991753</v>
      </c>
      <c r="AL392" s="36"/>
      <c r="AM392" s="36"/>
      <c r="AN392" s="36">
        <v>0</v>
      </c>
      <c r="AO392" s="36"/>
      <c r="AP392" s="36"/>
      <c r="AQ392" s="36">
        <v>0</v>
      </c>
      <c r="AR392" s="36">
        <v>0</v>
      </c>
      <c r="AS392" s="36">
        <v>0</v>
      </c>
      <c r="AT392" s="36">
        <v>329855</v>
      </c>
      <c r="AU392" s="36">
        <v>0</v>
      </c>
      <c r="AV392" s="36">
        <v>0</v>
      </c>
      <c r="AW392" s="36"/>
      <c r="AX392" s="36">
        <v>0</v>
      </c>
      <c r="AY392" s="36">
        <v>437345</v>
      </c>
      <c r="AZ392" s="36">
        <v>3711893</v>
      </c>
      <c r="BA392" s="36">
        <v>0</v>
      </c>
      <c r="BB392" s="36">
        <v>0</v>
      </c>
      <c r="BC392" s="36">
        <v>0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>
        <v>0</v>
      </c>
      <c r="BN392" s="36">
        <v>0</v>
      </c>
      <c r="BO392" s="36">
        <v>0</v>
      </c>
      <c r="BP392" s="36">
        <v>0</v>
      </c>
      <c r="BQ392" s="36">
        <v>0</v>
      </c>
      <c r="BR392" s="36">
        <v>0</v>
      </c>
      <c r="BS392" s="36">
        <v>0</v>
      </c>
      <c r="BT392" s="36">
        <v>0</v>
      </c>
      <c r="BU392" s="36">
        <v>0</v>
      </c>
      <c r="BV392" s="36">
        <v>0</v>
      </c>
      <c r="BW392" s="36">
        <v>0</v>
      </c>
      <c r="BX392" s="3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17273357</v>
      </c>
      <c r="CE392" s="36">
        <v>20555295</v>
      </c>
      <c r="CF392" s="36">
        <v>0</v>
      </c>
      <c r="CG392" s="36">
        <v>3281938</v>
      </c>
      <c r="CH392" s="36">
        <v>0</v>
      </c>
      <c r="CI392" s="36">
        <v>0</v>
      </c>
      <c r="CJ392" s="36">
        <v>0</v>
      </c>
      <c r="CK392" s="36">
        <v>0</v>
      </c>
      <c r="CL392" s="36">
        <v>3281938</v>
      </c>
      <c r="CM392" s="36">
        <v>-20555295</v>
      </c>
      <c r="CN392" s="36">
        <v>0</v>
      </c>
      <c r="CO392" s="36">
        <v>0</v>
      </c>
      <c r="CP392" s="36">
        <v>0</v>
      </c>
      <c r="CQ392" s="36">
        <v>0</v>
      </c>
      <c r="CR392" s="36">
        <v>0</v>
      </c>
      <c r="CS392" s="36">
        <v>0</v>
      </c>
      <c r="CT392" s="36">
        <v>0</v>
      </c>
      <c r="CU392" s="36">
        <v>0</v>
      </c>
      <c r="CV392" s="36">
        <v>0</v>
      </c>
      <c r="CW392" s="36">
        <v>0</v>
      </c>
      <c r="CX392" s="36">
        <v>0</v>
      </c>
      <c r="CY392" s="36">
        <v>0</v>
      </c>
      <c r="CZ392" s="36">
        <v>0</v>
      </c>
      <c r="DA392" s="36">
        <v>0</v>
      </c>
      <c r="DB392" s="36">
        <v>0</v>
      </c>
      <c r="DC392" s="36">
        <v>0</v>
      </c>
      <c r="DD392" s="36">
        <v>0</v>
      </c>
      <c r="DE392" s="36">
        <v>-20555295</v>
      </c>
      <c r="DF392" s="36">
        <v>0</v>
      </c>
      <c r="DG392" s="36">
        <v>0</v>
      </c>
      <c r="DH392" s="36">
        <v>0</v>
      </c>
      <c r="DI392" s="36">
        <v>0</v>
      </c>
      <c r="DJ392" s="36">
        <v>0</v>
      </c>
      <c r="DK392" s="36">
        <v>0</v>
      </c>
      <c r="DL392" s="36">
        <v>0</v>
      </c>
      <c r="DM392" s="36">
        <v>0</v>
      </c>
      <c r="DN392" s="36">
        <v>0</v>
      </c>
      <c r="DO392" s="36">
        <v>0</v>
      </c>
      <c r="DP392" s="36">
        <v>0</v>
      </c>
      <c r="DQ392" s="36">
        <v>0</v>
      </c>
      <c r="DR392" s="36">
        <v>0</v>
      </c>
      <c r="DS392" s="36">
        <v>0</v>
      </c>
      <c r="DT392" s="36">
        <v>0</v>
      </c>
      <c r="DU392" s="36">
        <v>0</v>
      </c>
      <c r="DV392" s="36">
        <v>0</v>
      </c>
      <c r="DW392" s="36">
        <v>0</v>
      </c>
      <c r="DX392" s="36">
        <v>0</v>
      </c>
      <c r="DY392" s="36">
        <v>0</v>
      </c>
      <c r="DZ392" s="36">
        <v>0</v>
      </c>
      <c r="EA392" s="36">
        <v>0</v>
      </c>
      <c r="EB392" s="36">
        <v>0</v>
      </c>
      <c r="EC392" s="36">
        <v>0</v>
      </c>
      <c r="ED392" s="36">
        <v>0</v>
      </c>
      <c r="EE392" s="36">
        <v>0</v>
      </c>
      <c r="EF392" s="36">
        <v>0</v>
      </c>
      <c r="EG392" s="36">
        <v>0</v>
      </c>
      <c r="EH392" s="36">
        <v>0</v>
      </c>
      <c r="EI392" s="36">
        <v>0</v>
      </c>
      <c r="EJ392" s="36">
        <v>0</v>
      </c>
      <c r="EK392" s="36">
        <v>0</v>
      </c>
      <c r="EL392" s="36">
        <v>0</v>
      </c>
      <c r="EM392" s="36">
        <v>0</v>
      </c>
      <c r="EN392" s="36">
        <v>0</v>
      </c>
      <c r="EO392" s="36">
        <v>0</v>
      </c>
      <c r="EP392" s="36">
        <v>0</v>
      </c>
      <c r="EQ392" s="36">
        <v>0</v>
      </c>
      <c r="ER392" s="36">
        <v>0</v>
      </c>
      <c r="ES392" s="36">
        <v>0</v>
      </c>
      <c r="ET392" s="36">
        <v>0</v>
      </c>
      <c r="EU392" s="36">
        <v>0</v>
      </c>
      <c r="EV392" s="36">
        <v>0</v>
      </c>
      <c r="EW392" s="36">
        <v>0</v>
      </c>
      <c r="EX392" s="36">
        <v>0</v>
      </c>
      <c r="EY392" s="36">
        <v>0</v>
      </c>
      <c r="EZ392" s="36">
        <v>0</v>
      </c>
      <c r="FA392" s="36">
        <v>0</v>
      </c>
      <c r="FB392" s="36">
        <v>0</v>
      </c>
      <c r="FC392" s="36">
        <v>0</v>
      </c>
      <c r="FD392" s="36">
        <v>0</v>
      </c>
      <c r="FE392" s="36">
        <v>0</v>
      </c>
      <c r="FF392" s="36">
        <v>0</v>
      </c>
      <c r="FG392" s="36">
        <v>0</v>
      </c>
      <c r="FH392" s="36">
        <v>0</v>
      </c>
      <c r="FI392" s="36">
        <v>0</v>
      </c>
      <c r="FJ392" s="36">
        <v>0</v>
      </c>
      <c r="FK392" s="36">
        <v>0</v>
      </c>
      <c r="FL392" s="36">
        <v>0</v>
      </c>
      <c r="FM392" s="36">
        <v>0</v>
      </c>
      <c r="FN392" s="36">
        <v>0</v>
      </c>
      <c r="FO392" s="36">
        <v>0</v>
      </c>
      <c r="FP392" s="36">
        <v>0</v>
      </c>
      <c r="FQ392" s="36">
        <v>3281938</v>
      </c>
      <c r="FR392" s="36">
        <v>0</v>
      </c>
      <c r="FS392" s="37"/>
      <c r="FT392" s="39">
        <f t="shared" si="220"/>
        <v>69879</v>
      </c>
      <c r="FU392" s="39">
        <f t="shared" si="221"/>
        <v>1086</v>
      </c>
      <c r="FV392" s="39">
        <f t="shared" si="222"/>
        <v>0</v>
      </c>
      <c r="FW392" s="39">
        <f t="shared" si="223"/>
        <v>13438448</v>
      </c>
      <c r="FX392" s="39">
        <f t="shared" si="224"/>
        <v>0</v>
      </c>
      <c r="FY392" s="39">
        <f t="shared" si="225"/>
        <v>277189</v>
      </c>
      <c r="FZ392" s="39">
        <f t="shared" si="226"/>
        <v>0</v>
      </c>
      <c r="GA392" s="39">
        <f t="shared" si="227"/>
        <v>367517</v>
      </c>
      <c r="GB392" s="39">
        <f t="shared" si="228"/>
        <v>3119238</v>
      </c>
      <c r="GC392" s="39">
        <f t="shared" si="229"/>
        <v>0</v>
      </c>
      <c r="GD392" s="39">
        <f t="shared" si="230"/>
        <v>0</v>
      </c>
      <c r="GE392" s="39">
        <f t="shared" si="231"/>
        <v>0</v>
      </c>
      <c r="GF392" s="39"/>
      <c r="GG392" s="39"/>
      <c r="GH392" s="39">
        <f t="shared" si="232"/>
        <v>0</v>
      </c>
      <c r="GI392" s="39">
        <f t="shared" si="233"/>
        <v>0</v>
      </c>
      <c r="GJ392" s="39">
        <f t="shared" si="234"/>
        <v>17273357</v>
      </c>
      <c r="GK392" s="39"/>
      <c r="GL392" s="39">
        <f t="shared" si="235"/>
        <v>0</v>
      </c>
      <c r="GM392" s="39"/>
      <c r="GN392" s="39">
        <f t="shared" si="219"/>
        <v>0</v>
      </c>
      <c r="GO392" s="40">
        <f t="shared" si="236"/>
        <v>3281938</v>
      </c>
      <c r="GP392" s="40">
        <f t="shared" si="237"/>
        <v>20555295</v>
      </c>
      <c r="GQ392" s="40">
        <f t="shared" si="238"/>
        <v>20555295</v>
      </c>
      <c r="GR392" s="39" t="str">
        <f>IFERROR(VLOOKUP(CONCATENATE(C392,R392,S392),'Clientes Afectados'!$L$4:$M$249,2,0),"NO")</f>
        <v>NO</v>
      </c>
      <c r="GS392" s="64">
        <f t="shared" si="239"/>
        <v>29</v>
      </c>
      <c r="GT392" s="39" t="e">
        <f>+IF(GS392&gt;#REF!,"SI","NO")</f>
        <v>#REF!</v>
      </c>
    </row>
    <row r="393" spans="1:202" x14ac:dyDescent="0.25">
      <c r="A393" s="35">
        <v>42917</v>
      </c>
      <c r="B393" s="36">
        <v>1594986</v>
      </c>
      <c r="C393" s="36">
        <v>1263130</v>
      </c>
      <c r="D393" s="36">
        <v>1263130</v>
      </c>
      <c r="E393" s="37" t="s">
        <v>267</v>
      </c>
      <c r="F393" s="37" t="s">
        <v>229</v>
      </c>
      <c r="G393" s="37" t="s">
        <v>268</v>
      </c>
      <c r="H393" s="85" t="s">
        <v>231</v>
      </c>
      <c r="I393" s="37" t="s">
        <v>262</v>
      </c>
      <c r="J393" s="37" t="s">
        <v>233</v>
      </c>
      <c r="K393" s="37" t="s">
        <v>234</v>
      </c>
      <c r="L393" s="37" t="s">
        <v>235</v>
      </c>
      <c r="M393" s="37" t="s">
        <v>269</v>
      </c>
      <c r="N393" s="37" t="s">
        <v>270</v>
      </c>
      <c r="O393" s="37" t="s">
        <v>270</v>
      </c>
      <c r="P393" s="37" t="s">
        <v>239</v>
      </c>
      <c r="Q393" s="37" t="s">
        <v>241</v>
      </c>
      <c r="R393" s="38">
        <v>42892</v>
      </c>
      <c r="S393" s="38">
        <v>42921</v>
      </c>
      <c r="T393" s="38">
        <v>42923</v>
      </c>
      <c r="U393" s="36">
        <v>198518838</v>
      </c>
      <c r="V393" s="36">
        <v>29258</v>
      </c>
      <c r="W393" s="36">
        <v>0</v>
      </c>
      <c r="X393" s="36">
        <v>5788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52</v>
      </c>
      <c r="AE393" s="36">
        <v>52</v>
      </c>
      <c r="AF393" s="36">
        <v>49</v>
      </c>
      <c r="AG393" s="36">
        <v>49</v>
      </c>
      <c r="AH393" s="36">
        <v>0</v>
      </c>
      <c r="AI393" s="36">
        <v>1292</v>
      </c>
      <c r="AJ393" s="36">
        <v>0</v>
      </c>
      <c r="AK393" s="36">
        <v>2098147</v>
      </c>
      <c r="AL393" s="36"/>
      <c r="AM393" s="36"/>
      <c r="AN393" s="36">
        <v>0</v>
      </c>
      <c r="AO393" s="36"/>
      <c r="AP393" s="36"/>
      <c r="AQ393" s="36">
        <v>0</v>
      </c>
      <c r="AR393" s="36">
        <v>0</v>
      </c>
      <c r="AS393" s="36">
        <v>0</v>
      </c>
      <c r="AT393" s="36">
        <v>43278</v>
      </c>
      <c r="AU393" s="36">
        <v>0</v>
      </c>
      <c r="AV393" s="36">
        <v>0</v>
      </c>
      <c r="AW393" s="36"/>
      <c r="AX393" s="36">
        <v>0</v>
      </c>
      <c r="AY393" s="36">
        <v>33200</v>
      </c>
      <c r="AZ393" s="36">
        <v>282426</v>
      </c>
      <c r="BA393" s="36">
        <v>0</v>
      </c>
      <c r="BB393" s="36">
        <v>0</v>
      </c>
      <c r="BC393" s="36">
        <v>0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>
        <v>0</v>
      </c>
      <c r="BN393" s="36">
        <v>0</v>
      </c>
      <c r="BO393" s="36">
        <v>0</v>
      </c>
      <c r="BP393" s="36">
        <v>0</v>
      </c>
      <c r="BQ393" s="36">
        <v>0</v>
      </c>
      <c r="BR393" s="36">
        <v>0</v>
      </c>
      <c r="BS393" s="36">
        <v>0</v>
      </c>
      <c r="BT393" s="36">
        <v>0</v>
      </c>
      <c r="BU393" s="36">
        <v>0</v>
      </c>
      <c r="BV393" s="36">
        <v>0</v>
      </c>
      <c r="BW393" s="36">
        <v>0</v>
      </c>
      <c r="BX393" s="3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2065835</v>
      </c>
      <c r="CE393" s="36">
        <v>2458344</v>
      </c>
      <c r="CF393" s="36">
        <v>0</v>
      </c>
      <c r="CG393" s="36">
        <v>392509</v>
      </c>
      <c r="CH393" s="36">
        <v>0</v>
      </c>
      <c r="CI393" s="36">
        <v>0</v>
      </c>
      <c r="CJ393" s="36">
        <v>0</v>
      </c>
      <c r="CK393" s="36">
        <v>0</v>
      </c>
      <c r="CL393" s="36">
        <v>392509</v>
      </c>
      <c r="CM393" s="36">
        <v>-2458344</v>
      </c>
      <c r="CN393" s="36">
        <v>0</v>
      </c>
      <c r="CO393" s="36">
        <v>0</v>
      </c>
      <c r="CP393" s="36">
        <v>0</v>
      </c>
      <c r="CQ393" s="36">
        <v>0</v>
      </c>
      <c r="CR393" s="36">
        <v>0</v>
      </c>
      <c r="CS393" s="36">
        <v>0</v>
      </c>
      <c r="CT393" s="36">
        <v>0</v>
      </c>
      <c r="CU393" s="36">
        <v>0</v>
      </c>
      <c r="CV393" s="36">
        <v>0</v>
      </c>
      <c r="CW393" s="36">
        <v>0</v>
      </c>
      <c r="CX393" s="36">
        <v>0</v>
      </c>
      <c r="CY393" s="36">
        <v>0</v>
      </c>
      <c r="CZ393" s="36">
        <v>0</v>
      </c>
      <c r="DA393" s="36">
        <v>0</v>
      </c>
      <c r="DB393" s="36">
        <v>0</v>
      </c>
      <c r="DC393" s="36">
        <v>0</v>
      </c>
      <c r="DD393" s="36">
        <v>0</v>
      </c>
      <c r="DE393" s="36">
        <v>-2458344</v>
      </c>
      <c r="DF393" s="36">
        <v>0</v>
      </c>
      <c r="DG393" s="36">
        <v>0</v>
      </c>
      <c r="DH393" s="36">
        <v>0</v>
      </c>
      <c r="DI393" s="36">
        <v>0</v>
      </c>
      <c r="DJ393" s="36">
        <v>0</v>
      </c>
      <c r="DK393" s="36">
        <v>0</v>
      </c>
      <c r="DL393" s="36">
        <v>0</v>
      </c>
      <c r="DM393" s="36">
        <v>0</v>
      </c>
      <c r="DN393" s="36">
        <v>0</v>
      </c>
      <c r="DO393" s="36">
        <v>0</v>
      </c>
      <c r="DP393" s="36">
        <v>0</v>
      </c>
      <c r="DQ393" s="36">
        <v>0</v>
      </c>
      <c r="DR393" s="36">
        <v>0</v>
      </c>
      <c r="DS393" s="36">
        <v>0</v>
      </c>
      <c r="DT393" s="36">
        <v>0</v>
      </c>
      <c r="DU393" s="36">
        <v>0</v>
      </c>
      <c r="DV393" s="36">
        <v>0</v>
      </c>
      <c r="DW393" s="36">
        <v>0</v>
      </c>
      <c r="DX393" s="36">
        <v>0</v>
      </c>
      <c r="DY393" s="36">
        <v>0</v>
      </c>
      <c r="DZ393" s="36">
        <v>0</v>
      </c>
      <c r="EA393" s="36">
        <v>0</v>
      </c>
      <c r="EB393" s="36">
        <v>0</v>
      </c>
      <c r="EC393" s="36">
        <v>0</v>
      </c>
      <c r="ED393" s="36">
        <v>0</v>
      </c>
      <c r="EE393" s="36">
        <v>0</v>
      </c>
      <c r="EF393" s="36">
        <v>0</v>
      </c>
      <c r="EG393" s="36">
        <v>0</v>
      </c>
      <c r="EH393" s="36">
        <v>0</v>
      </c>
      <c r="EI393" s="36">
        <v>0</v>
      </c>
      <c r="EJ393" s="36">
        <v>0</v>
      </c>
      <c r="EK393" s="36">
        <v>0</v>
      </c>
      <c r="EL393" s="36">
        <v>0</v>
      </c>
      <c r="EM393" s="36">
        <v>0</v>
      </c>
      <c r="EN393" s="36">
        <v>0</v>
      </c>
      <c r="EO393" s="36">
        <v>0</v>
      </c>
      <c r="EP393" s="36">
        <v>0</v>
      </c>
      <c r="EQ393" s="36">
        <v>0</v>
      </c>
      <c r="ER393" s="36">
        <v>0</v>
      </c>
      <c r="ES393" s="36">
        <v>0</v>
      </c>
      <c r="ET393" s="36">
        <v>0</v>
      </c>
      <c r="EU393" s="36">
        <v>0</v>
      </c>
      <c r="EV393" s="36">
        <v>0</v>
      </c>
      <c r="EW393" s="36">
        <v>0</v>
      </c>
      <c r="EX393" s="36">
        <v>0</v>
      </c>
      <c r="EY393" s="36">
        <v>0</v>
      </c>
      <c r="EZ393" s="36">
        <v>0</v>
      </c>
      <c r="FA393" s="36">
        <v>0</v>
      </c>
      <c r="FB393" s="36">
        <v>0</v>
      </c>
      <c r="FC393" s="36">
        <v>0</v>
      </c>
      <c r="FD393" s="36">
        <v>0</v>
      </c>
      <c r="FE393" s="36">
        <v>0</v>
      </c>
      <c r="FF393" s="36">
        <v>0</v>
      </c>
      <c r="FG393" s="36">
        <v>0</v>
      </c>
      <c r="FH393" s="36">
        <v>0</v>
      </c>
      <c r="FI393" s="36">
        <v>0</v>
      </c>
      <c r="FJ393" s="36">
        <v>0</v>
      </c>
      <c r="FK393" s="36">
        <v>0</v>
      </c>
      <c r="FL393" s="36">
        <v>0</v>
      </c>
      <c r="FM393" s="36">
        <v>0</v>
      </c>
      <c r="FN393" s="36">
        <v>0</v>
      </c>
      <c r="FO393" s="36">
        <v>0</v>
      </c>
      <c r="FP393" s="36">
        <v>0</v>
      </c>
      <c r="FQ393" s="36">
        <v>392509</v>
      </c>
      <c r="FR393" s="36">
        <v>0</v>
      </c>
      <c r="FS393" s="37"/>
      <c r="FT393" s="39">
        <f t="shared" si="220"/>
        <v>0</v>
      </c>
      <c r="FU393" s="39">
        <f t="shared" si="221"/>
        <v>1086</v>
      </c>
      <c r="FV393" s="39">
        <f t="shared" si="222"/>
        <v>0</v>
      </c>
      <c r="FW393" s="39">
        <f t="shared" si="223"/>
        <v>1763149</v>
      </c>
      <c r="FX393" s="39">
        <f t="shared" si="224"/>
        <v>0</v>
      </c>
      <c r="FY393" s="39">
        <f t="shared" si="225"/>
        <v>36368</v>
      </c>
      <c r="FZ393" s="39">
        <f t="shared" si="226"/>
        <v>0</v>
      </c>
      <c r="GA393" s="39">
        <f t="shared" si="227"/>
        <v>27899</v>
      </c>
      <c r="GB393" s="39">
        <f t="shared" si="228"/>
        <v>237333</v>
      </c>
      <c r="GC393" s="39">
        <f t="shared" si="229"/>
        <v>0</v>
      </c>
      <c r="GD393" s="39">
        <f t="shared" si="230"/>
        <v>0</v>
      </c>
      <c r="GE393" s="39">
        <f t="shared" si="231"/>
        <v>0</v>
      </c>
      <c r="GF393" s="39"/>
      <c r="GG393" s="39"/>
      <c r="GH393" s="39">
        <f t="shared" si="232"/>
        <v>0</v>
      </c>
      <c r="GI393" s="39">
        <f t="shared" si="233"/>
        <v>0</v>
      </c>
      <c r="GJ393" s="39">
        <f t="shared" si="234"/>
        <v>2065835</v>
      </c>
      <c r="GK393" s="39"/>
      <c r="GL393" s="39">
        <f t="shared" si="235"/>
        <v>0</v>
      </c>
      <c r="GM393" s="39"/>
      <c r="GN393" s="39">
        <f t="shared" si="219"/>
        <v>0</v>
      </c>
      <c r="GO393" s="40">
        <f t="shared" si="236"/>
        <v>392509</v>
      </c>
      <c r="GP393" s="40">
        <f t="shared" si="237"/>
        <v>2458344</v>
      </c>
      <c r="GQ393" s="40">
        <f t="shared" si="238"/>
        <v>2458344</v>
      </c>
      <c r="GR393" s="39" t="str">
        <f>IFERROR(VLOOKUP(CONCATENATE(C393,R393,S393),'Clientes Afectados'!$L$4:$M$249,2,0),"NO")</f>
        <v>NO</v>
      </c>
      <c r="GS393" s="64">
        <f t="shared" si="239"/>
        <v>29</v>
      </c>
      <c r="GT393" s="39" t="e">
        <f>+IF(GS393&gt;#REF!,"SI","NO")</f>
        <v>#REF!</v>
      </c>
    </row>
    <row r="394" spans="1:202" x14ac:dyDescent="0.25">
      <c r="A394" s="35">
        <v>42917</v>
      </c>
      <c r="B394" s="36">
        <v>1594986</v>
      </c>
      <c r="C394" s="36">
        <v>1314153</v>
      </c>
      <c r="D394" s="36">
        <v>1314153</v>
      </c>
      <c r="E394" s="37" t="s">
        <v>271</v>
      </c>
      <c r="F394" s="37" t="s">
        <v>229</v>
      </c>
      <c r="G394" s="37" t="s">
        <v>272</v>
      </c>
      <c r="H394" s="85" t="s">
        <v>231</v>
      </c>
      <c r="I394" s="37" t="s">
        <v>262</v>
      </c>
      <c r="J394" s="37" t="s">
        <v>233</v>
      </c>
      <c r="K394" s="37" t="s">
        <v>234</v>
      </c>
      <c r="L394" s="37" t="s">
        <v>235</v>
      </c>
      <c r="M394" s="37" t="s">
        <v>245</v>
      </c>
      <c r="N394" s="37" t="s">
        <v>246</v>
      </c>
      <c r="O394" s="37" t="s">
        <v>246</v>
      </c>
      <c r="P394" s="37" t="s">
        <v>239</v>
      </c>
      <c r="Q394" s="37" t="s">
        <v>241</v>
      </c>
      <c r="R394" s="38">
        <v>42741</v>
      </c>
      <c r="S394" s="38">
        <v>42921</v>
      </c>
      <c r="T394" s="38">
        <v>42923</v>
      </c>
      <c r="U394" s="36">
        <v>198518838</v>
      </c>
      <c r="V394" s="36">
        <v>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  <c r="AF394" s="36">
        <v>0</v>
      </c>
      <c r="AG394" s="36">
        <v>0</v>
      </c>
      <c r="AH394" s="36">
        <v>0</v>
      </c>
      <c r="AI394" s="36">
        <v>1292</v>
      </c>
      <c r="AJ394" s="36">
        <v>0</v>
      </c>
      <c r="AK394" s="36">
        <v>0</v>
      </c>
      <c r="AL394" s="36"/>
      <c r="AM394" s="36"/>
      <c r="AN394" s="36">
        <v>0</v>
      </c>
      <c r="AO394" s="36"/>
      <c r="AP394" s="36"/>
      <c r="AQ394" s="36">
        <v>0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/>
      <c r="AX394" s="36">
        <v>0</v>
      </c>
      <c r="AY394" s="36">
        <v>0</v>
      </c>
      <c r="AZ394" s="36">
        <v>0</v>
      </c>
      <c r="BA394" s="36">
        <v>0</v>
      </c>
      <c r="BB394" s="36">
        <v>0</v>
      </c>
      <c r="BC394" s="36">
        <v>0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>
        <v>0</v>
      </c>
      <c r="BN394" s="36">
        <v>0</v>
      </c>
      <c r="BO394" s="36">
        <v>0</v>
      </c>
      <c r="BP394" s="36">
        <v>0</v>
      </c>
      <c r="BQ394" s="36">
        <v>0</v>
      </c>
      <c r="BR394" s="36">
        <v>0</v>
      </c>
      <c r="BS394" s="36">
        <v>0</v>
      </c>
      <c r="BT394" s="36">
        <v>0</v>
      </c>
      <c r="BU394" s="36">
        <v>0</v>
      </c>
      <c r="BV394" s="36">
        <v>0</v>
      </c>
      <c r="BW394" s="36">
        <v>0</v>
      </c>
      <c r="BX394" s="3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1086</v>
      </c>
      <c r="CE394" s="36">
        <v>1292</v>
      </c>
      <c r="CF394" s="36">
        <v>0</v>
      </c>
      <c r="CG394" s="36">
        <v>206</v>
      </c>
      <c r="CH394" s="36">
        <v>0</v>
      </c>
      <c r="CI394" s="36">
        <v>0</v>
      </c>
      <c r="CJ394" s="36">
        <v>0</v>
      </c>
      <c r="CK394" s="36">
        <v>0</v>
      </c>
      <c r="CL394" s="36">
        <v>206</v>
      </c>
      <c r="CM394" s="36">
        <v>-1292</v>
      </c>
      <c r="CN394" s="36">
        <v>0</v>
      </c>
      <c r="CO394" s="36">
        <v>0</v>
      </c>
      <c r="CP394" s="36">
        <v>0</v>
      </c>
      <c r="CQ394" s="36">
        <v>0</v>
      </c>
      <c r="CR394" s="36">
        <v>0</v>
      </c>
      <c r="CS394" s="36">
        <v>0</v>
      </c>
      <c r="CT394" s="36">
        <v>0</v>
      </c>
      <c r="CU394" s="36">
        <v>0</v>
      </c>
      <c r="CV394" s="36">
        <v>0</v>
      </c>
      <c r="CW394" s="36">
        <v>0</v>
      </c>
      <c r="CX394" s="36">
        <v>0</v>
      </c>
      <c r="CY394" s="36">
        <v>0</v>
      </c>
      <c r="CZ394" s="36">
        <v>0</v>
      </c>
      <c r="DA394" s="36">
        <v>0</v>
      </c>
      <c r="DB394" s="36">
        <v>0</v>
      </c>
      <c r="DC394" s="36">
        <v>0</v>
      </c>
      <c r="DD394" s="36">
        <v>0</v>
      </c>
      <c r="DE394" s="36">
        <v>-1292</v>
      </c>
      <c r="DF394" s="36">
        <v>0</v>
      </c>
      <c r="DG394" s="36">
        <v>0</v>
      </c>
      <c r="DH394" s="36">
        <v>0</v>
      </c>
      <c r="DI394" s="36">
        <v>0</v>
      </c>
      <c r="DJ394" s="36">
        <v>0</v>
      </c>
      <c r="DK394" s="36">
        <v>0</v>
      </c>
      <c r="DL394" s="36">
        <v>0</v>
      </c>
      <c r="DM394" s="36">
        <v>0</v>
      </c>
      <c r="DN394" s="36">
        <v>0</v>
      </c>
      <c r="DO394" s="36">
        <v>0</v>
      </c>
      <c r="DP394" s="36">
        <v>0</v>
      </c>
      <c r="DQ394" s="36">
        <v>0</v>
      </c>
      <c r="DR394" s="36">
        <v>0</v>
      </c>
      <c r="DS394" s="36">
        <v>0</v>
      </c>
      <c r="DT394" s="36">
        <v>0</v>
      </c>
      <c r="DU394" s="36">
        <v>0</v>
      </c>
      <c r="DV394" s="36">
        <v>0</v>
      </c>
      <c r="DW394" s="36">
        <v>0</v>
      </c>
      <c r="DX394" s="36">
        <v>0</v>
      </c>
      <c r="DY394" s="36">
        <v>0</v>
      </c>
      <c r="DZ394" s="36">
        <v>0</v>
      </c>
      <c r="EA394" s="36">
        <v>0</v>
      </c>
      <c r="EB394" s="36">
        <v>0</v>
      </c>
      <c r="EC394" s="36">
        <v>0</v>
      </c>
      <c r="ED394" s="36">
        <v>0</v>
      </c>
      <c r="EE394" s="36">
        <v>0</v>
      </c>
      <c r="EF394" s="36">
        <v>0</v>
      </c>
      <c r="EG394" s="36">
        <v>0</v>
      </c>
      <c r="EH394" s="36">
        <v>0</v>
      </c>
      <c r="EI394" s="36">
        <v>0</v>
      </c>
      <c r="EJ394" s="36">
        <v>0</v>
      </c>
      <c r="EK394" s="36">
        <v>0</v>
      </c>
      <c r="EL394" s="36">
        <v>0</v>
      </c>
      <c r="EM394" s="36">
        <v>0</v>
      </c>
      <c r="EN394" s="36">
        <v>0</v>
      </c>
      <c r="EO394" s="36">
        <v>0</v>
      </c>
      <c r="EP394" s="36">
        <v>0</v>
      </c>
      <c r="EQ394" s="36">
        <v>0</v>
      </c>
      <c r="ER394" s="36">
        <v>0</v>
      </c>
      <c r="ES394" s="36">
        <v>0</v>
      </c>
      <c r="ET394" s="36">
        <v>0</v>
      </c>
      <c r="EU394" s="36">
        <v>0</v>
      </c>
      <c r="EV394" s="36">
        <v>0</v>
      </c>
      <c r="EW394" s="36">
        <v>0</v>
      </c>
      <c r="EX394" s="36">
        <v>0</v>
      </c>
      <c r="EY394" s="36">
        <v>0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0</v>
      </c>
      <c r="FF394" s="36">
        <v>0</v>
      </c>
      <c r="FG394" s="36">
        <v>0</v>
      </c>
      <c r="FH394" s="36">
        <v>0</v>
      </c>
      <c r="FI394" s="36">
        <v>0</v>
      </c>
      <c r="FJ394" s="36">
        <v>0</v>
      </c>
      <c r="FK394" s="36">
        <v>0</v>
      </c>
      <c r="FL394" s="36">
        <v>0</v>
      </c>
      <c r="FM394" s="36">
        <v>0</v>
      </c>
      <c r="FN394" s="36">
        <v>0</v>
      </c>
      <c r="FO394" s="36">
        <v>0</v>
      </c>
      <c r="FP394" s="36">
        <v>0</v>
      </c>
      <c r="FQ394" s="36">
        <v>206</v>
      </c>
      <c r="FR394" s="36">
        <v>0</v>
      </c>
      <c r="FS394" s="37"/>
      <c r="FT394" s="39">
        <f t="shared" si="220"/>
        <v>0</v>
      </c>
      <c r="FU394" s="39">
        <f t="shared" si="221"/>
        <v>1086</v>
      </c>
      <c r="FV394" s="39">
        <f t="shared" si="222"/>
        <v>0</v>
      </c>
      <c r="FW394" s="39">
        <f t="shared" si="223"/>
        <v>0</v>
      </c>
      <c r="FX394" s="39">
        <f t="shared" si="224"/>
        <v>0</v>
      </c>
      <c r="FY394" s="39">
        <f t="shared" si="225"/>
        <v>0</v>
      </c>
      <c r="FZ394" s="39">
        <f t="shared" si="226"/>
        <v>0</v>
      </c>
      <c r="GA394" s="39">
        <f t="shared" si="227"/>
        <v>0</v>
      </c>
      <c r="GB394" s="39">
        <f t="shared" si="228"/>
        <v>0</v>
      </c>
      <c r="GC394" s="39">
        <f t="shared" si="229"/>
        <v>0</v>
      </c>
      <c r="GD394" s="39">
        <f t="shared" si="230"/>
        <v>0</v>
      </c>
      <c r="GE394" s="39">
        <f t="shared" si="231"/>
        <v>0</v>
      </c>
      <c r="GF394" s="39"/>
      <c r="GG394" s="39"/>
      <c r="GH394" s="39">
        <f t="shared" si="232"/>
        <v>0</v>
      </c>
      <c r="GI394" s="39">
        <f t="shared" si="233"/>
        <v>0</v>
      </c>
      <c r="GJ394" s="39">
        <f t="shared" si="234"/>
        <v>1086</v>
      </c>
      <c r="GK394" s="39"/>
      <c r="GL394" s="39">
        <f t="shared" si="235"/>
        <v>0</v>
      </c>
      <c r="GM394" s="39"/>
      <c r="GN394" s="39">
        <f t="shared" si="219"/>
        <v>0</v>
      </c>
      <c r="GO394" s="40">
        <f t="shared" si="236"/>
        <v>206</v>
      </c>
      <c r="GP394" s="40">
        <f t="shared" si="237"/>
        <v>1292</v>
      </c>
      <c r="GQ394" s="40">
        <f t="shared" si="238"/>
        <v>1292</v>
      </c>
      <c r="GR394" s="39" t="str">
        <f>IFERROR(VLOOKUP(CONCATENATE(C394,R394,S394),'Clientes Afectados'!$L$4:$M$249,2,0),"NO")</f>
        <v>NO</v>
      </c>
      <c r="GS394" s="64">
        <f t="shared" si="239"/>
        <v>180</v>
      </c>
      <c r="GT394" s="39" t="e">
        <f>+IF(GS394&gt;#REF!,"SI","NO")</f>
        <v>#REF!</v>
      </c>
    </row>
    <row r="395" spans="1:202" x14ac:dyDescent="0.25">
      <c r="A395" s="35">
        <v>42917</v>
      </c>
      <c r="B395" s="36">
        <v>1594986</v>
      </c>
      <c r="C395" s="36">
        <v>1314156</v>
      </c>
      <c r="D395" s="36">
        <v>1314156</v>
      </c>
      <c r="E395" s="37" t="s">
        <v>273</v>
      </c>
      <c r="F395" s="37" t="s">
        <v>229</v>
      </c>
      <c r="G395" s="37" t="s">
        <v>274</v>
      </c>
      <c r="H395" s="85" t="s">
        <v>231</v>
      </c>
      <c r="I395" s="37" t="s">
        <v>262</v>
      </c>
      <c r="J395" s="37" t="s">
        <v>233</v>
      </c>
      <c r="K395" s="37" t="s">
        <v>234</v>
      </c>
      <c r="L395" s="37" t="s">
        <v>235</v>
      </c>
      <c r="M395" s="37" t="s">
        <v>245</v>
      </c>
      <c r="N395" s="37" t="s">
        <v>245</v>
      </c>
      <c r="O395" s="37" t="s">
        <v>245</v>
      </c>
      <c r="P395" s="37" t="s">
        <v>239</v>
      </c>
      <c r="Q395" s="37" t="s">
        <v>241</v>
      </c>
      <c r="R395" s="38">
        <v>42892</v>
      </c>
      <c r="S395" s="38">
        <v>42921</v>
      </c>
      <c r="T395" s="38">
        <v>42923</v>
      </c>
      <c r="U395" s="36">
        <v>198518838</v>
      </c>
      <c r="V395" s="36">
        <v>23990</v>
      </c>
      <c r="W395" s="36">
        <v>0</v>
      </c>
      <c r="X395" s="36">
        <v>7746</v>
      </c>
      <c r="Y395" s="36">
        <v>0</v>
      </c>
      <c r="Z395" s="36">
        <v>0</v>
      </c>
      <c r="AA395" s="36">
        <v>0</v>
      </c>
      <c r="AB395" s="36">
        <v>0</v>
      </c>
      <c r="AC395" s="36">
        <v>0</v>
      </c>
      <c r="AD395" s="36">
        <v>57</v>
      </c>
      <c r="AE395" s="36">
        <v>56</v>
      </c>
      <c r="AF395" s="36">
        <v>56</v>
      </c>
      <c r="AG395" s="36">
        <v>56</v>
      </c>
      <c r="AH395" s="36">
        <v>121539</v>
      </c>
      <c r="AI395" s="36">
        <v>1292</v>
      </c>
      <c r="AJ395" s="36">
        <v>0</v>
      </c>
      <c r="AK395" s="36">
        <v>1720369</v>
      </c>
      <c r="AL395" s="36"/>
      <c r="AM395" s="36"/>
      <c r="AN395" s="36">
        <v>0</v>
      </c>
      <c r="AO395" s="36"/>
      <c r="AP395" s="36"/>
      <c r="AQ395" s="36">
        <v>0</v>
      </c>
      <c r="AR395" s="36">
        <v>0</v>
      </c>
      <c r="AS395" s="36">
        <v>0</v>
      </c>
      <c r="AT395" s="36">
        <v>35486</v>
      </c>
      <c r="AU395" s="36">
        <v>0</v>
      </c>
      <c r="AV395" s="36">
        <v>0</v>
      </c>
      <c r="AW395" s="36"/>
      <c r="AX395" s="36">
        <v>0</v>
      </c>
      <c r="AY395" s="36">
        <v>36072</v>
      </c>
      <c r="AZ395" s="36">
        <v>322773</v>
      </c>
      <c r="BA395" s="36">
        <v>0</v>
      </c>
      <c r="BB395" s="36">
        <v>0</v>
      </c>
      <c r="BC395" s="36">
        <v>0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>
        <v>0</v>
      </c>
      <c r="BN395" s="36">
        <v>0</v>
      </c>
      <c r="BO395" s="36">
        <v>0</v>
      </c>
      <c r="BP395" s="36">
        <v>0</v>
      </c>
      <c r="BQ395" s="36">
        <v>0</v>
      </c>
      <c r="BR395" s="36">
        <v>0</v>
      </c>
      <c r="BS395" s="36">
        <v>0</v>
      </c>
      <c r="BT395" s="36">
        <v>0</v>
      </c>
      <c r="BU395" s="36">
        <v>0</v>
      </c>
      <c r="BV395" s="36">
        <v>0</v>
      </c>
      <c r="BW395" s="36">
        <v>0</v>
      </c>
      <c r="BX395" s="3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1880279</v>
      </c>
      <c r="CE395" s="36">
        <v>2237532</v>
      </c>
      <c r="CF395" s="36">
        <v>0</v>
      </c>
      <c r="CG395" s="36">
        <v>357253</v>
      </c>
      <c r="CH395" s="36">
        <v>0</v>
      </c>
      <c r="CI395" s="36">
        <v>0</v>
      </c>
      <c r="CJ395" s="36">
        <v>0</v>
      </c>
      <c r="CK395" s="36">
        <v>0</v>
      </c>
      <c r="CL395" s="36">
        <v>357253</v>
      </c>
      <c r="CM395" s="36">
        <v>-2237532</v>
      </c>
      <c r="CN395" s="36">
        <v>0</v>
      </c>
      <c r="CO395" s="36">
        <v>0</v>
      </c>
      <c r="CP395" s="36">
        <v>0</v>
      </c>
      <c r="CQ395" s="36">
        <v>0</v>
      </c>
      <c r="CR395" s="36">
        <v>0</v>
      </c>
      <c r="CS395" s="36">
        <v>0</v>
      </c>
      <c r="CT395" s="36">
        <v>0</v>
      </c>
      <c r="CU395" s="36">
        <v>0</v>
      </c>
      <c r="CV395" s="36">
        <v>0</v>
      </c>
      <c r="CW395" s="36">
        <v>0</v>
      </c>
      <c r="CX395" s="36">
        <v>0</v>
      </c>
      <c r="CY395" s="36">
        <v>0</v>
      </c>
      <c r="CZ395" s="36">
        <v>0</v>
      </c>
      <c r="DA395" s="36">
        <v>0</v>
      </c>
      <c r="DB395" s="36">
        <v>0</v>
      </c>
      <c r="DC395" s="36">
        <v>0</v>
      </c>
      <c r="DD395" s="36">
        <v>0</v>
      </c>
      <c r="DE395" s="36">
        <v>-2237532</v>
      </c>
      <c r="DF395" s="36">
        <v>0</v>
      </c>
      <c r="DG395" s="36">
        <v>0</v>
      </c>
      <c r="DH395" s="36">
        <v>0</v>
      </c>
      <c r="DI395" s="36">
        <v>0</v>
      </c>
      <c r="DJ395" s="36">
        <v>0</v>
      </c>
      <c r="DK395" s="36">
        <v>0</v>
      </c>
      <c r="DL395" s="36">
        <v>0</v>
      </c>
      <c r="DM395" s="36">
        <v>0</v>
      </c>
      <c r="DN395" s="36">
        <v>0</v>
      </c>
      <c r="DO395" s="36">
        <v>0</v>
      </c>
      <c r="DP395" s="36">
        <v>0</v>
      </c>
      <c r="DQ395" s="36">
        <v>0</v>
      </c>
      <c r="DR395" s="36">
        <v>0</v>
      </c>
      <c r="DS395" s="36">
        <v>0</v>
      </c>
      <c r="DT395" s="36">
        <v>0</v>
      </c>
      <c r="DU395" s="36">
        <v>0</v>
      </c>
      <c r="DV395" s="36">
        <v>0</v>
      </c>
      <c r="DW395" s="36">
        <v>0</v>
      </c>
      <c r="DX395" s="36">
        <v>0</v>
      </c>
      <c r="DY395" s="36">
        <v>0</v>
      </c>
      <c r="DZ395" s="36">
        <v>0</v>
      </c>
      <c r="EA395" s="36">
        <v>0</v>
      </c>
      <c r="EB395" s="36">
        <v>0</v>
      </c>
      <c r="EC395" s="36">
        <v>0</v>
      </c>
      <c r="ED395" s="36">
        <v>0</v>
      </c>
      <c r="EE395" s="36">
        <v>0</v>
      </c>
      <c r="EF395" s="36">
        <v>0</v>
      </c>
      <c r="EG395" s="36">
        <v>0</v>
      </c>
      <c r="EH395" s="36">
        <v>0</v>
      </c>
      <c r="EI395" s="36">
        <v>0</v>
      </c>
      <c r="EJ395" s="36">
        <v>0</v>
      </c>
      <c r="EK395" s="36">
        <v>0</v>
      </c>
      <c r="EL395" s="36">
        <v>0</v>
      </c>
      <c r="EM395" s="36">
        <v>0</v>
      </c>
      <c r="EN395" s="36">
        <v>0</v>
      </c>
      <c r="EO395" s="36">
        <v>0</v>
      </c>
      <c r="EP395" s="36">
        <v>0</v>
      </c>
      <c r="EQ395" s="36">
        <v>0</v>
      </c>
      <c r="ER395" s="36">
        <v>0</v>
      </c>
      <c r="ES395" s="36">
        <v>0</v>
      </c>
      <c r="ET395" s="36">
        <v>0</v>
      </c>
      <c r="EU395" s="36">
        <v>0</v>
      </c>
      <c r="EV395" s="36">
        <v>0</v>
      </c>
      <c r="EW395" s="36">
        <v>0</v>
      </c>
      <c r="EX395" s="36">
        <v>0</v>
      </c>
      <c r="EY395" s="36">
        <v>0</v>
      </c>
      <c r="EZ395" s="36">
        <v>0</v>
      </c>
      <c r="FA395" s="36">
        <v>0</v>
      </c>
      <c r="FB395" s="36">
        <v>0</v>
      </c>
      <c r="FC395" s="36">
        <v>0</v>
      </c>
      <c r="FD395" s="36">
        <v>0</v>
      </c>
      <c r="FE395" s="36">
        <v>0</v>
      </c>
      <c r="FF395" s="36">
        <v>0</v>
      </c>
      <c r="FG395" s="36">
        <v>0</v>
      </c>
      <c r="FH395" s="36">
        <v>0</v>
      </c>
      <c r="FI395" s="36">
        <v>0</v>
      </c>
      <c r="FJ395" s="36">
        <v>0</v>
      </c>
      <c r="FK395" s="36">
        <v>0</v>
      </c>
      <c r="FL395" s="36">
        <v>0</v>
      </c>
      <c r="FM395" s="36">
        <v>0</v>
      </c>
      <c r="FN395" s="36">
        <v>0</v>
      </c>
      <c r="FO395" s="36">
        <v>0</v>
      </c>
      <c r="FP395" s="36">
        <v>0</v>
      </c>
      <c r="FQ395" s="36">
        <v>357253</v>
      </c>
      <c r="FR395" s="36">
        <v>0</v>
      </c>
      <c r="FS395" s="37"/>
      <c r="FT395" s="39">
        <f t="shared" si="220"/>
        <v>102134</v>
      </c>
      <c r="FU395" s="39">
        <f t="shared" si="221"/>
        <v>1086</v>
      </c>
      <c r="FV395" s="39">
        <f t="shared" si="222"/>
        <v>0</v>
      </c>
      <c r="FW395" s="39">
        <f t="shared" si="223"/>
        <v>1445688</v>
      </c>
      <c r="FX395" s="39">
        <f t="shared" si="224"/>
        <v>0</v>
      </c>
      <c r="FY395" s="39">
        <f t="shared" si="225"/>
        <v>29820</v>
      </c>
      <c r="FZ395" s="39">
        <f t="shared" si="226"/>
        <v>0</v>
      </c>
      <c r="GA395" s="39">
        <f t="shared" si="227"/>
        <v>30313</v>
      </c>
      <c r="GB395" s="39">
        <f t="shared" si="228"/>
        <v>271238</v>
      </c>
      <c r="GC395" s="39">
        <f t="shared" si="229"/>
        <v>0</v>
      </c>
      <c r="GD395" s="39">
        <f t="shared" si="230"/>
        <v>0</v>
      </c>
      <c r="GE395" s="39">
        <f t="shared" si="231"/>
        <v>0</v>
      </c>
      <c r="GF395" s="39"/>
      <c r="GG395" s="39"/>
      <c r="GH395" s="39">
        <f t="shared" si="232"/>
        <v>0</v>
      </c>
      <c r="GI395" s="39">
        <f t="shared" si="233"/>
        <v>0</v>
      </c>
      <c r="GJ395" s="39">
        <f t="shared" si="234"/>
        <v>1880279</v>
      </c>
      <c r="GK395" s="39"/>
      <c r="GL395" s="39">
        <f t="shared" si="235"/>
        <v>0</v>
      </c>
      <c r="GM395" s="39"/>
      <c r="GN395" s="39">
        <f t="shared" si="219"/>
        <v>0</v>
      </c>
      <c r="GO395" s="40">
        <f t="shared" si="236"/>
        <v>357253</v>
      </c>
      <c r="GP395" s="40">
        <f t="shared" si="237"/>
        <v>2237532</v>
      </c>
      <c r="GQ395" s="40">
        <f t="shared" si="238"/>
        <v>2237532</v>
      </c>
      <c r="GR395" s="39" t="str">
        <f>IFERROR(VLOOKUP(CONCATENATE(C395,R395,S395),'Clientes Afectados'!$L$4:$M$249,2,0),"NO")</f>
        <v>NO</v>
      </c>
      <c r="GS395" s="64">
        <f t="shared" si="239"/>
        <v>29</v>
      </c>
      <c r="GT395" s="39" t="e">
        <f>+IF(GS395&gt;#REF!,"SI","NO")</f>
        <v>#REF!</v>
      </c>
    </row>
    <row r="396" spans="1:202" x14ac:dyDescent="0.25">
      <c r="A396" s="35">
        <v>42917</v>
      </c>
      <c r="B396" s="36">
        <v>1594986</v>
      </c>
      <c r="C396" s="36">
        <v>1386062</v>
      </c>
      <c r="D396" s="36">
        <v>1386062</v>
      </c>
      <c r="E396" s="37" t="s">
        <v>351</v>
      </c>
      <c r="F396" s="37" t="s">
        <v>229</v>
      </c>
      <c r="G396" s="37" t="s">
        <v>334</v>
      </c>
      <c r="H396" s="85" t="s">
        <v>231</v>
      </c>
      <c r="I396" s="37" t="s">
        <v>262</v>
      </c>
      <c r="J396" s="37" t="s">
        <v>233</v>
      </c>
      <c r="K396" s="37" t="s">
        <v>234</v>
      </c>
      <c r="L396" s="37" t="s">
        <v>235</v>
      </c>
      <c r="M396" s="37" t="s">
        <v>245</v>
      </c>
      <c r="N396" s="37" t="s">
        <v>246</v>
      </c>
      <c r="O396" s="37" t="s">
        <v>246</v>
      </c>
      <c r="P396" s="37" t="s">
        <v>239</v>
      </c>
      <c r="Q396" s="37" t="s">
        <v>241</v>
      </c>
      <c r="R396" s="38">
        <v>42800</v>
      </c>
      <c r="S396" s="38">
        <v>42921</v>
      </c>
      <c r="T396" s="38">
        <v>42923</v>
      </c>
      <c r="U396" s="36">
        <v>198518838</v>
      </c>
      <c r="V396" s="36">
        <v>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36">
        <v>79200</v>
      </c>
      <c r="AD396" s="36">
        <v>0</v>
      </c>
      <c r="AE396" s="36">
        <v>0</v>
      </c>
      <c r="AF396" s="36">
        <v>0</v>
      </c>
      <c r="AG396" s="36">
        <v>0</v>
      </c>
      <c r="AH396" s="36">
        <v>0</v>
      </c>
      <c r="AI396" s="36">
        <v>1292</v>
      </c>
      <c r="AJ396" s="36">
        <v>0</v>
      </c>
      <c r="AK396" s="36">
        <v>5679582</v>
      </c>
      <c r="AL396" s="36"/>
      <c r="AM396" s="36"/>
      <c r="AN396" s="36">
        <v>0</v>
      </c>
      <c r="AO396" s="36"/>
      <c r="AP396" s="36"/>
      <c r="AQ396" s="36">
        <v>0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/>
      <c r="AX396" s="36">
        <v>0</v>
      </c>
      <c r="AY396" s="36">
        <v>113556</v>
      </c>
      <c r="AZ396" s="36">
        <v>0</v>
      </c>
      <c r="BA396" s="36">
        <v>0</v>
      </c>
      <c r="BB396" s="36">
        <v>0</v>
      </c>
      <c r="BC396" s="36">
        <v>0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>
        <v>0</v>
      </c>
      <c r="BN396" s="36">
        <v>0</v>
      </c>
      <c r="BO396" s="36">
        <v>0</v>
      </c>
      <c r="BP396" s="36">
        <v>0</v>
      </c>
      <c r="BQ396" s="36">
        <v>0</v>
      </c>
      <c r="BR396" s="36">
        <v>0</v>
      </c>
      <c r="BS396" s="36">
        <v>0</v>
      </c>
      <c r="BT396" s="36">
        <v>0</v>
      </c>
      <c r="BU396" s="36">
        <v>0</v>
      </c>
      <c r="BV396" s="36">
        <v>0</v>
      </c>
      <c r="BW396" s="36">
        <v>0</v>
      </c>
      <c r="BX396" s="3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4869269</v>
      </c>
      <c r="CE396" s="36">
        <v>5794430</v>
      </c>
      <c r="CF396" s="36">
        <v>0</v>
      </c>
      <c r="CG396" s="36">
        <v>925161</v>
      </c>
      <c r="CH396" s="36">
        <v>0</v>
      </c>
      <c r="CI396" s="36">
        <v>0</v>
      </c>
      <c r="CJ396" s="36">
        <v>0</v>
      </c>
      <c r="CK396" s="36">
        <v>0</v>
      </c>
      <c r="CL396" s="36">
        <v>925161</v>
      </c>
      <c r="CM396" s="36">
        <v>-5794430</v>
      </c>
      <c r="CN396" s="36">
        <v>0</v>
      </c>
      <c r="CO396" s="36">
        <v>0</v>
      </c>
      <c r="CP396" s="36">
        <v>0</v>
      </c>
      <c r="CQ396" s="36">
        <v>0</v>
      </c>
      <c r="CR396" s="36">
        <v>0</v>
      </c>
      <c r="CS396" s="36">
        <v>0</v>
      </c>
      <c r="CT396" s="36">
        <v>0</v>
      </c>
      <c r="CU396" s="36">
        <v>0</v>
      </c>
      <c r="CV396" s="36">
        <v>0</v>
      </c>
      <c r="CW396" s="36">
        <v>0</v>
      </c>
      <c r="CX396" s="36">
        <v>0</v>
      </c>
      <c r="CY396" s="36">
        <v>0</v>
      </c>
      <c r="CZ396" s="36">
        <v>0</v>
      </c>
      <c r="DA396" s="36">
        <v>0</v>
      </c>
      <c r="DB396" s="36">
        <v>0</v>
      </c>
      <c r="DC396" s="36">
        <v>0</v>
      </c>
      <c r="DD396" s="36">
        <v>0</v>
      </c>
      <c r="DE396" s="36">
        <v>-5794430</v>
      </c>
      <c r="DF396" s="36">
        <v>0</v>
      </c>
      <c r="DG396" s="36">
        <v>0</v>
      </c>
      <c r="DH396" s="36">
        <v>0</v>
      </c>
      <c r="DI396" s="36">
        <v>0</v>
      </c>
      <c r="DJ396" s="36">
        <v>0</v>
      </c>
      <c r="DK396" s="36">
        <v>0</v>
      </c>
      <c r="DL396" s="36">
        <v>0</v>
      </c>
      <c r="DM396" s="36">
        <v>0</v>
      </c>
      <c r="DN396" s="36">
        <v>0</v>
      </c>
      <c r="DO396" s="36">
        <v>0</v>
      </c>
      <c r="DP396" s="36">
        <v>0</v>
      </c>
      <c r="DQ396" s="36">
        <v>0</v>
      </c>
      <c r="DR396" s="36">
        <v>0</v>
      </c>
      <c r="DS396" s="36">
        <v>0</v>
      </c>
      <c r="DT396" s="36">
        <v>0</v>
      </c>
      <c r="DU396" s="36">
        <v>0</v>
      </c>
      <c r="DV396" s="36">
        <v>0</v>
      </c>
      <c r="DW396" s="36">
        <v>0</v>
      </c>
      <c r="DX396" s="36">
        <v>0</v>
      </c>
      <c r="DY396" s="36">
        <v>0</v>
      </c>
      <c r="DZ396" s="36">
        <v>0</v>
      </c>
      <c r="EA396" s="36">
        <v>0</v>
      </c>
      <c r="EB396" s="36">
        <v>0</v>
      </c>
      <c r="EC396" s="36">
        <v>0</v>
      </c>
      <c r="ED396" s="36">
        <v>0</v>
      </c>
      <c r="EE396" s="36">
        <v>0</v>
      </c>
      <c r="EF396" s="36">
        <v>0</v>
      </c>
      <c r="EG396" s="36">
        <v>0</v>
      </c>
      <c r="EH396" s="36">
        <v>0</v>
      </c>
      <c r="EI396" s="36">
        <v>0</v>
      </c>
      <c r="EJ396" s="36">
        <v>0</v>
      </c>
      <c r="EK396" s="36">
        <v>0</v>
      </c>
      <c r="EL396" s="36">
        <v>0</v>
      </c>
      <c r="EM396" s="36">
        <v>0</v>
      </c>
      <c r="EN396" s="36">
        <v>0</v>
      </c>
      <c r="EO396" s="36">
        <v>0</v>
      </c>
      <c r="EP396" s="36">
        <v>0</v>
      </c>
      <c r="EQ396" s="36">
        <v>0</v>
      </c>
      <c r="ER396" s="36">
        <v>0</v>
      </c>
      <c r="ES396" s="36">
        <v>0</v>
      </c>
      <c r="ET396" s="36">
        <v>0</v>
      </c>
      <c r="EU396" s="36">
        <v>0</v>
      </c>
      <c r="EV396" s="36">
        <v>0</v>
      </c>
      <c r="EW396" s="36">
        <v>0</v>
      </c>
      <c r="EX396" s="36">
        <v>0</v>
      </c>
      <c r="EY396" s="36">
        <v>0</v>
      </c>
      <c r="EZ396" s="36">
        <v>0</v>
      </c>
      <c r="FA396" s="36">
        <v>0</v>
      </c>
      <c r="FB396" s="36">
        <v>0</v>
      </c>
      <c r="FC396" s="36">
        <v>0</v>
      </c>
      <c r="FD396" s="36">
        <v>0</v>
      </c>
      <c r="FE396" s="36">
        <v>0</v>
      </c>
      <c r="FF396" s="36">
        <v>0</v>
      </c>
      <c r="FG396" s="36">
        <v>0</v>
      </c>
      <c r="FH396" s="36">
        <v>0</v>
      </c>
      <c r="FI396" s="36">
        <v>0</v>
      </c>
      <c r="FJ396" s="36">
        <v>0</v>
      </c>
      <c r="FK396" s="36">
        <v>0</v>
      </c>
      <c r="FL396" s="36">
        <v>0</v>
      </c>
      <c r="FM396" s="36">
        <v>0</v>
      </c>
      <c r="FN396" s="36">
        <v>0</v>
      </c>
      <c r="FO396" s="36">
        <v>0</v>
      </c>
      <c r="FP396" s="36">
        <v>0</v>
      </c>
      <c r="FQ396" s="36">
        <v>925161</v>
      </c>
      <c r="FR396" s="36">
        <v>0</v>
      </c>
      <c r="FS396" s="37"/>
      <c r="FT396" s="39">
        <f t="shared" si="220"/>
        <v>0</v>
      </c>
      <c r="FU396" s="39">
        <f t="shared" si="221"/>
        <v>1086</v>
      </c>
      <c r="FV396" s="39">
        <f t="shared" si="222"/>
        <v>0</v>
      </c>
      <c r="FW396" s="39">
        <f t="shared" si="223"/>
        <v>4772758</v>
      </c>
      <c r="FX396" s="39">
        <f t="shared" si="224"/>
        <v>0</v>
      </c>
      <c r="FY396" s="39">
        <f t="shared" si="225"/>
        <v>0</v>
      </c>
      <c r="FZ396" s="39">
        <f t="shared" si="226"/>
        <v>0</v>
      </c>
      <c r="GA396" s="39">
        <f t="shared" si="227"/>
        <v>95425</v>
      </c>
      <c r="GB396" s="39">
        <f t="shared" si="228"/>
        <v>0</v>
      </c>
      <c r="GC396" s="39">
        <f t="shared" si="229"/>
        <v>0</v>
      </c>
      <c r="GD396" s="39">
        <f t="shared" si="230"/>
        <v>0</v>
      </c>
      <c r="GE396" s="39">
        <f t="shared" si="231"/>
        <v>0</v>
      </c>
      <c r="GF396" s="39"/>
      <c r="GG396" s="39"/>
      <c r="GH396" s="39">
        <f t="shared" si="232"/>
        <v>0</v>
      </c>
      <c r="GI396" s="39">
        <f t="shared" si="233"/>
        <v>0</v>
      </c>
      <c r="GJ396" s="39">
        <f t="shared" si="234"/>
        <v>4869269</v>
      </c>
      <c r="GK396" s="39"/>
      <c r="GL396" s="39">
        <f t="shared" si="235"/>
        <v>0</v>
      </c>
      <c r="GM396" s="39"/>
      <c r="GN396" s="39">
        <f t="shared" si="219"/>
        <v>0</v>
      </c>
      <c r="GO396" s="40">
        <f t="shared" si="236"/>
        <v>925161</v>
      </c>
      <c r="GP396" s="40">
        <f t="shared" si="237"/>
        <v>5794430</v>
      </c>
      <c r="GQ396" s="40">
        <f t="shared" si="238"/>
        <v>5794430</v>
      </c>
      <c r="GR396" s="39" t="str">
        <f>IFERROR(VLOOKUP(CONCATENATE(C396,R396,S396),'Clientes Afectados'!$L$4:$M$249,2,0),"NO")</f>
        <v>NO</v>
      </c>
      <c r="GS396" s="64">
        <f t="shared" si="239"/>
        <v>121</v>
      </c>
      <c r="GT396" s="39" t="e">
        <f>+IF(GS396&gt;#REF!,"SI","NO")</f>
        <v>#REF!</v>
      </c>
    </row>
    <row r="397" spans="1:202" x14ac:dyDescent="0.25">
      <c r="A397" s="35">
        <v>42917</v>
      </c>
      <c r="B397" s="36">
        <v>1594986</v>
      </c>
      <c r="C397" s="36">
        <v>1459358</v>
      </c>
      <c r="D397" s="36">
        <v>1459358</v>
      </c>
      <c r="E397" s="37" t="s">
        <v>275</v>
      </c>
      <c r="F397" s="37" t="s">
        <v>229</v>
      </c>
      <c r="G397" s="37" t="s">
        <v>276</v>
      </c>
      <c r="H397" s="85" t="s">
        <v>231</v>
      </c>
      <c r="I397" s="37" t="s">
        <v>262</v>
      </c>
      <c r="J397" s="37" t="s">
        <v>233</v>
      </c>
      <c r="K397" s="37" t="s">
        <v>234</v>
      </c>
      <c r="L397" s="37" t="s">
        <v>235</v>
      </c>
      <c r="M397" s="37" t="s">
        <v>252</v>
      </c>
      <c r="N397" s="37" t="s">
        <v>253</v>
      </c>
      <c r="O397" s="37" t="s">
        <v>253</v>
      </c>
      <c r="P397" s="37" t="s">
        <v>239</v>
      </c>
      <c r="Q397" s="37" t="s">
        <v>241</v>
      </c>
      <c r="R397" s="38">
        <v>42892</v>
      </c>
      <c r="S397" s="38">
        <v>42921</v>
      </c>
      <c r="T397" s="38">
        <v>42923</v>
      </c>
      <c r="U397" s="36">
        <v>198518838</v>
      </c>
      <c r="V397" s="36">
        <v>28401</v>
      </c>
      <c r="W397" s="36">
        <v>0</v>
      </c>
      <c r="X397" s="36">
        <v>8165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94</v>
      </c>
      <c r="AE397" s="36">
        <v>111</v>
      </c>
      <c r="AF397" s="36">
        <v>94</v>
      </c>
      <c r="AG397" s="36">
        <v>94</v>
      </c>
      <c r="AH397" s="36">
        <v>0</v>
      </c>
      <c r="AI397" s="36">
        <v>1292</v>
      </c>
      <c r="AJ397" s="36">
        <v>0</v>
      </c>
      <c r="AK397" s="36">
        <v>2036690</v>
      </c>
      <c r="AL397" s="36"/>
      <c r="AM397" s="36"/>
      <c r="AN397" s="36">
        <v>0</v>
      </c>
      <c r="AO397" s="36"/>
      <c r="AP397" s="36"/>
      <c r="AQ397" s="36">
        <v>0</v>
      </c>
      <c r="AR397" s="36">
        <v>0</v>
      </c>
      <c r="AS397" s="36">
        <v>0</v>
      </c>
      <c r="AT397" s="36">
        <v>42009</v>
      </c>
      <c r="AU397" s="36">
        <v>0</v>
      </c>
      <c r="AV397" s="36">
        <v>0</v>
      </c>
      <c r="AW397" s="36"/>
      <c r="AX397" s="36">
        <v>0</v>
      </c>
      <c r="AY397" s="36">
        <v>71188</v>
      </c>
      <c r="AZ397" s="36">
        <v>541799</v>
      </c>
      <c r="BA397" s="36">
        <v>0</v>
      </c>
      <c r="BB397" s="36">
        <v>0</v>
      </c>
      <c r="BC397" s="36">
        <v>0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>
        <v>0</v>
      </c>
      <c r="BN397" s="36">
        <v>0</v>
      </c>
      <c r="BO397" s="36">
        <v>0</v>
      </c>
      <c r="BP397" s="36">
        <v>0</v>
      </c>
      <c r="BQ397" s="36">
        <v>0</v>
      </c>
      <c r="BR397" s="36">
        <v>0</v>
      </c>
      <c r="BS397" s="36">
        <v>0</v>
      </c>
      <c r="BT397" s="36">
        <v>0</v>
      </c>
      <c r="BU397" s="36">
        <v>0</v>
      </c>
      <c r="BV397" s="36">
        <v>0</v>
      </c>
      <c r="BW397" s="36">
        <v>0</v>
      </c>
      <c r="BX397" s="3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2263007</v>
      </c>
      <c r="CE397" s="36">
        <v>2692978</v>
      </c>
      <c r="CF397" s="36">
        <v>0</v>
      </c>
      <c r="CG397" s="36">
        <v>429971</v>
      </c>
      <c r="CH397" s="36">
        <v>0</v>
      </c>
      <c r="CI397" s="36">
        <v>0</v>
      </c>
      <c r="CJ397" s="36">
        <v>0</v>
      </c>
      <c r="CK397" s="36">
        <v>0</v>
      </c>
      <c r="CL397" s="36">
        <v>429971</v>
      </c>
      <c r="CM397" s="36">
        <v>-2692978</v>
      </c>
      <c r="CN397" s="36">
        <v>0</v>
      </c>
      <c r="CO397" s="36">
        <v>0</v>
      </c>
      <c r="CP397" s="36">
        <v>0</v>
      </c>
      <c r="CQ397" s="36">
        <v>0</v>
      </c>
      <c r="CR397" s="36">
        <v>0</v>
      </c>
      <c r="CS397" s="36">
        <v>0</v>
      </c>
      <c r="CT397" s="36">
        <v>0</v>
      </c>
      <c r="CU397" s="36">
        <v>0</v>
      </c>
      <c r="CV397" s="36">
        <v>0</v>
      </c>
      <c r="CW397" s="36">
        <v>0</v>
      </c>
      <c r="CX397" s="36">
        <v>0</v>
      </c>
      <c r="CY397" s="36">
        <v>0</v>
      </c>
      <c r="CZ397" s="36">
        <v>0</v>
      </c>
      <c r="DA397" s="36">
        <v>0</v>
      </c>
      <c r="DB397" s="36">
        <v>0</v>
      </c>
      <c r="DC397" s="36">
        <v>0</v>
      </c>
      <c r="DD397" s="36">
        <v>0</v>
      </c>
      <c r="DE397" s="36">
        <v>-2692978</v>
      </c>
      <c r="DF397" s="36">
        <v>0</v>
      </c>
      <c r="DG397" s="36">
        <v>0</v>
      </c>
      <c r="DH397" s="36">
        <v>0</v>
      </c>
      <c r="DI397" s="36">
        <v>0</v>
      </c>
      <c r="DJ397" s="36">
        <v>0</v>
      </c>
      <c r="DK397" s="36">
        <v>0</v>
      </c>
      <c r="DL397" s="36">
        <v>0</v>
      </c>
      <c r="DM397" s="36">
        <v>0</v>
      </c>
      <c r="DN397" s="36">
        <v>0</v>
      </c>
      <c r="DO397" s="36">
        <v>0</v>
      </c>
      <c r="DP397" s="36">
        <v>0</v>
      </c>
      <c r="DQ397" s="36">
        <v>0</v>
      </c>
      <c r="DR397" s="36">
        <v>0</v>
      </c>
      <c r="DS397" s="36">
        <v>0</v>
      </c>
      <c r="DT397" s="36">
        <v>0</v>
      </c>
      <c r="DU397" s="36">
        <v>0</v>
      </c>
      <c r="DV397" s="36">
        <v>0</v>
      </c>
      <c r="DW397" s="36">
        <v>0</v>
      </c>
      <c r="DX397" s="36">
        <v>0</v>
      </c>
      <c r="DY397" s="36">
        <v>0</v>
      </c>
      <c r="DZ397" s="36">
        <v>0</v>
      </c>
      <c r="EA397" s="36">
        <v>0</v>
      </c>
      <c r="EB397" s="36">
        <v>0</v>
      </c>
      <c r="EC397" s="36">
        <v>0</v>
      </c>
      <c r="ED397" s="36">
        <v>0</v>
      </c>
      <c r="EE397" s="36">
        <v>0</v>
      </c>
      <c r="EF397" s="36">
        <v>0</v>
      </c>
      <c r="EG397" s="36">
        <v>0</v>
      </c>
      <c r="EH397" s="36">
        <v>0</v>
      </c>
      <c r="EI397" s="36">
        <v>0</v>
      </c>
      <c r="EJ397" s="36">
        <v>0</v>
      </c>
      <c r="EK397" s="36">
        <v>0</v>
      </c>
      <c r="EL397" s="36">
        <v>0</v>
      </c>
      <c r="EM397" s="36">
        <v>0</v>
      </c>
      <c r="EN397" s="36">
        <v>0</v>
      </c>
      <c r="EO397" s="36">
        <v>0</v>
      </c>
      <c r="EP397" s="36">
        <v>0</v>
      </c>
      <c r="EQ397" s="36">
        <v>0</v>
      </c>
      <c r="ER397" s="36">
        <v>0</v>
      </c>
      <c r="ES397" s="36">
        <v>0</v>
      </c>
      <c r="ET397" s="36">
        <v>0</v>
      </c>
      <c r="EU397" s="36">
        <v>0</v>
      </c>
      <c r="EV397" s="36">
        <v>0</v>
      </c>
      <c r="EW397" s="36">
        <v>0</v>
      </c>
      <c r="EX397" s="36">
        <v>0</v>
      </c>
      <c r="EY397" s="36">
        <v>0</v>
      </c>
      <c r="EZ397" s="36">
        <v>0</v>
      </c>
      <c r="FA397" s="36">
        <v>0</v>
      </c>
      <c r="FB397" s="36">
        <v>0</v>
      </c>
      <c r="FC397" s="36">
        <v>0</v>
      </c>
      <c r="FD397" s="36">
        <v>0</v>
      </c>
      <c r="FE397" s="36">
        <v>0</v>
      </c>
      <c r="FF397" s="36">
        <v>0</v>
      </c>
      <c r="FG397" s="36">
        <v>0</v>
      </c>
      <c r="FH397" s="36">
        <v>0</v>
      </c>
      <c r="FI397" s="36">
        <v>0</v>
      </c>
      <c r="FJ397" s="36">
        <v>0</v>
      </c>
      <c r="FK397" s="36">
        <v>0</v>
      </c>
      <c r="FL397" s="36">
        <v>0</v>
      </c>
      <c r="FM397" s="36">
        <v>0</v>
      </c>
      <c r="FN397" s="36">
        <v>0</v>
      </c>
      <c r="FO397" s="36">
        <v>0</v>
      </c>
      <c r="FP397" s="36">
        <v>0</v>
      </c>
      <c r="FQ397" s="36">
        <v>429971</v>
      </c>
      <c r="FR397" s="36">
        <v>0</v>
      </c>
      <c r="FS397" s="37"/>
      <c r="FT397" s="39">
        <f t="shared" si="220"/>
        <v>0</v>
      </c>
      <c r="FU397" s="39">
        <f t="shared" si="221"/>
        <v>1086</v>
      </c>
      <c r="FV397" s="39">
        <f t="shared" si="222"/>
        <v>0</v>
      </c>
      <c r="FW397" s="39">
        <f t="shared" si="223"/>
        <v>1711504</v>
      </c>
      <c r="FX397" s="39">
        <f t="shared" si="224"/>
        <v>0</v>
      </c>
      <c r="FY397" s="39">
        <f t="shared" si="225"/>
        <v>35302</v>
      </c>
      <c r="FZ397" s="39">
        <f t="shared" si="226"/>
        <v>0</v>
      </c>
      <c r="GA397" s="39">
        <f t="shared" si="227"/>
        <v>59822</v>
      </c>
      <c r="GB397" s="39">
        <f t="shared" si="228"/>
        <v>455293</v>
      </c>
      <c r="GC397" s="39">
        <f t="shared" si="229"/>
        <v>0</v>
      </c>
      <c r="GD397" s="39">
        <f t="shared" si="230"/>
        <v>0</v>
      </c>
      <c r="GE397" s="39">
        <f t="shared" si="231"/>
        <v>0</v>
      </c>
      <c r="GF397" s="39"/>
      <c r="GG397" s="39"/>
      <c r="GH397" s="39">
        <f t="shared" si="232"/>
        <v>0</v>
      </c>
      <c r="GI397" s="39">
        <f t="shared" si="233"/>
        <v>0</v>
      </c>
      <c r="GJ397" s="39">
        <f t="shared" si="234"/>
        <v>2263007</v>
      </c>
      <c r="GK397" s="39"/>
      <c r="GL397" s="39">
        <f t="shared" si="235"/>
        <v>0</v>
      </c>
      <c r="GM397" s="39"/>
      <c r="GN397" s="39">
        <f t="shared" si="219"/>
        <v>0</v>
      </c>
      <c r="GO397" s="40">
        <f t="shared" si="236"/>
        <v>429971</v>
      </c>
      <c r="GP397" s="40">
        <f t="shared" si="237"/>
        <v>2692978</v>
      </c>
      <c r="GQ397" s="40">
        <f t="shared" si="238"/>
        <v>2692978</v>
      </c>
      <c r="GR397" s="39" t="str">
        <f>IFERROR(VLOOKUP(CONCATENATE(C397,R397,S397),'Clientes Afectados'!$L$4:$M$249,2,0),"NO")</f>
        <v>NO</v>
      </c>
      <c r="GS397" s="64">
        <f t="shared" si="239"/>
        <v>29</v>
      </c>
      <c r="GT397" s="39" t="e">
        <f>+IF(GS397&gt;#REF!,"SI","NO")</f>
        <v>#REF!</v>
      </c>
    </row>
    <row r="398" spans="1:202" x14ac:dyDescent="0.25">
      <c r="A398" s="35">
        <v>42917</v>
      </c>
      <c r="B398" s="36">
        <v>1594986</v>
      </c>
      <c r="C398" s="36">
        <v>1486848</v>
      </c>
      <c r="D398" s="36">
        <v>1486848</v>
      </c>
      <c r="E398" s="37" t="s">
        <v>352</v>
      </c>
      <c r="F398" s="37" t="s">
        <v>229</v>
      </c>
      <c r="G398" s="37" t="s">
        <v>336</v>
      </c>
      <c r="H398" s="85" t="s">
        <v>231</v>
      </c>
      <c r="I398" s="37" t="s">
        <v>262</v>
      </c>
      <c r="J398" s="37" t="s">
        <v>337</v>
      </c>
      <c r="K398" s="37" t="s">
        <v>234</v>
      </c>
      <c r="L398" s="37" t="s">
        <v>235</v>
      </c>
      <c r="M398" s="37" t="s">
        <v>338</v>
      </c>
      <c r="N398" s="37" t="s">
        <v>339</v>
      </c>
      <c r="O398" s="37" t="s">
        <v>339</v>
      </c>
      <c r="P398" s="37" t="s">
        <v>239</v>
      </c>
      <c r="Q398" s="37" t="s">
        <v>241</v>
      </c>
      <c r="R398" s="38">
        <v>42892</v>
      </c>
      <c r="S398" s="38">
        <v>42921</v>
      </c>
      <c r="T398" s="38">
        <v>42923</v>
      </c>
      <c r="U398" s="36">
        <v>198518838</v>
      </c>
      <c r="V398" s="36">
        <v>143700</v>
      </c>
      <c r="W398" s="36">
        <v>0</v>
      </c>
      <c r="X398" s="36">
        <v>17680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420</v>
      </c>
      <c r="AE398" s="36">
        <v>543</v>
      </c>
      <c r="AF398" s="36">
        <v>307</v>
      </c>
      <c r="AG398" s="36">
        <v>307</v>
      </c>
      <c r="AH398" s="36">
        <v>218998</v>
      </c>
      <c r="AI398" s="36">
        <v>1292</v>
      </c>
      <c r="AJ398" s="36">
        <v>0</v>
      </c>
      <c r="AK398" s="36">
        <v>10305000</v>
      </c>
      <c r="AL398" s="36"/>
      <c r="AM398" s="36"/>
      <c r="AN398" s="36">
        <v>0</v>
      </c>
      <c r="AO398" s="36"/>
      <c r="AP398" s="36"/>
      <c r="AQ398" s="36">
        <v>0</v>
      </c>
      <c r="AR398" s="36">
        <v>0</v>
      </c>
      <c r="AS398" s="36">
        <v>0</v>
      </c>
      <c r="AT398" s="36">
        <v>212557</v>
      </c>
      <c r="AU398" s="36">
        <v>0</v>
      </c>
      <c r="AV398" s="36">
        <v>0</v>
      </c>
      <c r="AW398" s="36"/>
      <c r="AX398" s="36">
        <v>0</v>
      </c>
      <c r="AY398" s="36">
        <v>589362</v>
      </c>
      <c r="AZ398" s="36">
        <v>1926299</v>
      </c>
      <c r="BA398" s="36">
        <v>0</v>
      </c>
      <c r="BB398" s="36">
        <v>0</v>
      </c>
      <c r="BC398" s="36">
        <v>0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>
        <v>0</v>
      </c>
      <c r="BN398" s="36">
        <v>0</v>
      </c>
      <c r="BO398" s="36">
        <v>0</v>
      </c>
      <c r="BP398" s="36">
        <v>0</v>
      </c>
      <c r="BQ398" s="36">
        <v>0</v>
      </c>
      <c r="BR398" s="36">
        <v>0</v>
      </c>
      <c r="BS398" s="36">
        <v>0</v>
      </c>
      <c r="BT398" s="36">
        <v>0</v>
      </c>
      <c r="BU398" s="36">
        <v>0</v>
      </c>
      <c r="BV398" s="36">
        <v>0</v>
      </c>
      <c r="BW398" s="36">
        <v>0</v>
      </c>
      <c r="BX398" s="3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11137402</v>
      </c>
      <c r="CE398" s="36">
        <v>13253508</v>
      </c>
      <c r="CF398" s="36">
        <v>0</v>
      </c>
      <c r="CG398" s="36">
        <v>2116106</v>
      </c>
      <c r="CH398" s="36">
        <v>0</v>
      </c>
      <c r="CI398" s="36">
        <v>0</v>
      </c>
      <c r="CJ398" s="36">
        <v>0</v>
      </c>
      <c r="CK398" s="36">
        <v>0</v>
      </c>
      <c r="CL398" s="36">
        <v>2116106</v>
      </c>
      <c r="CM398" s="36">
        <v>-13253508</v>
      </c>
      <c r="CN398" s="36">
        <v>0</v>
      </c>
      <c r="CO398" s="36">
        <v>0</v>
      </c>
      <c r="CP398" s="36">
        <v>0</v>
      </c>
      <c r="CQ398" s="36">
        <v>0</v>
      </c>
      <c r="CR398" s="36">
        <v>0</v>
      </c>
      <c r="CS398" s="36">
        <v>0</v>
      </c>
      <c r="CT398" s="36">
        <v>0</v>
      </c>
      <c r="CU398" s="36">
        <v>0</v>
      </c>
      <c r="CV398" s="36">
        <v>0</v>
      </c>
      <c r="CW398" s="36">
        <v>0</v>
      </c>
      <c r="CX398" s="36">
        <v>0</v>
      </c>
      <c r="CY398" s="36">
        <v>0</v>
      </c>
      <c r="CZ398" s="36">
        <v>0</v>
      </c>
      <c r="DA398" s="36">
        <v>0</v>
      </c>
      <c r="DB398" s="36">
        <v>0</v>
      </c>
      <c r="DC398" s="36">
        <v>0</v>
      </c>
      <c r="DD398" s="36">
        <v>0</v>
      </c>
      <c r="DE398" s="36">
        <v>-13253508</v>
      </c>
      <c r="DF398" s="36">
        <v>0</v>
      </c>
      <c r="DG398" s="36">
        <v>0</v>
      </c>
      <c r="DH398" s="36">
        <v>0</v>
      </c>
      <c r="DI398" s="36">
        <v>0</v>
      </c>
      <c r="DJ398" s="36">
        <v>0</v>
      </c>
      <c r="DK398" s="36">
        <v>0</v>
      </c>
      <c r="DL398" s="36">
        <v>0</v>
      </c>
      <c r="DM398" s="36">
        <v>0</v>
      </c>
      <c r="DN398" s="36">
        <v>0</v>
      </c>
      <c r="DO398" s="36">
        <v>0</v>
      </c>
      <c r="DP398" s="36">
        <v>0</v>
      </c>
      <c r="DQ398" s="36">
        <v>0</v>
      </c>
      <c r="DR398" s="36">
        <v>0</v>
      </c>
      <c r="DS398" s="36">
        <v>0</v>
      </c>
      <c r="DT398" s="36">
        <v>0</v>
      </c>
      <c r="DU398" s="36">
        <v>0</v>
      </c>
      <c r="DV398" s="36">
        <v>0</v>
      </c>
      <c r="DW398" s="36">
        <v>0</v>
      </c>
      <c r="DX398" s="36">
        <v>0</v>
      </c>
      <c r="DY398" s="36">
        <v>0</v>
      </c>
      <c r="DZ398" s="36">
        <v>0</v>
      </c>
      <c r="EA398" s="36">
        <v>0</v>
      </c>
      <c r="EB398" s="36">
        <v>0</v>
      </c>
      <c r="EC398" s="36">
        <v>0</v>
      </c>
      <c r="ED398" s="36">
        <v>0</v>
      </c>
      <c r="EE398" s="36">
        <v>0</v>
      </c>
      <c r="EF398" s="36">
        <v>0</v>
      </c>
      <c r="EG398" s="36">
        <v>0</v>
      </c>
      <c r="EH398" s="36">
        <v>0</v>
      </c>
      <c r="EI398" s="36">
        <v>0</v>
      </c>
      <c r="EJ398" s="36">
        <v>0</v>
      </c>
      <c r="EK398" s="36">
        <v>0</v>
      </c>
      <c r="EL398" s="36">
        <v>0</v>
      </c>
      <c r="EM398" s="36">
        <v>0</v>
      </c>
      <c r="EN398" s="36">
        <v>0</v>
      </c>
      <c r="EO398" s="36">
        <v>0</v>
      </c>
      <c r="EP398" s="36">
        <v>0</v>
      </c>
      <c r="EQ398" s="36">
        <v>0</v>
      </c>
      <c r="ER398" s="36">
        <v>0</v>
      </c>
      <c r="ES398" s="36">
        <v>0</v>
      </c>
      <c r="ET398" s="36">
        <v>0</v>
      </c>
      <c r="EU398" s="36">
        <v>0</v>
      </c>
      <c r="EV398" s="36">
        <v>0</v>
      </c>
      <c r="EW398" s="36">
        <v>0</v>
      </c>
      <c r="EX398" s="36">
        <v>0</v>
      </c>
      <c r="EY398" s="36">
        <v>0</v>
      </c>
      <c r="EZ398" s="36">
        <v>0</v>
      </c>
      <c r="FA398" s="36">
        <v>0</v>
      </c>
      <c r="FB398" s="36">
        <v>0</v>
      </c>
      <c r="FC398" s="36">
        <v>0</v>
      </c>
      <c r="FD398" s="36">
        <v>0</v>
      </c>
      <c r="FE398" s="36">
        <v>0</v>
      </c>
      <c r="FF398" s="36">
        <v>0</v>
      </c>
      <c r="FG398" s="36">
        <v>0</v>
      </c>
      <c r="FH398" s="36">
        <v>0</v>
      </c>
      <c r="FI398" s="36">
        <v>0</v>
      </c>
      <c r="FJ398" s="36">
        <v>0</v>
      </c>
      <c r="FK398" s="36">
        <v>0</v>
      </c>
      <c r="FL398" s="36">
        <v>0</v>
      </c>
      <c r="FM398" s="36">
        <v>0</v>
      </c>
      <c r="FN398" s="36">
        <v>0</v>
      </c>
      <c r="FO398" s="36">
        <v>0</v>
      </c>
      <c r="FP398" s="36">
        <v>0</v>
      </c>
      <c r="FQ398" s="36">
        <v>2116106</v>
      </c>
      <c r="FR398" s="36">
        <v>0</v>
      </c>
      <c r="FS398" s="37"/>
      <c r="FT398" s="39">
        <f t="shared" si="220"/>
        <v>184032</v>
      </c>
      <c r="FU398" s="39">
        <f t="shared" si="221"/>
        <v>1086</v>
      </c>
      <c r="FV398" s="39">
        <f t="shared" si="222"/>
        <v>0</v>
      </c>
      <c r="FW398" s="39">
        <f t="shared" si="223"/>
        <v>8659664</v>
      </c>
      <c r="FX398" s="39">
        <f t="shared" si="224"/>
        <v>0</v>
      </c>
      <c r="FY398" s="39">
        <f t="shared" si="225"/>
        <v>178619</v>
      </c>
      <c r="FZ398" s="39">
        <f t="shared" si="226"/>
        <v>0</v>
      </c>
      <c r="GA398" s="39">
        <f t="shared" si="227"/>
        <v>495262</v>
      </c>
      <c r="GB398" s="39">
        <f t="shared" si="228"/>
        <v>1618739</v>
      </c>
      <c r="GC398" s="39">
        <f t="shared" si="229"/>
        <v>0</v>
      </c>
      <c r="GD398" s="39">
        <f t="shared" si="230"/>
        <v>0</v>
      </c>
      <c r="GE398" s="39">
        <f t="shared" si="231"/>
        <v>0</v>
      </c>
      <c r="GF398" s="39"/>
      <c r="GG398" s="39"/>
      <c r="GH398" s="39">
        <f t="shared" si="232"/>
        <v>0</v>
      </c>
      <c r="GI398" s="39">
        <f t="shared" si="233"/>
        <v>0</v>
      </c>
      <c r="GJ398" s="39">
        <f t="shared" si="234"/>
        <v>11137402</v>
      </c>
      <c r="GK398" s="39"/>
      <c r="GL398" s="39">
        <f t="shared" si="235"/>
        <v>0</v>
      </c>
      <c r="GM398" s="39"/>
      <c r="GN398" s="39">
        <f t="shared" si="219"/>
        <v>0</v>
      </c>
      <c r="GO398" s="40">
        <f t="shared" si="236"/>
        <v>2116106</v>
      </c>
      <c r="GP398" s="40">
        <f t="shared" si="237"/>
        <v>13253508</v>
      </c>
      <c r="GQ398" s="40">
        <f t="shared" si="238"/>
        <v>13253508</v>
      </c>
      <c r="GR398" s="39" t="str">
        <f>IFERROR(VLOOKUP(CONCATENATE(C398,R398,S398),'Clientes Afectados'!$L$4:$M$249,2,0),"NO")</f>
        <v>NO</v>
      </c>
      <c r="GS398" s="64">
        <f t="shared" si="239"/>
        <v>29</v>
      </c>
      <c r="GT398" s="39" t="e">
        <f>+IF(GS398&gt;#REF!,"SI","NO")</f>
        <v>#REF!</v>
      </c>
    </row>
    <row r="399" spans="1:202" x14ac:dyDescent="0.25">
      <c r="A399" s="35">
        <v>42917</v>
      </c>
      <c r="B399" s="36">
        <v>1594986</v>
      </c>
      <c r="C399" s="36">
        <v>1493531</v>
      </c>
      <c r="D399" s="36">
        <v>1493531</v>
      </c>
      <c r="E399" s="37" t="s">
        <v>277</v>
      </c>
      <c r="F399" s="37" t="s">
        <v>258</v>
      </c>
      <c r="G399" s="37" t="s">
        <v>278</v>
      </c>
      <c r="H399" s="85" t="s">
        <v>231</v>
      </c>
      <c r="I399" s="37" t="s">
        <v>262</v>
      </c>
      <c r="J399" s="37" t="s">
        <v>233</v>
      </c>
      <c r="K399" s="37" t="s">
        <v>234</v>
      </c>
      <c r="L399" s="37" t="s">
        <v>235</v>
      </c>
      <c r="M399" s="37" t="s">
        <v>279</v>
      </c>
      <c r="N399" s="37" t="s">
        <v>280</v>
      </c>
      <c r="O399" s="37" t="s">
        <v>241</v>
      </c>
      <c r="P399" s="37" t="s">
        <v>281</v>
      </c>
      <c r="Q399" s="37" t="s">
        <v>241</v>
      </c>
      <c r="R399" s="38">
        <v>42892</v>
      </c>
      <c r="S399" s="38">
        <v>42921</v>
      </c>
      <c r="T399" s="38">
        <v>42923</v>
      </c>
      <c r="U399" s="36">
        <v>198518838</v>
      </c>
      <c r="V399" s="36">
        <v>15211</v>
      </c>
      <c r="W399" s="36">
        <v>0</v>
      </c>
      <c r="X399" s="36">
        <v>2200</v>
      </c>
      <c r="Y399" s="36">
        <v>0</v>
      </c>
      <c r="Z399" s="36">
        <v>0</v>
      </c>
      <c r="AA399" s="36">
        <v>0</v>
      </c>
      <c r="AB399" s="36">
        <v>0</v>
      </c>
      <c r="AC399" s="36">
        <v>0</v>
      </c>
      <c r="AD399" s="36">
        <v>94</v>
      </c>
      <c r="AE399" s="36">
        <v>98</v>
      </c>
      <c r="AF399" s="36">
        <v>34</v>
      </c>
      <c r="AG399" s="36">
        <v>34</v>
      </c>
      <c r="AH399" s="36">
        <v>83156</v>
      </c>
      <c r="AI399" s="36">
        <v>1292</v>
      </c>
      <c r="AJ399" s="36">
        <v>0</v>
      </c>
      <c r="AK399" s="36">
        <v>1090810</v>
      </c>
      <c r="AL399" s="36"/>
      <c r="AM399" s="36"/>
      <c r="AN399" s="36">
        <v>0</v>
      </c>
      <c r="AO399" s="36"/>
      <c r="AP399" s="36"/>
      <c r="AQ399" s="36">
        <v>0</v>
      </c>
      <c r="AR399" s="36">
        <v>0</v>
      </c>
      <c r="AS399" s="36">
        <v>0</v>
      </c>
      <c r="AT399" s="36">
        <v>22499</v>
      </c>
      <c r="AU399" s="36">
        <v>0</v>
      </c>
      <c r="AV399" s="36">
        <v>0</v>
      </c>
      <c r="AW399" s="36"/>
      <c r="AX399" s="36">
        <v>0</v>
      </c>
      <c r="AY399" s="36">
        <v>62569</v>
      </c>
      <c r="AZ399" s="36">
        <v>195969</v>
      </c>
      <c r="BA399" s="36">
        <v>0</v>
      </c>
      <c r="BB399" s="36">
        <v>0</v>
      </c>
      <c r="BC399" s="36">
        <v>0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>
        <v>0</v>
      </c>
      <c r="BN399" s="36">
        <v>0</v>
      </c>
      <c r="BO399" s="36">
        <v>0</v>
      </c>
      <c r="BP399" s="36">
        <v>0</v>
      </c>
      <c r="BQ399" s="36">
        <v>0</v>
      </c>
      <c r="BR399" s="36">
        <v>0</v>
      </c>
      <c r="BS399" s="36">
        <v>0</v>
      </c>
      <c r="BT399" s="36">
        <v>0</v>
      </c>
      <c r="BU399" s="36">
        <v>0</v>
      </c>
      <c r="BV399" s="36">
        <v>0</v>
      </c>
      <c r="BW399" s="36">
        <v>0</v>
      </c>
      <c r="BX399" s="3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1223778</v>
      </c>
      <c r="CE399" s="36">
        <v>1456296</v>
      </c>
      <c r="CF399" s="36">
        <v>0</v>
      </c>
      <c r="CG399" s="36">
        <v>232518</v>
      </c>
      <c r="CH399" s="36">
        <v>0</v>
      </c>
      <c r="CI399" s="36">
        <v>0</v>
      </c>
      <c r="CJ399" s="36">
        <v>0</v>
      </c>
      <c r="CK399" s="36">
        <v>0</v>
      </c>
      <c r="CL399" s="36">
        <v>232518</v>
      </c>
      <c r="CM399" s="36">
        <v>-1456296</v>
      </c>
      <c r="CN399" s="36">
        <v>0</v>
      </c>
      <c r="CO399" s="36">
        <v>0</v>
      </c>
      <c r="CP399" s="36">
        <v>0</v>
      </c>
      <c r="CQ399" s="36">
        <v>0</v>
      </c>
      <c r="CR399" s="36">
        <v>0</v>
      </c>
      <c r="CS399" s="36">
        <v>0</v>
      </c>
      <c r="CT399" s="36">
        <v>0</v>
      </c>
      <c r="CU399" s="36">
        <v>0</v>
      </c>
      <c r="CV399" s="36">
        <v>0</v>
      </c>
      <c r="CW399" s="36">
        <v>0</v>
      </c>
      <c r="CX399" s="36">
        <v>0</v>
      </c>
      <c r="CY399" s="36">
        <v>0</v>
      </c>
      <c r="CZ399" s="36">
        <v>0</v>
      </c>
      <c r="DA399" s="36">
        <v>0</v>
      </c>
      <c r="DB399" s="36">
        <v>0</v>
      </c>
      <c r="DC399" s="36">
        <v>0</v>
      </c>
      <c r="DD399" s="36">
        <v>0</v>
      </c>
      <c r="DE399" s="36">
        <v>-1456296</v>
      </c>
      <c r="DF399" s="36">
        <v>0</v>
      </c>
      <c r="DG399" s="36">
        <v>0</v>
      </c>
      <c r="DH399" s="36">
        <v>0</v>
      </c>
      <c r="DI399" s="36">
        <v>0</v>
      </c>
      <c r="DJ399" s="36">
        <v>0</v>
      </c>
      <c r="DK399" s="36">
        <v>0</v>
      </c>
      <c r="DL399" s="36">
        <v>0</v>
      </c>
      <c r="DM399" s="36">
        <v>0</v>
      </c>
      <c r="DN399" s="36">
        <v>0</v>
      </c>
      <c r="DO399" s="36">
        <v>0</v>
      </c>
      <c r="DP399" s="36">
        <v>0</v>
      </c>
      <c r="DQ399" s="36">
        <v>0</v>
      </c>
      <c r="DR399" s="36">
        <v>0</v>
      </c>
      <c r="DS399" s="36">
        <v>0</v>
      </c>
      <c r="DT399" s="36">
        <v>0</v>
      </c>
      <c r="DU399" s="36">
        <v>0</v>
      </c>
      <c r="DV399" s="36">
        <v>0</v>
      </c>
      <c r="DW399" s="36">
        <v>0</v>
      </c>
      <c r="DX399" s="36">
        <v>0</v>
      </c>
      <c r="DY399" s="36">
        <v>0</v>
      </c>
      <c r="DZ399" s="36">
        <v>0</v>
      </c>
      <c r="EA399" s="36">
        <v>0</v>
      </c>
      <c r="EB399" s="36">
        <v>0</v>
      </c>
      <c r="EC399" s="36">
        <v>0</v>
      </c>
      <c r="ED399" s="36">
        <v>0</v>
      </c>
      <c r="EE399" s="36">
        <v>0</v>
      </c>
      <c r="EF399" s="36">
        <v>0</v>
      </c>
      <c r="EG399" s="36">
        <v>0</v>
      </c>
      <c r="EH399" s="36">
        <v>0</v>
      </c>
      <c r="EI399" s="36">
        <v>0</v>
      </c>
      <c r="EJ399" s="36">
        <v>0</v>
      </c>
      <c r="EK399" s="36">
        <v>0</v>
      </c>
      <c r="EL399" s="36">
        <v>0</v>
      </c>
      <c r="EM399" s="36">
        <v>0</v>
      </c>
      <c r="EN399" s="36">
        <v>0</v>
      </c>
      <c r="EO399" s="36">
        <v>0</v>
      </c>
      <c r="EP399" s="36">
        <v>0</v>
      </c>
      <c r="EQ399" s="36">
        <v>0</v>
      </c>
      <c r="ER399" s="36">
        <v>0</v>
      </c>
      <c r="ES399" s="36">
        <v>0</v>
      </c>
      <c r="ET399" s="36">
        <v>0</v>
      </c>
      <c r="EU399" s="36">
        <v>0</v>
      </c>
      <c r="EV399" s="36">
        <v>0</v>
      </c>
      <c r="EW399" s="36">
        <v>0</v>
      </c>
      <c r="EX399" s="36">
        <v>0</v>
      </c>
      <c r="EY399" s="36">
        <v>0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0</v>
      </c>
      <c r="FF399" s="36">
        <v>0</v>
      </c>
      <c r="FG399" s="36">
        <v>0</v>
      </c>
      <c r="FH399" s="36">
        <v>0</v>
      </c>
      <c r="FI399" s="36">
        <v>0</v>
      </c>
      <c r="FJ399" s="36">
        <v>0</v>
      </c>
      <c r="FK399" s="36">
        <v>0</v>
      </c>
      <c r="FL399" s="36">
        <v>0</v>
      </c>
      <c r="FM399" s="36">
        <v>0</v>
      </c>
      <c r="FN399" s="36">
        <v>0</v>
      </c>
      <c r="FO399" s="36">
        <v>0</v>
      </c>
      <c r="FP399" s="36">
        <v>0</v>
      </c>
      <c r="FQ399" s="36">
        <v>232518</v>
      </c>
      <c r="FR399" s="36">
        <v>0</v>
      </c>
      <c r="FS399" s="37"/>
      <c r="FT399" s="39">
        <f t="shared" si="220"/>
        <v>69879</v>
      </c>
      <c r="FU399" s="39">
        <f t="shared" si="221"/>
        <v>1086</v>
      </c>
      <c r="FV399" s="39">
        <f t="shared" si="222"/>
        <v>0</v>
      </c>
      <c r="FW399" s="39">
        <f t="shared" si="223"/>
        <v>916647</v>
      </c>
      <c r="FX399" s="39">
        <f t="shared" si="224"/>
        <v>0</v>
      </c>
      <c r="FY399" s="39">
        <f t="shared" si="225"/>
        <v>18907</v>
      </c>
      <c r="FZ399" s="39">
        <f t="shared" si="226"/>
        <v>0</v>
      </c>
      <c r="GA399" s="39">
        <f t="shared" si="227"/>
        <v>52579</v>
      </c>
      <c r="GB399" s="39">
        <f t="shared" si="228"/>
        <v>164680</v>
      </c>
      <c r="GC399" s="39">
        <f t="shared" si="229"/>
        <v>0</v>
      </c>
      <c r="GD399" s="39">
        <f t="shared" si="230"/>
        <v>0</v>
      </c>
      <c r="GE399" s="39">
        <f t="shared" si="231"/>
        <v>0</v>
      </c>
      <c r="GF399" s="39"/>
      <c r="GG399" s="39"/>
      <c r="GH399" s="39">
        <f t="shared" si="232"/>
        <v>0</v>
      </c>
      <c r="GI399" s="39">
        <f t="shared" si="233"/>
        <v>0</v>
      </c>
      <c r="GJ399" s="39">
        <f t="shared" si="234"/>
        <v>1223778</v>
      </c>
      <c r="GK399" s="39"/>
      <c r="GL399" s="39">
        <f t="shared" si="235"/>
        <v>0</v>
      </c>
      <c r="GM399" s="39"/>
      <c r="GN399" s="39">
        <f t="shared" si="219"/>
        <v>0</v>
      </c>
      <c r="GO399" s="40">
        <f t="shared" si="236"/>
        <v>232518</v>
      </c>
      <c r="GP399" s="40">
        <f t="shared" si="237"/>
        <v>1456296</v>
      </c>
      <c r="GQ399" s="40">
        <f t="shared" si="238"/>
        <v>1456296</v>
      </c>
      <c r="GR399" s="39" t="str">
        <f>IFERROR(VLOOKUP(CONCATENATE(C399,R399,S399),'Clientes Afectados'!$L$4:$M$249,2,0),"NO")</f>
        <v>NO</v>
      </c>
      <c r="GS399" s="64">
        <f t="shared" si="239"/>
        <v>29</v>
      </c>
      <c r="GT399" s="39" t="e">
        <f>+IF(GS399&gt;#REF!,"SI","NO")</f>
        <v>#REF!</v>
      </c>
    </row>
    <row r="400" spans="1:202" x14ac:dyDescent="0.25">
      <c r="A400" s="35">
        <v>42917</v>
      </c>
      <c r="B400" s="36">
        <v>1594986</v>
      </c>
      <c r="C400" s="36">
        <v>2510800</v>
      </c>
      <c r="D400" s="36">
        <v>2510800</v>
      </c>
      <c r="E400" s="37" t="s">
        <v>353</v>
      </c>
      <c r="F400" s="37" t="s">
        <v>305</v>
      </c>
      <c r="G400" s="37" t="s">
        <v>341</v>
      </c>
      <c r="H400" s="85" t="s">
        <v>231</v>
      </c>
      <c r="I400" s="37" t="s">
        <v>232</v>
      </c>
      <c r="J400" s="37" t="s">
        <v>233</v>
      </c>
      <c r="K400" s="37" t="s">
        <v>234</v>
      </c>
      <c r="L400" s="37" t="s">
        <v>235</v>
      </c>
      <c r="M400" s="37" t="s">
        <v>279</v>
      </c>
      <c r="N400" s="37" t="s">
        <v>330</v>
      </c>
      <c r="O400" s="37" t="s">
        <v>330</v>
      </c>
      <c r="P400" s="37" t="s">
        <v>239</v>
      </c>
      <c r="Q400" s="37" t="s">
        <v>241</v>
      </c>
      <c r="R400" s="38">
        <v>42892</v>
      </c>
      <c r="S400" s="38">
        <v>42921</v>
      </c>
      <c r="T400" s="38">
        <v>42923</v>
      </c>
      <c r="U400" s="36">
        <v>198518838</v>
      </c>
      <c r="V400" s="36">
        <v>33299</v>
      </c>
      <c r="W400" s="36">
        <v>0</v>
      </c>
      <c r="X400" s="36">
        <v>4608</v>
      </c>
      <c r="Y400" s="36">
        <v>0</v>
      </c>
      <c r="Z400" s="36">
        <v>0</v>
      </c>
      <c r="AA400" s="36">
        <v>0</v>
      </c>
      <c r="AB400" s="36">
        <v>0</v>
      </c>
      <c r="AC400" s="36">
        <v>0</v>
      </c>
      <c r="AD400" s="36">
        <v>99</v>
      </c>
      <c r="AE400" s="36">
        <v>208</v>
      </c>
      <c r="AF400" s="36">
        <v>98</v>
      </c>
      <c r="AG400" s="36">
        <v>98</v>
      </c>
      <c r="AH400" s="36">
        <v>0</v>
      </c>
      <c r="AI400" s="36">
        <v>1292</v>
      </c>
      <c r="AJ400" s="36">
        <v>0</v>
      </c>
      <c r="AK400" s="36">
        <v>2387935</v>
      </c>
      <c r="AL400" s="36"/>
      <c r="AM400" s="36"/>
      <c r="AN400" s="36">
        <v>0</v>
      </c>
      <c r="AO400" s="36"/>
      <c r="AP400" s="36"/>
      <c r="AQ400" s="36">
        <v>0</v>
      </c>
      <c r="AR400" s="36">
        <v>0</v>
      </c>
      <c r="AS400" s="36">
        <v>0</v>
      </c>
      <c r="AT400" s="36">
        <v>49255</v>
      </c>
      <c r="AU400" s="36">
        <v>0</v>
      </c>
      <c r="AV400" s="36">
        <v>0</v>
      </c>
      <c r="AW400" s="36"/>
      <c r="AX400" s="36">
        <v>0</v>
      </c>
      <c r="AY400" s="36">
        <v>133119</v>
      </c>
      <c r="AZ400" s="36">
        <v>564854</v>
      </c>
      <c r="BA400" s="36">
        <v>0</v>
      </c>
      <c r="BB400" s="36">
        <v>0</v>
      </c>
      <c r="BC400" s="36">
        <v>0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>
        <v>0</v>
      </c>
      <c r="BN400" s="36">
        <v>0</v>
      </c>
      <c r="BO400" s="36">
        <v>0</v>
      </c>
      <c r="BP400" s="36">
        <v>0</v>
      </c>
      <c r="BQ400" s="36">
        <v>0</v>
      </c>
      <c r="BR400" s="36">
        <v>0</v>
      </c>
      <c r="BS400" s="36">
        <v>0</v>
      </c>
      <c r="BT400" s="36">
        <v>0</v>
      </c>
      <c r="BU400" s="36">
        <v>0</v>
      </c>
      <c r="BV400" s="36">
        <v>0</v>
      </c>
      <c r="BW400" s="36">
        <v>0</v>
      </c>
      <c r="BX400" s="3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2635677</v>
      </c>
      <c r="CE400" s="36">
        <v>3136456</v>
      </c>
      <c r="CF400" s="36">
        <v>0</v>
      </c>
      <c r="CG400" s="36">
        <v>500779</v>
      </c>
      <c r="CH400" s="36">
        <v>0</v>
      </c>
      <c r="CI400" s="36">
        <v>0</v>
      </c>
      <c r="CJ400" s="36">
        <v>0</v>
      </c>
      <c r="CK400" s="36">
        <v>0</v>
      </c>
      <c r="CL400" s="36">
        <v>500779</v>
      </c>
      <c r="CM400" s="36">
        <v>-3136456</v>
      </c>
      <c r="CN400" s="36">
        <v>0</v>
      </c>
      <c r="CO400" s="36">
        <v>0</v>
      </c>
      <c r="CP400" s="36">
        <v>0</v>
      </c>
      <c r="CQ400" s="36">
        <v>0</v>
      </c>
      <c r="CR400" s="36">
        <v>0</v>
      </c>
      <c r="CS400" s="36">
        <v>0</v>
      </c>
      <c r="CT400" s="36">
        <v>0</v>
      </c>
      <c r="CU400" s="36">
        <v>0</v>
      </c>
      <c r="CV400" s="36">
        <v>0</v>
      </c>
      <c r="CW400" s="36">
        <v>0</v>
      </c>
      <c r="CX400" s="36">
        <v>0</v>
      </c>
      <c r="CY400" s="36">
        <v>0</v>
      </c>
      <c r="CZ400" s="36">
        <v>0</v>
      </c>
      <c r="DA400" s="36">
        <v>0</v>
      </c>
      <c r="DB400" s="36">
        <v>0</v>
      </c>
      <c r="DC400" s="36">
        <v>0</v>
      </c>
      <c r="DD400" s="36">
        <v>0</v>
      </c>
      <c r="DE400" s="36">
        <v>-3136456</v>
      </c>
      <c r="DF400" s="36">
        <v>0</v>
      </c>
      <c r="DG400" s="36">
        <v>0</v>
      </c>
      <c r="DH400" s="36">
        <v>0</v>
      </c>
      <c r="DI400" s="36">
        <v>0</v>
      </c>
      <c r="DJ400" s="36">
        <v>0</v>
      </c>
      <c r="DK400" s="36">
        <v>0</v>
      </c>
      <c r="DL400" s="36">
        <v>0</v>
      </c>
      <c r="DM400" s="36">
        <v>0</v>
      </c>
      <c r="DN400" s="36">
        <v>0</v>
      </c>
      <c r="DO400" s="36">
        <v>0</v>
      </c>
      <c r="DP400" s="36">
        <v>0</v>
      </c>
      <c r="DQ400" s="36">
        <v>0</v>
      </c>
      <c r="DR400" s="36">
        <v>0</v>
      </c>
      <c r="DS400" s="36">
        <v>0</v>
      </c>
      <c r="DT400" s="36">
        <v>0</v>
      </c>
      <c r="DU400" s="36">
        <v>0</v>
      </c>
      <c r="DV400" s="36">
        <v>0</v>
      </c>
      <c r="DW400" s="36">
        <v>0</v>
      </c>
      <c r="DX400" s="36">
        <v>0</v>
      </c>
      <c r="DY400" s="36">
        <v>0</v>
      </c>
      <c r="DZ400" s="36">
        <v>0</v>
      </c>
      <c r="EA400" s="36">
        <v>0</v>
      </c>
      <c r="EB400" s="36">
        <v>0</v>
      </c>
      <c r="EC400" s="36">
        <v>0</v>
      </c>
      <c r="ED400" s="36">
        <v>0</v>
      </c>
      <c r="EE400" s="36">
        <v>0</v>
      </c>
      <c r="EF400" s="36">
        <v>0</v>
      </c>
      <c r="EG400" s="36">
        <v>0</v>
      </c>
      <c r="EH400" s="36">
        <v>0</v>
      </c>
      <c r="EI400" s="36">
        <v>0</v>
      </c>
      <c r="EJ400" s="36">
        <v>0</v>
      </c>
      <c r="EK400" s="36">
        <v>0</v>
      </c>
      <c r="EL400" s="36">
        <v>0</v>
      </c>
      <c r="EM400" s="36">
        <v>0</v>
      </c>
      <c r="EN400" s="36">
        <v>0</v>
      </c>
      <c r="EO400" s="36">
        <v>0</v>
      </c>
      <c r="EP400" s="36">
        <v>0</v>
      </c>
      <c r="EQ400" s="36">
        <v>0</v>
      </c>
      <c r="ER400" s="36">
        <v>0</v>
      </c>
      <c r="ES400" s="36">
        <v>0</v>
      </c>
      <c r="ET400" s="36">
        <v>0</v>
      </c>
      <c r="EU400" s="36">
        <v>0</v>
      </c>
      <c r="EV400" s="36">
        <v>0</v>
      </c>
      <c r="EW400" s="36">
        <v>0</v>
      </c>
      <c r="EX400" s="36">
        <v>0</v>
      </c>
      <c r="EY400" s="36">
        <v>0</v>
      </c>
      <c r="EZ400" s="36">
        <v>0</v>
      </c>
      <c r="FA400" s="36">
        <v>0</v>
      </c>
      <c r="FB400" s="36">
        <v>0</v>
      </c>
      <c r="FC400" s="36">
        <v>0</v>
      </c>
      <c r="FD400" s="36">
        <v>0</v>
      </c>
      <c r="FE400" s="36">
        <v>0</v>
      </c>
      <c r="FF400" s="36">
        <v>0</v>
      </c>
      <c r="FG400" s="36">
        <v>0</v>
      </c>
      <c r="FH400" s="36">
        <v>0</v>
      </c>
      <c r="FI400" s="36">
        <v>0</v>
      </c>
      <c r="FJ400" s="36">
        <v>0</v>
      </c>
      <c r="FK400" s="36">
        <v>0</v>
      </c>
      <c r="FL400" s="36">
        <v>0</v>
      </c>
      <c r="FM400" s="36">
        <v>0</v>
      </c>
      <c r="FN400" s="36">
        <v>0</v>
      </c>
      <c r="FO400" s="36">
        <v>0</v>
      </c>
      <c r="FP400" s="36">
        <v>0</v>
      </c>
      <c r="FQ400" s="36">
        <v>500779</v>
      </c>
      <c r="FR400" s="36">
        <v>0</v>
      </c>
      <c r="FS400" s="37"/>
      <c r="FT400" s="39">
        <f t="shared" si="220"/>
        <v>0</v>
      </c>
      <c r="FU400" s="39">
        <f t="shared" si="221"/>
        <v>1086</v>
      </c>
      <c r="FV400" s="39">
        <f t="shared" si="222"/>
        <v>0</v>
      </c>
      <c r="FW400" s="39">
        <f t="shared" si="223"/>
        <v>2006668</v>
      </c>
      <c r="FX400" s="39">
        <f t="shared" si="224"/>
        <v>0</v>
      </c>
      <c r="FY400" s="39">
        <f t="shared" si="225"/>
        <v>41391</v>
      </c>
      <c r="FZ400" s="39">
        <f t="shared" si="226"/>
        <v>0</v>
      </c>
      <c r="GA400" s="39">
        <f t="shared" si="227"/>
        <v>111865</v>
      </c>
      <c r="GB400" s="39">
        <f t="shared" si="228"/>
        <v>474667</v>
      </c>
      <c r="GC400" s="39">
        <f t="shared" si="229"/>
        <v>0</v>
      </c>
      <c r="GD400" s="39">
        <f t="shared" si="230"/>
        <v>0</v>
      </c>
      <c r="GE400" s="39">
        <f t="shared" si="231"/>
        <v>0</v>
      </c>
      <c r="GF400" s="39"/>
      <c r="GG400" s="39"/>
      <c r="GH400" s="39">
        <f t="shared" si="232"/>
        <v>0</v>
      </c>
      <c r="GI400" s="39">
        <f t="shared" si="233"/>
        <v>0</v>
      </c>
      <c r="GJ400" s="39">
        <f t="shared" si="234"/>
        <v>2635677</v>
      </c>
      <c r="GK400" s="39"/>
      <c r="GL400" s="39">
        <f t="shared" si="235"/>
        <v>0</v>
      </c>
      <c r="GM400" s="39"/>
      <c r="GN400" s="39">
        <f t="shared" si="219"/>
        <v>0</v>
      </c>
      <c r="GO400" s="40">
        <f t="shared" si="236"/>
        <v>500779</v>
      </c>
      <c r="GP400" s="40">
        <f t="shared" si="237"/>
        <v>3136456</v>
      </c>
      <c r="GQ400" s="40">
        <f t="shared" si="238"/>
        <v>3136456</v>
      </c>
      <c r="GR400" s="39" t="str">
        <f>IFERROR(VLOOKUP(CONCATENATE(C400,R400,S400),'Clientes Afectados'!$L$4:$M$249,2,0),"NO")</f>
        <v>NO</v>
      </c>
      <c r="GS400" s="64">
        <f t="shared" si="239"/>
        <v>29</v>
      </c>
      <c r="GT400" s="39" t="e">
        <f>+IF(GS400&gt;#REF!,"SI","NO")</f>
        <v>#REF!</v>
      </c>
    </row>
    <row r="401" spans="1:202" x14ac:dyDescent="0.25">
      <c r="A401" s="35">
        <v>42917</v>
      </c>
      <c r="B401" s="36">
        <v>1594986</v>
      </c>
      <c r="C401" s="36">
        <v>2797207</v>
      </c>
      <c r="D401" s="36">
        <v>2797207</v>
      </c>
      <c r="E401" s="37" t="s">
        <v>282</v>
      </c>
      <c r="F401" s="37" t="s">
        <v>305</v>
      </c>
      <c r="G401" s="37" t="s">
        <v>284</v>
      </c>
      <c r="H401" s="85" t="s">
        <v>285</v>
      </c>
      <c r="I401" s="37" t="s">
        <v>286</v>
      </c>
      <c r="J401" s="37" t="s">
        <v>233</v>
      </c>
      <c r="K401" s="37" t="s">
        <v>234</v>
      </c>
      <c r="L401" s="37" t="s">
        <v>235</v>
      </c>
      <c r="M401" s="37" t="s">
        <v>245</v>
      </c>
      <c r="N401" s="37" t="s">
        <v>246</v>
      </c>
      <c r="O401" s="37" t="s">
        <v>246</v>
      </c>
      <c r="P401" s="37" t="s">
        <v>281</v>
      </c>
      <c r="Q401" s="37" t="s">
        <v>241</v>
      </c>
      <c r="R401" s="38">
        <v>42892</v>
      </c>
      <c r="S401" s="38">
        <v>42921</v>
      </c>
      <c r="T401" s="38">
        <v>42923</v>
      </c>
      <c r="U401" s="36">
        <v>198518838</v>
      </c>
      <c r="V401" s="36">
        <v>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36">
        <v>0</v>
      </c>
      <c r="AD401" s="36">
        <v>2</v>
      </c>
      <c r="AE401" s="36">
        <v>46</v>
      </c>
      <c r="AF401" s="36">
        <v>0</v>
      </c>
      <c r="AG401" s="36">
        <v>0</v>
      </c>
      <c r="AH401" s="36">
        <v>0</v>
      </c>
      <c r="AI401" s="36">
        <v>1292</v>
      </c>
      <c r="AJ401" s="36">
        <v>0</v>
      </c>
      <c r="AK401" s="36">
        <v>377</v>
      </c>
      <c r="AL401" s="36"/>
      <c r="AM401" s="36"/>
      <c r="AN401" s="36">
        <v>0</v>
      </c>
      <c r="AO401" s="36"/>
      <c r="AP401" s="36"/>
      <c r="AQ401" s="36">
        <v>0</v>
      </c>
      <c r="AR401" s="36">
        <v>0</v>
      </c>
      <c r="AS401" s="36">
        <v>0</v>
      </c>
      <c r="AT401" s="36">
        <v>7</v>
      </c>
      <c r="AU401" s="36">
        <v>0</v>
      </c>
      <c r="AV401" s="36">
        <v>0</v>
      </c>
      <c r="AW401" s="36"/>
      <c r="AX401" s="36">
        <v>0</v>
      </c>
      <c r="AY401" s="36">
        <v>91530</v>
      </c>
      <c r="AZ401" s="36">
        <v>0</v>
      </c>
      <c r="BA401" s="36">
        <v>0</v>
      </c>
      <c r="BB401" s="36">
        <v>0</v>
      </c>
      <c r="BC401" s="36">
        <v>0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0</v>
      </c>
      <c r="BM401" s="36">
        <v>0</v>
      </c>
      <c r="BN401" s="36">
        <v>0</v>
      </c>
      <c r="BO401" s="36">
        <v>0</v>
      </c>
      <c r="BP401" s="36">
        <v>0</v>
      </c>
      <c r="BQ401" s="36">
        <v>0</v>
      </c>
      <c r="BR401" s="36">
        <v>0</v>
      </c>
      <c r="BS401" s="36">
        <v>0</v>
      </c>
      <c r="BT401" s="36">
        <v>0</v>
      </c>
      <c r="BU401" s="36">
        <v>0</v>
      </c>
      <c r="BV401" s="36">
        <v>0</v>
      </c>
      <c r="BW401" s="36">
        <v>0</v>
      </c>
      <c r="BX401" s="3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78325</v>
      </c>
      <c r="CE401" s="36">
        <v>93207</v>
      </c>
      <c r="CF401" s="36">
        <v>0</v>
      </c>
      <c r="CG401" s="36">
        <v>14882</v>
      </c>
      <c r="CH401" s="36">
        <v>0</v>
      </c>
      <c r="CI401" s="36">
        <v>0</v>
      </c>
      <c r="CJ401" s="36">
        <v>0</v>
      </c>
      <c r="CK401" s="36">
        <v>0</v>
      </c>
      <c r="CL401" s="36">
        <v>14882</v>
      </c>
      <c r="CM401" s="36">
        <v>-93207</v>
      </c>
      <c r="CN401" s="36">
        <v>0</v>
      </c>
      <c r="CO401" s="36">
        <v>0</v>
      </c>
      <c r="CP401" s="36">
        <v>0</v>
      </c>
      <c r="CQ401" s="36">
        <v>0</v>
      </c>
      <c r="CR401" s="36">
        <v>0</v>
      </c>
      <c r="CS401" s="36">
        <v>0</v>
      </c>
      <c r="CT401" s="36">
        <v>0</v>
      </c>
      <c r="CU401" s="36">
        <v>0</v>
      </c>
      <c r="CV401" s="36">
        <v>0</v>
      </c>
      <c r="CW401" s="36">
        <v>0</v>
      </c>
      <c r="CX401" s="36">
        <v>0</v>
      </c>
      <c r="CY401" s="36">
        <v>0</v>
      </c>
      <c r="CZ401" s="36">
        <v>0</v>
      </c>
      <c r="DA401" s="36">
        <v>0</v>
      </c>
      <c r="DB401" s="36">
        <v>0</v>
      </c>
      <c r="DC401" s="36">
        <v>0</v>
      </c>
      <c r="DD401" s="36">
        <v>0</v>
      </c>
      <c r="DE401" s="36">
        <v>-93207</v>
      </c>
      <c r="DF401" s="36">
        <v>0</v>
      </c>
      <c r="DG401" s="36">
        <v>0</v>
      </c>
      <c r="DH401" s="36">
        <v>0</v>
      </c>
      <c r="DI401" s="36">
        <v>0</v>
      </c>
      <c r="DJ401" s="36">
        <v>0</v>
      </c>
      <c r="DK401" s="36">
        <v>0</v>
      </c>
      <c r="DL401" s="36">
        <v>0</v>
      </c>
      <c r="DM401" s="36">
        <v>0</v>
      </c>
      <c r="DN401" s="36">
        <v>0</v>
      </c>
      <c r="DO401" s="36">
        <v>0</v>
      </c>
      <c r="DP401" s="36">
        <v>0</v>
      </c>
      <c r="DQ401" s="36">
        <v>0</v>
      </c>
      <c r="DR401" s="36">
        <v>0</v>
      </c>
      <c r="DS401" s="36">
        <v>0</v>
      </c>
      <c r="DT401" s="36">
        <v>0</v>
      </c>
      <c r="DU401" s="36">
        <v>0</v>
      </c>
      <c r="DV401" s="36">
        <v>0</v>
      </c>
      <c r="DW401" s="36">
        <v>0</v>
      </c>
      <c r="DX401" s="36">
        <v>0</v>
      </c>
      <c r="DY401" s="36">
        <v>0</v>
      </c>
      <c r="DZ401" s="36">
        <v>0</v>
      </c>
      <c r="EA401" s="36">
        <v>0</v>
      </c>
      <c r="EB401" s="36">
        <v>0</v>
      </c>
      <c r="EC401" s="36">
        <v>0</v>
      </c>
      <c r="ED401" s="36">
        <v>0</v>
      </c>
      <c r="EE401" s="36">
        <v>0</v>
      </c>
      <c r="EF401" s="36">
        <v>0</v>
      </c>
      <c r="EG401" s="36">
        <v>0</v>
      </c>
      <c r="EH401" s="36">
        <v>0</v>
      </c>
      <c r="EI401" s="36">
        <v>0</v>
      </c>
      <c r="EJ401" s="36">
        <v>0</v>
      </c>
      <c r="EK401" s="36">
        <v>0</v>
      </c>
      <c r="EL401" s="36">
        <v>0</v>
      </c>
      <c r="EM401" s="36">
        <v>0</v>
      </c>
      <c r="EN401" s="36">
        <v>0</v>
      </c>
      <c r="EO401" s="36">
        <v>0</v>
      </c>
      <c r="EP401" s="36">
        <v>0</v>
      </c>
      <c r="EQ401" s="36">
        <v>0</v>
      </c>
      <c r="ER401" s="36">
        <v>0</v>
      </c>
      <c r="ES401" s="36">
        <v>0</v>
      </c>
      <c r="ET401" s="36">
        <v>0</v>
      </c>
      <c r="EU401" s="36">
        <v>0</v>
      </c>
      <c r="EV401" s="36">
        <v>0</v>
      </c>
      <c r="EW401" s="36">
        <v>0</v>
      </c>
      <c r="EX401" s="36">
        <v>0</v>
      </c>
      <c r="EY401" s="36">
        <v>0</v>
      </c>
      <c r="EZ401" s="36">
        <v>0</v>
      </c>
      <c r="FA401" s="36">
        <v>0</v>
      </c>
      <c r="FB401" s="36">
        <v>0</v>
      </c>
      <c r="FC401" s="36">
        <v>0</v>
      </c>
      <c r="FD401" s="36">
        <v>0</v>
      </c>
      <c r="FE401" s="36">
        <v>0</v>
      </c>
      <c r="FF401" s="36">
        <v>0</v>
      </c>
      <c r="FG401" s="36">
        <v>0</v>
      </c>
      <c r="FH401" s="36">
        <v>0</v>
      </c>
      <c r="FI401" s="36">
        <v>0</v>
      </c>
      <c r="FJ401" s="36">
        <v>0</v>
      </c>
      <c r="FK401" s="36">
        <v>0</v>
      </c>
      <c r="FL401" s="36">
        <v>0</v>
      </c>
      <c r="FM401" s="36">
        <v>0</v>
      </c>
      <c r="FN401" s="36">
        <v>0</v>
      </c>
      <c r="FO401" s="36">
        <v>0</v>
      </c>
      <c r="FP401" s="36">
        <v>0</v>
      </c>
      <c r="FQ401" s="36">
        <v>14882</v>
      </c>
      <c r="FR401" s="36">
        <v>0</v>
      </c>
      <c r="FS401" s="37"/>
      <c r="FT401" s="39">
        <f t="shared" si="220"/>
        <v>0</v>
      </c>
      <c r="FU401" s="39">
        <f t="shared" si="221"/>
        <v>1086</v>
      </c>
      <c r="FV401" s="39">
        <f t="shared" si="222"/>
        <v>0</v>
      </c>
      <c r="FW401" s="39">
        <f t="shared" si="223"/>
        <v>317</v>
      </c>
      <c r="FX401" s="39">
        <f t="shared" si="224"/>
        <v>0</v>
      </c>
      <c r="FY401" s="39">
        <f t="shared" si="225"/>
        <v>6</v>
      </c>
      <c r="FZ401" s="39">
        <f t="shared" si="226"/>
        <v>0</v>
      </c>
      <c r="GA401" s="39">
        <f t="shared" si="227"/>
        <v>76916</v>
      </c>
      <c r="GB401" s="39">
        <f t="shared" si="228"/>
        <v>0</v>
      </c>
      <c r="GC401" s="39">
        <f t="shared" si="229"/>
        <v>0</v>
      </c>
      <c r="GD401" s="39">
        <f t="shared" si="230"/>
        <v>0</v>
      </c>
      <c r="GE401" s="39">
        <f t="shared" si="231"/>
        <v>0</v>
      </c>
      <c r="GF401" s="39"/>
      <c r="GG401" s="39"/>
      <c r="GH401" s="39">
        <f t="shared" si="232"/>
        <v>0</v>
      </c>
      <c r="GI401" s="39">
        <f t="shared" si="233"/>
        <v>0</v>
      </c>
      <c r="GJ401" s="39">
        <f t="shared" si="234"/>
        <v>78325</v>
      </c>
      <c r="GK401" s="39"/>
      <c r="GL401" s="39">
        <f t="shared" si="235"/>
        <v>0</v>
      </c>
      <c r="GM401" s="39"/>
      <c r="GN401" s="39">
        <f t="shared" ref="GN401:GN464" si="240">BT401++EZ401+FA401+DK401</f>
        <v>0</v>
      </c>
      <c r="GO401" s="40">
        <f t="shared" si="236"/>
        <v>14882</v>
      </c>
      <c r="GP401" s="40">
        <f t="shared" si="237"/>
        <v>93207</v>
      </c>
      <c r="GQ401" s="40">
        <f t="shared" si="238"/>
        <v>93207</v>
      </c>
      <c r="GR401" s="39" t="str">
        <f>IFERROR(VLOOKUP(CONCATENATE(C401,R401,S401),'Clientes Afectados'!$L$4:$M$249,2,0),"NO")</f>
        <v>NO</v>
      </c>
      <c r="GS401" s="64">
        <f t="shared" si="239"/>
        <v>29</v>
      </c>
      <c r="GT401" s="39" t="e">
        <f>+IF(GS401&gt;#REF!,"SI","NO")</f>
        <v>#REF!</v>
      </c>
    </row>
    <row r="402" spans="1:202" x14ac:dyDescent="0.25">
      <c r="A402" s="35">
        <v>42887</v>
      </c>
      <c r="B402" s="36">
        <v>1594986</v>
      </c>
      <c r="C402" s="36">
        <v>532954</v>
      </c>
      <c r="D402" s="36">
        <v>532954</v>
      </c>
      <c r="E402" s="37" t="s">
        <v>342</v>
      </c>
      <c r="F402" s="37" t="s">
        <v>229</v>
      </c>
      <c r="G402" s="37" t="s">
        <v>309</v>
      </c>
      <c r="H402" s="85" t="s">
        <v>231</v>
      </c>
      <c r="I402" s="37" t="s">
        <v>310</v>
      </c>
      <c r="J402" s="37" t="s">
        <v>233</v>
      </c>
      <c r="K402" s="37" t="s">
        <v>234</v>
      </c>
      <c r="L402" s="37" t="s">
        <v>235</v>
      </c>
      <c r="M402" s="37" t="s">
        <v>311</v>
      </c>
      <c r="N402" s="37" t="s">
        <v>236</v>
      </c>
      <c r="O402" s="37" t="s">
        <v>236</v>
      </c>
      <c r="P402" s="37" t="s">
        <v>239</v>
      </c>
      <c r="Q402" s="37" t="s">
        <v>240</v>
      </c>
      <c r="R402" s="38">
        <v>42860</v>
      </c>
      <c r="S402" s="38">
        <v>42892</v>
      </c>
      <c r="T402" s="38">
        <v>42893</v>
      </c>
      <c r="U402" s="36">
        <v>196870795</v>
      </c>
      <c r="V402" s="36">
        <v>56813</v>
      </c>
      <c r="W402" s="36">
        <v>0</v>
      </c>
      <c r="X402" s="36">
        <v>18297</v>
      </c>
      <c r="Y402" s="36">
        <v>0</v>
      </c>
      <c r="Z402" s="36">
        <v>0</v>
      </c>
      <c r="AA402" s="36">
        <v>0</v>
      </c>
      <c r="AB402" s="36">
        <v>0</v>
      </c>
      <c r="AC402" s="36">
        <v>0</v>
      </c>
      <c r="AD402" s="36">
        <v>163</v>
      </c>
      <c r="AE402" s="36">
        <v>241</v>
      </c>
      <c r="AF402" s="36">
        <v>162</v>
      </c>
      <c r="AG402" s="36">
        <v>162</v>
      </c>
      <c r="AH402" s="36">
        <v>121416</v>
      </c>
      <c r="AI402" s="36">
        <v>1291</v>
      </c>
      <c r="AJ402" s="36">
        <v>0</v>
      </c>
      <c r="AK402" s="36">
        <v>4074168</v>
      </c>
      <c r="AL402" s="36"/>
      <c r="AM402" s="36"/>
      <c r="AN402" s="36">
        <v>0</v>
      </c>
      <c r="AO402" s="36"/>
      <c r="AP402" s="36"/>
      <c r="AQ402" s="36">
        <v>0</v>
      </c>
      <c r="AR402" s="36">
        <v>0</v>
      </c>
      <c r="AS402" s="36">
        <v>0</v>
      </c>
      <c r="AT402" s="36">
        <v>84037</v>
      </c>
      <c r="AU402" s="36">
        <v>0</v>
      </c>
      <c r="AV402" s="36">
        <v>0</v>
      </c>
      <c r="AW402" s="36"/>
      <c r="AX402" s="36">
        <v>0</v>
      </c>
      <c r="AY402" s="36">
        <v>153848</v>
      </c>
      <c r="AZ402" s="36">
        <v>933475</v>
      </c>
      <c r="BA402" s="36">
        <v>0</v>
      </c>
      <c r="BB402" s="36">
        <v>0</v>
      </c>
      <c r="BC402" s="36">
        <v>0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>
        <v>0</v>
      </c>
      <c r="BN402" s="36">
        <v>0</v>
      </c>
      <c r="BO402" s="36">
        <v>0</v>
      </c>
      <c r="BP402" s="36">
        <v>0</v>
      </c>
      <c r="BQ402" s="36">
        <v>0</v>
      </c>
      <c r="BR402" s="36">
        <v>0</v>
      </c>
      <c r="BS402" s="36">
        <v>0</v>
      </c>
      <c r="BT402" s="36">
        <v>0</v>
      </c>
      <c r="BU402" s="36">
        <v>0</v>
      </c>
      <c r="BV402" s="36">
        <v>0</v>
      </c>
      <c r="BW402" s="36">
        <v>0</v>
      </c>
      <c r="BX402" s="3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4511122</v>
      </c>
      <c r="CE402" s="36">
        <v>5368235</v>
      </c>
      <c r="CF402" s="36">
        <v>0</v>
      </c>
      <c r="CG402" s="36">
        <v>857113</v>
      </c>
      <c r="CH402" s="36">
        <v>0</v>
      </c>
      <c r="CI402" s="36">
        <v>0</v>
      </c>
      <c r="CJ402" s="36">
        <v>0</v>
      </c>
      <c r="CK402" s="36">
        <v>0</v>
      </c>
      <c r="CL402" s="36">
        <v>857113</v>
      </c>
      <c r="CM402" s="36">
        <v>-5368235</v>
      </c>
      <c r="CN402" s="36">
        <v>0</v>
      </c>
      <c r="CO402" s="36">
        <v>0</v>
      </c>
      <c r="CP402" s="36">
        <v>0</v>
      </c>
      <c r="CQ402" s="36">
        <v>0</v>
      </c>
      <c r="CR402" s="36">
        <v>0</v>
      </c>
      <c r="CS402" s="36">
        <v>0</v>
      </c>
      <c r="CT402" s="36">
        <v>0</v>
      </c>
      <c r="CU402" s="36">
        <v>0</v>
      </c>
      <c r="CV402" s="36">
        <v>0</v>
      </c>
      <c r="CW402" s="36">
        <v>0</v>
      </c>
      <c r="CX402" s="36">
        <v>0</v>
      </c>
      <c r="CY402" s="36">
        <v>0</v>
      </c>
      <c r="CZ402" s="36">
        <v>0</v>
      </c>
      <c r="DA402" s="36">
        <v>0</v>
      </c>
      <c r="DB402" s="36">
        <v>0</v>
      </c>
      <c r="DC402" s="36">
        <v>0</v>
      </c>
      <c r="DD402" s="36">
        <v>0</v>
      </c>
      <c r="DE402" s="36">
        <v>-5368235</v>
      </c>
      <c r="DF402" s="36">
        <v>0</v>
      </c>
      <c r="DG402" s="36">
        <v>0</v>
      </c>
      <c r="DH402" s="36">
        <v>0</v>
      </c>
      <c r="DI402" s="36">
        <v>0</v>
      </c>
      <c r="DJ402" s="36">
        <v>0</v>
      </c>
      <c r="DK402" s="36">
        <v>0</v>
      </c>
      <c r="DL402" s="36">
        <v>0</v>
      </c>
      <c r="DM402" s="36">
        <v>0</v>
      </c>
      <c r="DN402" s="36">
        <v>0</v>
      </c>
      <c r="DO402" s="36">
        <v>0</v>
      </c>
      <c r="DP402" s="36">
        <v>0</v>
      </c>
      <c r="DQ402" s="36">
        <v>0</v>
      </c>
      <c r="DR402" s="36">
        <v>0</v>
      </c>
      <c r="DS402" s="36">
        <v>0</v>
      </c>
      <c r="DT402" s="36">
        <v>0</v>
      </c>
      <c r="DU402" s="36">
        <v>0</v>
      </c>
      <c r="DV402" s="36">
        <v>0</v>
      </c>
      <c r="DW402" s="36">
        <v>0</v>
      </c>
      <c r="DX402" s="36">
        <v>0</v>
      </c>
      <c r="DY402" s="36">
        <v>0</v>
      </c>
      <c r="DZ402" s="36">
        <v>0</v>
      </c>
      <c r="EA402" s="36">
        <v>0</v>
      </c>
      <c r="EB402" s="36">
        <v>0</v>
      </c>
      <c r="EC402" s="36">
        <v>0</v>
      </c>
      <c r="ED402" s="36">
        <v>0</v>
      </c>
      <c r="EE402" s="36">
        <v>0</v>
      </c>
      <c r="EF402" s="36">
        <v>0</v>
      </c>
      <c r="EG402" s="36">
        <v>0</v>
      </c>
      <c r="EH402" s="36">
        <v>0</v>
      </c>
      <c r="EI402" s="36">
        <v>0</v>
      </c>
      <c r="EJ402" s="36">
        <v>0</v>
      </c>
      <c r="EK402" s="36">
        <v>0</v>
      </c>
      <c r="EL402" s="36">
        <v>0</v>
      </c>
      <c r="EM402" s="36">
        <v>0</v>
      </c>
      <c r="EN402" s="36">
        <v>0</v>
      </c>
      <c r="EO402" s="36">
        <v>0</v>
      </c>
      <c r="EP402" s="36">
        <v>0</v>
      </c>
      <c r="EQ402" s="36">
        <v>0</v>
      </c>
      <c r="ER402" s="36">
        <v>0</v>
      </c>
      <c r="ES402" s="36">
        <v>0</v>
      </c>
      <c r="ET402" s="36">
        <v>0</v>
      </c>
      <c r="EU402" s="36">
        <v>0</v>
      </c>
      <c r="EV402" s="36">
        <v>0</v>
      </c>
      <c r="EW402" s="36">
        <v>0</v>
      </c>
      <c r="EX402" s="36">
        <v>0</v>
      </c>
      <c r="EY402" s="36">
        <v>0</v>
      </c>
      <c r="EZ402" s="36">
        <v>0</v>
      </c>
      <c r="FA402" s="36">
        <v>0</v>
      </c>
      <c r="FB402" s="36">
        <v>0</v>
      </c>
      <c r="FC402" s="36">
        <v>0</v>
      </c>
      <c r="FD402" s="36">
        <v>0</v>
      </c>
      <c r="FE402" s="36">
        <v>0</v>
      </c>
      <c r="FF402" s="36">
        <v>0</v>
      </c>
      <c r="FG402" s="36">
        <v>0</v>
      </c>
      <c r="FH402" s="36">
        <v>0</v>
      </c>
      <c r="FI402" s="36">
        <v>0</v>
      </c>
      <c r="FJ402" s="36">
        <v>0</v>
      </c>
      <c r="FK402" s="36">
        <v>0</v>
      </c>
      <c r="FL402" s="36">
        <v>0</v>
      </c>
      <c r="FM402" s="36">
        <v>0</v>
      </c>
      <c r="FN402" s="36">
        <v>0</v>
      </c>
      <c r="FO402" s="36">
        <v>0</v>
      </c>
      <c r="FP402" s="36">
        <v>0</v>
      </c>
      <c r="FQ402" s="36">
        <v>857113</v>
      </c>
      <c r="FR402" s="36">
        <v>0</v>
      </c>
      <c r="FS402" s="37"/>
      <c r="FT402" s="39">
        <f t="shared" si="220"/>
        <v>102030</v>
      </c>
      <c r="FU402" s="39">
        <f t="shared" si="221"/>
        <v>1085</v>
      </c>
      <c r="FV402" s="39">
        <f t="shared" si="222"/>
        <v>0</v>
      </c>
      <c r="FW402" s="39">
        <f t="shared" si="223"/>
        <v>3423671</v>
      </c>
      <c r="FX402" s="39">
        <f t="shared" si="224"/>
        <v>0</v>
      </c>
      <c r="FY402" s="39">
        <f t="shared" si="225"/>
        <v>70619</v>
      </c>
      <c r="FZ402" s="39">
        <f t="shared" si="226"/>
        <v>0</v>
      </c>
      <c r="GA402" s="39">
        <f t="shared" si="227"/>
        <v>129284</v>
      </c>
      <c r="GB402" s="39">
        <f t="shared" si="228"/>
        <v>784433</v>
      </c>
      <c r="GC402" s="39">
        <f t="shared" si="229"/>
        <v>0</v>
      </c>
      <c r="GD402" s="39">
        <f t="shared" si="230"/>
        <v>0</v>
      </c>
      <c r="GE402" s="39">
        <f t="shared" si="231"/>
        <v>0</v>
      </c>
      <c r="GF402" s="39"/>
      <c r="GG402" s="39"/>
      <c r="GH402" s="39">
        <f t="shared" si="232"/>
        <v>0</v>
      </c>
      <c r="GI402" s="39">
        <f t="shared" si="233"/>
        <v>0</v>
      </c>
      <c r="GJ402" s="39">
        <f t="shared" si="234"/>
        <v>4511122</v>
      </c>
      <c r="GK402" s="39"/>
      <c r="GL402" s="39">
        <f t="shared" si="235"/>
        <v>0</v>
      </c>
      <c r="GM402" s="39"/>
      <c r="GN402" s="39">
        <f t="shared" si="240"/>
        <v>0</v>
      </c>
      <c r="GO402" s="40">
        <f t="shared" si="236"/>
        <v>857113</v>
      </c>
      <c r="GP402" s="40">
        <f t="shared" si="237"/>
        <v>5368235</v>
      </c>
      <c r="GQ402" s="40">
        <f t="shared" si="238"/>
        <v>5368235</v>
      </c>
      <c r="GR402" s="39" t="str">
        <f>IFERROR(VLOOKUP(CONCATENATE(C402,R402,S402),'Clientes Afectados'!$L$4:$M$249,2,0),"NO")</f>
        <v>NO</v>
      </c>
      <c r="GS402" s="64">
        <f t="shared" si="239"/>
        <v>32</v>
      </c>
      <c r="GT402" s="39" t="e">
        <f>+IF(GS402&gt;#REF!,"SI","NO")</f>
        <v>#REF!</v>
      </c>
    </row>
    <row r="403" spans="1:202" x14ac:dyDescent="0.25">
      <c r="A403" s="35">
        <v>42887</v>
      </c>
      <c r="B403" s="36">
        <v>1594986</v>
      </c>
      <c r="C403" s="36">
        <v>532986</v>
      </c>
      <c r="D403" s="36">
        <v>532986</v>
      </c>
      <c r="E403" s="37" t="s">
        <v>343</v>
      </c>
      <c r="F403" s="37" t="s">
        <v>258</v>
      </c>
      <c r="G403" s="37" t="s">
        <v>313</v>
      </c>
      <c r="H403" s="85" t="s">
        <v>231</v>
      </c>
      <c r="I403" s="37" t="s">
        <v>262</v>
      </c>
      <c r="J403" s="37" t="s">
        <v>233</v>
      </c>
      <c r="K403" s="37" t="s">
        <v>234</v>
      </c>
      <c r="L403" s="37" t="s">
        <v>235</v>
      </c>
      <c r="M403" s="37" t="s">
        <v>245</v>
      </c>
      <c r="N403" s="37" t="s">
        <v>246</v>
      </c>
      <c r="O403" s="37" t="s">
        <v>246</v>
      </c>
      <c r="P403" s="37" t="s">
        <v>239</v>
      </c>
      <c r="Q403" s="37" t="s">
        <v>240</v>
      </c>
      <c r="R403" s="38">
        <v>42860</v>
      </c>
      <c r="S403" s="38">
        <v>42892</v>
      </c>
      <c r="T403" s="38">
        <v>42893</v>
      </c>
      <c r="U403" s="36">
        <v>196870795</v>
      </c>
      <c r="V403" s="36">
        <v>114765</v>
      </c>
      <c r="W403" s="36">
        <v>0</v>
      </c>
      <c r="X403" s="36">
        <v>33479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306</v>
      </c>
      <c r="AE403" s="36">
        <v>338</v>
      </c>
      <c r="AF403" s="36">
        <v>233</v>
      </c>
      <c r="AG403" s="36">
        <v>233</v>
      </c>
      <c r="AH403" s="36">
        <v>65352</v>
      </c>
      <c r="AI403" s="36">
        <v>1291</v>
      </c>
      <c r="AJ403" s="36">
        <v>0</v>
      </c>
      <c r="AK403" s="36">
        <v>8230016</v>
      </c>
      <c r="AL403" s="36"/>
      <c r="AM403" s="36"/>
      <c r="AN403" s="36">
        <v>0</v>
      </c>
      <c r="AO403" s="36"/>
      <c r="AP403" s="36"/>
      <c r="AQ403" s="36">
        <v>0</v>
      </c>
      <c r="AR403" s="36">
        <v>0</v>
      </c>
      <c r="AS403" s="36">
        <v>0</v>
      </c>
      <c r="AT403" s="36">
        <v>169757</v>
      </c>
      <c r="AU403" s="36">
        <v>0</v>
      </c>
      <c r="AV403" s="36">
        <v>0</v>
      </c>
      <c r="AW403" s="36"/>
      <c r="AX403" s="36">
        <v>0</v>
      </c>
      <c r="AY403" s="36">
        <v>215642</v>
      </c>
      <c r="AZ403" s="36">
        <v>1342591</v>
      </c>
      <c r="BA403" s="36">
        <v>0</v>
      </c>
      <c r="BB403" s="36">
        <v>0</v>
      </c>
      <c r="BC403" s="36">
        <v>0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>
        <v>0</v>
      </c>
      <c r="BN403" s="36">
        <v>0</v>
      </c>
      <c r="BO403" s="36">
        <v>0</v>
      </c>
      <c r="BP403" s="36">
        <v>0</v>
      </c>
      <c r="BQ403" s="36">
        <v>0</v>
      </c>
      <c r="BR403" s="36">
        <v>0</v>
      </c>
      <c r="BS403" s="36">
        <v>0</v>
      </c>
      <c r="BT403" s="36">
        <v>0</v>
      </c>
      <c r="BU403" s="36">
        <v>0</v>
      </c>
      <c r="BV403" s="36">
        <v>0</v>
      </c>
      <c r="BW403" s="36">
        <v>0</v>
      </c>
      <c r="BX403" s="3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8424076</v>
      </c>
      <c r="CE403" s="36">
        <v>10024650</v>
      </c>
      <c r="CF403" s="36">
        <v>0</v>
      </c>
      <c r="CG403" s="36">
        <v>1600574</v>
      </c>
      <c r="CH403" s="36">
        <v>0</v>
      </c>
      <c r="CI403" s="36">
        <v>0</v>
      </c>
      <c r="CJ403" s="36">
        <v>0</v>
      </c>
      <c r="CK403" s="36">
        <v>0</v>
      </c>
      <c r="CL403" s="36">
        <v>1600574</v>
      </c>
      <c r="CM403" s="36">
        <v>-10024650</v>
      </c>
      <c r="CN403" s="36">
        <v>0</v>
      </c>
      <c r="CO403" s="36">
        <v>0</v>
      </c>
      <c r="CP403" s="36">
        <v>0</v>
      </c>
      <c r="CQ403" s="36">
        <v>0</v>
      </c>
      <c r="CR403" s="36">
        <v>0</v>
      </c>
      <c r="CS403" s="36">
        <v>0</v>
      </c>
      <c r="CT403" s="36">
        <v>0</v>
      </c>
      <c r="CU403" s="36">
        <v>0</v>
      </c>
      <c r="CV403" s="36">
        <v>0</v>
      </c>
      <c r="CW403" s="36">
        <v>0</v>
      </c>
      <c r="CX403" s="36">
        <v>0</v>
      </c>
      <c r="CY403" s="36">
        <v>0</v>
      </c>
      <c r="CZ403" s="36">
        <v>0</v>
      </c>
      <c r="DA403" s="36">
        <v>0</v>
      </c>
      <c r="DB403" s="36">
        <v>0</v>
      </c>
      <c r="DC403" s="36">
        <v>0</v>
      </c>
      <c r="DD403" s="36">
        <v>0</v>
      </c>
      <c r="DE403" s="36">
        <v>-10024650</v>
      </c>
      <c r="DF403" s="36">
        <v>0</v>
      </c>
      <c r="DG403" s="36">
        <v>0</v>
      </c>
      <c r="DH403" s="36">
        <v>0</v>
      </c>
      <c r="DI403" s="36">
        <v>0</v>
      </c>
      <c r="DJ403" s="36">
        <v>0</v>
      </c>
      <c r="DK403" s="36">
        <v>0</v>
      </c>
      <c r="DL403" s="36">
        <v>0</v>
      </c>
      <c r="DM403" s="36">
        <v>0</v>
      </c>
      <c r="DN403" s="36">
        <v>0</v>
      </c>
      <c r="DO403" s="36">
        <v>0</v>
      </c>
      <c r="DP403" s="36">
        <v>0</v>
      </c>
      <c r="DQ403" s="36">
        <v>0</v>
      </c>
      <c r="DR403" s="36">
        <v>0</v>
      </c>
      <c r="DS403" s="36">
        <v>0</v>
      </c>
      <c r="DT403" s="36">
        <v>0</v>
      </c>
      <c r="DU403" s="36">
        <v>0</v>
      </c>
      <c r="DV403" s="36">
        <v>0</v>
      </c>
      <c r="DW403" s="36">
        <v>0</v>
      </c>
      <c r="DX403" s="36">
        <v>0</v>
      </c>
      <c r="DY403" s="36">
        <v>0</v>
      </c>
      <c r="DZ403" s="36">
        <v>0</v>
      </c>
      <c r="EA403" s="36">
        <v>0</v>
      </c>
      <c r="EB403" s="36">
        <v>0</v>
      </c>
      <c r="EC403" s="36">
        <v>0</v>
      </c>
      <c r="ED403" s="36">
        <v>0</v>
      </c>
      <c r="EE403" s="36">
        <v>0</v>
      </c>
      <c r="EF403" s="36">
        <v>0</v>
      </c>
      <c r="EG403" s="36">
        <v>0</v>
      </c>
      <c r="EH403" s="36">
        <v>0</v>
      </c>
      <c r="EI403" s="36">
        <v>0</v>
      </c>
      <c r="EJ403" s="36">
        <v>0</v>
      </c>
      <c r="EK403" s="36">
        <v>0</v>
      </c>
      <c r="EL403" s="36">
        <v>0</v>
      </c>
      <c r="EM403" s="36">
        <v>0</v>
      </c>
      <c r="EN403" s="36">
        <v>0</v>
      </c>
      <c r="EO403" s="36">
        <v>0</v>
      </c>
      <c r="EP403" s="36">
        <v>0</v>
      </c>
      <c r="EQ403" s="36">
        <v>0</v>
      </c>
      <c r="ER403" s="36">
        <v>0</v>
      </c>
      <c r="ES403" s="36">
        <v>0</v>
      </c>
      <c r="ET403" s="36">
        <v>0</v>
      </c>
      <c r="EU403" s="36">
        <v>0</v>
      </c>
      <c r="EV403" s="36">
        <v>0</v>
      </c>
      <c r="EW403" s="36">
        <v>0</v>
      </c>
      <c r="EX403" s="36">
        <v>0</v>
      </c>
      <c r="EY403" s="36">
        <v>0</v>
      </c>
      <c r="EZ403" s="36">
        <v>0</v>
      </c>
      <c r="FA403" s="36">
        <v>0</v>
      </c>
      <c r="FB403" s="36">
        <v>0</v>
      </c>
      <c r="FC403" s="36">
        <v>0</v>
      </c>
      <c r="FD403" s="36">
        <v>0</v>
      </c>
      <c r="FE403" s="36">
        <v>0</v>
      </c>
      <c r="FF403" s="36">
        <v>0</v>
      </c>
      <c r="FG403" s="36">
        <v>0</v>
      </c>
      <c r="FH403" s="36">
        <v>0</v>
      </c>
      <c r="FI403" s="36">
        <v>0</v>
      </c>
      <c r="FJ403" s="36">
        <v>0</v>
      </c>
      <c r="FK403" s="36">
        <v>0</v>
      </c>
      <c r="FL403" s="36">
        <v>0</v>
      </c>
      <c r="FM403" s="36">
        <v>0</v>
      </c>
      <c r="FN403" s="36">
        <v>0</v>
      </c>
      <c r="FO403" s="36">
        <v>0</v>
      </c>
      <c r="FP403" s="36">
        <v>0</v>
      </c>
      <c r="FQ403" s="36">
        <v>1600574</v>
      </c>
      <c r="FR403" s="36">
        <v>0</v>
      </c>
      <c r="FS403" s="37"/>
      <c r="FT403" s="39">
        <f t="shared" si="220"/>
        <v>54918</v>
      </c>
      <c r="FU403" s="39">
        <f t="shared" si="221"/>
        <v>1085</v>
      </c>
      <c r="FV403" s="39">
        <f t="shared" si="222"/>
        <v>0</v>
      </c>
      <c r="FW403" s="39">
        <f t="shared" si="223"/>
        <v>6915980</v>
      </c>
      <c r="FX403" s="39">
        <f t="shared" si="224"/>
        <v>0</v>
      </c>
      <c r="FY403" s="39">
        <f t="shared" si="225"/>
        <v>142653</v>
      </c>
      <c r="FZ403" s="39">
        <f t="shared" si="226"/>
        <v>0</v>
      </c>
      <c r="GA403" s="39">
        <f t="shared" si="227"/>
        <v>181212</v>
      </c>
      <c r="GB403" s="39">
        <f t="shared" si="228"/>
        <v>1128228</v>
      </c>
      <c r="GC403" s="39">
        <f t="shared" si="229"/>
        <v>0</v>
      </c>
      <c r="GD403" s="39">
        <f t="shared" si="230"/>
        <v>0</v>
      </c>
      <c r="GE403" s="39">
        <f t="shared" si="231"/>
        <v>0</v>
      </c>
      <c r="GF403" s="39"/>
      <c r="GG403" s="39"/>
      <c r="GH403" s="39">
        <f t="shared" si="232"/>
        <v>0</v>
      </c>
      <c r="GI403" s="39">
        <f t="shared" si="233"/>
        <v>0</v>
      </c>
      <c r="GJ403" s="39">
        <f t="shared" si="234"/>
        <v>8424076</v>
      </c>
      <c r="GK403" s="39"/>
      <c r="GL403" s="39">
        <f t="shared" si="235"/>
        <v>0</v>
      </c>
      <c r="GM403" s="39"/>
      <c r="GN403" s="39">
        <f t="shared" si="240"/>
        <v>0</v>
      </c>
      <c r="GO403" s="40">
        <f t="shared" si="236"/>
        <v>1600574</v>
      </c>
      <c r="GP403" s="40">
        <f t="shared" si="237"/>
        <v>10024650</v>
      </c>
      <c r="GQ403" s="40">
        <f t="shared" si="238"/>
        <v>10024650</v>
      </c>
      <c r="GR403" s="39" t="str">
        <f>IFERROR(VLOOKUP(CONCATENATE(C403,R403,S403),'Clientes Afectados'!$L$4:$M$249,2,0),"NO")</f>
        <v>NO</v>
      </c>
      <c r="GS403" s="64">
        <f t="shared" si="239"/>
        <v>32</v>
      </c>
      <c r="GT403" s="39" t="e">
        <f>+IF(GS403&gt;#REF!,"SI","NO")</f>
        <v>#REF!</v>
      </c>
    </row>
    <row r="404" spans="1:202" x14ac:dyDescent="0.25">
      <c r="A404" s="35">
        <v>42887</v>
      </c>
      <c r="B404" s="36">
        <v>1594986</v>
      </c>
      <c r="C404" s="36">
        <v>532990</v>
      </c>
      <c r="D404" s="36">
        <v>532990</v>
      </c>
      <c r="E404" s="37" t="s">
        <v>344</v>
      </c>
      <c r="F404" s="37" t="s">
        <v>229</v>
      </c>
      <c r="G404" s="37" t="s">
        <v>315</v>
      </c>
      <c r="H404" s="85" t="s">
        <v>231</v>
      </c>
      <c r="I404" s="37" t="s">
        <v>232</v>
      </c>
      <c r="J404" s="37" t="s">
        <v>233</v>
      </c>
      <c r="K404" s="37" t="s">
        <v>234</v>
      </c>
      <c r="L404" s="37" t="s">
        <v>235</v>
      </c>
      <c r="M404" s="37" t="s">
        <v>236</v>
      </c>
      <c r="N404" s="37" t="s">
        <v>316</v>
      </c>
      <c r="O404" s="37" t="s">
        <v>316</v>
      </c>
      <c r="P404" s="37" t="s">
        <v>239</v>
      </c>
      <c r="Q404" s="37" t="s">
        <v>240</v>
      </c>
      <c r="R404" s="38">
        <v>42860</v>
      </c>
      <c r="S404" s="38">
        <v>42892</v>
      </c>
      <c r="T404" s="38">
        <v>42893</v>
      </c>
      <c r="U404" s="36">
        <v>196870795</v>
      </c>
      <c r="V404" s="36">
        <v>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  <c r="AF404" s="36">
        <v>0</v>
      </c>
      <c r="AG404" s="36">
        <v>0</v>
      </c>
      <c r="AH404" s="36">
        <v>121416</v>
      </c>
      <c r="AI404" s="36">
        <v>1291</v>
      </c>
      <c r="AJ404" s="36">
        <v>0</v>
      </c>
      <c r="AK404" s="36">
        <v>0</v>
      </c>
      <c r="AL404" s="36"/>
      <c r="AM404" s="36"/>
      <c r="AN404" s="36">
        <v>0</v>
      </c>
      <c r="AO404" s="36"/>
      <c r="AP404" s="36"/>
      <c r="AQ404" s="36">
        <v>0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/>
      <c r="AX404" s="36">
        <v>0</v>
      </c>
      <c r="AY404" s="36">
        <v>0</v>
      </c>
      <c r="AZ404" s="36">
        <v>0</v>
      </c>
      <c r="BA404" s="36">
        <v>0</v>
      </c>
      <c r="BB404" s="36">
        <v>0</v>
      </c>
      <c r="BC404" s="36">
        <v>0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>
        <v>0</v>
      </c>
      <c r="BN404" s="36">
        <v>0</v>
      </c>
      <c r="BO404" s="36">
        <v>0</v>
      </c>
      <c r="BP404" s="36">
        <v>0</v>
      </c>
      <c r="BQ404" s="36">
        <v>0</v>
      </c>
      <c r="BR404" s="36">
        <v>0</v>
      </c>
      <c r="BS404" s="36">
        <v>0</v>
      </c>
      <c r="BT404" s="36">
        <v>0</v>
      </c>
      <c r="BU404" s="36">
        <v>0</v>
      </c>
      <c r="BV404" s="36">
        <v>0</v>
      </c>
      <c r="BW404" s="36">
        <v>0</v>
      </c>
      <c r="BX404" s="3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103115</v>
      </c>
      <c r="CE404" s="36">
        <v>122707</v>
      </c>
      <c r="CF404" s="36">
        <v>0</v>
      </c>
      <c r="CG404" s="36">
        <v>19592</v>
      </c>
      <c r="CH404" s="36">
        <v>0</v>
      </c>
      <c r="CI404" s="36">
        <v>0</v>
      </c>
      <c r="CJ404" s="36">
        <v>0</v>
      </c>
      <c r="CK404" s="36">
        <v>0</v>
      </c>
      <c r="CL404" s="36">
        <v>19592</v>
      </c>
      <c r="CM404" s="36">
        <v>-122707</v>
      </c>
      <c r="CN404" s="36">
        <v>0</v>
      </c>
      <c r="CO404" s="36">
        <v>0</v>
      </c>
      <c r="CP404" s="36">
        <v>0</v>
      </c>
      <c r="CQ404" s="36">
        <v>0</v>
      </c>
      <c r="CR404" s="36">
        <v>0</v>
      </c>
      <c r="CS404" s="36">
        <v>0</v>
      </c>
      <c r="CT404" s="36">
        <v>0</v>
      </c>
      <c r="CU404" s="36">
        <v>0</v>
      </c>
      <c r="CV404" s="36">
        <v>0</v>
      </c>
      <c r="CW404" s="36">
        <v>0</v>
      </c>
      <c r="CX404" s="36">
        <v>0</v>
      </c>
      <c r="CY404" s="36">
        <v>0</v>
      </c>
      <c r="CZ404" s="36">
        <v>0</v>
      </c>
      <c r="DA404" s="36">
        <v>0</v>
      </c>
      <c r="DB404" s="36">
        <v>0</v>
      </c>
      <c r="DC404" s="36">
        <v>0</v>
      </c>
      <c r="DD404" s="36">
        <v>0</v>
      </c>
      <c r="DE404" s="36">
        <v>-122707</v>
      </c>
      <c r="DF404" s="36">
        <v>0</v>
      </c>
      <c r="DG404" s="36">
        <v>0</v>
      </c>
      <c r="DH404" s="36">
        <v>0</v>
      </c>
      <c r="DI404" s="36">
        <v>0</v>
      </c>
      <c r="DJ404" s="36">
        <v>0</v>
      </c>
      <c r="DK404" s="36">
        <v>0</v>
      </c>
      <c r="DL404" s="36">
        <v>0</v>
      </c>
      <c r="DM404" s="36">
        <v>0</v>
      </c>
      <c r="DN404" s="36">
        <v>0</v>
      </c>
      <c r="DO404" s="36">
        <v>0</v>
      </c>
      <c r="DP404" s="36">
        <v>0</v>
      </c>
      <c r="DQ404" s="36">
        <v>0</v>
      </c>
      <c r="DR404" s="36">
        <v>0</v>
      </c>
      <c r="DS404" s="36">
        <v>0</v>
      </c>
      <c r="DT404" s="36">
        <v>0</v>
      </c>
      <c r="DU404" s="36">
        <v>0</v>
      </c>
      <c r="DV404" s="36">
        <v>0</v>
      </c>
      <c r="DW404" s="36">
        <v>0</v>
      </c>
      <c r="DX404" s="36">
        <v>0</v>
      </c>
      <c r="DY404" s="36">
        <v>0</v>
      </c>
      <c r="DZ404" s="36">
        <v>0</v>
      </c>
      <c r="EA404" s="36">
        <v>0</v>
      </c>
      <c r="EB404" s="36">
        <v>0</v>
      </c>
      <c r="EC404" s="36">
        <v>0</v>
      </c>
      <c r="ED404" s="36">
        <v>0</v>
      </c>
      <c r="EE404" s="36">
        <v>0</v>
      </c>
      <c r="EF404" s="36">
        <v>0</v>
      </c>
      <c r="EG404" s="36">
        <v>0</v>
      </c>
      <c r="EH404" s="36">
        <v>0</v>
      </c>
      <c r="EI404" s="36">
        <v>0</v>
      </c>
      <c r="EJ404" s="36">
        <v>0</v>
      </c>
      <c r="EK404" s="36">
        <v>0</v>
      </c>
      <c r="EL404" s="36">
        <v>0</v>
      </c>
      <c r="EM404" s="36">
        <v>0</v>
      </c>
      <c r="EN404" s="36">
        <v>0</v>
      </c>
      <c r="EO404" s="36">
        <v>0</v>
      </c>
      <c r="EP404" s="36">
        <v>0</v>
      </c>
      <c r="EQ404" s="36">
        <v>0</v>
      </c>
      <c r="ER404" s="36">
        <v>0</v>
      </c>
      <c r="ES404" s="36">
        <v>0</v>
      </c>
      <c r="ET404" s="36">
        <v>0</v>
      </c>
      <c r="EU404" s="36">
        <v>0</v>
      </c>
      <c r="EV404" s="36">
        <v>0</v>
      </c>
      <c r="EW404" s="36">
        <v>0</v>
      </c>
      <c r="EX404" s="36">
        <v>0</v>
      </c>
      <c r="EY404" s="36">
        <v>0</v>
      </c>
      <c r="EZ404" s="36">
        <v>0</v>
      </c>
      <c r="FA404" s="36">
        <v>0</v>
      </c>
      <c r="FB404" s="36">
        <v>0</v>
      </c>
      <c r="FC404" s="36">
        <v>0</v>
      </c>
      <c r="FD404" s="36">
        <v>0</v>
      </c>
      <c r="FE404" s="36">
        <v>0</v>
      </c>
      <c r="FF404" s="36">
        <v>0</v>
      </c>
      <c r="FG404" s="36">
        <v>0</v>
      </c>
      <c r="FH404" s="36">
        <v>0</v>
      </c>
      <c r="FI404" s="36">
        <v>0</v>
      </c>
      <c r="FJ404" s="36">
        <v>0</v>
      </c>
      <c r="FK404" s="36">
        <v>0</v>
      </c>
      <c r="FL404" s="36">
        <v>0</v>
      </c>
      <c r="FM404" s="36">
        <v>0</v>
      </c>
      <c r="FN404" s="36">
        <v>0</v>
      </c>
      <c r="FO404" s="36">
        <v>0</v>
      </c>
      <c r="FP404" s="36">
        <v>0</v>
      </c>
      <c r="FQ404" s="36">
        <v>19592</v>
      </c>
      <c r="FR404" s="36">
        <v>0</v>
      </c>
      <c r="FS404" s="37"/>
      <c r="FT404" s="39">
        <f t="shared" si="220"/>
        <v>102030</v>
      </c>
      <c r="FU404" s="39">
        <f t="shared" si="221"/>
        <v>1085</v>
      </c>
      <c r="FV404" s="39">
        <f t="shared" si="222"/>
        <v>0</v>
      </c>
      <c r="FW404" s="39">
        <f t="shared" si="223"/>
        <v>0</v>
      </c>
      <c r="FX404" s="39">
        <f t="shared" si="224"/>
        <v>0</v>
      </c>
      <c r="FY404" s="39">
        <f t="shared" si="225"/>
        <v>0</v>
      </c>
      <c r="FZ404" s="39">
        <f t="shared" si="226"/>
        <v>0</v>
      </c>
      <c r="GA404" s="39">
        <f t="shared" si="227"/>
        <v>0</v>
      </c>
      <c r="GB404" s="39">
        <f t="shared" si="228"/>
        <v>0</v>
      </c>
      <c r="GC404" s="39">
        <f t="shared" si="229"/>
        <v>0</v>
      </c>
      <c r="GD404" s="39">
        <f t="shared" si="230"/>
        <v>0</v>
      </c>
      <c r="GE404" s="39">
        <f t="shared" si="231"/>
        <v>0</v>
      </c>
      <c r="GF404" s="39"/>
      <c r="GG404" s="39"/>
      <c r="GH404" s="39">
        <f t="shared" si="232"/>
        <v>0</v>
      </c>
      <c r="GI404" s="39">
        <f t="shared" si="233"/>
        <v>0</v>
      </c>
      <c r="GJ404" s="39">
        <f t="shared" si="234"/>
        <v>103115</v>
      </c>
      <c r="GK404" s="39"/>
      <c r="GL404" s="39">
        <f t="shared" si="235"/>
        <v>0</v>
      </c>
      <c r="GM404" s="39"/>
      <c r="GN404" s="39">
        <f t="shared" si="240"/>
        <v>0</v>
      </c>
      <c r="GO404" s="40">
        <f t="shared" si="236"/>
        <v>19592</v>
      </c>
      <c r="GP404" s="40">
        <f t="shared" si="237"/>
        <v>122707</v>
      </c>
      <c r="GQ404" s="40">
        <f t="shared" si="238"/>
        <v>122707</v>
      </c>
      <c r="GR404" s="39" t="str">
        <f>IFERROR(VLOOKUP(CONCATENATE(C404,R404,S404),'Clientes Afectados'!$L$4:$M$249,2,0),"NO")</f>
        <v>NO</v>
      </c>
      <c r="GS404" s="64">
        <f t="shared" si="239"/>
        <v>32</v>
      </c>
      <c r="GT404" s="39" t="e">
        <f>+IF(GS404&gt;#REF!,"SI","NO")</f>
        <v>#REF!</v>
      </c>
    </row>
    <row r="405" spans="1:202" x14ac:dyDescent="0.25">
      <c r="A405" s="35">
        <v>42887</v>
      </c>
      <c r="B405" s="36">
        <v>1594986</v>
      </c>
      <c r="C405" s="36">
        <v>532998</v>
      </c>
      <c r="D405" s="36">
        <v>532998</v>
      </c>
      <c r="E405" s="37" t="s">
        <v>228</v>
      </c>
      <c r="F405" s="37" t="s">
        <v>229</v>
      </c>
      <c r="G405" s="37" t="s">
        <v>230</v>
      </c>
      <c r="H405" s="85" t="s">
        <v>231</v>
      </c>
      <c r="I405" s="37" t="s">
        <v>232</v>
      </c>
      <c r="J405" s="37" t="s">
        <v>233</v>
      </c>
      <c r="K405" s="37" t="s">
        <v>234</v>
      </c>
      <c r="L405" s="37" t="s">
        <v>235</v>
      </c>
      <c r="M405" s="37" t="s">
        <v>236</v>
      </c>
      <c r="N405" s="37" t="s">
        <v>237</v>
      </c>
      <c r="O405" s="37" t="s">
        <v>306</v>
      </c>
      <c r="P405" s="37" t="s">
        <v>239</v>
      </c>
      <c r="Q405" s="37" t="s">
        <v>240</v>
      </c>
      <c r="R405" s="38">
        <v>42860</v>
      </c>
      <c r="S405" s="38">
        <v>42892</v>
      </c>
      <c r="T405" s="38">
        <v>42893</v>
      </c>
      <c r="U405" s="36">
        <v>196870795</v>
      </c>
      <c r="V405" s="36">
        <v>50293</v>
      </c>
      <c r="W405" s="36">
        <v>0</v>
      </c>
      <c r="X405" s="36">
        <v>12840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168</v>
      </c>
      <c r="AE405" s="36">
        <v>167</v>
      </c>
      <c r="AF405" s="36">
        <v>168</v>
      </c>
      <c r="AG405" s="36">
        <v>168</v>
      </c>
      <c r="AH405" s="36">
        <v>147035</v>
      </c>
      <c r="AI405" s="36">
        <v>1291</v>
      </c>
      <c r="AJ405" s="36">
        <v>0</v>
      </c>
      <c r="AK405" s="36">
        <v>3606607</v>
      </c>
      <c r="AL405" s="36"/>
      <c r="AM405" s="36"/>
      <c r="AN405" s="36">
        <v>0</v>
      </c>
      <c r="AO405" s="36"/>
      <c r="AP405" s="36"/>
      <c r="AQ405" s="36">
        <v>0</v>
      </c>
      <c r="AR405" s="36">
        <v>0</v>
      </c>
      <c r="AS405" s="36">
        <v>0</v>
      </c>
      <c r="AT405" s="36">
        <v>74392</v>
      </c>
      <c r="AU405" s="36">
        <v>0</v>
      </c>
      <c r="AV405" s="36">
        <v>0</v>
      </c>
      <c r="AW405" s="36"/>
      <c r="AX405" s="36">
        <v>0</v>
      </c>
      <c r="AY405" s="36">
        <v>106706</v>
      </c>
      <c r="AZ405" s="36">
        <v>968048</v>
      </c>
      <c r="BA405" s="36">
        <v>0</v>
      </c>
      <c r="BB405" s="36">
        <v>0</v>
      </c>
      <c r="BC405" s="36">
        <v>0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>
        <v>0</v>
      </c>
      <c r="BN405" s="36">
        <v>0</v>
      </c>
      <c r="BO405" s="36">
        <v>0</v>
      </c>
      <c r="BP405" s="36">
        <v>0</v>
      </c>
      <c r="BQ405" s="36">
        <v>0</v>
      </c>
      <c r="BR405" s="36">
        <v>0</v>
      </c>
      <c r="BS405" s="36">
        <v>0</v>
      </c>
      <c r="BT405" s="36">
        <v>0</v>
      </c>
      <c r="BU405" s="36">
        <v>0</v>
      </c>
      <c r="BV405" s="36">
        <v>0</v>
      </c>
      <c r="BW405" s="36">
        <v>0</v>
      </c>
      <c r="BX405" s="3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4121075</v>
      </c>
      <c r="CE405" s="36">
        <v>4904079</v>
      </c>
      <c r="CF405" s="36">
        <v>0</v>
      </c>
      <c r="CG405" s="36">
        <v>783004</v>
      </c>
      <c r="CH405" s="36">
        <v>0</v>
      </c>
      <c r="CI405" s="36">
        <v>0</v>
      </c>
      <c r="CJ405" s="36">
        <v>0</v>
      </c>
      <c r="CK405" s="36">
        <v>0</v>
      </c>
      <c r="CL405" s="36">
        <v>783004</v>
      </c>
      <c r="CM405" s="36">
        <v>-4904079</v>
      </c>
      <c r="CN405" s="36">
        <v>0</v>
      </c>
      <c r="CO405" s="36">
        <v>0</v>
      </c>
      <c r="CP405" s="36">
        <v>0</v>
      </c>
      <c r="CQ405" s="36">
        <v>0</v>
      </c>
      <c r="CR405" s="36">
        <v>0</v>
      </c>
      <c r="CS405" s="36">
        <v>0</v>
      </c>
      <c r="CT405" s="36">
        <v>0</v>
      </c>
      <c r="CU405" s="36">
        <v>0</v>
      </c>
      <c r="CV405" s="36">
        <v>0</v>
      </c>
      <c r="CW405" s="36">
        <v>0</v>
      </c>
      <c r="CX405" s="36">
        <v>0</v>
      </c>
      <c r="CY405" s="36">
        <v>0</v>
      </c>
      <c r="CZ405" s="36">
        <v>0</v>
      </c>
      <c r="DA405" s="36">
        <v>0</v>
      </c>
      <c r="DB405" s="36">
        <v>0</v>
      </c>
      <c r="DC405" s="36">
        <v>0</v>
      </c>
      <c r="DD405" s="36">
        <v>0</v>
      </c>
      <c r="DE405" s="36">
        <v>-4904079</v>
      </c>
      <c r="DF405" s="36">
        <v>0</v>
      </c>
      <c r="DG405" s="36">
        <v>0</v>
      </c>
      <c r="DH405" s="36">
        <v>0</v>
      </c>
      <c r="DI405" s="36">
        <v>0</v>
      </c>
      <c r="DJ405" s="36">
        <v>0</v>
      </c>
      <c r="DK405" s="36">
        <v>0</v>
      </c>
      <c r="DL405" s="36">
        <v>0</v>
      </c>
      <c r="DM405" s="36">
        <v>0</v>
      </c>
      <c r="DN405" s="36">
        <v>0</v>
      </c>
      <c r="DO405" s="36">
        <v>0</v>
      </c>
      <c r="DP405" s="36">
        <v>0</v>
      </c>
      <c r="DQ405" s="36">
        <v>0</v>
      </c>
      <c r="DR405" s="36">
        <v>0</v>
      </c>
      <c r="DS405" s="36">
        <v>0</v>
      </c>
      <c r="DT405" s="36">
        <v>0</v>
      </c>
      <c r="DU405" s="36">
        <v>0</v>
      </c>
      <c r="DV405" s="36">
        <v>0</v>
      </c>
      <c r="DW405" s="36">
        <v>0</v>
      </c>
      <c r="DX405" s="36">
        <v>0</v>
      </c>
      <c r="DY405" s="36">
        <v>0</v>
      </c>
      <c r="DZ405" s="36">
        <v>0</v>
      </c>
      <c r="EA405" s="36">
        <v>0</v>
      </c>
      <c r="EB405" s="36">
        <v>0</v>
      </c>
      <c r="EC405" s="36">
        <v>0</v>
      </c>
      <c r="ED405" s="36">
        <v>0</v>
      </c>
      <c r="EE405" s="36">
        <v>0</v>
      </c>
      <c r="EF405" s="36">
        <v>0</v>
      </c>
      <c r="EG405" s="36">
        <v>0</v>
      </c>
      <c r="EH405" s="36">
        <v>0</v>
      </c>
      <c r="EI405" s="36">
        <v>0</v>
      </c>
      <c r="EJ405" s="36">
        <v>0</v>
      </c>
      <c r="EK405" s="36">
        <v>0</v>
      </c>
      <c r="EL405" s="36">
        <v>0</v>
      </c>
      <c r="EM405" s="36">
        <v>0</v>
      </c>
      <c r="EN405" s="36">
        <v>0</v>
      </c>
      <c r="EO405" s="36">
        <v>0</v>
      </c>
      <c r="EP405" s="36">
        <v>0</v>
      </c>
      <c r="EQ405" s="36">
        <v>0</v>
      </c>
      <c r="ER405" s="36">
        <v>0</v>
      </c>
      <c r="ES405" s="36">
        <v>0</v>
      </c>
      <c r="ET405" s="36">
        <v>0</v>
      </c>
      <c r="EU405" s="36">
        <v>0</v>
      </c>
      <c r="EV405" s="36">
        <v>0</v>
      </c>
      <c r="EW405" s="36">
        <v>0</v>
      </c>
      <c r="EX405" s="36">
        <v>0</v>
      </c>
      <c r="EY405" s="36">
        <v>0</v>
      </c>
      <c r="EZ405" s="36">
        <v>0</v>
      </c>
      <c r="FA405" s="36">
        <v>0</v>
      </c>
      <c r="FB405" s="36">
        <v>0</v>
      </c>
      <c r="FC405" s="36">
        <v>0</v>
      </c>
      <c r="FD405" s="36">
        <v>0</v>
      </c>
      <c r="FE405" s="36">
        <v>0</v>
      </c>
      <c r="FF405" s="36">
        <v>0</v>
      </c>
      <c r="FG405" s="36">
        <v>0</v>
      </c>
      <c r="FH405" s="36">
        <v>0</v>
      </c>
      <c r="FI405" s="36">
        <v>0</v>
      </c>
      <c r="FJ405" s="36">
        <v>0</v>
      </c>
      <c r="FK405" s="36">
        <v>0</v>
      </c>
      <c r="FL405" s="36">
        <v>0</v>
      </c>
      <c r="FM405" s="36">
        <v>0</v>
      </c>
      <c r="FN405" s="36">
        <v>0</v>
      </c>
      <c r="FO405" s="36">
        <v>0</v>
      </c>
      <c r="FP405" s="36">
        <v>0</v>
      </c>
      <c r="FQ405" s="36">
        <v>783004</v>
      </c>
      <c r="FR405" s="36">
        <v>0</v>
      </c>
      <c r="FS405" s="37"/>
      <c r="FT405" s="39">
        <f t="shared" si="220"/>
        <v>123559</v>
      </c>
      <c r="FU405" s="39">
        <f t="shared" si="221"/>
        <v>1085</v>
      </c>
      <c r="FV405" s="39">
        <f t="shared" si="222"/>
        <v>0</v>
      </c>
      <c r="FW405" s="39">
        <f t="shared" si="223"/>
        <v>3030762</v>
      </c>
      <c r="FX405" s="39">
        <f t="shared" si="224"/>
        <v>0</v>
      </c>
      <c r="FY405" s="39">
        <f t="shared" si="225"/>
        <v>62514</v>
      </c>
      <c r="FZ405" s="39">
        <f t="shared" si="226"/>
        <v>0</v>
      </c>
      <c r="GA405" s="39">
        <f t="shared" si="227"/>
        <v>89669</v>
      </c>
      <c r="GB405" s="39">
        <f t="shared" si="228"/>
        <v>813486</v>
      </c>
      <c r="GC405" s="39">
        <f t="shared" si="229"/>
        <v>0</v>
      </c>
      <c r="GD405" s="39">
        <f t="shared" si="230"/>
        <v>0</v>
      </c>
      <c r="GE405" s="39">
        <f t="shared" si="231"/>
        <v>0</v>
      </c>
      <c r="GF405" s="39"/>
      <c r="GG405" s="39"/>
      <c r="GH405" s="39">
        <f t="shared" si="232"/>
        <v>0</v>
      </c>
      <c r="GI405" s="39">
        <f t="shared" si="233"/>
        <v>0</v>
      </c>
      <c r="GJ405" s="39">
        <f t="shared" si="234"/>
        <v>4121075</v>
      </c>
      <c r="GK405" s="39"/>
      <c r="GL405" s="39">
        <f t="shared" si="235"/>
        <v>0</v>
      </c>
      <c r="GM405" s="39"/>
      <c r="GN405" s="39">
        <f t="shared" si="240"/>
        <v>0</v>
      </c>
      <c r="GO405" s="40">
        <f t="shared" si="236"/>
        <v>783004</v>
      </c>
      <c r="GP405" s="40">
        <f t="shared" si="237"/>
        <v>4904079</v>
      </c>
      <c r="GQ405" s="40">
        <f t="shared" si="238"/>
        <v>4904079</v>
      </c>
      <c r="GR405" s="39" t="str">
        <f>IFERROR(VLOOKUP(CONCATENATE(C405,R405,S405),'Clientes Afectados'!$L$4:$M$249,2,0),"NO")</f>
        <v>NO</v>
      </c>
      <c r="GS405" s="64">
        <f t="shared" si="239"/>
        <v>32</v>
      </c>
      <c r="GT405" s="39" t="e">
        <f>+IF(GS405&gt;#REF!,"SI","NO")</f>
        <v>#REF!</v>
      </c>
    </row>
    <row r="406" spans="1:202" x14ac:dyDescent="0.25">
      <c r="A406" s="35">
        <v>42887</v>
      </c>
      <c r="B406" s="36">
        <v>1594986</v>
      </c>
      <c r="C406" s="36">
        <v>532999</v>
      </c>
      <c r="D406" s="36">
        <v>532999</v>
      </c>
      <c r="E406" s="37" t="s">
        <v>242</v>
      </c>
      <c r="F406" s="37" t="s">
        <v>229</v>
      </c>
      <c r="G406" s="37" t="s">
        <v>243</v>
      </c>
      <c r="H406" s="85" t="s">
        <v>231</v>
      </c>
      <c r="I406" s="37" t="s">
        <v>232</v>
      </c>
      <c r="J406" s="37" t="s">
        <v>233</v>
      </c>
      <c r="K406" s="37" t="s">
        <v>234</v>
      </c>
      <c r="L406" s="37" t="s">
        <v>235</v>
      </c>
      <c r="M406" s="37" t="s">
        <v>245</v>
      </c>
      <c r="N406" s="37" t="s">
        <v>246</v>
      </c>
      <c r="O406" s="37" t="s">
        <v>246</v>
      </c>
      <c r="P406" s="37" t="s">
        <v>239</v>
      </c>
      <c r="Q406" s="37" t="s">
        <v>240</v>
      </c>
      <c r="R406" s="38">
        <v>42860</v>
      </c>
      <c r="S406" s="38">
        <v>42892</v>
      </c>
      <c r="T406" s="38">
        <v>42893</v>
      </c>
      <c r="U406" s="36">
        <v>196870795</v>
      </c>
      <c r="V406" s="36">
        <v>13111</v>
      </c>
      <c r="W406" s="36">
        <v>0</v>
      </c>
      <c r="X406" s="36">
        <v>3151</v>
      </c>
      <c r="Y406" s="36">
        <v>0</v>
      </c>
      <c r="Z406" s="36">
        <v>0</v>
      </c>
      <c r="AA406" s="36">
        <v>0</v>
      </c>
      <c r="AB406" s="36">
        <v>0</v>
      </c>
      <c r="AC406" s="36">
        <v>0</v>
      </c>
      <c r="AD406" s="36">
        <v>24</v>
      </c>
      <c r="AE406" s="36">
        <v>24</v>
      </c>
      <c r="AF406" s="36">
        <v>24</v>
      </c>
      <c r="AG406" s="36">
        <v>24</v>
      </c>
      <c r="AH406" s="36">
        <v>83068</v>
      </c>
      <c r="AI406" s="36">
        <v>1291</v>
      </c>
      <c r="AJ406" s="36">
        <v>0</v>
      </c>
      <c r="AK406" s="36">
        <v>940214</v>
      </c>
      <c r="AL406" s="36"/>
      <c r="AM406" s="36"/>
      <c r="AN406" s="36">
        <v>0</v>
      </c>
      <c r="AO406" s="36"/>
      <c r="AP406" s="36"/>
      <c r="AQ406" s="36">
        <v>0</v>
      </c>
      <c r="AR406" s="36">
        <v>0</v>
      </c>
      <c r="AS406" s="36">
        <v>0</v>
      </c>
      <c r="AT406" s="36">
        <v>19393</v>
      </c>
      <c r="AU406" s="36">
        <v>0</v>
      </c>
      <c r="AV406" s="36">
        <v>0</v>
      </c>
      <c r="AW406" s="36"/>
      <c r="AX406" s="36">
        <v>0</v>
      </c>
      <c r="AY406" s="36">
        <v>15289</v>
      </c>
      <c r="AZ406" s="36">
        <v>138292</v>
      </c>
      <c r="BA406" s="36">
        <v>0</v>
      </c>
      <c r="BB406" s="36">
        <v>0</v>
      </c>
      <c r="BC406" s="36">
        <v>0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>
        <v>0</v>
      </c>
      <c r="BN406" s="36">
        <v>0</v>
      </c>
      <c r="BO406" s="36">
        <v>0</v>
      </c>
      <c r="BP406" s="36">
        <v>0</v>
      </c>
      <c r="BQ406" s="36">
        <v>0</v>
      </c>
      <c r="BR406" s="36">
        <v>0</v>
      </c>
      <c r="BS406" s="36">
        <v>0</v>
      </c>
      <c r="BT406" s="36">
        <v>0</v>
      </c>
      <c r="BU406" s="36">
        <v>0</v>
      </c>
      <c r="BV406" s="36">
        <v>0</v>
      </c>
      <c r="BW406" s="36">
        <v>0</v>
      </c>
      <c r="BX406" s="3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1006343</v>
      </c>
      <c r="CE406" s="36">
        <v>1197548</v>
      </c>
      <c r="CF406" s="36">
        <v>0</v>
      </c>
      <c r="CG406" s="36">
        <v>191205</v>
      </c>
      <c r="CH406" s="36">
        <v>0</v>
      </c>
      <c r="CI406" s="36">
        <v>0</v>
      </c>
      <c r="CJ406" s="36">
        <v>0</v>
      </c>
      <c r="CK406" s="36">
        <v>0</v>
      </c>
      <c r="CL406" s="36">
        <v>191205</v>
      </c>
      <c r="CM406" s="36">
        <v>-1197548</v>
      </c>
      <c r="CN406" s="36">
        <v>0</v>
      </c>
      <c r="CO406" s="36">
        <v>0</v>
      </c>
      <c r="CP406" s="36">
        <v>0</v>
      </c>
      <c r="CQ406" s="36">
        <v>0</v>
      </c>
      <c r="CR406" s="36">
        <v>0</v>
      </c>
      <c r="CS406" s="36">
        <v>0</v>
      </c>
      <c r="CT406" s="36">
        <v>0</v>
      </c>
      <c r="CU406" s="36">
        <v>0</v>
      </c>
      <c r="CV406" s="36">
        <v>0</v>
      </c>
      <c r="CW406" s="36">
        <v>0</v>
      </c>
      <c r="CX406" s="36">
        <v>0</v>
      </c>
      <c r="CY406" s="36">
        <v>0</v>
      </c>
      <c r="CZ406" s="36">
        <v>0</v>
      </c>
      <c r="DA406" s="36">
        <v>0</v>
      </c>
      <c r="DB406" s="36">
        <v>0</v>
      </c>
      <c r="DC406" s="36">
        <v>0</v>
      </c>
      <c r="DD406" s="36">
        <v>0</v>
      </c>
      <c r="DE406" s="36">
        <v>-1197548</v>
      </c>
      <c r="DF406" s="36">
        <v>0</v>
      </c>
      <c r="DG406" s="36">
        <v>0</v>
      </c>
      <c r="DH406" s="36">
        <v>0</v>
      </c>
      <c r="DI406" s="36">
        <v>0</v>
      </c>
      <c r="DJ406" s="36">
        <v>0</v>
      </c>
      <c r="DK406" s="36">
        <v>0</v>
      </c>
      <c r="DL406" s="36">
        <v>0</v>
      </c>
      <c r="DM406" s="36">
        <v>0</v>
      </c>
      <c r="DN406" s="36">
        <v>0</v>
      </c>
      <c r="DO406" s="36">
        <v>0</v>
      </c>
      <c r="DP406" s="36">
        <v>0</v>
      </c>
      <c r="DQ406" s="36">
        <v>0</v>
      </c>
      <c r="DR406" s="36">
        <v>0</v>
      </c>
      <c r="DS406" s="36">
        <v>0</v>
      </c>
      <c r="DT406" s="36">
        <v>0</v>
      </c>
      <c r="DU406" s="36">
        <v>0</v>
      </c>
      <c r="DV406" s="36">
        <v>0</v>
      </c>
      <c r="DW406" s="36">
        <v>0</v>
      </c>
      <c r="DX406" s="36">
        <v>0</v>
      </c>
      <c r="DY406" s="36">
        <v>0</v>
      </c>
      <c r="DZ406" s="36">
        <v>0</v>
      </c>
      <c r="EA406" s="36">
        <v>0</v>
      </c>
      <c r="EB406" s="36">
        <v>0</v>
      </c>
      <c r="EC406" s="36">
        <v>0</v>
      </c>
      <c r="ED406" s="36">
        <v>0</v>
      </c>
      <c r="EE406" s="36">
        <v>0</v>
      </c>
      <c r="EF406" s="36">
        <v>0</v>
      </c>
      <c r="EG406" s="36">
        <v>0</v>
      </c>
      <c r="EH406" s="36">
        <v>0</v>
      </c>
      <c r="EI406" s="36">
        <v>0</v>
      </c>
      <c r="EJ406" s="36">
        <v>0</v>
      </c>
      <c r="EK406" s="36">
        <v>0</v>
      </c>
      <c r="EL406" s="36">
        <v>0</v>
      </c>
      <c r="EM406" s="36">
        <v>0</v>
      </c>
      <c r="EN406" s="36">
        <v>0</v>
      </c>
      <c r="EO406" s="36">
        <v>0</v>
      </c>
      <c r="EP406" s="36">
        <v>0</v>
      </c>
      <c r="EQ406" s="36">
        <v>0</v>
      </c>
      <c r="ER406" s="36">
        <v>0</v>
      </c>
      <c r="ES406" s="36">
        <v>0</v>
      </c>
      <c r="ET406" s="36">
        <v>0</v>
      </c>
      <c r="EU406" s="36">
        <v>0</v>
      </c>
      <c r="EV406" s="36">
        <v>0</v>
      </c>
      <c r="EW406" s="36">
        <v>0</v>
      </c>
      <c r="EX406" s="36">
        <v>0</v>
      </c>
      <c r="EY406" s="36">
        <v>0</v>
      </c>
      <c r="EZ406" s="36">
        <v>0</v>
      </c>
      <c r="FA406" s="36">
        <v>0</v>
      </c>
      <c r="FB406" s="36">
        <v>0</v>
      </c>
      <c r="FC406" s="36">
        <v>0</v>
      </c>
      <c r="FD406" s="36">
        <v>0</v>
      </c>
      <c r="FE406" s="36">
        <v>0</v>
      </c>
      <c r="FF406" s="36">
        <v>0</v>
      </c>
      <c r="FG406" s="36">
        <v>0</v>
      </c>
      <c r="FH406" s="36">
        <v>0</v>
      </c>
      <c r="FI406" s="36">
        <v>0</v>
      </c>
      <c r="FJ406" s="36">
        <v>0</v>
      </c>
      <c r="FK406" s="36">
        <v>0</v>
      </c>
      <c r="FL406" s="36">
        <v>0</v>
      </c>
      <c r="FM406" s="36">
        <v>0</v>
      </c>
      <c r="FN406" s="36">
        <v>0</v>
      </c>
      <c r="FO406" s="36">
        <v>0</v>
      </c>
      <c r="FP406" s="36">
        <v>0</v>
      </c>
      <c r="FQ406" s="36">
        <v>191205</v>
      </c>
      <c r="FR406" s="36">
        <v>0</v>
      </c>
      <c r="FS406" s="37"/>
      <c r="FT406" s="39">
        <f t="shared" si="220"/>
        <v>69805</v>
      </c>
      <c r="FU406" s="39">
        <f t="shared" si="221"/>
        <v>1085</v>
      </c>
      <c r="FV406" s="39">
        <f t="shared" si="222"/>
        <v>0</v>
      </c>
      <c r="FW406" s="39">
        <f t="shared" si="223"/>
        <v>790096</v>
      </c>
      <c r="FX406" s="39">
        <f t="shared" si="224"/>
        <v>0</v>
      </c>
      <c r="FY406" s="39">
        <f t="shared" si="225"/>
        <v>16297</v>
      </c>
      <c r="FZ406" s="39">
        <f t="shared" si="226"/>
        <v>0</v>
      </c>
      <c r="GA406" s="39">
        <f t="shared" si="227"/>
        <v>12848</v>
      </c>
      <c r="GB406" s="39">
        <f t="shared" si="228"/>
        <v>116212</v>
      </c>
      <c r="GC406" s="39">
        <f t="shared" si="229"/>
        <v>0</v>
      </c>
      <c r="GD406" s="39">
        <f t="shared" si="230"/>
        <v>0</v>
      </c>
      <c r="GE406" s="39">
        <f t="shared" si="231"/>
        <v>0</v>
      </c>
      <c r="GF406" s="39"/>
      <c r="GG406" s="39"/>
      <c r="GH406" s="39">
        <f t="shared" si="232"/>
        <v>0</v>
      </c>
      <c r="GI406" s="39">
        <f t="shared" si="233"/>
        <v>0</v>
      </c>
      <c r="GJ406" s="39">
        <f t="shared" si="234"/>
        <v>1006343</v>
      </c>
      <c r="GK406" s="39"/>
      <c r="GL406" s="39">
        <f t="shared" si="235"/>
        <v>0</v>
      </c>
      <c r="GM406" s="39"/>
      <c r="GN406" s="39">
        <f t="shared" si="240"/>
        <v>0</v>
      </c>
      <c r="GO406" s="40">
        <f t="shared" si="236"/>
        <v>191205</v>
      </c>
      <c r="GP406" s="40">
        <f t="shared" si="237"/>
        <v>1197548</v>
      </c>
      <c r="GQ406" s="40">
        <f t="shared" si="238"/>
        <v>1197548</v>
      </c>
      <c r="GR406" s="39" t="str">
        <f>IFERROR(VLOOKUP(CONCATENATE(C406,R406,S406),'Clientes Afectados'!$L$4:$M$249,2,0),"NO")</f>
        <v>NO</v>
      </c>
      <c r="GS406" s="64">
        <f t="shared" si="239"/>
        <v>32</v>
      </c>
      <c r="GT406" s="39" t="e">
        <f>+IF(GS406&gt;#REF!,"SI","NO")</f>
        <v>#REF!</v>
      </c>
    </row>
    <row r="407" spans="1:202" x14ac:dyDescent="0.25">
      <c r="A407" s="35">
        <v>42887</v>
      </c>
      <c r="B407" s="36">
        <v>1594986</v>
      </c>
      <c r="C407" s="36">
        <v>533094</v>
      </c>
      <c r="D407" s="36">
        <v>533094</v>
      </c>
      <c r="E407" s="37" t="s">
        <v>345</v>
      </c>
      <c r="F407" s="37" t="s">
        <v>229</v>
      </c>
      <c r="G407" s="37" t="s">
        <v>318</v>
      </c>
      <c r="H407" s="85" t="s">
        <v>231</v>
      </c>
      <c r="I407" s="37" t="s">
        <v>244</v>
      </c>
      <c r="J407" s="37" t="s">
        <v>233</v>
      </c>
      <c r="K407" s="37" t="s">
        <v>234</v>
      </c>
      <c r="L407" s="37" t="s">
        <v>235</v>
      </c>
      <c r="M407" s="37" t="s">
        <v>369</v>
      </c>
      <c r="N407" s="37" t="s">
        <v>245</v>
      </c>
      <c r="O407" s="37" t="s">
        <v>245</v>
      </c>
      <c r="P407" s="37" t="s">
        <v>239</v>
      </c>
      <c r="Q407" s="37" t="s">
        <v>240</v>
      </c>
      <c r="R407" s="38">
        <v>42860</v>
      </c>
      <c r="S407" s="38">
        <v>42892</v>
      </c>
      <c r="T407" s="38">
        <v>42893</v>
      </c>
      <c r="U407" s="36">
        <v>196870795</v>
      </c>
      <c r="V407" s="36">
        <v>356670</v>
      </c>
      <c r="W407" s="36">
        <v>0</v>
      </c>
      <c r="X407" s="36">
        <v>88390</v>
      </c>
      <c r="Y407" s="36">
        <v>0</v>
      </c>
      <c r="Z407" s="36">
        <v>0</v>
      </c>
      <c r="AA407" s="36">
        <v>0</v>
      </c>
      <c r="AB407" s="36">
        <v>0</v>
      </c>
      <c r="AC407" s="36">
        <v>0</v>
      </c>
      <c r="AD407" s="36">
        <v>654</v>
      </c>
      <c r="AE407" s="36">
        <v>678</v>
      </c>
      <c r="AF407" s="36">
        <v>646</v>
      </c>
      <c r="AG407" s="36">
        <v>646</v>
      </c>
      <c r="AH407" s="36">
        <v>83068</v>
      </c>
      <c r="AI407" s="36">
        <v>1291</v>
      </c>
      <c r="AJ407" s="36">
        <v>0</v>
      </c>
      <c r="AK407" s="36">
        <v>25577483</v>
      </c>
      <c r="AL407" s="36"/>
      <c r="AM407" s="36"/>
      <c r="AN407" s="36">
        <v>0</v>
      </c>
      <c r="AO407" s="36"/>
      <c r="AP407" s="36"/>
      <c r="AQ407" s="36">
        <v>0</v>
      </c>
      <c r="AR407" s="36">
        <v>0</v>
      </c>
      <c r="AS407" s="36">
        <v>0</v>
      </c>
      <c r="AT407" s="36">
        <v>527576</v>
      </c>
      <c r="AU407" s="36">
        <v>0</v>
      </c>
      <c r="AV407" s="36">
        <v>0</v>
      </c>
      <c r="AW407" s="36"/>
      <c r="AX407" s="36">
        <v>0</v>
      </c>
      <c r="AY407" s="36">
        <v>431922</v>
      </c>
      <c r="AZ407" s="36">
        <v>3722376</v>
      </c>
      <c r="BA407" s="36">
        <v>0</v>
      </c>
      <c r="BB407" s="36">
        <v>0</v>
      </c>
      <c r="BC407" s="36">
        <v>0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>
        <v>0</v>
      </c>
      <c r="BN407" s="36">
        <v>0</v>
      </c>
      <c r="BO407" s="36">
        <v>0</v>
      </c>
      <c r="BP407" s="36">
        <v>0</v>
      </c>
      <c r="BQ407" s="36">
        <v>0</v>
      </c>
      <c r="BR407" s="36">
        <v>0</v>
      </c>
      <c r="BS407" s="36">
        <v>0</v>
      </c>
      <c r="BT407" s="36">
        <v>0</v>
      </c>
      <c r="BU407" s="36">
        <v>0</v>
      </c>
      <c r="BV407" s="36">
        <v>0</v>
      </c>
      <c r="BW407" s="36">
        <v>0</v>
      </c>
      <c r="BX407" s="3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25498921</v>
      </c>
      <c r="CE407" s="36">
        <v>30343716</v>
      </c>
      <c r="CF407" s="36">
        <v>0</v>
      </c>
      <c r="CG407" s="36">
        <v>4844795</v>
      </c>
      <c r="CH407" s="36">
        <v>0</v>
      </c>
      <c r="CI407" s="36">
        <v>0</v>
      </c>
      <c r="CJ407" s="36">
        <v>0</v>
      </c>
      <c r="CK407" s="36">
        <v>0</v>
      </c>
      <c r="CL407" s="36">
        <v>4844795</v>
      </c>
      <c r="CM407" s="36">
        <v>-30343716</v>
      </c>
      <c r="CN407" s="36">
        <v>0</v>
      </c>
      <c r="CO407" s="36">
        <v>0</v>
      </c>
      <c r="CP407" s="36">
        <v>0</v>
      </c>
      <c r="CQ407" s="36">
        <v>0</v>
      </c>
      <c r="CR407" s="36">
        <v>0</v>
      </c>
      <c r="CS407" s="36">
        <v>0</v>
      </c>
      <c r="CT407" s="36">
        <v>0</v>
      </c>
      <c r="CU407" s="36">
        <v>0</v>
      </c>
      <c r="CV407" s="36">
        <v>0</v>
      </c>
      <c r="CW407" s="36">
        <v>0</v>
      </c>
      <c r="CX407" s="36">
        <v>0</v>
      </c>
      <c r="CY407" s="36">
        <v>0</v>
      </c>
      <c r="CZ407" s="36">
        <v>0</v>
      </c>
      <c r="DA407" s="36">
        <v>0</v>
      </c>
      <c r="DB407" s="36">
        <v>0</v>
      </c>
      <c r="DC407" s="36">
        <v>0</v>
      </c>
      <c r="DD407" s="36">
        <v>0</v>
      </c>
      <c r="DE407" s="36">
        <v>-30343716</v>
      </c>
      <c r="DF407" s="36">
        <v>0</v>
      </c>
      <c r="DG407" s="36">
        <v>0</v>
      </c>
      <c r="DH407" s="36">
        <v>0</v>
      </c>
      <c r="DI407" s="36">
        <v>0</v>
      </c>
      <c r="DJ407" s="36">
        <v>0</v>
      </c>
      <c r="DK407" s="36">
        <v>0</v>
      </c>
      <c r="DL407" s="36">
        <v>0</v>
      </c>
      <c r="DM407" s="36">
        <v>0</v>
      </c>
      <c r="DN407" s="36">
        <v>0</v>
      </c>
      <c r="DO407" s="36">
        <v>0</v>
      </c>
      <c r="DP407" s="36">
        <v>0</v>
      </c>
      <c r="DQ407" s="36">
        <v>0</v>
      </c>
      <c r="DR407" s="36">
        <v>0</v>
      </c>
      <c r="DS407" s="36">
        <v>0</v>
      </c>
      <c r="DT407" s="36">
        <v>0</v>
      </c>
      <c r="DU407" s="36">
        <v>0</v>
      </c>
      <c r="DV407" s="36">
        <v>0</v>
      </c>
      <c r="DW407" s="36">
        <v>0</v>
      </c>
      <c r="DX407" s="36">
        <v>0</v>
      </c>
      <c r="DY407" s="36">
        <v>0</v>
      </c>
      <c r="DZ407" s="36">
        <v>0</v>
      </c>
      <c r="EA407" s="36">
        <v>0</v>
      </c>
      <c r="EB407" s="36">
        <v>0</v>
      </c>
      <c r="EC407" s="36">
        <v>0</v>
      </c>
      <c r="ED407" s="36">
        <v>0</v>
      </c>
      <c r="EE407" s="36">
        <v>0</v>
      </c>
      <c r="EF407" s="36">
        <v>0</v>
      </c>
      <c r="EG407" s="36">
        <v>0</v>
      </c>
      <c r="EH407" s="36">
        <v>0</v>
      </c>
      <c r="EI407" s="36">
        <v>0</v>
      </c>
      <c r="EJ407" s="36">
        <v>0</v>
      </c>
      <c r="EK407" s="36">
        <v>0</v>
      </c>
      <c r="EL407" s="36">
        <v>0</v>
      </c>
      <c r="EM407" s="36">
        <v>0</v>
      </c>
      <c r="EN407" s="36">
        <v>0</v>
      </c>
      <c r="EO407" s="36">
        <v>0</v>
      </c>
      <c r="EP407" s="36">
        <v>0</v>
      </c>
      <c r="EQ407" s="36">
        <v>0</v>
      </c>
      <c r="ER407" s="36">
        <v>0</v>
      </c>
      <c r="ES407" s="36">
        <v>0</v>
      </c>
      <c r="ET407" s="36">
        <v>0</v>
      </c>
      <c r="EU407" s="36">
        <v>0</v>
      </c>
      <c r="EV407" s="36">
        <v>0</v>
      </c>
      <c r="EW407" s="36">
        <v>0</v>
      </c>
      <c r="EX407" s="36">
        <v>0</v>
      </c>
      <c r="EY407" s="36">
        <v>0</v>
      </c>
      <c r="EZ407" s="36">
        <v>0</v>
      </c>
      <c r="FA407" s="36">
        <v>0</v>
      </c>
      <c r="FB407" s="36">
        <v>0</v>
      </c>
      <c r="FC407" s="36">
        <v>0</v>
      </c>
      <c r="FD407" s="36">
        <v>0</v>
      </c>
      <c r="FE407" s="36">
        <v>0</v>
      </c>
      <c r="FF407" s="36">
        <v>0</v>
      </c>
      <c r="FG407" s="36">
        <v>0</v>
      </c>
      <c r="FH407" s="36">
        <v>0</v>
      </c>
      <c r="FI407" s="36">
        <v>0</v>
      </c>
      <c r="FJ407" s="36">
        <v>0</v>
      </c>
      <c r="FK407" s="36">
        <v>0</v>
      </c>
      <c r="FL407" s="36">
        <v>0</v>
      </c>
      <c r="FM407" s="36">
        <v>0</v>
      </c>
      <c r="FN407" s="36">
        <v>0</v>
      </c>
      <c r="FO407" s="36">
        <v>0</v>
      </c>
      <c r="FP407" s="36">
        <v>0</v>
      </c>
      <c r="FQ407" s="36">
        <v>4844795</v>
      </c>
      <c r="FR407" s="36">
        <v>0</v>
      </c>
      <c r="FS407" s="37"/>
      <c r="FT407" s="39">
        <f t="shared" si="220"/>
        <v>69805</v>
      </c>
      <c r="FU407" s="39">
        <f t="shared" si="221"/>
        <v>1085</v>
      </c>
      <c r="FV407" s="39">
        <f t="shared" si="222"/>
        <v>0</v>
      </c>
      <c r="FW407" s="39">
        <f t="shared" si="223"/>
        <v>21493683</v>
      </c>
      <c r="FX407" s="39">
        <f t="shared" si="224"/>
        <v>0</v>
      </c>
      <c r="FY407" s="39">
        <f t="shared" si="225"/>
        <v>443341</v>
      </c>
      <c r="FZ407" s="39">
        <f t="shared" si="226"/>
        <v>0</v>
      </c>
      <c r="GA407" s="39">
        <f t="shared" si="227"/>
        <v>362960</v>
      </c>
      <c r="GB407" s="39">
        <f t="shared" si="228"/>
        <v>3128047</v>
      </c>
      <c r="GC407" s="39">
        <f t="shared" si="229"/>
        <v>0</v>
      </c>
      <c r="GD407" s="39">
        <f t="shared" si="230"/>
        <v>0</v>
      </c>
      <c r="GE407" s="39">
        <f t="shared" si="231"/>
        <v>0</v>
      </c>
      <c r="GF407" s="39"/>
      <c r="GG407" s="39"/>
      <c r="GH407" s="39">
        <f t="shared" si="232"/>
        <v>0</v>
      </c>
      <c r="GI407" s="39">
        <f t="shared" si="233"/>
        <v>0</v>
      </c>
      <c r="GJ407" s="39">
        <f t="shared" si="234"/>
        <v>25498921</v>
      </c>
      <c r="GK407" s="39"/>
      <c r="GL407" s="39">
        <f t="shared" si="235"/>
        <v>0</v>
      </c>
      <c r="GM407" s="39"/>
      <c r="GN407" s="39">
        <f t="shared" si="240"/>
        <v>0</v>
      </c>
      <c r="GO407" s="40">
        <f t="shared" si="236"/>
        <v>4844795</v>
      </c>
      <c r="GP407" s="40">
        <f t="shared" si="237"/>
        <v>30343716</v>
      </c>
      <c r="GQ407" s="40">
        <f t="shared" si="238"/>
        <v>30343716</v>
      </c>
      <c r="GR407" s="39" t="str">
        <f>IFERROR(VLOOKUP(CONCATENATE(C407,R407,S407),'Clientes Afectados'!$L$4:$M$249,2,0),"NO")</f>
        <v>NO</v>
      </c>
      <c r="GS407" s="64">
        <f t="shared" si="239"/>
        <v>32</v>
      </c>
      <c r="GT407" s="39" t="e">
        <f>+IF(GS407&gt;#REF!,"SI","NO")</f>
        <v>#REF!</v>
      </c>
    </row>
    <row r="408" spans="1:202" x14ac:dyDescent="0.25">
      <c r="A408" s="35">
        <v>42887</v>
      </c>
      <c r="B408" s="36">
        <v>1594986</v>
      </c>
      <c r="C408" s="36">
        <v>533096</v>
      </c>
      <c r="D408" s="36">
        <v>533096</v>
      </c>
      <c r="E408" s="37" t="s">
        <v>346</v>
      </c>
      <c r="F408" s="37" t="s">
        <v>229</v>
      </c>
      <c r="G408" s="37" t="s">
        <v>320</v>
      </c>
      <c r="H408" s="85" t="s">
        <v>231</v>
      </c>
      <c r="I408" s="37" t="s">
        <v>244</v>
      </c>
      <c r="J408" s="37" t="s">
        <v>233</v>
      </c>
      <c r="K408" s="37" t="s">
        <v>234</v>
      </c>
      <c r="L408" s="37" t="s">
        <v>235</v>
      </c>
      <c r="M408" s="37" t="s">
        <v>369</v>
      </c>
      <c r="N408" s="37" t="s">
        <v>256</v>
      </c>
      <c r="O408" s="37" t="s">
        <v>245</v>
      </c>
      <c r="P408" s="37" t="s">
        <v>239</v>
      </c>
      <c r="Q408" s="37" t="s">
        <v>240</v>
      </c>
      <c r="R408" s="38">
        <v>42860</v>
      </c>
      <c r="S408" s="38">
        <v>42892</v>
      </c>
      <c r="T408" s="38">
        <v>42893</v>
      </c>
      <c r="U408" s="36">
        <v>196870795</v>
      </c>
      <c r="V408" s="36">
        <v>48595</v>
      </c>
      <c r="W408" s="36">
        <v>0</v>
      </c>
      <c r="X408" s="36">
        <v>13782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99</v>
      </c>
      <c r="AE408" s="36">
        <v>100</v>
      </c>
      <c r="AF408" s="36">
        <v>99</v>
      </c>
      <c r="AG408" s="36">
        <v>99</v>
      </c>
      <c r="AH408" s="36">
        <v>121416</v>
      </c>
      <c r="AI408" s="36">
        <v>1291</v>
      </c>
      <c r="AJ408" s="36">
        <v>0</v>
      </c>
      <c r="AK408" s="36">
        <v>3484840</v>
      </c>
      <c r="AL408" s="36"/>
      <c r="AM408" s="36"/>
      <c r="AN408" s="36">
        <v>0</v>
      </c>
      <c r="AO408" s="36"/>
      <c r="AP408" s="36"/>
      <c r="AQ408" s="36">
        <v>0</v>
      </c>
      <c r="AR408" s="36">
        <v>0</v>
      </c>
      <c r="AS408" s="36">
        <v>0</v>
      </c>
      <c r="AT408" s="36">
        <v>71881</v>
      </c>
      <c r="AU408" s="36">
        <v>0</v>
      </c>
      <c r="AV408" s="36">
        <v>0</v>
      </c>
      <c r="AW408" s="36"/>
      <c r="AX408" s="36">
        <v>0</v>
      </c>
      <c r="AY408" s="36">
        <v>63705</v>
      </c>
      <c r="AZ408" s="36">
        <v>570457</v>
      </c>
      <c r="BA408" s="36">
        <v>0</v>
      </c>
      <c r="BB408" s="36">
        <v>0</v>
      </c>
      <c r="BC408" s="36">
        <v>0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>
        <v>0</v>
      </c>
      <c r="BN408" s="36">
        <v>0</v>
      </c>
      <c r="BO408" s="36">
        <v>0</v>
      </c>
      <c r="BP408" s="36">
        <v>0</v>
      </c>
      <c r="BQ408" s="36">
        <v>0</v>
      </c>
      <c r="BR408" s="36">
        <v>0</v>
      </c>
      <c r="BS408" s="36">
        <v>0</v>
      </c>
      <c r="BT408" s="36">
        <v>0</v>
      </c>
      <c r="BU408" s="36">
        <v>0</v>
      </c>
      <c r="BV408" s="36">
        <v>0</v>
      </c>
      <c r="BW408" s="36">
        <v>0</v>
      </c>
      <c r="BX408" s="36">
        <v>0</v>
      </c>
      <c r="BY408" s="36">
        <v>0</v>
      </c>
      <c r="BZ408" s="36">
        <v>60898</v>
      </c>
      <c r="CA408" s="36">
        <v>946</v>
      </c>
      <c r="CB408" s="36">
        <v>0</v>
      </c>
      <c r="CC408" s="36">
        <v>0</v>
      </c>
      <c r="CD408" s="36">
        <v>3676836</v>
      </c>
      <c r="CE408" s="36">
        <v>4375435</v>
      </c>
      <c r="CF408" s="36">
        <v>0</v>
      </c>
      <c r="CG408" s="36">
        <v>698599</v>
      </c>
      <c r="CH408" s="36">
        <v>0</v>
      </c>
      <c r="CI408" s="36">
        <v>0</v>
      </c>
      <c r="CJ408" s="36">
        <v>0</v>
      </c>
      <c r="CK408" s="36">
        <v>0</v>
      </c>
      <c r="CL408" s="36">
        <v>698599</v>
      </c>
      <c r="CM408" s="36">
        <v>-4375435</v>
      </c>
      <c r="CN408" s="36">
        <v>0</v>
      </c>
      <c r="CO408" s="36">
        <v>0</v>
      </c>
      <c r="CP408" s="36">
        <v>0</v>
      </c>
      <c r="CQ408" s="36">
        <v>0</v>
      </c>
      <c r="CR408" s="36">
        <v>0</v>
      </c>
      <c r="CS408" s="36">
        <v>0</v>
      </c>
      <c r="CT408" s="36">
        <v>0</v>
      </c>
      <c r="CU408" s="36">
        <v>0</v>
      </c>
      <c r="CV408" s="36">
        <v>0</v>
      </c>
      <c r="CW408" s="36">
        <v>0</v>
      </c>
      <c r="CX408" s="36">
        <v>0</v>
      </c>
      <c r="CY408" s="36">
        <v>0</v>
      </c>
      <c r="CZ408" s="36">
        <v>0</v>
      </c>
      <c r="DA408" s="36">
        <v>0</v>
      </c>
      <c r="DB408" s="36">
        <v>0</v>
      </c>
      <c r="DC408" s="36">
        <v>0</v>
      </c>
      <c r="DD408" s="36">
        <v>0</v>
      </c>
      <c r="DE408" s="36">
        <v>-4375435</v>
      </c>
      <c r="DF408" s="36">
        <v>0</v>
      </c>
      <c r="DG408" s="36">
        <v>0</v>
      </c>
      <c r="DH408" s="36">
        <v>0</v>
      </c>
      <c r="DI408" s="36">
        <v>0</v>
      </c>
      <c r="DJ408" s="36">
        <v>0</v>
      </c>
      <c r="DK408" s="36">
        <v>0</v>
      </c>
      <c r="DL408" s="36">
        <v>0</v>
      </c>
      <c r="DM408" s="36">
        <v>0</v>
      </c>
      <c r="DN408" s="36">
        <v>0</v>
      </c>
      <c r="DO408" s="36">
        <v>0</v>
      </c>
      <c r="DP408" s="36">
        <v>0</v>
      </c>
      <c r="DQ408" s="36">
        <v>0</v>
      </c>
      <c r="DR408" s="36">
        <v>0</v>
      </c>
      <c r="DS408" s="36">
        <v>0</v>
      </c>
      <c r="DT408" s="36">
        <v>0</v>
      </c>
      <c r="DU408" s="36">
        <v>0</v>
      </c>
      <c r="DV408" s="36">
        <v>0</v>
      </c>
      <c r="DW408" s="36">
        <v>0</v>
      </c>
      <c r="DX408" s="36">
        <v>0</v>
      </c>
      <c r="DY408" s="36">
        <v>0</v>
      </c>
      <c r="DZ408" s="36">
        <v>0</v>
      </c>
      <c r="EA408" s="36">
        <v>0</v>
      </c>
      <c r="EB408" s="36">
        <v>0</v>
      </c>
      <c r="EC408" s="36">
        <v>0</v>
      </c>
      <c r="ED408" s="36">
        <v>0</v>
      </c>
      <c r="EE408" s="36">
        <v>0</v>
      </c>
      <c r="EF408" s="36">
        <v>0</v>
      </c>
      <c r="EG408" s="36">
        <v>0</v>
      </c>
      <c r="EH408" s="36">
        <v>0</v>
      </c>
      <c r="EI408" s="36">
        <v>0</v>
      </c>
      <c r="EJ408" s="36">
        <v>0</v>
      </c>
      <c r="EK408" s="36">
        <v>0</v>
      </c>
      <c r="EL408" s="36">
        <v>0</v>
      </c>
      <c r="EM408" s="36">
        <v>0</v>
      </c>
      <c r="EN408" s="36">
        <v>0</v>
      </c>
      <c r="EO408" s="36">
        <v>0</v>
      </c>
      <c r="EP408" s="36">
        <v>0</v>
      </c>
      <c r="EQ408" s="36">
        <v>0</v>
      </c>
      <c r="ER408" s="36">
        <v>0</v>
      </c>
      <c r="ES408" s="36">
        <v>0</v>
      </c>
      <c r="ET408" s="36">
        <v>0</v>
      </c>
      <c r="EU408" s="36">
        <v>0</v>
      </c>
      <c r="EV408" s="36">
        <v>0</v>
      </c>
      <c r="EW408" s="36">
        <v>0</v>
      </c>
      <c r="EX408" s="36">
        <v>0</v>
      </c>
      <c r="EY408" s="36">
        <v>0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0</v>
      </c>
      <c r="FF408" s="36">
        <v>0</v>
      </c>
      <c r="FG408" s="36">
        <v>0</v>
      </c>
      <c r="FH408" s="36">
        <v>0</v>
      </c>
      <c r="FI408" s="36">
        <v>0</v>
      </c>
      <c r="FJ408" s="36">
        <v>0</v>
      </c>
      <c r="FK408" s="36">
        <v>0</v>
      </c>
      <c r="FL408" s="36">
        <v>0</v>
      </c>
      <c r="FM408" s="36">
        <v>0</v>
      </c>
      <c r="FN408" s="36">
        <v>0</v>
      </c>
      <c r="FO408" s="36">
        <v>0</v>
      </c>
      <c r="FP408" s="36">
        <v>0</v>
      </c>
      <c r="FQ408" s="36">
        <v>698599</v>
      </c>
      <c r="FR408" s="36">
        <v>0</v>
      </c>
      <c r="FS408" s="37"/>
      <c r="FT408" s="39">
        <f t="shared" si="220"/>
        <v>102030</v>
      </c>
      <c r="FU408" s="39">
        <f t="shared" si="221"/>
        <v>1085</v>
      </c>
      <c r="FV408" s="39">
        <f t="shared" si="222"/>
        <v>0</v>
      </c>
      <c r="FW408" s="39">
        <f t="shared" si="223"/>
        <v>2928437</v>
      </c>
      <c r="FX408" s="39">
        <f t="shared" si="224"/>
        <v>0</v>
      </c>
      <c r="FY408" s="39">
        <f t="shared" si="225"/>
        <v>60404</v>
      </c>
      <c r="FZ408" s="39">
        <f t="shared" si="226"/>
        <v>0</v>
      </c>
      <c r="GA408" s="39">
        <f t="shared" si="227"/>
        <v>53534</v>
      </c>
      <c r="GB408" s="39">
        <f t="shared" si="228"/>
        <v>479376</v>
      </c>
      <c r="GC408" s="39">
        <f t="shared" si="229"/>
        <v>0</v>
      </c>
      <c r="GD408" s="39">
        <f t="shared" si="230"/>
        <v>0</v>
      </c>
      <c r="GE408" s="39">
        <f t="shared" si="231"/>
        <v>0</v>
      </c>
      <c r="GF408" s="39"/>
      <c r="GG408" s="39"/>
      <c r="GH408" s="39">
        <f t="shared" si="232"/>
        <v>0</v>
      </c>
      <c r="GI408" s="39">
        <f t="shared" si="233"/>
        <v>0</v>
      </c>
      <c r="GJ408" s="39">
        <f t="shared" si="234"/>
        <v>3624866</v>
      </c>
      <c r="GK408" s="39"/>
      <c r="GL408" s="39">
        <f t="shared" si="235"/>
        <v>0</v>
      </c>
      <c r="GM408" s="39"/>
      <c r="GN408" s="39">
        <f t="shared" si="240"/>
        <v>0</v>
      </c>
      <c r="GO408" s="40">
        <f t="shared" si="236"/>
        <v>688725</v>
      </c>
      <c r="GP408" s="40">
        <f t="shared" si="237"/>
        <v>4313591</v>
      </c>
      <c r="GQ408" s="40">
        <f t="shared" si="238"/>
        <v>4313591</v>
      </c>
      <c r="GR408" s="39" t="str">
        <f>IFERROR(VLOOKUP(CONCATENATE(C408,R408,S408),'Clientes Afectados'!$L$4:$M$249,2,0),"NO")</f>
        <v>NO</v>
      </c>
      <c r="GS408" s="64">
        <f t="shared" si="239"/>
        <v>32</v>
      </c>
      <c r="GT408" s="39" t="e">
        <f>+IF(GS408&gt;#REF!,"SI","NO")</f>
        <v>#REF!</v>
      </c>
    </row>
    <row r="409" spans="1:202" x14ac:dyDescent="0.25">
      <c r="A409" s="35">
        <v>42887</v>
      </c>
      <c r="B409" s="36">
        <v>1594986</v>
      </c>
      <c r="C409" s="36">
        <v>533097</v>
      </c>
      <c r="D409" s="36">
        <v>533097</v>
      </c>
      <c r="E409" s="37" t="s">
        <v>247</v>
      </c>
      <c r="F409" s="37" t="s">
        <v>229</v>
      </c>
      <c r="G409" s="37" t="s">
        <v>248</v>
      </c>
      <c r="H409" s="85" t="s">
        <v>231</v>
      </c>
      <c r="I409" s="37" t="s">
        <v>244</v>
      </c>
      <c r="J409" s="37" t="s">
        <v>233</v>
      </c>
      <c r="K409" s="37" t="s">
        <v>234</v>
      </c>
      <c r="L409" s="37" t="s">
        <v>235</v>
      </c>
      <c r="M409" s="37" t="s">
        <v>369</v>
      </c>
      <c r="N409" s="37" t="s">
        <v>245</v>
      </c>
      <c r="O409" s="37" t="s">
        <v>245</v>
      </c>
      <c r="P409" s="37" t="s">
        <v>239</v>
      </c>
      <c r="Q409" s="37" t="s">
        <v>240</v>
      </c>
      <c r="R409" s="38">
        <v>42860</v>
      </c>
      <c r="S409" s="38">
        <v>42892</v>
      </c>
      <c r="T409" s="38">
        <v>42893</v>
      </c>
      <c r="U409" s="36">
        <v>196870795</v>
      </c>
      <c r="V409" s="36">
        <v>48338</v>
      </c>
      <c r="W409" s="36">
        <v>0</v>
      </c>
      <c r="X409" s="36">
        <v>18659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95</v>
      </c>
      <c r="AE409" s="36">
        <v>98</v>
      </c>
      <c r="AF409" s="36">
        <v>93</v>
      </c>
      <c r="AG409" s="36">
        <v>93</v>
      </c>
      <c r="AH409" s="36">
        <v>200679</v>
      </c>
      <c r="AI409" s="36">
        <v>1291</v>
      </c>
      <c r="AJ409" s="36">
        <v>0</v>
      </c>
      <c r="AK409" s="36">
        <v>3466409</v>
      </c>
      <c r="AL409" s="36"/>
      <c r="AM409" s="36"/>
      <c r="AN409" s="36">
        <v>0</v>
      </c>
      <c r="AO409" s="36"/>
      <c r="AP409" s="36"/>
      <c r="AQ409" s="36">
        <v>0</v>
      </c>
      <c r="AR409" s="36">
        <v>0</v>
      </c>
      <c r="AS409" s="36">
        <v>0</v>
      </c>
      <c r="AT409" s="36">
        <v>71500</v>
      </c>
      <c r="AU409" s="36">
        <v>0</v>
      </c>
      <c r="AV409" s="36">
        <v>0</v>
      </c>
      <c r="AW409" s="36"/>
      <c r="AX409" s="36">
        <v>0</v>
      </c>
      <c r="AY409" s="36">
        <v>62431</v>
      </c>
      <c r="AZ409" s="36">
        <v>535884</v>
      </c>
      <c r="BA409" s="36">
        <v>0</v>
      </c>
      <c r="BB409" s="36">
        <v>0</v>
      </c>
      <c r="BC409" s="36">
        <v>0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>
        <v>0</v>
      </c>
      <c r="BN409" s="36">
        <v>0</v>
      </c>
      <c r="BO409" s="36">
        <v>0</v>
      </c>
      <c r="BP409" s="36">
        <v>0</v>
      </c>
      <c r="BQ409" s="36">
        <v>0</v>
      </c>
      <c r="BR409" s="36">
        <v>0</v>
      </c>
      <c r="BS409" s="36">
        <v>0</v>
      </c>
      <c r="BT409" s="36">
        <v>0</v>
      </c>
      <c r="BU409" s="36">
        <v>0</v>
      </c>
      <c r="BV409" s="36">
        <v>0</v>
      </c>
      <c r="BW409" s="36">
        <v>0</v>
      </c>
      <c r="BX409" s="3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3645542</v>
      </c>
      <c r="CE409" s="36">
        <v>4338195</v>
      </c>
      <c r="CF409" s="36">
        <v>0</v>
      </c>
      <c r="CG409" s="36">
        <v>692653</v>
      </c>
      <c r="CH409" s="36">
        <v>0</v>
      </c>
      <c r="CI409" s="36">
        <v>0</v>
      </c>
      <c r="CJ409" s="36">
        <v>0</v>
      </c>
      <c r="CK409" s="36">
        <v>0</v>
      </c>
      <c r="CL409" s="36">
        <v>692653</v>
      </c>
      <c r="CM409" s="36">
        <v>-4338195</v>
      </c>
      <c r="CN409" s="36">
        <v>0</v>
      </c>
      <c r="CO409" s="36">
        <v>0</v>
      </c>
      <c r="CP409" s="36">
        <v>0</v>
      </c>
      <c r="CQ409" s="36">
        <v>0</v>
      </c>
      <c r="CR409" s="36">
        <v>0</v>
      </c>
      <c r="CS409" s="36">
        <v>0</v>
      </c>
      <c r="CT409" s="36">
        <v>0</v>
      </c>
      <c r="CU409" s="36">
        <v>0</v>
      </c>
      <c r="CV409" s="36">
        <v>0</v>
      </c>
      <c r="CW409" s="36">
        <v>0</v>
      </c>
      <c r="CX409" s="36">
        <v>0</v>
      </c>
      <c r="CY409" s="36">
        <v>0</v>
      </c>
      <c r="CZ409" s="36">
        <v>0</v>
      </c>
      <c r="DA409" s="36">
        <v>0</v>
      </c>
      <c r="DB409" s="36">
        <v>0</v>
      </c>
      <c r="DC409" s="36">
        <v>0</v>
      </c>
      <c r="DD409" s="36">
        <v>0</v>
      </c>
      <c r="DE409" s="36">
        <v>-4338195</v>
      </c>
      <c r="DF409" s="36">
        <v>0</v>
      </c>
      <c r="DG409" s="36">
        <v>0</v>
      </c>
      <c r="DH409" s="36">
        <v>0</v>
      </c>
      <c r="DI409" s="36">
        <v>0</v>
      </c>
      <c r="DJ409" s="36">
        <v>0</v>
      </c>
      <c r="DK409" s="36">
        <v>0</v>
      </c>
      <c r="DL409" s="36">
        <v>0</v>
      </c>
      <c r="DM409" s="36">
        <v>0</v>
      </c>
      <c r="DN409" s="36">
        <v>0</v>
      </c>
      <c r="DO409" s="36">
        <v>0</v>
      </c>
      <c r="DP409" s="36">
        <v>0</v>
      </c>
      <c r="DQ409" s="36">
        <v>0</v>
      </c>
      <c r="DR409" s="36">
        <v>0</v>
      </c>
      <c r="DS409" s="36">
        <v>0</v>
      </c>
      <c r="DT409" s="36">
        <v>0</v>
      </c>
      <c r="DU409" s="36">
        <v>0</v>
      </c>
      <c r="DV409" s="36">
        <v>0</v>
      </c>
      <c r="DW409" s="36">
        <v>0</v>
      </c>
      <c r="DX409" s="36">
        <v>0</v>
      </c>
      <c r="DY409" s="36">
        <v>0</v>
      </c>
      <c r="DZ409" s="36">
        <v>0</v>
      </c>
      <c r="EA409" s="36">
        <v>0</v>
      </c>
      <c r="EB409" s="36">
        <v>0</v>
      </c>
      <c r="EC409" s="36">
        <v>0</v>
      </c>
      <c r="ED409" s="36">
        <v>0</v>
      </c>
      <c r="EE409" s="36">
        <v>0</v>
      </c>
      <c r="EF409" s="36">
        <v>0</v>
      </c>
      <c r="EG409" s="36">
        <v>0</v>
      </c>
      <c r="EH409" s="36">
        <v>0</v>
      </c>
      <c r="EI409" s="36">
        <v>0</v>
      </c>
      <c r="EJ409" s="36">
        <v>0</v>
      </c>
      <c r="EK409" s="36">
        <v>0</v>
      </c>
      <c r="EL409" s="36">
        <v>0</v>
      </c>
      <c r="EM409" s="36">
        <v>0</v>
      </c>
      <c r="EN409" s="36">
        <v>0</v>
      </c>
      <c r="EO409" s="36">
        <v>0</v>
      </c>
      <c r="EP409" s="36">
        <v>0</v>
      </c>
      <c r="EQ409" s="36">
        <v>0</v>
      </c>
      <c r="ER409" s="36">
        <v>0</v>
      </c>
      <c r="ES409" s="36">
        <v>0</v>
      </c>
      <c r="ET409" s="36">
        <v>0</v>
      </c>
      <c r="EU409" s="36">
        <v>0</v>
      </c>
      <c r="EV409" s="36">
        <v>0</v>
      </c>
      <c r="EW409" s="36">
        <v>0</v>
      </c>
      <c r="EX409" s="36">
        <v>0</v>
      </c>
      <c r="EY409" s="36">
        <v>0</v>
      </c>
      <c r="EZ409" s="36">
        <v>0</v>
      </c>
      <c r="FA409" s="36">
        <v>0</v>
      </c>
      <c r="FB409" s="36">
        <v>0</v>
      </c>
      <c r="FC409" s="36">
        <v>0</v>
      </c>
      <c r="FD409" s="36">
        <v>0</v>
      </c>
      <c r="FE409" s="36">
        <v>0</v>
      </c>
      <c r="FF409" s="36">
        <v>0</v>
      </c>
      <c r="FG409" s="36">
        <v>0</v>
      </c>
      <c r="FH409" s="36">
        <v>0</v>
      </c>
      <c r="FI409" s="36">
        <v>0</v>
      </c>
      <c r="FJ409" s="36">
        <v>0</v>
      </c>
      <c r="FK409" s="36">
        <v>0</v>
      </c>
      <c r="FL409" s="36">
        <v>0</v>
      </c>
      <c r="FM409" s="36">
        <v>0</v>
      </c>
      <c r="FN409" s="36">
        <v>0</v>
      </c>
      <c r="FO409" s="36">
        <v>0</v>
      </c>
      <c r="FP409" s="36">
        <v>0</v>
      </c>
      <c r="FQ409" s="36">
        <v>692653</v>
      </c>
      <c r="FR409" s="36">
        <v>0</v>
      </c>
      <c r="FS409" s="37"/>
      <c r="FT409" s="39">
        <f t="shared" si="220"/>
        <v>168638</v>
      </c>
      <c r="FU409" s="39">
        <f t="shared" si="221"/>
        <v>1085</v>
      </c>
      <c r="FV409" s="39">
        <f t="shared" si="222"/>
        <v>0</v>
      </c>
      <c r="FW409" s="39">
        <f t="shared" si="223"/>
        <v>2912949</v>
      </c>
      <c r="FX409" s="39">
        <f t="shared" si="224"/>
        <v>0</v>
      </c>
      <c r="FY409" s="39">
        <f t="shared" si="225"/>
        <v>60084</v>
      </c>
      <c r="FZ409" s="39">
        <f t="shared" si="226"/>
        <v>0</v>
      </c>
      <c r="GA409" s="39">
        <f t="shared" si="227"/>
        <v>52463</v>
      </c>
      <c r="GB409" s="39">
        <f t="shared" si="228"/>
        <v>450323</v>
      </c>
      <c r="GC409" s="39">
        <f t="shared" si="229"/>
        <v>0</v>
      </c>
      <c r="GD409" s="39">
        <f t="shared" si="230"/>
        <v>0</v>
      </c>
      <c r="GE409" s="39">
        <f t="shared" si="231"/>
        <v>0</v>
      </c>
      <c r="GF409" s="39"/>
      <c r="GG409" s="39"/>
      <c r="GH409" s="39">
        <f t="shared" si="232"/>
        <v>0</v>
      </c>
      <c r="GI409" s="39">
        <f t="shared" si="233"/>
        <v>0</v>
      </c>
      <c r="GJ409" s="39">
        <f t="shared" si="234"/>
        <v>3645542</v>
      </c>
      <c r="GK409" s="39"/>
      <c r="GL409" s="39">
        <f t="shared" si="235"/>
        <v>0</v>
      </c>
      <c r="GM409" s="39"/>
      <c r="GN409" s="39">
        <f t="shared" si="240"/>
        <v>0</v>
      </c>
      <c r="GO409" s="40">
        <f t="shared" si="236"/>
        <v>692653</v>
      </c>
      <c r="GP409" s="40">
        <f t="shared" si="237"/>
        <v>4338195</v>
      </c>
      <c r="GQ409" s="40">
        <f t="shared" si="238"/>
        <v>4338195</v>
      </c>
      <c r="GR409" s="39" t="str">
        <f>IFERROR(VLOOKUP(CONCATENATE(C409,R409,S409),'Clientes Afectados'!$L$4:$M$249,2,0),"NO")</f>
        <v>NO</v>
      </c>
      <c r="GS409" s="64">
        <f t="shared" si="239"/>
        <v>32</v>
      </c>
      <c r="GT409" s="39" t="e">
        <f>+IF(GS409&gt;#REF!,"SI","NO")</f>
        <v>#REF!</v>
      </c>
    </row>
    <row r="410" spans="1:202" x14ac:dyDescent="0.25">
      <c r="A410" s="35">
        <v>42887</v>
      </c>
      <c r="B410" s="36">
        <v>1594986</v>
      </c>
      <c r="C410" s="36">
        <v>533104</v>
      </c>
      <c r="D410" s="36">
        <v>533104</v>
      </c>
      <c r="E410" s="37" t="s">
        <v>250</v>
      </c>
      <c r="F410" s="37" t="s">
        <v>229</v>
      </c>
      <c r="G410" s="37" t="s">
        <v>251</v>
      </c>
      <c r="H410" s="85" t="s">
        <v>231</v>
      </c>
      <c r="I410" s="37" t="s">
        <v>244</v>
      </c>
      <c r="J410" s="37" t="s">
        <v>233</v>
      </c>
      <c r="K410" s="37" t="s">
        <v>234</v>
      </c>
      <c r="L410" s="37" t="s">
        <v>235</v>
      </c>
      <c r="M410" s="37" t="s">
        <v>252</v>
      </c>
      <c r="N410" s="37" t="s">
        <v>237</v>
      </c>
      <c r="O410" s="37" t="s">
        <v>253</v>
      </c>
      <c r="P410" s="37" t="s">
        <v>239</v>
      </c>
      <c r="Q410" s="37" t="s">
        <v>240</v>
      </c>
      <c r="R410" s="38">
        <v>42860</v>
      </c>
      <c r="S410" s="38">
        <v>42892</v>
      </c>
      <c r="T410" s="38">
        <v>42893</v>
      </c>
      <c r="U410" s="36">
        <v>196870795</v>
      </c>
      <c r="V410" s="36">
        <v>712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2</v>
      </c>
      <c r="AE410" s="36">
        <v>63</v>
      </c>
      <c r="AF410" s="36">
        <v>1</v>
      </c>
      <c r="AG410" s="36">
        <v>1</v>
      </c>
      <c r="AH410" s="36">
        <v>147035</v>
      </c>
      <c r="AI410" s="36">
        <v>1291</v>
      </c>
      <c r="AJ410" s="36">
        <v>0</v>
      </c>
      <c r="AK410" s="36">
        <v>51059</v>
      </c>
      <c r="AL410" s="36"/>
      <c r="AM410" s="36"/>
      <c r="AN410" s="36">
        <v>0</v>
      </c>
      <c r="AO410" s="36"/>
      <c r="AP410" s="36"/>
      <c r="AQ410" s="36">
        <v>0</v>
      </c>
      <c r="AR410" s="36">
        <v>0</v>
      </c>
      <c r="AS410" s="36">
        <v>0</v>
      </c>
      <c r="AT410" s="36">
        <v>1053</v>
      </c>
      <c r="AU410" s="36">
        <v>0</v>
      </c>
      <c r="AV410" s="36">
        <v>0</v>
      </c>
      <c r="AW410" s="36"/>
      <c r="AX410" s="36">
        <v>0</v>
      </c>
      <c r="AY410" s="36">
        <v>40134</v>
      </c>
      <c r="AZ410" s="36">
        <v>5762</v>
      </c>
      <c r="BA410" s="36">
        <v>0</v>
      </c>
      <c r="BB410" s="36">
        <v>0</v>
      </c>
      <c r="BC410" s="36">
        <v>0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0</v>
      </c>
      <c r="BN410" s="36">
        <v>0</v>
      </c>
      <c r="BO410" s="36">
        <v>0</v>
      </c>
      <c r="BP410" s="36">
        <v>0</v>
      </c>
      <c r="BQ410" s="36">
        <v>0</v>
      </c>
      <c r="BR410" s="36">
        <v>0</v>
      </c>
      <c r="BS410" s="36">
        <v>0</v>
      </c>
      <c r="BT410" s="36">
        <v>0</v>
      </c>
      <c r="BU410" s="36">
        <v>0</v>
      </c>
      <c r="BV410" s="36">
        <v>0</v>
      </c>
      <c r="BW410" s="36">
        <v>0</v>
      </c>
      <c r="BX410" s="3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207004</v>
      </c>
      <c r="CE410" s="36">
        <v>246335</v>
      </c>
      <c r="CF410" s="36">
        <v>0</v>
      </c>
      <c r="CG410" s="36">
        <v>39331</v>
      </c>
      <c r="CH410" s="36">
        <v>0</v>
      </c>
      <c r="CI410" s="36">
        <v>0</v>
      </c>
      <c r="CJ410" s="36">
        <v>0</v>
      </c>
      <c r="CK410" s="36">
        <v>0</v>
      </c>
      <c r="CL410" s="36">
        <v>39331</v>
      </c>
      <c r="CM410" s="36">
        <v>-246335</v>
      </c>
      <c r="CN410" s="36">
        <v>0</v>
      </c>
      <c r="CO410" s="36">
        <v>0</v>
      </c>
      <c r="CP410" s="36">
        <v>0</v>
      </c>
      <c r="CQ410" s="36">
        <v>0</v>
      </c>
      <c r="CR410" s="36">
        <v>0</v>
      </c>
      <c r="CS410" s="36">
        <v>0</v>
      </c>
      <c r="CT410" s="36">
        <v>0</v>
      </c>
      <c r="CU410" s="36">
        <v>0</v>
      </c>
      <c r="CV410" s="36">
        <v>0</v>
      </c>
      <c r="CW410" s="36">
        <v>0</v>
      </c>
      <c r="CX410" s="36">
        <v>0</v>
      </c>
      <c r="CY410" s="36">
        <v>0</v>
      </c>
      <c r="CZ410" s="36">
        <v>0</v>
      </c>
      <c r="DA410" s="36">
        <v>0</v>
      </c>
      <c r="DB410" s="36">
        <v>0</v>
      </c>
      <c r="DC410" s="36">
        <v>0</v>
      </c>
      <c r="DD410" s="36">
        <v>0</v>
      </c>
      <c r="DE410" s="36">
        <v>-246335</v>
      </c>
      <c r="DF410" s="36">
        <v>0</v>
      </c>
      <c r="DG410" s="36">
        <v>0</v>
      </c>
      <c r="DH410" s="36">
        <v>0</v>
      </c>
      <c r="DI410" s="36">
        <v>0</v>
      </c>
      <c r="DJ410" s="36">
        <v>0</v>
      </c>
      <c r="DK410" s="36">
        <v>0</v>
      </c>
      <c r="DL410" s="36">
        <v>0</v>
      </c>
      <c r="DM410" s="36">
        <v>0</v>
      </c>
      <c r="DN410" s="36">
        <v>0</v>
      </c>
      <c r="DO410" s="36">
        <v>0</v>
      </c>
      <c r="DP410" s="36">
        <v>0</v>
      </c>
      <c r="DQ410" s="36">
        <v>0</v>
      </c>
      <c r="DR410" s="36">
        <v>0</v>
      </c>
      <c r="DS410" s="36">
        <v>0</v>
      </c>
      <c r="DT410" s="36">
        <v>0</v>
      </c>
      <c r="DU410" s="36">
        <v>0</v>
      </c>
      <c r="DV410" s="36">
        <v>0</v>
      </c>
      <c r="DW410" s="36">
        <v>0</v>
      </c>
      <c r="DX410" s="36">
        <v>0</v>
      </c>
      <c r="DY410" s="36">
        <v>0</v>
      </c>
      <c r="DZ410" s="36">
        <v>0</v>
      </c>
      <c r="EA410" s="36">
        <v>0</v>
      </c>
      <c r="EB410" s="36">
        <v>0</v>
      </c>
      <c r="EC410" s="36">
        <v>0</v>
      </c>
      <c r="ED410" s="36">
        <v>0</v>
      </c>
      <c r="EE410" s="36">
        <v>0</v>
      </c>
      <c r="EF410" s="36">
        <v>0</v>
      </c>
      <c r="EG410" s="36">
        <v>0</v>
      </c>
      <c r="EH410" s="36">
        <v>0</v>
      </c>
      <c r="EI410" s="36">
        <v>0</v>
      </c>
      <c r="EJ410" s="36">
        <v>0</v>
      </c>
      <c r="EK410" s="36">
        <v>0</v>
      </c>
      <c r="EL410" s="36">
        <v>0</v>
      </c>
      <c r="EM410" s="36">
        <v>0</v>
      </c>
      <c r="EN410" s="36">
        <v>0</v>
      </c>
      <c r="EO410" s="36">
        <v>0</v>
      </c>
      <c r="EP410" s="36">
        <v>0</v>
      </c>
      <c r="EQ410" s="36">
        <v>0</v>
      </c>
      <c r="ER410" s="36">
        <v>0</v>
      </c>
      <c r="ES410" s="36">
        <v>0</v>
      </c>
      <c r="ET410" s="36">
        <v>0</v>
      </c>
      <c r="EU410" s="36">
        <v>0</v>
      </c>
      <c r="EV410" s="36">
        <v>0</v>
      </c>
      <c r="EW410" s="36">
        <v>0</v>
      </c>
      <c r="EX410" s="36">
        <v>0</v>
      </c>
      <c r="EY410" s="36">
        <v>0</v>
      </c>
      <c r="EZ410" s="36">
        <v>0</v>
      </c>
      <c r="FA410" s="36">
        <v>0</v>
      </c>
      <c r="FB410" s="36">
        <v>0</v>
      </c>
      <c r="FC410" s="36">
        <v>0</v>
      </c>
      <c r="FD410" s="36">
        <v>0</v>
      </c>
      <c r="FE410" s="36">
        <v>0</v>
      </c>
      <c r="FF410" s="36">
        <v>0</v>
      </c>
      <c r="FG410" s="36">
        <v>0</v>
      </c>
      <c r="FH410" s="36">
        <v>0</v>
      </c>
      <c r="FI410" s="36">
        <v>0</v>
      </c>
      <c r="FJ410" s="36">
        <v>0</v>
      </c>
      <c r="FK410" s="36">
        <v>0</v>
      </c>
      <c r="FL410" s="36">
        <v>0</v>
      </c>
      <c r="FM410" s="36">
        <v>0</v>
      </c>
      <c r="FN410" s="36">
        <v>0</v>
      </c>
      <c r="FO410" s="36">
        <v>0</v>
      </c>
      <c r="FP410" s="36">
        <v>0</v>
      </c>
      <c r="FQ410" s="36">
        <v>39331</v>
      </c>
      <c r="FR410" s="36">
        <v>0</v>
      </c>
      <c r="FS410" s="37"/>
      <c r="FT410" s="39">
        <f t="shared" si="220"/>
        <v>123559</v>
      </c>
      <c r="FU410" s="39">
        <f t="shared" si="221"/>
        <v>1085</v>
      </c>
      <c r="FV410" s="39">
        <f t="shared" si="222"/>
        <v>0</v>
      </c>
      <c r="FW410" s="39">
        <f t="shared" si="223"/>
        <v>42907</v>
      </c>
      <c r="FX410" s="39">
        <f t="shared" si="224"/>
        <v>0</v>
      </c>
      <c r="FY410" s="39">
        <f t="shared" si="225"/>
        <v>885</v>
      </c>
      <c r="FZ410" s="39">
        <f t="shared" si="226"/>
        <v>0</v>
      </c>
      <c r="GA410" s="39">
        <f t="shared" si="227"/>
        <v>33726</v>
      </c>
      <c r="GB410" s="39">
        <f t="shared" si="228"/>
        <v>4842</v>
      </c>
      <c r="GC410" s="39">
        <f t="shared" si="229"/>
        <v>0</v>
      </c>
      <c r="GD410" s="39">
        <f t="shared" si="230"/>
        <v>0</v>
      </c>
      <c r="GE410" s="39">
        <f t="shared" si="231"/>
        <v>0</v>
      </c>
      <c r="GF410" s="39"/>
      <c r="GG410" s="39"/>
      <c r="GH410" s="39">
        <f t="shared" si="232"/>
        <v>0</v>
      </c>
      <c r="GI410" s="39">
        <f t="shared" si="233"/>
        <v>0</v>
      </c>
      <c r="GJ410" s="39">
        <f t="shared" si="234"/>
        <v>207004</v>
      </c>
      <c r="GK410" s="39"/>
      <c r="GL410" s="39">
        <f t="shared" si="235"/>
        <v>0</v>
      </c>
      <c r="GM410" s="39"/>
      <c r="GN410" s="39">
        <f t="shared" si="240"/>
        <v>0</v>
      </c>
      <c r="GO410" s="40">
        <f t="shared" si="236"/>
        <v>39331</v>
      </c>
      <c r="GP410" s="40">
        <f t="shared" si="237"/>
        <v>246335</v>
      </c>
      <c r="GQ410" s="40">
        <f t="shared" si="238"/>
        <v>246335</v>
      </c>
      <c r="GR410" s="39" t="str">
        <f>IFERROR(VLOOKUP(CONCATENATE(C410,R410,S410),'Clientes Afectados'!$L$4:$M$249,2,0),"NO")</f>
        <v>NO</v>
      </c>
      <c r="GS410" s="64">
        <f t="shared" si="239"/>
        <v>32</v>
      </c>
      <c r="GT410" s="39" t="e">
        <f>+IF(GS410&gt;#REF!,"SI","NO")</f>
        <v>#REF!</v>
      </c>
    </row>
    <row r="411" spans="1:202" x14ac:dyDescent="0.25">
      <c r="A411" s="35">
        <v>42887</v>
      </c>
      <c r="B411" s="36">
        <v>1594986</v>
      </c>
      <c r="C411" s="36">
        <v>533110</v>
      </c>
      <c r="D411" s="36">
        <v>533110</v>
      </c>
      <c r="E411" s="37" t="s">
        <v>254</v>
      </c>
      <c r="F411" s="37" t="s">
        <v>229</v>
      </c>
      <c r="G411" s="37" t="s">
        <v>255</v>
      </c>
      <c r="H411" s="85" t="s">
        <v>231</v>
      </c>
      <c r="I411" s="37" t="s">
        <v>244</v>
      </c>
      <c r="J411" s="37" t="s">
        <v>233</v>
      </c>
      <c r="K411" s="37" t="s">
        <v>234</v>
      </c>
      <c r="L411" s="37" t="s">
        <v>235</v>
      </c>
      <c r="M411" s="37" t="s">
        <v>252</v>
      </c>
      <c r="N411" s="37" t="s">
        <v>256</v>
      </c>
      <c r="O411" s="37" t="s">
        <v>253</v>
      </c>
      <c r="P411" s="37" t="s">
        <v>239</v>
      </c>
      <c r="Q411" s="37" t="s">
        <v>240</v>
      </c>
      <c r="R411" s="38">
        <v>42860</v>
      </c>
      <c r="S411" s="38">
        <v>42892</v>
      </c>
      <c r="T411" s="38">
        <v>42893</v>
      </c>
      <c r="U411" s="36">
        <v>196870795</v>
      </c>
      <c r="V411" s="36">
        <v>0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36">
        <v>1461</v>
      </c>
      <c r="AD411" s="36">
        <v>0</v>
      </c>
      <c r="AE411" s="36">
        <v>0</v>
      </c>
      <c r="AF411" s="36">
        <v>0</v>
      </c>
      <c r="AG411" s="36">
        <v>0</v>
      </c>
      <c r="AH411" s="36">
        <v>147035</v>
      </c>
      <c r="AI411" s="36">
        <v>1291</v>
      </c>
      <c r="AJ411" s="36">
        <v>0</v>
      </c>
      <c r="AK411" s="36">
        <v>104771</v>
      </c>
      <c r="AL411" s="36"/>
      <c r="AM411" s="36"/>
      <c r="AN411" s="36">
        <v>0</v>
      </c>
      <c r="AO411" s="36"/>
      <c r="AP411" s="36"/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/>
      <c r="AX411" s="36">
        <v>0</v>
      </c>
      <c r="AY411" s="36">
        <v>24845</v>
      </c>
      <c r="AZ411" s="36">
        <v>0</v>
      </c>
      <c r="BA411" s="36">
        <v>0</v>
      </c>
      <c r="BB411" s="36">
        <v>0</v>
      </c>
      <c r="BC411" s="36">
        <v>0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>
        <v>0</v>
      </c>
      <c r="BN411" s="36">
        <v>0</v>
      </c>
      <c r="BO411" s="36">
        <v>0</v>
      </c>
      <c r="BP411" s="36">
        <v>0</v>
      </c>
      <c r="BQ411" s="36">
        <v>0</v>
      </c>
      <c r="BR411" s="36">
        <v>0</v>
      </c>
      <c r="BS411" s="36">
        <v>0</v>
      </c>
      <c r="BT411" s="36">
        <v>0</v>
      </c>
      <c r="BU411" s="36">
        <v>0</v>
      </c>
      <c r="BV411" s="36">
        <v>0</v>
      </c>
      <c r="BW411" s="36">
        <v>0</v>
      </c>
      <c r="BX411" s="3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233565</v>
      </c>
      <c r="CE411" s="36">
        <v>277942</v>
      </c>
      <c r="CF411" s="36">
        <v>0</v>
      </c>
      <c r="CG411" s="36">
        <v>44377</v>
      </c>
      <c r="CH411" s="36">
        <v>0</v>
      </c>
      <c r="CI411" s="36">
        <v>0</v>
      </c>
      <c r="CJ411" s="36">
        <v>0</v>
      </c>
      <c r="CK411" s="36">
        <v>0</v>
      </c>
      <c r="CL411" s="36">
        <v>44377</v>
      </c>
      <c r="CM411" s="36">
        <v>-277942</v>
      </c>
      <c r="CN411" s="36">
        <v>0</v>
      </c>
      <c r="CO411" s="36">
        <v>0</v>
      </c>
      <c r="CP411" s="36">
        <v>0</v>
      </c>
      <c r="CQ411" s="36">
        <v>0</v>
      </c>
      <c r="CR411" s="36">
        <v>0</v>
      </c>
      <c r="CS411" s="36">
        <v>0</v>
      </c>
      <c r="CT411" s="36">
        <v>0</v>
      </c>
      <c r="CU411" s="36">
        <v>0</v>
      </c>
      <c r="CV411" s="36">
        <v>0</v>
      </c>
      <c r="CW411" s="36">
        <v>0</v>
      </c>
      <c r="CX411" s="36">
        <v>0</v>
      </c>
      <c r="CY411" s="36">
        <v>0</v>
      </c>
      <c r="CZ411" s="36">
        <v>0</v>
      </c>
      <c r="DA411" s="36">
        <v>0</v>
      </c>
      <c r="DB411" s="36">
        <v>0</v>
      </c>
      <c r="DC411" s="36">
        <v>0</v>
      </c>
      <c r="DD411" s="36">
        <v>0</v>
      </c>
      <c r="DE411" s="36">
        <v>-277942</v>
      </c>
      <c r="DF411" s="36">
        <v>0</v>
      </c>
      <c r="DG411" s="36">
        <v>0</v>
      </c>
      <c r="DH411" s="36">
        <v>0</v>
      </c>
      <c r="DI411" s="36">
        <v>0</v>
      </c>
      <c r="DJ411" s="36">
        <v>0</v>
      </c>
      <c r="DK411" s="36">
        <v>0</v>
      </c>
      <c r="DL411" s="36">
        <v>0</v>
      </c>
      <c r="DM411" s="36">
        <v>0</v>
      </c>
      <c r="DN411" s="36">
        <v>0</v>
      </c>
      <c r="DO411" s="36">
        <v>0</v>
      </c>
      <c r="DP411" s="36">
        <v>0</v>
      </c>
      <c r="DQ411" s="36">
        <v>0</v>
      </c>
      <c r="DR411" s="36">
        <v>0</v>
      </c>
      <c r="DS411" s="36">
        <v>0</v>
      </c>
      <c r="DT411" s="36">
        <v>0</v>
      </c>
      <c r="DU411" s="36">
        <v>0</v>
      </c>
      <c r="DV411" s="36">
        <v>0</v>
      </c>
      <c r="DW411" s="36">
        <v>0</v>
      </c>
      <c r="DX411" s="36">
        <v>0</v>
      </c>
      <c r="DY411" s="36">
        <v>0</v>
      </c>
      <c r="DZ411" s="36">
        <v>0</v>
      </c>
      <c r="EA411" s="36">
        <v>0</v>
      </c>
      <c r="EB411" s="36">
        <v>0</v>
      </c>
      <c r="EC411" s="36">
        <v>0</v>
      </c>
      <c r="ED411" s="36">
        <v>0</v>
      </c>
      <c r="EE411" s="36">
        <v>0</v>
      </c>
      <c r="EF411" s="36">
        <v>0</v>
      </c>
      <c r="EG411" s="36">
        <v>0</v>
      </c>
      <c r="EH411" s="36">
        <v>0</v>
      </c>
      <c r="EI411" s="36">
        <v>0</v>
      </c>
      <c r="EJ411" s="36">
        <v>0</v>
      </c>
      <c r="EK411" s="36">
        <v>0</v>
      </c>
      <c r="EL411" s="36">
        <v>0</v>
      </c>
      <c r="EM411" s="36">
        <v>0</v>
      </c>
      <c r="EN411" s="36">
        <v>0</v>
      </c>
      <c r="EO411" s="36">
        <v>0</v>
      </c>
      <c r="EP411" s="36">
        <v>0</v>
      </c>
      <c r="EQ411" s="36">
        <v>0</v>
      </c>
      <c r="ER411" s="36">
        <v>0</v>
      </c>
      <c r="ES411" s="36">
        <v>0</v>
      </c>
      <c r="ET411" s="36">
        <v>0</v>
      </c>
      <c r="EU411" s="36">
        <v>0</v>
      </c>
      <c r="EV411" s="36">
        <v>0</v>
      </c>
      <c r="EW411" s="36">
        <v>0</v>
      </c>
      <c r="EX411" s="36">
        <v>0</v>
      </c>
      <c r="EY411" s="36">
        <v>0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0</v>
      </c>
      <c r="FF411" s="36">
        <v>0</v>
      </c>
      <c r="FG411" s="36">
        <v>0</v>
      </c>
      <c r="FH411" s="36">
        <v>0</v>
      </c>
      <c r="FI411" s="36">
        <v>0</v>
      </c>
      <c r="FJ411" s="36">
        <v>0</v>
      </c>
      <c r="FK411" s="36">
        <v>0</v>
      </c>
      <c r="FL411" s="36">
        <v>0</v>
      </c>
      <c r="FM411" s="36">
        <v>0</v>
      </c>
      <c r="FN411" s="36">
        <v>0</v>
      </c>
      <c r="FO411" s="36">
        <v>0</v>
      </c>
      <c r="FP411" s="36">
        <v>0</v>
      </c>
      <c r="FQ411" s="36">
        <v>44377</v>
      </c>
      <c r="FR411" s="36">
        <v>0</v>
      </c>
      <c r="FS411" s="37"/>
      <c r="FT411" s="39">
        <f t="shared" si="220"/>
        <v>123559</v>
      </c>
      <c r="FU411" s="39">
        <f t="shared" si="221"/>
        <v>1085</v>
      </c>
      <c r="FV411" s="39">
        <f t="shared" si="222"/>
        <v>0</v>
      </c>
      <c r="FW411" s="39">
        <f t="shared" si="223"/>
        <v>88043</v>
      </c>
      <c r="FX411" s="39">
        <f t="shared" si="224"/>
        <v>0</v>
      </c>
      <c r="FY411" s="39">
        <f t="shared" si="225"/>
        <v>0</v>
      </c>
      <c r="FZ411" s="39">
        <f t="shared" si="226"/>
        <v>0</v>
      </c>
      <c r="GA411" s="39">
        <f t="shared" si="227"/>
        <v>20878</v>
      </c>
      <c r="GB411" s="39">
        <f t="shared" si="228"/>
        <v>0</v>
      </c>
      <c r="GC411" s="39">
        <f t="shared" si="229"/>
        <v>0</v>
      </c>
      <c r="GD411" s="39">
        <f t="shared" si="230"/>
        <v>0</v>
      </c>
      <c r="GE411" s="39">
        <f t="shared" si="231"/>
        <v>0</v>
      </c>
      <c r="GF411" s="39"/>
      <c r="GG411" s="39"/>
      <c r="GH411" s="39">
        <f t="shared" si="232"/>
        <v>0</v>
      </c>
      <c r="GI411" s="39">
        <f t="shared" si="233"/>
        <v>0</v>
      </c>
      <c r="GJ411" s="39">
        <f t="shared" si="234"/>
        <v>233565</v>
      </c>
      <c r="GK411" s="39"/>
      <c r="GL411" s="39">
        <f t="shared" si="235"/>
        <v>0</v>
      </c>
      <c r="GM411" s="39"/>
      <c r="GN411" s="39">
        <f t="shared" si="240"/>
        <v>0</v>
      </c>
      <c r="GO411" s="40">
        <f t="shared" si="236"/>
        <v>44377</v>
      </c>
      <c r="GP411" s="40">
        <f t="shared" si="237"/>
        <v>277942</v>
      </c>
      <c r="GQ411" s="40">
        <f t="shared" si="238"/>
        <v>277942</v>
      </c>
      <c r="GR411" s="39" t="str">
        <f>IFERROR(VLOOKUP(CONCATENATE(C411,R411,S411),'Clientes Afectados'!$L$4:$M$249,2,0),"NO")</f>
        <v>NO</v>
      </c>
      <c r="GS411" s="64">
        <f t="shared" si="239"/>
        <v>32</v>
      </c>
      <c r="GT411" s="39" t="e">
        <f>+IF(GS411&gt;#REF!,"SI","NO")</f>
        <v>#REF!</v>
      </c>
    </row>
    <row r="412" spans="1:202" x14ac:dyDescent="0.25">
      <c r="A412" s="35">
        <v>42887</v>
      </c>
      <c r="B412" s="36">
        <v>1594986</v>
      </c>
      <c r="C412" s="36">
        <v>533111</v>
      </c>
      <c r="D412" s="36">
        <v>533111</v>
      </c>
      <c r="E412" s="37" t="s">
        <v>257</v>
      </c>
      <c r="F412" s="37" t="s">
        <v>258</v>
      </c>
      <c r="G412" s="37" t="s">
        <v>259</v>
      </c>
      <c r="H412" s="85" t="s">
        <v>231</v>
      </c>
      <c r="I412" s="37" t="s">
        <v>244</v>
      </c>
      <c r="J412" s="37" t="s">
        <v>233</v>
      </c>
      <c r="K412" s="37" t="s">
        <v>234</v>
      </c>
      <c r="L412" s="37" t="s">
        <v>235</v>
      </c>
      <c r="M412" s="37" t="s">
        <v>252</v>
      </c>
      <c r="N412" s="37" t="s">
        <v>253</v>
      </c>
      <c r="O412" s="37" t="s">
        <v>253</v>
      </c>
      <c r="P412" s="37" t="s">
        <v>239</v>
      </c>
      <c r="Q412" s="37" t="s">
        <v>240</v>
      </c>
      <c r="R412" s="38">
        <v>42860</v>
      </c>
      <c r="S412" s="38">
        <v>42892</v>
      </c>
      <c r="T412" s="38">
        <v>42893</v>
      </c>
      <c r="U412" s="36">
        <v>196870795</v>
      </c>
      <c r="V412" s="36">
        <v>63082</v>
      </c>
      <c r="W412" s="36">
        <v>0</v>
      </c>
      <c r="X412" s="36">
        <v>17160</v>
      </c>
      <c r="Y412" s="36">
        <v>0</v>
      </c>
      <c r="Z412" s="36">
        <v>0</v>
      </c>
      <c r="AA412" s="36">
        <v>0</v>
      </c>
      <c r="AB412" s="36">
        <v>0</v>
      </c>
      <c r="AC412" s="36">
        <v>0</v>
      </c>
      <c r="AD412" s="36">
        <v>119</v>
      </c>
      <c r="AE412" s="36">
        <v>120</v>
      </c>
      <c r="AF412" s="36">
        <v>118</v>
      </c>
      <c r="AG412" s="36">
        <v>118</v>
      </c>
      <c r="AH412" s="36">
        <v>121416</v>
      </c>
      <c r="AI412" s="36">
        <v>1291</v>
      </c>
      <c r="AJ412" s="36">
        <v>0</v>
      </c>
      <c r="AK412" s="36">
        <v>4523730</v>
      </c>
      <c r="AL412" s="36"/>
      <c r="AM412" s="36"/>
      <c r="AN412" s="36">
        <v>0</v>
      </c>
      <c r="AO412" s="36"/>
      <c r="AP412" s="36"/>
      <c r="AQ412" s="36">
        <v>0</v>
      </c>
      <c r="AR412" s="36">
        <v>0</v>
      </c>
      <c r="AS412" s="36">
        <v>0</v>
      </c>
      <c r="AT412" s="36">
        <v>93309</v>
      </c>
      <c r="AU412" s="36">
        <v>0</v>
      </c>
      <c r="AV412" s="36">
        <v>0</v>
      </c>
      <c r="AW412" s="36"/>
      <c r="AX412" s="36">
        <v>0</v>
      </c>
      <c r="AY412" s="36">
        <v>76447</v>
      </c>
      <c r="AZ412" s="36">
        <v>679939</v>
      </c>
      <c r="BA412" s="36">
        <v>0</v>
      </c>
      <c r="BB412" s="36">
        <v>0</v>
      </c>
      <c r="BC412" s="36">
        <v>0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0</v>
      </c>
      <c r="BM412" s="36">
        <v>0</v>
      </c>
      <c r="BN412" s="36">
        <v>0</v>
      </c>
      <c r="BO412" s="36">
        <v>0</v>
      </c>
      <c r="BP412" s="36">
        <v>0</v>
      </c>
      <c r="BQ412" s="36">
        <v>0</v>
      </c>
      <c r="BR412" s="36">
        <v>0</v>
      </c>
      <c r="BS412" s="36">
        <v>0</v>
      </c>
      <c r="BT412" s="36">
        <v>0</v>
      </c>
      <c r="BU412" s="36">
        <v>0</v>
      </c>
      <c r="BV412" s="36">
        <v>0</v>
      </c>
      <c r="BW412" s="36">
        <v>0</v>
      </c>
      <c r="BX412" s="3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4618598</v>
      </c>
      <c r="CE412" s="36">
        <v>5496132</v>
      </c>
      <c r="CF412" s="36">
        <v>0</v>
      </c>
      <c r="CG412" s="36">
        <v>877534</v>
      </c>
      <c r="CH412" s="36">
        <v>0</v>
      </c>
      <c r="CI412" s="36">
        <v>0</v>
      </c>
      <c r="CJ412" s="36">
        <v>0</v>
      </c>
      <c r="CK412" s="36">
        <v>0</v>
      </c>
      <c r="CL412" s="36">
        <v>877534</v>
      </c>
      <c r="CM412" s="36">
        <v>-5496132</v>
      </c>
      <c r="CN412" s="36">
        <v>0</v>
      </c>
      <c r="CO412" s="36">
        <v>0</v>
      </c>
      <c r="CP412" s="36">
        <v>0</v>
      </c>
      <c r="CQ412" s="36">
        <v>0</v>
      </c>
      <c r="CR412" s="36">
        <v>0</v>
      </c>
      <c r="CS412" s="36">
        <v>0</v>
      </c>
      <c r="CT412" s="36">
        <v>0</v>
      </c>
      <c r="CU412" s="36">
        <v>0</v>
      </c>
      <c r="CV412" s="36">
        <v>0</v>
      </c>
      <c r="CW412" s="36">
        <v>0</v>
      </c>
      <c r="CX412" s="36">
        <v>0</v>
      </c>
      <c r="CY412" s="36">
        <v>0</v>
      </c>
      <c r="CZ412" s="36">
        <v>0</v>
      </c>
      <c r="DA412" s="36">
        <v>0</v>
      </c>
      <c r="DB412" s="36">
        <v>0</v>
      </c>
      <c r="DC412" s="36">
        <v>0</v>
      </c>
      <c r="DD412" s="36">
        <v>0</v>
      </c>
      <c r="DE412" s="36">
        <v>-5496132</v>
      </c>
      <c r="DF412" s="36">
        <v>0</v>
      </c>
      <c r="DG412" s="36">
        <v>0</v>
      </c>
      <c r="DH412" s="36">
        <v>0</v>
      </c>
      <c r="DI412" s="36">
        <v>0</v>
      </c>
      <c r="DJ412" s="36">
        <v>0</v>
      </c>
      <c r="DK412" s="36">
        <v>0</v>
      </c>
      <c r="DL412" s="36">
        <v>0</v>
      </c>
      <c r="DM412" s="36">
        <v>0</v>
      </c>
      <c r="DN412" s="36">
        <v>0</v>
      </c>
      <c r="DO412" s="36">
        <v>0</v>
      </c>
      <c r="DP412" s="36">
        <v>0</v>
      </c>
      <c r="DQ412" s="36">
        <v>0</v>
      </c>
      <c r="DR412" s="36">
        <v>0</v>
      </c>
      <c r="DS412" s="36">
        <v>0</v>
      </c>
      <c r="DT412" s="36">
        <v>0</v>
      </c>
      <c r="DU412" s="36">
        <v>0</v>
      </c>
      <c r="DV412" s="36">
        <v>0</v>
      </c>
      <c r="DW412" s="36">
        <v>0</v>
      </c>
      <c r="DX412" s="36">
        <v>0</v>
      </c>
      <c r="DY412" s="36">
        <v>0</v>
      </c>
      <c r="DZ412" s="36">
        <v>0</v>
      </c>
      <c r="EA412" s="36">
        <v>0</v>
      </c>
      <c r="EB412" s="36">
        <v>0</v>
      </c>
      <c r="EC412" s="36">
        <v>0</v>
      </c>
      <c r="ED412" s="36">
        <v>0</v>
      </c>
      <c r="EE412" s="36">
        <v>0</v>
      </c>
      <c r="EF412" s="36">
        <v>0</v>
      </c>
      <c r="EG412" s="36">
        <v>0</v>
      </c>
      <c r="EH412" s="36">
        <v>0</v>
      </c>
      <c r="EI412" s="36">
        <v>0</v>
      </c>
      <c r="EJ412" s="36">
        <v>0</v>
      </c>
      <c r="EK412" s="36">
        <v>0</v>
      </c>
      <c r="EL412" s="36">
        <v>0</v>
      </c>
      <c r="EM412" s="36">
        <v>0</v>
      </c>
      <c r="EN412" s="36">
        <v>0</v>
      </c>
      <c r="EO412" s="36">
        <v>0</v>
      </c>
      <c r="EP412" s="36">
        <v>0</v>
      </c>
      <c r="EQ412" s="36">
        <v>0</v>
      </c>
      <c r="ER412" s="36">
        <v>0</v>
      </c>
      <c r="ES412" s="36">
        <v>0</v>
      </c>
      <c r="ET412" s="36">
        <v>0</v>
      </c>
      <c r="EU412" s="36">
        <v>0</v>
      </c>
      <c r="EV412" s="36">
        <v>0</v>
      </c>
      <c r="EW412" s="36">
        <v>0</v>
      </c>
      <c r="EX412" s="36">
        <v>0</v>
      </c>
      <c r="EY412" s="36">
        <v>0</v>
      </c>
      <c r="EZ412" s="36">
        <v>0</v>
      </c>
      <c r="FA412" s="36">
        <v>0</v>
      </c>
      <c r="FB412" s="36">
        <v>0</v>
      </c>
      <c r="FC412" s="36">
        <v>0</v>
      </c>
      <c r="FD412" s="36">
        <v>0</v>
      </c>
      <c r="FE412" s="36">
        <v>0</v>
      </c>
      <c r="FF412" s="36">
        <v>0</v>
      </c>
      <c r="FG412" s="36">
        <v>0</v>
      </c>
      <c r="FH412" s="36">
        <v>0</v>
      </c>
      <c r="FI412" s="36">
        <v>0</v>
      </c>
      <c r="FJ412" s="36">
        <v>0</v>
      </c>
      <c r="FK412" s="36">
        <v>0</v>
      </c>
      <c r="FL412" s="36">
        <v>0</v>
      </c>
      <c r="FM412" s="36">
        <v>0</v>
      </c>
      <c r="FN412" s="36">
        <v>0</v>
      </c>
      <c r="FO412" s="36">
        <v>0</v>
      </c>
      <c r="FP412" s="36">
        <v>0</v>
      </c>
      <c r="FQ412" s="36">
        <v>877534</v>
      </c>
      <c r="FR412" s="36">
        <v>0</v>
      </c>
      <c r="FS412" s="37"/>
      <c r="FT412" s="39">
        <f t="shared" ref="FT412:FT475" si="241">ROUND(AH412/1.19,0)</f>
        <v>102030</v>
      </c>
      <c r="FU412" s="39">
        <f t="shared" ref="FU412:FU475" si="242">ROUND(AI412/1.19,0)</f>
        <v>1085</v>
      </c>
      <c r="FV412" s="39">
        <f t="shared" ref="FV412:FV475" si="243">ROUND(AJ412/1.19,0)</f>
        <v>0</v>
      </c>
      <c r="FW412" s="39">
        <f t="shared" ref="FW412:FW475" si="244">ROUND(AK412/1.19,0)</f>
        <v>3801454</v>
      </c>
      <c r="FX412" s="39">
        <f t="shared" ref="FX412:FX475" si="245">ROUND(AL412/1.19,0)</f>
        <v>0</v>
      </c>
      <c r="FY412" s="39">
        <f t="shared" ref="FY412:FY475" si="246">ROUND(AT412/1.19,0)</f>
        <v>78411</v>
      </c>
      <c r="FZ412" s="39">
        <f t="shared" ref="FZ412:FZ475" si="247">ROUND(AN412/1.19,0)</f>
        <v>0</v>
      </c>
      <c r="GA412" s="39">
        <f t="shared" ref="GA412:GA475" si="248">ROUND(AY412/1.19,0)</f>
        <v>64241</v>
      </c>
      <c r="GB412" s="39">
        <f t="shared" ref="GB412:GB475" si="249">ROUND(AZ412/1.19,0)</f>
        <v>571377</v>
      </c>
      <c r="GC412" s="39">
        <f t="shared" ref="GC412:GC475" si="250">ROUND(BA412/1.19,0)</f>
        <v>0</v>
      </c>
      <c r="GD412" s="39">
        <f t="shared" ref="GD412:GD475" si="251">ROUND(BN412/1.19,0)</f>
        <v>0</v>
      </c>
      <c r="GE412" s="39">
        <f t="shared" ref="GE412:GE475" si="252">ROUND(BO412/1.19,0)</f>
        <v>0</v>
      </c>
      <c r="GF412" s="39"/>
      <c r="GG412" s="39"/>
      <c r="GH412" s="39">
        <f t="shared" ref="GH412:GH475" si="253">AW412/1.19</f>
        <v>0</v>
      </c>
      <c r="GI412" s="39">
        <f t="shared" ref="GI412:GI475" si="254">EZ412</f>
        <v>0</v>
      </c>
      <c r="GJ412" s="39">
        <f t="shared" ref="GJ412:GJ475" si="255">SUM(FT412:GE412)+GH412</f>
        <v>4618598</v>
      </c>
      <c r="GK412" s="39"/>
      <c r="GL412" s="39">
        <f t="shared" ref="GL412:GL475" si="256">BP412</f>
        <v>0</v>
      </c>
      <c r="GM412" s="39"/>
      <c r="GN412" s="39">
        <f t="shared" si="240"/>
        <v>0</v>
      </c>
      <c r="GO412" s="40">
        <f t="shared" ref="GO412:GO475" si="257">ROUND(GJ412*0.19,0)</f>
        <v>877534</v>
      </c>
      <c r="GP412" s="40">
        <f t="shared" ref="GP412:GP475" si="258">+GJ412+GO412</f>
        <v>5496132</v>
      </c>
      <c r="GQ412" s="40">
        <f t="shared" ref="GQ412:GQ475" si="259">+GP412+GK412+GL412+GM412+GN412</f>
        <v>5496132</v>
      </c>
      <c r="GR412" s="39" t="str">
        <f>IFERROR(VLOOKUP(CONCATENATE(C412,R412,S412),'Clientes Afectados'!$L$4:$M$249,2,0),"NO")</f>
        <v>NO</v>
      </c>
      <c r="GS412" s="64">
        <f t="shared" si="239"/>
        <v>32</v>
      </c>
      <c r="GT412" s="39" t="e">
        <f>+IF(GS412&gt;#REF!,"SI","NO")</f>
        <v>#REF!</v>
      </c>
    </row>
    <row r="413" spans="1:202" x14ac:dyDescent="0.25">
      <c r="A413" s="35">
        <v>42887</v>
      </c>
      <c r="B413" s="36">
        <v>1594986</v>
      </c>
      <c r="C413" s="36">
        <v>574634</v>
      </c>
      <c r="D413" s="36">
        <v>574634</v>
      </c>
      <c r="E413" s="37" t="s">
        <v>347</v>
      </c>
      <c r="F413" s="37" t="s">
        <v>229</v>
      </c>
      <c r="G413" s="37" t="s">
        <v>322</v>
      </c>
      <c r="H413" s="85" t="s">
        <v>231</v>
      </c>
      <c r="I413" s="37" t="s">
        <v>310</v>
      </c>
      <c r="J413" s="37" t="s">
        <v>233</v>
      </c>
      <c r="K413" s="37" t="s">
        <v>234</v>
      </c>
      <c r="L413" s="37" t="s">
        <v>235</v>
      </c>
      <c r="M413" s="37" t="s">
        <v>323</v>
      </c>
      <c r="N413" s="37" t="s">
        <v>324</v>
      </c>
      <c r="O413" s="37" t="s">
        <v>324</v>
      </c>
      <c r="P413" s="37" t="s">
        <v>239</v>
      </c>
      <c r="Q413" s="37" t="s">
        <v>240</v>
      </c>
      <c r="R413" s="38">
        <v>42860</v>
      </c>
      <c r="S413" s="38">
        <v>42892</v>
      </c>
      <c r="T413" s="38">
        <v>42893</v>
      </c>
      <c r="U413" s="36">
        <v>196870795</v>
      </c>
      <c r="V413" s="36">
        <v>65986</v>
      </c>
      <c r="W413" s="36">
        <v>0</v>
      </c>
      <c r="X413" s="36">
        <v>23215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120</v>
      </c>
      <c r="AE413" s="36">
        <v>228</v>
      </c>
      <c r="AF413" s="36">
        <v>117</v>
      </c>
      <c r="AG413" s="36">
        <v>117</v>
      </c>
      <c r="AH413" s="36">
        <v>121416</v>
      </c>
      <c r="AI413" s="36">
        <v>1291</v>
      </c>
      <c r="AJ413" s="36">
        <v>0</v>
      </c>
      <c r="AK413" s="36">
        <v>4731981</v>
      </c>
      <c r="AL413" s="36"/>
      <c r="AM413" s="36"/>
      <c r="AN413" s="36">
        <v>0</v>
      </c>
      <c r="AO413" s="36"/>
      <c r="AP413" s="36"/>
      <c r="AQ413" s="36">
        <v>0</v>
      </c>
      <c r="AR413" s="36">
        <v>0</v>
      </c>
      <c r="AS413" s="36">
        <v>0</v>
      </c>
      <c r="AT413" s="36">
        <v>97605</v>
      </c>
      <c r="AU413" s="36">
        <v>0</v>
      </c>
      <c r="AV413" s="36">
        <v>0</v>
      </c>
      <c r="AW413" s="36"/>
      <c r="AX413" s="36">
        <v>0</v>
      </c>
      <c r="AY413" s="36">
        <v>145248</v>
      </c>
      <c r="AZ413" s="36">
        <v>674177</v>
      </c>
      <c r="BA413" s="36">
        <v>0</v>
      </c>
      <c r="BB413" s="36">
        <v>0</v>
      </c>
      <c r="BC413" s="36">
        <v>0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>
        <v>0</v>
      </c>
      <c r="BN413" s="36">
        <v>0</v>
      </c>
      <c r="BO413" s="36">
        <v>0</v>
      </c>
      <c r="BP413" s="36">
        <v>0</v>
      </c>
      <c r="BQ413" s="36">
        <v>0</v>
      </c>
      <c r="BR413" s="36">
        <v>0</v>
      </c>
      <c r="BS413" s="36">
        <v>0</v>
      </c>
      <c r="BT413" s="36">
        <v>0</v>
      </c>
      <c r="BU413" s="36">
        <v>0</v>
      </c>
      <c r="BV413" s="36">
        <v>0</v>
      </c>
      <c r="BW413" s="36">
        <v>0</v>
      </c>
      <c r="BX413" s="3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4850183</v>
      </c>
      <c r="CE413" s="36">
        <v>5771718</v>
      </c>
      <c r="CF413" s="36">
        <v>0</v>
      </c>
      <c r="CG413" s="36">
        <v>921535</v>
      </c>
      <c r="CH413" s="36">
        <v>0</v>
      </c>
      <c r="CI413" s="36">
        <v>0</v>
      </c>
      <c r="CJ413" s="36">
        <v>0</v>
      </c>
      <c r="CK413" s="36">
        <v>0</v>
      </c>
      <c r="CL413" s="36">
        <v>921535</v>
      </c>
      <c r="CM413" s="36">
        <v>-5771718</v>
      </c>
      <c r="CN413" s="36">
        <v>0</v>
      </c>
      <c r="CO413" s="36">
        <v>0</v>
      </c>
      <c r="CP413" s="36">
        <v>0</v>
      </c>
      <c r="CQ413" s="36">
        <v>0</v>
      </c>
      <c r="CR413" s="36">
        <v>0</v>
      </c>
      <c r="CS413" s="36">
        <v>0</v>
      </c>
      <c r="CT413" s="36">
        <v>0</v>
      </c>
      <c r="CU413" s="36">
        <v>0</v>
      </c>
      <c r="CV413" s="36">
        <v>0</v>
      </c>
      <c r="CW413" s="36">
        <v>0</v>
      </c>
      <c r="CX413" s="36">
        <v>0</v>
      </c>
      <c r="CY413" s="36">
        <v>0</v>
      </c>
      <c r="CZ413" s="36">
        <v>0</v>
      </c>
      <c r="DA413" s="36">
        <v>0</v>
      </c>
      <c r="DB413" s="36">
        <v>0</v>
      </c>
      <c r="DC413" s="36">
        <v>0</v>
      </c>
      <c r="DD413" s="36">
        <v>0</v>
      </c>
      <c r="DE413" s="36">
        <v>-5771718</v>
      </c>
      <c r="DF413" s="36">
        <v>0</v>
      </c>
      <c r="DG413" s="36">
        <v>0</v>
      </c>
      <c r="DH413" s="36">
        <v>0</v>
      </c>
      <c r="DI413" s="36">
        <v>0</v>
      </c>
      <c r="DJ413" s="36">
        <v>0</v>
      </c>
      <c r="DK413" s="36">
        <v>0</v>
      </c>
      <c r="DL413" s="36">
        <v>0</v>
      </c>
      <c r="DM413" s="36">
        <v>0</v>
      </c>
      <c r="DN413" s="36">
        <v>0</v>
      </c>
      <c r="DO413" s="36">
        <v>0</v>
      </c>
      <c r="DP413" s="36">
        <v>0</v>
      </c>
      <c r="DQ413" s="36">
        <v>0</v>
      </c>
      <c r="DR413" s="36">
        <v>0</v>
      </c>
      <c r="DS413" s="36">
        <v>0</v>
      </c>
      <c r="DT413" s="36">
        <v>0</v>
      </c>
      <c r="DU413" s="36">
        <v>0</v>
      </c>
      <c r="DV413" s="36">
        <v>0</v>
      </c>
      <c r="DW413" s="36">
        <v>0</v>
      </c>
      <c r="DX413" s="36">
        <v>0</v>
      </c>
      <c r="DY413" s="36">
        <v>0</v>
      </c>
      <c r="DZ413" s="36">
        <v>0</v>
      </c>
      <c r="EA413" s="36">
        <v>0</v>
      </c>
      <c r="EB413" s="36">
        <v>0</v>
      </c>
      <c r="EC413" s="36">
        <v>0</v>
      </c>
      <c r="ED413" s="36">
        <v>0</v>
      </c>
      <c r="EE413" s="36">
        <v>0</v>
      </c>
      <c r="EF413" s="36">
        <v>0</v>
      </c>
      <c r="EG413" s="36">
        <v>0</v>
      </c>
      <c r="EH413" s="36">
        <v>0</v>
      </c>
      <c r="EI413" s="36">
        <v>0</v>
      </c>
      <c r="EJ413" s="36">
        <v>0</v>
      </c>
      <c r="EK413" s="36">
        <v>0</v>
      </c>
      <c r="EL413" s="36">
        <v>0</v>
      </c>
      <c r="EM413" s="36">
        <v>0</v>
      </c>
      <c r="EN413" s="36">
        <v>0</v>
      </c>
      <c r="EO413" s="36">
        <v>0</v>
      </c>
      <c r="EP413" s="36">
        <v>0</v>
      </c>
      <c r="EQ413" s="36">
        <v>0</v>
      </c>
      <c r="ER413" s="36">
        <v>0</v>
      </c>
      <c r="ES413" s="36">
        <v>0</v>
      </c>
      <c r="ET413" s="36">
        <v>0</v>
      </c>
      <c r="EU413" s="36">
        <v>0</v>
      </c>
      <c r="EV413" s="36">
        <v>0</v>
      </c>
      <c r="EW413" s="36">
        <v>0</v>
      </c>
      <c r="EX413" s="36">
        <v>0</v>
      </c>
      <c r="EY413" s="36">
        <v>0</v>
      </c>
      <c r="EZ413" s="36">
        <v>0</v>
      </c>
      <c r="FA413" s="36">
        <v>0</v>
      </c>
      <c r="FB413" s="36">
        <v>0</v>
      </c>
      <c r="FC413" s="36">
        <v>0</v>
      </c>
      <c r="FD413" s="36">
        <v>0</v>
      </c>
      <c r="FE413" s="36">
        <v>0</v>
      </c>
      <c r="FF413" s="36">
        <v>0</v>
      </c>
      <c r="FG413" s="36">
        <v>0</v>
      </c>
      <c r="FH413" s="36">
        <v>0</v>
      </c>
      <c r="FI413" s="36">
        <v>0</v>
      </c>
      <c r="FJ413" s="36">
        <v>0</v>
      </c>
      <c r="FK413" s="36">
        <v>0</v>
      </c>
      <c r="FL413" s="36">
        <v>0</v>
      </c>
      <c r="FM413" s="36">
        <v>0</v>
      </c>
      <c r="FN413" s="36">
        <v>0</v>
      </c>
      <c r="FO413" s="36">
        <v>0</v>
      </c>
      <c r="FP413" s="36">
        <v>0</v>
      </c>
      <c r="FQ413" s="36">
        <v>921535</v>
      </c>
      <c r="FR413" s="36">
        <v>0</v>
      </c>
      <c r="FS413" s="37"/>
      <c r="FT413" s="39">
        <f t="shared" si="241"/>
        <v>102030</v>
      </c>
      <c r="FU413" s="39">
        <f t="shared" si="242"/>
        <v>1085</v>
      </c>
      <c r="FV413" s="39">
        <f t="shared" si="243"/>
        <v>0</v>
      </c>
      <c r="FW413" s="39">
        <f t="shared" si="244"/>
        <v>3976455</v>
      </c>
      <c r="FX413" s="39">
        <f t="shared" si="245"/>
        <v>0</v>
      </c>
      <c r="FY413" s="39">
        <f t="shared" si="246"/>
        <v>82021</v>
      </c>
      <c r="FZ413" s="39">
        <f t="shared" si="247"/>
        <v>0</v>
      </c>
      <c r="GA413" s="39">
        <f t="shared" si="248"/>
        <v>122057</v>
      </c>
      <c r="GB413" s="39">
        <f t="shared" si="249"/>
        <v>566535</v>
      </c>
      <c r="GC413" s="39">
        <f t="shared" si="250"/>
        <v>0</v>
      </c>
      <c r="GD413" s="39">
        <f t="shared" si="251"/>
        <v>0</v>
      </c>
      <c r="GE413" s="39">
        <f t="shared" si="252"/>
        <v>0</v>
      </c>
      <c r="GF413" s="39"/>
      <c r="GG413" s="39"/>
      <c r="GH413" s="39">
        <f t="shared" si="253"/>
        <v>0</v>
      </c>
      <c r="GI413" s="39">
        <f t="shared" si="254"/>
        <v>0</v>
      </c>
      <c r="GJ413" s="39">
        <f t="shared" si="255"/>
        <v>4850183</v>
      </c>
      <c r="GK413" s="39"/>
      <c r="GL413" s="39">
        <f t="shared" si="256"/>
        <v>0</v>
      </c>
      <c r="GM413" s="39"/>
      <c r="GN413" s="39">
        <f t="shared" si="240"/>
        <v>0</v>
      </c>
      <c r="GO413" s="40">
        <f t="shared" si="257"/>
        <v>921535</v>
      </c>
      <c r="GP413" s="40">
        <f t="shared" si="258"/>
        <v>5771718</v>
      </c>
      <c r="GQ413" s="40">
        <f t="shared" si="259"/>
        <v>5771718</v>
      </c>
      <c r="GR413" s="39" t="str">
        <f>IFERROR(VLOOKUP(CONCATENATE(C413,R413,S413),'Clientes Afectados'!$L$4:$M$249,2,0),"NO")</f>
        <v>NO</v>
      </c>
      <c r="GS413" s="64">
        <f t="shared" si="239"/>
        <v>32</v>
      </c>
      <c r="GT413" s="39" t="e">
        <f>+IF(GS413&gt;#REF!,"SI","NO")</f>
        <v>#REF!</v>
      </c>
    </row>
    <row r="414" spans="1:202" x14ac:dyDescent="0.25">
      <c r="A414" s="35">
        <v>42887</v>
      </c>
      <c r="B414" s="36">
        <v>1594986</v>
      </c>
      <c r="C414" s="36">
        <v>916308</v>
      </c>
      <c r="D414" s="36">
        <v>916308</v>
      </c>
      <c r="E414" s="37" t="s">
        <v>260</v>
      </c>
      <c r="F414" s="37" t="s">
        <v>229</v>
      </c>
      <c r="G414" s="37" t="s">
        <v>261</v>
      </c>
      <c r="H414" s="85" t="s">
        <v>231</v>
      </c>
      <c r="I414" s="37" t="s">
        <v>310</v>
      </c>
      <c r="J414" s="37" t="s">
        <v>263</v>
      </c>
      <c r="K414" s="37" t="s">
        <v>234</v>
      </c>
      <c r="L414" s="37" t="s">
        <v>235</v>
      </c>
      <c r="M414" s="37" t="s">
        <v>264</v>
      </c>
      <c r="N414" s="37" t="s">
        <v>236</v>
      </c>
      <c r="O414" s="37" t="s">
        <v>236</v>
      </c>
      <c r="P414" s="37" t="s">
        <v>239</v>
      </c>
      <c r="Q414" s="37" t="s">
        <v>240</v>
      </c>
      <c r="R414" s="38">
        <v>42860</v>
      </c>
      <c r="S414" s="38">
        <v>42892</v>
      </c>
      <c r="T414" s="38">
        <v>42893</v>
      </c>
      <c r="U414" s="36">
        <v>196870795</v>
      </c>
      <c r="V414" s="36">
        <v>14676</v>
      </c>
      <c r="W414" s="36">
        <v>0</v>
      </c>
      <c r="X414" s="36">
        <v>1933</v>
      </c>
      <c r="Y414" s="36">
        <v>0</v>
      </c>
      <c r="Z414" s="36">
        <v>0</v>
      </c>
      <c r="AA414" s="36">
        <v>0</v>
      </c>
      <c r="AB414" s="36">
        <v>0</v>
      </c>
      <c r="AC414" s="36">
        <v>0</v>
      </c>
      <c r="AD414" s="36">
        <v>68</v>
      </c>
      <c r="AE414" s="36">
        <v>73</v>
      </c>
      <c r="AF414" s="36">
        <v>67</v>
      </c>
      <c r="AG414" s="36">
        <v>67</v>
      </c>
      <c r="AH414" s="36">
        <v>83068</v>
      </c>
      <c r="AI414" s="36">
        <v>1291</v>
      </c>
      <c r="AJ414" s="36">
        <v>0</v>
      </c>
      <c r="AK414" s="36">
        <v>992448</v>
      </c>
      <c r="AL414" s="36"/>
      <c r="AM414" s="36"/>
      <c r="AN414" s="36">
        <v>0</v>
      </c>
      <c r="AO414" s="36"/>
      <c r="AP414" s="36"/>
      <c r="AQ414" s="36">
        <v>0</v>
      </c>
      <c r="AR414" s="36">
        <v>0</v>
      </c>
      <c r="AS414" s="36">
        <v>0</v>
      </c>
      <c r="AT414" s="36">
        <v>21708</v>
      </c>
      <c r="AU414" s="36">
        <v>0</v>
      </c>
      <c r="AV414" s="36">
        <v>0</v>
      </c>
      <c r="AW414" s="36"/>
      <c r="AX414" s="36">
        <v>0</v>
      </c>
      <c r="AY414" s="36">
        <v>46505</v>
      </c>
      <c r="AZ414" s="36">
        <v>386067</v>
      </c>
      <c r="BA414" s="36">
        <v>0</v>
      </c>
      <c r="BB414" s="36">
        <v>0</v>
      </c>
      <c r="BC414" s="36">
        <v>0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>
        <v>0</v>
      </c>
      <c r="BN414" s="36">
        <v>0</v>
      </c>
      <c r="BO414" s="36">
        <v>0</v>
      </c>
      <c r="BP414" s="36">
        <v>0</v>
      </c>
      <c r="BQ414" s="36">
        <v>0</v>
      </c>
      <c r="BR414" s="36">
        <v>0</v>
      </c>
      <c r="BS414" s="36">
        <v>0</v>
      </c>
      <c r="BT414" s="36">
        <v>0</v>
      </c>
      <c r="BU414" s="36">
        <v>0</v>
      </c>
      <c r="BV414" s="36">
        <v>0</v>
      </c>
      <c r="BW414" s="36">
        <v>0</v>
      </c>
      <c r="BX414" s="3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1286628</v>
      </c>
      <c r="CE414" s="36">
        <v>1531087</v>
      </c>
      <c r="CF414" s="36">
        <v>0</v>
      </c>
      <c r="CG414" s="36">
        <v>244459</v>
      </c>
      <c r="CH414" s="36">
        <v>0</v>
      </c>
      <c r="CI414" s="36">
        <v>0</v>
      </c>
      <c r="CJ414" s="36">
        <v>0</v>
      </c>
      <c r="CK414" s="36">
        <v>0</v>
      </c>
      <c r="CL414" s="36">
        <v>244459</v>
      </c>
      <c r="CM414" s="36">
        <v>-1531087</v>
      </c>
      <c r="CN414" s="36">
        <v>0</v>
      </c>
      <c r="CO414" s="36">
        <v>0</v>
      </c>
      <c r="CP414" s="36">
        <v>0</v>
      </c>
      <c r="CQ414" s="36">
        <v>0</v>
      </c>
      <c r="CR414" s="36">
        <v>0</v>
      </c>
      <c r="CS414" s="36">
        <v>0</v>
      </c>
      <c r="CT414" s="36">
        <v>0</v>
      </c>
      <c r="CU414" s="36">
        <v>0</v>
      </c>
      <c r="CV414" s="36">
        <v>0</v>
      </c>
      <c r="CW414" s="36">
        <v>0</v>
      </c>
      <c r="CX414" s="36">
        <v>0</v>
      </c>
      <c r="CY414" s="36">
        <v>0</v>
      </c>
      <c r="CZ414" s="36">
        <v>0</v>
      </c>
      <c r="DA414" s="36">
        <v>0</v>
      </c>
      <c r="DB414" s="36">
        <v>0</v>
      </c>
      <c r="DC414" s="36">
        <v>0</v>
      </c>
      <c r="DD414" s="36">
        <v>0</v>
      </c>
      <c r="DE414" s="36">
        <v>-1531087</v>
      </c>
      <c r="DF414" s="36">
        <v>0</v>
      </c>
      <c r="DG414" s="36">
        <v>0</v>
      </c>
      <c r="DH414" s="36">
        <v>0</v>
      </c>
      <c r="DI414" s="36">
        <v>0</v>
      </c>
      <c r="DJ414" s="36">
        <v>0</v>
      </c>
      <c r="DK414" s="36">
        <v>0</v>
      </c>
      <c r="DL414" s="36">
        <v>0</v>
      </c>
      <c r="DM414" s="36">
        <v>0</v>
      </c>
      <c r="DN414" s="36">
        <v>0</v>
      </c>
      <c r="DO414" s="36">
        <v>0</v>
      </c>
      <c r="DP414" s="36">
        <v>0</v>
      </c>
      <c r="DQ414" s="36">
        <v>0</v>
      </c>
      <c r="DR414" s="36">
        <v>0</v>
      </c>
      <c r="DS414" s="36">
        <v>0</v>
      </c>
      <c r="DT414" s="36">
        <v>0</v>
      </c>
      <c r="DU414" s="36">
        <v>0</v>
      </c>
      <c r="DV414" s="36">
        <v>0</v>
      </c>
      <c r="DW414" s="36">
        <v>0</v>
      </c>
      <c r="DX414" s="36">
        <v>0</v>
      </c>
      <c r="DY414" s="36">
        <v>0</v>
      </c>
      <c r="DZ414" s="36">
        <v>0</v>
      </c>
      <c r="EA414" s="36">
        <v>0</v>
      </c>
      <c r="EB414" s="36">
        <v>0</v>
      </c>
      <c r="EC414" s="36">
        <v>0</v>
      </c>
      <c r="ED414" s="36">
        <v>0</v>
      </c>
      <c r="EE414" s="36">
        <v>0</v>
      </c>
      <c r="EF414" s="36">
        <v>0</v>
      </c>
      <c r="EG414" s="36">
        <v>0</v>
      </c>
      <c r="EH414" s="36">
        <v>0</v>
      </c>
      <c r="EI414" s="36">
        <v>0</v>
      </c>
      <c r="EJ414" s="36">
        <v>0</v>
      </c>
      <c r="EK414" s="36">
        <v>0</v>
      </c>
      <c r="EL414" s="36">
        <v>0</v>
      </c>
      <c r="EM414" s="36">
        <v>0</v>
      </c>
      <c r="EN414" s="36">
        <v>0</v>
      </c>
      <c r="EO414" s="36">
        <v>0</v>
      </c>
      <c r="EP414" s="36">
        <v>0</v>
      </c>
      <c r="EQ414" s="36">
        <v>0</v>
      </c>
      <c r="ER414" s="36">
        <v>0</v>
      </c>
      <c r="ES414" s="36">
        <v>0</v>
      </c>
      <c r="ET414" s="36">
        <v>0</v>
      </c>
      <c r="EU414" s="36">
        <v>0</v>
      </c>
      <c r="EV414" s="36">
        <v>0</v>
      </c>
      <c r="EW414" s="36">
        <v>0</v>
      </c>
      <c r="EX414" s="36">
        <v>0</v>
      </c>
      <c r="EY414" s="36">
        <v>0</v>
      </c>
      <c r="EZ414" s="36">
        <v>0</v>
      </c>
      <c r="FA414" s="36">
        <v>0</v>
      </c>
      <c r="FB414" s="36">
        <v>0</v>
      </c>
      <c r="FC414" s="36">
        <v>0</v>
      </c>
      <c r="FD414" s="36">
        <v>0</v>
      </c>
      <c r="FE414" s="36">
        <v>0</v>
      </c>
      <c r="FF414" s="36">
        <v>0</v>
      </c>
      <c r="FG414" s="36">
        <v>0</v>
      </c>
      <c r="FH414" s="36">
        <v>0</v>
      </c>
      <c r="FI414" s="36">
        <v>0</v>
      </c>
      <c r="FJ414" s="36">
        <v>0</v>
      </c>
      <c r="FK414" s="36">
        <v>0</v>
      </c>
      <c r="FL414" s="36">
        <v>0</v>
      </c>
      <c r="FM414" s="36">
        <v>0</v>
      </c>
      <c r="FN414" s="36">
        <v>0</v>
      </c>
      <c r="FO414" s="36">
        <v>0</v>
      </c>
      <c r="FP414" s="36">
        <v>0</v>
      </c>
      <c r="FQ414" s="36">
        <v>244459</v>
      </c>
      <c r="FR414" s="36">
        <v>0</v>
      </c>
      <c r="FS414" s="37"/>
      <c r="FT414" s="39">
        <f t="shared" si="241"/>
        <v>69805</v>
      </c>
      <c r="FU414" s="39">
        <f t="shared" si="242"/>
        <v>1085</v>
      </c>
      <c r="FV414" s="39">
        <f t="shared" si="243"/>
        <v>0</v>
      </c>
      <c r="FW414" s="39">
        <f t="shared" si="244"/>
        <v>833990</v>
      </c>
      <c r="FX414" s="39">
        <f t="shared" si="245"/>
        <v>0</v>
      </c>
      <c r="FY414" s="39">
        <f t="shared" si="246"/>
        <v>18242</v>
      </c>
      <c r="FZ414" s="39">
        <f t="shared" si="247"/>
        <v>0</v>
      </c>
      <c r="GA414" s="39">
        <f t="shared" si="248"/>
        <v>39080</v>
      </c>
      <c r="GB414" s="39">
        <f t="shared" si="249"/>
        <v>324426</v>
      </c>
      <c r="GC414" s="39">
        <f t="shared" si="250"/>
        <v>0</v>
      </c>
      <c r="GD414" s="39">
        <f t="shared" si="251"/>
        <v>0</v>
      </c>
      <c r="GE414" s="39">
        <f t="shared" si="252"/>
        <v>0</v>
      </c>
      <c r="GF414" s="39"/>
      <c r="GG414" s="39"/>
      <c r="GH414" s="39">
        <f t="shared" si="253"/>
        <v>0</v>
      </c>
      <c r="GI414" s="39">
        <f t="shared" si="254"/>
        <v>0</v>
      </c>
      <c r="GJ414" s="39">
        <f t="shared" si="255"/>
        <v>1286628</v>
      </c>
      <c r="GK414" s="39"/>
      <c r="GL414" s="39">
        <f t="shared" si="256"/>
        <v>0</v>
      </c>
      <c r="GM414" s="39"/>
      <c r="GN414" s="39">
        <f t="shared" si="240"/>
        <v>0</v>
      </c>
      <c r="GO414" s="40">
        <f t="shared" si="257"/>
        <v>244459</v>
      </c>
      <c r="GP414" s="40">
        <f t="shared" si="258"/>
        <v>1531087</v>
      </c>
      <c r="GQ414" s="40">
        <f t="shared" si="259"/>
        <v>1531087</v>
      </c>
      <c r="GR414" s="39" t="str">
        <f>IFERROR(VLOOKUP(CONCATENATE(C414,R414,S414),'Clientes Afectados'!$L$4:$M$249,2,0),"NO")</f>
        <v>NO</v>
      </c>
      <c r="GS414" s="64">
        <f t="shared" si="239"/>
        <v>32</v>
      </c>
      <c r="GT414" s="39" t="e">
        <f>+IF(GS414&gt;#REF!,"SI","NO")</f>
        <v>#REF!</v>
      </c>
    </row>
    <row r="415" spans="1:202" x14ac:dyDescent="0.25">
      <c r="A415" s="35">
        <v>42887</v>
      </c>
      <c r="B415" s="36">
        <v>1594986</v>
      </c>
      <c r="C415" s="36">
        <v>973766</v>
      </c>
      <c r="D415" s="36">
        <v>973766</v>
      </c>
      <c r="E415" s="37" t="s">
        <v>265</v>
      </c>
      <c r="F415" s="37" t="s">
        <v>229</v>
      </c>
      <c r="G415" s="37" t="s">
        <v>266</v>
      </c>
      <c r="H415" s="85" t="s">
        <v>231</v>
      </c>
      <c r="I415" s="37" t="s">
        <v>310</v>
      </c>
      <c r="J415" s="37" t="s">
        <v>263</v>
      </c>
      <c r="K415" s="37" t="s">
        <v>234</v>
      </c>
      <c r="L415" s="37" t="s">
        <v>235</v>
      </c>
      <c r="M415" s="37" t="s">
        <v>264</v>
      </c>
      <c r="N415" s="37" t="s">
        <v>236</v>
      </c>
      <c r="O415" s="37" t="s">
        <v>236</v>
      </c>
      <c r="P415" s="37" t="s">
        <v>239</v>
      </c>
      <c r="Q415" s="37" t="s">
        <v>240</v>
      </c>
      <c r="R415" s="38">
        <v>42860</v>
      </c>
      <c r="S415" s="38">
        <v>42892</v>
      </c>
      <c r="T415" s="38">
        <v>42893</v>
      </c>
      <c r="U415" s="36">
        <v>196870795</v>
      </c>
      <c r="V415" s="36">
        <v>9564</v>
      </c>
      <c r="W415" s="36">
        <v>0</v>
      </c>
      <c r="X415" s="36">
        <v>4805</v>
      </c>
      <c r="Y415" s="36">
        <v>0</v>
      </c>
      <c r="Z415" s="36">
        <v>0</v>
      </c>
      <c r="AA415" s="36">
        <v>0</v>
      </c>
      <c r="AB415" s="36">
        <v>0</v>
      </c>
      <c r="AC415" s="36">
        <v>0</v>
      </c>
      <c r="AD415" s="36">
        <v>80</v>
      </c>
      <c r="AE415" s="36">
        <v>82</v>
      </c>
      <c r="AF415" s="36">
        <v>80</v>
      </c>
      <c r="AG415" s="36">
        <v>80</v>
      </c>
      <c r="AH415" s="36">
        <v>0</v>
      </c>
      <c r="AI415" s="36">
        <v>1291</v>
      </c>
      <c r="AJ415" s="36">
        <v>0</v>
      </c>
      <c r="AK415" s="36">
        <v>646755</v>
      </c>
      <c r="AL415" s="36"/>
      <c r="AM415" s="36"/>
      <c r="AN415" s="36">
        <v>0</v>
      </c>
      <c r="AO415" s="36"/>
      <c r="AP415" s="36"/>
      <c r="AQ415" s="36">
        <v>0</v>
      </c>
      <c r="AR415" s="36">
        <v>0</v>
      </c>
      <c r="AS415" s="36">
        <v>0</v>
      </c>
      <c r="AT415" s="36">
        <v>14147</v>
      </c>
      <c r="AU415" s="36">
        <v>0</v>
      </c>
      <c r="AV415" s="36">
        <v>0</v>
      </c>
      <c r="AW415" s="36"/>
      <c r="AX415" s="36">
        <v>0</v>
      </c>
      <c r="AY415" s="36">
        <v>52558</v>
      </c>
      <c r="AZ415" s="36">
        <v>460975</v>
      </c>
      <c r="BA415" s="36">
        <v>46411</v>
      </c>
      <c r="BB415" s="36">
        <v>0</v>
      </c>
      <c r="BC415" s="36">
        <v>0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>
        <v>0</v>
      </c>
      <c r="BN415" s="36">
        <v>0</v>
      </c>
      <c r="BO415" s="36">
        <v>0</v>
      </c>
      <c r="BP415" s="36">
        <v>0</v>
      </c>
      <c r="BQ415" s="36">
        <v>0</v>
      </c>
      <c r="BR415" s="36">
        <v>0</v>
      </c>
      <c r="BS415" s="36">
        <v>0</v>
      </c>
      <c r="BT415" s="36">
        <v>0</v>
      </c>
      <c r="BU415" s="36">
        <v>0</v>
      </c>
      <c r="BV415" s="36">
        <v>0</v>
      </c>
      <c r="BW415" s="36">
        <v>0</v>
      </c>
      <c r="BX415" s="3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1027006</v>
      </c>
      <c r="CE415" s="36">
        <v>1222137</v>
      </c>
      <c r="CF415" s="36">
        <v>0</v>
      </c>
      <c r="CG415" s="36">
        <v>195131</v>
      </c>
      <c r="CH415" s="36">
        <v>0</v>
      </c>
      <c r="CI415" s="36">
        <v>0</v>
      </c>
      <c r="CJ415" s="36">
        <v>0</v>
      </c>
      <c r="CK415" s="36">
        <v>0</v>
      </c>
      <c r="CL415" s="36">
        <v>195131</v>
      </c>
      <c r="CM415" s="36">
        <v>-1222137</v>
      </c>
      <c r="CN415" s="36">
        <v>0</v>
      </c>
      <c r="CO415" s="36">
        <v>0</v>
      </c>
      <c r="CP415" s="36">
        <v>0</v>
      </c>
      <c r="CQ415" s="36">
        <v>0</v>
      </c>
      <c r="CR415" s="36">
        <v>0</v>
      </c>
      <c r="CS415" s="36">
        <v>0</v>
      </c>
      <c r="CT415" s="36">
        <v>0</v>
      </c>
      <c r="CU415" s="36">
        <v>0</v>
      </c>
      <c r="CV415" s="36">
        <v>0</v>
      </c>
      <c r="CW415" s="36">
        <v>0</v>
      </c>
      <c r="CX415" s="36">
        <v>0</v>
      </c>
      <c r="CY415" s="36">
        <v>0</v>
      </c>
      <c r="CZ415" s="36">
        <v>0</v>
      </c>
      <c r="DA415" s="36">
        <v>0</v>
      </c>
      <c r="DB415" s="36">
        <v>0</v>
      </c>
      <c r="DC415" s="36">
        <v>0</v>
      </c>
      <c r="DD415" s="36">
        <v>0</v>
      </c>
      <c r="DE415" s="36">
        <v>-1222137</v>
      </c>
      <c r="DF415" s="36">
        <v>0</v>
      </c>
      <c r="DG415" s="36">
        <v>0</v>
      </c>
      <c r="DH415" s="36">
        <v>0</v>
      </c>
      <c r="DI415" s="36">
        <v>0</v>
      </c>
      <c r="DJ415" s="36">
        <v>0</v>
      </c>
      <c r="DK415" s="36">
        <v>0</v>
      </c>
      <c r="DL415" s="36">
        <v>0</v>
      </c>
      <c r="DM415" s="36">
        <v>0</v>
      </c>
      <c r="DN415" s="36">
        <v>0</v>
      </c>
      <c r="DO415" s="36">
        <v>0</v>
      </c>
      <c r="DP415" s="36">
        <v>0</v>
      </c>
      <c r="DQ415" s="36">
        <v>0</v>
      </c>
      <c r="DR415" s="36">
        <v>0</v>
      </c>
      <c r="DS415" s="36">
        <v>0</v>
      </c>
      <c r="DT415" s="36">
        <v>0</v>
      </c>
      <c r="DU415" s="36">
        <v>0</v>
      </c>
      <c r="DV415" s="36">
        <v>0</v>
      </c>
      <c r="DW415" s="36">
        <v>0</v>
      </c>
      <c r="DX415" s="36">
        <v>0</v>
      </c>
      <c r="DY415" s="36">
        <v>0</v>
      </c>
      <c r="DZ415" s="36">
        <v>0</v>
      </c>
      <c r="EA415" s="36">
        <v>0</v>
      </c>
      <c r="EB415" s="36">
        <v>0</v>
      </c>
      <c r="EC415" s="36">
        <v>0</v>
      </c>
      <c r="ED415" s="36">
        <v>0</v>
      </c>
      <c r="EE415" s="36">
        <v>0</v>
      </c>
      <c r="EF415" s="36">
        <v>0</v>
      </c>
      <c r="EG415" s="36">
        <v>0</v>
      </c>
      <c r="EH415" s="36">
        <v>0</v>
      </c>
      <c r="EI415" s="36">
        <v>0</v>
      </c>
      <c r="EJ415" s="36">
        <v>0</v>
      </c>
      <c r="EK415" s="36">
        <v>0</v>
      </c>
      <c r="EL415" s="36">
        <v>0</v>
      </c>
      <c r="EM415" s="36">
        <v>0</v>
      </c>
      <c r="EN415" s="36">
        <v>0</v>
      </c>
      <c r="EO415" s="36">
        <v>0</v>
      </c>
      <c r="EP415" s="36">
        <v>0</v>
      </c>
      <c r="EQ415" s="36">
        <v>0</v>
      </c>
      <c r="ER415" s="36">
        <v>0</v>
      </c>
      <c r="ES415" s="36">
        <v>0</v>
      </c>
      <c r="ET415" s="36">
        <v>0</v>
      </c>
      <c r="EU415" s="36">
        <v>0</v>
      </c>
      <c r="EV415" s="36">
        <v>0</v>
      </c>
      <c r="EW415" s="36">
        <v>0</v>
      </c>
      <c r="EX415" s="36">
        <v>0</v>
      </c>
      <c r="EY415" s="36">
        <v>0</v>
      </c>
      <c r="EZ415" s="36">
        <v>0</v>
      </c>
      <c r="FA415" s="36">
        <v>0</v>
      </c>
      <c r="FB415" s="36">
        <v>0</v>
      </c>
      <c r="FC415" s="36">
        <v>0</v>
      </c>
      <c r="FD415" s="36">
        <v>0</v>
      </c>
      <c r="FE415" s="36">
        <v>0</v>
      </c>
      <c r="FF415" s="36">
        <v>0</v>
      </c>
      <c r="FG415" s="36">
        <v>0</v>
      </c>
      <c r="FH415" s="36">
        <v>0</v>
      </c>
      <c r="FI415" s="36">
        <v>0</v>
      </c>
      <c r="FJ415" s="36">
        <v>0</v>
      </c>
      <c r="FK415" s="36">
        <v>0</v>
      </c>
      <c r="FL415" s="36">
        <v>0</v>
      </c>
      <c r="FM415" s="36">
        <v>0</v>
      </c>
      <c r="FN415" s="36">
        <v>0</v>
      </c>
      <c r="FO415" s="36">
        <v>0</v>
      </c>
      <c r="FP415" s="36">
        <v>0</v>
      </c>
      <c r="FQ415" s="36">
        <v>195131</v>
      </c>
      <c r="FR415" s="36">
        <v>0</v>
      </c>
      <c r="FS415" s="37"/>
      <c r="FT415" s="39">
        <f t="shared" si="241"/>
        <v>0</v>
      </c>
      <c r="FU415" s="39">
        <f t="shared" si="242"/>
        <v>1085</v>
      </c>
      <c r="FV415" s="39">
        <f t="shared" si="243"/>
        <v>0</v>
      </c>
      <c r="FW415" s="39">
        <f t="shared" si="244"/>
        <v>543492</v>
      </c>
      <c r="FX415" s="39">
        <f t="shared" si="245"/>
        <v>0</v>
      </c>
      <c r="FY415" s="39">
        <f t="shared" si="246"/>
        <v>11888</v>
      </c>
      <c r="FZ415" s="39">
        <f t="shared" si="247"/>
        <v>0</v>
      </c>
      <c r="GA415" s="39">
        <f t="shared" si="248"/>
        <v>44166</v>
      </c>
      <c r="GB415" s="39">
        <f t="shared" si="249"/>
        <v>387374</v>
      </c>
      <c r="GC415" s="39">
        <f t="shared" si="250"/>
        <v>39001</v>
      </c>
      <c r="GD415" s="39">
        <f t="shared" si="251"/>
        <v>0</v>
      </c>
      <c r="GE415" s="39">
        <f t="shared" si="252"/>
        <v>0</v>
      </c>
      <c r="GF415" s="39"/>
      <c r="GG415" s="39"/>
      <c r="GH415" s="39">
        <f t="shared" si="253"/>
        <v>0</v>
      </c>
      <c r="GI415" s="39">
        <f t="shared" si="254"/>
        <v>0</v>
      </c>
      <c r="GJ415" s="39">
        <f t="shared" si="255"/>
        <v>1027006</v>
      </c>
      <c r="GK415" s="39"/>
      <c r="GL415" s="39">
        <f t="shared" si="256"/>
        <v>0</v>
      </c>
      <c r="GM415" s="39"/>
      <c r="GN415" s="39">
        <f t="shared" si="240"/>
        <v>0</v>
      </c>
      <c r="GO415" s="40">
        <f t="shared" si="257"/>
        <v>195131</v>
      </c>
      <c r="GP415" s="40">
        <f t="shared" si="258"/>
        <v>1222137</v>
      </c>
      <c r="GQ415" s="40">
        <f t="shared" si="259"/>
        <v>1222137</v>
      </c>
      <c r="GR415" s="39" t="str">
        <f>IFERROR(VLOOKUP(CONCATENATE(C415,R415,S415),'Clientes Afectados'!$L$4:$M$249,2,0),"NO")</f>
        <v>NO</v>
      </c>
      <c r="GS415" s="64">
        <f t="shared" si="239"/>
        <v>32</v>
      </c>
      <c r="GT415" s="39" t="e">
        <f>+IF(GS415&gt;#REF!,"SI","NO")</f>
        <v>#REF!</v>
      </c>
    </row>
    <row r="416" spans="1:202" x14ac:dyDescent="0.25">
      <c r="A416" s="35">
        <v>42887</v>
      </c>
      <c r="B416" s="36">
        <v>1594986</v>
      </c>
      <c r="C416" s="36">
        <v>984572</v>
      </c>
      <c r="D416" s="36">
        <v>984572</v>
      </c>
      <c r="E416" s="37" t="s">
        <v>348</v>
      </c>
      <c r="F416" s="37" t="s">
        <v>229</v>
      </c>
      <c r="G416" s="37" t="s">
        <v>326</v>
      </c>
      <c r="H416" s="85" t="s">
        <v>231</v>
      </c>
      <c r="I416" s="37" t="s">
        <v>232</v>
      </c>
      <c r="J416" s="37" t="s">
        <v>233</v>
      </c>
      <c r="K416" s="37" t="s">
        <v>234</v>
      </c>
      <c r="L416" s="37" t="s">
        <v>235</v>
      </c>
      <c r="M416" s="37" t="s">
        <v>280</v>
      </c>
      <c r="N416" s="37" t="s">
        <v>327</v>
      </c>
      <c r="O416" s="37" t="s">
        <v>327</v>
      </c>
      <c r="P416" s="37" t="s">
        <v>239</v>
      </c>
      <c r="Q416" s="37" t="s">
        <v>240</v>
      </c>
      <c r="R416" s="38">
        <v>42860</v>
      </c>
      <c r="S416" s="38">
        <v>42892</v>
      </c>
      <c r="T416" s="38">
        <v>42893</v>
      </c>
      <c r="U416" s="36">
        <v>196870795</v>
      </c>
      <c r="V416" s="36">
        <v>225898</v>
      </c>
      <c r="W416" s="36">
        <v>0</v>
      </c>
      <c r="X416" s="36">
        <v>79122</v>
      </c>
      <c r="Y416" s="36">
        <v>0</v>
      </c>
      <c r="Z416" s="36">
        <v>0</v>
      </c>
      <c r="AA416" s="36">
        <v>0</v>
      </c>
      <c r="AB416" s="36">
        <v>0</v>
      </c>
      <c r="AC416" s="36">
        <v>0</v>
      </c>
      <c r="AD416" s="36">
        <v>609</v>
      </c>
      <c r="AE416" s="36">
        <v>676</v>
      </c>
      <c r="AF416" s="36">
        <v>601</v>
      </c>
      <c r="AG416" s="36">
        <v>601</v>
      </c>
      <c r="AH416" s="36">
        <v>83068</v>
      </c>
      <c r="AI416" s="36">
        <v>1291</v>
      </c>
      <c r="AJ416" s="36">
        <v>0</v>
      </c>
      <c r="AK416" s="36">
        <v>16199575</v>
      </c>
      <c r="AL416" s="36"/>
      <c r="AM416" s="36"/>
      <c r="AN416" s="36">
        <v>0</v>
      </c>
      <c r="AO416" s="36"/>
      <c r="AP416" s="36"/>
      <c r="AQ416" s="36">
        <v>0</v>
      </c>
      <c r="AR416" s="36">
        <v>0</v>
      </c>
      <c r="AS416" s="36">
        <v>0</v>
      </c>
      <c r="AT416" s="36">
        <v>334141</v>
      </c>
      <c r="AU416" s="36">
        <v>0</v>
      </c>
      <c r="AV416" s="36">
        <v>0</v>
      </c>
      <c r="AW416" s="36"/>
      <c r="AX416" s="36">
        <v>0</v>
      </c>
      <c r="AY416" s="36">
        <v>430967</v>
      </c>
      <c r="AZ416" s="36">
        <v>3463077</v>
      </c>
      <c r="BA416" s="36">
        <v>0</v>
      </c>
      <c r="BB416" s="36">
        <v>0</v>
      </c>
      <c r="BC416" s="36">
        <v>0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>
        <v>0</v>
      </c>
      <c r="BN416" s="36">
        <v>0</v>
      </c>
      <c r="BO416" s="36">
        <v>0</v>
      </c>
      <c r="BP416" s="36">
        <v>0</v>
      </c>
      <c r="BQ416" s="36">
        <v>0</v>
      </c>
      <c r="BR416" s="36">
        <v>0</v>
      </c>
      <c r="BS416" s="36">
        <v>0</v>
      </c>
      <c r="BT416" s="36">
        <v>0</v>
      </c>
      <c r="BU416" s="36">
        <v>0</v>
      </c>
      <c r="BV416" s="36">
        <v>0</v>
      </c>
      <c r="BW416" s="36">
        <v>0</v>
      </c>
      <c r="BX416" s="3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17237075</v>
      </c>
      <c r="CE416" s="36">
        <v>20512119</v>
      </c>
      <c r="CF416" s="36">
        <v>0</v>
      </c>
      <c r="CG416" s="36">
        <v>3275044</v>
      </c>
      <c r="CH416" s="36">
        <v>0</v>
      </c>
      <c r="CI416" s="36">
        <v>0</v>
      </c>
      <c r="CJ416" s="36">
        <v>0</v>
      </c>
      <c r="CK416" s="36">
        <v>0</v>
      </c>
      <c r="CL416" s="36">
        <v>3275044</v>
      </c>
      <c r="CM416" s="36">
        <v>-20512119</v>
      </c>
      <c r="CN416" s="36">
        <v>0</v>
      </c>
      <c r="CO416" s="36">
        <v>0</v>
      </c>
      <c r="CP416" s="36">
        <v>0</v>
      </c>
      <c r="CQ416" s="36">
        <v>0</v>
      </c>
      <c r="CR416" s="36">
        <v>0</v>
      </c>
      <c r="CS416" s="36">
        <v>0</v>
      </c>
      <c r="CT416" s="36">
        <v>0</v>
      </c>
      <c r="CU416" s="36">
        <v>0</v>
      </c>
      <c r="CV416" s="36">
        <v>0</v>
      </c>
      <c r="CW416" s="36">
        <v>0</v>
      </c>
      <c r="CX416" s="36">
        <v>0</v>
      </c>
      <c r="CY416" s="36">
        <v>0</v>
      </c>
      <c r="CZ416" s="36">
        <v>0</v>
      </c>
      <c r="DA416" s="36">
        <v>0</v>
      </c>
      <c r="DB416" s="36">
        <v>0</v>
      </c>
      <c r="DC416" s="36">
        <v>0</v>
      </c>
      <c r="DD416" s="36">
        <v>0</v>
      </c>
      <c r="DE416" s="36">
        <v>-20512119</v>
      </c>
      <c r="DF416" s="36">
        <v>0</v>
      </c>
      <c r="DG416" s="36">
        <v>0</v>
      </c>
      <c r="DH416" s="36">
        <v>0</v>
      </c>
      <c r="DI416" s="36">
        <v>0</v>
      </c>
      <c r="DJ416" s="36">
        <v>0</v>
      </c>
      <c r="DK416" s="36">
        <v>0</v>
      </c>
      <c r="DL416" s="36">
        <v>0</v>
      </c>
      <c r="DM416" s="36">
        <v>0</v>
      </c>
      <c r="DN416" s="36">
        <v>0</v>
      </c>
      <c r="DO416" s="36">
        <v>0</v>
      </c>
      <c r="DP416" s="36">
        <v>0</v>
      </c>
      <c r="DQ416" s="36">
        <v>0</v>
      </c>
      <c r="DR416" s="36">
        <v>0</v>
      </c>
      <c r="DS416" s="36">
        <v>0</v>
      </c>
      <c r="DT416" s="36">
        <v>0</v>
      </c>
      <c r="DU416" s="36">
        <v>0</v>
      </c>
      <c r="DV416" s="36">
        <v>0</v>
      </c>
      <c r="DW416" s="36">
        <v>0</v>
      </c>
      <c r="DX416" s="36">
        <v>0</v>
      </c>
      <c r="DY416" s="36">
        <v>0</v>
      </c>
      <c r="DZ416" s="36">
        <v>0</v>
      </c>
      <c r="EA416" s="36">
        <v>0</v>
      </c>
      <c r="EB416" s="36">
        <v>0</v>
      </c>
      <c r="EC416" s="36">
        <v>0</v>
      </c>
      <c r="ED416" s="36">
        <v>0</v>
      </c>
      <c r="EE416" s="36">
        <v>0</v>
      </c>
      <c r="EF416" s="36">
        <v>0</v>
      </c>
      <c r="EG416" s="36">
        <v>0</v>
      </c>
      <c r="EH416" s="36">
        <v>0</v>
      </c>
      <c r="EI416" s="36">
        <v>0</v>
      </c>
      <c r="EJ416" s="36">
        <v>0</v>
      </c>
      <c r="EK416" s="36">
        <v>0</v>
      </c>
      <c r="EL416" s="36">
        <v>0</v>
      </c>
      <c r="EM416" s="36">
        <v>0</v>
      </c>
      <c r="EN416" s="36">
        <v>0</v>
      </c>
      <c r="EO416" s="36">
        <v>0</v>
      </c>
      <c r="EP416" s="36">
        <v>0</v>
      </c>
      <c r="EQ416" s="36">
        <v>0</v>
      </c>
      <c r="ER416" s="36">
        <v>0</v>
      </c>
      <c r="ES416" s="36">
        <v>0</v>
      </c>
      <c r="ET416" s="36">
        <v>0</v>
      </c>
      <c r="EU416" s="36">
        <v>0</v>
      </c>
      <c r="EV416" s="36">
        <v>0</v>
      </c>
      <c r="EW416" s="36">
        <v>0</v>
      </c>
      <c r="EX416" s="36">
        <v>0</v>
      </c>
      <c r="EY416" s="36">
        <v>0</v>
      </c>
      <c r="EZ416" s="36">
        <v>0</v>
      </c>
      <c r="FA416" s="36">
        <v>0</v>
      </c>
      <c r="FB416" s="36">
        <v>0</v>
      </c>
      <c r="FC416" s="36">
        <v>0</v>
      </c>
      <c r="FD416" s="36">
        <v>0</v>
      </c>
      <c r="FE416" s="36">
        <v>0</v>
      </c>
      <c r="FF416" s="36">
        <v>0</v>
      </c>
      <c r="FG416" s="36">
        <v>0</v>
      </c>
      <c r="FH416" s="36">
        <v>0</v>
      </c>
      <c r="FI416" s="36">
        <v>0</v>
      </c>
      <c r="FJ416" s="36">
        <v>0</v>
      </c>
      <c r="FK416" s="36">
        <v>0</v>
      </c>
      <c r="FL416" s="36">
        <v>0</v>
      </c>
      <c r="FM416" s="36">
        <v>0</v>
      </c>
      <c r="FN416" s="36">
        <v>0</v>
      </c>
      <c r="FO416" s="36">
        <v>0</v>
      </c>
      <c r="FP416" s="36">
        <v>0</v>
      </c>
      <c r="FQ416" s="36">
        <v>3275044</v>
      </c>
      <c r="FR416" s="36">
        <v>0</v>
      </c>
      <c r="FS416" s="37"/>
      <c r="FT416" s="39">
        <f t="shared" si="241"/>
        <v>69805</v>
      </c>
      <c r="FU416" s="39">
        <f t="shared" si="242"/>
        <v>1085</v>
      </c>
      <c r="FV416" s="39">
        <f t="shared" si="243"/>
        <v>0</v>
      </c>
      <c r="FW416" s="39">
        <f t="shared" si="244"/>
        <v>13613088</v>
      </c>
      <c r="FX416" s="39">
        <f t="shared" si="245"/>
        <v>0</v>
      </c>
      <c r="FY416" s="39">
        <f t="shared" si="246"/>
        <v>280791</v>
      </c>
      <c r="FZ416" s="39">
        <f t="shared" si="247"/>
        <v>0</v>
      </c>
      <c r="GA416" s="39">
        <f t="shared" si="248"/>
        <v>362157</v>
      </c>
      <c r="GB416" s="39">
        <f t="shared" si="249"/>
        <v>2910149</v>
      </c>
      <c r="GC416" s="39">
        <f t="shared" si="250"/>
        <v>0</v>
      </c>
      <c r="GD416" s="39">
        <f t="shared" si="251"/>
        <v>0</v>
      </c>
      <c r="GE416" s="39">
        <f t="shared" si="252"/>
        <v>0</v>
      </c>
      <c r="GF416" s="39"/>
      <c r="GG416" s="39"/>
      <c r="GH416" s="39">
        <f t="shared" si="253"/>
        <v>0</v>
      </c>
      <c r="GI416" s="39">
        <f t="shared" si="254"/>
        <v>0</v>
      </c>
      <c r="GJ416" s="39">
        <f t="shared" si="255"/>
        <v>17237075</v>
      </c>
      <c r="GK416" s="39"/>
      <c r="GL416" s="39">
        <f t="shared" si="256"/>
        <v>0</v>
      </c>
      <c r="GM416" s="39"/>
      <c r="GN416" s="39">
        <f t="shared" si="240"/>
        <v>0</v>
      </c>
      <c r="GO416" s="40">
        <f t="shared" si="257"/>
        <v>3275044</v>
      </c>
      <c r="GP416" s="40">
        <f t="shared" si="258"/>
        <v>20512119</v>
      </c>
      <c r="GQ416" s="40">
        <f t="shared" si="259"/>
        <v>20512119</v>
      </c>
      <c r="GR416" s="39" t="str">
        <f>IFERROR(VLOOKUP(CONCATENATE(C416,R416,S416),'Clientes Afectados'!$L$4:$M$249,2,0),"NO")</f>
        <v>NO</v>
      </c>
      <c r="GS416" s="64">
        <f t="shared" si="239"/>
        <v>32</v>
      </c>
      <c r="GT416" s="39" t="e">
        <f>+IF(GS416&gt;#REF!,"SI","NO")</f>
        <v>#REF!</v>
      </c>
    </row>
    <row r="417" spans="1:202" x14ac:dyDescent="0.25">
      <c r="A417" s="35">
        <v>42887</v>
      </c>
      <c r="B417" s="36">
        <v>1594986</v>
      </c>
      <c r="C417" s="36">
        <v>985980</v>
      </c>
      <c r="D417" s="36">
        <v>985980</v>
      </c>
      <c r="E417" s="37" t="s">
        <v>349</v>
      </c>
      <c r="F417" s="37" t="s">
        <v>229</v>
      </c>
      <c r="G417" s="37" t="s">
        <v>329</v>
      </c>
      <c r="H417" s="85" t="s">
        <v>231</v>
      </c>
      <c r="I417" s="37" t="s">
        <v>232</v>
      </c>
      <c r="J417" s="37" t="s">
        <v>233</v>
      </c>
      <c r="K417" s="37" t="s">
        <v>234</v>
      </c>
      <c r="L417" s="37" t="s">
        <v>235</v>
      </c>
      <c r="M417" s="37" t="s">
        <v>279</v>
      </c>
      <c r="N417" s="37" t="s">
        <v>330</v>
      </c>
      <c r="O417" s="37" t="s">
        <v>330</v>
      </c>
      <c r="P417" s="37" t="s">
        <v>239</v>
      </c>
      <c r="Q417" s="37" t="s">
        <v>240</v>
      </c>
      <c r="R417" s="38">
        <v>42860</v>
      </c>
      <c r="S417" s="38">
        <v>42892</v>
      </c>
      <c r="T417" s="38">
        <v>42893</v>
      </c>
      <c r="U417" s="36">
        <v>196870795</v>
      </c>
      <c r="V417" s="36">
        <v>50236</v>
      </c>
      <c r="W417" s="36">
        <v>0</v>
      </c>
      <c r="X417" s="36">
        <v>7743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151</v>
      </c>
      <c r="AE417" s="36">
        <v>211</v>
      </c>
      <c r="AF417" s="36">
        <v>151</v>
      </c>
      <c r="AG417" s="36">
        <v>151</v>
      </c>
      <c r="AH417" s="36">
        <v>83068</v>
      </c>
      <c r="AI417" s="36">
        <v>1291</v>
      </c>
      <c r="AJ417" s="36">
        <v>0</v>
      </c>
      <c r="AK417" s="36">
        <v>3602519</v>
      </c>
      <c r="AL417" s="36"/>
      <c r="AM417" s="36"/>
      <c r="AN417" s="36">
        <v>0</v>
      </c>
      <c r="AO417" s="36"/>
      <c r="AP417" s="36"/>
      <c r="AQ417" s="36">
        <v>0</v>
      </c>
      <c r="AR417" s="36">
        <v>0</v>
      </c>
      <c r="AS417" s="36">
        <v>0</v>
      </c>
      <c r="AT417" s="36">
        <v>74307</v>
      </c>
      <c r="AU417" s="36">
        <v>0</v>
      </c>
      <c r="AV417" s="36">
        <v>0</v>
      </c>
      <c r="AW417" s="36"/>
      <c r="AX417" s="36">
        <v>0</v>
      </c>
      <c r="AY417" s="36">
        <v>134419</v>
      </c>
      <c r="AZ417" s="36">
        <v>870091</v>
      </c>
      <c r="BA417" s="36">
        <v>0</v>
      </c>
      <c r="BB417" s="36">
        <v>0</v>
      </c>
      <c r="BC417" s="36">
        <v>0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>
        <v>0</v>
      </c>
      <c r="BN417" s="36">
        <v>0</v>
      </c>
      <c r="BO417" s="36">
        <v>0</v>
      </c>
      <c r="BP417" s="36">
        <v>0</v>
      </c>
      <c r="BQ417" s="36">
        <v>0</v>
      </c>
      <c r="BR417" s="36">
        <v>0</v>
      </c>
      <c r="BS417" s="36">
        <v>0</v>
      </c>
      <c r="BT417" s="36">
        <v>0</v>
      </c>
      <c r="BU417" s="36">
        <v>0</v>
      </c>
      <c r="BV417" s="36">
        <v>0</v>
      </c>
      <c r="BW417" s="36">
        <v>0</v>
      </c>
      <c r="BX417" s="3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4004786</v>
      </c>
      <c r="CE417" s="36">
        <v>4765695</v>
      </c>
      <c r="CF417" s="36">
        <v>0</v>
      </c>
      <c r="CG417" s="36">
        <v>760909</v>
      </c>
      <c r="CH417" s="36">
        <v>0</v>
      </c>
      <c r="CI417" s="36">
        <v>0</v>
      </c>
      <c r="CJ417" s="36">
        <v>0</v>
      </c>
      <c r="CK417" s="36">
        <v>0</v>
      </c>
      <c r="CL417" s="36">
        <v>760909</v>
      </c>
      <c r="CM417" s="36">
        <v>-4765695</v>
      </c>
      <c r="CN417" s="36">
        <v>0</v>
      </c>
      <c r="CO417" s="36">
        <v>0</v>
      </c>
      <c r="CP417" s="36">
        <v>0</v>
      </c>
      <c r="CQ417" s="36">
        <v>0</v>
      </c>
      <c r="CR417" s="36">
        <v>0</v>
      </c>
      <c r="CS417" s="36">
        <v>0</v>
      </c>
      <c r="CT417" s="36">
        <v>0</v>
      </c>
      <c r="CU417" s="36">
        <v>0</v>
      </c>
      <c r="CV417" s="36">
        <v>0</v>
      </c>
      <c r="CW417" s="36">
        <v>0</v>
      </c>
      <c r="CX417" s="36">
        <v>0</v>
      </c>
      <c r="CY417" s="36">
        <v>0</v>
      </c>
      <c r="CZ417" s="36">
        <v>0</v>
      </c>
      <c r="DA417" s="36">
        <v>0</v>
      </c>
      <c r="DB417" s="36">
        <v>0</v>
      </c>
      <c r="DC417" s="36">
        <v>0</v>
      </c>
      <c r="DD417" s="36">
        <v>0</v>
      </c>
      <c r="DE417" s="36">
        <v>-4765695</v>
      </c>
      <c r="DF417" s="36">
        <v>0</v>
      </c>
      <c r="DG417" s="36">
        <v>0</v>
      </c>
      <c r="DH417" s="36">
        <v>0</v>
      </c>
      <c r="DI417" s="36">
        <v>0</v>
      </c>
      <c r="DJ417" s="36">
        <v>0</v>
      </c>
      <c r="DK417" s="36">
        <v>0</v>
      </c>
      <c r="DL417" s="36">
        <v>0</v>
      </c>
      <c r="DM417" s="36">
        <v>0</v>
      </c>
      <c r="DN417" s="36">
        <v>0</v>
      </c>
      <c r="DO417" s="36">
        <v>0</v>
      </c>
      <c r="DP417" s="36">
        <v>0</v>
      </c>
      <c r="DQ417" s="36">
        <v>0</v>
      </c>
      <c r="DR417" s="36">
        <v>0</v>
      </c>
      <c r="DS417" s="36">
        <v>0</v>
      </c>
      <c r="DT417" s="36">
        <v>0</v>
      </c>
      <c r="DU417" s="36">
        <v>0</v>
      </c>
      <c r="DV417" s="36">
        <v>0</v>
      </c>
      <c r="DW417" s="36">
        <v>0</v>
      </c>
      <c r="DX417" s="36">
        <v>0</v>
      </c>
      <c r="DY417" s="36">
        <v>0</v>
      </c>
      <c r="DZ417" s="36">
        <v>0</v>
      </c>
      <c r="EA417" s="36">
        <v>0</v>
      </c>
      <c r="EB417" s="36">
        <v>0</v>
      </c>
      <c r="EC417" s="36">
        <v>0</v>
      </c>
      <c r="ED417" s="36">
        <v>0</v>
      </c>
      <c r="EE417" s="36">
        <v>0</v>
      </c>
      <c r="EF417" s="36">
        <v>0</v>
      </c>
      <c r="EG417" s="36">
        <v>0</v>
      </c>
      <c r="EH417" s="36">
        <v>0</v>
      </c>
      <c r="EI417" s="36">
        <v>0</v>
      </c>
      <c r="EJ417" s="36">
        <v>0</v>
      </c>
      <c r="EK417" s="36">
        <v>0</v>
      </c>
      <c r="EL417" s="36">
        <v>0</v>
      </c>
      <c r="EM417" s="36">
        <v>0</v>
      </c>
      <c r="EN417" s="36">
        <v>0</v>
      </c>
      <c r="EO417" s="36">
        <v>0</v>
      </c>
      <c r="EP417" s="36">
        <v>0</v>
      </c>
      <c r="EQ417" s="36">
        <v>0</v>
      </c>
      <c r="ER417" s="36">
        <v>0</v>
      </c>
      <c r="ES417" s="36">
        <v>0</v>
      </c>
      <c r="ET417" s="36">
        <v>0</v>
      </c>
      <c r="EU417" s="36">
        <v>0</v>
      </c>
      <c r="EV417" s="36">
        <v>0</v>
      </c>
      <c r="EW417" s="36">
        <v>0</v>
      </c>
      <c r="EX417" s="36">
        <v>0</v>
      </c>
      <c r="EY417" s="36">
        <v>0</v>
      </c>
      <c r="EZ417" s="36">
        <v>0</v>
      </c>
      <c r="FA417" s="36">
        <v>0</v>
      </c>
      <c r="FB417" s="36">
        <v>0</v>
      </c>
      <c r="FC417" s="36">
        <v>0</v>
      </c>
      <c r="FD417" s="36">
        <v>0</v>
      </c>
      <c r="FE417" s="36">
        <v>0</v>
      </c>
      <c r="FF417" s="36">
        <v>0</v>
      </c>
      <c r="FG417" s="36">
        <v>0</v>
      </c>
      <c r="FH417" s="36">
        <v>0</v>
      </c>
      <c r="FI417" s="36">
        <v>0</v>
      </c>
      <c r="FJ417" s="36">
        <v>0</v>
      </c>
      <c r="FK417" s="36">
        <v>0</v>
      </c>
      <c r="FL417" s="36">
        <v>0</v>
      </c>
      <c r="FM417" s="36">
        <v>0</v>
      </c>
      <c r="FN417" s="36">
        <v>0</v>
      </c>
      <c r="FO417" s="36">
        <v>0</v>
      </c>
      <c r="FP417" s="36">
        <v>0</v>
      </c>
      <c r="FQ417" s="36">
        <v>760909</v>
      </c>
      <c r="FR417" s="36">
        <v>0</v>
      </c>
      <c r="FS417" s="37"/>
      <c r="FT417" s="39">
        <f t="shared" si="241"/>
        <v>69805</v>
      </c>
      <c r="FU417" s="39">
        <f t="shared" si="242"/>
        <v>1085</v>
      </c>
      <c r="FV417" s="39">
        <f t="shared" si="243"/>
        <v>0</v>
      </c>
      <c r="FW417" s="39">
        <f t="shared" si="244"/>
        <v>3027327</v>
      </c>
      <c r="FX417" s="39">
        <f t="shared" si="245"/>
        <v>0</v>
      </c>
      <c r="FY417" s="39">
        <f t="shared" si="246"/>
        <v>62443</v>
      </c>
      <c r="FZ417" s="39">
        <f t="shared" si="247"/>
        <v>0</v>
      </c>
      <c r="GA417" s="39">
        <f t="shared" si="248"/>
        <v>112957</v>
      </c>
      <c r="GB417" s="39">
        <f t="shared" si="249"/>
        <v>731169</v>
      </c>
      <c r="GC417" s="39">
        <f t="shared" si="250"/>
        <v>0</v>
      </c>
      <c r="GD417" s="39">
        <f t="shared" si="251"/>
        <v>0</v>
      </c>
      <c r="GE417" s="39">
        <f t="shared" si="252"/>
        <v>0</v>
      </c>
      <c r="GF417" s="39"/>
      <c r="GG417" s="39"/>
      <c r="GH417" s="39">
        <f t="shared" si="253"/>
        <v>0</v>
      </c>
      <c r="GI417" s="39">
        <f t="shared" si="254"/>
        <v>0</v>
      </c>
      <c r="GJ417" s="39">
        <f t="shared" si="255"/>
        <v>4004786</v>
      </c>
      <c r="GK417" s="39"/>
      <c r="GL417" s="39">
        <f t="shared" si="256"/>
        <v>0</v>
      </c>
      <c r="GM417" s="39"/>
      <c r="GN417" s="39">
        <f t="shared" si="240"/>
        <v>0</v>
      </c>
      <c r="GO417" s="40">
        <f t="shared" si="257"/>
        <v>760909</v>
      </c>
      <c r="GP417" s="40">
        <f t="shared" si="258"/>
        <v>4765695</v>
      </c>
      <c r="GQ417" s="40">
        <f t="shared" si="259"/>
        <v>4765695</v>
      </c>
      <c r="GR417" s="39" t="str">
        <f>IFERROR(VLOOKUP(CONCATENATE(C417,R417,S417),'Clientes Afectados'!$L$4:$M$249,2,0),"NO")</f>
        <v>NO</v>
      </c>
      <c r="GS417" s="64">
        <f t="shared" si="239"/>
        <v>32</v>
      </c>
      <c r="GT417" s="39" t="e">
        <f>+IF(GS417&gt;#REF!,"SI","NO")</f>
        <v>#REF!</v>
      </c>
    </row>
    <row r="418" spans="1:202" x14ac:dyDescent="0.25">
      <c r="A418" s="35">
        <v>42887</v>
      </c>
      <c r="B418" s="36">
        <v>1594986</v>
      </c>
      <c r="C418" s="36">
        <v>1027882</v>
      </c>
      <c r="D418" s="36">
        <v>1027882</v>
      </c>
      <c r="E418" s="37" t="s">
        <v>350</v>
      </c>
      <c r="F418" s="37" t="s">
        <v>229</v>
      </c>
      <c r="G418" s="37" t="s">
        <v>332</v>
      </c>
      <c r="H418" s="85" t="s">
        <v>231</v>
      </c>
      <c r="I418" s="37" t="s">
        <v>244</v>
      </c>
      <c r="J418" s="37" t="s">
        <v>233</v>
      </c>
      <c r="K418" s="37" t="s">
        <v>234</v>
      </c>
      <c r="L418" s="37" t="s">
        <v>235</v>
      </c>
      <c r="M418" s="37" t="s">
        <v>279</v>
      </c>
      <c r="N418" s="37" t="s">
        <v>280</v>
      </c>
      <c r="O418" s="37" t="s">
        <v>280</v>
      </c>
      <c r="P418" s="37" t="s">
        <v>239</v>
      </c>
      <c r="Q418" s="37" t="s">
        <v>240</v>
      </c>
      <c r="R418" s="38">
        <v>42860</v>
      </c>
      <c r="S418" s="38">
        <v>42892</v>
      </c>
      <c r="T418" s="38">
        <v>42893</v>
      </c>
      <c r="U418" s="36">
        <v>196870795</v>
      </c>
      <c r="V418" s="36">
        <v>245310</v>
      </c>
      <c r="W418" s="36">
        <v>0</v>
      </c>
      <c r="X418" s="36">
        <v>54101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636</v>
      </c>
      <c r="AE418" s="36">
        <v>685</v>
      </c>
      <c r="AF418" s="36">
        <v>631</v>
      </c>
      <c r="AG418" s="36">
        <v>631</v>
      </c>
      <c r="AH418" s="36">
        <v>83068</v>
      </c>
      <c r="AI418" s="36">
        <v>1291</v>
      </c>
      <c r="AJ418" s="36">
        <v>0</v>
      </c>
      <c r="AK418" s="36">
        <v>17591646</v>
      </c>
      <c r="AL418" s="36"/>
      <c r="AM418" s="36"/>
      <c r="AN418" s="36">
        <v>0</v>
      </c>
      <c r="AO418" s="36"/>
      <c r="AP418" s="36"/>
      <c r="AQ418" s="36">
        <v>0</v>
      </c>
      <c r="AR418" s="36">
        <v>0</v>
      </c>
      <c r="AS418" s="36">
        <v>0</v>
      </c>
      <c r="AT418" s="36">
        <v>362855</v>
      </c>
      <c r="AU418" s="36">
        <v>0</v>
      </c>
      <c r="AV418" s="36">
        <v>0</v>
      </c>
      <c r="AW418" s="36"/>
      <c r="AX418" s="36">
        <v>0</v>
      </c>
      <c r="AY418" s="36">
        <v>436383</v>
      </c>
      <c r="AZ418" s="36">
        <v>3635943</v>
      </c>
      <c r="BA418" s="36">
        <v>0</v>
      </c>
      <c r="BB418" s="36">
        <v>0</v>
      </c>
      <c r="BC418" s="36">
        <v>0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>
        <v>0</v>
      </c>
      <c r="BN418" s="36">
        <v>0</v>
      </c>
      <c r="BO418" s="36">
        <v>0</v>
      </c>
      <c r="BP418" s="36">
        <v>0</v>
      </c>
      <c r="BQ418" s="36">
        <v>0</v>
      </c>
      <c r="BR418" s="36">
        <v>0</v>
      </c>
      <c r="BS418" s="36">
        <v>0</v>
      </c>
      <c r="BT418" s="36">
        <v>0</v>
      </c>
      <c r="BU418" s="36">
        <v>0</v>
      </c>
      <c r="BV418" s="36">
        <v>0</v>
      </c>
      <c r="BW418" s="36">
        <v>0</v>
      </c>
      <c r="BX418" s="3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18580828</v>
      </c>
      <c r="CE418" s="36">
        <v>22111185</v>
      </c>
      <c r="CF418" s="36">
        <v>0</v>
      </c>
      <c r="CG418" s="36">
        <v>3530357</v>
      </c>
      <c r="CH418" s="36">
        <v>0</v>
      </c>
      <c r="CI418" s="36">
        <v>0</v>
      </c>
      <c r="CJ418" s="36">
        <v>0</v>
      </c>
      <c r="CK418" s="36">
        <v>0</v>
      </c>
      <c r="CL418" s="36">
        <v>3530357</v>
      </c>
      <c r="CM418" s="36">
        <v>-22111185</v>
      </c>
      <c r="CN418" s="36">
        <v>0</v>
      </c>
      <c r="CO418" s="36">
        <v>0</v>
      </c>
      <c r="CP418" s="36">
        <v>0</v>
      </c>
      <c r="CQ418" s="36">
        <v>0</v>
      </c>
      <c r="CR418" s="36">
        <v>0</v>
      </c>
      <c r="CS418" s="36">
        <v>0</v>
      </c>
      <c r="CT418" s="36">
        <v>0</v>
      </c>
      <c r="CU418" s="36">
        <v>0</v>
      </c>
      <c r="CV418" s="36">
        <v>0</v>
      </c>
      <c r="CW418" s="36">
        <v>0</v>
      </c>
      <c r="CX418" s="36">
        <v>0</v>
      </c>
      <c r="CY418" s="36">
        <v>0</v>
      </c>
      <c r="CZ418" s="36">
        <v>0</v>
      </c>
      <c r="DA418" s="36">
        <v>0</v>
      </c>
      <c r="DB418" s="36">
        <v>0</v>
      </c>
      <c r="DC418" s="36">
        <v>0</v>
      </c>
      <c r="DD418" s="36">
        <v>0</v>
      </c>
      <c r="DE418" s="36">
        <v>-22111185</v>
      </c>
      <c r="DF418" s="36">
        <v>0</v>
      </c>
      <c r="DG418" s="36">
        <v>0</v>
      </c>
      <c r="DH418" s="36">
        <v>0</v>
      </c>
      <c r="DI418" s="36">
        <v>0</v>
      </c>
      <c r="DJ418" s="36">
        <v>0</v>
      </c>
      <c r="DK418" s="36">
        <v>0</v>
      </c>
      <c r="DL418" s="36">
        <v>0</v>
      </c>
      <c r="DM418" s="36">
        <v>0</v>
      </c>
      <c r="DN418" s="36">
        <v>0</v>
      </c>
      <c r="DO418" s="36">
        <v>0</v>
      </c>
      <c r="DP418" s="36">
        <v>0</v>
      </c>
      <c r="DQ418" s="36">
        <v>0</v>
      </c>
      <c r="DR418" s="36">
        <v>0</v>
      </c>
      <c r="DS418" s="36">
        <v>0</v>
      </c>
      <c r="DT418" s="36">
        <v>0</v>
      </c>
      <c r="DU418" s="36">
        <v>0</v>
      </c>
      <c r="DV418" s="36">
        <v>0</v>
      </c>
      <c r="DW418" s="36">
        <v>0</v>
      </c>
      <c r="DX418" s="36">
        <v>0</v>
      </c>
      <c r="DY418" s="36">
        <v>0</v>
      </c>
      <c r="DZ418" s="36">
        <v>0</v>
      </c>
      <c r="EA418" s="36">
        <v>0</v>
      </c>
      <c r="EB418" s="36">
        <v>0</v>
      </c>
      <c r="EC418" s="36">
        <v>0</v>
      </c>
      <c r="ED418" s="36">
        <v>0</v>
      </c>
      <c r="EE418" s="36">
        <v>0</v>
      </c>
      <c r="EF418" s="36">
        <v>0</v>
      </c>
      <c r="EG418" s="36">
        <v>0</v>
      </c>
      <c r="EH418" s="36">
        <v>0</v>
      </c>
      <c r="EI418" s="36">
        <v>0</v>
      </c>
      <c r="EJ418" s="36">
        <v>0</v>
      </c>
      <c r="EK418" s="36">
        <v>0</v>
      </c>
      <c r="EL418" s="36">
        <v>0</v>
      </c>
      <c r="EM418" s="36">
        <v>0</v>
      </c>
      <c r="EN418" s="36">
        <v>0</v>
      </c>
      <c r="EO418" s="36">
        <v>0</v>
      </c>
      <c r="EP418" s="36">
        <v>0</v>
      </c>
      <c r="EQ418" s="36">
        <v>0</v>
      </c>
      <c r="ER418" s="36">
        <v>0</v>
      </c>
      <c r="ES418" s="36">
        <v>0</v>
      </c>
      <c r="ET418" s="36">
        <v>0</v>
      </c>
      <c r="EU418" s="36">
        <v>0</v>
      </c>
      <c r="EV418" s="36">
        <v>0</v>
      </c>
      <c r="EW418" s="36">
        <v>0</v>
      </c>
      <c r="EX418" s="36">
        <v>0</v>
      </c>
      <c r="EY418" s="36">
        <v>0</v>
      </c>
      <c r="EZ418" s="36">
        <v>0</v>
      </c>
      <c r="FA418" s="36">
        <v>0</v>
      </c>
      <c r="FB418" s="36">
        <v>0</v>
      </c>
      <c r="FC418" s="36">
        <v>0</v>
      </c>
      <c r="FD418" s="36">
        <v>0</v>
      </c>
      <c r="FE418" s="36">
        <v>0</v>
      </c>
      <c r="FF418" s="36">
        <v>0</v>
      </c>
      <c r="FG418" s="36">
        <v>0</v>
      </c>
      <c r="FH418" s="36">
        <v>0</v>
      </c>
      <c r="FI418" s="36">
        <v>0</v>
      </c>
      <c r="FJ418" s="36">
        <v>0</v>
      </c>
      <c r="FK418" s="36">
        <v>0</v>
      </c>
      <c r="FL418" s="36">
        <v>0</v>
      </c>
      <c r="FM418" s="36">
        <v>0</v>
      </c>
      <c r="FN418" s="36">
        <v>0</v>
      </c>
      <c r="FO418" s="36">
        <v>0</v>
      </c>
      <c r="FP418" s="36">
        <v>0</v>
      </c>
      <c r="FQ418" s="36">
        <v>3530357</v>
      </c>
      <c r="FR418" s="36">
        <v>0</v>
      </c>
      <c r="FS418" s="37"/>
      <c r="FT418" s="39">
        <f t="shared" si="241"/>
        <v>69805</v>
      </c>
      <c r="FU418" s="39">
        <f t="shared" si="242"/>
        <v>1085</v>
      </c>
      <c r="FV418" s="39">
        <f t="shared" si="243"/>
        <v>0</v>
      </c>
      <c r="FW418" s="39">
        <f t="shared" si="244"/>
        <v>14782896</v>
      </c>
      <c r="FX418" s="39">
        <f t="shared" si="245"/>
        <v>0</v>
      </c>
      <c r="FY418" s="39">
        <f t="shared" si="246"/>
        <v>304920</v>
      </c>
      <c r="FZ418" s="39">
        <f t="shared" si="247"/>
        <v>0</v>
      </c>
      <c r="GA418" s="39">
        <f t="shared" si="248"/>
        <v>366708</v>
      </c>
      <c r="GB418" s="39">
        <f t="shared" si="249"/>
        <v>3055414</v>
      </c>
      <c r="GC418" s="39">
        <f t="shared" si="250"/>
        <v>0</v>
      </c>
      <c r="GD418" s="39">
        <f t="shared" si="251"/>
        <v>0</v>
      </c>
      <c r="GE418" s="39">
        <f t="shared" si="252"/>
        <v>0</v>
      </c>
      <c r="GF418" s="39"/>
      <c r="GG418" s="39"/>
      <c r="GH418" s="39">
        <f t="shared" si="253"/>
        <v>0</v>
      </c>
      <c r="GI418" s="39">
        <f t="shared" si="254"/>
        <v>0</v>
      </c>
      <c r="GJ418" s="39">
        <f t="shared" si="255"/>
        <v>18580828</v>
      </c>
      <c r="GK418" s="39"/>
      <c r="GL418" s="39">
        <f t="shared" si="256"/>
        <v>0</v>
      </c>
      <c r="GM418" s="39"/>
      <c r="GN418" s="39">
        <f t="shared" si="240"/>
        <v>0</v>
      </c>
      <c r="GO418" s="40">
        <f t="shared" si="257"/>
        <v>3530357</v>
      </c>
      <c r="GP418" s="40">
        <f t="shared" si="258"/>
        <v>22111185</v>
      </c>
      <c r="GQ418" s="40">
        <f t="shared" si="259"/>
        <v>22111185</v>
      </c>
      <c r="GR418" s="39" t="str">
        <f>IFERROR(VLOOKUP(CONCATENATE(C418,R418,S418),'Clientes Afectados'!$L$4:$M$249,2,0),"NO")</f>
        <v>NO</v>
      </c>
      <c r="GS418" s="64">
        <f t="shared" si="239"/>
        <v>32</v>
      </c>
      <c r="GT418" s="39" t="e">
        <f>+IF(GS418&gt;#REF!,"SI","NO")</f>
        <v>#REF!</v>
      </c>
    </row>
    <row r="419" spans="1:202" x14ac:dyDescent="0.25">
      <c r="A419" s="35">
        <v>42887</v>
      </c>
      <c r="B419" s="36">
        <v>1594986</v>
      </c>
      <c r="C419" s="36">
        <v>1263130</v>
      </c>
      <c r="D419" s="36">
        <v>1263130</v>
      </c>
      <c r="E419" s="37" t="s">
        <v>267</v>
      </c>
      <c r="F419" s="37" t="s">
        <v>229</v>
      </c>
      <c r="G419" s="37" t="s">
        <v>268</v>
      </c>
      <c r="H419" s="85" t="s">
        <v>231</v>
      </c>
      <c r="I419" s="37" t="s">
        <v>262</v>
      </c>
      <c r="J419" s="37" t="s">
        <v>233</v>
      </c>
      <c r="K419" s="37" t="s">
        <v>234</v>
      </c>
      <c r="L419" s="37" t="s">
        <v>235</v>
      </c>
      <c r="M419" s="37" t="s">
        <v>269</v>
      </c>
      <c r="N419" s="37" t="s">
        <v>270</v>
      </c>
      <c r="O419" s="37" t="s">
        <v>270</v>
      </c>
      <c r="P419" s="37" t="s">
        <v>239</v>
      </c>
      <c r="Q419" s="37" t="s">
        <v>240</v>
      </c>
      <c r="R419" s="38">
        <v>42860</v>
      </c>
      <c r="S419" s="38">
        <v>42892</v>
      </c>
      <c r="T419" s="38">
        <v>42893</v>
      </c>
      <c r="U419" s="36">
        <v>196870795</v>
      </c>
      <c r="V419" s="36">
        <v>27773</v>
      </c>
      <c r="W419" s="36">
        <v>0</v>
      </c>
      <c r="X419" s="36">
        <v>5549</v>
      </c>
      <c r="Y419" s="36">
        <v>0</v>
      </c>
      <c r="Z419" s="36">
        <v>0</v>
      </c>
      <c r="AA419" s="36">
        <v>0</v>
      </c>
      <c r="AB419" s="36">
        <v>0</v>
      </c>
      <c r="AC419" s="36">
        <v>0</v>
      </c>
      <c r="AD419" s="36">
        <v>50</v>
      </c>
      <c r="AE419" s="36">
        <v>51</v>
      </c>
      <c r="AF419" s="36">
        <v>50</v>
      </c>
      <c r="AG419" s="36">
        <v>50</v>
      </c>
      <c r="AH419" s="36">
        <v>0</v>
      </c>
      <c r="AI419" s="36">
        <v>1291</v>
      </c>
      <c r="AJ419" s="36">
        <v>0</v>
      </c>
      <c r="AK419" s="36">
        <v>1991654</v>
      </c>
      <c r="AL419" s="36"/>
      <c r="AM419" s="36"/>
      <c r="AN419" s="36">
        <v>0</v>
      </c>
      <c r="AO419" s="36"/>
      <c r="AP419" s="36"/>
      <c r="AQ419" s="36">
        <v>0</v>
      </c>
      <c r="AR419" s="36">
        <v>0</v>
      </c>
      <c r="AS419" s="36">
        <v>0</v>
      </c>
      <c r="AT419" s="36">
        <v>41081</v>
      </c>
      <c r="AU419" s="36">
        <v>0</v>
      </c>
      <c r="AV419" s="36">
        <v>0</v>
      </c>
      <c r="AW419" s="36"/>
      <c r="AX419" s="36">
        <v>0</v>
      </c>
      <c r="AY419" s="36">
        <v>32808</v>
      </c>
      <c r="AZ419" s="36">
        <v>288110</v>
      </c>
      <c r="BA419" s="36">
        <v>0</v>
      </c>
      <c r="BB419" s="36">
        <v>0</v>
      </c>
      <c r="BC419" s="36">
        <v>0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>
        <v>0</v>
      </c>
      <c r="BN419" s="36">
        <v>0</v>
      </c>
      <c r="BO419" s="36">
        <v>0</v>
      </c>
      <c r="BP419" s="36">
        <v>0</v>
      </c>
      <c r="BQ419" s="36">
        <v>0</v>
      </c>
      <c r="BR419" s="36">
        <v>0</v>
      </c>
      <c r="BS419" s="36">
        <v>0</v>
      </c>
      <c r="BT419" s="36">
        <v>0</v>
      </c>
      <c r="BU419" s="36">
        <v>0</v>
      </c>
      <c r="BV419" s="36">
        <v>0</v>
      </c>
      <c r="BW419" s="36">
        <v>0</v>
      </c>
      <c r="BX419" s="3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1978945</v>
      </c>
      <c r="CE419" s="36">
        <v>2354945</v>
      </c>
      <c r="CF419" s="36">
        <v>0</v>
      </c>
      <c r="CG419" s="36">
        <v>376000</v>
      </c>
      <c r="CH419" s="36">
        <v>0</v>
      </c>
      <c r="CI419" s="36">
        <v>0</v>
      </c>
      <c r="CJ419" s="36">
        <v>0</v>
      </c>
      <c r="CK419" s="36">
        <v>0</v>
      </c>
      <c r="CL419" s="36">
        <v>376000</v>
      </c>
      <c r="CM419" s="36">
        <v>-2354945</v>
      </c>
      <c r="CN419" s="36">
        <v>0</v>
      </c>
      <c r="CO419" s="36">
        <v>0</v>
      </c>
      <c r="CP419" s="36">
        <v>0</v>
      </c>
      <c r="CQ419" s="36">
        <v>0</v>
      </c>
      <c r="CR419" s="36">
        <v>0</v>
      </c>
      <c r="CS419" s="36">
        <v>0</v>
      </c>
      <c r="CT419" s="36">
        <v>0</v>
      </c>
      <c r="CU419" s="36">
        <v>0</v>
      </c>
      <c r="CV419" s="36">
        <v>0</v>
      </c>
      <c r="CW419" s="36">
        <v>0</v>
      </c>
      <c r="CX419" s="36">
        <v>0</v>
      </c>
      <c r="CY419" s="36">
        <v>0</v>
      </c>
      <c r="CZ419" s="36">
        <v>0</v>
      </c>
      <c r="DA419" s="36">
        <v>0</v>
      </c>
      <c r="DB419" s="36">
        <v>0</v>
      </c>
      <c r="DC419" s="36">
        <v>0</v>
      </c>
      <c r="DD419" s="36">
        <v>0</v>
      </c>
      <c r="DE419" s="36">
        <v>-2354945</v>
      </c>
      <c r="DF419" s="36">
        <v>0</v>
      </c>
      <c r="DG419" s="36">
        <v>0</v>
      </c>
      <c r="DH419" s="36">
        <v>0</v>
      </c>
      <c r="DI419" s="36">
        <v>0</v>
      </c>
      <c r="DJ419" s="36">
        <v>0</v>
      </c>
      <c r="DK419" s="36">
        <v>0</v>
      </c>
      <c r="DL419" s="36">
        <v>0</v>
      </c>
      <c r="DM419" s="36">
        <v>0</v>
      </c>
      <c r="DN419" s="36">
        <v>0</v>
      </c>
      <c r="DO419" s="36">
        <v>0</v>
      </c>
      <c r="DP419" s="36">
        <v>0</v>
      </c>
      <c r="DQ419" s="36">
        <v>0</v>
      </c>
      <c r="DR419" s="36">
        <v>0</v>
      </c>
      <c r="DS419" s="36">
        <v>0</v>
      </c>
      <c r="DT419" s="36">
        <v>0</v>
      </c>
      <c r="DU419" s="36">
        <v>0</v>
      </c>
      <c r="DV419" s="36">
        <v>0</v>
      </c>
      <c r="DW419" s="36">
        <v>0</v>
      </c>
      <c r="DX419" s="36">
        <v>0</v>
      </c>
      <c r="DY419" s="36">
        <v>0</v>
      </c>
      <c r="DZ419" s="36">
        <v>0</v>
      </c>
      <c r="EA419" s="36">
        <v>0</v>
      </c>
      <c r="EB419" s="36">
        <v>0</v>
      </c>
      <c r="EC419" s="36">
        <v>0</v>
      </c>
      <c r="ED419" s="36">
        <v>0</v>
      </c>
      <c r="EE419" s="36">
        <v>0</v>
      </c>
      <c r="EF419" s="36">
        <v>0</v>
      </c>
      <c r="EG419" s="36">
        <v>0</v>
      </c>
      <c r="EH419" s="36">
        <v>0</v>
      </c>
      <c r="EI419" s="36">
        <v>0</v>
      </c>
      <c r="EJ419" s="36">
        <v>0</v>
      </c>
      <c r="EK419" s="36">
        <v>0</v>
      </c>
      <c r="EL419" s="36">
        <v>0</v>
      </c>
      <c r="EM419" s="36">
        <v>0</v>
      </c>
      <c r="EN419" s="36">
        <v>0</v>
      </c>
      <c r="EO419" s="36">
        <v>0</v>
      </c>
      <c r="EP419" s="36">
        <v>0</v>
      </c>
      <c r="EQ419" s="36">
        <v>0</v>
      </c>
      <c r="ER419" s="36">
        <v>0</v>
      </c>
      <c r="ES419" s="36">
        <v>0</v>
      </c>
      <c r="ET419" s="36">
        <v>0</v>
      </c>
      <c r="EU419" s="36">
        <v>0</v>
      </c>
      <c r="EV419" s="36">
        <v>0</v>
      </c>
      <c r="EW419" s="36">
        <v>0</v>
      </c>
      <c r="EX419" s="36">
        <v>0</v>
      </c>
      <c r="EY419" s="36">
        <v>0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0</v>
      </c>
      <c r="FF419" s="36">
        <v>0</v>
      </c>
      <c r="FG419" s="36">
        <v>0</v>
      </c>
      <c r="FH419" s="36">
        <v>0</v>
      </c>
      <c r="FI419" s="36">
        <v>0</v>
      </c>
      <c r="FJ419" s="36">
        <v>0</v>
      </c>
      <c r="FK419" s="36">
        <v>0</v>
      </c>
      <c r="FL419" s="36">
        <v>0</v>
      </c>
      <c r="FM419" s="36">
        <v>0</v>
      </c>
      <c r="FN419" s="36">
        <v>0</v>
      </c>
      <c r="FO419" s="36">
        <v>0</v>
      </c>
      <c r="FP419" s="36">
        <v>0</v>
      </c>
      <c r="FQ419" s="36">
        <v>376000</v>
      </c>
      <c r="FR419" s="36">
        <v>0</v>
      </c>
      <c r="FS419" s="37"/>
      <c r="FT419" s="39">
        <f t="shared" si="241"/>
        <v>0</v>
      </c>
      <c r="FU419" s="39">
        <f t="shared" si="242"/>
        <v>1085</v>
      </c>
      <c r="FV419" s="39">
        <f t="shared" si="243"/>
        <v>0</v>
      </c>
      <c r="FW419" s="39">
        <f t="shared" si="244"/>
        <v>1673659</v>
      </c>
      <c r="FX419" s="39">
        <f t="shared" si="245"/>
        <v>0</v>
      </c>
      <c r="FY419" s="39">
        <f t="shared" si="246"/>
        <v>34522</v>
      </c>
      <c r="FZ419" s="39">
        <f t="shared" si="247"/>
        <v>0</v>
      </c>
      <c r="GA419" s="39">
        <f t="shared" si="248"/>
        <v>27570</v>
      </c>
      <c r="GB419" s="39">
        <f t="shared" si="249"/>
        <v>242109</v>
      </c>
      <c r="GC419" s="39">
        <f t="shared" si="250"/>
        <v>0</v>
      </c>
      <c r="GD419" s="39">
        <f t="shared" si="251"/>
        <v>0</v>
      </c>
      <c r="GE419" s="39">
        <f t="shared" si="252"/>
        <v>0</v>
      </c>
      <c r="GF419" s="39"/>
      <c r="GG419" s="39"/>
      <c r="GH419" s="39">
        <f t="shared" si="253"/>
        <v>0</v>
      </c>
      <c r="GI419" s="39">
        <f t="shared" si="254"/>
        <v>0</v>
      </c>
      <c r="GJ419" s="39">
        <f t="shared" si="255"/>
        <v>1978945</v>
      </c>
      <c r="GK419" s="39"/>
      <c r="GL419" s="39">
        <f t="shared" si="256"/>
        <v>0</v>
      </c>
      <c r="GM419" s="39"/>
      <c r="GN419" s="39">
        <f t="shared" si="240"/>
        <v>0</v>
      </c>
      <c r="GO419" s="40">
        <f t="shared" si="257"/>
        <v>376000</v>
      </c>
      <c r="GP419" s="40">
        <f t="shared" si="258"/>
        <v>2354945</v>
      </c>
      <c r="GQ419" s="40">
        <f t="shared" si="259"/>
        <v>2354945</v>
      </c>
      <c r="GR419" s="39" t="str">
        <f>IFERROR(VLOOKUP(CONCATENATE(C419,R419,S419),'Clientes Afectados'!$L$4:$M$249,2,0),"NO")</f>
        <v>NO</v>
      </c>
      <c r="GS419" s="64">
        <f t="shared" si="239"/>
        <v>32</v>
      </c>
      <c r="GT419" s="39" t="e">
        <f>+IF(GS419&gt;#REF!,"SI","NO")</f>
        <v>#REF!</v>
      </c>
    </row>
    <row r="420" spans="1:202" x14ac:dyDescent="0.25">
      <c r="A420" s="35">
        <v>42887</v>
      </c>
      <c r="B420" s="36">
        <v>1594986</v>
      </c>
      <c r="C420" s="36">
        <v>1314153</v>
      </c>
      <c r="D420" s="36">
        <v>1314153</v>
      </c>
      <c r="E420" s="37" t="s">
        <v>271</v>
      </c>
      <c r="F420" s="37" t="s">
        <v>229</v>
      </c>
      <c r="G420" s="37" t="s">
        <v>272</v>
      </c>
      <c r="H420" s="85" t="s">
        <v>231</v>
      </c>
      <c r="I420" s="37" t="s">
        <v>262</v>
      </c>
      <c r="J420" s="37" t="s">
        <v>233</v>
      </c>
      <c r="K420" s="37" t="s">
        <v>234</v>
      </c>
      <c r="L420" s="37" t="s">
        <v>235</v>
      </c>
      <c r="M420" s="37" t="s">
        <v>245</v>
      </c>
      <c r="N420" s="37" t="s">
        <v>246</v>
      </c>
      <c r="O420" s="37" t="s">
        <v>246</v>
      </c>
      <c r="P420" s="37" t="s">
        <v>239</v>
      </c>
      <c r="Q420" s="37" t="s">
        <v>240</v>
      </c>
      <c r="R420" s="38">
        <v>42741</v>
      </c>
      <c r="S420" s="38">
        <v>42892</v>
      </c>
      <c r="T420" s="38">
        <v>42893</v>
      </c>
      <c r="U420" s="36">
        <v>196870795</v>
      </c>
      <c r="V420" s="36">
        <v>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36">
        <v>0</v>
      </c>
      <c r="AD420" s="36">
        <v>0</v>
      </c>
      <c r="AE420" s="36">
        <v>0</v>
      </c>
      <c r="AF420" s="36">
        <v>0</v>
      </c>
      <c r="AG420" s="36">
        <v>0</v>
      </c>
      <c r="AH420" s="36">
        <v>0</v>
      </c>
      <c r="AI420" s="36">
        <v>1291</v>
      </c>
      <c r="AJ420" s="36">
        <v>0</v>
      </c>
      <c r="AK420" s="36">
        <v>0</v>
      </c>
      <c r="AL420" s="36"/>
      <c r="AM420" s="36"/>
      <c r="AN420" s="36">
        <v>0</v>
      </c>
      <c r="AO420" s="36"/>
      <c r="AP420" s="36"/>
      <c r="AQ420" s="36">
        <v>0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/>
      <c r="AX420" s="36">
        <v>0</v>
      </c>
      <c r="AY420" s="36">
        <v>0</v>
      </c>
      <c r="AZ420" s="36">
        <v>0</v>
      </c>
      <c r="BA420" s="36">
        <v>0</v>
      </c>
      <c r="BB420" s="36">
        <v>0</v>
      </c>
      <c r="BC420" s="36">
        <v>0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>
        <v>0</v>
      </c>
      <c r="BN420" s="36">
        <v>0</v>
      </c>
      <c r="BO420" s="36">
        <v>0</v>
      </c>
      <c r="BP420" s="36">
        <v>0</v>
      </c>
      <c r="BQ420" s="36">
        <v>0</v>
      </c>
      <c r="BR420" s="36">
        <v>0</v>
      </c>
      <c r="BS420" s="36">
        <v>0</v>
      </c>
      <c r="BT420" s="36">
        <v>0</v>
      </c>
      <c r="BU420" s="36">
        <v>0</v>
      </c>
      <c r="BV420" s="36">
        <v>0</v>
      </c>
      <c r="BW420" s="36">
        <v>0</v>
      </c>
      <c r="BX420" s="3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1085</v>
      </c>
      <c r="CE420" s="36">
        <v>1291</v>
      </c>
      <c r="CF420" s="36">
        <v>0</v>
      </c>
      <c r="CG420" s="36">
        <v>206</v>
      </c>
      <c r="CH420" s="36">
        <v>0</v>
      </c>
      <c r="CI420" s="36">
        <v>0</v>
      </c>
      <c r="CJ420" s="36">
        <v>0</v>
      </c>
      <c r="CK420" s="36">
        <v>0</v>
      </c>
      <c r="CL420" s="36">
        <v>206</v>
      </c>
      <c r="CM420" s="36">
        <v>-1291</v>
      </c>
      <c r="CN420" s="36">
        <v>0</v>
      </c>
      <c r="CO420" s="36">
        <v>0</v>
      </c>
      <c r="CP420" s="36">
        <v>0</v>
      </c>
      <c r="CQ420" s="36">
        <v>0</v>
      </c>
      <c r="CR420" s="36">
        <v>0</v>
      </c>
      <c r="CS420" s="36">
        <v>0</v>
      </c>
      <c r="CT420" s="36">
        <v>0</v>
      </c>
      <c r="CU420" s="36">
        <v>0</v>
      </c>
      <c r="CV420" s="36">
        <v>0</v>
      </c>
      <c r="CW420" s="36">
        <v>0</v>
      </c>
      <c r="CX420" s="36">
        <v>0</v>
      </c>
      <c r="CY420" s="36">
        <v>0</v>
      </c>
      <c r="CZ420" s="36">
        <v>0</v>
      </c>
      <c r="DA420" s="36">
        <v>0</v>
      </c>
      <c r="DB420" s="36">
        <v>0</v>
      </c>
      <c r="DC420" s="36">
        <v>0</v>
      </c>
      <c r="DD420" s="36">
        <v>0</v>
      </c>
      <c r="DE420" s="36">
        <v>-1291</v>
      </c>
      <c r="DF420" s="36">
        <v>0</v>
      </c>
      <c r="DG420" s="36">
        <v>0</v>
      </c>
      <c r="DH420" s="36">
        <v>0</v>
      </c>
      <c r="DI420" s="36">
        <v>0</v>
      </c>
      <c r="DJ420" s="36">
        <v>0</v>
      </c>
      <c r="DK420" s="36">
        <v>0</v>
      </c>
      <c r="DL420" s="36">
        <v>0</v>
      </c>
      <c r="DM420" s="36">
        <v>0</v>
      </c>
      <c r="DN420" s="36">
        <v>0</v>
      </c>
      <c r="DO420" s="36">
        <v>0</v>
      </c>
      <c r="DP420" s="36">
        <v>0</v>
      </c>
      <c r="DQ420" s="36">
        <v>0</v>
      </c>
      <c r="DR420" s="36">
        <v>0</v>
      </c>
      <c r="DS420" s="36">
        <v>0</v>
      </c>
      <c r="DT420" s="36">
        <v>0</v>
      </c>
      <c r="DU420" s="36">
        <v>0</v>
      </c>
      <c r="DV420" s="36">
        <v>0</v>
      </c>
      <c r="DW420" s="36">
        <v>0</v>
      </c>
      <c r="DX420" s="36">
        <v>0</v>
      </c>
      <c r="DY420" s="36">
        <v>0</v>
      </c>
      <c r="DZ420" s="36">
        <v>0</v>
      </c>
      <c r="EA420" s="36">
        <v>0</v>
      </c>
      <c r="EB420" s="36">
        <v>0</v>
      </c>
      <c r="EC420" s="36">
        <v>0</v>
      </c>
      <c r="ED420" s="36">
        <v>0</v>
      </c>
      <c r="EE420" s="36">
        <v>0</v>
      </c>
      <c r="EF420" s="36">
        <v>0</v>
      </c>
      <c r="EG420" s="36">
        <v>0</v>
      </c>
      <c r="EH420" s="36">
        <v>0</v>
      </c>
      <c r="EI420" s="36">
        <v>0</v>
      </c>
      <c r="EJ420" s="36">
        <v>0</v>
      </c>
      <c r="EK420" s="36">
        <v>0</v>
      </c>
      <c r="EL420" s="36">
        <v>0</v>
      </c>
      <c r="EM420" s="36">
        <v>0</v>
      </c>
      <c r="EN420" s="36">
        <v>0</v>
      </c>
      <c r="EO420" s="36">
        <v>0</v>
      </c>
      <c r="EP420" s="36">
        <v>0</v>
      </c>
      <c r="EQ420" s="36">
        <v>0</v>
      </c>
      <c r="ER420" s="36">
        <v>0</v>
      </c>
      <c r="ES420" s="36">
        <v>0</v>
      </c>
      <c r="ET420" s="36">
        <v>0</v>
      </c>
      <c r="EU420" s="36">
        <v>0</v>
      </c>
      <c r="EV420" s="36">
        <v>0</v>
      </c>
      <c r="EW420" s="36">
        <v>0</v>
      </c>
      <c r="EX420" s="36">
        <v>0</v>
      </c>
      <c r="EY420" s="36">
        <v>0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0</v>
      </c>
      <c r="FF420" s="36">
        <v>0</v>
      </c>
      <c r="FG420" s="36">
        <v>0</v>
      </c>
      <c r="FH420" s="36">
        <v>0</v>
      </c>
      <c r="FI420" s="36">
        <v>0</v>
      </c>
      <c r="FJ420" s="36">
        <v>0</v>
      </c>
      <c r="FK420" s="36">
        <v>0</v>
      </c>
      <c r="FL420" s="36">
        <v>0</v>
      </c>
      <c r="FM420" s="36">
        <v>0</v>
      </c>
      <c r="FN420" s="36">
        <v>0</v>
      </c>
      <c r="FO420" s="36">
        <v>0</v>
      </c>
      <c r="FP420" s="36">
        <v>0</v>
      </c>
      <c r="FQ420" s="36">
        <v>206</v>
      </c>
      <c r="FR420" s="36">
        <v>0</v>
      </c>
      <c r="FS420" s="37"/>
      <c r="FT420" s="39">
        <f t="shared" si="241"/>
        <v>0</v>
      </c>
      <c r="FU420" s="39">
        <f t="shared" si="242"/>
        <v>1085</v>
      </c>
      <c r="FV420" s="39">
        <f t="shared" si="243"/>
        <v>0</v>
      </c>
      <c r="FW420" s="39">
        <f t="shared" si="244"/>
        <v>0</v>
      </c>
      <c r="FX420" s="39">
        <f t="shared" si="245"/>
        <v>0</v>
      </c>
      <c r="FY420" s="39">
        <f t="shared" si="246"/>
        <v>0</v>
      </c>
      <c r="FZ420" s="39">
        <f t="shared" si="247"/>
        <v>0</v>
      </c>
      <c r="GA420" s="39">
        <f t="shared" si="248"/>
        <v>0</v>
      </c>
      <c r="GB420" s="39">
        <f t="shared" si="249"/>
        <v>0</v>
      </c>
      <c r="GC420" s="39">
        <f t="shared" si="250"/>
        <v>0</v>
      </c>
      <c r="GD420" s="39">
        <f t="shared" si="251"/>
        <v>0</v>
      </c>
      <c r="GE420" s="39">
        <f t="shared" si="252"/>
        <v>0</v>
      </c>
      <c r="GF420" s="39"/>
      <c r="GG420" s="39"/>
      <c r="GH420" s="39">
        <f t="shared" si="253"/>
        <v>0</v>
      </c>
      <c r="GI420" s="39">
        <f t="shared" si="254"/>
        <v>0</v>
      </c>
      <c r="GJ420" s="39">
        <f t="shared" si="255"/>
        <v>1085</v>
      </c>
      <c r="GK420" s="39"/>
      <c r="GL420" s="39">
        <f t="shared" si="256"/>
        <v>0</v>
      </c>
      <c r="GM420" s="39"/>
      <c r="GN420" s="39">
        <f t="shared" si="240"/>
        <v>0</v>
      </c>
      <c r="GO420" s="40">
        <f t="shared" si="257"/>
        <v>206</v>
      </c>
      <c r="GP420" s="40">
        <f t="shared" si="258"/>
        <v>1291</v>
      </c>
      <c r="GQ420" s="40">
        <f t="shared" si="259"/>
        <v>1291</v>
      </c>
      <c r="GR420" s="39" t="str">
        <f>IFERROR(VLOOKUP(CONCATENATE(C420,R420,S420),'Clientes Afectados'!$L$4:$M$249,2,0),"NO")</f>
        <v>NO</v>
      </c>
      <c r="GS420" s="64">
        <f t="shared" si="239"/>
        <v>151</v>
      </c>
      <c r="GT420" s="39" t="e">
        <f>+IF(GS420&gt;#REF!,"SI","NO")</f>
        <v>#REF!</v>
      </c>
    </row>
    <row r="421" spans="1:202" x14ac:dyDescent="0.25">
      <c r="A421" s="35">
        <v>42887</v>
      </c>
      <c r="B421" s="36">
        <v>1594986</v>
      </c>
      <c r="C421" s="36">
        <v>1314156</v>
      </c>
      <c r="D421" s="36">
        <v>1314156</v>
      </c>
      <c r="E421" s="37" t="s">
        <v>273</v>
      </c>
      <c r="F421" s="37" t="s">
        <v>229</v>
      </c>
      <c r="G421" s="37" t="s">
        <v>274</v>
      </c>
      <c r="H421" s="85" t="s">
        <v>231</v>
      </c>
      <c r="I421" s="37" t="s">
        <v>262</v>
      </c>
      <c r="J421" s="37" t="s">
        <v>233</v>
      </c>
      <c r="K421" s="37" t="s">
        <v>234</v>
      </c>
      <c r="L421" s="37" t="s">
        <v>235</v>
      </c>
      <c r="M421" s="37" t="s">
        <v>245</v>
      </c>
      <c r="N421" s="37" t="s">
        <v>245</v>
      </c>
      <c r="O421" s="37" t="s">
        <v>245</v>
      </c>
      <c r="P421" s="37" t="s">
        <v>239</v>
      </c>
      <c r="Q421" s="37" t="s">
        <v>240</v>
      </c>
      <c r="R421" s="38">
        <v>42860</v>
      </c>
      <c r="S421" s="38">
        <v>42892</v>
      </c>
      <c r="T421" s="38">
        <v>42893</v>
      </c>
      <c r="U421" s="36">
        <v>196870795</v>
      </c>
      <c r="V421" s="36">
        <v>31072</v>
      </c>
      <c r="W421" s="36">
        <v>0</v>
      </c>
      <c r="X421" s="36">
        <v>10177</v>
      </c>
      <c r="Y421" s="36">
        <v>0</v>
      </c>
      <c r="Z421" s="36">
        <v>0</v>
      </c>
      <c r="AA421" s="36">
        <v>0</v>
      </c>
      <c r="AB421" s="36">
        <v>0</v>
      </c>
      <c r="AC421" s="36">
        <v>0</v>
      </c>
      <c r="AD421" s="36">
        <v>56</v>
      </c>
      <c r="AE421" s="36">
        <v>56</v>
      </c>
      <c r="AF421" s="36">
        <v>56</v>
      </c>
      <c r="AG421" s="36">
        <v>56</v>
      </c>
      <c r="AH421" s="36">
        <v>121416</v>
      </c>
      <c r="AI421" s="36">
        <v>1291</v>
      </c>
      <c r="AJ421" s="36">
        <v>0</v>
      </c>
      <c r="AK421" s="36">
        <v>2228232</v>
      </c>
      <c r="AL421" s="36"/>
      <c r="AM421" s="36"/>
      <c r="AN421" s="36">
        <v>0</v>
      </c>
      <c r="AO421" s="36"/>
      <c r="AP421" s="36"/>
      <c r="AQ421" s="36">
        <v>0</v>
      </c>
      <c r="AR421" s="36">
        <v>0</v>
      </c>
      <c r="AS421" s="36">
        <v>0</v>
      </c>
      <c r="AT421" s="36">
        <v>45960</v>
      </c>
      <c r="AU421" s="36">
        <v>0</v>
      </c>
      <c r="AV421" s="36">
        <v>0</v>
      </c>
      <c r="AW421" s="36"/>
      <c r="AX421" s="36">
        <v>0</v>
      </c>
      <c r="AY421" s="36">
        <v>35675</v>
      </c>
      <c r="AZ421" s="36">
        <v>322683</v>
      </c>
      <c r="BA421" s="36">
        <v>0</v>
      </c>
      <c r="BB421" s="36">
        <v>0</v>
      </c>
      <c r="BC421" s="36">
        <v>0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>
        <v>0</v>
      </c>
      <c r="BN421" s="36">
        <v>0</v>
      </c>
      <c r="BO421" s="36">
        <v>0</v>
      </c>
      <c r="BP421" s="36">
        <v>0</v>
      </c>
      <c r="BQ421" s="36">
        <v>0</v>
      </c>
      <c r="BR421" s="36">
        <v>0</v>
      </c>
      <c r="BS421" s="36">
        <v>0</v>
      </c>
      <c r="BT421" s="36">
        <v>0</v>
      </c>
      <c r="BU421" s="36">
        <v>0</v>
      </c>
      <c r="BV421" s="36">
        <v>0</v>
      </c>
      <c r="BW421" s="36">
        <v>0</v>
      </c>
      <c r="BX421" s="3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2315342</v>
      </c>
      <c r="CE421" s="36">
        <v>2755257</v>
      </c>
      <c r="CF421" s="36">
        <v>0</v>
      </c>
      <c r="CG421" s="36">
        <v>439915</v>
      </c>
      <c r="CH421" s="36">
        <v>0</v>
      </c>
      <c r="CI421" s="36">
        <v>0</v>
      </c>
      <c r="CJ421" s="36">
        <v>0</v>
      </c>
      <c r="CK421" s="36">
        <v>0</v>
      </c>
      <c r="CL421" s="36">
        <v>439915</v>
      </c>
      <c r="CM421" s="36">
        <v>-2755257</v>
      </c>
      <c r="CN421" s="36">
        <v>0</v>
      </c>
      <c r="CO421" s="36">
        <v>0</v>
      </c>
      <c r="CP421" s="36">
        <v>0</v>
      </c>
      <c r="CQ421" s="36">
        <v>0</v>
      </c>
      <c r="CR421" s="36">
        <v>0</v>
      </c>
      <c r="CS421" s="36">
        <v>0</v>
      </c>
      <c r="CT421" s="36">
        <v>0</v>
      </c>
      <c r="CU421" s="36">
        <v>0</v>
      </c>
      <c r="CV421" s="36">
        <v>0</v>
      </c>
      <c r="CW421" s="36">
        <v>0</v>
      </c>
      <c r="CX421" s="36">
        <v>0</v>
      </c>
      <c r="CY421" s="36">
        <v>0</v>
      </c>
      <c r="CZ421" s="36">
        <v>0</v>
      </c>
      <c r="DA421" s="36">
        <v>0</v>
      </c>
      <c r="DB421" s="36">
        <v>0</v>
      </c>
      <c r="DC421" s="36">
        <v>0</v>
      </c>
      <c r="DD421" s="36">
        <v>0</v>
      </c>
      <c r="DE421" s="36">
        <v>-2755257</v>
      </c>
      <c r="DF421" s="36">
        <v>0</v>
      </c>
      <c r="DG421" s="36">
        <v>0</v>
      </c>
      <c r="DH421" s="36">
        <v>0</v>
      </c>
      <c r="DI421" s="36">
        <v>0</v>
      </c>
      <c r="DJ421" s="36">
        <v>0</v>
      </c>
      <c r="DK421" s="36">
        <v>0</v>
      </c>
      <c r="DL421" s="36">
        <v>0</v>
      </c>
      <c r="DM421" s="36">
        <v>0</v>
      </c>
      <c r="DN421" s="36">
        <v>0</v>
      </c>
      <c r="DO421" s="36">
        <v>0</v>
      </c>
      <c r="DP421" s="36">
        <v>0</v>
      </c>
      <c r="DQ421" s="36">
        <v>0</v>
      </c>
      <c r="DR421" s="36">
        <v>0</v>
      </c>
      <c r="DS421" s="36">
        <v>0</v>
      </c>
      <c r="DT421" s="36">
        <v>0</v>
      </c>
      <c r="DU421" s="36">
        <v>0</v>
      </c>
      <c r="DV421" s="36">
        <v>0</v>
      </c>
      <c r="DW421" s="36">
        <v>0</v>
      </c>
      <c r="DX421" s="36">
        <v>0</v>
      </c>
      <c r="DY421" s="36">
        <v>0</v>
      </c>
      <c r="DZ421" s="36">
        <v>0</v>
      </c>
      <c r="EA421" s="36">
        <v>0</v>
      </c>
      <c r="EB421" s="36">
        <v>0</v>
      </c>
      <c r="EC421" s="36">
        <v>0</v>
      </c>
      <c r="ED421" s="36">
        <v>0</v>
      </c>
      <c r="EE421" s="36">
        <v>0</v>
      </c>
      <c r="EF421" s="36">
        <v>0</v>
      </c>
      <c r="EG421" s="36">
        <v>0</v>
      </c>
      <c r="EH421" s="36">
        <v>0</v>
      </c>
      <c r="EI421" s="36">
        <v>0</v>
      </c>
      <c r="EJ421" s="36">
        <v>0</v>
      </c>
      <c r="EK421" s="36">
        <v>0</v>
      </c>
      <c r="EL421" s="36">
        <v>0</v>
      </c>
      <c r="EM421" s="36">
        <v>0</v>
      </c>
      <c r="EN421" s="36">
        <v>0</v>
      </c>
      <c r="EO421" s="36">
        <v>0</v>
      </c>
      <c r="EP421" s="36">
        <v>0</v>
      </c>
      <c r="EQ421" s="36">
        <v>0</v>
      </c>
      <c r="ER421" s="36">
        <v>0</v>
      </c>
      <c r="ES421" s="36">
        <v>0</v>
      </c>
      <c r="ET421" s="36">
        <v>0</v>
      </c>
      <c r="EU421" s="36">
        <v>0</v>
      </c>
      <c r="EV421" s="36">
        <v>0</v>
      </c>
      <c r="EW421" s="36">
        <v>0</v>
      </c>
      <c r="EX421" s="36">
        <v>0</v>
      </c>
      <c r="EY421" s="36">
        <v>0</v>
      </c>
      <c r="EZ421" s="36">
        <v>0</v>
      </c>
      <c r="FA421" s="36">
        <v>0</v>
      </c>
      <c r="FB421" s="36">
        <v>0</v>
      </c>
      <c r="FC421" s="36">
        <v>0</v>
      </c>
      <c r="FD421" s="36">
        <v>0</v>
      </c>
      <c r="FE421" s="36">
        <v>0</v>
      </c>
      <c r="FF421" s="36">
        <v>0</v>
      </c>
      <c r="FG421" s="36">
        <v>0</v>
      </c>
      <c r="FH421" s="36">
        <v>0</v>
      </c>
      <c r="FI421" s="36">
        <v>0</v>
      </c>
      <c r="FJ421" s="36">
        <v>0</v>
      </c>
      <c r="FK421" s="36">
        <v>0</v>
      </c>
      <c r="FL421" s="36">
        <v>0</v>
      </c>
      <c r="FM421" s="36">
        <v>0</v>
      </c>
      <c r="FN421" s="36">
        <v>0</v>
      </c>
      <c r="FO421" s="36">
        <v>0</v>
      </c>
      <c r="FP421" s="36">
        <v>0</v>
      </c>
      <c r="FQ421" s="36">
        <v>439915</v>
      </c>
      <c r="FR421" s="36">
        <v>0</v>
      </c>
      <c r="FS421" s="37"/>
      <c r="FT421" s="39">
        <f t="shared" si="241"/>
        <v>102030</v>
      </c>
      <c r="FU421" s="39">
        <f t="shared" si="242"/>
        <v>1085</v>
      </c>
      <c r="FV421" s="39">
        <f t="shared" si="243"/>
        <v>0</v>
      </c>
      <c r="FW421" s="39">
        <f t="shared" si="244"/>
        <v>1872464</v>
      </c>
      <c r="FX421" s="39">
        <f t="shared" si="245"/>
        <v>0</v>
      </c>
      <c r="FY421" s="39">
        <f t="shared" si="246"/>
        <v>38622</v>
      </c>
      <c r="FZ421" s="39">
        <f t="shared" si="247"/>
        <v>0</v>
      </c>
      <c r="GA421" s="39">
        <f t="shared" si="248"/>
        <v>29979</v>
      </c>
      <c r="GB421" s="39">
        <f t="shared" si="249"/>
        <v>271162</v>
      </c>
      <c r="GC421" s="39">
        <f t="shared" si="250"/>
        <v>0</v>
      </c>
      <c r="GD421" s="39">
        <f t="shared" si="251"/>
        <v>0</v>
      </c>
      <c r="GE421" s="39">
        <f t="shared" si="252"/>
        <v>0</v>
      </c>
      <c r="GF421" s="39"/>
      <c r="GG421" s="39"/>
      <c r="GH421" s="39">
        <f t="shared" si="253"/>
        <v>0</v>
      </c>
      <c r="GI421" s="39">
        <f t="shared" si="254"/>
        <v>0</v>
      </c>
      <c r="GJ421" s="39">
        <f t="shared" si="255"/>
        <v>2315342</v>
      </c>
      <c r="GK421" s="39"/>
      <c r="GL421" s="39">
        <f t="shared" si="256"/>
        <v>0</v>
      </c>
      <c r="GM421" s="39"/>
      <c r="GN421" s="39">
        <f t="shared" si="240"/>
        <v>0</v>
      </c>
      <c r="GO421" s="40">
        <f t="shared" si="257"/>
        <v>439915</v>
      </c>
      <c r="GP421" s="40">
        <f t="shared" si="258"/>
        <v>2755257</v>
      </c>
      <c r="GQ421" s="40">
        <f t="shared" si="259"/>
        <v>2755257</v>
      </c>
      <c r="GR421" s="39" t="str">
        <f>IFERROR(VLOOKUP(CONCATENATE(C421,R421,S421),'Clientes Afectados'!$L$4:$M$249,2,0),"NO")</f>
        <v>NO</v>
      </c>
      <c r="GS421" s="64">
        <f t="shared" si="239"/>
        <v>32</v>
      </c>
      <c r="GT421" s="39" t="e">
        <f>+IF(GS421&gt;#REF!,"SI","NO")</f>
        <v>#REF!</v>
      </c>
    </row>
    <row r="422" spans="1:202" x14ac:dyDescent="0.25">
      <c r="A422" s="35">
        <v>42887</v>
      </c>
      <c r="B422" s="36">
        <v>1594986</v>
      </c>
      <c r="C422" s="36">
        <v>1386062</v>
      </c>
      <c r="D422" s="36">
        <v>1386062</v>
      </c>
      <c r="E422" s="37" t="s">
        <v>351</v>
      </c>
      <c r="F422" s="37" t="s">
        <v>229</v>
      </c>
      <c r="G422" s="37" t="s">
        <v>334</v>
      </c>
      <c r="H422" s="85" t="s">
        <v>231</v>
      </c>
      <c r="I422" s="37" t="s">
        <v>262</v>
      </c>
      <c r="J422" s="37" t="s">
        <v>233</v>
      </c>
      <c r="K422" s="37" t="s">
        <v>234</v>
      </c>
      <c r="L422" s="37" t="s">
        <v>235</v>
      </c>
      <c r="M422" s="37" t="s">
        <v>245</v>
      </c>
      <c r="N422" s="37" t="s">
        <v>246</v>
      </c>
      <c r="O422" s="37" t="s">
        <v>246</v>
      </c>
      <c r="P422" s="37" t="s">
        <v>239</v>
      </c>
      <c r="Q422" s="37" t="s">
        <v>240</v>
      </c>
      <c r="R422" s="38">
        <v>42800</v>
      </c>
      <c r="S422" s="38">
        <v>42892</v>
      </c>
      <c r="T422" s="38">
        <v>42893</v>
      </c>
      <c r="U422" s="36">
        <v>196870795</v>
      </c>
      <c r="V422" s="36">
        <v>0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36">
        <v>79200</v>
      </c>
      <c r="AD422" s="36">
        <v>0</v>
      </c>
      <c r="AE422" s="36">
        <v>0</v>
      </c>
      <c r="AF422" s="36">
        <v>0</v>
      </c>
      <c r="AG422" s="36">
        <v>0</v>
      </c>
      <c r="AH422" s="36">
        <v>0</v>
      </c>
      <c r="AI422" s="36">
        <v>1291</v>
      </c>
      <c r="AJ422" s="36">
        <v>0</v>
      </c>
      <c r="AK422" s="36">
        <v>5679582</v>
      </c>
      <c r="AL422" s="36"/>
      <c r="AM422" s="36"/>
      <c r="AN422" s="36">
        <v>0</v>
      </c>
      <c r="AO422" s="36"/>
      <c r="AP422" s="36"/>
      <c r="AQ422" s="36">
        <v>0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/>
      <c r="AX422" s="36">
        <v>0</v>
      </c>
      <c r="AY422" s="36">
        <v>113324</v>
      </c>
      <c r="AZ422" s="36">
        <v>0</v>
      </c>
      <c r="BA422" s="36">
        <v>0</v>
      </c>
      <c r="BB422" s="36">
        <v>0</v>
      </c>
      <c r="BC422" s="36">
        <v>0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>
        <v>0</v>
      </c>
      <c r="BN422" s="36">
        <v>0</v>
      </c>
      <c r="BO422" s="36">
        <v>0</v>
      </c>
      <c r="BP422" s="36">
        <v>0</v>
      </c>
      <c r="BQ422" s="36">
        <v>0</v>
      </c>
      <c r="BR422" s="36">
        <v>0</v>
      </c>
      <c r="BS422" s="36">
        <v>0</v>
      </c>
      <c r="BT422" s="36">
        <v>0</v>
      </c>
      <c r="BU422" s="36">
        <v>0</v>
      </c>
      <c r="BV422" s="36">
        <v>0</v>
      </c>
      <c r="BW422" s="36">
        <v>0</v>
      </c>
      <c r="BX422" s="3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4869073</v>
      </c>
      <c r="CE422" s="36">
        <v>5794197</v>
      </c>
      <c r="CF422" s="36">
        <v>0</v>
      </c>
      <c r="CG422" s="36">
        <v>925124</v>
      </c>
      <c r="CH422" s="36">
        <v>0</v>
      </c>
      <c r="CI422" s="36">
        <v>0</v>
      </c>
      <c r="CJ422" s="36">
        <v>0</v>
      </c>
      <c r="CK422" s="36">
        <v>0</v>
      </c>
      <c r="CL422" s="36">
        <v>925124</v>
      </c>
      <c r="CM422" s="36">
        <v>-5794197</v>
      </c>
      <c r="CN422" s="36">
        <v>0</v>
      </c>
      <c r="CO422" s="36">
        <v>0</v>
      </c>
      <c r="CP422" s="36">
        <v>0</v>
      </c>
      <c r="CQ422" s="36">
        <v>0</v>
      </c>
      <c r="CR422" s="36">
        <v>0</v>
      </c>
      <c r="CS422" s="36">
        <v>0</v>
      </c>
      <c r="CT422" s="36">
        <v>0</v>
      </c>
      <c r="CU422" s="36">
        <v>0</v>
      </c>
      <c r="CV422" s="36">
        <v>0</v>
      </c>
      <c r="CW422" s="36">
        <v>0</v>
      </c>
      <c r="CX422" s="36">
        <v>0</v>
      </c>
      <c r="CY422" s="36">
        <v>0</v>
      </c>
      <c r="CZ422" s="36">
        <v>0</v>
      </c>
      <c r="DA422" s="36">
        <v>0</v>
      </c>
      <c r="DB422" s="36">
        <v>0</v>
      </c>
      <c r="DC422" s="36">
        <v>0</v>
      </c>
      <c r="DD422" s="36">
        <v>0</v>
      </c>
      <c r="DE422" s="36">
        <v>-5794197</v>
      </c>
      <c r="DF422" s="36">
        <v>0</v>
      </c>
      <c r="DG422" s="36">
        <v>0</v>
      </c>
      <c r="DH422" s="36">
        <v>0</v>
      </c>
      <c r="DI422" s="36">
        <v>0</v>
      </c>
      <c r="DJ422" s="36">
        <v>0</v>
      </c>
      <c r="DK422" s="36">
        <v>0</v>
      </c>
      <c r="DL422" s="36">
        <v>0</v>
      </c>
      <c r="DM422" s="36">
        <v>0</v>
      </c>
      <c r="DN422" s="36">
        <v>0</v>
      </c>
      <c r="DO422" s="36">
        <v>0</v>
      </c>
      <c r="DP422" s="36">
        <v>0</v>
      </c>
      <c r="DQ422" s="36">
        <v>0</v>
      </c>
      <c r="DR422" s="36">
        <v>0</v>
      </c>
      <c r="DS422" s="36">
        <v>0</v>
      </c>
      <c r="DT422" s="36">
        <v>0</v>
      </c>
      <c r="DU422" s="36">
        <v>0</v>
      </c>
      <c r="DV422" s="36">
        <v>0</v>
      </c>
      <c r="DW422" s="36">
        <v>0</v>
      </c>
      <c r="DX422" s="36">
        <v>0</v>
      </c>
      <c r="DY422" s="36">
        <v>0</v>
      </c>
      <c r="DZ422" s="36">
        <v>0</v>
      </c>
      <c r="EA422" s="36">
        <v>0</v>
      </c>
      <c r="EB422" s="36">
        <v>0</v>
      </c>
      <c r="EC422" s="36">
        <v>0</v>
      </c>
      <c r="ED422" s="36">
        <v>0</v>
      </c>
      <c r="EE422" s="36">
        <v>0</v>
      </c>
      <c r="EF422" s="36">
        <v>0</v>
      </c>
      <c r="EG422" s="36">
        <v>0</v>
      </c>
      <c r="EH422" s="36">
        <v>0</v>
      </c>
      <c r="EI422" s="36">
        <v>0</v>
      </c>
      <c r="EJ422" s="36">
        <v>0</v>
      </c>
      <c r="EK422" s="36">
        <v>0</v>
      </c>
      <c r="EL422" s="36">
        <v>0</v>
      </c>
      <c r="EM422" s="36">
        <v>0</v>
      </c>
      <c r="EN422" s="36">
        <v>0</v>
      </c>
      <c r="EO422" s="36">
        <v>0</v>
      </c>
      <c r="EP422" s="36">
        <v>0</v>
      </c>
      <c r="EQ422" s="36">
        <v>0</v>
      </c>
      <c r="ER422" s="36">
        <v>0</v>
      </c>
      <c r="ES422" s="36">
        <v>0</v>
      </c>
      <c r="ET422" s="36">
        <v>0</v>
      </c>
      <c r="EU422" s="36">
        <v>0</v>
      </c>
      <c r="EV422" s="36">
        <v>0</v>
      </c>
      <c r="EW422" s="36">
        <v>0</v>
      </c>
      <c r="EX422" s="36">
        <v>0</v>
      </c>
      <c r="EY422" s="36">
        <v>0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0</v>
      </c>
      <c r="FF422" s="36">
        <v>0</v>
      </c>
      <c r="FG422" s="36">
        <v>0</v>
      </c>
      <c r="FH422" s="36">
        <v>0</v>
      </c>
      <c r="FI422" s="36">
        <v>0</v>
      </c>
      <c r="FJ422" s="36">
        <v>0</v>
      </c>
      <c r="FK422" s="36">
        <v>0</v>
      </c>
      <c r="FL422" s="36">
        <v>0</v>
      </c>
      <c r="FM422" s="36">
        <v>0</v>
      </c>
      <c r="FN422" s="36">
        <v>0</v>
      </c>
      <c r="FO422" s="36">
        <v>0</v>
      </c>
      <c r="FP422" s="36">
        <v>0</v>
      </c>
      <c r="FQ422" s="36">
        <v>925124</v>
      </c>
      <c r="FR422" s="36">
        <v>0</v>
      </c>
      <c r="FS422" s="37"/>
      <c r="FT422" s="39">
        <f t="shared" si="241"/>
        <v>0</v>
      </c>
      <c r="FU422" s="39">
        <f t="shared" si="242"/>
        <v>1085</v>
      </c>
      <c r="FV422" s="39">
        <f t="shared" si="243"/>
        <v>0</v>
      </c>
      <c r="FW422" s="39">
        <f t="shared" si="244"/>
        <v>4772758</v>
      </c>
      <c r="FX422" s="39">
        <f t="shared" si="245"/>
        <v>0</v>
      </c>
      <c r="FY422" s="39">
        <f t="shared" si="246"/>
        <v>0</v>
      </c>
      <c r="FZ422" s="39">
        <f t="shared" si="247"/>
        <v>0</v>
      </c>
      <c r="GA422" s="39">
        <f t="shared" si="248"/>
        <v>95230</v>
      </c>
      <c r="GB422" s="39">
        <f t="shared" si="249"/>
        <v>0</v>
      </c>
      <c r="GC422" s="39">
        <f t="shared" si="250"/>
        <v>0</v>
      </c>
      <c r="GD422" s="39">
        <f t="shared" si="251"/>
        <v>0</v>
      </c>
      <c r="GE422" s="39">
        <f t="shared" si="252"/>
        <v>0</v>
      </c>
      <c r="GF422" s="39"/>
      <c r="GG422" s="39"/>
      <c r="GH422" s="39">
        <f t="shared" si="253"/>
        <v>0</v>
      </c>
      <c r="GI422" s="39">
        <f t="shared" si="254"/>
        <v>0</v>
      </c>
      <c r="GJ422" s="39">
        <f t="shared" si="255"/>
        <v>4869073</v>
      </c>
      <c r="GK422" s="39"/>
      <c r="GL422" s="39">
        <f t="shared" si="256"/>
        <v>0</v>
      </c>
      <c r="GM422" s="39"/>
      <c r="GN422" s="39">
        <f t="shared" si="240"/>
        <v>0</v>
      </c>
      <c r="GO422" s="40">
        <f t="shared" si="257"/>
        <v>925124</v>
      </c>
      <c r="GP422" s="40">
        <f t="shared" si="258"/>
        <v>5794197</v>
      </c>
      <c r="GQ422" s="40">
        <f t="shared" si="259"/>
        <v>5794197</v>
      </c>
      <c r="GR422" s="39" t="str">
        <f>IFERROR(VLOOKUP(CONCATENATE(C422,R422,S422),'Clientes Afectados'!$L$4:$M$249,2,0),"NO")</f>
        <v>NO</v>
      </c>
      <c r="GS422" s="64">
        <f t="shared" si="239"/>
        <v>92</v>
      </c>
      <c r="GT422" s="39" t="e">
        <f>+IF(GS422&gt;#REF!,"SI","NO")</f>
        <v>#REF!</v>
      </c>
    </row>
    <row r="423" spans="1:202" x14ac:dyDescent="0.25">
      <c r="A423" s="35">
        <v>42887</v>
      </c>
      <c r="B423" s="36">
        <v>1594986</v>
      </c>
      <c r="C423" s="36">
        <v>1459358</v>
      </c>
      <c r="D423" s="36">
        <v>1459358</v>
      </c>
      <c r="E423" s="37" t="s">
        <v>275</v>
      </c>
      <c r="F423" s="37" t="s">
        <v>229</v>
      </c>
      <c r="G423" s="37" t="s">
        <v>276</v>
      </c>
      <c r="H423" s="85" t="s">
        <v>231</v>
      </c>
      <c r="I423" s="37" t="s">
        <v>262</v>
      </c>
      <c r="J423" s="37" t="s">
        <v>233</v>
      </c>
      <c r="K423" s="37" t="s">
        <v>234</v>
      </c>
      <c r="L423" s="37" t="s">
        <v>235</v>
      </c>
      <c r="M423" s="37" t="s">
        <v>252</v>
      </c>
      <c r="N423" s="37" t="s">
        <v>253</v>
      </c>
      <c r="O423" s="37" t="s">
        <v>253</v>
      </c>
      <c r="P423" s="37" t="s">
        <v>239</v>
      </c>
      <c r="Q423" s="37" t="s">
        <v>240</v>
      </c>
      <c r="R423" s="38">
        <v>42860</v>
      </c>
      <c r="S423" s="38">
        <v>42892</v>
      </c>
      <c r="T423" s="38">
        <v>42893</v>
      </c>
      <c r="U423" s="36">
        <v>196870795</v>
      </c>
      <c r="V423" s="36">
        <v>37098</v>
      </c>
      <c r="W423" s="36">
        <v>0</v>
      </c>
      <c r="X423" s="36">
        <v>10948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56</v>
      </c>
      <c r="AE423" s="36">
        <v>111</v>
      </c>
      <c r="AF423" s="36">
        <v>56</v>
      </c>
      <c r="AG423" s="36">
        <v>56</v>
      </c>
      <c r="AH423" s="36">
        <v>0</v>
      </c>
      <c r="AI423" s="36">
        <v>1291</v>
      </c>
      <c r="AJ423" s="36">
        <v>0</v>
      </c>
      <c r="AK423" s="36">
        <v>2660368</v>
      </c>
      <c r="AL423" s="36"/>
      <c r="AM423" s="36"/>
      <c r="AN423" s="36">
        <v>0</v>
      </c>
      <c r="AO423" s="36"/>
      <c r="AP423" s="36"/>
      <c r="AQ423" s="36">
        <v>0</v>
      </c>
      <c r="AR423" s="36">
        <v>0</v>
      </c>
      <c r="AS423" s="36">
        <v>0</v>
      </c>
      <c r="AT423" s="36">
        <v>54874</v>
      </c>
      <c r="AU423" s="36">
        <v>0</v>
      </c>
      <c r="AV423" s="36">
        <v>0</v>
      </c>
      <c r="AW423" s="36"/>
      <c r="AX423" s="36">
        <v>0</v>
      </c>
      <c r="AY423" s="36">
        <v>71031</v>
      </c>
      <c r="AZ423" s="36">
        <v>322683</v>
      </c>
      <c r="BA423" s="36">
        <v>0</v>
      </c>
      <c r="BB423" s="36">
        <v>0</v>
      </c>
      <c r="BC423" s="36">
        <v>0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0</v>
      </c>
      <c r="BM423" s="36">
        <v>0</v>
      </c>
      <c r="BN423" s="36">
        <v>0</v>
      </c>
      <c r="BO423" s="36">
        <v>0</v>
      </c>
      <c r="BP423" s="36">
        <v>0</v>
      </c>
      <c r="BQ423" s="36">
        <v>0</v>
      </c>
      <c r="BR423" s="36">
        <v>0</v>
      </c>
      <c r="BS423" s="36">
        <v>0</v>
      </c>
      <c r="BT423" s="36">
        <v>0</v>
      </c>
      <c r="BU423" s="36">
        <v>0</v>
      </c>
      <c r="BV423" s="36">
        <v>0</v>
      </c>
      <c r="BW423" s="36">
        <v>0</v>
      </c>
      <c r="BX423" s="3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2613653</v>
      </c>
      <c r="CE423" s="36">
        <v>3110247</v>
      </c>
      <c r="CF423" s="36">
        <v>0</v>
      </c>
      <c r="CG423" s="36">
        <v>496594</v>
      </c>
      <c r="CH423" s="36">
        <v>0</v>
      </c>
      <c r="CI423" s="36">
        <v>0</v>
      </c>
      <c r="CJ423" s="36">
        <v>0</v>
      </c>
      <c r="CK423" s="36">
        <v>0</v>
      </c>
      <c r="CL423" s="36">
        <v>496594</v>
      </c>
      <c r="CM423" s="36">
        <v>-3110247</v>
      </c>
      <c r="CN423" s="36">
        <v>0</v>
      </c>
      <c r="CO423" s="36">
        <v>0</v>
      </c>
      <c r="CP423" s="36">
        <v>0</v>
      </c>
      <c r="CQ423" s="36">
        <v>0</v>
      </c>
      <c r="CR423" s="36">
        <v>0</v>
      </c>
      <c r="CS423" s="36">
        <v>0</v>
      </c>
      <c r="CT423" s="36">
        <v>0</v>
      </c>
      <c r="CU423" s="36">
        <v>0</v>
      </c>
      <c r="CV423" s="36">
        <v>0</v>
      </c>
      <c r="CW423" s="36">
        <v>0</v>
      </c>
      <c r="CX423" s="36">
        <v>0</v>
      </c>
      <c r="CY423" s="36">
        <v>0</v>
      </c>
      <c r="CZ423" s="36">
        <v>0</v>
      </c>
      <c r="DA423" s="36">
        <v>0</v>
      </c>
      <c r="DB423" s="36">
        <v>0</v>
      </c>
      <c r="DC423" s="36">
        <v>0</v>
      </c>
      <c r="DD423" s="36">
        <v>0</v>
      </c>
      <c r="DE423" s="36">
        <v>-3110247</v>
      </c>
      <c r="DF423" s="36">
        <v>0</v>
      </c>
      <c r="DG423" s="36">
        <v>0</v>
      </c>
      <c r="DH423" s="36">
        <v>0</v>
      </c>
      <c r="DI423" s="36">
        <v>0</v>
      </c>
      <c r="DJ423" s="36">
        <v>0</v>
      </c>
      <c r="DK423" s="36">
        <v>0</v>
      </c>
      <c r="DL423" s="36">
        <v>0</v>
      </c>
      <c r="DM423" s="36">
        <v>0</v>
      </c>
      <c r="DN423" s="36">
        <v>0</v>
      </c>
      <c r="DO423" s="36">
        <v>0</v>
      </c>
      <c r="DP423" s="36">
        <v>0</v>
      </c>
      <c r="DQ423" s="36">
        <v>0</v>
      </c>
      <c r="DR423" s="36">
        <v>0</v>
      </c>
      <c r="DS423" s="36">
        <v>0</v>
      </c>
      <c r="DT423" s="36">
        <v>0</v>
      </c>
      <c r="DU423" s="36">
        <v>0</v>
      </c>
      <c r="DV423" s="36">
        <v>0</v>
      </c>
      <c r="DW423" s="36">
        <v>0</v>
      </c>
      <c r="DX423" s="36">
        <v>0</v>
      </c>
      <c r="DY423" s="36">
        <v>0</v>
      </c>
      <c r="DZ423" s="36">
        <v>0</v>
      </c>
      <c r="EA423" s="36">
        <v>0</v>
      </c>
      <c r="EB423" s="36">
        <v>0</v>
      </c>
      <c r="EC423" s="36">
        <v>0</v>
      </c>
      <c r="ED423" s="36">
        <v>0</v>
      </c>
      <c r="EE423" s="36">
        <v>0</v>
      </c>
      <c r="EF423" s="36">
        <v>0</v>
      </c>
      <c r="EG423" s="36">
        <v>0</v>
      </c>
      <c r="EH423" s="36">
        <v>0</v>
      </c>
      <c r="EI423" s="36">
        <v>0</v>
      </c>
      <c r="EJ423" s="36">
        <v>0</v>
      </c>
      <c r="EK423" s="36">
        <v>0</v>
      </c>
      <c r="EL423" s="36">
        <v>0</v>
      </c>
      <c r="EM423" s="36">
        <v>0</v>
      </c>
      <c r="EN423" s="36">
        <v>0</v>
      </c>
      <c r="EO423" s="36">
        <v>0</v>
      </c>
      <c r="EP423" s="36">
        <v>0</v>
      </c>
      <c r="EQ423" s="36">
        <v>0</v>
      </c>
      <c r="ER423" s="36">
        <v>0</v>
      </c>
      <c r="ES423" s="36">
        <v>0</v>
      </c>
      <c r="ET423" s="36">
        <v>0</v>
      </c>
      <c r="EU423" s="36">
        <v>0</v>
      </c>
      <c r="EV423" s="36">
        <v>0</v>
      </c>
      <c r="EW423" s="36">
        <v>0</v>
      </c>
      <c r="EX423" s="36">
        <v>0</v>
      </c>
      <c r="EY423" s="36">
        <v>0</v>
      </c>
      <c r="EZ423" s="36">
        <v>0</v>
      </c>
      <c r="FA423" s="36">
        <v>0</v>
      </c>
      <c r="FB423" s="36">
        <v>0</v>
      </c>
      <c r="FC423" s="36">
        <v>0</v>
      </c>
      <c r="FD423" s="36">
        <v>0</v>
      </c>
      <c r="FE423" s="36">
        <v>0</v>
      </c>
      <c r="FF423" s="36">
        <v>0</v>
      </c>
      <c r="FG423" s="36">
        <v>0</v>
      </c>
      <c r="FH423" s="36">
        <v>0</v>
      </c>
      <c r="FI423" s="36">
        <v>0</v>
      </c>
      <c r="FJ423" s="36">
        <v>0</v>
      </c>
      <c r="FK423" s="36">
        <v>0</v>
      </c>
      <c r="FL423" s="36">
        <v>0</v>
      </c>
      <c r="FM423" s="36">
        <v>0</v>
      </c>
      <c r="FN423" s="36">
        <v>0</v>
      </c>
      <c r="FO423" s="36">
        <v>0</v>
      </c>
      <c r="FP423" s="36">
        <v>0</v>
      </c>
      <c r="FQ423" s="36">
        <v>496594</v>
      </c>
      <c r="FR423" s="36">
        <v>0</v>
      </c>
      <c r="FS423" s="37"/>
      <c r="FT423" s="39">
        <f t="shared" si="241"/>
        <v>0</v>
      </c>
      <c r="FU423" s="39">
        <f t="shared" si="242"/>
        <v>1085</v>
      </c>
      <c r="FV423" s="39">
        <f t="shared" si="243"/>
        <v>0</v>
      </c>
      <c r="FW423" s="39">
        <f t="shared" si="244"/>
        <v>2235603</v>
      </c>
      <c r="FX423" s="39">
        <f t="shared" si="245"/>
        <v>0</v>
      </c>
      <c r="FY423" s="39">
        <f t="shared" si="246"/>
        <v>46113</v>
      </c>
      <c r="FZ423" s="39">
        <f t="shared" si="247"/>
        <v>0</v>
      </c>
      <c r="GA423" s="39">
        <f t="shared" si="248"/>
        <v>59690</v>
      </c>
      <c r="GB423" s="39">
        <f t="shared" si="249"/>
        <v>271162</v>
      </c>
      <c r="GC423" s="39">
        <f t="shared" si="250"/>
        <v>0</v>
      </c>
      <c r="GD423" s="39">
        <f t="shared" si="251"/>
        <v>0</v>
      </c>
      <c r="GE423" s="39">
        <f t="shared" si="252"/>
        <v>0</v>
      </c>
      <c r="GF423" s="39"/>
      <c r="GG423" s="39"/>
      <c r="GH423" s="39">
        <f t="shared" si="253"/>
        <v>0</v>
      </c>
      <c r="GI423" s="39">
        <f t="shared" si="254"/>
        <v>0</v>
      </c>
      <c r="GJ423" s="39">
        <f t="shared" si="255"/>
        <v>2613653</v>
      </c>
      <c r="GK423" s="39"/>
      <c r="GL423" s="39">
        <f t="shared" si="256"/>
        <v>0</v>
      </c>
      <c r="GM423" s="39"/>
      <c r="GN423" s="39">
        <f t="shared" si="240"/>
        <v>0</v>
      </c>
      <c r="GO423" s="40">
        <f t="shared" si="257"/>
        <v>496594</v>
      </c>
      <c r="GP423" s="40">
        <f t="shared" si="258"/>
        <v>3110247</v>
      </c>
      <c r="GQ423" s="40">
        <f t="shared" si="259"/>
        <v>3110247</v>
      </c>
      <c r="GR423" s="39" t="str">
        <f>IFERROR(VLOOKUP(CONCATENATE(C423,R423,S423),'Clientes Afectados'!$L$4:$M$249,2,0),"NO")</f>
        <v>NO</v>
      </c>
      <c r="GS423" s="64">
        <f t="shared" si="239"/>
        <v>32</v>
      </c>
      <c r="GT423" s="39" t="e">
        <f>+IF(GS423&gt;#REF!,"SI","NO")</f>
        <v>#REF!</v>
      </c>
    </row>
    <row r="424" spans="1:202" x14ac:dyDescent="0.25">
      <c r="A424" s="35">
        <v>42887</v>
      </c>
      <c r="B424" s="36">
        <v>1594986</v>
      </c>
      <c r="C424" s="36">
        <v>1486848</v>
      </c>
      <c r="D424" s="36">
        <v>1486848</v>
      </c>
      <c r="E424" s="37" t="s">
        <v>352</v>
      </c>
      <c r="F424" s="37" t="s">
        <v>229</v>
      </c>
      <c r="G424" s="37" t="s">
        <v>336</v>
      </c>
      <c r="H424" s="85" t="s">
        <v>231</v>
      </c>
      <c r="I424" s="37" t="s">
        <v>262</v>
      </c>
      <c r="J424" s="37" t="s">
        <v>337</v>
      </c>
      <c r="K424" s="37" t="s">
        <v>234</v>
      </c>
      <c r="L424" s="37" t="s">
        <v>235</v>
      </c>
      <c r="M424" s="37" t="s">
        <v>338</v>
      </c>
      <c r="N424" s="37" t="s">
        <v>339</v>
      </c>
      <c r="O424" s="37" t="s">
        <v>339</v>
      </c>
      <c r="P424" s="37" t="s">
        <v>239</v>
      </c>
      <c r="Q424" s="37" t="s">
        <v>240</v>
      </c>
      <c r="R424" s="38">
        <v>42860</v>
      </c>
      <c r="S424" s="38">
        <v>42892</v>
      </c>
      <c r="T424" s="38">
        <v>42893</v>
      </c>
      <c r="U424" s="36">
        <v>196870795</v>
      </c>
      <c r="V424" s="36">
        <v>148850</v>
      </c>
      <c r="W424" s="36">
        <v>0</v>
      </c>
      <c r="X424" s="36">
        <v>14750</v>
      </c>
      <c r="Y424" s="36">
        <v>0</v>
      </c>
      <c r="Z424" s="36">
        <v>0</v>
      </c>
      <c r="AA424" s="36">
        <v>0</v>
      </c>
      <c r="AB424" s="36">
        <v>0</v>
      </c>
      <c r="AC424" s="36">
        <v>0</v>
      </c>
      <c r="AD424" s="36">
        <v>374</v>
      </c>
      <c r="AE424" s="36">
        <v>543</v>
      </c>
      <c r="AF424" s="36">
        <v>292</v>
      </c>
      <c r="AG424" s="36">
        <v>292</v>
      </c>
      <c r="AH424" s="36">
        <v>218766</v>
      </c>
      <c r="AI424" s="36">
        <v>1291</v>
      </c>
      <c r="AJ424" s="36">
        <v>0</v>
      </c>
      <c r="AK424" s="36">
        <v>10674317</v>
      </c>
      <c r="AL424" s="36"/>
      <c r="AM424" s="36"/>
      <c r="AN424" s="36">
        <v>0</v>
      </c>
      <c r="AO424" s="36"/>
      <c r="AP424" s="36"/>
      <c r="AQ424" s="36">
        <v>0</v>
      </c>
      <c r="AR424" s="36">
        <v>0</v>
      </c>
      <c r="AS424" s="36">
        <v>0</v>
      </c>
      <c r="AT424" s="36">
        <v>220175</v>
      </c>
      <c r="AU424" s="36">
        <v>0</v>
      </c>
      <c r="AV424" s="36">
        <v>0</v>
      </c>
      <c r="AW424" s="36"/>
      <c r="AX424" s="36">
        <v>0</v>
      </c>
      <c r="AY424" s="36">
        <v>588062</v>
      </c>
      <c r="AZ424" s="36">
        <v>1831379</v>
      </c>
      <c r="BA424" s="36">
        <v>0</v>
      </c>
      <c r="BB424" s="36">
        <v>0</v>
      </c>
      <c r="BC424" s="36">
        <v>0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>
        <v>0</v>
      </c>
      <c r="BN424" s="36">
        <v>0</v>
      </c>
      <c r="BO424" s="36">
        <v>0</v>
      </c>
      <c r="BP424" s="36">
        <v>0</v>
      </c>
      <c r="BQ424" s="36">
        <v>0</v>
      </c>
      <c r="BR424" s="36">
        <v>0</v>
      </c>
      <c r="BS424" s="36">
        <v>0</v>
      </c>
      <c r="BT424" s="36">
        <v>0</v>
      </c>
      <c r="BU424" s="36">
        <v>0</v>
      </c>
      <c r="BV424" s="36">
        <v>0</v>
      </c>
      <c r="BW424" s="36">
        <v>0</v>
      </c>
      <c r="BX424" s="3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11373101</v>
      </c>
      <c r="CE424" s="36">
        <v>13533990</v>
      </c>
      <c r="CF424" s="36">
        <v>0</v>
      </c>
      <c r="CG424" s="36">
        <v>2160889</v>
      </c>
      <c r="CH424" s="36">
        <v>0</v>
      </c>
      <c r="CI424" s="36">
        <v>0</v>
      </c>
      <c r="CJ424" s="36">
        <v>0</v>
      </c>
      <c r="CK424" s="36">
        <v>0</v>
      </c>
      <c r="CL424" s="36">
        <v>2160889</v>
      </c>
      <c r="CM424" s="36">
        <v>-13533990</v>
      </c>
      <c r="CN424" s="36">
        <v>0</v>
      </c>
      <c r="CO424" s="36">
        <v>0</v>
      </c>
      <c r="CP424" s="36">
        <v>0</v>
      </c>
      <c r="CQ424" s="36">
        <v>0</v>
      </c>
      <c r="CR424" s="36">
        <v>0</v>
      </c>
      <c r="CS424" s="36">
        <v>0</v>
      </c>
      <c r="CT424" s="36">
        <v>0</v>
      </c>
      <c r="CU424" s="36">
        <v>0</v>
      </c>
      <c r="CV424" s="36">
        <v>0</v>
      </c>
      <c r="CW424" s="36">
        <v>0</v>
      </c>
      <c r="CX424" s="36">
        <v>0</v>
      </c>
      <c r="CY424" s="36">
        <v>0</v>
      </c>
      <c r="CZ424" s="36">
        <v>0</v>
      </c>
      <c r="DA424" s="36">
        <v>0</v>
      </c>
      <c r="DB424" s="36">
        <v>0</v>
      </c>
      <c r="DC424" s="36">
        <v>0</v>
      </c>
      <c r="DD424" s="36">
        <v>0</v>
      </c>
      <c r="DE424" s="36">
        <v>-13533990</v>
      </c>
      <c r="DF424" s="36">
        <v>0</v>
      </c>
      <c r="DG424" s="36">
        <v>0</v>
      </c>
      <c r="DH424" s="36">
        <v>0</v>
      </c>
      <c r="DI424" s="36">
        <v>0</v>
      </c>
      <c r="DJ424" s="36">
        <v>0</v>
      </c>
      <c r="DK424" s="36">
        <v>0</v>
      </c>
      <c r="DL424" s="36">
        <v>0</v>
      </c>
      <c r="DM424" s="36">
        <v>0</v>
      </c>
      <c r="DN424" s="36">
        <v>0</v>
      </c>
      <c r="DO424" s="36">
        <v>0</v>
      </c>
      <c r="DP424" s="36">
        <v>0</v>
      </c>
      <c r="DQ424" s="36">
        <v>0</v>
      </c>
      <c r="DR424" s="36">
        <v>0</v>
      </c>
      <c r="DS424" s="36">
        <v>0</v>
      </c>
      <c r="DT424" s="36">
        <v>0</v>
      </c>
      <c r="DU424" s="36">
        <v>0</v>
      </c>
      <c r="DV424" s="36">
        <v>0</v>
      </c>
      <c r="DW424" s="36">
        <v>0</v>
      </c>
      <c r="DX424" s="36">
        <v>0</v>
      </c>
      <c r="DY424" s="36">
        <v>0</v>
      </c>
      <c r="DZ424" s="36">
        <v>0</v>
      </c>
      <c r="EA424" s="36">
        <v>0</v>
      </c>
      <c r="EB424" s="36">
        <v>0</v>
      </c>
      <c r="EC424" s="36">
        <v>0</v>
      </c>
      <c r="ED424" s="36">
        <v>0</v>
      </c>
      <c r="EE424" s="36">
        <v>0</v>
      </c>
      <c r="EF424" s="36">
        <v>0</v>
      </c>
      <c r="EG424" s="36">
        <v>0</v>
      </c>
      <c r="EH424" s="36">
        <v>0</v>
      </c>
      <c r="EI424" s="36">
        <v>0</v>
      </c>
      <c r="EJ424" s="36">
        <v>0</v>
      </c>
      <c r="EK424" s="36">
        <v>0</v>
      </c>
      <c r="EL424" s="36">
        <v>0</v>
      </c>
      <c r="EM424" s="36">
        <v>0</v>
      </c>
      <c r="EN424" s="36">
        <v>0</v>
      </c>
      <c r="EO424" s="36">
        <v>0</v>
      </c>
      <c r="EP424" s="36">
        <v>0</v>
      </c>
      <c r="EQ424" s="36">
        <v>0</v>
      </c>
      <c r="ER424" s="36">
        <v>0</v>
      </c>
      <c r="ES424" s="36">
        <v>0</v>
      </c>
      <c r="ET424" s="36">
        <v>0</v>
      </c>
      <c r="EU424" s="36">
        <v>0</v>
      </c>
      <c r="EV424" s="36">
        <v>0</v>
      </c>
      <c r="EW424" s="36">
        <v>0</v>
      </c>
      <c r="EX424" s="36">
        <v>0</v>
      </c>
      <c r="EY424" s="36">
        <v>0</v>
      </c>
      <c r="EZ424" s="36">
        <v>0</v>
      </c>
      <c r="FA424" s="36">
        <v>0</v>
      </c>
      <c r="FB424" s="36">
        <v>0</v>
      </c>
      <c r="FC424" s="36">
        <v>0</v>
      </c>
      <c r="FD424" s="36">
        <v>0</v>
      </c>
      <c r="FE424" s="36">
        <v>0</v>
      </c>
      <c r="FF424" s="36">
        <v>0</v>
      </c>
      <c r="FG424" s="36">
        <v>0</v>
      </c>
      <c r="FH424" s="36">
        <v>0</v>
      </c>
      <c r="FI424" s="36">
        <v>0</v>
      </c>
      <c r="FJ424" s="36">
        <v>0</v>
      </c>
      <c r="FK424" s="36">
        <v>0</v>
      </c>
      <c r="FL424" s="36">
        <v>0</v>
      </c>
      <c r="FM424" s="36">
        <v>0</v>
      </c>
      <c r="FN424" s="36">
        <v>0</v>
      </c>
      <c r="FO424" s="36">
        <v>0</v>
      </c>
      <c r="FP424" s="36">
        <v>0</v>
      </c>
      <c r="FQ424" s="36">
        <v>2160889</v>
      </c>
      <c r="FR424" s="36">
        <v>0</v>
      </c>
      <c r="FS424" s="37"/>
      <c r="FT424" s="39">
        <f t="shared" si="241"/>
        <v>183837</v>
      </c>
      <c r="FU424" s="39">
        <f t="shared" si="242"/>
        <v>1085</v>
      </c>
      <c r="FV424" s="39">
        <f t="shared" si="243"/>
        <v>0</v>
      </c>
      <c r="FW424" s="39">
        <f t="shared" si="244"/>
        <v>8970014</v>
      </c>
      <c r="FX424" s="39">
        <f t="shared" si="245"/>
        <v>0</v>
      </c>
      <c r="FY424" s="39">
        <f t="shared" si="246"/>
        <v>185021</v>
      </c>
      <c r="FZ424" s="39">
        <f t="shared" si="247"/>
        <v>0</v>
      </c>
      <c r="GA424" s="39">
        <f t="shared" si="248"/>
        <v>494170</v>
      </c>
      <c r="GB424" s="39">
        <f t="shared" si="249"/>
        <v>1538974</v>
      </c>
      <c r="GC424" s="39">
        <f t="shared" si="250"/>
        <v>0</v>
      </c>
      <c r="GD424" s="39">
        <f t="shared" si="251"/>
        <v>0</v>
      </c>
      <c r="GE424" s="39">
        <f t="shared" si="252"/>
        <v>0</v>
      </c>
      <c r="GF424" s="39"/>
      <c r="GG424" s="39"/>
      <c r="GH424" s="39">
        <f t="shared" si="253"/>
        <v>0</v>
      </c>
      <c r="GI424" s="39">
        <f t="shared" si="254"/>
        <v>0</v>
      </c>
      <c r="GJ424" s="39">
        <f t="shared" si="255"/>
        <v>11373101</v>
      </c>
      <c r="GK424" s="39"/>
      <c r="GL424" s="39">
        <f t="shared" si="256"/>
        <v>0</v>
      </c>
      <c r="GM424" s="39"/>
      <c r="GN424" s="39">
        <f t="shared" si="240"/>
        <v>0</v>
      </c>
      <c r="GO424" s="40">
        <f t="shared" si="257"/>
        <v>2160889</v>
      </c>
      <c r="GP424" s="40">
        <f t="shared" si="258"/>
        <v>13533990</v>
      </c>
      <c r="GQ424" s="40">
        <f t="shared" si="259"/>
        <v>13533990</v>
      </c>
      <c r="GR424" s="39" t="str">
        <f>IFERROR(VLOOKUP(CONCATENATE(C424,R424,S424),'Clientes Afectados'!$L$4:$M$249,2,0),"NO")</f>
        <v>NO</v>
      </c>
      <c r="GS424" s="64">
        <f t="shared" si="239"/>
        <v>32</v>
      </c>
      <c r="GT424" s="39" t="e">
        <f>+IF(GS424&gt;#REF!,"SI","NO")</f>
        <v>#REF!</v>
      </c>
    </row>
    <row r="425" spans="1:202" x14ac:dyDescent="0.25">
      <c r="A425" s="35">
        <v>42887</v>
      </c>
      <c r="B425" s="36">
        <v>1594986</v>
      </c>
      <c r="C425" s="36">
        <v>1493531</v>
      </c>
      <c r="D425" s="36">
        <v>1493531</v>
      </c>
      <c r="E425" s="37" t="s">
        <v>277</v>
      </c>
      <c r="F425" s="37" t="s">
        <v>258</v>
      </c>
      <c r="G425" s="37" t="s">
        <v>278</v>
      </c>
      <c r="H425" s="85" t="s">
        <v>231</v>
      </c>
      <c r="I425" s="37" t="s">
        <v>262</v>
      </c>
      <c r="J425" s="37" t="s">
        <v>233</v>
      </c>
      <c r="K425" s="37" t="s">
        <v>234</v>
      </c>
      <c r="L425" s="37" t="s">
        <v>235</v>
      </c>
      <c r="M425" s="37" t="s">
        <v>279</v>
      </c>
      <c r="N425" s="37" t="s">
        <v>280</v>
      </c>
      <c r="O425" s="37" t="s">
        <v>241</v>
      </c>
      <c r="P425" s="37" t="s">
        <v>281</v>
      </c>
      <c r="Q425" s="37" t="s">
        <v>240</v>
      </c>
      <c r="R425" s="38">
        <v>42860</v>
      </c>
      <c r="S425" s="38">
        <v>42892</v>
      </c>
      <c r="T425" s="38">
        <v>42893</v>
      </c>
      <c r="U425" s="36">
        <v>196870795</v>
      </c>
      <c r="V425" s="36">
        <v>17162</v>
      </c>
      <c r="W425" s="36">
        <v>0</v>
      </c>
      <c r="X425" s="36">
        <v>2045</v>
      </c>
      <c r="Y425" s="36">
        <v>0</v>
      </c>
      <c r="Z425" s="36">
        <v>0</v>
      </c>
      <c r="AA425" s="36">
        <v>0</v>
      </c>
      <c r="AB425" s="36">
        <v>0</v>
      </c>
      <c r="AC425" s="36">
        <v>0</v>
      </c>
      <c r="AD425" s="36">
        <v>64</v>
      </c>
      <c r="AE425" s="36">
        <v>98</v>
      </c>
      <c r="AF425" s="36">
        <v>62</v>
      </c>
      <c r="AG425" s="36">
        <v>62</v>
      </c>
      <c r="AH425" s="36">
        <v>83068</v>
      </c>
      <c r="AI425" s="36">
        <v>1291</v>
      </c>
      <c r="AJ425" s="36">
        <v>0</v>
      </c>
      <c r="AK425" s="36">
        <v>1230719</v>
      </c>
      <c r="AL425" s="36"/>
      <c r="AM425" s="36"/>
      <c r="AN425" s="36">
        <v>0</v>
      </c>
      <c r="AO425" s="36"/>
      <c r="AP425" s="36"/>
      <c r="AQ425" s="36">
        <v>0</v>
      </c>
      <c r="AR425" s="36">
        <v>0</v>
      </c>
      <c r="AS425" s="36">
        <v>0</v>
      </c>
      <c r="AT425" s="36">
        <v>25385</v>
      </c>
      <c r="AU425" s="36">
        <v>0</v>
      </c>
      <c r="AV425" s="36">
        <v>0</v>
      </c>
      <c r="AW425" s="36"/>
      <c r="AX425" s="36">
        <v>0</v>
      </c>
      <c r="AY425" s="36">
        <v>62431</v>
      </c>
      <c r="AZ425" s="36">
        <v>357256</v>
      </c>
      <c r="BA425" s="36">
        <v>0</v>
      </c>
      <c r="BB425" s="36">
        <v>0</v>
      </c>
      <c r="BC425" s="36">
        <v>0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>
        <v>0</v>
      </c>
      <c r="BN425" s="36">
        <v>0</v>
      </c>
      <c r="BO425" s="36">
        <v>0</v>
      </c>
      <c r="BP425" s="36">
        <v>0</v>
      </c>
      <c r="BQ425" s="36">
        <v>0</v>
      </c>
      <c r="BR425" s="36">
        <v>0</v>
      </c>
      <c r="BS425" s="36">
        <v>0</v>
      </c>
      <c r="BT425" s="36">
        <v>0</v>
      </c>
      <c r="BU425" s="36">
        <v>0</v>
      </c>
      <c r="BV425" s="36">
        <v>0</v>
      </c>
      <c r="BW425" s="36">
        <v>0</v>
      </c>
      <c r="BX425" s="36">
        <v>0</v>
      </c>
      <c r="BY425" s="36">
        <v>0</v>
      </c>
      <c r="BZ425" s="36">
        <v>0</v>
      </c>
      <c r="CA425" s="36">
        <v>0</v>
      </c>
      <c r="CB425" s="36">
        <v>0</v>
      </c>
      <c r="CC425" s="36">
        <v>0</v>
      </c>
      <c r="CD425" s="36">
        <v>1479118</v>
      </c>
      <c r="CE425" s="36">
        <v>1760150</v>
      </c>
      <c r="CF425" s="36">
        <v>0</v>
      </c>
      <c r="CG425" s="36">
        <v>281032</v>
      </c>
      <c r="CH425" s="36">
        <v>0</v>
      </c>
      <c r="CI425" s="36">
        <v>0</v>
      </c>
      <c r="CJ425" s="36">
        <v>0</v>
      </c>
      <c r="CK425" s="36">
        <v>0</v>
      </c>
      <c r="CL425" s="36">
        <v>281032</v>
      </c>
      <c r="CM425" s="36">
        <v>-1760150</v>
      </c>
      <c r="CN425" s="36">
        <v>0</v>
      </c>
      <c r="CO425" s="36">
        <v>0</v>
      </c>
      <c r="CP425" s="36">
        <v>0</v>
      </c>
      <c r="CQ425" s="36">
        <v>0</v>
      </c>
      <c r="CR425" s="36">
        <v>0</v>
      </c>
      <c r="CS425" s="36">
        <v>0</v>
      </c>
      <c r="CT425" s="36">
        <v>0</v>
      </c>
      <c r="CU425" s="36">
        <v>0</v>
      </c>
      <c r="CV425" s="36">
        <v>0</v>
      </c>
      <c r="CW425" s="36">
        <v>0</v>
      </c>
      <c r="CX425" s="36">
        <v>0</v>
      </c>
      <c r="CY425" s="36">
        <v>0</v>
      </c>
      <c r="CZ425" s="36">
        <v>0</v>
      </c>
      <c r="DA425" s="36">
        <v>0</v>
      </c>
      <c r="DB425" s="36">
        <v>0</v>
      </c>
      <c r="DC425" s="36">
        <v>0</v>
      </c>
      <c r="DD425" s="36">
        <v>0</v>
      </c>
      <c r="DE425" s="36">
        <v>-1760150</v>
      </c>
      <c r="DF425" s="36">
        <v>0</v>
      </c>
      <c r="DG425" s="36">
        <v>0</v>
      </c>
      <c r="DH425" s="36">
        <v>0</v>
      </c>
      <c r="DI425" s="36">
        <v>0</v>
      </c>
      <c r="DJ425" s="36">
        <v>0</v>
      </c>
      <c r="DK425" s="36">
        <v>0</v>
      </c>
      <c r="DL425" s="36">
        <v>0</v>
      </c>
      <c r="DM425" s="36">
        <v>0</v>
      </c>
      <c r="DN425" s="36">
        <v>0</v>
      </c>
      <c r="DO425" s="36">
        <v>0</v>
      </c>
      <c r="DP425" s="36">
        <v>0</v>
      </c>
      <c r="DQ425" s="36">
        <v>0</v>
      </c>
      <c r="DR425" s="36">
        <v>0</v>
      </c>
      <c r="DS425" s="36">
        <v>0</v>
      </c>
      <c r="DT425" s="36">
        <v>0</v>
      </c>
      <c r="DU425" s="36">
        <v>0</v>
      </c>
      <c r="DV425" s="36">
        <v>0</v>
      </c>
      <c r="DW425" s="36">
        <v>0</v>
      </c>
      <c r="DX425" s="36">
        <v>0</v>
      </c>
      <c r="DY425" s="36">
        <v>0</v>
      </c>
      <c r="DZ425" s="36">
        <v>0</v>
      </c>
      <c r="EA425" s="36">
        <v>0</v>
      </c>
      <c r="EB425" s="36">
        <v>0</v>
      </c>
      <c r="EC425" s="36">
        <v>0</v>
      </c>
      <c r="ED425" s="36">
        <v>0</v>
      </c>
      <c r="EE425" s="36">
        <v>0</v>
      </c>
      <c r="EF425" s="36">
        <v>0</v>
      </c>
      <c r="EG425" s="36">
        <v>0</v>
      </c>
      <c r="EH425" s="36">
        <v>0</v>
      </c>
      <c r="EI425" s="36">
        <v>0</v>
      </c>
      <c r="EJ425" s="36">
        <v>0</v>
      </c>
      <c r="EK425" s="36">
        <v>0</v>
      </c>
      <c r="EL425" s="36">
        <v>0</v>
      </c>
      <c r="EM425" s="36">
        <v>0</v>
      </c>
      <c r="EN425" s="36">
        <v>0</v>
      </c>
      <c r="EO425" s="36">
        <v>0</v>
      </c>
      <c r="EP425" s="36">
        <v>0</v>
      </c>
      <c r="EQ425" s="36">
        <v>0</v>
      </c>
      <c r="ER425" s="36">
        <v>0</v>
      </c>
      <c r="ES425" s="36">
        <v>0</v>
      </c>
      <c r="ET425" s="36">
        <v>0</v>
      </c>
      <c r="EU425" s="36">
        <v>0</v>
      </c>
      <c r="EV425" s="36">
        <v>0</v>
      </c>
      <c r="EW425" s="36">
        <v>0</v>
      </c>
      <c r="EX425" s="36">
        <v>0</v>
      </c>
      <c r="EY425" s="36">
        <v>0</v>
      </c>
      <c r="EZ425" s="36">
        <v>0</v>
      </c>
      <c r="FA425" s="36">
        <v>0</v>
      </c>
      <c r="FB425" s="36">
        <v>0</v>
      </c>
      <c r="FC425" s="36">
        <v>0</v>
      </c>
      <c r="FD425" s="36">
        <v>0</v>
      </c>
      <c r="FE425" s="36">
        <v>0</v>
      </c>
      <c r="FF425" s="36">
        <v>0</v>
      </c>
      <c r="FG425" s="36">
        <v>0</v>
      </c>
      <c r="FH425" s="36">
        <v>0</v>
      </c>
      <c r="FI425" s="36">
        <v>0</v>
      </c>
      <c r="FJ425" s="36">
        <v>0</v>
      </c>
      <c r="FK425" s="36">
        <v>0</v>
      </c>
      <c r="FL425" s="36">
        <v>0</v>
      </c>
      <c r="FM425" s="36">
        <v>0</v>
      </c>
      <c r="FN425" s="36">
        <v>0</v>
      </c>
      <c r="FO425" s="36">
        <v>0</v>
      </c>
      <c r="FP425" s="36">
        <v>0</v>
      </c>
      <c r="FQ425" s="36">
        <v>281032</v>
      </c>
      <c r="FR425" s="36">
        <v>0</v>
      </c>
      <c r="FS425" s="37"/>
      <c r="FT425" s="39">
        <f t="shared" si="241"/>
        <v>69805</v>
      </c>
      <c r="FU425" s="39">
        <f t="shared" si="242"/>
        <v>1085</v>
      </c>
      <c r="FV425" s="39">
        <f t="shared" si="243"/>
        <v>0</v>
      </c>
      <c r="FW425" s="39">
        <f t="shared" si="244"/>
        <v>1034218</v>
      </c>
      <c r="FX425" s="39">
        <f t="shared" si="245"/>
        <v>0</v>
      </c>
      <c r="FY425" s="39">
        <f t="shared" si="246"/>
        <v>21332</v>
      </c>
      <c r="FZ425" s="39">
        <f t="shared" si="247"/>
        <v>0</v>
      </c>
      <c r="GA425" s="39">
        <f t="shared" si="248"/>
        <v>52463</v>
      </c>
      <c r="GB425" s="39">
        <f t="shared" si="249"/>
        <v>300215</v>
      </c>
      <c r="GC425" s="39">
        <f t="shared" si="250"/>
        <v>0</v>
      </c>
      <c r="GD425" s="39">
        <f t="shared" si="251"/>
        <v>0</v>
      </c>
      <c r="GE425" s="39">
        <f t="shared" si="252"/>
        <v>0</v>
      </c>
      <c r="GF425" s="39"/>
      <c r="GG425" s="39"/>
      <c r="GH425" s="39">
        <f t="shared" si="253"/>
        <v>0</v>
      </c>
      <c r="GI425" s="39">
        <f t="shared" si="254"/>
        <v>0</v>
      </c>
      <c r="GJ425" s="39">
        <f t="shared" si="255"/>
        <v>1479118</v>
      </c>
      <c r="GK425" s="39"/>
      <c r="GL425" s="39">
        <f t="shared" si="256"/>
        <v>0</v>
      </c>
      <c r="GM425" s="39"/>
      <c r="GN425" s="39">
        <f t="shared" si="240"/>
        <v>0</v>
      </c>
      <c r="GO425" s="40">
        <f t="shared" si="257"/>
        <v>281032</v>
      </c>
      <c r="GP425" s="40">
        <f t="shared" si="258"/>
        <v>1760150</v>
      </c>
      <c r="GQ425" s="40">
        <f t="shared" si="259"/>
        <v>1760150</v>
      </c>
      <c r="GR425" s="39" t="str">
        <f>IFERROR(VLOOKUP(CONCATENATE(C425,R425,S425),'Clientes Afectados'!$L$4:$M$249,2,0),"NO")</f>
        <v>NO</v>
      </c>
      <c r="GS425" s="64">
        <f t="shared" si="239"/>
        <v>32</v>
      </c>
      <c r="GT425" s="39" t="e">
        <f>+IF(GS425&gt;#REF!,"SI","NO")</f>
        <v>#REF!</v>
      </c>
    </row>
    <row r="426" spans="1:202" x14ac:dyDescent="0.25">
      <c r="A426" s="35">
        <v>42887</v>
      </c>
      <c r="B426" s="36">
        <v>1594986</v>
      </c>
      <c r="C426" s="36">
        <v>2510800</v>
      </c>
      <c r="D426" s="36">
        <v>2510800</v>
      </c>
      <c r="E426" s="37" t="s">
        <v>353</v>
      </c>
      <c r="F426" s="37" t="s">
        <v>305</v>
      </c>
      <c r="G426" s="37" t="s">
        <v>341</v>
      </c>
      <c r="H426" s="85" t="s">
        <v>231</v>
      </c>
      <c r="I426" s="37" t="s">
        <v>232</v>
      </c>
      <c r="J426" s="37" t="s">
        <v>233</v>
      </c>
      <c r="K426" s="37" t="s">
        <v>234</v>
      </c>
      <c r="L426" s="37" t="s">
        <v>235</v>
      </c>
      <c r="M426" s="37" t="s">
        <v>279</v>
      </c>
      <c r="N426" s="37" t="s">
        <v>330</v>
      </c>
      <c r="O426" s="37" t="s">
        <v>330</v>
      </c>
      <c r="P426" s="37" t="s">
        <v>239</v>
      </c>
      <c r="Q426" s="37" t="s">
        <v>240</v>
      </c>
      <c r="R426" s="38">
        <v>42860</v>
      </c>
      <c r="S426" s="38">
        <v>42892</v>
      </c>
      <c r="T426" s="38">
        <v>42893</v>
      </c>
      <c r="U426" s="36">
        <v>196870795</v>
      </c>
      <c r="V426" s="36">
        <v>42799</v>
      </c>
      <c r="W426" s="36">
        <v>0</v>
      </c>
      <c r="X426" s="36">
        <v>7103</v>
      </c>
      <c r="Y426" s="36">
        <v>0</v>
      </c>
      <c r="Z426" s="36">
        <v>0</v>
      </c>
      <c r="AA426" s="36">
        <v>0</v>
      </c>
      <c r="AB426" s="36">
        <v>0</v>
      </c>
      <c r="AC426" s="36">
        <v>0</v>
      </c>
      <c r="AD426" s="36">
        <v>100</v>
      </c>
      <c r="AE426" s="36">
        <v>212</v>
      </c>
      <c r="AF426" s="36">
        <v>98</v>
      </c>
      <c r="AG426" s="36">
        <v>98</v>
      </c>
      <c r="AH426" s="36">
        <v>0</v>
      </c>
      <c r="AI426" s="36">
        <v>1291</v>
      </c>
      <c r="AJ426" s="36">
        <v>0</v>
      </c>
      <c r="AK426" s="36">
        <v>3069198</v>
      </c>
      <c r="AL426" s="36"/>
      <c r="AM426" s="36"/>
      <c r="AN426" s="36">
        <v>0</v>
      </c>
      <c r="AO426" s="36"/>
      <c r="AP426" s="36"/>
      <c r="AQ426" s="36">
        <v>0</v>
      </c>
      <c r="AR426" s="36">
        <v>0</v>
      </c>
      <c r="AS426" s="36">
        <v>0</v>
      </c>
      <c r="AT426" s="36">
        <v>63307</v>
      </c>
      <c r="AU426" s="36">
        <v>0</v>
      </c>
      <c r="AV426" s="36">
        <v>0</v>
      </c>
      <c r="AW426" s="36"/>
      <c r="AX426" s="36">
        <v>0</v>
      </c>
      <c r="AY426" s="36">
        <v>135374</v>
      </c>
      <c r="AZ426" s="36">
        <v>564695</v>
      </c>
      <c r="BA426" s="36">
        <v>0</v>
      </c>
      <c r="BB426" s="36">
        <v>0</v>
      </c>
      <c r="BC426" s="36">
        <v>0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>
        <v>0</v>
      </c>
      <c r="BN426" s="36">
        <v>0</v>
      </c>
      <c r="BO426" s="36">
        <v>0</v>
      </c>
      <c r="BP426" s="36">
        <v>0</v>
      </c>
      <c r="BQ426" s="36">
        <v>0</v>
      </c>
      <c r="BR426" s="36">
        <v>0</v>
      </c>
      <c r="BS426" s="36">
        <v>0</v>
      </c>
      <c r="BT426" s="36">
        <v>0</v>
      </c>
      <c r="BU426" s="36">
        <v>0</v>
      </c>
      <c r="BV426" s="36">
        <v>0</v>
      </c>
      <c r="BW426" s="36">
        <v>0</v>
      </c>
      <c r="BX426" s="36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3221736</v>
      </c>
      <c r="CE426" s="36">
        <v>3833866</v>
      </c>
      <c r="CF426" s="36">
        <v>0</v>
      </c>
      <c r="CG426" s="36">
        <v>612130</v>
      </c>
      <c r="CH426" s="36">
        <v>0</v>
      </c>
      <c r="CI426" s="36">
        <v>0</v>
      </c>
      <c r="CJ426" s="36">
        <v>0</v>
      </c>
      <c r="CK426" s="36">
        <v>0</v>
      </c>
      <c r="CL426" s="36">
        <v>612130</v>
      </c>
      <c r="CM426" s="36">
        <v>-3833866</v>
      </c>
      <c r="CN426" s="36">
        <v>0</v>
      </c>
      <c r="CO426" s="36">
        <v>0</v>
      </c>
      <c r="CP426" s="36">
        <v>0</v>
      </c>
      <c r="CQ426" s="36">
        <v>0</v>
      </c>
      <c r="CR426" s="36">
        <v>0</v>
      </c>
      <c r="CS426" s="36">
        <v>0</v>
      </c>
      <c r="CT426" s="36">
        <v>0</v>
      </c>
      <c r="CU426" s="36">
        <v>0</v>
      </c>
      <c r="CV426" s="36">
        <v>0</v>
      </c>
      <c r="CW426" s="36">
        <v>0</v>
      </c>
      <c r="CX426" s="36">
        <v>0</v>
      </c>
      <c r="CY426" s="36">
        <v>0</v>
      </c>
      <c r="CZ426" s="36">
        <v>0</v>
      </c>
      <c r="DA426" s="36">
        <v>0</v>
      </c>
      <c r="DB426" s="36">
        <v>0</v>
      </c>
      <c r="DC426" s="36">
        <v>0</v>
      </c>
      <c r="DD426" s="36">
        <v>0</v>
      </c>
      <c r="DE426" s="36">
        <v>-3833866</v>
      </c>
      <c r="DF426" s="36">
        <v>0</v>
      </c>
      <c r="DG426" s="36">
        <v>0</v>
      </c>
      <c r="DH426" s="36">
        <v>0</v>
      </c>
      <c r="DI426" s="36">
        <v>0</v>
      </c>
      <c r="DJ426" s="36">
        <v>0</v>
      </c>
      <c r="DK426" s="36">
        <v>0</v>
      </c>
      <c r="DL426" s="36">
        <v>0</v>
      </c>
      <c r="DM426" s="36">
        <v>0</v>
      </c>
      <c r="DN426" s="36">
        <v>0</v>
      </c>
      <c r="DO426" s="36">
        <v>0</v>
      </c>
      <c r="DP426" s="36">
        <v>0</v>
      </c>
      <c r="DQ426" s="36">
        <v>0</v>
      </c>
      <c r="DR426" s="36">
        <v>0</v>
      </c>
      <c r="DS426" s="36">
        <v>0</v>
      </c>
      <c r="DT426" s="36">
        <v>0</v>
      </c>
      <c r="DU426" s="36">
        <v>0</v>
      </c>
      <c r="DV426" s="36">
        <v>0</v>
      </c>
      <c r="DW426" s="36">
        <v>0</v>
      </c>
      <c r="DX426" s="36">
        <v>0</v>
      </c>
      <c r="DY426" s="36">
        <v>0</v>
      </c>
      <c r="DZ426" s="36">
        <v>0</v>
      </c>
      <c r="EA426" s="36">
        <v>0</v>
      </c>
      <c r="EB426" s="36">
        <v>0</v>
      </c>
      <c r="EC426" s="36">
        <v>0</v>
      </c>
      <c r="ED426" s="36">
        <v>0</v>
      </c>
      <c r="EE426" s="36">
        <v>0</v>
      </c>
      <c r="EF426" s="36">
        <v>0</v>
      </c>
      <c r="EG426" s="36">
        <v>0</v>
      </c>
      <c r="EH426" s="36">
        <v>0</v>
      </c>
      <c r="EI426" s="36">
        <v>0</v>
      </c>
      <c r="EJ426" s="36">
        <v>0</v>
      </c>
      <c r="EK426" s="36">
        <v>0</v>
      </c>
      <c r="EL426" s="36">
        <v>0</v>
      </c>
      <c r="EM426" s="36">
        <v>0</v>
      </c>
      <c r="EN426" s="36">
        <v>0</v>
      </c>
      <c r="EO426" s="36">
        <v>0</v>
      </c>
      <c r="EP426" s="36">
        <v>0</v>
      </c>
      <c r="EQ426" s="36">
        <v>0</v>
      </c>
      <c r="ER426" s="36">
        <v>0</v>
      </c>
      <c r="ES426" s="36">
        <v>0</v>
      </c>
      <c r="ET426" s="36">
        <v>0</v>
      </c>
      <c r="EU426" s="36">
        <v>0</v>
      </c>
      <c r="EV426" s="36">
        <v>0</v>
      </c>
      <c r="EW426" s="36">
        <v>0</v>
      </c>
      <c r="EX426" s="36">
        <v>0</v>
      </c>
      <c r="EY426" s="36">
        <v>0</v>
      </c>
      <c r="EZ426" s="36">
        <v>0</v>
      </c>
      <c r="FA426" s="36">
        <v>0</v>
      </c>
      <c r="FB426" s="36">
        <v>0</v>
      </c>
      <c r="FC426" s="36">
        <v>0</v>
      </c>
      <c r="FD426" s="36">
        <v>0</v>
      </c>
      <c r="FE426" s="36">
        <v>0</v>
      </c>
      <c r="FF426" s="36">
        <v>0</v>
      </c>
      <c r="FG426" s="36">
        <v>0</v>
      </c>
      <c r="FH426" s="36">
        <v>0</v>
      </c>
      <c r="FI426" s="36">
        <v>0</v>
      </c>
      <c r="FJ426" s="36">
        <v>0</v>
      </c>
      <c r="FK426" s="36">
        <v>0</v>
      </c>
      <c r="FL426" s="36">
        <v>0</v>
      </c>
      <c r="FM426" s="36">
        <v>0</v>
      </c>
      <c r="FN426" s="36">
        <v>0</v>
      </c>
      <c r="FO426" s="36">
        <v>0</v>
      </c>
      <c r="FP426" s="36">
        <v>0</v>
      </c>
      <c r="FQ426" s="36">
        <v>612130</v>
      </c>
      <c r="FR426" s="36">
        <v>0</v>
      </c>
      <c r="FS426" s="37"/>
      <c r="FT426" s="39">
        <f t="shared" si="241"/>
        <v>0</v>
      </c>
      <c r="FU426" s="39">
        <f t="shared" si="242"/>
        <v>1085</v>
      </c>
      <c r="FV426" s="39">
        <f t="shared" si="243"/>
        <v>0</v>
      </c>
      <c r="FW426" s="39">
        <f t="shared" si="244"/>
        <v>2579158</v>
      </c>
      <c r="FX426" s="39">
        <f t="shared" si="245"/>
        <v>0</v>
      </c>
      <c r="FY426" s="39">
        <f t="shared" si="246"/>
        <v>53199</v>
      </c>
      <c r="FZ426" s="39">
        <f t="shared" si="247"/>
        <v>0</v>
      </c>
      <c r="GA426" s="39">
        <f t="shared" si="248"/>
        <v>113760</v>
      </c>
      <c r="GB426" s="39">
        <f t="shared" si="249"/>
        <v>474534</v>
      </c>
      <c r="GC426" s="39">
        <f t="shared" si="250"/>
        <v>0</v>
      </c>
      <c r="GD426" s="39">
        <f t="shared" si="251"/>
        <v>0</v>
      </c>
      <c r="GE426" s="39">
        <f t="shared" si="252"/>
        <v>0</v>
      </c>
      <c r="GF426" s="39"/>
      <c r="GG426" s="39"/>
      <c r="GH426" s="39">
        <f t="shared" si="253"/>
        <v>0</v>
      </c>
      <c r="GI426" s="39">
        <f t="shared" si="254"/>
        <v>0</v>
      </c>
      <c r="GJ426" s="39">
        <f t="shared" si="255"/>
        <v>3221736</v>
      </c>
      <c r="GK426" s="39"/>
      <c r="GL426" s="39">
        <f t="shared" si="256"/>
        <v>0</v>
      </c>
      <c r="GM426" s="39"/>
      <c r="GN426" s="39">
        <f t="shared" si="240"/>
        <v>0</v>
      </c>
      <c r="GO426" s="40">
        <f t="shared" si="257"/>
        <v>612130</v>
      </c>
      <c r="GP426" s="40">
        <f t="shared" si="258"/>
        <v>3833866</v>
      </c>
      <c r="GQ426" s="40">
        <f t="shared" si="259"/>
        <v>3833866</v>
      </c>
      <c r="GR426" s="39" t="str">
        <f>IFERROR(VLOOKUP(CONCATENATE(C426,R426,S426),'Clientes Afectados'!$L$4:$M$249,2,0),"NO")</f>
        <v>NO</v>
      </c>
      <c r="GS426" s="64">
        <f t="shared" si="239"/>
        <v>32</v>
      </c>
      <c r="GT426" s="39" t="e">
        <f>+IF(GS426&gt;#REF!,"SI","NO")</f>
        <v>#REF!</v>
      </c>
    </row>
    <row r="427" spans="1:202" x14ac:dyDescent="0.25">
      <c r="A427" s="35">
        <v>42887</v>
      </c>
      <c r="B427" s="36">
        <v>1594986</v>
      </c>
      <c r="C427" s="36">
        <v>2797207</v>
      </c>
      <c r="D427" s="36">
        <v>2797207</v>
      </c>
      <c r="E427" s="37" t="s">
        <v>282</v>
      </c>
      <c r="F427" s="37" t="s">
        <v>305</v>
      </c>
      <c r="G427" s="37" t="s">
        <v>284</v>
      </c>
      <c r="H427" s="85" t="s">
        <v>285</v>
      </c>
      <c r="I427" s="37" t="s">
        <v>286</v>
      </c>
      <c r="J427" s="37" t="s">
        <v>233</v>
      </c>
      <c r="K427" s="37" t="s">
        <v>234</v>
      </c>
      <c r="L427" s="37" t="s">
        <v>235</v>
      </c>
      <c r="M427" s="37" t="s">
        <v>245</v>
      </c>
      <c r="N427" s="37" t="s">
        <v>246</v>
      </c>
      <c r="O427" s="37" t="s">
        <v>246</v>
      </c>
      <c r="P427" s="37" t="s">
        <v>281</v>
      </c>
      <c r="Q427" s="37" t="s">
        <v>240</v>
      </c>
      <c r="R427" s="38">
        <v>42830</v>
      </c>
      <c r="S427" s="38">
        <v>42892</v>
      </c>
      <c r="T427" s="38">
        <v>42893</v>
      </c>
      <c r="U427" s="36">
        <v>196870795</v>
      </c>
      <c r="V427" s="36">
        <v>29260</v>
      </c>
      <c r="W427" s="36">
        <v>0</v>
      </c>
      <c r="X427" s="36">
        <v>7768</v>
      </c>
      <c r="Y427" s="36">
        <v>0</v>
      </c>
      <c r="Z427" s="36">
        <v>0</v>
      </c>
      <c r="AA427" s="36">
        <v>0</v>
      </c>
      <c r="AB427" s="36">
        <v>0</v>
      </c>
      <c r="AC427" s="36">
        <v>0</v>
      </c>
      <c r="AD427" s="36">
        <v>46</v>
      </c>
      <c r="AE427" s="36">
        <v>46</v>
      </c>
      <c r="AF427" s="36">
        <v>44</v>
      </c>
      <c r="AG427" s="36">
        <v>44</v>
      </c>
      <c r="AH427" s="36">
        <v>0</v>
      </c>
      <c r="AI427" s="36">
        <v>1291</v>
      </c>
      <c r="AJ427" s="36">
        <v>0</v>
      </c>
      <c r="AK427" s="36">
        <v>2210972</v>
      </c>
      <c r="AL427" s="36"/>
      <c r="AM427" s="36"/>
      <c r="AN427" s="36">
        <v>0</v>
      </c>
      <c r="AO427" s="36"/>
      <c r="AP427" s="36"/>
      <c r="AQ427" s="36">
        <v>0</v>
      </c>
      <c r="AR427" s="36">
        <v>0</v>
      </c>
      <c r="AS427" s="36">
        <v>0</v>
      </c>
      <c r="AT427" s="36">
        <v>43280</v>
      </c>
      <c r="AU427" s="36">
        <v>0</v>
      </c>
      <c r="AV427" s="36">
        <v>0</v>
      </c>
      <c r="AW427" s="36"/>
      <c r="AX427" s="36">
        <v>0</v>
      </c>
      <c r="AY427" s="36">
        <v>182222</v>
      </c>
      <c r="AZ427" s="36">
        <v>763600</v>
      </c>
      <c r="BA427" s="36">
        <v>0</v>
      </c>
      <c r="BB427" s="36">
        <v>0</v>
      </c>
      <c r="BC427" s="36">
        <v>0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0</v>
      </c>
      <c r="BM427" s="36">
        <v>0</v>
      </c>
      <c r="BN427" s="36">
        <v>0</v>
      </c>
      <c r="BO427" s="36">
        <v>0</v>
      </c>
      <c r="BP427" s="36">
        <v>-1820660</v>
      </c>
      <c r="BQ427" s="36">
        <v>0</v>
      </c>
      <c r="BR427" s="36">
        <v>0</v>
      </c>
      <c r="BS427" s="36">
        <v>0</v>
      </c>
      <c r="BT427" s="36">
        <v>0</v>
      </c>
      <c r="BU427" s="36">
        <v>0</v>
      </c>
      <c r="BV427" s="36">
        <v>0</v>
      </c>
      <c r="BW427" s="36">
        <v>0</v>
      </c>
      <c r="BX427" s="3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1160257</v>
      </c>
      <c r="CE427" s="36">
        <v>1380706</v>
      </c>
      <c r="CF427" s="36">
        <v>0</v>
      </c>
      <c r="CG427" s="36">
        <v>220449</v>
      </c>
      <c r="CH427" s="36">
        <v>0</v>
      </c>
      <c r="CI427" s="36">
        <v>0</v>
      </c>
      <c r="CJ427" s="36">
        <v>0</v>
      </c>
      <c r="CK427" s="36">
        <v>0</v>
      </c>
      <c r="CL427" s="36">
        <v>220449</v>
      </c>
      <c r="CM427" s="36">
        <v>-1380706</v>
      </c>
      <c r="CN427" s="36">
        <v>0</v>
      </c>
      <c r="CO427" s="36">
        <v>0</v>
      </c>
      <c r="CP427" s="36">
        <v>0</v>
      </c>
      <c r="CQ427" s="36">
        <v>0</v>
      </c>
      <c r="CR427" s="36">
        <v>0</v>
      </c>
      <c r="CS427" s="36">
        <v>0</v>
      </c>
      <c r="CT427" s="36">
        <v>0</v>
      </c>
      <c r="CU427" s="36">
        <v>0</v>
      </c>
      <c r="CV427" s="36">
        <v>0</v>
      </c>
      <c r="CW427" s="36">
        <v>0</v>
      </c>
      <c r="CX427" s="36">
        <v>0</v>
      </c>
      <c r="CY427" s="36">
        <v>0</v>
      </c>
      <c r="CZ427" s="36">
        <v>0</v>
      </c>
      <c r="DA427" s="36">
        <v>0</v>
      </c>
      <c r="DB427" s="36">
        <v>0</v>
      </c>
      <c r="DC427" s="36">
        <v>0</v>
      </c>
      <c r="DD427" s="36">
        <v>0</v>
      </c>
      <c r="DE427" s="36">
        <v>-1380706</v>
      </c>
      <c r="DF427" s="36">
        <v>0</v>
      </c>
      <c r="DG427" s="36">
        <v>0</v>
      </c>
      <c r="DH427" s="36">
        <v>0</v>
      </c>
      <c r="DI427" s="36">
        <v>0</v>
      </c>
      <c r="DJ427" s="36">
        <v>0</v>
      </c>
      <c r="DK427" s="36">
        <v>0</v>
      </c>
      <c r="DL427" s="36">
        <v>0</v>
      </c>
      <c r="DM427" s="36">
        <v>0</v>
      </c>
      <c r="DN427" s="36">
        <v>0</v>
      </c>
      <c r="DO427" s="36">
        <v>0</v>
      </c>
      <c r="DP427" s="36">
        <v>0</v>
      </c>
      <c r="DQ427" s="36">
        <v>0</v>
      </c>
      <c r="DR427" s="36">
        <v>0</v>
      </c>
      <c r="DS427" s="36">
        <v>0</v>
      </c>
      <c r="DT427" s="36">
        <v>0</v>
      </c>
      <c r="DU427" s="36">
        <v>0</v>
      </c>
      <c r="DV427" s="36">
        <v>0</v>
      </c>
      <c r="DW427" s="36">
        <v>0</v>
      </c>
      <c r="DX427" s="36">
        <v>0</v>
      </c>
      <c r="DY427" s="36">
        <v>0</v>
      </c>
      <c r="DZ427" s="36">
        <v>0</v>
      </c>
      <c r="EA427" s="36">
        <v>0</v>
      </c>
      <c r="EB427" s="36">
        <v>0</v>
      </c>
      <c r="EC427" s="36">
        <v>0</v>
      </c>
      <c r="ED427" s="36">
        <v>0</v>
      </c>
      <c r="EE427" s="36">
        <v>0</v>
      </c>
      <c r="EF427" s="36">
        <v>0</v>
      </c>
      <c r="EG427" s="36">
        <v>0</v>
      </c>
      <c r="EH427" s="36">
        <v>0</v>
      </c>
      <c r="EI427" s="36">
        <v>0</v>
      </c>
      <c r="EJ427" s="36">
        <v>0</v>
      </c>
      <c r="EK427" s="36">
        <v>0</v>
      </c>
      <c r="EL427" s="36">
        <v>0</v>
      </c>
      <c r="EM427" s="36">
        <v>0</v>
      </c>
      <c r="EN427" s="36">
        <v>0</v>
      </c>
      <c r="EO427" s="36">
        <v>0</v>
      </c>
      <c r="EP427" s="36">
        <v>0</v>
      </c>
      <c r="EQ427" s="36">
        <v>0</v>
      </c>
      <c r="ER427" s="36">
        <v>0</v>
      </c>
      <c r="ES427" s="36">
        <v>0</v>
      </c>
      <c r="ET427" s="36">
        <v>0</v>
      </c>
      <c r="EU427" s="36">
        <v>0</v>
      </c>
      <c r="EV427" s="36">
        <v>0</v>
      </c>
      <c r="EW427" s="36">
        <v>0</v>
      </c>
      <c r="EX427" s="36">
        <v>0</v>
      </c>
      <c r="EY427" s="36">
        <v>0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0</v>
      </c>
      <c r="FF427" s="36">
        <v>0</v>
      </c>
      <c r="FG427" s="36">
        <v>0</v>
      </c>
      <c r="FH427" s="36">
        <v>0</v>
      </c>
      <c r="FI427" s="36">
        <v>0</v>
      </c>
      <c r="FJ427" s="36">
        <v>0</v>
      </c>
      <c r="FK427" s="36">
        <v>0</v>
      </c>
      <c r="FL427" s="36">
        <v>0</v>
      </c>
      <c r="FM427" s="36">
        <v>0</v>
      </c>
      <c r="FN427" s="36">
        <v>0</v>
      </c>
      <c r="FO427" s="36">
        <v>0</v>
      </c>
      <c r="FP427" s="36">
        <v>0</v>
      </c>
      <c r="FQ427" s="36">
        <v>220449</v>
      </c>
      <c r="FR427" s="36">
        <v>0</v>
      </c>
      <c r="FS427" s="37"/>
      <c r="FT427" s="39">
        <f t="shared" si="241"/>
        <v>0</v>
      </c>
      <c r="FU427" s="39">
        <f t="shared" si="242"/>
        <v>1085</v>
      </c>
      <c r="FV427" s="39">
        <f t="shared" si="243"/>
        <v>0</v>
      </c>
      <c r="FW427" s="39">
        <f t="shared" si="244"/>
        <v>1857960</v>
      </c>
      <c r="FX427" s="39">
        <f t="shared" si="245"/>
        <v>0</v>
      </c>
      <c r="FY427" s="39">
        <f t="shared" si="246"/>
        <v>36370</v>
      </c>
      <c r="FZ427" s="39">
        <f t="shared" si="247"/>
        <v>0</v>
      </c>
      <c r="GA427" s="39">
        <f t="shared" si="248"/>
        <v>153128</v>
      </c>
      <c r="GB427" s="39">
        <f t="shared" si="249"/>
        <v>641681</v>
      </c>
      <c r="GC427" s="39">
        <f t="shared" si="250"/>
        <v>0</v>
      </c>
      <c r="GD427" s="39">
        <f t="shared" si="251"/>
        <v>0</v>
      </c>
      <c r="GE427" s="39">
        <f t="shared" si="252"/>
        <v>0</v>
      </c>
      <c r="GF427" s="39"/>
      <c r="GG427" s="39"/>
      <c r="GH427" s="39">
        <f t="shared" si="253"/>
        <v>0</v>
      </c>
      <c r="GI427" s="39">
        <f t="shared" si="254"/>
        <v>0</v>
      </c>
      <c r="GJ427" s="39">
        <f t="shared" si="255"/>
        <v>2690224</v>
      </c>
      <c r="GK427" s="39"/>
      <c r="GL427" s="39">
        <f t="shared" si="256"/>
        <v>-1820660</v>
      </c>
      <c r="GM427" s="39"/>
      <c r="GN427" s="39">
        <f t="shared" si="240"/>
        <v>0</v>
      </c>
      <c r="GO427" s="40">
        <f t="shared" si="257"/>
        <v>511143</v>
      </c>
      <c r="GP427" s="40">
        <f t="shared" si="258"/>
        <v>3201367</v>
      </c>
      <c r="GQ427" s="40">
        <f t="shared" si="259"/>
        <v>1380707</v>
      </c>
      <c r="GR427" s="39" t="str">
        <f>IFERROR(VLOOKUP(CONCATENATE(C427,R427,S427),'Clientes Afectados'!$L$4:$M$249,2,0),"NO")</f>
        <v>NO</v>
      </c>
      <c r="GS427" s="64">
        <f t="shared" si="239"/>
        <v>62</v>
      </c>
      <c r="GT427" s="39" t="e">
        <f>+IF(GS427&gt;#REF!,"SI","NO")</f>
        <v>#REF!</v>
      </c>
    </row>
    <row r="428" spans="1:202" x14ac:dyDescent="0.25">
      <c r="A428" s="35">
        <v>42856</v>
      </c>
      <c r="B428" s="36">
        <v>1594986</v>
      </c>
      <c r="C428" s="36">
        <v>532954</v>
      </c>
      <c r="D428" s="36">
        <v>532954</v>
      </c>
      <c r="E428" s="37" t="s">
        <v>342</v>
      </c>
      <c r="F428" s="37" t="s">
        <v>229</v>
      </c>
      <c r="G428" s="37" t="s">
        <v>309</v>
      </c>
      <c r="H428" s="85" t="s">
        <v>231</v>
      </c>
      <c r="I428" s="37" t="s">
        <v>310</v>
      </c>
      <c r="J428" s="37" t="s">
        <v>233</v>
      </c>
      <c r="K428" s="37" t="s">
        <v>234</v>
      </c>
      <c r="L428" s="37" t="s">
        <v>235</v>
      </c>
      <c r="M428" s="37" t="s">
        <v>311</v>
      </c>
      <c r="N428" s="37" t="s">
        <v>236</v>
      </c>
      <c r="O428" s="37" t="s">
        <v>236</v>
      </c>
      <c r="P428" s="37" t="s">
        <v>239</v>
      </c>
      <c r="Q428" s="37" t="s">
        <v>240</v>
      </c>
      <c r="R428" s="38">
        <v>42830</v>
      </c>
      <c r="S428" s="38">
        <v>42860</v>
      </c>
      <c r="T428" s="38">
        <v>42863</v>
      </c>
      <c r="U428" s="36">
        <v>195225232</v>
      </c>
      <c r="V428" s="36">
        <v>61573</v>
      </c>
      <c r="W428" s="36">
        <v>0</v>
      </c>
      <c r="X428" s="36">
        <v>19906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162</v>
      </c>
      <c r="AE428" s="36">
        <v>244</v>
      </c>
      <c r="AF428" s="36">
        <v>162</v>
      </c>
      <c r="AG428" s="36">
        <v>162</v>
      </c>
      <c r="AH428" s="36">
        <v>121150</v>
      </c>
      <c r="AI428" s="36">
        <v>1286</v>
      </c>
      <c r="AJ428" s="36">
        <v>0</v>
      </c>
      <c r="AK428" s="36">
        <v>4415516</v>
      </c>
      <c r="AL428" s="36"/>
      <c r="AM428" s="36"/>
      <c r="AN428" s="36">
        <v>0</v>
      </c>
      <c r="AO428" s="36"/>
      <c r="AP428" s="36"/>
      <c r="AQ428" s="36">
        <v>0</v>
      </c>
      <c r="AR428" s="36">
        <v>0</v>
      </c>
      <c r="AS428" s="36">
        <v>0</v>
      </c>
      <c r="AT428" s="36">
        <v>91077</v>
      </c>
      <c r="AU428" s="36">
        <v>0</v>
      </c>
      <c r="AV428" s="36">
        <v>0</v>
      </c>
      <c r="AW428" s="36"/>
      <c r="AX428" s="36">
        <v>0</v>
      </c>
      <c r="AY428" s="36">
        <v>154281</v>
      </c>
      <c r="AZ428" s="36">
        <v>932358</v>
      </c>
      <c r="BA428" s="36">
        <v>0</v>
      </c>
      <c r="BB428" s="36">
        <v>0</v>
      </c>
      <c r="BC428" s="36">
        <v>0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>
        <v>0</v>
      </c>
      <c r="BN428" s="36">
        <v>0</v>
      </c>
      <c r="BO428" s="36">
        <v>0</v>
      </c>
      <c r="BP428" s="36">
        <v>0</v>
      </c>
      <c r="BQ428" s="36">
        <v>0</v>
      </c>
      <c r="BR428" s="36">
        <v>0</v>
      </c>
      <c r="BS428" s="36">
        <v>0</v>
      </c>
      <c r="BT428" s="36">
        <v>0</v>
      </c>
      <c r="BU428" s="36">
        <v>0</v>
      </c>
      <c r="BV428" s="36">
        <v>0</v>
      </c>
      <c r="BW428" s="36">
        <v>0</v>
      </c>
      <c r="BX428" s="3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4803083</v>
      </c>
      <c r="CE428" s="36">
        <v>5715669</v>
      </c>
      <c r="CF428" s="36">
        <v>0</v>
      </c>
      <c r="CG428" s="36">
        <v>912586</v>
      </c>
      <c r="CH428" s="36">
        <v>0</v>
      </c>
      <c r="CI428" s="36">
        <v>0</v>
      </c>
      <c r="CJ428" s="36">
        <v>0</v>
      </c>
      <c r="CK428" s="36">
        <v>0</v>
      </c>
      <c r="CL428" s="36">
        <v>912586</v>
      </c>
      <c r="CM428" s="36">
        <v>-5715669</v>
      </c>
      <c r="CN428" s="36">
        <v>0</v>
      </c>
      <c r="CO428" s="36">
        <v>0</v>
      </c>
      <c r="CP428" s="36">
        <v>0</v>
      </c>
      <c r="CQ428" s="36">
        <v>0</v>
      </c>
      <c r="CR428" s="36">
        <v>0</v>
      </c>
      <c r="CS428" s="36">
        <v>0</v>
      </c>
      <c r="CT428" s="36">
        <v>0</v>
      </c>
      <c r="CU428" s="36">
        <v>0</v>
      </c>
      <c r="CV428" s="36">
        <v>0</v>
      </c>
      <c r="CW428" s="36">
        <v>0</v>
      </c>
      <c r="CX428" s="36">
        <v>0</v>
      </c>
      <c r="CY428" s="36">
        <v>0</v>
      </c>
      <c r="CZ428" s="36">
        <v>0</v>
      </c>
      <c r="DA428" s="36">
        <v>0</v>
      </c>
      <c r="DB428" s="36">
        <v>0</v>
      </c>
      <c r="DC428" s="36">
        <v>0</v>
      </c>
      <c r="DD428" s="36">
        <v>0</v>
      </c>
      <c r="DE428" s="36">
        <v>-5715669</v>
      </c>
      <c r="DF428" s="36">
        <v>0</v>
      </c>
      <c r="DG428" s="36">
        <v>0</v>
      </c>
      <c r="DH428" s="36">
        <v>0</v>
      </c>
      <c r="DI428" s="36">
        <v>0</v>
      </c>
      <c r="DJ428" s="36">
        <v>0</v>
      </c>
      <c r="DK428" s="36">
        <v>0</v>
      </c>
      <c r="DL428" s="36">
        <v>0</v>
      </c>
      <c r="DM428" s="36">
        <v>0</v>
      </c>
      <c r="DN428" s="36">
        <v>0</v>
      </c>
      <c r="DO428" s="36">
        <v>0</v>
      </c>
      <c r="DP428" s="36">
        <v>0</v>
      </c>
      <c r="DQ428" s="36">
        <v>0</v>
      </c>
      <c r="DR428" s="36">
        <v>0</v>
      </c>
      <c r="DS428" s="36">
        <v>0</v>
      </c>
      <c r="DT428" s="36">
        <v>0</v>
      </c>
      <c r="DU428" s="36">
        <v>0</v>
      </c>
      <c r="DV428" s="36">
        <v>0</v>
      </c>
      <c r="DW428" s="36">
        <v>0</v>
      </c>
      <c r="DX428" s="36">
        <v>0</v>
      </c>
      <c r="DY428" s="36">
        <v>0</v>
      </c>
      <c r="DZ428" s="36">
        <v>0</v>
      </c>
      <c r="EA428" s="36">
        <v>0</v>
      </c>
      <c r="EB428" s="36">
        <v>0</v>
      </c>
      <c r="EC428" s="36">
        <v>0</v>
      </c>
      <c r="ED428" s="36">
        <v>0</v>
      </c>
      <c r="EE428" s="36">
        <v>0</v>
      </c>
      <c r="EF428" s="36">
        <v>0</v>
      </c>
      <c r="EG428" s="36">
        <v>0</v>
      </c>
      <c r="EH428" s="36">
        <v>0</v>
      </c>
      <c r="EI428" s="36">
        <v>0</v>
      </c>
      <c r="EJ428" s="36">
        <v>0</v>
      </c>
      <c r="EK428" s="36">
        <v>0</v>
      </c>
      <c r="EL428" s="36">
        <v>0</v>
      </c>
      <c r="EM428" s="36">
        <v>0</v>
      </c>
      <c r="EN428" s="36">
        <v>0</v>
      </c>
      <c r="EO428" s="36">
        <v>0</v>
      </c>
      <c r="EP428" s="36">
        <v>0</v>
      </c>
      <c r="EQ428" s="36">
        <v>0</v>
      </c>
      <c r="ER428" s="36">
        <v>0</v>
      </c>
      <c r="ES428" s="36">
        <v>0</v>
      </c>
      <c r="ET428" s="36">
        <v>0</v>
      </c>
      <c r="EU428" s="36">
        <v>0</v>
      </c>
      <c r="EV428" s="36">
        <v>0</v>
      </c>
      <c r="EW428" s="36">
        <v>0</v>
      </c>
      <c r="EX428" s="36">
        <v>0</v>
      </c>
      <c r="EY428" s="36">
        <v>0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0</v>
      </c>
      <c r="FF428" s="36">
        <v>0</v>
      </c>
      <c r="FG428" s="36">
        <v>0</v>
      </c>
      <c r="FH428" s="36">
        <v>0</v>
      </c>
      <c r="FI428" s="36">
        <v>0</v>
      </c>
      <c r="FJ428" s="36">
        <v>0</v>
      </c>
      <c r="FK428" s="36">
        <v>0</v>
      </c>
      <c r="FL428" s="36">
        <v>0</v>
      </c>
      <c r="FM428" s="36">
        <v>0</v>
      </c>
      <c r="FN428" s="36">
        <v>0</v>
      </c>
      <c r="FO428" s="36">
        <v>0</v>
      </c>
      <c r="FP428" s="36">
        <v>0</v>
      </c>
      <c r="FQ428" s="36">
        <v>912586</v>
      </c>
      <c r="FR428" s="36">
        <v>0</v>
      </c>
      <c r="FS428" s="37"/>
      <c r="FT428" s="39">
        <f t="shared" si="241"/>
        <v>101807</v>
      </c>
      <c r="FU428" s="39">
        <f t="shared" si="242"/>
        <v>1081</v>
      </c>
      <c r="FV428" s="39">
        <f t="shared" si="243"/>
        <v>0</v>
      </c>
      <c r="FW428" s="39">
        <f t="shared" si="244"/>
        <v>3710518</v>
      </c>
      <c r="FX428" s="39">
        <f t="shared" si="245"/>
        <v>0</v>
      </c>
      <c r="FY428" s="39">
        <f t="shared" si="246"/>
        <v>76535</v>
      </c>
      <c r="FZ428" s="39">
        <f t="shared" si="247"/>
        <v>0</v>
      </c>
      <c r="GA428" s="39">
        <f t="shared" si="248"/>
        <v>129648</v>
      </c>
      <c r="GB428" s="39">
        <f t="shared" si="249"/>
        <v>783494</v>
      </c>
      <c r="GC428" s="39">
        <f t="shared" si="250"/>
        <v>0</v>
      </c>
      <c r="GD428" s="39">
        <f t="shared" si="251"/>
        <v>0</v>
      </c>
      <c r="GE428" s="39">
        <f t="shared" si="252"/>
        <v>0</v>
      </c>
      <c r="GF428" s="39"/>
      <c r="GG428" s="39"/>
      <c r="GH428" s="39">
        <f t="shared" si="253"/>
        <v>0</v>
      </c>
      <c r="GI428" s="39">
        <f t="shared" si="254"/>
        <v>0</v>
      </c>
      <c r="GJ428" s="39">
        <f t="shared" si="255"/>
        <v>4803083</v>
      </c>
      <c r="GK428" s="39"/>
      <c r="GL428" s="39">
        <f t="shared" si="256"/>
        <v>0</v>
      </c>
      <c r="GM428" s="39"/>
      <c r="GN428" s="39">
        <f t="shared" si="240"/>
        <v>0</v>
      </c>
      <c r="GO428" s="40">
        <f t="shared" si="257"/>
        <v>912586</v>
      </c>
      <c r="GP428" s="40">
        <f t="shared" si="258"/>
        <v>5715669</v>
      </c>
      <c r="GQ428" s="40">
        <f t="shared" si="259"/>
        <v>5715669</v>
      </c>
      <c r="GR428" s="39" t="str">
        <f>IFERROR(VLOOKUP(CONCATENATE(C428,R428,S428),'Clientes Afectados'!$L$4:$M$249,2,0),"NO")</f>
        <v>NO</v>
      </c>
      <c r="GS428" s="64">
        <f t="shared" si="239"/>
        <v>30</v>
      </c>
      <c r="GT428" s="39" t="e">
        <f>+IF(GS428&gt;#REF!,"SI","NO")</f>
        <v>#REF!</v>
      </c>
    </row>
    <row r="429" spans="1:202" x14ac:dyDescent="0.25">
      <c r="A429" s="35">
        <v>42856</v>
      </c>
      <c r="B429" s="36">
        <v>1594986</v>
      </c>
      <c r="C429" s="36">
        <v>532986</v>
      </c>
      <c r="D429" s="36">
        <v>532986</v>
      </c>
      <c r="E429" s="37" t="s">
        <v>343</v>
      </c>
      <c r="F429" s="37" t="s">
        <v>258</v>
      </c>
      <c r="G429" s="37" t="s">
        <v>313</v>
      </c>
      <c r="H429" s="85" t="s">
        <v>231</v>
      </c>
      <c r="I429" s="37" t="s">
        <v>262</v>
      </c>
      <c r="J429" s="37" t="s">
        <v>233</v>
      </c>
      <c r="K429" s="37" t="s">
        <v>234</v>
      </c>
      <c r="L429" s="37" t="s">
        <v>235</v>
      </c>
      <c r="M429" s="37" t="s">
        <v>245</v>
      </c>
      <c r="N429" s="37" t="s">
        <v>246</v>
      </c>
      <c r="O429" s="37" t="s">
        <v>246</v>
      </c>
      <c r="P429" s="37" t="s">
        <v>239</v>
      </c>
      <c r="Q429" s="37" t="s">
        <v>240</v>
      </c>
      <c r="R429" s="38">
        <v>42830</v>
      </c>
      <c r="S429" s="38">
        <v>42860</v>
      </c>
      <c r="T429" s="38">
        <v>42863</v>
      </c>
      <c r="U429" s="36">
        <v>195225232</v>
      </c>
      <c r="V429" s="36">
        <v>99514</v>
      </c>
      <c r="W429" s="36">
        <v>0</v>
      </c>
      <c r="X429" s="36">
        <v>29457</v>
      </c>
      <c r="Y429" s="36">
        <v>0</v>
      </c>
      <c r="Z429" s="36">
        <v>0</v>
      </c>
      <c r="AA429" s="36">
        <v>0</v>
      </c>
      <c r="AB429" s="36">
        <v>0</v>
      </c>
      <c r="AC429" s="36">
        <v>0</v>
      </c>
      <c r="AD429" s="36">
        <v>307</v>
      </c>
      <c r="AE429" s="36">
        <v>338</v>
      </c>
      <c r="AF429" s="36">
        <v>259</v>
      </c>
      <c r="AG429" s="36">
        <v>259</v>
      </c>
      <c r="AH429" s="36">
        <v>65182</v>
      </c>
      <c r="AI429" s="36">
        <v>1286</v>
      </c>
      <c r="AJ429" s="36">
        <v>0</v>
      </c>
      <c r="AK429" s="36">
        <v>7136338</v>
      </c>
      <c r="AL429" s="36"/>
      <c r="AM429" s="36"/>
      <c r="AN429" s="36">
        <v>0</v>
      </c>
      <c r="AO429" s="36"/>
      <c r="AP429" s="36"/>
      <c r="AQ429" s="36">
        <v>0</v>
      </c>
      <c r="AR429" s="36">
        <v>0</v>
      </c>
      <c r="AS429" s="36">
        <v>0</v>
      </c>
      <c r="AT429" s="36">
        <v>147198</v>
      </c>
      <c r="AU429" s="36">
        <v>0</v>
      </c>
      <c r="AV429" s="36">
        <v>0</v>
      </c>
      <c r="AW429" s="36"/>
      <c r="AX429" s="36">
        <v>0</v>
      </c>
      <c r="AY429" s="36">
        <v>213597</v>
      </c>
      <c r="AZ429" s="36">
        <v>1490621</v>
      </c>
      <c r="BA429" s="36">
        <v>0</v>
      </c>
      <c r="BB429" s="36">
        <v>0</v>
      </c>
      <c r="BC429" s="36">
        <v>0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0</v>
      </c>
      <c r="BM429" s="36">
        <v>0</v>
      </c>
      <c r="BN429" s="36">
        <v>0</v>
      </c>
      <c r="BO429" s="36">
        <v>0</v>
      </c>
      <c r="BP429" s="36">
        <v>0</v>
      </c>
      <c r="BQ429" s="36">
        <v>0</v>
      </c>
      <c r="BR429" s="36">
        <v>0</v>
      </c>
      <c r="BS429" s="36">
        <v>0</v>
      </c>
      <c r="BT429" s="36">
        <v>0</v>
      </c>
      <c r="BU429" s="36">
        <v>0</v>
      </c>
      <c r="BV429" s="36">
        <v>0</v>
      </c>
      <c r="BW429" s="36">
        <v>0</v>
      </c>
      <c r="BX429" s="3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7608591</v>
      </c>
      <c r="CE429" s="36">
        <v>9054223</v>
      </c>
      <c r="CF429" s="36">
        <v>0</v>
      </c>
      <c r="CG429" s="36">
        <v>1445632</v>
      </c>
      <c r="CH429" s="36">
        <v>0</v>
      </c>
      <c r="CI429" s="36">
        <v>0</v>
      </c>
      <c r="CJ429" s="36">
        <v>0</v>
      </c>
      <c r="CK429" s="36">
        <v>0</v>
      </c>
      <c r="CL429" s="36">
        <v>1445632</v>
      </c>
      <c r="CM429" s="36">
        <v>-9054223</v>
      </c>
      <c r="CN429" s="36">
        <v>0</v>
      </c>
      <c r="CO429" s="36">
        <v>0</v>
      </c>
      <c r="CP429" s="36">
        <v>0</v>
      </c>
      <c r="CQ429" s="36">
        <v>0</v>
      </c>
      <c r="CR429" s="36">
        <v>0</v>
      </c>
      <c r="CS429" s="36">
        <v>0</v>
      </c>
      <c r="CT429" s="36">
        <v>0</v>
      </c>
      <c r="CU429" s="36">
        <v>0</v>
      </c>
      <c r="CV429" s="36">
        <v>0</v>
      </c>
      <c r="CW429" s="36">
        <v>0</v>
      </c>
      <c r="CX429" s="36">
        <v>0</v>
      </c>
      <c r="CY429" s="36">
        <v>0</v>
      </c>
      <c r="CZ429" s="36">
        <v>0</v>
      </c>
      <c r="DA429" s="36">
        <v>0</v>
      </c>
      <c r="DB429" s="36">
        <v>0</v>
      </c>
      <c r="DC429" s="36">
        <v>0</v>
      </c>
      <c r="DD429" s="36">
        <v>0</v>
      </c>
      <c r="DE429" s="36">
        <v>-9054223</v>
      </c>
      <c r="DF429" s="36">
        <v>0</v>
      </c>
      <c r="DG429" s="36">
        <v>0</v>
      </c>
      <c r="DH429" s="36">
        <v>0</v>
      </c>
      <c r="DI429" s="36">
        <v>0</v>
      </c>
      <c r="DJ429" s="36">
        <v>0</v>
      </c>
      <c r="DK429" s="36">
        <v>0</v>
      </c>
      <c r="DL429" s="36">
        <v>0</v>
      </c>
      <c r="DM429" s="36">
        <v>0</v>
      </c>
      <c r="DN429" s="36">
        <v>0</v>
      </c>
      <c r="DO429" s="36">
        <v>0</v>
      </c>
      <c r="DP429" s="36">
        <v>0</v>
      </c>
      <c r="DQ429" s="36">
        <v>0</v>
      </c>
      <c r="DR429" s="36">
        <v>0</v>
      </c>
      <c r="DS429" s="36">
        <v>0</v>
      </c>
      <c r="DT429" s="36">
        <v>0</v>
      </c>
      <c r="DU429" s="36">
        <v>0</v>
      </c>
      <c r="DV429" s="36">
        <v>0</v>
      </c>
      <c r="DW429" s="36">
        <v>0</v>
      </c>
      <c r="DX429" s="36">
        <v>0</v>
      </c>
      <c r="DY429" s="36">
        <v>0</v>
      </c>
      <c r="DZ429" s="36">
        <v>0</v>
      </c>
      <c r="EA429" s="36">
        <v>0</v>
      </c>
      <c r="EB429" s="36">
        <v>0</v>
      </c>
      <c r="EC429" s="36">
        <v>0</v>
      </c>
      <c r="ED429" s="36">
        <v>0</v>
      </c>
      <c r="EE429" s="36">
        <v>0</v>
      </c>
      <c r="EF429" s="36">
        <v>0</v>
      </c>
      <c r="EG429" s="36">
        <v>0</v>
      </c>
      <c r="EH429" s="36">
        <v>0</v>
      </c>
      <c r="EI429" s="36">
        <v>0</v>
      </c>
      <c r="EJ429" s="36">
        <v>0</v>
      </c>
      <c r="EK429" s="36">
        <v>0</v>
      </c>
      <c r="EL429" s="36">
        <v>0</v>
      </c>
      <c r="EM429" s="36">
        <v>0</v>
      </c>
      <c r="EN429" s="36">
        <v>0</v>
      </c>
      <c r="EO429" s="36">
        <v>0</v>
      </c>
      <c r="EP429" s="36">
        <v>0</v>
      </c>
      <c r="EQ429" s="36">
        <v>0</v>
      </c>
      <c r="ER429" s="36">
        <v>0</v>
      </c>
      <c r="ES429" s="36">
        <v>0</v>
      </c>
      <c r="ET429" s="36">
        <v>0</v>
      </c>
      <c r="EU429" s="36">
        <v>0</v>
      </c>
      <c r="EV429" s="36">
        <v>0</v>
      </c>
      <c r="EW429" s="36">
        <v>0</v>
      </c>
      <c r="EX429" s="36">
        <v>0</v>
      </c>
      <c r="EY429" s="36">
        <v>0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0</v>
      </c>
      <c r="FF429" s="36">
        <v>0</v>
      </c>
      <c r="FG429" s="36">
        <v>0</v>
      </c>
      <c r="FH429" s="36">
        <v>0</v>
      </c>
      <c r="FI429" s="36">
        <v>0</v>
      </c>
      <c r="FJ429" s="36">
        <v>0</v>
      </c>
      <c r="FK429" s="36">
        <v>0</v>
      </c>
      <c r="FL429" s="36">
        <v>0</v>
      </c>
      <c r="FM429" s="36">
        <v>0</v>
      </c>
      <c r="FN429" s="36">
        <v>0</v>
      </c>
      <c r="FO429" s="36">
        <v>0</v>
      </c>
      <c r="FP429" s="36">
        <v>0</v>
      </c>
      <c r="FQ429" s="36">
        <v>1445632</v>
      </c>
      <c r="FR429" s="36">
        <v>0</v>
      </c>
      <c r="FS429" s="37"/>
      <c r="FT429" s="39">
        <f t="shared" si="241"/>
        <v>54775</v>
      </c>
      <c r="FU429" s="39">
        <f t="shared" si="242"/>
        <v>1081</v>
      </c>
      <c r="FV429" s="39">
        <f t="shared" si="243"/>
        <v>0</v>
      </c>
      <c r="FW429" s="39">
        <f t="shared" si="244"/>
        <v>5996923</v>
      </c>
      <c r="FX429" s="39">
        <f t="shared" si="245"/>
        <v>0</v>
      </c>
      <c r="FY429" s="39">
        <f t="shared" si="246"/>
        <v>123696</v>
      </c>
      <c r="FZ429" s="39">
        <f t="shared" si="247"/>
        <v>0</v>
      </c>
      <c r="GA429" s="39">
        <f t="shared" si="248"/>
        <v>179493</v>
      </c>
      <c r="GB429" s="39">
        <f t="shared" si="249"/>
        <v>1252623</v>
      </c>
      <c r="GC429" s="39">
        <f t="shared" si="250"/>
        <v>0</v>
      </c>
      <c r="GD429" s="39">
        <f t="shared" si="251"/>
        <v>0</v>
      </c>
      <c r="GE429" s="39">
        <f t="shared" si="252"/>
        <v>0</v>
      </c>
      <c r="GF429" s="39"/>
      <c r="GG429" s="39"/>
      <c r="GH429" s="39">
        <f t="shared" si="253"/>
        <v>0</v>
      </c>
      <c r="GI429" s="39">
        <f t="shared" si="254"/>
        <v>0</v>
      </c>
      <c r="GJ429" s="39">
        <f t="shared" si="255"/>
        <v>7608591</v>
      </c>
      <c r="GK429" s="39"/>
      <c r="GL429" s="39">
        <f t="shared" si="256"/>
        <v>0</v>
      </c>
      <c r="GM429" s="39"/>
      <c r="GN429" s="39">
        <f t="shared" si="240"/>
        <v>0</v>
      </c>
      <c r="GO429" s="40">
        <f t="shared" si="257"/>
        <v>1445632</v>
      </c>
      <c r="GP429" s="40">
        <f t="shared" si="258"/>
        <v>9054223</v>
      </c>
      <c r="GQ429" s="40">
        <f t="shared" si="259"/>
        <v>9054223</v>
      </c>
      <c r="GR429" s="39" t="str">
        <f>IFERROR(VLOOKUP(CONCATENATE(C429,R429,S429),'Clientes Afectados'!$L$4:$M$249,2,0),"NO")</f>
        <v>NO</v>
      </c>
      <c r="GS429" s="64">
        <f t="shared" si="239"/>
        <v>30</v>
      </c>
      <c r="GT429" s="39" t="e">
        <f>+IF(GS429&gt;#REF!,"SI","NO")</f>
        <v>#REF!</v>
      </c>
    </row>
    <row r="430" spans="1:202" x14ac:dyDescent="0.25">
      <c r="A430" s="35">
        <v>42856</v>
      </c>
      <c r="B430" s="36">
        <v>1594986</v>
      </c>
      <c r="C430" s="36">
        <v>532990</v>
      </c>
      <c r="D430" s="36">
        <v>532990</v>
      </c>
      <c r="E430" s="37" t="s">
        <v>344</v>
      </c>
      <c r="F430" s="37" t="s">
        <v>229</v>
      </c>
      <c r="G430" s="37" t="s">
        <v>315</v>
      </c>
      <c r="H430" s="85" t="s">
        <v>231</v>
      </c>
      <c r="I430" s="37" t="s">
        <v>232</v>
      </c>
      <c r="J430" s="37" t="s">
        <v>233</v>
      </c>
      <c r="K430" s="37" t="s">
        <v>234</v>
      </c>
      <c r="L430" s="37" t="s">
        <v>235</v>
      </c>
      <c r="M430" s="37" t="s">
        <v>236</v>
      </c>
      <c r="N430" s="37" t="s">
        <v>316</v>
      </c>
      <c r="O430" s="37" t="s">
        <v>316</v>
      </c>
      <c r="P430" s="37" t="s">
        <v>239</v>
      </c>
      <c r="Q430" s="37" t="s">
        <v>240</v>
      </c>
      <c r="R430" s="38">
        <v>42830</v>
      </c>
      <c r="S430" s="38">
        <v>42860</v>
      </c>
      <c r="T430" s="38">
        <v>42863</v>
      </c>
      <c r="U430" s="36">
        <v>195225232</v>
      </c>
      <c r="V430" s="36">
        <v>107710</v>
      </c>
      <c r="W430" s="36">
        <v>0</v>
      </c>
      <c r="X430" s="36">
        <v>17184</v>
      </c>
      <c r="Y430" s="36">
        <v>0</v>
      </c>
      <c r="Z430" s="36">
        <v>0</v>
      </c>
      <c r="AA430" s="36">
        <v>0</v>
      </c>
      <c r="AB430" s="36">
        <v>0</v>
      </c>
      <c r="AC430" s="36">
        <v>0</v>
      </c>
      <c r="AD430" s="36">
        <v>443</v>
      </c>
      <c r="AE430" s="36">
        <v>447</v>
      </c>
      <c r="AF430" s="36">
        <v>380</v>
      </c>
      <c r="AG430" s="36">
        <v>380</v>
      </c>
      <c r="AH430" s="36">
        <v>121150</v>
      </c>
      <c r="AI430" s="36">
        <v>1286</v>
      </c>
      <c r="AJ430" s="36">
        <v>0</v>
      </c>
      <c r="AK430" s="36">
        <v>7724089</v>
      </c>
      <c r="AL430" s="36"/>
      <c r="AM430" s="36"/>
      <c r="AN430" s="36">
        <v>0</v>
      </c>
      <c r="AO430" s="36"/>
      <c r="AP430" s="36"/>
      <c r="AQ430" s="36">
        <v>0</v>
      </c>
      <c r="AR430" s="36">
        <v>0</v>
      </c>
      <c r="AS430" s="36">
        <v>0</v>
      </c>
      <c r="AT430" s="36">
        <v>159322</v>
      </c>
      <c r="AU430" s="36">
        <v>0</v>
      </c>
      <c r="AV430" s="36">
        <v>0</v>
      </c>
      <c r="AW430" s="36"/>
      <c r="AX430" s="36">
        <v>0</v>
      </c>
      <c r="AY430" s="36">
        <v>282061</v>
      </c>
      <c r="AZ430" s="36">
        <v>2187012</v>
      </c>
      <c r="BA430" s="36">
        <v>0</v>
      </c>
      <c r="BB430" s="36">
        <v>0</v>
      </c>
      <c r="BC430" s="36">
        <v>0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>
        <v>0</v>
      </c>
      <c r="BN430" s="36">
        <v>0</v>
      </c>
      <c r="BO430" s="36">
        <v>0</v>
      </c>
      <c r="BP430" s="36">
        <v>0</v>
      </c>
      <c r="BQ430" s="36">
        <v>0</v>
      </c>
      <c r="BR430" s="36">
        <v>0</v>
      </c>
      <c r="BS430" s="36">
        <v>0</v>
      </c>
      <c r="BT430" s="36">
        <v>0</v>
      </c>
      <c r="BU430" s="36">
        <v>0</v>
      </c>
      <c r="BV430" s="36">
        <v>0</v>
      </c>
      <c r="BW430" s="36">
        <v>0</v>
      </c>
      <c r="BX430" s="3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8802454</v>
      </c>
      <c r="CE430" s="36">
        <v>10474920</v>
      </c>
      <c r="CF430" s="36">
        <v>0</v>
      </c>
      <c r="CG430" s="36">
        <v>1672466</v>
      </c>
      <c r="CH430" s="36">
        <v>0</v>
      </c>
      <c r="CI430" s="36">
        <v>0</v>
      </c>
      <c r="CJ430" s="36">
        <v>0</v>
      </c>
      <c r="CK430" s="36">
        <v>0</v>
      </c>
      <c r="CL430" s="36">
        <v>1672466</v>
      </c>
      <c r="CM430" s="36">
        <v>-10474920</v>
      </c>
      <c r="CN430" s="36">
        <v>0</v>
      </c>
      <c r="CO430" s="36">
        <v>0</v>
      </c>
      <c r="CP430" s="36">
        <v>0</v>
      </c>
      <c r="CQ430" s="36">
        <v>0</v>
      </c>
      <c r="CR430" s="36">
        <v>0</v>
      </c>
      <c r="CS430" s="36">
        <v>0</v>
      </c>
      <c r="CT430" s="36">
        <v>0</v>
      </c>
      <c r="CU430" s="36">
        <v>0</v>
      </c>
      <c r="CV430" s="36">
        <v>0</v>
      </c>
      <c r="CW430" s="36">
        <v>0</v>
      </c>
      <c r="CX430" s="36">
        <v>0</v>
      </c>
      <c r="CY430" s="36">
        <v>0</v>
      </c>
      <c r="CZ430" s="36">
        <v>0</v>
      </c>
      <c r="DA430" s="36">
        <v>0</v>
      </c>
      <c r="DB430" s="36">
        <v>0</v>
      </c>
      <c r="DC430" s="36">
        <v>0</v>
      </c>
      <c r="DD430" s="36">
        <v>0</v>
      </c>
      <c r="DE430" s="36">
        <v>-10474920</v>
      </c>
      <c r="DF430" s="36">
        <v>0</v>
      </c>
      <c r="DG430" s="36">
        <v>0</v>
      </c>
      <c r="DH430" s="36">
        <v>0</v>
      </c>
      <c r="DI430" s="36">
        <v>0</v>
      </c>
      <c r="DJ430" s="36">
        <v>0</v>
      </c>
      <c r="DK430" s="36">
        <v>0</v>
      </c>
      <c r="DL430" s="36">
        <v>0</v>
      </c>
      <c r="DM430" s="36">
        <v>0</v>
      </c>
      <c r="DN430" s="36">
        <v>0</v>
      </c>
      <c r="DO430" s="36">
        <v>0</v>
      </c>
      <c r="DP430" s="36">
        <v>0</v>
      </c>
      <c r="DQ430" s="36">
        <v>0</v>
      </c>
      <c r="DR430" s="36">
        <v>0</v>
      </c>
      <c r="DS430" s="36">
        <v>0</v>
      </c>
      <c r="DT430" s="36">
        <v>0</v>
      </c>
      <c r="DU430" s="36">
        <v>0</v>
      </c>
      <c r="DV430" s="36">
        <v>0</v>
      </c>
      <c r="DW430" s="36">
        <v>0</v>
      </c>
      <c r="DX430" s="36">
        <v>0</v>
      </c>
      <c r="DY430" s="36">
        <v>0</v>
      </c>
      <c r="DZ430" s="36">
        <v>0</v>
      </c>
      <c r="EA430" s="36">
        <v>0</v>
      </c>
      <c r="EB430" s="36">
        <v>0</v>
      </c>
      <c r="EC430" s="36">
        <v>0</v>
      </c>
      <c r="ED430" s="36">
        <v>0</v>
      </c>
      <c r="EE430" s="36">
        <v>0</v>
      </c>
      <c r="EF430" s="36">
        <v>0</v>
      </c>
      <c r="EG430" s="36">
        <v>0</v>
      </c>
      <c r="EH430" s="36">
        <v>0</v>
      </c>
      <c r="EI430" s="36">
        <v>0</v>
      </c>
      <c r="EJ430" s="36">
        <v>0</v>
      </c>
      <c r="EK430" s="36">
        <v>0</v>
      </c>
      <c r="EL430" s="36">
        <v>0</v>
      </c>
      <c r="EM430" s="36">
        <v>0</v>
      </c>
      <c r="EN430" s="36">
        <v>0</v>
      </c>
      <c r="EO430" s="36">
        <v>0</v>
      </c>
      <c r="EP430" s="36">
        <v>0</v>
      </c>
      <c r="EQ430" s="36">
        <v>0</v>
      </c>
      <c r="ER430" s="36">
        <v>0</v>
      </c>
      <c r="ES430" s="36">
        <v>0</v>
      </c>
      <c r="ET430" s="36">
        <v>0</v>
      </c>
      <c r="EU430" s="36">
        <v>0</v>
      </c>
      <c r="EV430" s="36">
        <v>0</v>
      </c>
      <c r="EW430" s="36">
        <v>0</v>
      </c>
      <c r="EX430" s="36">
        <v>0</v>
      </c>
      <c r="EY430" s="36">
        <v>0</v>
      </c>
      <c r="EZ430" s="36">
        <v>0</v>
      </c>
      <c r="FA430" s="36">
        <v>0</v>
      </c>
      <c r="FB430" s="36">
        <v>0</v>
      </c>
      <c r="FC430" s="36">
        <v>0</v>
      </c>
      <c r="FD430" s="36">
        <v>0</v>
      </c>
      <c r="FE430" s="36">
        <v>0</v>
      </c>
      <c r="FF430" s="36">
        <v>0</v>
      </c>
      <c r="FG430" s="36">
        <v>0</v>
      </c>
      <c r="FH430" s="36">
        <v>0</v>
      </c>
      <c r="FI430" s="36">
        <v>0</v>
      </c>
      <c r="FJ430" s="36">
        <v>0</v>
      </c>
      <c r="FK430" s="36">
        <v>0</v>
      </c>
      <c r="FL430" s="36">
        <v>0</v>
      </c>
      <c r="FM430" s="36">
        <v>0</v>
      </c>
      <c r="FN430" s="36">
        <v>0</v>
      </c>
      <c r="FO430" s="36">
        <v>0</v>
      </c>
      <c r="FP430" s="36">
        <v>0</v>
      </c>
      <c r="FQ430" s="36">
        <v>1672466</v>
      </c>
      <c r="FR430" s="36">
        <v>0</v>
      </c>
      <c r="FS430" s="37"/>
      <c r="FT430" s="39">
        <f t="shared" si="241"/>
        <v>101807</v>
      </c>
      <c r="FU430" s="39">
        <f t="shared" si="242"/>
        <v>1081</v>
      </c>
      <c r="FV430" s="39">
        <f t="shared" si="243"/>
        <v>0</v>
      </c>
      <c r="FW430" s="39">
        <f t="shared" si="244"/>
        <v>6490831</v>
      </c>
      <c r="FX430" s="39">
        <f t="shared" si="245"/>
        <v>0</v>
      </c>
      <c r="FY430" s="39">
        <f t="shared" si="246"/>
        <v>133884</v>
      </c>
      <c r="FZ430" s="39">
        <f t="shared" si="247"/>
        <v>0</v>
      </c>
      <c r="GA430" s="39">
        <f t="shared" si="248"/>
        <v>237026</v>
      </c>
      <c r="GB430" s="39">
        <f t="shared" si="249"/>
        <v>1837825</v>
      </c>
      <c r="GC430" s="39">
        <f t="shared" si="250"/>
        <v>0</v>
      </c>
      <c r="GD430" s="39">
        <f t="shared" si="251"/>
        <v>0</v>
      </c>
      <c r="GE430" s="39">
        <f t="shared" si="252"/>
        <v>0</v>
      </c>
      <c r="GF430" s="39"/>
      <c r="GG430" s="39"/>
      <c r="GH430" s="39">
        <f t="shared" si="253"/>
        <v>0</v>
      </c>
      <c r="GI430" s="39">
        <f t="shared" si="254"/>
        <v>0</v>
      </c>
      <c r="GJ430" s="39">
        <f t="shared" si="255"/>
        <v>8802454</v>
      </c>
      <c r="GK430" s="39"/>
      <c r="GL430" s="39">
        <f t="shared" si="256"/>
        <v>0</v>
      </c>
      <c r="GM430" s="39"/>
      <c r="GN430" s="39">
        <f t="shared" si="240"/>
        <v>0</v>
      </c>
      <c r="GO430" s="40">
        <f t="shared" si="257"/>
        <v>1672466</v>
      </c>
      <c r="GP430" s="40">
        <f t="shared" si="258"/>
        <v>10474920</v>
      </c>
      <c r="GQ430" s="40">
        <f t="shared" si="259"/>
        <v>10474920</v>
      </c>
      <c r="GR430" s="39" t="str">
        <f>IFERROR(VLOOKUP(CONCATENATE(C430,R430,S430),'Clientes Afectados'!$L$4:$M$249,2,0),"NO")</f>
        <v>NO</v>
      </c>
      <c r="GS430" s="64">
        <f t="shared" si="239"/>
        <v>30</v>
      </c>
      <c r="GT430" s="39" t="e">
        <f>+IF(GS430&gt;#REF!,"SI","NO")</f>
        <v>#REF!</v>
      </c>
    </row>
    <row r="431" spans="1:202" x14ac:dyDescent="0.25">
      <c r="A431" s="35">
        <v>42856</v>
      </c>
      <c r="B431" s="36">
        <v>1594986</v>
      </c>
      <c r="C431" s="36">
        <v>532998</v>
      </c>
      <c r="D431" s="36">
        <v>532998</v>
      </c>
      <c r="E431" s="37" t="s">
        <v>228</v>
      </c>
      <c r="F431" s="37" t="s">
        <v>229</v>
      </c>
      <c r="G431" s="37" t="s">
        <v>230</v>
      </c>
      <c r="H431" s="85" t="s">
        <v>231</v>
      </c>
      <c r="I431" s="37" t="s">
        <v>232</v>
      </c>
      <c r="J431" s="37" t="s">
        <v>233</v>
      </c>
      <c r="K431" s="37" t="s">
        <v>234</v>
      </c>
      <c r="L431" s="37" t="s">
        <v>235</v>
      </c>
      <c r="M431" s="37" t="s">
        <v>236</v>
      </c>
      <c r="N431" s="37" t="s">
        <v>237</v>
      </c>
      <c r="O431" s="37" t="s">
        <v>306</v>
      </c>
      <c r="P431" s="37" t="s">
        <v>239</v>
      </c>
      <c r="Q431" s="37" t="s">
        <v>240</v>
      </c>
      <c r="R431" s="38">
        <v>42830</v>
      </c>
      <c r="S431" s="38">
        <v>42860</v>
      </c>
      <c r="T431" s="38">
        <v>42863</v>
      </c>
      <c r="U431" s="36">
        <v>195225232</v>
      </c>
      <c r="V431" s="36">
        <v>47348</v>
      </c>
      <c r="W431" s="36">
        <v>0</v>
      </c>
      <c r="X431" s="36">
        <v>11982</v>
      </c>
      <c r="Y431" s="36">
        <v>0</v>
      </c>
      <c r="Z431" s="36">
        <v>0</v>
      </c>
      <c r="AA431" s="36">
        <v>0</v>
      </c>
      <c r="AB431" s="36">
        <v>0</v>
      </c>
      <c r="AC431" s="36">
        <v>0</v>
      </c>
      <c r="AD431" s="36">
        <v>167</v>
      </c>
      <c r="AE431" s="36">
        <v>166</v>
      </c>
      <c r="AF431" s="36">
        <v>167</v>
      </c>
      <c r="AG431" s="36">
        <v>167</v>
      </c>
      <c r="AH431" s="36">
        <v>146702</v>
      </c>
      <c r="AI431" s="36">
        <v>1286</v>
      </c>
      <c r="AJ431" s="36">
        <v>0</v>
      </c>
      <c r="AK431" s="36">
        <v>3395415</v>
      </c>
      <c r="AL431" s="36"/>
      <c r="AM431" s="36"/>
      <c r="AN431" s="36">
        <v>0</v>
      </c>
      <c r="AO431" s="36"/>
      <c r="AP431" s="36"/>
      <c r="AQ431" s="36">
        <v>0</v>
      </c>
      <c r="AR431" s="36">
        <v>0</v>
      </c>
      <c r="AS431" s="36">
        <v>0</v>
      </c>
      <c r="AT431" s="36">
        <v>70036</v>
      </c>
      <c r="AU431" s="36">
        <v>0</v>
      </c>
      <c r="AV431" s="36">
        <v>0</v>
      </c>
      <c r="AW431" s="36"/>
      <c r="AX431" s="36">
        <v>0</v>
      </c>
      <c r="AY431" s="36">
        <v>104747</v>
      </c>
      <c r="AZ431" s="36">
        <v>961134</v>
      </c>
      <c r="BA431" s="36">
        <v>0</v>
      </c>
      <c r="BB431" s="36">
        <v>0</v>
      </c>
      <c r="BC431" s="36">
        <v>0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>
        <v>0</v>
      </c>
      <c r="BN431" s="36">
        <v>0</v>
      </c>
      <c r="BO431" s="36">
        <v>0</v>
      </c>
      <c r="BP431" s="36">
        <v>0</v>
      </c>
      <c r="BQ431" s="36">
        <v>0</v>
      </c>
      <c r="BR431" s="36">
        <v>0</v>
      </c>
      <c r="BS431" s="36">
        <v>0</v>
      </c>
      <c r="BT431" s="36">
        <v>0</v>
      </c>
      <c r="BU431" s="36">
        <v>0</v>
      </c>
      <c r="BV431" s="36">
        <v>0</v>
      </c>
      <c r="BW431" s="36">
        <v>0</v>
      </c>
      <c r="BX431" s="3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3932203</v>
      </c>
      <c r="CE431" s="36">
        <v>4679322</v>
      </c>
      <c r="CF431" s="36">
        <v>0</v>
      </c>
      <c r="CG431" s="36">
        <v>747119</v>
      </c>
      <c r="CH431" s="36">
        <v>0</v>
      </c>
      <c r="CI431" s="36">
        <v>0</v>
      </c>
      <c r="CJ431" s="36">
        <v>0</v>
      </c>
      <c r="CK431" s="36">
        <v>0</v>
      </c>
      <c r="CL431" s="36">
        <v>747119</v>
      </c>
      <c r="CM431" s="36">
        <v>-4679322</v>
      </c>
      <c r="CN431" s="36">
        <v>0</v>
      </c>
      <c r="CO431" s="36">
        <v>0</v>
      </c>
      <c r="CP431" s="36">
        <v>0</v>
      </c>
      <c r="CQ431" s="36">
        <v>0</v>
      </c>
      <c r="CR431" s="36">
        <v>0</v>
      </c>
      <c r="CS431" s="36">
        <v>0</v>
      </c>
      <c r="CT431" s="36">
        <v>0</v>
      </c>
      <c r="CU431" s="36">
        <v>0</v>
      </c>
      <c r="CV431" s="36">
        <v>0</v>
      </c>
      <c r="CW431" s="36">
        <v>0</v>
      </c>
      <c r="CX431" s="36">
        <v>0</v>
      </c>
      <c r="CY431" s="36">
        <v>0</v>
      </c>
      <c r="CZ431" s="36">
        <v>0</v>
      </c>
      <c r="DA431" s="36">
        <v>0</v>
      </c>
      <c r="DB431" s="36">
        <v>0</v>
      </c>
      <c r="DC431" s="36">
        <v>0</v>
      </c>
      <c r="DD431" s="36">
        <v>0</v>
      </c>
      <c r="DE431" s="36">
        <v>-4679322</v>
      </c>
      <c r="DF431" s="36">
        <v>0</v>
      </c>
      <c r="DG431" s="36">
        <v>0</v>
      </c>
      <c r="DH431" s="36">
        <v>0</v>
      </c>
      <c r="DI431" s="36">
        <v>0</v>
      </c>
      <c r="DJ431" s="36">
        <v>0</v>
      </c>
      <c r="DK431" s="36">
        <v>0</v>
      </c>
      <c r="DL431" s="36">
        <v>0</v>
      </c>
      <c r="DM431" s="36">
        <v>0</v>
      </c>
      <c r="DN431" s="36">
        <v>0</v>
      </c>
      <c r="DO431" s="36">
        <v>0</v>
      </c>
      <c r="DP431" s="36">
        <v>0</v>
      </c>
      <c r="DQ431" s="36">
        <v>0</v>
      </c>
      <c r="DR431" s="36">
        <v>0</v>
      </c>
      <c r="DS431" s="36">
        <v>0</v>
      </c>
      <c r="DT431" s="36">
        <v>0</v>
      </c>
      <c r="DU431" s="36">
        <v>0</v>
      </c>
      <c r="DV431" s="36">
        <v>0</v>
      </c>
      <c r="DW431" s="36">
        <v>0</v>
      </c>
      <c r="DX431" s="36">
        <v>0</v>
      </c>
      <c r="DY431" s="36">
        <v>0</v>
      </c>
      <c r="DZ431" s="36">
        <v>0</v>
      </c>
      <c r="EA431" s="36">
        <v>0</v>
      </c>
      <c r="EB431" s="36">
        <v>0</v>
      </c>
      <c r="EC431" s="36">
        <v>0</v>
      </c>
      <c r="ED431" s="36">
        <v>0</v>
      </c>
      <c r="EE431" s="36">
        <v>0</v>
      </c>
      <c r="EF431" s="36">
        <v>0</v>
      </c>
      <c r="EG431" s="36">
        <v>0</v>
      </c>
      <c r="EH431" s="36">
        <v>0</v>
      </c>
      <c r="EI431" s="36">
        <v>0</v>
      </c>
      <c r="EJ431" s="36">
        <v>0</v>
      </c>
      <c r="EK431" s="36">
        <v>0</v>
      </c>
      <c r="EL431" s="36">
        <v>0</v>
      </c>
      <c r="EM431" s="36">
        <v>0</v>
      </c>
      <c r="EN431" s="36">
        <v>0</v>
      </c>
      <c r="EO431" s="36">
        <v>0</v>
      </c>
      <c r="EP431" s="36">
        <v>0</v>
      </c>
      <c r="EQ431" s="36">
        <v>0</v>
      </c>
      <c r="ER431" s="36">
        <v>0</v>
      </c>
      <c r="ES431" s="36">
        <v>0</v>
      </c>
      <c r="ET431" s="36">
        <v>0</v>
      </c>
      <c r="EU431" s="36">
        <v>0</v>
      </c>
      <c r="EV431" s="36">
        <v>0</v>
      </c>
      <c r="EW431" s="36">
        <v>0</v>
      </c>
      <c r="EX431" s="36">
        <v>0</v>
      </c>
      <c r="EY431" s="36">
        <v>0</v>
      </c>
      <c r="EZ431" s="36">
        <v>0</v>
      </c>
      <c r="FA431" s="36">
        <v>0</v>
      </c>
      <c r="FB431" s="36">
        <v>0</v>
      </c>
      <c r="FC431" s="36">
        <v>0</v>
      </c>
      <c r="FD431" s="36">
        <v>0</v>
      </c>
      <c r="FE431" s="36">
        <v>0</v>
      </c>
      <c r="FF431" s="36">
        <v>0</v>
      </c>
      <c r="FG431" s="36">
        <v>0</v>
      </c>
      <c r="FH431" s="36">
        <v>0</v>
      </c>
      <c r="FI431" s="36">
        <v>0</v>
      </c>
      <c r="FJ431" s="36">
        <v>0</v>
      </c>
      <c r="FK431" s="36">
        <v>0</v>
      </c>
      <c r="FL431" s="36">
        <v>0</v>
      </c>
      <c r="FM431" s="36">
        <v>0</v>
      </c>
      <c r="FN431" s="36">
        <v>0</v>
      </c>
      <c r="FO431" s="36">
        <v>0</v>
      </c>
      <c r="FP431" s="36">
        <v>0</v>
      </c>
      <c r="FQ431" s="36">
        <v>747119</v>
      </c>
      <c r="FR431" s="36">
        <v>0</v>
      </c>
      <c r="FS431" s="37"/>
      <c r="FT431" s="39">
        <f t="shared" si="241"/>
        <v>123279</v>
      </c>
      <c r="FU431" s="39">
        <f t="shared" si="242"/>
        <v>1081</v>
      </c>
      <c r="FV431" s="39">
        <f t="shared" si="243"/>
        <v>0</v>
      </c>
      <c r="FW431" s="39">
        <f t="shared" si="244"/>
        <v>2853290</v>
      </c>
      <c r="FX431" s="39">
        <f t="shared" si="245"/>
        <v>0</v>
      </c>
      <c r="FY431" s="39">
        <f t="shared" si="246"/>
        <v>58854</v>
      </c>
      <c r="FZ431" s="39">
        <f t="shared" si="247"/>
        <v>0</v>
      </c>
      <c r="GA431" s="39">
        <f t="shared" si="248"/>
        <v>88023</v>
      </c>
      <c r="GB431" s="39">
        <f t="shared" si="249"/>
        <v>807676</v>
      </c>
      <c r="GC431" s="39">
        <f t="shared" si="250"/>
        <v>0</v>
      </c>
      <c r="GD431" s="39">
        <f t="shared" si="251"/>
        <v>0</v>
      </c>
      <c r="GE431" s="39">
        <f t="shared" si="252"/>
        <v>0</v>
      </c>
      <c r="GF431" s="39"/>
      <c r="GG431" s="39"/>
      <c r="GH431" s="39">
        <f t="shared" si="253"/>
        <v>0</v>
      </c>
      <c r="GI431" s="39">
        <f t="shared" si="254"/>
        <v>0</v>
      </c>
      <c r="GJ431" s="39">
        <f t="shared" si="255"/>
        <v>3932203</v>
      </c>
      <c r="GK431" s="39"/>
      <c r="GL431" s="39">
        <f t="shared" si="256"/>
        <v>0</v>
      </c>
      <c r="GM431" s="39"/>
      <c r="GN431" s="39">
        <f t="shared" si="240"/>
        <v>0</v>
      </c>
      <c r="GO431" s="40">
        <f t="shared" si="257"/>
        <v>747119</v>
      </c>
      <c r="GP431" s="40">
        <f t="shared" si="258"/>
        <v>4679322</v>
      </c>
      <c r="GQ431" s="40">
        <f t="shared" si="259"/>
        <v>4679322</v>
      </c>
      <c r="GR431" s="39" t="str">
        <f>IFERROR(VLOOKUP(CONCATENATE(C431,R431,S431),'Clientes Afectados'!$L$4:$M$249,2,0),"NO")</f>
        <v>NO</v>
      </c>
      <c r="GS431" s="64">
        <f t="shared" si="239"/>
        <v>30</v>
      </c>
      <c r="GT431" s="39" t="e">
        <f>+IF(GS431&gt;#REF!,"SI","NO")</f>
        <v>#REF!</v>
      </c>
    </row>
    <row r="432" spans="1:202" x14ac:dyDescent="0.25">
      <c r="A432" s="35">
        <v>42856</v>
      </c>
      <c r="B432" s="36">
        <v>1594986</v>
      </c>
      <c r="C432" s="36">
        <v>532999</v>
      </c>
      <c r="D432" s="36">
        <v>532999</v>
      </c>
      <c r="E432" s="37" t="s">
        <v>242</v>
      </c>
      <c r="F432" s="37" t="s">
        <v>229</v>
      </c>
      <c r="G432" s="37" t="s">
        <v>243</v>
      </c>
      <c r="H432" s="85" t="s">
        <v>231</v>
      </c>
      <c r="I432" s="37" t="s">
        <v>232</v>
      </c>
      <c r="J432" s="37" t="s">
        <v>233</v>
      </c>
      <c r="K432" s="37" t="s">
        <v>234</v>
      </c>
      <c r="L432" s="37" t="s">
        <v>235</v>
      </c>
      <c r="M432" s="37" t="s">
        <v>245</v>
      </c>
      <c r="N432" s="37" t="s">
        <v>246</v>
      </c>
      <c r="O432" s="37" t="s">
        <v>246</v>
      </c>
      <c r="P432" s="37" t="s">
        <v>239</v>
      </c>
      <c r="Q432" s="37" t="s">
        <v>240</v>
      </c>
      <c r="R432" s="38">
        <v>42830</v>
      </c>
      <c r="S432" s="38">
        <v>42860</v>
      </c>
      <c r="T432" s="38">
        <v>42863</v>
      </c>
      <c r="U432" s="36">
        <v>195225232</v>
      </c>
      <c r="V432" s="36">
        <v>10438</v>
      </c>
      <c r="W432" s="36">
        <v>0</v>
      </c>
      <c r="X432" s="36">
        <v>2840</v>
      </c>
      <c r="Y432" s="36">
        <v>0</v>
      </c>
      <c r="Z432" s="36">
        <v>0</v>
      </c>
      <c r="AA432" s="36">
        <v>0</v>
      </c>
      <c r="AB432" s="36">
        <v>0</v>
      </c>
      <c r="AC432" s="36">
        <v>0</v>
      </c>
      <c r="AD432" s="36">
        <v>24</v>
      </c>
      <c r="AE432" s="36">
        <v>24</v>
      </c>
      <c r="AF432" s="36">
        <v>24</v>
      </c>
      <c r="AG432" s="36">
        <v>24</v>
      </c>
      <c r="AH432" s="36">
        <v>82901</v>
      </c>
      <c r="AI432" s="36">
        <v>1286</v>
      </c>
      <c r="AJ432" s="36">
        <v>0</v>
      </c>
      <c r="AK432" s="36">
        <v>748529</v>
      </c>
      <c r="AL432" s="36"/>
      <c r="AM432" s="36"/>
      <c r="AN432" s="36">
        <v>0</v>
      </c>
      <c r="AO432" s="36"/>
      <c r="AP432" s="36"/>
      <c r="AQ432" s="36">
        <v>0</v>
      </c>
      <c r="AR432" s="36">
        <v>0</v>
      </c>
      <c r="AS432" s="36">
        <v>0</v>
      </c>
      <c r="AT432" s="36">
        <v>15439</v>
      </c>
      <c r="AU432" s="36">
        <v>0</v>
      </c>
      <c r="AV432" s="36">
        <v>0</v>
      </c>
      <c r="AW432" s="36"/>
      <c r="AX432" s="36">
        <v>0</v>
      </c>
      <c r="AY432" s="36">
        <v>15144</v>
      </c>
      <c r="AZ432" s="36">
        <v>138127</v>
      </c>
      <c r="BA432" s="36">
        <v>0</v>
      </c>
      <c r="BB432" s="36">
        <v>0</v>
      </c>
      <c r="BC432" s="36">
        <v>0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>
        <v>0</v>
      </c>
      <c r="BN432" s="36">
        <v>0</v>
      </c>
      <c r="BO432" s="36">
        <v>0</v>
      </c>
      <c r="BP432" s="36">
        <v>0</v>
      </c>
      <c r="BQ432" s="36">
        <v>0</v>
      </c>
      <c r="BR432" s="36">
        <v>0</v>
      </c>
      <c r="BS432" s="36">
        <v>0</v>
      </c>
      <c r="BT432" s="36">
        <v>0</v>
      </c>
      <c r="BU432" s="36">
        <v>0</v>
      </c>
      <c r="BV432" s="36">
        <v>0</v>
      </c>
      <c r="BW432" s="36">
        <v>0</v>
      </c>
      <c r="BX432" s="3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841535</v>
      </c>
      <c r="CE432" s="36">
        <v>1001427</v>
      </c>
      <c r="CF432" s="36">
        <v>0</v>
      </c>
      <c r="CG432" s="36">
        <v>159892</v>
      </c>
      <c r="CH432" s="36">
        <v>0</v>
      </c>
      <c r="CI432" s="36">
        <v>0</v>
      </c>
      <c r="CJ432" s="36">
        <v>0</v>
      </c>
      <c r="CK432" s="36">
        <v>0</v>
      </c>
      <c r="CL432" s="36">
        <v>159892</v>
      </c>
      <c r="CM432" s="36">
        <v>-1001427</v>
      </c>
      <c r="CN432" s="36">
        <v>0</v>
      </c>
      <c r="CO432" s="36">
        <v>0</v>
      </c>
      <c r="CP432" s="36">
        <v>0</v>
      </c>
      <c r="CQ432" s="36">
        <v>0</v>
      </c>
      <c r="CR432" s="36">
        <v>0</v>
      </c>
      <c r="CS432" s="36">
        <v>0</v>
      </c>
      <c r="CT432" s="36">
        <v>0</v>
      </c>
      <c r="CU432" s="36">
        <v>0</v>
      </c>
      <c r="CV432" s="36">
        <v>0</v>
      </c>
      <c r="CW432" s="36">
        <v>0</v>
      </c>
      <c r="CX432" s="36">
        <v>0</v>
      </c>
      <c r="CY432" s="36">
        <v>0</v>
      </c>
      <c r="CZ432" s="36">
        <v>0</v>
      </c>
      <c r="DA432" s="36">
        <v>0</v>
      </c>
      <c r="DB432" s="36">
        <v>0</v>
      </c>
      <c r="DC432" s="36">
        <v>0</v>
      </c>
      <c r="DD432" s="36">
        <v>0</v>
      </c>
      <c r="DE432" s="36">
        <v>-1001427</v>
      </c>
      <c r="DF432" s="36">
        <v>0</v>
      </c>
      <c r="DG432" s="36">
        <v>0</v>
      </c>
      <c r="DH432" s="36">
        <v>0</v>
      </c>
      <c r="DI432" s="36">
        <v>0</v>
      </c>
      <c r="DJ432" s="36">
        <v>0</v>
      </c>
      <c r="DK432" s="36">
        <v>0</v>
      </c>
      <c r="DL432" s="36">
        <v>0</v>
      </c>
      <c r="DM432" s="36">
        <v>0</v>
      </c>
      <c r="DN432" s="36">
        <v>0</v>
      </c>
      <c r="DO432" s="36">
        <v>0</v>
      </c>
      <c r="DP432" s="36">
        <v>0</v>
      </c>
      <c r="DQ432" s="36">
        <v>0</v>
      </c>
      <c r="DR432" s="36">
        <v>0</v>
      </c>
      <c r="DS432" s="36">
        <v>0</v>
      </c>
      <c r="DT432" s="36">
        <v>0</v>
      </c>
      <c r="DU432" s="36">
        <v>0</v>
      </c>
      <c r="DV432" s="36">
        <v>0</v>
      </c>
      <c r="DW432" s="36">
        <v>0</v>
      </c>
      <c r="DX432" s="36">
        <v>0</v>
      </c>
      <c r="DY432" s="36">
        <v>0</v>
      </c>
      <c r="DZ432" s="36">
        <v>0</v>
      </c>
      <c r="EA432" s="36">
        <v>0</v>
      </c>
      <c r="EB432" s="36">
        <v>0</v>
      </c>
      <c r="EC432" s="36">
        <v>0</v>
      </c>
      <c r="ED432" s="36">
        <v>0</v>
      </c>
      <c r="EE432" s="36">
        <v>0</v>
      </c>
      <c r="EF432" s="36">
        <v>0</v>
      </c>
      <c r="EG432" s="36">
        <v>0</v>
      </c>
      <c r="EH432" s="36">
        <v>0</v>
      </c>
      <c r="EI432" s="36">
        <v>0</v>
      </c>
      <c r="EJ432" s="36">
        <v>0</v>
      </c>
      <c r="EK432" s="36">
        <v>0</v>
      </c>
      <c r="EL432" s="36">
        <v>0</v>
      </c>
      <c r="EM432" s="36">
        <v>0</v>
      </c>
      <c r="EN432" s="36">
        <v>0</v>
      </c>
      <c r="EO432" s="36">
        <v>0</v>
      </c>
      <c r="EP432" s="36">
        <v>0</v>
      </c>
      <c r="EQ432" s="36">
        <v>0</v>
      </c>
      <c r="ER432" s="36">
        <v>0</v>
      </c>
      <c r="ES432" s="36">
        <v>0</v>
      </c>
      <c r="ET432" s="36">
        <v>0</v>
      </c>
      <c r="EU432" s="36">
        <v>0</v>
      </c>
      <c r="EV432" s="36">
        <v>0</v>
      </c>
      <c r="EW432" s="36">
        <v>0</v>
      </c>
      <c r="EX432" s="36">
        <v>0</v>
      </c>
      <c r="EY432" s="36">
        <v>0</v>
      </c>
      <c r="EZ432" s="36">
        <v>0</v>
      </c>
      <c r="FA432" s="36">
        <v>0</v>
      </c>
      <c r="FB432" s="36">
        <v>0</v>
      </c>
      <c r="FC432" s="36">
        <v>0</v>
      </c>
      <c r="FD432" s="36">
        <v>0</v>
      </c>
      <c r="FE432" s="36">
        <v>0</v>
      </c>
      <c r="FF432" s="36">
        <v>0</v>
      </c>
      <c r="FG432" s="36">
        <v>0</v>
      </c>
      <c r="FH432" s="36">
        <v>0</v>
      </c>
      <c r="FI432" s="36">
        <v>0</v>
      </c>
      <c r="FJ432" s="36">
        <v>0</v>
      </c>
      <c r="FK432" s="36">
        <v>0</v>
      </c>
      <c r="FL432" s="36">
        <v>0</v>
      </c>
      <c r="FM432" s="36">
        <v>0</v>
      </c>
      <c r="FN432" s="36">
        <v>0</v>
      </c>
      <c r="FO432" s="36">
        <v>0</v>
      </c>
      <c r="FP432" s="36">
        <v>0</v>
      </c>
      <c r="FQ432" s="36">
        <v>159892</v>
      </c>
      <c r="FR432" s="36">
        <v>0</v>
      </c>
      <c r="FS432" s="37"/>
      <c r="FT432" s="39">
        <f t="shared" si="241"/>
        <v>69665</v>
      </c>
      <c r="FU432" s="39">
        <f t="shared" si="242"/>
        <v>1081</v>
      </c>
      <c r="FV432" s="39">
        <f t="shared" si="243"/>
        <v>0</v>
      </c>
      <c r="FW432" s="39">
        <f t="shared" si="244"/>
        <v>629016</v>
      </c>
      <c r="FX432" s="39">
        <f t="shared" si="245"/>
        <v>0</v>
      </c>
      <c r="FY432" s="39">
        <f t="shared" si="246"/>
        <v>12974</v>
      </c>
      <c r="FZ432" s="39">
        <f t="shared" si="247"/>
        <v>0</v>
      </c>
      <c r="GA432" s="39">
        <f t="shared" si="248"/>
        <v>12726</v>
      </c>
      <c r="GB432" s="39">
        <f t="shared" si="249"/>
        <v>116073</v>
      </c>
      <c r="GC432" s="39">
        <f t="shared" si="250"/>
        <v>0</v>
      </c>
      <c r="GD432" s="39">
        <f t="shared" si="251"/>
        <v>0</v>
      </c>
      <c r="GE432" s="39">
        <f t="shared" si="252"/>
        <v>0</v>
      </c>
      <c r="GF432" s="39"/>
      <c r="GG432" s="39"/>
      <c r="GH432" s="39">
        <f t="shared" si="253"/>
        <v>0</v>
      </c>
      <c r="GI432" s="39">
        <f t="shared" si="254"/>
        <v>0</v>
      </c>
      <c r="GJ432" s="39">
        <f t="shared" si="255"/>
        <v>841535</v>
      </c>
      <c r="GK432" s="39"/>
      <c r="GL432" s="39">
        <f t="shared" si="256"/>
        <v>0</v>
      </c>
      <c r="GM432" s="39"/>
      <c r="GN432" s="39">
        <f t="shared" si="240"/>
        <v>0</v>
      </c>
      <c r="GO432" s="40">
        <f t="shared" si="257"/>
        <v>159892</v>
      </c>
      <c r="GP432" s="40">
        <f t="shared" si="258"/>
        <v>1001427</v>
      </c>
      <c r="GQ432" s="40">
        <f t="shared" si="259"/>
        <v>1001427</v>
      </c>
      <c r="GR432" s="39" t="str">
        <f>IFERROR(VLOOKUP(CONCATENATE(C432,R432,S432),'Clientes Afectados'!$L$4:$M$249,2,0),"NO")</f>
        <v>NO</v>
      </c>
      <c r="GS432" s="64">
        <f t="shared" si="239"/>
        <v>30</v>
      </c>
      <c r="GT432" s="39" t="e">
        <f>+IF(GS432&gt;#REF!,"SI","NO")</f>
        <v>#REF!</v>
      </c>
    </row>
    <row r="433" spans="1:202" x14ac:dyDescent="0.25">
      <c r="A433" s="35">
        <v>42856</v>
      </c>
      <c r="B433" s="36">
        <v>1594986</v>
      </c>
      <c r="C433" s="36">
        <v>533094</v>
      </c>
      <c r="D433" s="36">
        <v>533094</v>
      </c>
      <c r="E433" s="37" t="s">
        <v>345</v>
      </c>
      <c r="F433" s="37" t="s">
        <v>229</v>
      </c>
      <c r="G433" s="37" t="s">
        <v>318</v>
      </c>
      <c r="H433" s="85" t="s">
        <v>231</v>
      </c>
      <c r="I433" s="37" t="s">
        <v>244</v>
      </c>
      <c r="J433" s="37" t="s">
        <v>233</v>
      </c>
      <c r="K433" s="37" t="s">
        <v>234</v>
      </c>
      <c r="L433" s="37" t="s">
        <v>235</v>
      </c>
      <c r="M433" s="37" t="s">
        <v>369</v>
      </c>
      <c r="N433" s="37" t="s">
        <v>245</v>
      </c>
      <c r="O433" s="37" t="s">
        <v>245</v>
      </c>
      <c r="P433" s="37" t="s">
        <v>239</v>
      </c>
      <c r="Q433" s="37" t="s">
        <v>240</v>
      </c>
      <c r="R433" s="38">
        <v>42800</v>
      </c>
      <c r="S433" s="38">
        <v>42860</v>
      </c>
      <c r="T433" s="38">
        <v>42863</v>
      </c>
      <c r="U433" s="36">
        <v>195225232</v>
      </c>
      <c r="V433" s="36">
        <v>687070</v>
      </c>
      <c r="W433" s="36">
        <v>0</v>
      </c>
      <c r="X433" s="36">
        <v>177170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651</v>
      </c>
      <c r="AE433" s="36">
        <v>678</v>
      </c>
      <c r="AF433" s="36">
        <v>646</v>
      </c>
      <c r="AG433" s="36">
        <v>1306</v>
      </c>
      <c r="AH433" s="36">
        <v>82901</v>
      </c>
      <c r="AI433" s="36">
        <v>1286</v>
      </c>
      <c r="AJ433" s="36">
        <v>0</v>
      </c>
      <c r="AK433" s="36">
        <v>49271094</v>
      </c>
      <c r="AL433" s="36"/>
      <c r="AM433" s="36"/>
      <c r="AN433" s="36">
        <v>0</v>
      </c>
      <c r="AO433" s="36"/>
      <c r="AP433" s="36"/>
      <c r="AQ433" s="36">
        <v>0</v>
      </c>
      <c r="AR433" s="36">
        <v>0</v>
      </c>
      <c r="AS433" s="36">
        <v>0</v>
      </c>
      <c r="AT433" s="36">
        <v>1016293</v>
      </c>
      <c r="AU433" s="36">
        <v>0</v>
      </c>
      <c r="AV433" s="36">
        <v>0</v>
      </c>
      <c r="AW433" s="36"/>
      <c r="AX433" s="36">
        <v>0</v>
      </c>
      <c r="AY433" s="36">
        <v>855616</v>
      </c>
      <c r="AZ433" s="36">
        <v>7519734</v>
      </c>
      <c r="BA433" s="36">
        <v>0</v>
      </c>
      <c r="BB433" s="36">
        <v>0</v>
      </c>
      <c r="BC433" s="36">
        <v>0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>
        <v>0</v>
      </c>
      <c r="BN433" s="36">
        <v>0</v>
      </c>
      <c r="BO433" s="36">
        <v>0</v>
      </c>
      <c r="BP433" s="36">
        <v>-25613441</v>
      </c>
      <c r="BQ433" s="36">
        <v>0</v>
      </c>
      <c r="BR433" s="36">
        <v>0</v>
      </c>
      <c r="BS433" s="36">
        <v>0</v>
      </c>
      <c r="BT433" s="36">
        <v>0</v>
      </c>
      <c r="BU433" s="36">
        <v>0</v>
      </c>
      <c r="BV433" s="36">
        <v>0</v>
      </c>
      <c r="BW433" s="36">
        <v>0</v>
      </c>
      <c r="BX433" s="3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27843264</v>
      </c>
      <c r="CE433" s="36">
        <v>33133484</v>
      </c>
      <c r="CF433" s="36">
        <v>0</v>
      </c>
      <c r="CG433" s="36">
        <v>5290220</v>
      </c>
      <c r="CH433" s="36">
        <v>0</v>
      </c>
      <c r="CI433" s="36">
        <v>0</v>
      </c>
      <c r="CJ433" s="36">
        <v>0</v>
      </c>
      <c r="CK433" s="36">
        <v>0</v>
      </c>
      <c r="CL433" s="36">
        <v>5290220</v>
      </c>
      <c r="CM433" s="36">
        <v>-33133484</v>
      </c>
      <c r="CN433" s="36">
        <v>0</v>
      </c>
      <c r="CO433" s="36">
        <v>0</v>
      </c>
      <c r="CP433" s="36">
        <v>0</v>
      </c>
      <c r="CQ433" s="36">
        <v>0</v>
      </c>
      <c r="CR433" s="36">
        <v>0</v>
      </c>
      <c r="CS433" s="36">
        <v>0</v>
      </c>
      <c r="CT433" s="36">
        <v>0</v>
      </c>
      <c r="CU433" s="36">
        <v>0</v>
      </c>
      <c r="CV433" s="36">
        <v>0</v>
      </c>
      <c r="CW433" s="36">
        <v>0</v>
      </c>
      <c r="CX433" s="36">
        <v>0</v>
      </c>
      <c r="CY433" s="36">
        <v>0</v>
      </c>
      <c r="CZ433" s="36">
        <v>0</v>
      </c>
      <c r="DA433" s="36">
        <v>0</v>
      </c>
      <c r="DB433" s="36">
        <v>0</v>
      </c>
      <c r="DC433" s="36">
        <v>0</v>
      </c>
      <c r="DD433" s="36">
        <v>0</v>
      </c>
      <c r="DE433" s="36">
        <v>-33133484</v>
      </c>
      <c r="DF433" s="36">
        <v>0</v>
      </c>
      <c r="DG433" s="36">
        <v>0</v>
      </c>
      <c r="DH433" s="36">
        <v>0</v>
      </c>
      <c r="DI433" s="36">
        <v>0</v>
      </c>
      <c r="DJ433" s="36">
        <v>0</v>
      </c>
      <c r="DK433" s="36">
        <v>0</v>
      </c>
      <c r="DL433" s="36">
        <v>0</v>
      </c>
      <c r="DM433" s="36">
        <v>0</v>
      </c>
      <c r="DN433" s="36">
        <v>0</v>
      </c>
      <c r="DO433" s="36">
        <v>0</v>
      </c>
      <c r="DP433" s="36">
        <v>0</v>
      </c>
      <c r="DQ433" s="36">
        <v>0</v>
      </c>
      <c r="DR433" s="36">
        <v>0</v>
      </c>
      <c r="DS433" s="36">
        <v>0</v>
      </c>
      <c r="DT433" s="36">
        <v>0</v>
      </c>
      <c r="DU433" s="36">
        <v>0</v>
      </c>
      <c r="DV433" s="36">
        <v>0</v>
      </c>
      <c r="DW433" s="36">
        <v>0</v>
      </c>
      <c r="DX433" s="36">
        <v>0</v>
      </c>
      <c r="DY433" s="36">
        <v>0</v>
      </c>
      <c r="DZ433" s="36">
        <v>0</v>
      </c>
      <c r="EA433" s="36">
        <v>0</v>
      </c>
      <c r="EB433" s="36">
        <v>0</v>
      </c>
      <c r="EC433" s="36">
        <v>0</v>
      </c>
      <c r="ED433" s="36">
        <v>0</v>
      </c>
      <c r="EE433" s="36">
        <v>0</v>
      </c>
      <c r="EF433" s="36">
        <v>0</v>
      </c>
      <c r="EG433" s="36">
        <v>0</v>
      </c>
      <c r="EH433" s="36">
        <v>0</v>
      </c>
      <c r="EI433" s="36">
        <v>0</v>
      </c>
      <c r="EJ433" s="36">
        <v>0</v>
      </c>
      <c r="EK433" s="36">
        <v>0</v>
      </c>
      <c r="EL433" s="36">
        <v>0</v>
      </c>
      <c r="EM433" s="36">
        <v>0</v>
      </c>
      <c r="EN433" s="36">
        <v>0</v>
      </c>
      <c r="EO433" s="36">
        <v>0</v>
      </c>
      <c r="EP433" s="36">
        <v>0</v>
      </c>
      <c r="EQ433" s="36">
        <v>0</v>
      </c>
      <c r="ER433" s="36">
        <v>0</v>
      </c>
      <c r="ES433" s="36">
        <v>0</v>
      </c>
      <c r="ET433" s="36">
        <v>0</v>
      </c>
      <c r="EU433" s="36">
        <v>0</v>
      </c>
      <c r="EV433" s="36">
        <v>0</v>
      </c>
      <c r="EW433" s="36">
        <v>0</v>
      </c>
      <c r="EX433" s="36">
        <v>0</v>
      </c>
      <c r="EY433" s="36">
        <v>0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0</v>
      </c>
      <c r="FF433" s="36">
        <v>0</v>
      </c>
      <c r="FG433" s="36">
        <v>0</v>
      </c>
      <c r="FH433" s="36">
        <v>0</v>
      </c>
      <c r="FI433" s="36">
        <v>0</v>
      </c>
      <c r="FJ433" s="36">
        <v>0</v>
      </c>
      <c r="FK433" s="36">
        <v>0</v>
      </c>
      <c r="FL433" s="36">
        <v>0</v>
      </c>
      <c r="FM433" s="36">
        <v>0</v>
      </c>
      <c r="FN433" s="36">
        <v>0</v>
      </c>
      <c r="FO433" s="36">
        <v>0</v>
      </c>
      <c r="FP433" s="36">
        <v>0</v>
      </c>
      <c r="FQ433" s="36">
        <v>5290220</v>
      </c>
      <c r="FR433" s="36">
        <v>0</v>
      </c>
      <c r="FS433" s="37"/>
      <c r="FT433" s="39">
        <f t="shared" si="241"/>
        <v>69665</v>
      </c>
      <c r="FU433" s="39">
        <f t="shared" si="242"/>
        <v>1081</v>
      </c>
      <c r="FV433" s="39">
        <f t="shared" si="243"/>
        <v>0</v>
      </c>
      <c r="FW433" s="39">
        <f t="shared" si="244"/>
        <v>41404281</v>
      </c>
      <c r="FX433" s="39">
        <f t="shared" si="245"/>
        <v>0</v>
      </c>
      <c r="FY433" s="39">
        <f t="shared" si="246"/>
        <v>854028</v>
      </c>
      <c r="FZ433" s="39">
        <f t="shared" si="247"/>
        <v>0</v>
      </c>
      <c r="GA433" s="39">
        <f t="shared" si="248"/>
        <v>719005</v>
      </c>
      <c r="GB433" s="39">
        <f t="shared" si="249"/>
        <v>6319104</v>
      </c>
      <c r="GC433" s="39">
        <f t="shared" si="250"/>
        <v>0</v>
      </c>
      <c r="GD433" s="39">
        <f t="shared" si="251"/>
        <v>0</v>
      </c>
      <c r="GE433" s="39">
        <f t="shared" si="252"/>
        <v>0</v>
      </c>
      <c r="GF433" s="39"/>
      <c r="GG433" s="39"/>
      <c r="GH433" s="39">
        <f t="shared" si="253"/>
        <v>0</v>
      </c>
      <c r="GI433" s="39">
        <f t="shared" si="254"/>
        <v>0</v>
      </c>
      <c r="GJ433" s="39">
        <f t="shared" si="255"/>
        <v>49367164</v>
      </c>
      <c r="GK433" s="39"/>
      <c r="GL433" s="39">
        <f t="shared" si="256"/>
        <v>-25613441</v>
      </c>
      <c r="GM433" s="39"/>
      <c r="GN433" s="39">
        <f t="shared" si="240"/>
        <v>0</v>
      </c>
      <c r="GO433" s="40">
        <f t="shared" si="257"/>
        <v>9379761</v>
      </c>
      <c r="GP433" s="40">
        <f t="shared" si="258"/>
        <v>58746925</v>
      </c>
      <c r="GQ433" s="40">
        <f t="shared" si="259"/>
        <v>33133484</v>
      </c>
      <c r="GR433" s="39" t="str">
        <f>IFERROR(VLOOKUP(CONCATENATE(C433,R433,S433),'Clientes Afectados'!$L$4:$M$249,2,0),"NO")</f>
        <v>NO</v>
      </c>
      <c r="GS433" s="64">
        <f t="shared" si="239"/>
        <v>60</v>
      </c>
      <c r="GT433" s="39" t="e">
        <f>+IF(GS433&gt;#REF!,"SI","NO")</f>
        <v>#REF!</v>
      </c>
    </row>
    <row r="434" spans="1:202" x14ac:dyDescent="0.25">
      <c r="A434" s="35">
        <v>42856</v>
      </c>
      <c r="B434" s="36">
        <v>1594986</v>
      </c>
      <c r="C434" s="36">
        <v>533096</v>
      </c>
      <c r="D434" s="36">
        <v>533096</v>
      </c>
      <c r="E434" s="37" t="s">
        <v>346</v>
      </c>
      <c r="F434" s="37" t="s">
        <v>229</v>
      </c>
      <c r="G434" s="37" t="s">
        <v>320</v>
      </c>
      <c r="H434" s="85" t="s">
        <v>231</v>
      </c>
      <c r="I434" s="37" t="s">
        <v>244</v>
      </c>
      <c r="J434" s="37" t="s">
        <v>233</v>
      </c>
      <c r="K434" s="37" t="s">
        <v>234</v>
      </c>
      <c r="L434" s="37" t="s">
        <v>235</v>
      </c>
      <c r="M434" s="37" t="s">
        <v>369</v>
      </c>
      <c r="N434" s="37" t="s">
        <v>256</v>
      </c>
      <c r="O434" s="37" t="s">
        <v>245</v>
      </c>
      <c r="P434" s="37" t="s">
        <v>239</v>
      </c>
      <c r="Q434" s="37" t="s">
        <v>240</v>
      </c>
      <c r="R434" s="38">
        <v>42769</v>
      </c>
      <c r="S434" s="38">
        <v>42860</v>
      </c>
      <c r="T434" s="38">
        <v>42863</v>
      </c>
      <c r="U434" s="36">
        <v>195225232</v>
      </c>
      <c r="V434" s="36">
        <v>157109</v>
      </c>
      <c r="W434" s="36">
        <v>0</v>
      </c>
      <c r="X434" s="36">
        <v>45349</v>
      </c>
      <c r="Y434" s="36">
        <v>0</v>
      </c>
      <c r="Z434" s="36">
        <v>0</v>
      </c>
      <c r="AA434" s="36">
        <v>0</v>
      </c>
      <c r="AB434" s="36">
        <v>0</v>
      </c>
      <c r="AC434" s="36">
        <v>0</v>
      </c>
      <c r="AD434" s="36">
        <v>99</v>
      </c>
      <c r="AE434" s="36">
        <v>100</v>
      </c>
      <c r="AF434" s="36">
        <v>98</v>
      </c>
      <c r="AG434" s="36">
        <v>301</v>
      </c>
      <c r="AH434" s="36">
        <v>121150</v>
      </c>
      <c r="AI434" s="36">
        <v>1286</v>
      </c>
      <c r="AJ434" s="36">
        <v>0</v>
      </c>
      <c r="AK434" s="36">
        <v>11266584</v>
      </c>
      <c r="AL434" s="36"/>
      <c r="AM434" s="36"/>
      <c r="AN434" s="36">
        <v>0</v>
      </c>
      <c r="AO434" s="36"/>
      <c r="AP434" s="36"/>
      <c r="AQ434" s="36">
        <v>0</v>
      </c>
      <c r="AR434" s="36">
        <v>0</v>
      </c>
      <c r="AS434" s="36">
        <v>0</v>
      </c>
      <c r="AT434" s="36">
        <v>232390</v>
      </c>
      <c r="AU434" s="36">
        <v>0</v>
      </c>
      <c r="AV434" s="36">
        <v>0</v>
      </c>
      <c r="AW434" s="36"/>
      <c r="AX434" s="36">
        <v>0</v>
      </c>
      <c r="AY434" s="36">
        <v>191116</v>
      </c>
      <c r="AZ434" s="36">
        <v>1732013</v>
      </c>
      <c r="BA434" s="36">
        <v>0</v>
      </c>
      <c r="BB434" s="36">
        <v>0</v>
      </c>
      <c r="BC434" s="36">
        <v>0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>
        <v>0</v>
      </c>
      <c r="BN434" s="36">
        <v>0</v>
      </c>
      <c r="BO434" s="36">
        <v>0</v>
      </c>
      <c r="BP434" s="36">
        <v>-7074529</v>
      </c>
      <c r="BQ434" s="36">
        <v>0</v>
      </c>
      <c r="BR434" s="36">
        <v>0</v>
      </c>
      <c r="BS434" s="36">
        <v>0</v>
      </c>
      <c r="BT434" s="36">
        <v>0</v>
      </c>
      <c r="BU434" s="36">
        <v>0</v>
      </c>
      <c r="BV434" s="36">
        <v>0</v>
      </c>
      <c r="BW434" s="36">
        <v>0</v>
      </c>
      <c r="BX434" s="36">
        <v>0</v>
      </c>
      <c r="BY434" s="36">
        <v>0</v>
      </c>
      <c r="BZ434" s="36">
        <v>423131</v>
      </c>
      <c r="CA434" s="36">
        <v>11381</v>
      </c>
      <c r="CB434" s="36">
        <v>0</v>
      </c>
      <c r="CC434" s="36">
        <v>0</v>
      </c>
      <c r="CD434" s="36">
        <v>5802121</v>
      </c>
      <c r="CE434" s="36">
        <v>6904524</v>
      </c>
      <c r="CF434" s="36">
        <v>0</v>
      </c>
      <c r="CG434" s="36">
        <v>1102403</v>
      </c>
      <c r="CH434" s="36">
        <v>0</v>
      </c>
      <c r="CI434" s="36">
        <v>0</v>
      </c>
      <c r="CJ434" s="36">
        <v>0</v>
      </c>
      <c r="CK434" s="36">
        <v>0</v>
      </c>
      <c r="CL434" s="36">
        <v>1102403</v>
      </c>
      <c r="CM434" s="36">
        <v>-6904524</v>
      </c>
      <c r="CN434" s="36">
        <v>0</v>
      </c>
      <c r="CO434" s="36">
        <v>0</v>
      </c>
      <c r="CP434" s="36">
        <v>0</v>
      </c>
      <c r="CQ434" s="36">
        <v>0</v>
      </c>
      <c r="CR434" s="36">
        <v>0</v>
      </c>
      <c r="CS434" s="36">
        <v>0</v>
      </c>
      <c r="CT434" s="36">
        <v>0</v>
      </c>
      <c r="CU434" s="36">
        <v>0</v>
      </c>
      <c r="CV434" s="36">
        <v>0</v>
      </c>
      <c r="CW434" s="36">
        <v>0</v>
      </c>
      <c r="CX434" s="36">
        <v>0</v>
      </c>
      <c r="CY434" s="36">
        <v>0</v>
      </c>
      <c r="CZ434" s="36">
        <v>0</v>
      </c>
      <c r="DA434" s="36">
        <v>0</v>
      </c>
      <c r="DB434" s="36">
        <v>0</v>
      </c>
      <c r="DC434" s="36">
        <v>0</v>
      </c>
      <c r="DD434" s="36">
        <v>0</v>
      </c>
      <c r="DE434" s="36">
        <v>-6904524</v>
      </c>
      <c r="DF434" s="36">
        <v>0</v>
      </c>
      <c r="DG434" s="36">
        <v>0</v>
      </c>
      <c r="DH434" s="36">
        <v>0</v>
      </c>
      <c r="DI434" s="36">
        <v>0</v>
      </c>
      <c r="DJ434" s="36">
        <v>0</v>
      </c>
      <c r="DK434" s="36">
        <v>0</v>
      </c>
      <c r="DL434" s="36">
        <v>0</v>
      </c>
      <c r="DM434" s="36">
        <v>0</v>
      </c>
      <c r="DN434" s="36">
        <v>0</v>
      </c>
      <c r="DO434" s="36">
        <v>0</v>
      </c>
      <c r="DP434" s="36">
        <v>0</v>
      </c>
      <c r="DQ434" s="36">
        <v>0</v>
      </c>
      <c r="DR434" s="36">
        <v>0</v>
      </c>
      <c r="DS434" s="36">
        <v>0</v>
      </c>
      <c r="DT434" s="36">
        <v>0</v>
      </c>
      <c r="DU434" s="36">
        <v>0</v>
      </c>
      <c r="DV434" s="36">
        <v>0</v>
      </c>
      <c r="DW434" s="36">
        <v>0</v>
      </c>
      <c r="DX434" s="36">
        <v>0</v>
      </c>
      <c r="DY434" s="36">
        <v>0</v>
      </c>
      <c r="DZ434" s="36">
        <v>0</v>
      </c>
      <c r="EA434" s="36">
        <v>0</v>
      </c>
      <c r="EB434" s="36">
        <v>0</v>
      </c>
      <c r="EC434" s="36">
        <v>0</v>
      </c>
      <c r="ED434" s="36">
        <v>0</v>
      </c>
      <c r="EE434" s="36">
        <v>0</v>
      </c>
      <c r="EF434" s="36">
        <v>0</v>
      </c>
      <c r="EG434" s="36">
        <v>0</v>
      </c>
      <c r="EH434" s="36">
        <v>0</v>
      </c>
      <c r="EI434" s="36">
        <v>0</v>
      </c>
      <c r="EJ434" s="36">
        <v>0</v>
      </c>
      <c r="EK434" s="36">
        <v>0</v>
      </c>
      <c r="EL434" s="36">
        <v>0</v>
      </c>
      <c r="EM434" s="36">
        <v>0</v>
      </c>
      <c r="EN434" s="36">
        <v>0</v>
      </c>
      <c r="EO434" s="36">
        <v>0</v>
      </c>
      <c r="EP434" s="36">
        <v>0</v>
      </c>
      <c r="EQ434" s="36">
        <v>0</v>
      </c>
      <c r="ER434" s="36">
        <v>0</v>
      </c>
      <c r="ES434" s="36">
        <v>0</v>
      </c>
      <c r="ET434" s="36">
        <v>0</v>
      </c>
      <c r="EU434" s="36">
        <v>0</v>
      </c>
      <c r="EV434" s="36">
        <v>0</v>
      </c>
      <c r="EW434" s="36">
        <v>0</v>
      </c>
      <c r="EX434" s="36">
        <v>0</v>
      </c>
      <c r="EY434" s="36">
        <v>0</v>
      </c>
      <c r="EZ434" s="36">
        <v>0</v>
      </c>
      <c r="FA434" s="36">
        <v>0</v>
      </c>
      <c r="FB434" s="36">
        <v>0</v>
      </c>
      <c r="FC434" s="36">
        <v>0</v>
      </c>
      <c r="FD434" s="36">
        <v>0</v>
      </c>
      <c r="FE434" s="36">
        <v>0</v>
      </c>
      <c r="FF434" s="36">
        <v>0</v>
      </c>
      <c r="FG434" s="36">
        <v>0</v>
      </c>
      <c r="FH434" s="36">
        <v>0</v>
      </c>
      <c r="FI434" s="36">
        <v>0</v>
      </c>
      <c r="FJ434" s="36">
        <v>0</v>
      </c>
      <c r="FK434" s="36">
        <v>0</v>
      </c>
      <c r="FL434" s="36">
        <v>0</v>
      </c>
      <c r="FM434" s="36">
        <v>0</v>
      </c>
      <c r="FN434" s="36">
        <v>0</v>
      </c>
      <c r="FO434" s="36">
        <v>0</v>
      </c>
      <c r="FP434" s="36">
        <v>0</v>
      </c>
      <c r="FQ434" s="36">
        <v>1102403</v>
      </c>
      <c r="FR434" s="36">
        <v>0</v>
      </c>
      <c r="FS434" s="37"/>
      <c r="FT434" s="39">
        <f t="shared" si="241"/>
        <v>101807</v>
      </c>
      <c r="FU434" s="39">
        <f t="shared" si="242"/>
        <v>1081</v>
      </c>
      <c r="FV434" s="39">
        <f t="shared" si="243"/>
        <v>0</v>
      </c>
      <c r="FW434" s="39">
        <f t="shared" si="244"/>
        <v>9467718</v>
      </c>
      <c r="FX434" s="39">
        <f t="shared" si="245"/>
        <v>0</v>
      </c>
      <c r="FY434" s="39">
        <f t="shared" si="246"/>
        <v>195286</v>
      </c>
      <c r="FZ434" s="39">
        <f t="shared" si="247"/>
        <v>0</v>
      </c>
      <c r="GA434" s="39">
        <f t="shared" si="248"/>
        <v>160602</v>
      </c>
      <c r="GB434" s="39">
        <f t="shared" si="249"/>
        <v>1455473</v>
      </c>
      <c r="GC434" s="39">
        <f t="shared" si="250"/>
        <v>0</v>
      </c>
      <c r="GD434" s="39">
        <f t="shared" si="251"/>
        <v>0</v>
      </c>
      <c r="GE434" s="39">
        <f t="shared" si="252"/>
        <v>0</v>
      </c>
      <c r="GF434" s="39"/>
      <c r="GG434" s="39"/>
      <c r="GH434" s="39">
        <f t="shared" si="253"/>
        <v>0</v>
      </c>
      <c r="GI434" s="39">
        <f t="shared" si="254"/>
        <v>0</v>
      </c>
      <c r="GJ434" s="39">
        <f t="shared" si="255"/>
        <v>11381967</v>
      </c>
      <c r="GK434" s="39"/>
      <c r="GL434" s="39">
        <f t="shared" si="256"/>
        <v>-7074529</v>
      </c>
      <c r="GM434" s="39"/>
      <c r="GN434" s="39">
        <f t="shared" si="240"/>
        <v>0</v>
      </c>
      <c r="GO434" s="40">
        <f t="shared" si="257"/>
        <v>2162574</v>
      </c>
      <c r="GP434" s="40">
        <f t="shared" si="258"/>
        <v>13544541</v>
      </c>
      <c r="GQ434" s="40">
        <f t="shared" si="259"/>
        <v>6470012</v>
      </c>
      <c r="GR434" s="39" t="str">
        <f>IFERROR(VLOOKUP(CONCATENATE(C434,R434,S434),'Clientes Afectados'!$L$4:$M$249,2,0),"NO")</f>
        <v>SI</v>
      </c>
      <c r="GS434" s="64">
        <f t="shared" si="239"/>
        <v>91</v>
      </c>
      <c r="GT434" s="39" t="e">
        <f>+IF(GS434&gt;#REF!,"SI","NO")</f>
        <v>#REF!</v>
      </c>
    </row>
    <row r="435" spans="1:202" x14ac:dyDescent="0.25">
      <c r="A435" s="35">
        <v>42856</v>
      </c>
      <c r="B435" s="36">
        <v>1594986</v>
      </c>
      <c r="C435" s="36">
        <v>533097</v>
      </c>
      <c r="D435" s="36">
        <v>533097</v>
      </c>
      <c r="E435" s="37" t="s">
        <v>247</v>
      </c>
      <c r="F435" s="37" t="s">
        <v>229</v>
      </c>
      <c r="G435" s="37" t="s">
        <v>248</v>
      </c>
      <c r="H435" s="85" t="s">
        <v>231</v>
      </c>
      <c r="I435" s="37" t="s">
        <v>244</v>
      </c>
      <c r="J435" s="37" t="s">
        <v>233</v>
      </c>
      <c r="K435" s="37" t="s">
        <v>234</v>
      </c>
      <c r="L435" s="37" t="s">
        <v>235</v>
      </c>
      <c r="M435" s="37" t="s">
        <v>369</v>
      </c>
      <c r="N435" s="37" t="s">
        <v>245</v>
      </c>
      <c r="O435" s="37" t="s">
        <v>245</v>
      </c>
      <c r="P435" s="37" t="s">
        <v>239</v>
      </c>
      <c r="Q435" s="37" t="s">
        <v>240</v>
      </c>
      <c r="R435" s="38">
        <v>42830</v>
      </c>
      <c r="S435" s="38">
        <v>42860</v>
      </c>
      <c r="T435" s="38">
        <v>42863</v>
      </c>
      <c r="U435" s="36">
        <v>195225232</v>
      </c>
      <c r="V435" s="36">
        <v>49153</v>
      </c>
      <c r="W435" s="36">
        <v>0</v>
      </c>
      <c r="X435" s="36">
        <v>19782</v>
      </c>
      <c r="Y435" s="36">
        <v>0</v>
      </c>
      <c r="Z435" s="36">
        <v>0</v>
      </c>
      <c r="AA435" s="36">
        <v>0</v>
      </c>
      <c r="AB435" s="36">
        <v>0</v>
      </c>
      <c r="AC435" s="36">
        <v>0</v>
      </c>
      <c r="AD435" s="36">
        <v>95</v>
      </c>
      <c r="AE435" s="36">
        <v>98</v>
      </c>
      <c r="AF435" s="36">
        <v>93</v>
      </c>
      <c r="AG435" s="36">
        <v>93</v>
      </c>
      <c r="AH435" s="36">
        <v>200254</v>
      </c>
      <c r="AI435" s="36">
        <v>1286</v>
      </c>
      <c r="AJ435" s="36">
        <v>0</v>
      </c>
      <c r="AK435" s="36">
        <v>3524855</v>
      </c>
      <c r="AL435" s="36"/>
      <c r="AM435" s="36"/>
      <c r="AN435" s="36">
        <v>0</v>
      </c>
      <c r="AO435" s="36"/>
      <c r="AP435" s="36"/>
      <c r="AQ435" s="36">
        <v>0</v>
      </c>
      <c r="AR435" s="36">
        <v>0</v>
      </c>
      <c r="AS435" s="36">
        <v>0</v>
      </c>
      <c r="AT435" s="36">
        <v>72705</v>
      </c>
      <c r="AU435" s="36">
        <v>0</v>
      </c>
      <c r="AV435" s="36">
        <v>0</v>
      </c>
      <c r="AW435" s="36"/>
      <c r="AX435" s="36">
        <v>0</v>
      </c>
      <c r="AY435" s="36">
        <v>61838</v>
      </c>
      <c r="AZ435" s="36">
        <v>535243</v>
      </c>
      <c r="BA435" s="36">
        <v>0</v>
      </c>
      <c r="BB435" s="36">
        <v>0</v>
      </c>
      <c r="BC435" s="36">
        <v>0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>
        <v>0</v>
      </c>
      <c r="BN435" s="36">
        <v>0</v>
      </c>
      <c r="BO435" s="36">
        <v>0</v>
      </c>
      <c r="BP435" s="36">
        <v>0</v>
      </c>
      <c r="BQ435" s="36">
        <v>0</v>
      </c>
      <c r="BR435" s="36">
        <v>0</v>
      </c>
      <c r="BS435" s="36">
        <v>0</v>
      </c>
      <c r="BT435" s="36">
        <v>0</v>
      </c>
      <c r="BU435" s="36">
        <v>0</v>
      </c>
      <c r="BV435" s="36">
        <v>0</v>
      </c>
      <c r="BW435" s="36">
        <v>0</v>
      </c>
      <c r="BX435" s="36">
        <v>0</v>
      </c>
      <c r="BY435" s="36">
        <v>0</v>
      </c>
      <c r="BZ435" s="36">
        <v>0</v>
      </c>
      <c r="CA435" s="36">
        <v>0</v>
      </c>
      <c r="CB435" s="36">
        <v>0</v>
      </c>
      <c r="CC435" s="36">
        <v>0</v>
      </c>
      <c r="CD435" s="36">
        <v>3694271</v>
      </c>
      <c r="CE435" s="36">
        <v>4396182</v>
      </c>
      <c r="CF435" s="36">
        <v>0</v>
      </c>
      <c r="CG435" s="36">
        <v>701911</v>
      </c>
      <c r="CH435" s="36">
        <v>0</v>
      </c>
      <c r="CI435" s="36">
        <v>0</v>
      </c>
      <c r="CJ435" s="36">
        <v>0</v>
      </c>
      <c r="CK435" s="36">
        <v>0</v>
      </c>
      <c r="CL435" s="36">
        <v>701911</v>
      </c>
      <c r="CM435" s="36">
        <v>-4396182</v>
      </c>
      <c r="CN435" s="36">
        <v>0</v>
      </c>
      <c r="CO435" s="36">
        <v>0</v>
      </c>
      <c r="CP435" s="36">
        <v>0</v>
      </c>
      <c r="CQ435" s="36">
        <v>0</v>
      </c>
      <c r="CR435" s="36">
        <v>0</v>
      </c>
      <c r="CS435" s="36">
        <v>0</v>
      </c>
      <c r="CT435" s="36">
        <v>0</v>
      </c>
      <c r="CU435" s="36">
        <v>0</v>
      </c>
      <c r="CV435" s="36">
        <v>0</v>
      </c>
      <c r="CW435" s="36">
        <v>0</v>
      </c>
      <c r="CX435" s="36">
        <v>0</v>
      </c>
      <c r="CY435" s="36">
        <v>0</v>
      </c>
      <c r="CZ435" s="36">
        <v>0</v>
      </c>
      <c r="DA435" s="36">
        <v>0</v>
      </c>
      <c r="DB435" s="36">
        <v>0</v>
      </c>
      <c r="DC435" s="36">
        <v>0</v>
      </c>
      <c r="DD435" s="36">
        <v>0</v>
      </c>
      <c r="DE435" s="36">
        <v>-4396182</v>
      </c>
      <c r="DF435" s="36">
        <v>0</v>
      </c>
      <c r="DG435" s="36">
        <v>0</v>
      </c>
      <c r="DH435" s="36">
        <v>0</v>
      </c>
      <c r="DI435" s="36">
        <v>0</v>
      </c>
      <c r="DJ435" s="36">
        <v>0</v>
      </c>
      <c r="DK435" s="36">
        <v>0</v>
      </c>
      <c r="DL435" s="36">
        <v>0</v>
      </c>
      <c r="DM435" s="36">
        <v>0</v>
      </c>
      <c r="DN435" s="36">
        <v>0</v>
      </c>
      <c r="DO435" s="36">
        <v>0</v>
      </c>
      <c r="DP435" s="36">
        <v>0</v>
      </c>
      <c r="DQ435" s="36">
        <v>0</v>
      </c>
      <c r="DR435" s="36">
        <v>0</v>
      </c>
      <c r="DS435" s="36">
        <v>0</v>
      </c>
      <c r="DT435" s="36">
        <v>0</v>
      </c>
      <c r="DU435" s="36">
        <v>0</v>
      </c>
      <c r="DV435" s="36">
        <v>0</v>
      </c>
      <c r="DW435" s="36">
        <v>0</v>
      </c>
      <c r="DX435" s="36">
        <v>0</v>
      </c>
      <c r="DY435" s="36">
        <v>0</v>
      </c>
      <c r="DZ435" s="36">
        <v>0</v>
      </c>
      <c r="EA435" s="36">
        <v>0</v>
      </c>
      <c r="EB435" s="36">
        <v>0</v>
      </c>
      <c r="EC435" s="36">
        <v>0</v>
      </c>
      <c r="ED435" s="36">
        <v>0</v>
      </c>
      <c r="EE435" s="36">
        <v>0</v>
      </c>
      <c r="EF435" s="36">
        <v>0</v>
      </c>
      <c r="EG435" s="36">
        <v>0</v>
      </c>
      <c r="EH435" s="36">
        <v>0</v>
      </c>
      <c r="EI435" s="36">
        <v>0</v>
      </c>
      <c r="EJ435" s="36">
        <v>0</v>
      </c>
      <c r="EK435" s="36">
        <v>0</v>
      </c>
      <c r="EL435" s="36">
        <v>0</v>
      </c>
      <c r="EM435" s="36">
        <v>0</v>
      </c>
      <c r="EN435" s="36">
        <v>0</v>
      </c>
      <c r="EO435" s="36">
        <v>0</v>
      </c>
      <c r="EP435" s="36">
        <v>0</v>
      </c>
      <c r="EQ435" s="36">
        <v>0</v>
      </c>
      <c r="ER435" s="36">
        <v>0</v>
      </c>
      <c r="ES435" s="36">
        <v>0</v>
      </c>
      <c r="ET435" s="36">
        <v>0</v>
      </c>
      <c r="EU435" s="36">
        <v>0</v>
      </c>
      <c r="EV435" s="36">
        <v>0</v>
      </c>
      <c r="EW435" s="36">
        <v>0</v>
      </c>
      <c r="EX435" s="36">
        <v>0</v>
      </c>
      <c r="EY435" s="36">
        <v>0</v>
      </c>
      <c r="EZ435" s="36">
        <v>0</v>
      </c>
      <c r="FA435" s="36">
        <v>0</v>
      </c>
      <c r="FB435" s="36">
        <v>0</v>
      </c>
      <c r="FC435" s="36">
        <v>0</v>
      </c>
      <c r="FD435" s="36">
        <v>0</v>
      </c>
      <c r="FE435" s="36">
        <v>0</v>
      </c>
      <c r="FF435" s="36">
        <v>0</v>
      </c>
      <c r="FG435" s="36">
        <v>0</v>
      </c>
      <c r="FH435" s="36">
        <v>0</v>
      </c>
      <c r="FI435" s="36">
        <v>0</v>
      </c>
      <c r="FJ435" s="36">
        <v>0</v>
      </c>
      <c r="FK435" s="36">
        <v>0</v>
      </c>
      <c r="FL435" s="36">
        <v>0</v>
      </c>
      <c r="FM435" s="36">
        <v>0</v>
      </c>
      <c r="FN435" s="36">
        <v>0</v>
      </c>
      <c r="FO435" s="36">
        <v>0</v>
      </c>
      <c r="FP435" s="36">
        <v>0</v>
      </c>
      <c r="FQ435" s="36">
        <v>701911</v>
      </c>
      <c r="FR435" s="36">
        <v>0</v>
      </c>
      <c r="FS435" s="37"/>
      <c r="FT435" s="39">
        <f t="shared" si="241"/>
        <v>168281</v>
      </c>
      <c r="FU435" s="39">
        <f t="shared" si="242"/>
        <v>1081</v>
      </c>
      <c r="FV435" s="39">
        <f t="shared" si="243"/>
        <v>0</v>
      </c>
      <c r="FW435" s="39">
        <f t="shared" si="244"/>
        <v>2962063</v>
      </c>
      <c r="FX435" s="39">
        <f t="shared" si="245"/>
        <v>0</v>
      </c>
      <c r="FY435" s="39">
        <f t="shared" si="246"/>
        <v>61097</v>
      </c>
      <c r="FZ435" s="39">
        <f t="shared" si="247"/>
        <v>0</v>
      </c>
      <c r="GA435" s="39">
        <f t="shared" si="248"/>
        <v>51965</v>
      </c>
      <c r="GB435" s="39">
        <f t="shared" si="249"/>
        <v>449784</v>
      </c>
      <c r="GC435" s="39">
        <f t="shared" si="250"/>
        <v>0</v>
      </c>
      <c r="GD435" s="39">
        <f t="shared" si="251"/>
        <v>0</v>
      </c>
      <c r="GE435" s="39">
        <f t="shared" si="252"/>
        <v>0</v>
      </c>
      <c r="GF435" s="39"/>
      <c r="GG435" s="39"/>
      <c r="GH435" s="39">
        <f t="shared" si="253"/>
        <v>0</v>
      </c>
      <c r="GI435" s="39">
        <f t="shared" si="254"/>
        <v>0</v>
      </c>
      <c r="GJ435" s="39">
        <f t="shared" si="255"/>
        <v>3694271</v>
      </c>
      <c r="GK435" s="39"/>
      <c r="GL435" s="39">
        <f t="shared" si="256"/>
        <v>0</v>
      </c>
      <c r="GM435" s="39"/>
      <c r="GN435" s="39">
        <f t="shared" si="240"/>
        <v>0</v>
      </c>
      <c r="GO435" s="40">
        <f t="shared" si="257"/>
        <v>701911</v>
      </c>
      <c r="GP435" s="40">
        <f t="shared" si="258"/>
        <v>4396182</v>
      </c>
      <c r="GQ435" s="40">
        <f t="shared" si="259"/>
        <v>4396182</v>
      </c>
      <c r="GR435" s="39" t="str">
        <f>IFERROR(VLOOKUP(CONCATENATE(C435,R435,S435),'Clientes Afectados'!$L$4:$M$249,2,0),"NO")</f>
        <v>NO</v>
      </c>
      <c r="GS435" s="64">
        <f t="shared" si="239"/>
        <v>30</v>
      </c>
      <c r="GT435" s="39" t="e">
        <f>+IF(GS435&gt;#REF!,"SI","NO")</f>
        <v>#REF!</v>
      </c>
    </row>
    <row r="436" spans="1:202" x14ac:dyDescent="0.25">
      <c r="A436" s="35">
        <v>42856</v>
      </c>
      <c r="B436" s="36">
        <v>1594986</v>
      </c>
      <c r="C436" s="36">
        <v>533104</v>
      </c>
      <c r="D436" s="36">
        <v>533104</v>
      </c>
      <c r="E436" s="37" t="s">
        <v>250</v>
      </c>
      <c r="F436" s="37" t="s">
        <v>229</v>
      </c>
      <c r="G436" s="37" t="s">
        <v>251</v>
      </c>
      <c r="H436" s="85" t="s">
        <v>231</v>
      </c>
      <c r="I436" s="37" t="s">
        <v>244</v>
      </c>
      <c r="J436" s="37" t="s">
        <v>233</v>
      </c>
      <c r="K436" s="37" t="s">
        <v>234</v>
      </c>
      <c r="L436" s="37" t="s">
        <v>235</v>
      </c>
      <c r="M436" s="37" t="s">
        <v>252</v>
      </c>
      <c r="N436" s="37" t="s">
        <v>237</v>
      </c>
      <c r="O436" s="37" t="s">
        <v>253</v>
      </c>
      <c r="P436" s="37" t="s">
        <v>239</v>
      </c>
      <c r="Q436" s="37" t="s">
        <v>240</v>
      </c>
      <c r="R436" s="38">
        <v>42830</v>
      </c>
      <c r="S436" s="38">
        <v>42860</v>
      </c>
      <c r="T436" s="38">
        <v>42863</v>
      </c>
      <c r="U436" s="36">
        <v>195225232</v>
      </c>
      <c r="V436" s="36">
        <v>6413</v>
      </c>
      <c r="W436" s="36">
        <v>0</v>
      </c>
      <c r="X436" s="36">
        <v>1185</v>
      </c>
      <c r="Y436" s="36">
        <v>0</v>
      </c>
      <c r="Z436" s="36">
        <v>0</v>
      </c>
      <c r="AA436" s="36">
        <v>0</v>
      </c>
      <c r="AB436" s="36">
        <v>0</v>
      </c>
      <c r="AC436" s="36">
        <v>0</v>
      </c>
      <c r="AD436" s="36">
        <v>62</v>
      </c>
      <c r="AE436" s="36">
        <v>63</v>
      </c>
      <c r="AF436" s="36">
        <v>62</v>
      </c>
      <c r="AG436" s="36">
        <v>62</v>
      </c>
      <c r="AH436" s="36">
        <v>146702</v>
      </c>
      <c r="AI436" s="36">
        <v>1286</v>
      </c>
      <c r="AJ436" s="36">
        <v>0</v>
      </c>
      <c r="AK436" s="36">
        <v>459889</v>
      </c>
      <c r="AL436" s="36"/>
      <c r="AM436" s="36"/>
      <c r="AN436" s="36">
        <v>0</v>
      </c>
      <c r="AO436" s="36"/>
      <c r="AP436" s="36"/>
      <c r="AQ436" s="36">
        <v>0</v>
      </c>
      <c r="AR436" s="36">
        <v>0</v>
      </c>
      <c r="AS436" s="36">
        <v>0</v>
      </c>
      <c r="AT436" s="36">
        <v>9485</v>
      </c>
      <c r="AU436" s="36">
        <v>0</v>
      </c>
      <c r="AV436" s="36">
        <v>0</v>
      </c>
      <c r="AW436" s="36"/>
      <c r="AX436" s="36">
        <v>0</v>
      </c>
      <c r="AY436" s="36">
        <v>39753</v>
      </c>
      <c r="AZ436" s="36">
        <v>356829</v>
      </c>
      <c r="BA436" s="36">
        <v>0</v>
      </c>
      <c r="BB436" s="36">
        <v>0</v>
      </c>
      <c r="BC436" s="36">
        <v>0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>
        <v>0</v>
      </c>
      <c r="BN436" s="36">
        <v>0</v>
      </c>
      <c r="BO436" s="36">
        <v>0</v>
      </c>
      <c r="BP436" s="36">
        <v>0</v>
      </c>
      <c r="BQ436" s="36">
        <v>0</v>
      </c>
      <c r="BR436" s="36">
        <v>0</v>
      </c>
      <c r="BS436" s="36">
        <v>0</v>
      </c>
      <c r="BT436" s="36">
        <v>0</v>
      </c>
      <c r="BU436" s="36">
        <v>0</v>
      </c>
      <c r="BV436" s="36">
        <v>0</v>
      </c>
      <c r="BW436" s="36">
        <v>0</v>
      </c>
      <c r="BX436" s="36">
        <v>0</v>
      </c>
      <c r="BY436" s="36">
        <v>0</v>
      </c>
      <c r="BZ436" s="36">
        <v>0</v>
      </c>
      <c r="CA436" s="36">
        <v>0</v>
      </c>
      <c r="CB436" s="36">
        <v>0</v>
      </c>
      <c r="CC436" s="36">
        <v>0</v>
      </c>
      <c r="CD436" s="36">
        <v>852054</v>
      </c>
      <c r="CE436" s="36">
        <v>1013944</v>
      </c>
      <c r="CF436" s="36">
        <v>0</v>
      </c>
      <c r="CG436" s="36">
        <v>161890</v>
      </c>
      <c r="CH436" s="36">
        <v>0</v>
      </c>
      <c r="CI436" s="36">
        <v>0</v>
      </c>
      <c r="CJ436" s="36">
        <v>0</v>
      </c>
      <c r="CK436" s="36">
        <v>0</v>
      </c>
      <c r="CL436" s="36">
        <v>161890</v>
      </c>
      <c r="CM436" s="36">
        <v>-1013944</v>
      </c>
      <c r="CN436" s="36">
        <v>0</v>
      </c>
      <c r="CO436" s="36">
        <v>0</v>
      </c>
      <c r="CP436" s="36">
        <v>0</v>
      </c>
      <c r="CQ436" s="36">
        <v>0</v>
      </c>
      <c r="CR436" s="36">
        <v>0</v>
      </c>
      <c r="CS436" s="36">
        <v>0</v>
      </c>
      <c r="CT436" s="36">
        <v>0</v>
      </c>
      <c r="CU436" s="36">
        <v>0</v>
      </c>
      <c r="CV436" s="36">
        <v>0</v>
      </c>
      <c r="CW436" s="36">
        <v>0</v>
      </c>
      <c r="CX436" s="36">
        <v>0</v>
      </c>
      <c r="CY436" s="36">
        <v>0</v>
      </c>
      <c r="CZ436" s="36">
        <v>0</v>
      </c>
      <c r="DA436" s="36">
        <v>0</v>
      </c>
      <c r="DB436" s="36">
        <v>0</v>
      </c>
      <c r="DC436" s="36">
        <v>0</v>
      </c>
      <c r="DD436" s="36">
        <v>0</v>
      </c>
      <c r="DE436" s="36">
        <v>-1013944</v>
      </c>
      <c r="DF436" s="36">
        <v>0</v>
      </c>
      <c r="DG436" s="36">
        <v>0</v>
      </c>
      <c r="DH436" s="36">
        <v>0</v>
      </c>
      <c r="DI436" s="36">
        <v>0</v>
      </c>
      <c r="DJ436" s="36">
        <v>0</v>
      </c>
      <c r="DK436" s="36">
        <v>0</v>
      </c>
      <c r="DL436" s="36">
        <v>0</v>
      </c>
      <c r="DM436" s="36">
        <v>0</v>
      </c>
      <c r="DN436" s="36">
        <v>0</v>
      </c>
      <c r="DO436" s="36">
        <v>0</v>
      </c>
      <c r="DP436" s="36">
        <v>0</v>
      </c>
      <c r="DQ436" s="36">
        <v>0</v>
      </c>
      <c r="DR436" s="36">
        <v>0</v>
      </c>
      <c r="DS436" s="36">
        <v>0</v>
      </c>
      <c r="DT436" s="36">
        <v>0</v>
      </c>
      <c r="DU436" s="36">
        <v>0</v>
      </c>
      <c r="DV436" s="36">
        <v>0</v>
      </c>
      <c r="DW436" s="36">
        <v>0</v>
      </c>
      <c r="DX436" s="36">
        <v>0</v>
      </c>
      <c r="DY436" s="36">
        <v>0</v>
      </c>
      <c r="DZ436" s="36">
        <v>0</v>
      </c>
      <c r="EA436" s="36">
        <v>0</v>
      </c>
      <c r="EB436" s="36">
        <v>0</v>
      </c>
      <c r="EC436" s="36">
        <v>0</v>
      </c>
      <c r="ED436" s="36">
        <v>0</v>
      </c>
      <c r="EE436" s="36">
        <v>0</v>
      </c>
      <c r="EF436" s="36">
        <v>0</v>
      </c>
      <c r="EG436" s="36">
        <v>0</v>
      </c>
      <c r="EH436" s="36">
        <v>0</v>
      </c>
      <c r="EI436" s="36">
        <v>0</v>
      </c>
      <c r="EJ436" s="36">
        <v>0</v>
      </c>
      <c r="EK436" s="36">
        <v>0</v>
      </c>
      <c r="EL436" s="36">
        <v>0</v>
      </c>
      <c r="EM436" s="36">
        <v>0</v>
      </c>
      <c r="EN436" s="36">
        <v>0</v>
      </c>
      <c r="EO436" s="36">
        <v>0</v>
      </c>
      <c r="EP436" s="36">
        <v>0</v>
      </c>
      <c r="EQ436" s="36">
        <v>0</v>
      </c>
      <c r="ER436" s="36">
        <v>0</v>
      </c>
      <c r="ES436" s="36">
        <v>0</v>
      </c>
      <c r="ET436" s="36">
        <v>0</v>
      </c>
      <c r="EU436" s="36">
        <v>0</v>
      </c>
      <c r="EV436" s="36">
        <v>0</v>
      </c>
      <c r="EW436" s="36">
        <v>0</v>
      </c>
      <c r="EX436" s="36">
        <v>0</v>
      </c>
      <c r="EY436" s="36">
        <v>0</v>
      </c>
      <c r="EZ436" s="36">
        <v>0</v>
      </c>
      <c r="FA436" s="36">
        <v>0</v>
      </c>
      <c r="FB436" s="36">
        <v>0</v>
      </c>
      <c r="FC436" s="36">
        <v>0</v>
      </c>
      <c r="FD436" s="36">
        <v>0</v>
      </c>
      <c r="FE436" s="36">
        <v>0</v>
      </c>
      <c r="FF436" s="36">
        <v>0</v>
      </c>
      <c r="FG436" s="36">
        <v>0</v>
      </c>
      <c r="FH436" s="36">
        <v>0</v>
      </c>
      <c r="FI436" s="36">
        <v>0</v>
      </c>
      <c r="FJ436" s="36">
        <v>0</v>
      </c>
      <c r="FK436" s="36">
        <v>0</v>
      </c>
      <c r="FL436" s="36">
        <v>0</v>
      </c>
      <c r="FM436" s="36">
        <v>0</v>
      </c>
      <c r="FN436" s="36">
        <v>0</v>
      </c>
      <c r="FO436" s="36">
        <v>0</v>
      </c>
      <c r="FP436" s="36">
        <v>0</v>
      </c>
      <c r="FQ436" s="36">
        <v>161890</v>
      </c>
      <c r="FR436" s="36">
        <v>0</v>
      </c>
      <c r="FS436" s="37"/>
      <c r="FT436" s="39">
        <f t="shared" si="241"/>
        <v>123279</v>
      </c>
      <c r="FU436" s="39">
        <f t="shared" si="242"/>
        <v>1081</v>
      </c>
      <c r="FV436" s="39">
        <f t="shared" si="243"/>
        <v>0</v>
      </c>
      <c r="FW436" s="39">
        <f t="shared" si="244"/>
        <v>386461</v>
      </c>
      <c r="FX436" s="39">
        <f t="shared" si="245"/>
        <v>0</v>
      </c>
      <c r="FY436" s="39">
        <f t="shared" si="246"/>
        <v>7971</v>
      </c>
      <c r="FZ436" s="39">
        <f t="shared" si="247"/>
        <v>0</v>
      </c>
      <c r="GA436" s="39">
        <f t="shared" si="248"/>
        <v>33406</v>
      </c>
      <c r="GB436" s="39">
        <f t="shared" si="249"/>
        <v>299856</v>
      </c>
      <c r="GC436" s="39">
        <f t="shared" si="250"/>
        <v>0</v>
      </c>
      <c r="GD436" s="39">
        <f t="shared" si="251"/>
        <v>0</v>
      </c>
      <c r="GE436" s="39">
        <f t="shared" si="252"/>
        <v>0</v>
      </c>
      <c r="GF436" s="39"/>
      <c r="GG436" s="39"/>
      <c r="GH436" s="39">
        <f t="shared" si="253"/>
        <v>0</v>
      </c>
      <c r="GI436" s="39">
        <f t="shared" si="254"/>
        <v>0</v>
      </c>
      <c r="GJ436" s="39">
        <f t="shared" si="255"/>
        <v>852054</v>
      </c>
      <c r="GK436" s="39"/>
      <c r="GL436" s="39">
        <f t="shared" si="256"/>
        <v>0</v>
      </c>
      <c r="GM436" s="39"/>
      <c r="GN436" s="39">
        <f t="shared" si="240"/>
        <v>0</v>
      </c>
      <c r="GO436" s="40">
        <f t="shared" si="257"/>
        <v>161890</v>
      </c>
      <c r="GP436" s="40">
        <f t="shared" si="258"/>
        <v>1013944</v>
      </c>
      <c r="GQ436" s="40">
        <f t="shared" si="259"/>
        <v>1013944</v>
      </c>
      <c r="GR436" s="39" t="str">
        <f>IFERROR(VLOOKUP(CONCATENATE(C436,R436,S436),'Clientes Afectados'!$L$4:$M$249,2,0),"NO")</f>
        <v>NO</v>
      </c>
      <c r="GS436" s="64">
        <f t="shared" si="239"/>
        <v>30</v>
      </c>
      <c r="GT436" s="39" t="e">
        <f>+IF(GS436&gt;#REF!,"SI","NO")</f>
        <v>#REF!</v>
      </c>
    </row>
    <row r="437" spans="1:202" x14ac:dyDescent="0.25">
      <c r="A437" s="35">
        <v>42856</v>
      </c>
      <c r="B437" s="36">
        <v>1594986</v>
      </c>
      <c r="C437" s="36">
        <v>533110</v>
      </c>
      <c r="D437" s="36">
        <v>533110</v>
      </c>
      <c r="E437" s="37" t="s">
        <v>254</v>
      </c>
      <c r="F437" s="37" t="s">
        <v>229</v>
      </c>
      <c r="G437" s="37" t="s">
        <v>255</v>
      </c>
      <c r="H437" s="85" t="s">
        <v>231</v>
      </c>
      <c r="I437" s="37" t="s">
        <v>244</v>
      </c>
      <c r="J437" s="37" t="s">
        <v>233</v>
      </c>
      <c r="K437" s="37" t="s">
        <v>234</v>
      </c>
      <c r="L437" s="37" t="s">
        <v>235</v>
      </c>
      <c r="M437" s="37" t="s">
        <v>252</v>
      </c>
      <c r="N437" s="37" t="s">
        <v>256</v>
      </c>
      <c r="O437" s="37" t="s">
        <v>253</v>
      </c>
      <c r="P437" s="37" t="s">
        <v>239</v>
      </c>
      <c r="Q437" s="37" t="s">
        <v>240</v>
      </c>
      <c r="R437" s="38">
        <v>42800</v>
      </c>
      <c r="S437" s="38">
        <v>42860</v>
      </c>
      <c r="T437" s="38">
        <v>42863</v>
      </c>
      <c r="U437" s="36">
        <v>195225232</v>
      </c>
      <c r="V437" s="36">
        <v>3807</v>
      </c>
      <c r="W437" s="36">
        <v>0</v>
      </c>
      <c r="X437" s="36">
        <v>456</v>
      </c>
      <c r="Y437" s="36">
        <v>0</v>
      </c>
      <c r="Z437" s="36">
        <v>0</v>
      </c>
      <c r="AA437" s="36">
        <v>0</v>
      </c>
      <c r="AB437" s="36">
        <v>0</v>
      </c>
      <c r="AC437" s="36">
        <v>0</v>
      </c>
      <c r="AD437" s="36">
        <v>34</v>
      </c>
      <c r="AE437" s="36">
        <v>39</v>
      </c>
      <c r="AF437" s="36">
        <v>34</v>
      </c>
      <c r="AG437" s="36">
        <v>54</v>
      </c>
      <c r="AH437" s="36">
        <v>146702</v>
      </c>
      <c r="AI437" s="36">
        <v>1286</v>
      </c>
      <c r="AJ437" s="36">
        <v>0</v>
      </c>
      <c r="AK437" s="36">
        <v>273007</v>
      </c>
      <c r="AL437" s="36"/>
      <c r="AM437" s="36"/>
      <c r="AN437" s="36">
        <v>0</v>
      </c>
      <c r="AO437" s="36"/>
      <c r="AP437" s="36"/>
      <c r="AQ437" s="36">
        <v>0</v>
      </c>
      <c r="AR437" s="36">
        <v>0</v>
      </c>
      <c r="AS437" s="36">
        <v>0</v>
      </c>
      <c r="AT437" s="36">
        <v>5631</v>
      </c>
      <c r="AU437" s="36">
        <v>0</v>
      </c>
      <c r="AV437" s="36">
        <v>0</v>
      </c>
      <c r="AW437" s="36"/>
      <c r="AX437" s="36">
        <v>0</v>
      </c>
      <c r="AY437" s="36">
        <v>49217</v>
      </c>
      <c r="AZ437" s="36">
        <v>314618</v>
      </c>
      <c r="BA437" s="36">
        <v>0</v>
      </c>
      <c r="BB437" s="36">
        <v>0</v>
      </c>
      <c r="BC437" s="36">
        <v>0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0</v>
      </c>
      <c r="BM437" s="36">
        <v>0</v>
      </c>
      <c r="BN437" s="36">
        <v>0</v>
      </c>
      <c r="BO437" s="36">
        <v>0</v>
      </c>
      <c r="BP437" s="36">
        <v>-82466</v>
      </c>
      <c r="BQ437" s="36">
        <v>0</v>
      </c>
      <c r="BR437" s="36">
        <v>0</v>
      </c>
      <c r="BS437" s="36">
        <v>0</v>
      </c>
      <c r="BT437" s="36">
        <v>0</v>
      </c>
      <c r="BU437" s="36">
        <v>0</v>
      </c>
      <c r="BV437" s="36">
        <v>0</v>
      </c>
      <c r="BW437" s="36">
        <v>0</v>
      </c>
      <c r="BX437" s="36">
        <v>0</v>
      </c>
      <c r="BY437" s="36">
        <v>0</v>
      </c>
      <c r="BZ437" s="36">
        <v>0</v>
      </c>
      <c r="CA437" s="36">
        <v>0</v>
      </c>
      <c r="CB437" s="36">
        <v>0</v>
      </c>
      <c r="CC437" s="36">
        <v>0</v>
      </c>
      <c r="CD437" s="36">
        <v>594955</v>
      </c>
      <c r="CE437" s="36">
        <v>707996</v>
      </c>
      <c r="CF437" s="36">
        <v>0</v>
      </c>
      <c r="CG437" s="36">
        <v>113041</v>
      </c>
      <c r="CH437" s="36">
        <v>0</v>
      </c>
      <c r="CI437" s="36">
        <v>0</v>
      </c>
      <c r="CJ437" s="36">
        <v>0</v>
      </c>
      <c r="CK437" s="36">
        <v>0</v>
      </c>
      <c r="CL437" s="36">
        <v>113041</v>
      </c>
      <c r="CM437" s="36">
        <v>-707996</v>
      </c>
      <c r="CN437" s="36">
        <v>0</v>
      </c>
      <c r="CO437" s="36">
        <v>0</v>
      </c>
      <c r="CP437" s="36">
        <v>0</v>
      </c>
      <c r="CQ437" s="36">
        <v>0</v>
      </c>
      <c r="CR437" s="36">
        <v>0</v>
      </c>
      <c r="CS437" s="36">
        <v>0</v>
      </c>
      <c r="CT437" s="36">
        <v>0</v>
      </c>
      <c r="CU437" s="36">
        <v>0</v>
      </c>
      <c r="CV437" s="36">
        <v>0</v>
      </c>
      <c r="CW437" s="36">
        <v>0</v>
      </c>
      <c r="CX437" s="36">
        <v>0</v>
      </c>
      <c r="CY437" s="36">
        <v>0</v>
      </c>
      <c r="CZ437" s="36">
        <v>0</v>
      </c>
      <c r="DA437" s="36">
        <v>0</v>
      </c>
      <c r="DB437" s="36">
        <v>0</v>
      </c>
      <c r="DC437" s="36">
        <v>0</v>
      </c>
      <c r="DD437" s="36">
        <v>0</v>
      </c>
      <c r="DE437" s="36">
        <v>-707996</v>
      </c>
      <c r="DF437" s="36">
        <v>0</v>
      </c>
      <c r="DG437" s="36">
        <v>0</v>
      </c>
      <c r="DH437" s="36">
        <v>0</v>
      </c>
      <c r="DI437" s="36">
        <v>0</v>
      </c>
      <c r="DJ437" s="36">
        <v>0</v>
      </c>
      <c r="DK437" s="36">
        <v>0</v>
      </c>
      <c r="DL437" s="36">
        <v>0</v>
      </c>
      <c r="DM437" s="36">
        <v>0</v>
      </c>
      <c r="DN437" s="36">
        <v>0</v>
      </c>
      <c r="DO437" s="36">
        <v>0</v>
      </c>
      <c r="DP437" s="36">
        <v>0</v>
      </c>
      <c r="DQ437" s="36">
        <v>0</v>
      </c>
      <c r="DR437" s="36">
        <v>0</v>
      </c>
      <c r="DS437" s="36">
        <v>0</v>
      </c>
      <c r="DT437" s="36">
        <v>0</v>
      </c>
      <c r="DU437" s="36">
        <v>0</v>
      </c>
      <c r="DV437" s="36">
        <v>0</v>
      </c>
      <c r="DW437" s="36">
        <v>0</v>
      </c>
      <c r="DX437" s="36">
        <v>0</v>
      </c>
      <c r="DY437" s="36">
        <v>0</v>
      </c>
      <c r="DZ437" s="36">
        <v>0</v>
      </c>
      <c r="EA437" s="36">
        <v>0</v>
      </c>
      <c r="EB437" s="36">
        <v>0</v>
      </c>
      <c r="EC437" s="36">
        <v>0</v>
      </c>
      <c r="ED437" s="36">
        <v>0</v>
      </c>
      <c r="EE437" s="36">
        <v>0</v>
      </c>
      <c r="EF437" s="36">
        <v>0</v>
      </c>
      <c r="EG437" s="36">
        <v>0</v>
      </c>
      <c r="EH437" s="36">
        <v>0</v>
      </c>
      <c r="EI437" s="36">
        <v>0</v>
      </c>
      <c r="EJ437" s="36">
        <v>0</v>
      </c>
      <c r="EK437" s="36">
        <v>0</v>
      </c>
      <c r="EL437" s="36">
        <v>0</v>
      </c>
      <c r="EM437" s="36">
        <v>0</v>
      </c>
      <c r="EN437" s="36">
        <v>0</v>
      </c>
      <c r="EO437" s="36">
        <v>0</v>
      </c>
      <c r="EP437" s="36">
        <v>0</v>
      </c>
      <c r="EQ437" s="36">
        <v>0</v>
      </c>
      <c r="ER437" s="36">
        <v>0</v>
      </c>
      <c r="ES437" s="36">
        <v>0</v>
      </c>
      <c r="ET437" s="36">
        <v>0</v>
      </c>
      <c r="EU437" s="36">
        <v>0</v>
      </c>
      <c r="EV437" s="36">
        <v>0</v>
      </c>
      <c r="EW437" s="36">
        <v>0</v>
      </c>
      <c r="EX437" s="36">
        <v>0</v>
      </c>
      <c r="EY437" s="36">
        <v>0</v>
      </c>
      <c r="EZ437" s="36">
        <v>0</v>
      </c>
      <c r="FA437" s="36">
        <v>0</v>
      </c>
      <c r="FB437" s="36">
        <v>0</v>
      </c>
      <c r="FC437" s="36">
        <v>0</v>
      </c>
      <c r="FD437" s="36">
        <v>0</v>
      </c>
      <c r="FE437" s="36">
        <v>0</v>
      </c>
      <c r="FF437" s="36">
        <v>0</v>
      </c>
      <c r="FG437" s="36">
        <v>0</v>
      </c>
      <c r="FH437" s="36">
        <v>0</v>
      </c>
      <c r="FI437" s="36">
        <v>0</v>
      </c>
      <c r="FJ437" s="36">
        <v>0</v>
      </c>
      <c r="FK437" s="36">
        <v>0</v>
      </c>
      <c r="FL437" s="36">
        <v>0</v>
      </c>
      <c r="FM437" s="36">
        <v>0</v>
      </c>
      <c r="FN437" s="36">
        <v>0</v>
      </c>
      <c r="FO437" s="36">
        <v>0</v>
      </c>
      <c r="FP437" s="36">
        <v>0</v>
      </c>
      <c r="FQ437" s="36">
        <v>113041</v>
      </c>
      <c r="FR437" s="36">
        <v>0</v>
      </c>
      <c r="FS437" s="37"/>
      <c r="FT437" s="39">
        <f t="shared" si="241"/>
        <v>123279</v>
      </c>
      <c r="FU437" s="39">
        <f t="shared" si="242"/>
        <v>1081</v>
      </c>
      <c r="FV437" s="39">
        <f t="shared" si="243"/>
        <v>0</v>
      </c>
      <c r="FW437" s="39">
        <f t="shared" si="244"/>
        <v>229418</v>
      </c>
      <c r="FX437" s="39">
        <f t="shared" si="245"/>
        <v>0</v>
      </c>
      <c r="FY437" s="39">
        <f t="shared" si="246"/>
        <v>4732</v>
      </c>
      <c r="FZ437" s="39">
        <f t="shared" si="247"/>
        <v>0</v>
      </c>
      <c r="GA437" s="39">
        <f t="shared" si="248"/>
        <v>41359</v>
      </c>
      <c r="GB437" s="39">
        <f t="shared" si="249"/>
        <v>264385</v>
      </c>
      <c r="GC437" s="39">
        <f t="shared" si="250"/>
        <v>0</v>
      </c>
      <c r="GD437" s="39">
        <f t="shared" si="251"/>
        <v>0</v>
      </c>
      <c r="GE437" s="39">
        <f t="shared" si="252"/>
        <v>0</v>
      </c>
      <c r="GF437" s="39"/>
      <c r="GG437" s="39"/>
      <c r="GH437" s="39">
        <f t="shared" si="253"/>
        <v>0</v>
      </c>
      <c r="GI437" s="39">
        <f t="shared" si="254"/>
        <v>0</v>
      </c>
      <c r="GJ437" s="39">
        <f t="shared" si="255"/>
        <v>664254</v>
      </c>
      <c r="GK437" s="39"/>
      <c r="GL437" s="39">
        <f t="shared" si="256"/>
        <v>-82466</v>
      </c>
      <c r="GM437" s="39"/>
      <c r="GN437" s="39">
        <f t="shared" si="240"/>
        <v>0</v>
      </c>
      <c r="GO437" s="40">
        <f t="shared" si="257"/>
        <v>126208</v>
      </c>
      <c r="GP437" s="40">
        <f t="shared" si="258"/>
        <v>790462</v>
      </c>
      <c r="GQ437" s="40">
        <f t="shared" si="259"/>
        <v>707996</v>
      </c>
      <c r="GR437" s="39" t="str">
        <f>IFERROR(VLOOKUP(CONCATENATE(C437,R437,S437),'Clientes Afectados'!$L$4:$M$249,2,0),"NO")</f>
        <v>NO</v>
      </c>
      <c r="GS437" s="64">
        <f t="shared" si="239"/>
        <v>60</v>
      </c>
      <c r="GT437" s="39" t="e">
        <f>+IF(GS437&gt;#REF!,"SI","NO")</f>
        <v>#REF!</v>
      </c>
    </row>
    <row r="438" spans="1:202" x14ac:dyDescent="0.25">
      <c r="A438" s="35">
        <v>42856</v>
      </c>
      <c r="B438" s="36">
        <v>1594986</v>
      </c>
      <c r="C438" s="36">
        <v>533111</v>
      </c>
      <c r="D438" s="36">
        <v>533111</v>
      </c>
      <c r="E438" s="37" t="s">
        <v>257</v>
      </c>
      <c r="F438" s="37" t="s">
        <v>258</v>
      </c>
      <c r="G438" s="37" t="s">
        <v>259</v>
      </c>
      <c r="H438" s="85" t="s">
        <v>231</v>
      </c>
      <c r="I438" s="37" t="s">
        <v>244</v>
      </c>
      <c r="J438" s="37" t="s">
        <v>233</v>
      </c>
      <c r="K438" s="37" t="s">
        <v>234</v>
      </c>
      <c r="L438" s="37" t="s">
        <v>235</v>
      </c>
      <c r="M438" s="37" t="s">
        <v>252</v>
      </c>
      <c r="N438" s="37" t="s">
        <v>253</v>
      </c>
      <c r="O438" s="37" t="s">
        <v>253</v>
      </c>
      <c r="P438" s="37" t="s">
        <v>239</v>
      </c>
      <c r="Q438" s="37" t="s">
        <v>240</v>
      </c>
      <c r="R438" s="38">
        <v>42830</v>
      </c>
      <c r="S438" s="38">
        <v>42860</v>
      </c>
      <c r="T438" s="38">
        <v>42863</v>
      </c>
      <c r="U438" s="36">
        <v>195225232</v>
      </c>
      <c r="V438" s="36">
        <v>59837</v>
      </c>
      <c r="W438" s="36">
        <v>0</v>
      </c>
      <c r="X438" s="36">
        <v>16755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120</v>
      </c>
      <c r="AE438" s="36">
        <v>120</v>
      </c>
      <c r="AF438" s="36">
        <v>120</v>
      </c>
      <c r="AG438" s="36">
        <v>120</v>
      </c>
      <c r="AH438" s="36">
        <v>121150</v>
      </c>
      <c r="AI438" s="36">
        <v>1286</v>
      </c>
      <c r="AJ438" s="36">
        <v>0</v>
      </c>
      <c r="AK438" s="36">
        <v>4291025</v>
      </c>
      <c r="AL438" s="36"/>
      <c r="AM438" s="36"/>
      <c r="AN438" s="36">
        <v>0</v>
      </c>
      <c r="AO438" s="36"/>
      <c r="AP438" s="36"/>
      <c r="AQ438" s="36">
        <v>0</v>
      </c>
      <c r="AR438" s="36">
        <v>0</v>
      </c>
      <c r="AS438" s="36">
        <v>0</v>
      </c>
      <c r="AT438" s="36">
        <v>88509</v>
      </c>
      <c r="AU438" s="36">
        <v>0</v>
      </c>
      <c r="AV438" s="36">
        <v>0</v>
      </c>
      <c r="AW438" s="36"/>
      <c r="AX438" s="36">
        <v>0</v>
      </c>
      <c r="AY438" s="36">
        <v>75721</v>
      </c>
      <c r="AZ438" s="36">
        <v>690636</v>
      </c>
      <c r="BA438" s="36">
        <v>0</v>
      </c>
      <c r="BB438" s="36">
        <v>0</v>
      </c>
      <c r="BC438" s="36">
        <v>0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0</v>
      </c>
      <c r="BM438" s="36">
        <v>0</v>
      </c>
      <c r="BN438" s="36">
        <v>0</v>
      </c>
      <c r="BO438" s="36">
        <v>0</v>
      </c>
      <c r="BP438" s="36">
        <v>0</v>
      </c>
      <c r="BQ438" s="36">
        <v>0</v>
      </c>
      <c r="BR438" s="36">
        <v>0</v>
      </c>
      <c r="BS438" s="36">
        <v>0</v>
      </c>
      <c r="BT438" s="36">
        <v>0</v>
      </c>
      <c r="BU438" s="36">
        <v>0</v>
      </c>
      <c r="BV438" s="36">
        <v>0</v>
      </c>
      <c r="BW438" s="36">
        <v>0</v>
      </c>
      <c r="BX438" s="36">
        <v>0</v>
      </c>
      <c r="BY438" s="36">
        <v>0</v>
      </c>
      <c r="BZ438" s="36">
        <v>0</v>
      </c>
      <c r="CA438" s="36">
        <v>0</v>
      </c>
      <c r="CB438" s="36">
        <v>0</v>
      </c>
      <c r="CC438" s="36">
        <v>0</v>
      </c>
      <c r="CD438" s="36">
        <v>4427165</v>
      </c>
      <c r="CE438" s="36">
        <v>5268326</v>
      </c>
      <c r="CF438" s="36">
        <v>0</v>
      </c>
      <c r="CG438" s="36">
        <v>841161</v>
      </c>
      <c r="CH438" s="36">
        <v>0</v>
      </c>
      <c r="CI438" s="36">
        <v>0</v>
      </c>
      <c r="CJ438" s="36">
        <v>0</v>
      </c>
      <c r="CK438" s="36">
        <v>0</v>
      </c>
      <c r="CL438" s="36">
        <v>841161</v>
      </c>
      <c r="CM438" s="36">
        <v>-5268326</v>
      </c>
      <c r="CN438" s="36">
        <v>0</v>
      </c>
      <c r="CO438" s="36">
        <v>0</v>
      </c>
      <c r="CP438" s="36">
        <v>0</v>
      </c>
      <c r="CQ438" s="36">
        <v>0</v>
      </c>
      <c r="CR438" s="36">
        <v>0</v>
      </c>
      <c r="CS438" s="36">
        <v>0</v>
      </c>
      <c r="CT438" s="36">
        <v>0</v>
      </c>
      <c r="CU438" s="36">
        <v>0</v>
      </c>
      <c r="CV438" s="36">
        <v>0</v>
      </c>
      <c r="CW438" s="36">
        <v>0</v>
      </c>
      <c r="CX438" s="36">
        <v>0</v>
      </c>
      <c r="CY438" s="36">
        <v>0</v>
      </c>
      <c r="CZ438" s="36">
        <v>0</v>
      </c>
      <c r="DA438" s="36">
        <v>0</v>
      </c>
      <c r="DB438" s="36">
        <v>0</v>
      </c>
      <c r="DC438" s="36">
        <v>0</v>
      </c>
      <c r="DD438" s="36">
        <v>0</v>
      </c>
      <c r="DE438" s="36">
        <v>-5268326</v>
      </c>
      <c r="DF438" s="36">
        <v>0</v>
      </c>
      <c r="DG438" s="36">
        <v>0</v>
      </c>
      <c r="DH438" s="36">
        <v>0</v>
      </c>
      <c r="DI438" s="36">
        <v>0</v>
      </c>
      <c r="DJ438" s="36">
        <v>0</v>
      </c>
      <c r="DK438" s="36">
        <v>0</v>
      </c>
      <c r="DL438" s="36">
        <v>0</v>
      </c>
      <c r="DM438" s="36">
        <v>0</v>
      </c>
      <c r="DN438" s="36">
        <v>0</v>
      </c>
      <c r="DO438" s="36">
        <v>0</v>
      </c>
      <c r="DP438" s="36">
        <v>0</v>
      </c>
      <c r="DQ438" s="36">
        <v>0</v>
      </c>
      <c r="DR438" s="36">
        <v>0</v>
      </c>
      <c r="DS438" s="36">
        <v>0</v>
      </c>
      <c r="DT438" s="36">
        <v>0</v>
      </c>
      <c r="DU438" s="36">
        <v>0</v>
      </c>
      <c r="DV438" s="36">
        <v>0</v>
      </c>
      <c r="DW438" s="36">
        <v>0</v>
      </c>
      <c r="DX438" s="36">
        <v>0</v>
      </c>
      <c r="DY438" s="36">
        <v>0</v>
      </c>
      <c r="DZ438" s="36">
        <v>0</v>
      </c>
      <c r="EA438" s="36">
        <v>0</v>
      </c>
      <c r="EB438" s="36">
        <v>0</v>
      </c>
      <c r="EC438" s="36">
        <v>0</v>
      </c>
      <c r="ED438" s="36">
        <v>0</v>
      </c>
      <c r="EE438" s="36">
        <v>0</v>
      </c>
      <c r="EF438" s="36">
        <v>0</v>
      </c>
      <c r="EG438" s="36">
        <v>0</v>
      </c>
      <c r="EH438" s="36">
        <v>0</v>
      </c>
      <c r="EI438" s="36">
        <v>0</v>
      </c>
      <c r="EJ438" s="36">
        <v>0</v>
      </c>
      <c r="EK438" s="36">
        <v>0</v>
      </c>
      <c r="EL438" s="36">
        <v>0</v>
      </c>
      <c r="EM438" s="36">
        <v>0</v>
      </c>
      <c r="EN438" s="36">
        <v>0</v>
      </c>
      <c r="EO438" s="36">
        <v>0</v>
      </c>
      <c r="EP438" s="36">
        <v>0</v>
      </c>
      <c r="EQ438" s="36">
        <v>0</v>
      </c>
      <c r="ER438" s="36">
        <v>0</v>
      </c>
      <c r="ES438" s="36">
        <v>0</v>
      </c>
      <c r="ET438" s="36">
        <v>0</v>
      </c>
      <c r="EU438" s="36">
        <v>0</v>
      </c>
      <c r="EV438" s="36">
        <v>0</v>
      </c>
      <c r="EW438" s="36">
        <v>0</v>
      </c>
      <c r="EX438" s="36">
        <v>0</v>
      </c>
      <c r="EY438" s="36">
        <v>0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0</v>
      </c>
      <c r="FF438" s="36">
        <v>0</v>
      </c>
      <c r="FG438" s="36">
        <v>0</v>
      </c>
      <c r="FH438" s="36">
        <v>0</v>
      </c>
      <c r="FI438" s="36">
        <v>0</v>
      </c>
      <c r="FJ438" s="36">
        <v>0</v>
      </c>
      <c r="FK438" s="36">
        <v>0</v>
      </c>
      <c r="FL438" s="36">
        <v>0</v>
      </c>
      <c r="FM438" s="36">
        <v>0</v>
      </c>
      <c r="FN438" s="36">
        <v>0</v>
      </c>
      <c r="FO438" s="36">
        <v>0</v>
      </c>
      <c r="FP438" s="36">
        <v>0</v>
      </c>
      <c r="FQ438" s="36">
        <v>841161</v>
      </c>
      <c r="FR438" s="36">
        <v>0</v>
      </c>
      <c r="FS438" s="37"/>
      <c r="FT438" s="39">
        <f t="shared" si="241"/>
        <v>101807</v>
      </c>
      <c r="FU438" s="39">
        <f t="shared" si="242"/>
        <v>1081</v>
      </c>
      <c r="FV438" s="39">
        <f t="shared" si="243"/>
        <v>0</v>
      </c>
      <c r="FW438" s="39">
        <f t="shared" si="244"/>
        <v>3605903</v>
      </c>
      <c r="FX438" s="39">
        <f t="shared" si="245"/>
        <v>0</v>
      </c>
      <c r="FY438" s="39">
        <f t="shared" si="246"/>
        <v>74377</v>
      </c>
      <c r="FZ438" s="39">
        <f t="shared" si="247"/>
        <v>0</v>
      </c>
      <c r="GA438" s="39">
        <f t="shared" si="248"/>
        <v>63631</v>
      </c>
      <c r="GB438" s="39">
        <f t="shared" si="249"/>
        <v>580366</v>
      </c>
      <c r="GC438" s="39">
        <f t="shared" si="250"/>
        <v>0</v>
      </c>
      <c r="GD438" s="39">
        <f t="shared" si="251"/>
        <v>0</v>
      </c>
      <c r="GE438" s="39">
        <f t="shared" si="252"/>
        <v>0</v>
      </c>
      <c r="GF438" s="39"/>
      <c r="GG438" s="39"/>
      <c r="GH438" s="39">
        <f t="shared" si="253"/>
        <v>0</v>
      </c>
      <c r="GI438" s="39">
        <f t="shared" si="254"/>
        <v>0</v>
      </c>
      <c r="GJ438" s="39">
        <f t="shared" si="255"/>
        <v>4427165</v>
      </c>
      <c r="GK438" s="39"/>
      <c r="GL438" s="39">
        <f t="shared" si="256"/>
        <v>0</v>
      </c>
      <c r="GM438" s="39"/>
      <c r="GN438" s="39">
        <f t="shared" si="240"/>
        <v>0</v>
      </c>
      <c r="GO438" s="40">
        <f t="shared" si="257"/>
        <v>841161</v>
      </c>
      <c r="GP438" s="40">
        <f t="shared" si="258"/>
        <v>5268326</v>
      </c>
      <c r="GQ438" s="40">
        <f t="shared" si="259"/>
        <v>5268326</v>
      </c>
      <c r="GR438" s="39" t="str">
        <f>IFERROR(VLOOKUP(CONCATENATE(C438,R438,S438),'Clientes Afectados'!$L$4:$M$249,2,0),"NO")</f>
        <v>NO</v>
      </c>
      <c r="GS438" s="64">
        <f t="shared" si="239"/>
        <v>30</v>
      </c>
      <c r="GT438" s="39" t="e">
        <f>+IF(GS438&gt;#REF!,"SI","NO")</f>
        <v>#REF!</v>
      </c>
    </row>
    <row r="439" spans="1:202" x14ac:dyDescent="0.25">
      <c r="A439" s="35">
        <v>42856</v>
      </c>
      <c r="B439" s="36">
        <v>1594986</v>
      </c>
      <c r="C439" s="36">
        <v>574634</v>
      </c>
      <c r="D439" s="36">
        <v>574634</v>
      </c>
      <c r="E439" s="37" t="s">
        <v>347</v>
      </c>
      <c r="F439" s="37" t="s">
        <v>229</v>
      </c>
      <c r="G439" s="37" t="s">
        <v>322</v>
      </c>
      <c r="H439" s="85" t="s">
        <v>231</v>
      </c>
      <c r="I439" s="37" t="s">
        <v>310</v>
      </c>
      <c r="J439" s="37" t="s">
        <v>233</v>
      </c>
      <c r="K439" s="37" t="s">
        <v>234</v>
      </c>
      <c r="L439" s="37" t="s">
        <v>235</v>
      </c>
      <c r="M439" s="37" t="s">
        <v>323</v>
      </c>
      <c r="N439" s="37" t="s">
        <v>324</v>
      </c>
      <c r="O439" s="37" t="s">
        <v>324</v>
      </c>
      <c r="P439" s="37" t="s">
        <v>239</v>
      </c>
      <c r="Q439" s="37" t="s">
        <v>240</v>
      </c>
      <c r="R439" s="38">
        <v>42800</v>
      </c>
      <c r="S439" s="38">
        <v>42860</v>
      </c>
      <c r="T439" s="38">
        <v>42863</v>
      </c>
      <c r="U439" s="36">
        <v>195225232</v>
      </c>
      <c r="V439" s="36">
        <v>137284</v>
      </c>
      <c r="W439" s="36">
        <v>0</v>
      </c>
      <c r="X439" s="36">
        <v>49029</v>
      </c>
      <c r="Y439" s="36">
        <v>0</v>
      </c>
      <c r="Z439" s="36">
        <v>0</v>
      </c>
      <c r="AA439" s="36">
        <v>0</v>
      </c>
      <c r="AB439" s="36">
        <v>0</v>
      </c>
      <c r="AC439" s="36">
        <v>0</v>
      </c>
      <c r="AD439" s="36">
        <v>120</v>
      </c>
      <c r="AE439" s="36">
        <v>228</v>
      </c>
      <c r="AF439" s="36">
        <v>120</v>
      </c>
      <c r="AG439" s="36">
        <v>245</v>
      </c>
      <c r="AH439" s="36">
        <v>121150</v>
      </c>
      <c r="AI439" s="36">
        <v>1286</v>
      </c>
      <c r="AJ439" s="36">
        <v>0</v>
      </c>
      <c r="AK439" s="36">
        <v>9844896</v>
      </c>
      <c r="AL439" s="36"/>
      <c r="AM439" s="36"/>
      <c r="AN439" s="36">
        <v>0</v>
      </c>
      <c r="AO439" s="36"/>
      <c r="AP439" s="36"/>
      <c r="AQ439" s="36">
        <v>0</v>
      </c>
      <c r="AR439" s="36">
        <v>0</v>
      </c>
      <c r="AS439" s="36">
        <v>0</v>
      </c>
      <c r="AT439" s="36">
        <v>203066</v>
      </c>
      <c r="AU439" s="36">
        <v>0</v>
      </c>
      <c r="AV439" s="36">
        <v>0</v>
      </c>
      <c r="AW439" s="36"/>
      <c r="AX439" s="36">
        <v>0</v>
      </c>
      <c r="AY439" s="36">
        <v>287729</v>
      </c>
      <c r="AZ439" s="36">
        <v>1414837</v>
      </c>
      <c r="BA439" s="36">
        <v>0</v>
      </c>
      <c r="BB439" s="36">
        <v>0</v>
      </c>
      <c r="BC439" s="36">
        <v>0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0</v>
      </c>
      <c r="BM439" s="36">
        <v>0</v>
      </c>
      <c r="BN439" s="36">
        <v>0</v>
      </c>
      <c r="BO439" s="36">
        <v>0</v>
      </c>
      <c r="BP439" s="36">
        <v>-4856035</v>
      </c>
      <c r="BQ439" s="36">
        <v>0</v>
      </c>
      <c r="BR439" s="36">
        <v>0</v>
      </c>
      <c r="BS439" s="36">
        <v>0</v>
      </c>
      <c r="BT439" s="36">
        <v>0</v>
      </c>
      <c r="BU439" s="36">
        <v>0</v>
      </c>
      <c r="BV439" s="36">
        <v>0</v>
      </c>
      <c r="BW439" s="36">
        <v>0</v>
      </c>
      <c r="BX439" s="36">
        <v>0</v>
      </c>
      <c r="BY439" s="36">
        <v>0</v>
      </c>
      <c r="BZ439" s="36">
        <v>0</v>
      </c>
      <c r="CA439" s="36">
        <v>0</v>
      </c>
      <c r="CB439" s="36">
        <v>0</v>
      </c>
      <c r="CC439" s="36">
        <v>0</v>
      </c>
      <c r="CD439" s="36">
        <v>5896580</v>
      </c>
      <c r="CE439" s="36">
        <v>7016931</v>
      </c>
      <c r="CF439" s="36">
        <v>0</v>
      </c>
      <c r="CG439" s="36">
        <v>1120350</v>
      </c>
      <c r="CH439" s="36">
        <v>0</v>
      </c>
      <c r="CI439" s="36">
        <v>0</v>
      </c>
      <c r="CJ439" s="36">
        <v>0</v>
      </c>
      <c r="CK439" s="36">
        <v>0</v>
      </c>
      <c r="CL439" s="36">
        <v>1120350</v>
      </c>
      <c r="CM439" s="36">
        <v>-7016931</v>
      </c>
      <c r="CN439" s="36">
        <v>0</v>
      </c>
      <c r="CO439" s="36">
        <v>0</v>
      </c>
      <c r="CP439" s="36">
        <v>0</v>
      </c>
      <c r="CQ439" s="36">
        <v>0</v>
      </c>
      <c r="CR439" s="36">
        <v>0</v>
      </c>
      <c r="CS439" s="36">
        <v>0</v>
      </c>
      <c r="CT439" s="36">
        <v>0</v>
      </c>
      <c r="CU439" s="36">
        <v>0</v>
      </c>
      <c r="CV439" s="36">
        <v>0</v>
      </c>
      <c r="CW439" s="36">
        <v>0</v>
      </c>
      <c r="CX439" s="36">
        <v>0</v>
      </c>
      <c r="CY439" s="36">
        <v>0</v>
      </c>
      <c r="CZ439" s="36">
        <v>0</v>
      </c>
      <c r="DA439" s="36">
        <v>0</v>
      </c>
      <c r="DB439" s="36">
        <v>0</v>
      </c>
      <c r="DC439" s="36">
        <v>0</v>
      </c>
      <c r="DD439" s="36">
        <v>0</v>
      </c>
      <c r="DE439" s="36">
        <v>-7016931</v>
      </c>
      <c r="DF439" s="36">
        <v>0</v>
      </c>
      <c r="DG439" s="36">
        <v>0</v>
      </c>
      <c r="DH439" s="36">
        <v>0</v>
      </c>
      <c r="DI439" s="36">
        <v>0</v>
      </c>
      <c r="DJ439" s="36">
        <v>0</v>
      </c>
      <c r="DK439" s="36">
        <v>0</v>
      </c>
      <c r="DL439" s="36">
        <v>0</v>
      </c>
      <c r="DM439" s="36">
        <v>0</v>
      </c>
      <c r="DN439" s="36">
        <v>0</v>
      </c>
      <c r="DO439" s="36">
        <v>0</v>
      </c>
      <c r="DP439" s="36">
        <v>0</v>
      </c>
      <c r="DQ439" s="36">
        <v>0</v>
      </c>
      <c r="DR439" s="36">
        <v>0</v>
      </c>
      <c r="DS439" s="36">
        <v>0</v>
      </c>
      <c r="DT439" s="36">
        <v>0</v>
      </c>
      <c r="DU439" s="36">
        <v>0</v>
      </c>
      <c r="DV439" s="36">
        <v>0</v>
      </c>
      <c r="DW439" s="36">
        <v>0</v>
      </c>
      <c r="DX439" s="36">
        <v>0</v>
      </c>
      <c r="DY439" s="36">
        <v>0</v>
      </c>
      <c r="DZ439" s="36">
        <v>0</v>
      </c>
      <c r="EA439" s="36">
        <v>0</v>
      </c>
      <c r="EB439" s="36">
        <v>0</v>
      </c>
      <c r="EC439" s="36">
        <v>0</v>
      </c>
      <c r="ED439" s="36">
        <v>0</v>
      </c>
      <c r="EE439" s="36">
        <v>0</v>
      </c>
      <c r="EF439" s="36">
        <v>0</v>
      </c>
      <c r="EG439" s="36">
        <v>0</v>
      </c>
      <c r="EH439" s="36">
        <v>0</v>
      </c>
      <c r="EI439" s="36">
        <v>0</v>
      </c>
      <c r="EJ439" s="36">
        <v>0</v>
      </c>
      <c r="EK439" s="36">
        <v>0</v>
      </c>
      <c r="EL439" s="36">
        <v>0</v>
      </c>
      <c r="EM439" s="36">
        <v>0</v>
      </c>
      <c r="EN439" s="36">
        <v>0</v>
      </c>
      <c r="EO439" s="36">
        <v>0</v>
      </c>
      <c r="EP439" s="36">
        <v>0</v>
      </c>
      <c r="EQ439" s="36">
        <v>0</v>
      </c>
      <c r="ER439" s="36">
        <v>0</v>
      </c>
      <c r="ES439" s="36">
        <v>0</v>
      </c>
      <c r="ET439" s="36">
        <v>0</v>
      </c>
      <c r="EU439" s="36">
        <v>0</v>
      </c>
      <c r="EV439" s="36">
        <v>0</v>
      </c>
      <c r="EW439" s="36">
        <v>0</v>
      </c>
      <c r="EX439" s="36">
        <v>0</v>
      </c>
      <c r="EY439" s="36">
        <v>0</v>
      </c>
      <c r="EZ439" s="36">
        <v>0</v>
      </c>
      <c r="FA439" s="36">
        <v>0</v>
      </c>
      <c r="FB439" s="36">
        <v>0</v>
      </c>
      <c r="FC439" s="36">
        <v>0</v>
      </c>
      <c r="FD439" s="36">
        <v>0</v>
      </c>
      <c r="FE439" s="36">
        <v>0</v>
      </c>
      <c r="FF439" s="36">
        <v>0</v>
      </c>
      <c r="FG439" s="36">
        <v>0</v>
      </c>
      <c r="FH439" s="36">
        <v>0</v>
      </c>
      <c r="FI439" s="36">
        <v>0</v>
      </c>
      <c r="FJ439" s="36">
        <v>0</v>
      </c>
      <c r="FK439" s="36">
        <v>0</v>
      </c>
      <c r="FL439" s="36">
        <v>0</v>
      </c>
      <c r="FM439" s="36">
        <v>0</v>
      </c>
      <c r="FN439" s="36">
        <v>0</v>
      </c>
      <c r="FO439" s="36">
        <v>0</v>
      </c>
      <c r="FP439" s="36">
        <v>0</v>
      </c>
      <c r="FQ439" s="36">
        <v>1120350</v>
      </c>
      <c r="FR439" s="36">
        <v>-1</v>
      </c>
      <c r="FS439" s="37"/>
      <c r="FT439" s="39">
        <f t="shared" si="241"/>
        <v>101807</v>
      </c>
      <c r="FU439" s="39">
        <f t="shared" si="242"/>
        <v>1081</v>
      </c>
      <c r="FV439" s="39">
        <f t="shared" si="243"/>
        <v>0</v>
      </c>
      <c r="FW439" s="39">
        <f t="shared" si="244"/>
        <v>8273022</v>
      </c>
      <c r="FX439" s="39">
        <f t="shared" si="245"/>
        <v>0</v>
      </c>
      <c r="FY439" s="39">
        <f t="shared" si="246"/>
        <v>170644</v>
      </c>
      <c r="FZ439" s="39">
        <f t="shared" si="247"/>
        <v>0</v>
      </c>
      <c r="GA439" s="39">
        <f t="shared" si="248"/>
        <v>241789</v>
      </c>
      <c r="GB439" s="39">
        <f t="shared" si="249"/>
        <v>1188939</v>
      </c>
      <c r="GC439" s="39">
        <f t="shared" si="250"/>
        <v>0</v>
      </c>
      <c r="GD439" s="39">
        <f t="shared" si="251"/>
        <v>0</v>
      </c>
      <c r="GE439" s="39">
        <f t="shared" si="252"/>
        <v>0</v>
      </c>
      <c r="GF439" s="39"/>
      <c r="GG439" s="39"/>
      <c r="GH439" s="39">
        <f t="shared" si="253"/>
        <v>0</v>
      </c>
      <c r="GI439" s="39">
        <f t="shared" si="254"/>
        <v>0</v>
      </c>
      <c r="GJ439" s="39">
        <f t="shared" si="255"/>
        <v>9977282</v>
      </c>
      <c r="GK439" s="39"/>
      <c r="GL439" s="39">
        <f t="shared" si="256"/>
        <v>-4856035</v>
      </c>
      <c r="GM439" s="39"/>
      <c r="GN439" s="39">
        <f t="shared" si="240"/>
        <v>0</v>
      </c>
      <c r="GO439" s="40">
        <f t="shared" si="257"/>
        <v>1895684</v>
      </c>
      <c r="GP439" s="40">
        <f t="shared" si="258"/>
        <v>11872966</v>
      </c>
      <c r="GQ439" s="40">
        <f t="shared" si="259"/>
        <v>7016931</v>
      </c>
      <c r="GR439" s="39" t="str">
        <f>IFERROR(VLOOKUP(CONCATENATE(C439,R439,S439),'Clientes Afectados'!$L$4:$M$249,2,0),"NO")</f>
        <v>NO</v>
      </c>
      <c r="GS439" s="64">
        <f t="shared" si="239"/>
        <v>60</v>
      </c>
      <c r="GT439" s="39" t="e">
        <f>+IF(GS439&gt;#REF!,"SI","NO")</f>
        <v>#REF!</v>
      </c>
    </row>
    <row r="440" spans="1:202" x14ac:dyDescent="0.25">
      <c r="A440" s="35">
        <v>42856</v>
      </c>
      <c r="B440" s="36">
        <v>1594986</v>
      </c>
      <c r="C440" s="36">
        <v>916308</v>
      </c>
      <c r="D440" s="36">
        <v>916308</v>
      </c>
      <c r="E440" s="37" t="s">
        <v>260</v>
      </c>
      <c r="F440" s="37" t="s">
        <v>229</v>
      </c>
      <c r="G440" s="37" t="s">
        <v>261</v>
      </c>
      <c r="H440" s="85" t="s">
        <v>231</v>
      </c>
      <c r="I440" s="37" t="s">
        <v>310</v>
      </c>
      <c r="J440" s="37" t="s">
        <v>263</v>
      </c>
      <c r="K440" s="37" t="s">
        <v>234</v>
      </c>
      <c r="L440" s="37" t="s">
        <v>235</v>
      </c>
      <c r="M440" s="37" t="s">
        <v>264</v>
      </c>
      <c r="N440" s="37" t="s">
        <v>236</v>
      </c>
      <c r="O440" s="37" t="s">
        <v>236</v>
      </c>
      <c r="P440" s="37" t="s">
        <v>239</v>
      </c>
      <c r="Q440" s="37" t="s">
        <v>240</v>
      </c>
      <c r="R440" s="38">
        <v>42830</v>
      </c>
      <c r="S440" s="38">
        <v>42860</v>
      </c>
      <c r="T440" s="38">
        <v>42863</v>
      </c>
      <c r="U440" s="36">
        <v>195225232</v>
      </c>
      <c r="V440" s="36">
        <v>25801</v>
      </c>
      <c r="W440" s="36">
        <v>0</v>
      </c>
      <c r="X440" s="36">
        <v>3495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68</v>
      </c>
      <c r="AE440" s="36">
        <v>73</v>
      </c>
      <c r="AF440" s="36">
        <v>68</v>
      </c>
      <c r="AG440" s="36">
        <v>68</v>
      </c>
      <c r="AH440" s="36">
        <v>82901</v>
      </c>
      <c r="AI440" s="36">
        <v>1286</v>
      </c>
      <c r="AJ440" s="36">
        <v>0</v>
      </c>
      <c r="AK440" s="36">
        <v>1744764</v>
      </c>
      <c r="AL440" s="36"/>
      <c r="AM440" s="36"/>
      <c r="AN440" s="36">
        <v>0</v>
      </c>
      <c r="AO440" s="36"/>
      <c r="AP440" s="36"/>
      <c r="AQ440" s="36">
        <v>0</v>
      </c>
      <c r="AR440" s="36">
        <v>0</v>
      </c>
      <c r="AS440" s="36">
        <v>0</v>
      </c>
      <c r="AT440" s="36">
        <v>38164</v>
      </c>
      <c r="AU440" s="36">
        <v>0</v>
      </c>
      <c r="AV440" s="36">
        <v>0</v>
      </c>
      <c r="AW440" s="36"/>
      <c r="AX440" s="36">
        <v>0</v>
      </c>
      <c r="AY440" s="36">
        <v>46064</v>
      </c>
      <c r="AZ440" s="36">
        <v>391360</v>
      </c>
      <c r="BA440" s="36">
        <v>0</v>
      </c>
      <c r="BB440" s="36">
        <v>0</v>
      </c>
      <c r="BC440" s="36">
        <v>0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0</v>
      </c>
      <c r="BM440" s="36">
        <v>0</v>
      </c>
      <c r="BN440" s="36">
        <v>0</v>
      </c>
      <c r="BO440" s="36">
        <v>0</v>
      </c>
      <c r="BP440" s="36">
        <v>0</v>
      </c>
      <c r="BQ440" s="36">
        <v>0</v>
      </c>
      <c r="BR440" s="36">
        <v>0</v>
      </c>
      <c r="BS440" s="36">
        <v>0</v>
      </c>
      <c r="BT440" s="36">
        <v>0</v>
      </c>
      <c r="BU440" s="36">
        <v>0</v>
      </c>
      <c r="BV440" s="36">
        <v>0</v>
      </c>
      <c r="BW440" s="36">
        <v>0</v>
      </c>
      <c r="BX440" s="36">
        <v>0</v>
      </c>
      <c r="BY440" s="36">
        <v>0</v>
      </c>
      <c r="BZ440" s="36">
        <v>0</v>
      </c>
      <c r="CA440" s="36">
        <v>0</v>
      </c>
      <c r="CB440" s="36">
        <v>0</v>
      </c>
      <c r="CC440" s="36">
        <v>0</v>
      </c>
      <c r="CD440" s="36">
        <v>1936588</v>
      </c>
      <c r="CE440" s="36">
        <v>2304540</v>
      </c>
      <c r="CF440" s="36">
        <v>0</v>
      </c>
      <c r="CG440" s="36">
        <v>367952</v>
      </c>
      <c r="CH440" s="36">
        <v>0</v>
      </c>
      <c r="CI440" s="36">
        <v>0</v>
      </c>
      <c r="CJ440" s="36">
        <v>0</v>
      </c>
      <c r="CK440" s="36">
        <v>0</v>
      </c>
      <c r="CL440" s="36">
        <v>367952</v>
      </c>
      <c r="CM440" s="36">
        <v>-2304540</v>
      </c>
      <c r="CN440" s="36">
        <v>0</v>
      </c>
      <c r="CO440" s="36">
        <v>0</v>
      </c>
      <c r="CP440" s="36">
        <v>0</v>
      </c>
      <c r="CQ440" s="36">
        <v>0</v>
      </c>
      <c r="CR440" s="36">
        <v>0</v>
      </c>
      <c r="CS440" s="36">
        <v>0</v>
      </c>
      <c r="CT440" s="36">
        <v>0</v>
      </c>
      <c r="CU440" s="36">
        <v>0</v>
      </c>
      <c r="CV440" s="36">
        <v>0</v>
      </c>
      <c r="CW440" s="36">
        <v>0</v>
      </c>
      <c r="CX440" s="36">
        <v>0</v>
      </c>
      <c r="CY440" s="36">
        <v>0</v>
      </c>
      <c r="CZ440" s="36">
        <v>0</v>
      </c>
      <c r="DA440" s="36">
        <v>0</v>
      </c>
      <c r="DB440" s="36">
        <v>0</v>
      </c>
      <c r="DC440" s="36">
        <v>0</v>
      </c>
      <c r="DD440" s="36">
        <v>0</v>
      </c>
      <c r="DE440" s="36">
        <v>-2304540</v>
      </c>
      <c r="DF440" s="36">
        <v>0</v>
      </c>
      <c r="DG440" s="36">
        <v>0</v>
      </c>
      <c r="DH440" s="36">
        <v>0</v>
      </c>
      <c r="DI440" s="36">
        <v>0</v>
      </c>
      <c r="DJ440" s="36">
        <v>0</v>
      </c>
      <c r="DK440" s="36">
        <v>0</v>
      </c>
      <c r="DL440" s="36">
        <v>0</v>
      </c>
      <c r="DM440" s="36">
        <v>0</v>
      </c>
      <c r="DN440" s="36">
        <v>0</v>
      </c>
      <c r="DO440" s="36">
        <v>0</v>
      </c>
      <c r="DP440" s="36">
        <v>0</v>
      </c>
      <c r="DQ440" s="36">
        <v>0</v>
      </c>
      <c r="DR440" s="36">
        <v>0</v>
      </c>
      <c r="DS440" s="36">
        <v>0</v>
      </c>
      <c r="DT440" s="36">
        <v>0</v>
      </c>
      <c r="DU440" s="36">
        <v>0</v>
      </c>
      <c r="DV440" s="36">
        <v>0</v>
      </c>
      <c r="DW440" s="36">
        <v>0</v>
      </c>
      <c r="DX440" s="36">
        <v>0</v>
      </c>
      <c r="DY440" s="36">
        <v>0</v>
      </c>
      <c r="DZ440" s="36">
        <v>0</v>
      </c>
      <c r="EA440" s="36">
        <v>0</v>
      </c>
      <c r="EB440" s="36">
        <v>0</v>
      </c>
      <c r="EC440" s="36">
        <v>0</v>
      </c>
      <c r="ED440" s="36">
        <v>0</v>
      </c>
      <c r="EE440" s="36">
        <v>0</v>
      </c>
      <c r="EF440" s="36">
        <v>0</v>
      </c>
      <c r="EG440" s="36">
        <v>0</v>
      </c>
      <c r="EH440" s="36">
        <v>0</v>
      </c>
      <c r="EI440" s="36">
        <v>0</v>
      </c>
      <c r="EJ440" s="36">
        <v>0</v>
      </c>
      <c r="EK440" s="36">
        <v>0</v>
      </c>
      <c r="EL440" s="36">
        <v>0</v>
      </c>
      <c r="EM440" s="36">
        <v>0</v>
      </c>
      <c r="EN440" s="36">
        <v>0</v>
      </c>
      <c r="EO440" s="36">
        <v>0</v>
      </c>
      <c r="EP440" s="36">
        <v>0</v>
      </c>
      <c r="EQ440" s="36">
        <v>0</v>
      </c>
      <c r="ER440" s="36">
        <v>0</v>
      </c>
      <c r="ES440" s="36">
        <v>0</v>
      </c>
      <c r="ET440" s="36">
        <v>0</v>
      </c>
      <c r="EU440" s="36">
        <v>0</v>
      </c>
      <c r="EV440" s="36">
        <v>0</v>
      </c>
      <c r="EW440" s="36">
        <v>0</v>
      </c>
      <c r="EX440" s="36">
        <v>0</v>
      </c>
      <c r="EY440" s="36">
        <v>0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0</v>
      </c>
      <c r="FF440" s="36">
        <v>0</v>
      </c>
      <c r="FG440" s="36">
        <v>0</v>
      </c>
      <c r="FH440" s="36">
        <v>0</v>
      </c>
      <c r="FI440" s="36">
        <v>0</v>
      </c>
      <c r="FJ440" s="36">
        <v>0</v>
      </c>
      <c r="FK440" s="36">
        <v>0</v>
      </c>
      <c r="FL440" s="36">
        <v>0</v>
      </c>
      <c r="FM440" s="36">
        <v>0</v>
      </c>
      <c r="FN440" s="36">
        <v>0</v>
      </c>
      <c r="FO440" s="36">
        <v>0</v>
      </c>
      <c r="FP440" s="36">
        <v>0</v>
      </c>
      <c r="FQ440" s="36">
        <v>367952</v>
      </c>
      <c r="FR440" s="36">
        <v>0</v>
      </c>
      <c r="FS440" s="37"/>
      <c r="FT440" s="39">
        <f t="shared" si="241"/>
        <v>69665</v>
      </c>
      <c r="FU440" s="39">
        <f t="shared" si="242"/>
        <v>1081</v>
      </c>
      <c r="FV440" s="39">
        <f t="shared" si="243"/>
        <v>0</v>
      </c>
      <c r="FW440" s="39">
        <f t="shared" si="244"/>
        <v>1466188</v>
      </c>
      <c r="FX440" s="39">
        <f t="shared" si="245"/>
        <v>0</v>
      </c>
      <c r="FY440" s="39">
        <f t="shared" si="246"/>
        <v>32071</v>
      </c>
      <c r="FZ440" s="39">
        <f t="shared" si="247"/>
        <v>0</v>
      </c>
      <c r="GA440" s="39">
        <f t="shared" si="248"/>
        <v>38709</v>
      </c>
      <c r="GB440" s="39">
        <f t="shared" si="249"/>
        <v>328874</v>
      </c>
      <c r="GC440" s="39">
        <f t="shared" si="250"/>
        <v>0</v>
      </c>
      <c r="GD440" s="39">
        <f t="shared" si="251"/>
        <v>0</v>
      </c>
      <c r="GE440" s="39">
        <f t="shared" si="252"/>
        <v>0</v>
      </c>
      <c r="GF440" s="39"/>
      <c r="GG440" s="39"/>
      <c r="GH440" s="39">
        <f t="shared" si="253"/>
        <v>0</v>
      </c>
      <c r="GI440" s="39">
        <f t="shared" si="254"/>
        <v>0</v>
      </c>
      <c r="GJ440" s="39">
        <f t="shared" si="255"/>
        <v>1936588</v>
      </c>
      <c r="GK440" s="39"/>
      <c r="GL440" s="39">
        <f t="shared" si="256"/>
        <v>0</v>
      </c>
      <c r="GM440" s="39"/>
      <c r="GN440" s="39">
        <f t="shared" si="240"/>
        <v>0</v>
      </c>
      <c r="GO440" s="40">
        <f t="shared" si="257"/>
        <v>367952</v>
      </c>
      <c r="GP440" s="40">
        <f t="shared" si="258"/>
        <v>2304540</v>
      </c>
      <c r="GQ440" s="40">
        <f t="shared" si="259"/>
        <v>2304540</v>
      </c>
      <c r="GR440" s="39" t="str">
        <f>IFERROR(VLOOKUP(CONCATENATE(C440,R440,S440),'Clientes Afectados'!$L$4:$M$249,2,0),"NO")</f>
        <v>NO</v>
      </c>
      <c r="GS440" s="64">
        <f t="shared" si="239"/>
        <v>30</v>
      </c>
      <c r="GT440" s="39" t="e">
        <f>+IF(GS440&gt;#REF!,"SI","NO")</f>
        <v>#REF!</v>
      </c>
    </row>
    <row r="441" spans="1:202" x14ac:dyDescent="0.25">
      <c r="A441" s="35">
        <v>42856</v>
      </c>
      <c r="B441" s="36">
        <v>1594986</v>
      </c>
      <c r="C441" s="36">
        <v>973766</v>
      </c>
      <c r="D441" s="36">
        <v>973766</v>
      </c>
      <c r="E441" s="37" t="s">
        <v>265</v>
      </c>
      <c r="F441" s="37" t="s">
        <v>229</v>
      </c>
      <c r="G441" s="37" t="s">
        <v>266</v>
      </c>
      <c r="H441" s="85" t="s">
        <v>231</v>
      </c>
      <c r="I441" s="37" t="s">
        <v>310</v>
      </c>
      <c r="J441" s="37" t="s">
        <v>263</v>
      </c>
      <c r="K441" s="37" t="s">
        <v>234</v>
      </c>
      <c r="L441" s="37" t="s">
        <v>235</v>
      </c>
      <c r="M441" s="37" t="s">
        <v>264</v>
      </c>
      <c r="N441" s="37" t="s">
        <v>236</v>
      </c>
      <c r="O441" s="37" t="s">
        <v>236</v>
      </c>
      <c r="P441" s="37" t="s">
        <v>239</v>
      </c>
      <c r="Q441" s="37" t="s">
        <v>240</v>
      </c>
      <c r="R441" s="38">
        <v>42830</v>
      </c>
      <c r="S441" s="38">
        <v>42860</v>
      </c>
      <c r="T441" s="38">
        <v>42863</v>
      </c>
      <c r="U441" s="36">
        <v>195225232</v>
      </c>
      <c r="V441" s="36">
        <v>22140</v>
      </c>
      <c r="W441" s="36">
        <v>0</v>
      </c>
      <c r="X441" s="36">
        <v>11496</v>
      </c>
      <c r="Y441" s="36">
        <v>0</v>
      </c>
      <c r="Z441" s="36">
        <v>0</v>
      </c>
      <c r="AA441" s="36">
        <v>0</v>
      </c>
      <c r="AB441" s="36">
        <v>0</v>
      </c>
      <c r="AC441" s="36">
        <v>0</v>
      </c>
      <c r="AD441" s="36">
        <v>80</v>
      </c>
      <c r="AE441" s="36">
        <v>82</v>
      </c>
      <c r="AF441" s="36">
        <v>80</v>
      </c>
      <c r="AG441" s="36">
        <v>80</v>
      </c>
      <c r="AH441" s="36">
        <v>0</v>
      </c>
      <c r="AI441" s="36">
        <v>1286</v>
      </c>
      <c r="AJ441" s="36">
        <v>0</v>
      </c>
      <c r="AK441" s="36">
        <v>1497193</v>
      </c>
      <c r="AL441" s="36"/>
      <c r="AM441" s="36"/>
      <c r="AN441" s="36">
        <v>0</v>
      </c>
      <c r="AO441" s="36"/>
      <c r="AP441" s="36"/>
      <c r="AQ441" s="36">
        <v>0</v>
      </c>
      <c r="AR441" s="36">
        <v>0</v>
      </c>
      <c r="AS441" s="36">
        <v>0</v>
      </c>
      <c r="AT441" s="36">
        <v>32749</v>
      </c>
      <c r="AU441" s="36">
        <v>0</v>
      </c>
      <c r="AV441" s="36">
        <v>0</v>
      </c>
      <c r="AW441" s="36"/>
      <c r="AX441" s="36">
        <v>0</v>
      </c>
      <c r="AY441" s="36">
        <v>52058</v>
      </c>
      <c r="AZ441" s="36">
        <v>460424</v>
      </c>
      <c r="BA441" s="36">
        <v>80387</v>
      </c>
      <c r="BB441" s="36">
        <v>0</v>
      </c>
      <c r="BC441" s="36">
        <v>0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0</v>
      </c>
      <c r="BM441" s="36">
        <v>0</v>
      </c>
      <c r="BN441" s="36">
        <v>0</v>
      </c>
      <c r="BO441" s="36">
        <v>0</v>
      </c>
      <c r="BP441" s="36">
        <v>0</v>
      </c>
      <c r="BQ441" s="36">
        <v>0</v>
      </c>
      <c r="BR441" s="36">
        <v>0</v>
      </c>
      <c r="BS441" s="36">
        <v>0</v>
      </c>
      <c r="BT441" s="36">
        <v>0</v>
      </c>
      <c r="BU441" s="36">
        <v>0</v>
      </c>
      <c r="BV441" s="36">
        <v>0</v>
      </c>
      <c r="BW441" s="36">
        <v>0</v>
      </c>
      <c r="BX441" s="36">
        <v>0</v>
      </c>
      <c r="BY441" s="36">
        <v>0</v>
      </c>
      <c r="BZ441" s="36">
        <v>0</v>
      </c>
      <c r="CA441" s="36">
        <v>0</v>
      </c>
      <c r="CB441" s="36">
        <v>0</v>
      </c>
      <c r="CC441" s="36">
        <v>0</v>
      </c>
      <c r="CD441" s="36">
        <v>1784955</v>
      </c>
      <c r="CE441" s="36">
        <v>2124096</v>
      </c>
      <c r="CF441" s="36">
        <v>0</v>
      </c>
      <c r="CG441" s="36">
        <v>339141</v>
      </c>
      <c r="CH441" s="36">
        <v>0</v>
      </c>
      <c r="CI441" s="36">
        <v>0</v>
      </c>
      <c r="CJ441" s="36">
        <v>0</v>
      </c>
      <c r="CK441" s="36">
        <v>0</v>
      </c>
      <c r="CL441" s="36">
        <v>339141</v>
      </c>
      <c r="CM441" s="36">
        <v>-2124096</v>
      </c>
      <c r="CN441" s="36">
        <v>0</v>
      </c>
      <c r="CO441" s="36">
        <v>0</v>
      </c>
      <c r="CP441" s="36">
        <v>0</v>
      </c>
      <c r="CQ441" s="36">
        <v>0</v>
      </c>
      <c r="CR441" s="36">
        <v>0</v>
      </c>
      <c r="CS441" s="36">
        <v>0</v>
      </c>
      <c r="CT441" s="36">
        <v>0</v>
      </c>
      <c r="CU441" s="36">
        <v>0</v>
      </c>
      <c r="CV441" s="36">
        <v>0</v>
      </c>
      <c r="CW441" s="36">
        <v>0</v>
      </c>
      <c r="CX441" s="36">
        <v>0</v>
      </c>
      <c r="CY441" s="36">
        <v>0</v>
      </c>
      <c r="CZ441" s="36">
        <v>0</v>
      </c>
      <c r="DA441" s="36">
        <v>0</v>
      </c>
      <c r="DB441" s="36">
        <v>0</v>
      </c>
      <c r="DC441" s="36">
        <v>0</v>
      </c>
      <c r="DD441" s="36">
        <v>0</v>
      </c>
      <c r="DE441" s="36">
        <v>-2124096</v>
      </c>
      <c r="DF441" s="36">
        <v>0</v>
      </c>
      <c r="DG441" s="36">
        <v>0</v>
      </c>
      <c r="DH441" s="36">
        <v>0</v>
      </c>
      <c r="DI441" s="36">
        <v>0</v>
      </c>
      <c r="DJ441" s="36">
        <v>0</v>
      </c>
      <c r="DK441" s="36">
        <v>0</v>
      </c>
      <c r="DL441" s="36">
        <v>0</v>
      </c>
      <c r="DM441" s="36">
        <v>0</v>
      </c>
      <c r="DN441" s="36">
        <v>0</v>
      </c>
      <c r="DO441" s="36">
        <v>0</v>
      </c>
      <c r="DP441" s="36">
        <v>0</v>
      </c>
      <c r="DQ441" s="36">
        <v>0</v>
      </c>
      <c r="DR441" s="36">
        <v>0</v>
      </c>
      <c r="DS441" s="36">
        <v>0</v>
      </c>
      <c r="DT441" s="36">
        <v>0</v>
      </c>
      <c r="DU441" s="36">
        <v>0</v>
      </c>
      <c r="DV441" s="36">
        <v>0</v>
      </c>
      <c r="DW441" s="36">
        <v>0</v>
      </c>
      <c r="DX441" s="36">
        <v>0</v>
      </c>
      <c r="DY441" s="36">
        <v>0</v>
      </c>
      <c r="DZ441" s="36">
        <v>0</v>
      </c>
      <c r="EA441" s="36">
        <v>0</v>
      </c>
      <c r="EB441" s="36">
        <v>0</v>
      </c>
      <c r="EC441" s="36">
        <v>0</v>
      </c>
      <c r="ED441" s="36">
        <v>0</v>
      </c>
      <c r="EE441" s="36">
        <v>0</v>
      </c>
      <c r="EF441" s="36">
        <v>0</v>
      </c>
      <c r="EG441" s="36">
        <v>0</v>
      </c>
      <c r="EH441" s="36">
        <v>0</v>
      </c>
      <c r="EI441" s="36">
        <v>0</v>
      </c>
      <c r="EJ441" s="36">
        <v>0</v>
      </c>
      <c r="EK441" s="36">
        <v>0</v>
      </c>
      <c r="EL441" s="36">
        <v>0</v>
      </c>
      <c r="EM441" s="36">
        <v>0</v>
      </c>
      <c r="EN441" s="36">
        <v>0</v>
      </c>
      <c r="EO441" s="36">
        <v>0</v>
      </c>
      <c r="EP441" s="36">
        <v>0</v>
      </c>
      <c r="EQ441" s="36">
        <v>0</v>
      </c>
      <c r="ER441" s="36">
        <v>0</v>
      </c>
      <c r="ES441" s="36">
        <v>0</v>
      </c>
      <c r="ET441" s="36">
        <v>0</v>
      </c>
      <c r="EU441" s="36">
        <v>0</v>
      </c>
      <c r="EV441" s="36">
        <v>0</v>
      </c>
      <c r="EW441" s="36">
        <v>0</v>
      </c>
      <c r="EX441" s="36">
        <v>0</v>
      </c>
      <c r="EY441" s="36">
        <v>0</v>
      </c>
      <c r="EZ441" s="36">
        <v>0</v>
      </c>
      <c r="FA441" s="36">
        <v>0</v>
      </c>
      <c r="FB441" s="36">
        <v>0</v>
      </c>
      <c r="FC441" s="36">
        <v>0</v>
      </c>
      <c r="FD441" s="36">
        <v>0</v>
      </c>
      <c r="FE441" s="36">
        <v>0</v>
      </c>
      <c r="FF441" s="36">
        <v>0</v>
      </c>
      <c r="FG441" s="36">
        <v>0</v>
      </c>
      <c r="FH441" s="36">
        <v>0</v>
      </c>
      <c r="FI441" s="36">
        <v>0</v>
      </c>
      <c r="FJ441" s="36">
        <v>0</v>
      </c>
      <c r="FK441" s="36">
        <v>0</v>
      </c>
      <c r="FL441" s="36">
        <v>0</v>
      </c>
      <c r="FM441" s="36">
        <v>0</v>
      </c>
      <c r="FN441" s="36">
        <v>0</v>
      </c>
      <c r="FO441" s="36">
        <v>0</v>
      </c>
      <c r="FP441" s="36">
        <v>0</v>
      </c>
      <c r="FQ441" s="36">
        <v>339141</v>
      </c>
      <c r="FR441" s="36">
        <v>0</v>
      </c>
      <c r="FS441" s="37"/>
      <c r="FT441" s="39">
        <f t="shared" si="241"/>
        <v>0</v>
      </c>
      <c r="FU441" s="39">
        <f t="shared" si="242"/>
        <v>1081</v>
      </c>
      <c r="FV441" s="39">
        <f t="shared" si="243"/>
        <v>0</v>
      </c>
      <c r="FW441" s="39">
        <f t="shared" si="244"/>
        <v>1258145</v>
      </c>
      <c r="FX441" s="39">
        <f t="shared" si="245"/>
        <v>0</v>
      </c>
      <c r="FY441" s="39">
        <f t="shared" si="246"/>
        <v>27520</v>
      </c>
      <c r="FZ441" s="39">
        <f t="shared" si="247"/>
        <v>0</v>
      </c>
      <c r="GA441" s="39">
        <f t="shared" si="248"/>
        <v>43746</v>
      </c>
      <c r="GB441" s="39">
        <f t="shared" si="249"/>
        <v>386911</v>
      </c>
      <c r="GC441" s="39">
        <f t="shared" si="250"/>
        <v>67552</v>
      </c>
      <c r="GD441" s="39">
        <f t="shared" si="251"/>
        <v>0</v>
      </c>
      <c r="GE441" s="39">
        <f t="shared" si="252"/>
        <v>0</v>
      </c>
      <c r="GF441" s="39"/>
      <c r="GG441" s="39"/>
      <c r="GH441" s="39">
        <f t="shared" si="253"/>
        <v>0</v>
      </c>
      <c r="GI441" s="39">
        <f t="shared" si="254"/>
        <v>0</v>
      </c>
      <c r="GJ441" s="39">
        <f t="shared" si="255"/>
        <v>1784955</v>
      </c>
      <c r="GK441" s="39"/>
      <c r="GL441" s="39">
        <f t="shared" si="256"/>
        <v>0</v>
      </c>
      <c r="GM441" s="39"/>
      <c r="GN441" s="39">
        <f t="shared" si="240"/>
        <v>0</v>
      </c>
      <c r="GO441" s="40">
        <f t="shared" si="257"/>
        <v>339141</v>
      </c>
      <c r="GP441" s="40">
        <f t="shared" si="258"/>
        <v>2124096</v>
      </c>
      <c r="GQ441" s="40">
        <f t="shared" si="259"/>
        <v>2124096</v>
      </c>
      <c r="GR441" s="39" t="str">
        <f>IFERROR(VLOOKUP(CONCATENATE(C441,R441,S441),'Clientes Afectados'!$L$4:$M$249,2,0),"NO")</f>
        <v>NO</v>
      </c>
      <c r="GS441" s="64">
        <f t="shared" si="239"/>
        <v>30</v>
      </c>
      <c r="GT441" s="39" t="e">
        <f>+IF(GS441&gt;#REF!,"SI","NO")</f>
        <v>#REF!</v>
      </c>
    </row>
    <row r="442" spans="1:202" x14ac:dyDescent="0.25">
      <c r="A442" s="35">
        <v>42856</v>
      </c>
      <c r="B442" s="36">
        <v>1594986</v>
      </c>
      <c r="C442" s="36">
        <v>984572</v>
      </c>
      <c r="D442" s="36">
        <v>984572</v>
      </c>
      <c r="E442" s="37" t="s">
        <v>348</v>
      </c>
      <c r="F442" s="37" t="s">
        <v>229</v>
      </c>
      <c r="G442" s="37" t="s">
        <v>326</v>
      </c>
      <c r="H442" s="85" t="s">
        <v>231</v>
      </c>
      <c r="I442" s="37" t="s">
        <v>232</v>
      </c>
      <c r="J442" s="37" t="s">
        <v>233</v>
      </c>
      <c r="K442" s="37" t="s">
        <v>234</v>
      </c>
      <c r="L442" s="37" t="s">
        <v>235</v>
      </c>
      <c r="M442" s="37" t="s">
        <v>280</v>
      </c>
      <c r="N442" s="37" t="s">
        <v>327</v>
      </c>
      <c r="O442" s="37" t="s">
        <v>327</v>
      </c>
      <c r="P442" s="37" t="s">
        <v>239</v>
      </c>
      <c r="Q442" s="37" t="s">
        <v>240</v>
      </c>
      <c r="R442" s="38">
        <v>42830</v>
      </c>
      <c r="S442" s="38">
        <v>42860</v>
      </c>
      <c r="T442" s="38">
        <v>42863</v>
      </c>
      <c r="U442" s="36">
        <v>195225232</v>
      </c>
      <c r="V442" s="36">
        <v>258823</v>
      </c>
      <c r="W442" s="36">
        <v>0</v>
      </c>
      <c r="X442" s="36">
        <v>89170</v>
      </c>
      <c r="Y442" s="36">
        <v>0</v>
      </c>
      <c r="Z442" s="36">
        <v>0</v>
      </c>
      <c r="AA442" s="36">
        <v>0</v>
      </c>
      <c r="AB442" s="36">
        <v>0</v>
      </c>
      <c r="AC442" s="36">
        <v>0</v>
      </c>
      <c r="AD442" s="36">
        <v>676</v>
      </c>
      <c r="AE442" s="36">
        <v>676</v>
      </c>
      <c r="AF442" s="36">
        <v>676</v>
      </c>
      <c r="AG442" s="36">
        <v>676</v>
      </c>
      <c r="AH442" s="36">
        <v>82901</v>
      </c>
      <c r="AI442" s="36">
        <v>1286</v>
      </c>
      <c r="AJ442" s="36">
        <v>0</v>
      </c>
      <c r="AK442" s="36">
        <v>18560689</v>
      </c>
      <c r="AL442" s="36"/>
      <c r="AM442" s="36"/>
      <c r="AN442" s="36">
        <v>0</v>
      </c>
      <c r="AO442" s="36"/>
      <c r="AP442" s="36"/>
      <c r="AQ442" s="36">
        <v>0</v>
      </c>
      <c r="AR442" s="36">
        <v>0</v>
      </c>
      <c r="AS442" s="36">
        <v>0</v>
      </c>
      <c r="AT442" s="36">
        <v>382843</v>
      </c>
      <c r="AU442" s="36">
        <v>0</v>
      </c>
      <c r="AV442" s="36">
        <v>0</v>
      </c>
      <c r="AW442" s="36"/>
      <c r="AX442" s="36">
        <v>0</v>
      </c>
      <c r="AY442" s="36">
        <v>426877</v>
      </c>
      <c r="AZ442" s="36">
        <v>3890579</v>
      </c>
      <c r="BA442" s="36">
        <v>0</v>
      </c>
      <c r="BB442" s="36">
        <v>0</v>
      </c>
      <c r="BC442" s="36">
        <v>0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0</v>
      </c>
      <c r="BM442" s="36">
        <v>0</v>
      </c>
      <c r="BN442" s="36">
        <v>0</v>
      </c>
      <c r="BO442" s="36">
        <v>0</v>
      </c>
      <c r="BP442" s="36">
        <v>0</v>
      </c>
      <c r="BQ442" s="36">
        <v>0</v>
      </c>
      <c r="BR442" s="36">
        <v>0</v>
      </c>
      <c r="BS442" s="36">
        <v>0</v>
      </c>
      <c r="BT442" s="36">
        <v>0</v>
      </c>
      <c r="BU442" s="36">
        <v>0</v>
      </c>
      <c r="BV442" s="36">
        <v>0</v>
      </c>
      <c r="BW442" s="36">
        <v>0</v>
      </c>
      <c r="BX442" s="36">
        <v>0</v>
      </c>
      <c r="BY442" s="36">
        <v>0</v>
      </c>
      <c r="BZ442" s="36">
        <v>0</v>
      </c>
      <c r="CA442" s="36">
        <v>0</v>
      </c>
      <c r="CB442" s="36">
        <v>0</v>
      </c>
      <c r="CC442" s="36">
        <v>0</v>
      </c>
      <c r="CD442" s="36">
        <v>19617795</v>
      </c>
      <c r="CE442" s="36">
        <v>23345176</v>
      </c>
      <c r="CF442" s="36">
        <v>0</v>
      </c>
      <c r="CG442" s="36">
        <v>3727381</v>
      </c>
      <c r="CH442" s="36">
        <v>0</v>
      </c>
      <c r="CI442" s="36">
        <v>0</v>
      </c>
      <c r="CJ442" s="36">
        <v>0</v>
      </c>
      <c r="CK442" s="36">
        <v>0</v>
      </c>
      <c r="CL442" s="36">
        <v>3727381</v>
      </c>
      <c r="CM442" s="36">
        <v>-23345176</v>
      </c>
      <c r="CN442" s="36">
        <v>0</v>
      </c>
      <c r="CO442" s="36">
        <v>0</v>
      </c>
      <c r="CP442" s="36">
        <v>0</v>
      </c>
      <c r="CQ442" s="36">
        <v>0</v>
      </c>
      <c r="CR442" s="36">
        <v>0</v>
      </c>
      <c r="CS442" s="36">
        <v>0</v>
      </c>
      <c r="CT442" s="36">
        <v>0</v>
      </c>
      <c r="CU442" s="36">
        <v>0</v>
      </c>
      <c r="CV442" s="36">
        <v>0</v>
      </c>
      <c r="CW442" s="36">
        <v>0</v>
      </c>
      <c r="CX442" s="36">
        <v>0</v>
      </c>
      <c r="CY442" s="36">
        <v>0</v>
      </c>
      <c r="CZ442" s="36">
        <v>0</v>
      </c>
      <c r="DA442" s="36">
        <v>0</v>
      </c>
      <c r="DB442" s="36">
        <v>0</v>
      </c>
      <c r="DC442" s="36">
        <v>0</v>
      </c>
      <c r="DD442" s="36">
        <v>0</v>
      </c>
      <c r="DE442" s="36">
        <v>-23345176</v>
      </c>
      <c r="DF442" s="36">
        <v>0</v>
      </c>
      <c r="DG442" s="36">
        <v>0</v>
      </c>
      <c r="DH442" s="36">
        <v>0</v>
      </c>
      <c r="DI442" s="36">
        <v>0</v>
      </c>
      <c r="DJ442" s="36">
        <v>0</v>
      </c>
      <c r="DK442" s="36">
        <v>0</v>
      </c>
      <c r="DL442" s="36">
        <v>0</v>
      </c>
      <c r="DM442" s="36">
        <v>0</v>
      </c>
      <c r="DN442" s="36">
        <v>0</v>
      </c>
      <c r="DO442" s="36">
        <v>0</v>
      </c>
      <c r="DP442" s="36">
        <v>0</v>
      </c>
      <c r="DQ442" s="36">
        <v>0</v>
      </c>
      <c r="DR442" s="36">
        <v>0</v>
      </c>
      <c r="DS442" s="36">
        <v>0</v>
      </c>
      <c r="DT442" s="36">
        <v>0</v>
      </c>
      <c r="DU442" s="36">
        <v>0</v>
      </c>
      <c r="DV442" s="36">
        <v>0</v>
      </c>
      <c r="DW442" s="36">
        <v>0</v>
      </c>
      <c r="DX442" s="36">
        <v>0</v>
      </c>
      <c r="DY442" s="36">
        <v>0</v>
      </c>
      <c r="DZ442" s="36">
        <v>0</v>
      </c>
      <c r="EA442" s="36">
        <v>0</v>
      </c>
      <c r="EB442" s="36">
        <v>0</v>
      </c>
      <c r="EC442" s="36">
        <v>0</v>
      </c>
      <c r="ED442" s="36">
        <v>0</v>
      </c>
      <c r="EE442" s="36">
        <v>0</v>
      </c>
      <c r="EF442" s="36">
        <v>0</v>
      </c>
      <c r="EG442" s="36">
        <v>0</v>
      </c>
      <c r="EH442" s="36">
        <v>0</v>
      </c>
      <c r="EI442" s="36">
        <v>0</v>
      </c>
      <c r="EJ442" s="36">
        <v>0</v>
      </c>
      <c r="EK442" s="36">
        <v>0</v>
      </c>
      <c r="EL442" s="36">
        <v>0</v>
      </c>
      <c r="EM442" s="36">
        <v>0</v>
      </c>
      <c r="EN442" s="36">
        <v>0</v>
      </c>
      <c r="EO442" s="36">
        <v>0</v>
      </c>
      <c r="EP442" s="36">
        <v>0</v>
      </c>
      <c r="EQ442" s="36">
        <v>0</v>
      </c>
      <c r="ER442" s="36">
        <v>0</v>
      </c>
      <c r="ES442" s="36">
        <v>0</v>
      </c>
      <c r="ET442" s="36">
        <v>0</v>
      </c>
      <c r="EU442" s="36">
        <v>0</v>
      </c>
      <c r="EV442" s="36">
        <v>0</v>
      </c>
      <c r="EW442" s="36">
        <v>0</v>
      </c>
      <c r="EX442" s="36">
        <v>0</v>
      </c>
      <c r="EY442" s="36">
        <v>0</v>
      </c>
      <c r="EZ442" s="36">
        <v>0</v>
      </c>
      <c r="FA442" s="36">
        <v>0</v>
      </c>
      <c r="FB442" s="36">
        <v>0</v>
      </c>
      <c r="FC442" s="36">
        <v>0</v>
      </c>
      <c r="FD442" s="36">
        <v>0</v>
      </c>
      <c r="FE442" s="36">
        <v>0</v>
      </c>
      <c r="FF442" s="36">
        <v>0</v>
      </c>
      <c r="FG442" s="36">
        <v>0</v>
      </c>
      <c r="FH442" s="36">
        <v>0</v>
      </c>
      <c r="FI442" s="36">
        <v>0</v>
      </c>
      <c r="FJ442" s="36">
        <v>0</v>
      </c>
      <c r="FK442" s="36">
        <v>0</v>
      </c>
      <c r="FL442" s="36">
        <v>0</v>
      </c>
      <c r="FM442" s="36">
        <v>0</v>
      </c>
      <c r="FN442" s="36">
        <v>0</v>
      </c>
      <c r="FO442" s="36">
        <v>0</v>
      </c>
      <c r="FP442" s="36">
        <v>0</v>
      </c>
      <c r="FQ442" s="36">
        <v>3727381</v>
      </c>
      <c r="FR442" s="36">
        <v>0</v>
      </c>
      <c r="FS442" s="37"/>
      <c r="FT442" s="39">
        <f t="shared" si="241"/>
        <v>69665</v>
      </c>
      <c r="FU442" s="39">
        <f t="shared" si="242"/>
        <v>1081</v>
      </c>
      <c r="FV442" s="39">
        <f t="shared" si="243"/>
        <v>0</v>
      </c>
      <c r="FW442" s="39">
        <f t="shared" si="244"/>
        <v>15597218</v>
      </c>
      <c r="FX442" s="39">
        <f t="shared" si="245"/>
        <v>0</v>
      </c>
      <c r="FY442" s="39">
        <f t="shared" si="246"/>
        <v>321717</v>
      </c>
      <c r="FZ442" s="39">
        <f t="shared" si="247"/>
        <v>0</v>
      </c>
      <c r="GA442" s="39">
        <f t="shared" si="248"/>
        <v>358720</v>
      </c>
      <c r="GB442" s="39">
        <f t="shared" si="249"/>
        <v>3269394</v>
      </c>
      <c r="GC442" s="39">
        <f t="shared" si="250"/>
        <v>0</v>
      </c>
      <c r="GD442" s="39">
        <f t="shared" si="251"/>
        <v>0</v>
      </c>
      <c r="GE442" s="39">
        <f t="shared" si="252"/>
        <v>0</v>
      </c>
      <c r="GF442" s="39"/>
      <c r="GG442" s="39"/>
      <c r="GH442" s="39">
        <f t="shared" si="253"/>
        <v>0</v>
      </c>
      <c r="GI442" s="39">
        <f t="shared" si="254"/>
        <v>0</v>
      </c>
      <c r="GJ442" s="39">
        <f t="shared" si="255"/>
        <v>19617795</v>
      </c>
      <c r="GK442" s="39"/>
      <c r="GL442" s="39">
        <f t="shared" si="256"/>
        <v>0</v>
      </c>
      <c r="GM442" s="39"/>
      <c r="GN442" s="39">
        <f t="shared" si="240"/>
        <v>0</v>
      </c>
      <c r="GO442" s="40">
        <f t="shared" si="257"/>
        <v>3727381</v>
      </c>
      <c r="GP442" s="40">
        <f t="shared" si="258"/>
        <v>23345176</v>
      </c>
      <c r="GQ442" s="40">
        <f t="shared" si="259"/>
        <v>23345176</v>
      </c>
      <c r="GR442" s="39" t="str">
        <f>IFERROR(VLOOKUP(CONCATENATE(C442,R442,S442),'Clientes Afectados'!$L$4:$M$249,2,0),"NO")</f>
        <v>NO</v>
      </c>
      <c r="GS442" s="64">
        <f t="shared" si="239"/>
        <v>30</v>
      </c>
      <c r="GT442" s="39" t="e">
        <f>+IF(GS442&gt;#REF!,"SI","NO")</f>
        <v>#REF!</v>
      </c>
    </row>
    <row r="443" spans="1:202" x14ac:dyDescent="0.25">
      <c r="A443" s="35">
        <v>42856</v>
      </c>
      <c r="B443" s="36">
        <v>1594986</v>
      </c>
      <c r="C443" s="36">
        <v>985980</v>
      </c>
      <c r="D443" s="36">
        <v>985980</v>
      </c>
      <c r="E443" s="37" t="s">
        <v>349</v>
      </c>
      <c r="F443" s="37" t="s">
        <v>229</v>
      </c>
      <c r="G443" s="37" t="s">
        <v>329</v>
      </c>
      <c r="H443" s="85" t="s">
        <v>231</v>
      </c>
      <c r="I443" s="37" t="s">
        <v>232</v>
      </c>
      <c r="J443" s="37" t="s">
        <v>233</v>
      </c>
      <c r="K443" s="37" t="s">
        <v>234</v>
      </c>
      <c r="L443" s="37" t="s">
        <v>235</v>
      </c>
      <c r="M443" s="37" t="s">
        <v>279</v>
      </c>
      <c r="N443" s="37" t="s">
        <v>330</v>
      </c>
      <c r="O443" s="37" t="s">
        <v>330</v>
      </c>
      <c r="P443" s="37" t="s">
        <v>239</v>
      </c>
      <c r="Q443" s="37" t="s">
        <v>240</v>
      </c>
      <c r="R443" s="38">
        <v>42830</v>
      </c>
      <c r="S443" s="38">
        <v>42860</v>
      </c>
      <c r="T443" s="38">
        <v>42863</v>
      </c>
      <c r="U443" s="36">
        <v>195225232</v>
      </c>
      <c r="V443" s="36">
        <v>56569</v>
      </c>
      <c r="W443" s="36">
        <v>0</v>
      </c>
      <c r="X443" s="36">
        <v>9433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270</v>
      </c>
      <c r="AE443" s="36">
        <v>211</v>
      </c>
      <c r="AF443" s="36">
        <v>149</v>
      </c>
      <c r="AG443" s="36">
        <v>149</v>
      </c>
      <c r="AH443" s="36">
        <v>82901</v>
      </c>
      <c r="AI443" s="36">
        <v>1286</v>
      </c>
      <c r="AJ443" s="36">
        <v>0</v>
      </c>
      <c r="AK443" s="36">
        <v>4056671</v>
      </c>
      <c r="AL443" s="36"/>
      <c r="AM443" s="36"/>
      <c r="AN443" s="36">
        <v>0</v>
      </c>
      <c r="AO443" s="36"/>
      <c r="AP443" s="36"/>
      <c r="AQ443" s="36">
        <v>0</v>
      </c>
      <c r="AR443" s="36">
        <v>0</v>
      </c>
      <c r="AS443" s="36">
        <v>0</v>
      </c>
      <c r="AT443" s="36">
        <v>83675</v>
      </c>
      <c r="AU443" s="36">
        <v>0</v>
      </c>
      <c r="AV443" s="36">
        <v>0</v>
      </c>
      <c r="AW443" s="36"/>
      <c r="AX443" s="36">
        <v>0</v>
      </c>
      <c r="AY443" s="36">
        <v>133143</v>
      </c>
      <c r="AZ443" s="36">
        <v>857539</v>
      </c>
      <c r="BA443" s="36">
        <v>0</v>
      </c>
      <c r="BB443" s="36">
        <v>0</v>
      </c>
      <c r="BC443" s="36">
        <v>0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0</v>
      </c>
      <c r="BM443" s="36">
        <v>0</v>
      </c>
      <c r="BN443" s="36">
        <v>0</v>
      </c>
      <c r="BO443" s="36">
        <v>0</v>
      </c>
      <c r="BP443" s="36">
        <v>0</v>
      </c>
      <c r="BQ443" s="36">
        <v>0</v>
      </c>
      <c r="BR443" s="36">
        <v>0</v>
      </c>
      <c r="BS443" s="36">
        <v>0</v>
      </c>
      <c r="BT443" s="36">
        <v>0</v>
      </c>
      <c r="BU443" s="36">
        <v>0</v>
      </c>
      <c r="BV443" s="36">
        <v>0</v>
      </c>
      <c r="BW443" s="36">
        <v>0</v>
      </c>
      <c r="BX443" s="36">
        <v>0</v>
      </c>
      <c r="BY443" s="36">
        <v>0</v>
      </c>
      <c r="BZ443" s="36">
        <v>0</v>
      </c>
      <c r="CA443" s="36">
        <v>0</v>
      </c>
      <c r="CB443" s="36">
        <v>0</v>
      </c>
      <c r="CC443" s="36">
        <v>0</v>
      </c>
      <c r="CD443" s="36">
        <v>4382534</v>
      </c>
      <c r="CE443" s="36">
        <v>5215215</v>
      </c>
      <c r="CF443" s="36">
        <v>0</v>
      </c>
      <c r="CG443" s="36">
        <v>832681</v>
      </c>
      <c r="CH443" s="36">
        <v>0</v>
      </c>
      <c r="CI443" s="36">
        <v>0</v>
      </c>
      <c r="CJ443" s="36">
        <v>0</v>
      </c>
      <c r="CK443" s="36">
        <v>0</v>
      </c>
      <c r="CL443" s="36">
        <v>832681</v>
      </c>
      <c r="CM443" s="36">
        <v>-5215215</v>
      </c>
      <c r="CN443" s="36">
        <v>0</v>
      </c>
      <c r="CO443" s="36">
        <v>0</v>
      </c>
      <c r="CP443" s="36">
        <v>0</v>
      </c>
      <c r="CQ443" s="36">
        <v>0</v>
      </c>
      <c r="CR443" s="36">
        <v>0</v>
      </c>
      <c r="CS443" s="36">
        <v>0</v>
      </c>
      <c r="CT443" s="36">
        <v>0</v>
      </c>
      <c r="CU443" s="36">
        <v>0</v>
      </c>
      <c r="CV443" s="36">
        <v>0</v>
      </c>
      <c r="CW443" s="36">
        <v>0</v>
      </c>
      <c r="CX443" s="36">
        <v>0</v>
      </c>
      <c r="CY443" s="36">
        <v>0</v>
      </c>
      <c r="CZ443" s="36">
        <v>0</v>
      </c>
      <c r="DA443" s="36">
        <v>0</v>
      </c>
      <c r="DB443" s="36">
        <v>0</v>
      </c>
      <c r="DC443" s="36">
        <v>0</v>
      </c>
      <c r="DD443" s="36">
        <v>0</v>
      </c>
      <c r="DE443" s="36">
        <v>-5215215</v>
      </c>
      <c r="DF443" s="36">
        <v>0</v>
      </c>
      <c r="DG443" s="36">
        <v>0</v>
      </c>
      <c r="DH443" s="36">
        <v>0</v>
      </c>
      <c r="DI443" s="36">
        <v>0</v>
      </c>
      <c r="DJ443" s="36">
        <v>0</v>
      </c>
      <c r="DK443" s="36">
        <v>0</v>
      </c>
      <c r="DL443" s="36">
        <v>0</v>
      </c>
      <c r="DM443" s="36">
        <v>0</v>
      </c>
      <c r="DN443" s="36">
        <v>0</v>
      </c>
      <c r="DO443" s="36">
        <v>0</v>
      </c>
      <c r="DP443" s="36">
        <v>0</v>
      </c>
      <c r="DQ443" s="36">
        <v>0</v>
      </c>
      <c r="DR443" s="36">
        <v>0</v>
      </c>
      <c r="DS443" s="36">
        <v>0</v>
      </c>
      <c r="DT443" s="36">
        <v>0</v>
      </c>
      <c r="DU443" s="36">
        <v>0</v>
      </c>
      <c r="DV443" s="36">
        <v>0</v>
      </c>
      <c r="DW443" s="36">
        <v>0</v>
      </c>
      <c r="DX443" s="36">
        <v>0</v>
      </c>
      <c r="DY443" s="36">
        <v>0</v>
      </c>
      <c r="DZ443" s="36">
        <v>0</v>
      </c>
      <c r="EA443" s="36">
        <v>0</v>
      </c>
      <c r="EB443" s="36">
        <v>0</v>
      </c>
      <c r="EC443" s="36">
        <v>0</v>
      </c>
      <c r="ED443" s="36">
        <v>0</v>
      </c>
      <c r="EE443" s="36">
        <v>0</v>
      </c>
      <c r="EF443" s="36">
        <v>0</v>
      </c>
      <c r="EG443" s="36">
        <v>0</v>
      </c>
      <c r="EH443" s="36">
        <v>0</v>
      </c>
      <c r="EI443" s="36">
        <v>0</v>
      </c>
      <c r="EJ443" s="36">
        <v>0</v>
      </c>
      <c r="EK443" s="36">
        <v>0</v>
      </c>
      <c r="EL443" s="36">
        <v>0</v>
      </c>
      <c r="EM443" s="36">
        <v>0</v>
      </c>
      <c r="EN443" s="36">
        <v>0</v>
      </c>
      <c r="EO443" s="36">
        <v>0</v>
      </c>
      <c r="EP443" s="36">
        <v>0</v>
      </c>
      <c r="EQ443" s="36">
        <v>0</v>
      </c>
      <c r="ER443" s="36">
        <v>0</v>
      </c>
      <c r="ES443" s="36">
        <v>0</v>
      </c>
      <c r="ET443" s="36">
        <v>0</v>
      </c>
      <c r="EU443" s="36">
        <v>0</v>
      </c>
      <c r="EV443" s="36">
        <v>0</v>
      </c>
      <c r="EW443" s="36">
        <v>0</v>
      </c>
      <c r="EX443" s="36">
        <v>0</v>
      </c>
      <c r="EY443" s="36">
        <v>0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0</v>
      </c>
      <c r="FF443" s="36">
        <v>0</v>
      </c>
      <c r="FG443" s="36">
        <v>0</v>
      </c>
      <c r="FH443" s="36">
        <v>0</v>
      </c>
      <c r="FI443" s="36">
        <v>0</v>
      </c>
      <c r="FJ443" s="36">
        <v>0</v>
      </c>
      <c r="FK443" s="36">
        <v>0</v>
      </c>
      <c r="FL443" s="36">
        <v>0</v>
      </c>
      <c r="FM443" s="36">
        <v>0</v>
      </c>
      <c r="FN443" s="36">
        <v>0</v>
      </c>
      <c r="FO443" s="36">
        <v>0</v>
      </c>
      <c r="FP443" s="36">
        <v>0</v>
      </c>
      <c r="FQ443" s="36">
        <v>832681</v>
      </c>
      <c r="FR443" s="36">
        <v>0</v>
      </c>
      <c r="FS443" s="37"/>
      <c r="FT443" s="39">
        <f t="shared" si="241"/>
        <v>69665</v>
      </c>
      <c r="FU443" s="39">
        <f t="shared" si="242"/>
        <v>1081</v>
      </c>
      <c r="FV443" s="39">
        <f t="shared" si="243"/>
        <v>0</v>
      </c>
      <c r="FW443" s="39">
        <f t="shared" si="244"/>
        <v>3408967</v>
      </c>
      <c r="FX443" s="39">
        <f t="shared" si="245"/>
        <v>0</v>
      </c>
      <c r="FY443" s="39">
        <f t="shared" si="246"/>
        <v>70315</v>
      </c>
      <c r="FZ443" s="39">
        <f t="shared" si="247"/>
        <v>0</v>
      </c>
      <c r="GA443" s="39">
        <f t="shared" si="248"/>
        <v>111885</v>
      </c>
      <c r="GB443" s="39">
        <f t="shared" si="249"/>
        <v>720621</v>
      </c>
      <c r="GC443" s="39">
        <f t="shared" si="250"/>
        <v>0</v>
      </c>
      <c r="GD443" s="39">
        <f t="shared" si="251"/>
        <v>0</v>
      </c>
      <c r="GE443" s="39">
        <f t="shared" si="252"/>
        <v>0</v>
      </c>
      <c r="GF443" s="39"/>
      <c r="GG443" s="39"/>
      <c r="GH443" s="39">
        <f t="shared" si="253"/>
        <v>0</v>
      </c>
      <c r="GI443" s="39">
        <f t="shared" si="254"/>
        <v>0</v>
      </c>
      <c r="GJ443" s="39">
        <f t="shared" si="255"/>
        <v>4382534</v>
      </c>
      <c r="GK443" s="39"/>
      <c r="GL443" s="39">
        <f t="shared" si="256"/>
        <v>0</v>
      </c>
      <c r="GM443" s="39"/>
      <c r="GN443" s="39">
        <f t="shared" si="240"/>
        <v>0</v>
      </c>
      <c r="GO443" s="40">
        <f t="shared" si="257"/>
        <v>832681</v>
      </c>
      <c r="GP443" s="40">
        <f t="shared" si="258"/>
        <v>5215215</v>
      </c>
      <c r="GQ443" s="40">
        <f t="shared" si="259"/>
        <v>5215215</v>
      </c>
      <c r="GR443" s="39" t="str">
        <f>IFERROR(VLOOKUP(CONCATENATE(C443,R443,S443),'Clientes Afectados'!$L$4:$M$249,2,0),"NO")</f>
        <v>NO</v>
      </c>
      <c r="GS443" s="64">
        <f t="shared" si="239"/>
        <v>30</v>
      </c>
      <c r="GT443" s="39" t="e">
        <f>+IF(GS443&gt;#REF!,"SI","NO")</f>
        <v>#REF!</v>
      </c>
    </row>
    <row r="444" spans="1:202" x14ac:dyDescent="0.25">
      <c r="A444" s="35">
        <v>42856</v>
      </c>
      <c r="B444" s="36">
        <v>1594986</v>
      </c>
      <c r="C444" s="36">
        <v>1027882</v>
      </c>
      <c r="D444" s="36">
        <v>1027882</v>
      </c>
      <c r="E444" s="37" t="s">
        <v>350</v>
      </c>
      <c r="F444" s="37" t="s">
        <v>229</v>
      </c>
      <c r="G444" s="37" t="s">
        <v>332</v>
      </c>
      <c r="H444" s="85" t="s">
        <v>231</v>
      </c>
      <c r="I444" s="37" t="s">
        <v>244</v>
      </c>
      <c r="J444" s="37" t="s">
        <v>233</v>
      </c>
      <c r="K444" s="37" t="s">
        <v>234</v>
      </c>
      <c r="L444" s="37" t="s">
        <v>235</v>
      </c>
      <c r="M444" s="37" t="s">
        <v>279</v>
      </c>
      <c r="N444" s="37" t="s">
        <v>280</v>
      </c>
      <c r="O444" s="37" t="s">
        <v>280</v>
      </c>
      <c r="P444" s="37" t="s">
        <v>239</v>
      </c>
      <c r="Q444" s="37" t="s">
        <v>240</v>
      </c>
      <c r="R444" s="38">
        <v>42800</v>
      </c>
      <c r="S444" s="38">
        <v>42860</v>
      </c>
      <c r="T444" s="38">
        <v>42863</v>
      </c>
      <c r="U444" s="36">
        <v>195225232</v>
      </c>
      <c r="V444" s="36">
        <v>607130</v>
      </c>
      <c r="W444" s="36">
        <v>0</v>
      </c>
      <c r="X444" s="36">
        <v>152841</v>
      </c>
      <c r="Y444" s="36">
        <v>0</v>
      </c>
      <c r="Z444" s="36">
        <v>0</v>
      </c>
      <c r="AA444" s="36">
        <v>0</v>
      </c>
      <c r="AB444" s="36">
        <v>0</v>
      </c>
      <c r="AC444" s="36">
        <v>0</v>
      </c>
      <c r="AD444" s="36">
        <v>654</v>
      </c>
      <c r="AE444" s="36">
        <v>685</v>
      </c>
      <c r="AF444" s="36">
        <v>644</v>
      </c>
      <c r="AG444" s="36">
        <v>1287</v>
      </c>
      <c r="AH444" s="36">
        <v>82901</v>
      </c>
      <c r="AI444" s="36">
        <v>1286</v>
      </c>
      <c r="AJ444" s="36">
        <v>0</v>
      </c>
      <c r="AK444" s="36">
        <v>43538446</v>
      </c>
      <c r="AL444" s="36"/>
      <c r="AM444" s="36"/>
      <c r="AN444" s="36">
        <v>0</v>
      </c>
      <c r="AO444" s="36"/>
      <c r="AP444" s="36"/>
      <c r="AQ444" s="36">
        <v>0</v>
      </c>
      <c r="AR444" s="36">
        <v>0</v>
      </c>
      <c r="AS444" s="36">
        <v>0</v>
      </c>
      <c r="AT444" s="36">
        <v>898049</v>
      </c>
      <c r="AU444" s="36">
        <v>0</v>
      </c>
      <c r="AV444" s="36">
        <v>0</v>
      </c>
      <c r="AW444" s="36"/>
      <c r="AX444" s="36">
        <v>0</v>
      </c>
      <c r="AY444" s="36">
        <v>864449</v>
      </c>
      <c r="AZ444" s="36">
        <v>7407983</v>
      </c>
      <c r="BA444" s="36">
        <v>0</v>
      </c>
      <c r="BB444" s="36">
        <v>0</v>
      </c>
      <c r="BC444" s="36">
        <v>0</v>
      </c>
      <c r="BD444" s="36">
        <v>0</v>
      </c>
      <c r="BE444" s="36">
        <v>0</v>
      </c>
      <c r="BF444" s="36">
        <v>0</v>
      </c>
      <c r="BG444" s="36">
        <v>0</v>
      </c>
      <c r="BH444" s="36">
        <v>0</v>
      </c>
      <c r="BI444" s="36">
        <v>0</v>
      </c>
      <c r="BJ444" s="36">
        <v>0</v>
      </c>
      <c r="BK444" s="36">
        <v>0</v>
      </c>
      <c r="BL444" s="36">
        <v>0</v>
      </c>
      <c r="BM444" s="36">
        <v>0</v>
      </c>
      <c r="BN444" s="36">
        <v>0</v>
      </c>
      <c r="BO444" s="36">
        <v>0</v>
      </c>
      <c r="BP444" s="36">
        <v>-22466468</v>
      </c>
      <c r="BQ444" s="36">
        <v>0</v>
      </c>
      <c r="BR444" s="36">
        <v>0</v>
      </c>
      <c r="BS444" s="36">
        <v>0</v>
      </c>
      <c r="BT444" s="36">
        <v>0</v>
      </c>
      <c r="BU444" s="36">
        <v>0</v>
      </c>
      <c r="BV444" s="36">
        <v>0</v>
      </c>
      <c r="BW444" s="36">
        <v>0</v>
      </c>
      <c r="BX444" s="36">
        <v>0</v>
      </c>
      <c r="BY444" s="36">
        <v>0</v>
      </c>
      <c r="BZ444" s="36">
        <v>0</v>
      </c>
      <c r="CA444" s="36">
        <v>0</v>
      </c>
      <c r="CB444" s="36">
        <v>0</v>
      </c>
      <c r="CC444" s="36">
        <v>0</v>
      </c>
      <c r="CD444" s="36">
        <v>25484577</v>
      </c>
      <c r="CE444" s="36">
        <v>30326647</v>
      </c>
      <c r="CF444" s="36">
        <v>0</v>
      </c>
      <c r="CG444" s="36">
        <v>4842070</v>
      </c>
      <c r="CH444" s="36">
        <v>0</v>
      </c>
      <c r="CI444" s="36">
        <v>0</v>
      </c>
      <c r="CJ444" s="36">
        <v>0</v>
      </c>
      <c r="CK444" s="36">
        <v>0</v>
      </c>
      <c r="CL444" s="36">
        <v>4842070</v>
      </c>
      <c r="CM444" s="36">
        <v>-30326647</v>
      </c>
      <c r="CN444" s="36">
        <v>0</v>
      </c>
      <c r="CO444" s="36">
        <v>0</v>
      </c>
      <c r="CP444" s="36">
        <v>0</v>
      </c>
      <c r="CQ444" s="36">
        <v>0</v>
      </c>
      <c r="CR444" s="36">
        <v>0</v>
      </c>
      <c r="CS444" s="36">
        <v>0</v>
      </c>
      <c r="CT444" s="36">
        <v>0</v>
      </c>
      <c r="CU444" s="36">
        <v>0</v>
      </c>
      <c r="CV444" s="36">
        <v>0</v>
      </c>
      <c r="CW444" s="36">
        <v>0</v>
      </c>
      <c r="CX444" s="36">
        <v>0</v>
      </c>
      <c r="CY444" s="36">
        <v>0</v>
      </c>
      <c r="CZ444" s="36">
        <v>0</v>
      </c>
      <c r="DA444" s="36">
        <v>0</v>
      </c>
      <c r="DB444" s="36">
        <v>0</v>
      </c>
      <c r="DC444" s="36">
        <v>0</v>
      </c>
      <c r="DD444" s="36">
        <v>0</v>
      </c>
      <c r="DE444" s="36">
        <v>-30326647</v>
      </c>
      <c r="DF444" s="36">
        <v>0</v>
      </c>
      <c r="DG444" s="36">
        <v>0</v>
      </c>
      <c r="DH444" s="36">
        <v>0</v>
      </c>
      <c r="DI444" s="36">
        <v>0</v>
      </c>
      <c r="DJ444" s="36">
        <v>0</v>
      </c>
      <c r="DK444" s="36">
        <v>0</v>
      </c>
      <c r="DL444" s="36">
        <v>0</v>
      </c>
      <c r="DM444" s="36">
        <v>0</v>
      </c>
      <c r="DN444" s="36">
        <v>0</v>
      </c>
      <c r="DO444" s="36">
        <v>0</v>
      </c>
      <c r="DP444" s="36">
        <v>0</v>
      </c>
      <c r="DQ444" s="36">
        <v>0</v>
      </c>
      <c r="DR444" s="36">
        <v>0</v>
      </c>
      <c r="DS444" s="36">
        <v>0</v>
      </c>
      <c r="DT444" s="36">
        <v>0</v>
      </c>
      <c r="DU444" s="36">
        <v>0</v>
      </c>
      <c r="DV444" s="36">
        <v>0</v>
      </c>
      <c r="DW444" s="36">
        <v>0</v>
      </c>
      <c r="DX444" s="36">
        <v>0</v>
      </c>
      <c r="DY444" s="36">
        <v>0</v>
      </c>
      <c r="DZ444" s="36">
        <v>0</v>
      </c>
      <c r="EA444" s="36">
        <v>0</v>
      </c>
      <c r="EB444" s="36">
        <v>0</v>
      </c>
      <c r="EC444" s="36">
        <v>0</v>
      </c>
      <c r="ED444" s="36">
        <v>0</v>
      </c>
      <c r="EE444" s="36">
        <v>0</v>
      </c>
      <c r="EF444" s="36">
        <v>0</v>
      </c>
      <c r="EG444" s="36">
        <v>0</v>
      </c>
      <c r="EH444" s="36">
        <v>0</v>
      </c>
      <c r="EI444" s="36">
        <v>0</v>
      </c>
      <c r="EJ444" s="36">
        <v>0</v>
      </c>
      <c r="EK444" s="36">
        <v>0</v>
      </c>
      <c r="EL444" s="36">
        <v>0</v>
      </c>
      <c r="EM444" s="36">
        <v>0</v>
      </c>
      <c r="EN444" s="36">
        <v>0</v>
      </c>
      <c r="EO444" s="36">
        <v>0</v>
      </c>
      <c r="EP444" s="36">
        <v>0</v>
      </c>
      <c r="EQ444" s="36">
        <v>0</v>
      </c>
      <c r="ER444" s="36">
        <v>0</v>
      </c>
      <c r="ES444" s="36">
        <v>0</v>
      </c>
      <c r="ET444" s="36">
        <v>0</v>
      </c>
      <c r="EU444" s="36">
        <v>0</v>
      </c>
      <c r="EV444" s="36">
        <v>0</v>
      </c>
      <c r="EW444" s="36">
        <v>0</v>
      </c>
      <c r="EX444" s="36">
        <v>0</v>
      </c>
      <c r="EY444" s="36">
        <v>0</v>
      </c>
      <c r="EZ444" s="36">
        <v>0</v>
      </c>
      <c r="FA444" s="36">
        <v>0</v>
      </c>
      <c r="FB444" s="36">
        <v>0</v>
      </c>
      <c r="FC444" s="36">
        <v>0</v>
      </c>
      <c r="FD444" s="36">
        <v>0</v>
      </c>
      <c r="FE444" s="36">
        <v>0</v>
      </c>
      <c r="FF444" s="36">
        <v>0</v>
      </c>
      <c r="FG444" s="36">
        <v>0</v>
      </c>
      <c r="FH444" s="36">
        <v>0</v>
      </c>
      <c r="FI444" s="36">
        <v>0</v>
      </c>
      <c r="FJ444" s="36">
        <v>0</v>
      </c>
      <c r="FK444" s="36">
        <v>0</v>
      </c>
      <c r="FL444" s="36">
        <v>0</v>
      </c>
      <c r="FM444" s="36">
        <v>0</v>
      </c>
      <c r="FN444" s="36">
        <v>0</v>
      </c>
      <c r="FO444" s="36">
        <v>0</v>
      </c>
      <c r="FP444" s="36">
        <v>0</v>
      </c>
      <c r="FQ444" s="36">
        <v>4842070</v>
      </c>
      <c r="FR444" s="36">
        <v>0</v>
      </c>
      <c r="FS444" s="37"/>
      <c r="FT444" s="39">
        <f t="shared" si="241"/>
        <v>69665</v>
      </c>
      <c r="FU444" s="39">
        <f t="shared" si="242"/>
        <v>1081</v>
      </c>
      <c r="FV444" s="39">
        <f t="shared" si="243"/>
        <v>0</v>
      </c>
      <c r="FW444" s="39">
        <f t="shared" si="244"/>
        <v>36586929</v>
      </c>
      <c r="FX444" s="39">
        <f t="shared" si="245"/>
        <v>0</v>
      </c>
      <c r="FY444" s="39">
        <f t="shared" si="246"/>
        <v>754663</v>
      </c>
      <c r="FZ444" s="39">
        <f t="shared" si="247"/>
        <v>0</v>
      </c>
      <c r="GA444" s="39">
        <f t="shared" si="248"/>
        <v>726428</v>
      </c>
      <c r="GB444" s="39">
        <f t="shared" si="249"/>
        <v>6225196</v>
      </c>
      <c r="GC444" s="39">
        <f t="shared" si="250"/>
        <v>0</v>
      </c>
      <c r="GD444" s="39">
        <f t="shared" si="251"/>
        <v>0</v>
      </c>
      <c r="GE444" s="39">
        <f t="shared" si="252"/>
        <v>0</v>
      </c>
      <c r="GF444" s="39"/>
      <c r="GG444" s="39"/>
      <c r="GH444" s="39">
        <f t="shared" si="253"/>
        <v>0</v>
      </c>
      <c r="GI444" s="39">
        <f t="shared" si="254"/>
        <v>0</v>
      </c>
      <c r="GJ444" s="39">
        <f t="shared" si="255"/>
        <v>44363962</v>
      </c>
      <c r="GK444" s="39"/>
      <c r="GL444" s="39">
        <f t="shared" si="256"/>
        <v>-22466468</v>
      </c>
      <c r="GM444" s="39"/>
      <c r="GN444" s="39">
        <f t="shared" si="240"/>
        <v>0</v>
      </c>
      <c r="GO444" s="40">
        <f t="shared" si="257"/>
        <v>8429153</v>
      </c>
      <c r="GP444" s="40">
        <f t="shared" si="258"/>
        <v>52793115</v>
      </c>
      <c r="GQ444" s="40">
        <f t="shared" si="259"/>
        <v>30326647</v>
      </c>
      <c r="GR444" s="39" t="str">
        <f>IFERROR(VLOOKUP(CONCATENATE(C444,R444,S444),'Clientes Afectados'!$L$4:$M$249,2,0),"NO")</f>
        <v>NO</v>
      </c>
      <c r="GS444" s="64">
        <f t="shared" si="239"/>
        <v>60</v>
      </c>
      <c r="GT444" s="39" t="e">
        <f>+IF(GS444&gt;#REF!,"SI","NO")</f>
        <v>#REF!</v>
      </c>
    </row>
    <row r="445" spans="1:202" x14ac:dyDescent="0.25">
      <c r="A445" s="35">
        <v>42856</v>
      </c>
      <c r="B445" s="36">
        <v>1594986</v>
      </c>
      <c r="C445" s="36">
        <v>1263130</v>
      </c>
      <c r="D445" s="36">
        <v>1263130</v>
      </c>
      <c r="E445" s="37" t="s">
        <v>267</v>
      </c>
      <c r="F445" s="37" t="s">
        <v>229</v>
      </c>
      <c r="G445" s="37" t="s">
        <v>268</v>
      </c>
      <c r="H445" s="85" t="s">
        <v>231</v>
      </c>
      <c r="I445" s="37" t="s">
        <v>262</v>
      </c>
      <c r="J445" s="37" t="s">
        <v>233</v>
      </c>
      <c r="K445" s="37" t="s">
        <v>234</v>
      </c>
      <c r="L445" s="37" t="s">
        <v>235</v>
      </c>
      <c r="M445" s="37" t="s">
        <v>269</v>
      </c>
      <c r="N445" s="37" t="s">
        <v>270</v>
      </c>
      <c r="O445" s="37" t="s">
        <v>270</v>
      </c>
      <c r="P445" s="37" t="s">
        <v>239</v>
      </c>
      <c r="Q445" s="37" t="s">
        <v>240</v>
      </c>
      <c r="R445" s="38">
        <v>42830</v>
      </c>
      <c r="S445" s="38">
        <v>42860</v>
      </c>
      <c r="T445" s="38">
        <v>42863</v>
      </c>
      <c r="U445" s="36">
        <v>195225232</v>
      </c>
      <c r="V445" s="36">
        <v>28251</v>
      </c>
      <c r="W445" s="36">
        <v>0</v>
      </c>
      <c r="X445" s="36">
        <v>6386</v>
      </c>
      <c r="Y445" s="36">
        <v>0</v>
      </c>
      <c r="Z445" s="36">
        <v>0</v>
      </c>
      <c r="AA445" s="36">
        <v>0</v>
      </c>
      <c r="AB445" s="36">
        <v>0</v>
      </c>
      <c r="AC445" s="36">
        <v>0</v>
      </c>
      <c r="AD445" s="36">
        <v>51</v>
      </c>
      <c r="AE445" s="36">
        <v>51</v>
      </c>
      <c r="AF445" s="36">
        <v>51</v>
      </c>
      <c r="AG445" s="36">
        <v>51</v>
      </c>
      <c r="AH445" s="36">
        <v>0</v>
      </c>
      <c r="AI445" s="36">
        <v>1286</v>
      </c>
      <c r="AJ445" s="36">
        <v>0</v>
      </c>
      <c r="AK445" s="36">
        <v>2025933</v>
      </c>
      <c r="AL445" s="36"/>
      <c r="AM445" s="36"/>
      <c r="AN445" s="36">
        <v>0</v>
      </c>
      <c r="AO445" s="36"/>
      <c r="AP445" s="36"/>
      <c r="AQ445" s="36">
        <v>0</v>
      </c>
      <c r="AR445" s="36">
        <v>0</v>
      </c>
      <c r="AS445" s="36">
        <v>0</v>
      </c>
      <c r="AT445" s="36">
        <v>41788</v>
      </c>
      <c r="AU445" s="36">
        <v>0</v>
      </c>
      <c r="AV445" s="36">
        <v>0</v>
      </c>
      <c r="AW445" s="36"/>
      <c r="AX445" s="36">
        <v>0</v>
      </c>
      <c r="AY445" s="36">
        <v>32497</v>
      </c>
      <c r="AZ445" s="36">
        <v>293519</v>
      </c>
      <c r="BA445" s="36">
        <v>0</v>
      </c>
      <c r="BB445" s="36">
        <v>0</v>
      </c>
      <c r="BC445" s="36">
        <v>0</v>
      </c>
      <c r="BD445" s="36">
        <v>0</v>
      </c>
      <c r="BE445" s="36">
        <v>0</v>
      </c>
      <c r="BF445" s="36">
        <v>0</v>
      </c>
      <c r="BG445" s="36">
        <v>0</v>
      </c>
      <c r="BH445" s="36">
        <v>0</v>
      </c>
      <c r="BI445" s="36">
        <v>0</v>
      </c>
      <c r="BJ445" s="36">
        <v>0</v>
      </c>
      <c r="BK445" s="36">
        <v>0</v>
      </c>
      <c r="BL445" s="36">
        <v>0</v>
      </c>
      <c r="BM445" s="36">
        <v>0</v>
      </c>
      <c r="BN445" s="36">
        <v>0</v>
      </c>
      <c r="BO445" s="36">
        <v>0</v>
      </c>
      <c r="BP445" s="36">
        <v>0</v>
      </c>
      <c r="BQ445" s="36">
        <v>0</v>
      </c>
      <c r="BR445" s="36">
        <v>0</v>
      </c>
      <c r="BS445" s="36">
        <v>0</v>
      </c>
      <c r="BT445" s="36">
        <v>0</v>
      </c>
      <c r="BU445" s="36">
        <v>0</v>
      </c>
      <c r="BV445" s="36">
        <v>0</v>
      </c>
      <c r="BW445" s="36">
        <v>0</v>
      </c>
      <c r="BX445" s="36">
        <v>0</v>
      </c>
      <c r="BY445" s="36">
        <v>0</v>
      </c>
      <c r="BZ445" s="36">
        <v>0</v>
      </c>
      <c r="CA445" s="36">
        <v>0</v>
      </c>
      <c r="CB445" s="36">
        <v>0</v>
      </c>
      <c r="CC445" s="36">
        <v>0</v>
      </c>
      <c r="CD445" s="36">
        <v>2012625</v>
      </c>
      <c r="CE445" s="36">
        <v>2395024</v>
      </c>
      <c r="CF445" s="36">
        <v>0</v>
      </c>
      <c r="CG445" s="36">
        <v>382399</v>
      </c>
      <c r="CH445" s="36">
        <v>0</v>
      </c>
      <c r="CI445" s="36">
        <v>0</v>
      </c>
      <c r="CJ445" s="36">
        <v>0</v>
      </c>
      <c r="CK445" s="36">
        <v>0</v>
      </c>
      <c r="CL445" s="36">
        <v>382399</v>
      </c>
      <c r="CM445" s="36">
        <v>-2395024</v>
      </c>
      <c r="CN445" s="36">
        <v>0</v>
      </c>
      <c r="CO445" s="36">
        <v>0</v>
      </c>
      <c r="CP445" s="36">
        <v>0</v>
      </c>
      <c r="CQ445" s="36">
        <v>0</v>
      </c>
      <c r="CR445" s="36">
        <v>0</v>
      </c>
      <c r="CS445" s="36">
        <v>0</v>
      </c>
      <c r="CT445" s="36">
        <v>0</v>
      </c>
      <c r="CU445" s="36">
        <v>0</v>
      </c>
      <c r="CV445" s="36">
        <v>0</v>
      </c>
      <c r="CW445" s="36">
        <v>0</v>
      </c>
      <c r="CX445" s="36">
        <v>0</v>
      </c>
      <c r="CY445" s="36">
        <v>0</v>
      </c>
      <c r="CZ445" s="36">
        <v>0</v>
      </c>
      <c r="DA445" s="36">
        <v>0</v>
      </c>
      <c r="DB445" s="36">
        <v>0</v>
      </c>
      <c r="DC445" s="36">
        <v>0</v>
      </c>
      <c r="DD445" s="36">
        <v>0</v>
      </c>
      <c r="DE445" s="36">
        <v>-2395024</v>
      </c>
      <c r="DF445" s="36">
        <v>0</v>
      </c>
      <c r="DG445" s="36">
        <v>0</v>
      </c>
      <c r="DH445" s="36">
        <v>0</v>
      </c>
      <c r="DI445" s="36">
        <v>0</v>
      </c>
      <c r="DJ445" s="36">
        <v>0</v>
      </c>
      <c r="DK445" s="36">
        <v>0</v>
      </c>
      <c r="DL445" s="36">
        <v>0</v>
      </c>
      <c r="DM445" s="36">
        <v>0</v>
      </c>
      <c r="DN445" s="36">
        <v>0</v>
      </c>
      <c r="DO445" s="36">
        <v>0</v>
      </c>
      <c r="DP445" s="36">
        <v>0</v>
      </c>
      <c r="DQ445" s="36">
        <v>0</v>
      </c>
      <c r="DR445" s="36">
        <v>0</v>
      </c>
      <c r="DS445" s="36">
        <v>0</v>
      </c>
      <c r="DT445" s="36">
        <v>0</v>
      </c>
      <c r="DU445" s="36">
        <v>0</v>
      </c>
      <c r="DV445" s="36">
        <v>0</v>
      </c>
      <c r="DW445" s="36">
        <v>0</v>
      </c>
      <c r="DX445" s="36">
        <v>0</v>
      </c>
      <c r="DY445" s="36">
        <v>0</v>
      </c>
      <c r="DZ445" s="36">
        <v>0</v>
      </c>
      <c r="EA445" s="36">
        <v>0</v>
      </c>
      <c r="EB445" s="36">
        <v>0</v>
      </c>
      <c r="EC445" s="36">
        <v>0</v>
      </c>
      <c r="ED445" s="36">
        <v>0</v>
      </c>
      <c r="EE445" s="36">
        <v>0</v>
      </c>
      <c r="EF445" s="36">
        <v>0</v>
      </c>
      <c r="EG445" s="36">
        <v>0</v>
      </c>
      <c r="EH445" s="36">
        <v>0</v>
      </c>
      <c r="EI445" s="36">
        <v>0</v>
      </c>
      <c r="EJ445" s="36">
        <v>0</v>
      </c>
      <c r="EK445" s="36">
        <v>0</v>
      </c>
      <c r="EL445" s="36">
        <v>0</v>
      </c>
      <c r="EM445" s="36">
        <v>0</v>
      </c>
      <c r="EN445" s="36">
        <v>0</v>
      </c>
      <c r="EO445" s="36">
        <v>0</v>
      </c>
      <c r="EP445" s="36">
        <v>0</v>
      </c>
      <c r="EQ445" s="36">
        <v>0</v>
      </c>
      <c r="ER445" s="36">
        <v>0</v>
      </c>
      <c r="ES445" s="36">
        <v>0</v>
      </c>
      <c r="ET445" s="36">
        <v>0</v>
      </c>
      <c r="EU445" s="36">
        <v>0</v>
      </c>
      <c r="EV445" s="36">
        <v>0</v>
      </c>
      <c r="EW445" s="36">
        <v>0</v>
      </c>
      <c r="EX445" s="36">
        <v>0</v>
      </c>
      <c r="EY445" s="36">
        <v>0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0</v>
      </c>
      <c r="FF445" s="36">
        <v>0</v>
      </c>
      <c r="FG445" s="36">
        <v>0</v>
      </c>
      <c r="FH445" s="36">
        <v>0</v>
      </c>
      <c r="FI445" s="36">
        <v>0</v>
      </c>
      <c r="FJ445" s="36">
        <v>0</v>
      </c>
      <c r="FK445" s="36">
        <v>0</v>
      </c>
      <c r="FL445" s="36">
        <v>0</v>
      </c>
      <c r="FM445" s="36">
        <v>0</v>
      </c>
      <c r="FN445" s="36">
        <v>0</v>
      </c>
      <c r="FO445" s="36">
        <v>0</v>
      </c>
      <c r="FP445" s="36">
        <v>0</v>
      </c>
      <c r="FQ445" s="36">
        <v>382399</v>
      </c>
      <c r="FR445" s="36">
        <v>0</v>
      </c>
      <c r="FS445" s="37"/>
      <c r="FT445" s="39">
        <f t="shared" si="241"/>
        <v>0</v>
      </c>
      <c r="FU445" s="39">
        <f t="shared" si="242"/>
        <v>1081</v>
      </c>
      <c r="FV445" s="39">
        <f t="shared" si="243"/>
        <v>0</v>
      </c>
      <c r="FW445" s="39">
        <f t="shared" si="244"/>
        <v>1702465</v>
      </c>
      <c r="FX445" s="39">
        <f t="shared" si="245"/>
        <v>0</v>
      </c>
      <c r="FY445" s="39">
        <f t="shared" si="246"/>
        <v>35116</v>
      </c>
      <c r="FZ445" s="39">
        <f t="shared" si="247"/>
        <v>0</v>
      </c>
      <c r="GA445" s="39">
        <f t="shared" si="248"/>
        <v>27308</v>
      </c>
      <c r="GB445" s="39">
        <f t="shared" si="249"/>
        <v>246655</v>
      </c>
      <c r="GC445" s="39">
        <f t="shared" si="250"/>
        <v>0</v>
      </c>
      <c r="GD445" s="39">
        <f t="shared" si="251"/>
        <v>0</v>
      </c>
      <c r="GE445" s="39">
        <f t="shared" si="252"/>
        <v>0</v>
      </c>
      <c r="GF445" s="39"/>
      <c r="GG445" s="39"/>
      <c r="GH445" s="39">
        <f t="shared" si="253"/>
        <v>0</v>
      </c>
      <c r="GI445" s="39">
        <f t="shared" si="254"/>
        <v>0</v>
      </c>
      <c r="GJ445" s="39">
        <f t="shared" si="255"/>
        <v>2012625</v>
      </c>
      <c r="GK445" s="39"/>
      <c r="GL445" s="39">
        <f t="shared" si="256"/>
        <v>0</v>
      </c>
      <c r="GM445" s="39"/>
      <c r="GN445" s="39">
        <f t="shared" si="240"/>
        <v>0</v>
      </c>
      <c r="GO445" s="40">
        <f t="shared" si="257"/>
        <v>382399</v>
      </c>
      <c r="GP445" s="40">
        <f t="shared" si="258"/>
        <v>2395024</v>
      </c>
      <c r="GQ445" s="40">
        <f t="shared" si="259"/>
        <v>2395024</v>
      </c>
      <c r="GR445" s="39" t="str">
        <f>IFERROR(VLOOKUP(CONCATENATE(C445,R445,S445),'Clientes Afectados'!$L$4:$M$249,2,0),"NO")</f>
        <v>NO</v>
      </c>
      <c r="GS445" s="64">
        <f t="shared" si="239"/>
        <v>30</v>
      </c>
      <c r="GT445" s="39" t="e">
        <f>+IF(GS445&gt;#REF!,"SI","NO")</f>
        <v>#REF!</v>
      </c>
    </row>
    <row r="446" spans="1:202" x14ac:dyDescent="0.25">
      <c r="A446" s="35">
        <v>42856</v>
      </c>
      <c r="B446" s="36">
        <v>1594986</v>
      </c>
      <c r="C446" s="36">
        <v>1314153</v>
      </c>
      <c r="D446" s="36">
        <v>1314153</v>
      </c>
      <c r="E446" s="37" t="s">
        <v>271</v>
      </c>
      <c r="F446" s="37" t="s">
        <v>229</v>
      </c>
      <c r="G446" s="37" t="s">
        <v>272</v>
      </c>
      <c r="H446" s="85" t="s">
        <v>231</v>
      </c>
      <c r="I446" s="37" t="s">
        <v>262</v>
      </c>
      <c r="J446" s="37" t="s">
        <v>233</v>
      </c>
      <c r="K446" s="37" t="s">
        <v>234</v>
      </c>
      <c r="L446" s="37" t="s">
        <v>235</v>
      </c>
      <c r="M446" s="37" t="s">
        <v>245</v>
      </c>
      <c r="N446" s="37" t="s">
        <v>246</v>
      </c>
      <c r="O446" s="37" t="s">
        <v>246</v>
      </c>
      <c r="P446" s="37" t="s">
        <v>239</v>
      </c>
      <c r="Q446" s="37" t="s">
        <v>240</v>
      </c>
      <c r="R446" s="38">
        <v>42741</v>
      </c>
      <c r="S446" s="38">
        <v>42860</v>
      </c>
      <c r="T446" s="38">
        <v>42863</v>
      </c>
      <c r="U446" s="36">
        <v>195225232</v>
      </c>
      <c r="V446" s="36">
        <v>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36">
        <v>31601</v>
      </c>
      <c r="AD446" s="36">
        <v>0</v>
      </c>
      <c r="AE446" s="36">
        <v>0</v>
      </c>
      <c r="AF446" s="36">
        <v>0</v>
      </c>
      <c r="AG446" s="36">
        <v>0</v>
      </c>
      <c r="AH446" s="36">
        <v>0</v>
      </c>
      <c r="AI446" s="36">
        <v>1286</v>
      </c>
      <c r="AJ446" s="36">
        <v>0</v>
      </c>
      <c r="AK446" s="36">
        <v>2266168</v>
      </c>
      <c r="AL446" s="36"/>
      <c r="AM446" s="36"/>
      <c r="AN446" s="36">
        <v>0</v>
      </c>
      <c r="AO446" s="36"/>
      <c r="AP446" s="36"/>
      <c r="AQ446" s="36">
        <v>0</v>
      </c>
      <c r="AR446" s="36">
        <v>0</v>
      </c>
      <c r="AS446" s="36">
        <v>0</v>
      </c>
      <c r="AT446" s="36">
        <v>0</v>
      </c>
      <c r="AU446" s="36">
        <v>0</v>
      </c>
      <c r="AV446" s="36">
        <v>0</v>
      </c>
      <c r="AW446" s="36"/>
      <c r="AX446" s="36">
        <v>0</v>
      </c>
      <c r="AY446" s="36">
        <v>72309</v>
      </c>
      <c r="AZ446" s="36">
        <v>0</v>
      </c>
      <c r="BA446" s="36">
        <v>0</v>
      </c>
      <c r="BB446" s="36">
        <v>0</v>
      </c>
      <c r="BC446" s="36">
        <v>0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0</v>
      </c>
      <c r="BM446" s="36">
        <v>0</v>
      </c>
      <c r="BN446" s="36">
        <v>0</v>
      </c>
      <c r="BO446" s="36">
        <v>0</v>
      </c>
      <c r="BP446" s="36">
        <v>0</v>
      </c>
      <c r="BQ446" s="36">
        <v>0</v>
      </c>
      <c r="BR446" s="36">
        <v>0</v>
      </c>
      <c r="BS446" s="36">
        <v>0</v>
      </c>
      <c r="BT446" s="36">
        <v>0</v>
      </c>
      <c r="BU446" s="36">
        <v>0</v>
      </c>
      <c r="BV446" s="36">
        <v>0</v>
      </c>
      <c r="BW446" s="36">
        <v>0</v>
      </c>
      <c r="BX446" s="36">
        <v>0</v>
      </c>
      <c r="BY446" s="36">
        <v>0</v>
      </c>
      <c r="BZ446" s="36">
        <v>0</v>
      </c>
      <c r="CA446" s="36">
        <v>0</v>
      </c>
      <c r="CB446" s="36">
        <v>0</v>
      </c>
      <c r="CC446" s="36">
        <v>0</v>
      </c>
      <c r="CD446" s="36">
        <v>1966188</v>
      </c>
      <c r="CE446" s="36">
        <v>2339764</v>
      </c>
      <c r="CF446" s="36">
        <v>0</v>
      </c>
      <c r="CG446" s="36">
        <v>373576</v>
      </c>
      <c r="CH446" s="36">
        <v>0</v>
      </c>
      <c r="CI446" s="36">
        <v>0</v>
      </c>
      <c r="CJ446" s="36">
        <v>0</v>
      </c>
      <c r="CK446" s="36">
        <v>0</v>
      </c>
      <c r="CL446" s="36">
        <v>373576</v>
      </c>
      <c r="CM446" s="36">
        <v>-2339764</v>
      </c>
      <c r="CN446" s="36">
        <v>0</v>
      </c>
      <c r="CO446" s="36">
        <v>0</v>
      </c>
      <c r="CP446" s="36">
        <v>0</v>
      </c>
      <c r="CQ446" s="36">
        <v>0</v>
      </c>
      <c r="CR446" s="36">
        <v>0</v>
      </c>
      <c r="CS446" s="36">
        <v>0</v>
      </c>
      <c r="CT446" s="36">
        <v>0</v>
      </c>
      <c r="CU446" s="36">
        <v>0</v>
      </c>
      <c r="CV446" s="36">
        <v>0</v>
      </c>
      <c r="CW446" s="36">
        <v>0</v>
      </c>
      <c r="CX446" s="36">
        <v>0</v>
      </c>
      <c r="CY446" s="36">
        <v>0</v>
      </c>
      <c r="CZ446" s="36">
        <v>0</v>
      </c>
      <c r="DA446" s="36">
        <v>0</v>
      </c>
      <c r="DB446" s="36">
        <v>0</v>
      </c>
      <c r="DC446" s="36">
        <v>0</v>
      </c>
      <c r="DD446" s="36">
        <v>0</v>
      </c>
      <c r="DE446" s="36">
        <v>-2339764</v>
      </c>
      <c r="DF446" s="36">
        <v>0</v>
      </c>
      <c r="DG446" s="36">
        <v>0</v>
      </c>
      <c r="DH446" s="36">
        <v>0</v>
      </c>
      <c r="DI446" s="36">
        <v>0</v>
      </c>
      <c r="DJ446" s="36">
        <v>0</v>
      </c>
      <c r="DK446" s="36">
        <v>0</v>
      </c>
      <c r="DL446" s="36">
        <v>0</v>
      </c>
      <c r="DM446" s="36">
        <v>0</v>
      </c>
      <c r="DN446" s="36">
        <v>0</v>
      </c>
      <c r="DO446" s="36">
        <v>0</v>
      </c>
      <c r="DP446" s="36">
        <v>0</v>
      </c>
      <c r="DQ446" s="36">
        <v>0</v>
      </c>
      <c r="DR446" s="36">
        <v>0</v>
      </c>
      <c r="DS446" s="36">
        <v>0</v>
      </c>
      <c r="DT446" s="36">
        <v>0</v>
      </c>
      <c r="DU446" s="36">
        <v>0</v>
      </c>
      <c r="DV446" s="36">
        <v>0</v>
      </c>
      <c r="DW446" s="36">
        <v>0</v>
      </c>
      <c r="DX446" s="36">
        <v>0</v>
      </c>
      <c r="DY446" s="36">
        <v>0</v>
      </c>
      <c r="DZ446" s="36">
        <v>0</v>
      </c>
      <c r="EA446" s="36">
        <v>0</v>
      </c>
      <c r="EB446" s="36">
        <v>0</v>
      </c>
      <c r="EC446" s="36">
        <v>0</v>
      </c>
      <c r="ED446" s="36">
        <v>0</v>
      </c>
      <c r="EE446" s="36">
        <v>0</v>
      </c>
      <c r="EF446" s="36">
        <v>0</v>
      </c>
      <c r="EG446" s="36">
        <v>0</v>
      </c>
      <c r="EH446" s="36">
        <v>0</v>
      </c>
      <c r="EI446" s="36">
        <v>0</v>
      </c>
      <c r="EJ446" s="36">
        <v>0</v>
      </c>
      <c r="EK446" s="36">
        <v>0</v>
      </c>
      <c r="EL446" s="36">
        <v>0</v>
      </c>
      <c r="EM446" s="36">
        <v>0</v>
      </c>
      <c r="EN446" s="36">
        <v>0</v>
      </c>
      <c r="EO446" s="36">
        <v>0</v>
      </c>
      <c r="EP446" s="36">
        <v>0</v>
      </c>
      <c r="EQ446" s="36">
        <v>0</v>
      </c>
      <c r="ER446" s="36">
        <v>0</v>
      </c>
      <c r="ES446" s="36">
        <v>0</v>
      </c>
      <c r="ET446" s="36">
        <v>0</v>
      </c>
      <c r="EU446" s="36">
        <v>0</v>
      </c>
      <c r="EV446" s="36">
        <v>0</v>
      </c>
      <c r="EW446" s="36">
        <v>0</v>
      </c>
      <c r="EX446" s="36">
        <v>0</v>
      </c>
      <c r="EY446" s="36">
        <v>0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0</v>
      </c>
      <c r="FF446" s="36">
        <v>0</v>
      </c>
      <c r="FG446" s="36">
        <v>0</v>
      </c>
      <c r="FH446" s="36">
        <v>0</v>
      </c>
      <c r="FI446" s="36">
        <v>0</v>
      </c>
      <c r="FJ446" s="36">
        <v>0</v>
      </c>
      <c r="FK446" s="36">
        <v>0</v>
      </c>
      <c r="FL446" s="36">
        <v>0</v>
      </c>
      <c r="FM446" s="36">
        <v>0</v>
      </c>
      <c r="FN446" s="36">
        <v>0</v>
      </c>
      <c r="FO446" s="36">
        <v>0</v>
      </c>
      <c r="FP446" s="36">
        <v>0</v>
      </c>
      <c r="FQ446" s="36">
        <v>373576</v>
      </c>
      <c r="FR446" s="36">
        <v>0</v>
      </c>
      <c r="FS446" s="37"/>
      <c r="FT446" s="39">
        <f t="shared" si="241"/>
        <v>0</v>
      </c>
      <c r="FU446" s="39">
        <f t="shared" si="242"/>
        <v>1081</v>
      </c>
      <c r="FV446" s="39">
        <f t="shared" si="243"/>
        <v>0</v>
      </c>
      <c r="FW446" s="39">
        <f t="shared" si="244"/>
        <v>1904343</v>
      </c>
      <c r="FX446" s="39">
        <f t="shared" si="245"/>
        <v>0</v>
      </c>
      <c r="FY446" s="39">
        <f t="shared" si="246"/>
        <v>0</v>
      </c>
      <c r="FZ446" s="39">
        <f t="shared" si="247"/>
        <v>0</v>
      </c>
      <c r="GA446" s="39">
        <f t="shared" si="248"/>
        <v>60764</v>
      </c>
      <c r="GB446" s="39">
        <f t="shared" si="249"/>
        <v>0</v>
      </c>
      <c r="GC446" s="39">
        <f t="shared" si="250"/>
        <v>0</v>
      </c>
      <c r="GD446" s="39">
        <f t="shared" si="251"/>
        <v>0</v>
      </c>
      <c r="GE446" s="39">
        <f t="shared" si="252"/>
        <v>0</v>
      </c>
      <c r="GF446" s="39"/>
      <c r="GG446" s="39"/>
      <c r="GH446" s="39">
        <f t="shared" si="253"/>
        <v>0</v>
      </c>
      <c r="GI446" s="39">
        <f t="shared" si="254"/>
        <v>0</v>
      </c>
      <c r="GJ446" s="39">
        <f t="shared" si="255"/>
        <v>1966188</v>
      </c>
      <c r="GK446" s="39"/>
      <c r="GL446" s="39">
        <f t="shared" si="256"/>
        <v>0</v>
      </c>
      <c r="GM446" s="39"/>
      <c r="GN446" s="39">
        <f t="shared" si="240"/>
        <v>0</v>
      </c>
      <c r="GO446" s="40">
        <f t="shared" si="257"/>
        <v>373576</v>
      </c>
      <c r="GP446" s="40">
        <f t="shared" si="258"/>
        <v>2339764</v>
      </c>
      <c r="GQ446" s="40">
        <f t="shared" si="259"/>
        <v>2339764</v>
      </c>
      <c r="GR446" s="39" t="str">
        <f>IFERROR(VLOOKUP(CONCATENATE(C446,R446,S446),'Clientes Afectados'!$L$4:$M$249,2,0),"NO")</f>
        <v>NO</v>
      </c>
      <c r="GS446" s="64">
        <f t="shared" si="239"/>
        <v>119</v>
      </c>
      <c r="GT446" s="39" t="e">
        <f>+IF(GS446&gt;#REF!,"SI","NO")</f>
        <v>#REF!</v>
      </c>
    </row>
    <row r="447" spans="1:202" x14ac:dyDescent="0.25">
      <c r="A447" s="35">
        <v>42856</v>
      </c>
      <c r="B447" s="36">
        <v>1594986</v>
      </c>
      <c r="C447" s="36">
        <v>1314156</v>
      </c>
      <c r="D447" s="36">
        <v>1314156</v>
      </c>
      <c r="E447" s="37" t="s">
        <v>273</v>
      </c>
      <c r="F447" s="37" t="s">
        <v>229</v>
      </c>
      <c r="G447" s="37" t="s">
        <v>274</v>
      </c>
      <c r="H447" s="85" t="s">
        <v>231</v>
      </c>
      <c r="I447" s="37" t="s">
        <v>262</v>
      </c>
      <c r="J447" s="37" t="s">
        <v>233</v>
      </c>
      <c r="K447" s="37" t="s">
        <v>234</v>
      </c>
      <c r="L447" s="37" t="s">
        <v>235</v>
      </c>
      <c r="M447" s="37" t="s">
        <v>245</v>
      </c>
      <c r="N447" s="37" t="s">
        <v>245</v>
      </c>
      <c r="O447" s="37" t="s">
        <v>245</v>
      </c>
      <c r="P447" s="37" t="s">
        <v>239</v>
      </c>
      <c r="Q447" s="37" t="s">
        <v>240</v>
      </c>
      <c r="R447" s="38">
        <v>42830</v>
      </c>
      <c r="S447" s="38">
        <v>42860</v>
      </c>
      <c r="T447" s="38">
        <v>42863</v>
      </c>
      <c r="U447" s="36">
        <v>195225232</v>
      </c>
      <c r="V447" s="36">
        <v>32284</v>
      </c>
      <c r="W447" s="36">
        <v>0</v>
      </c>
      <c r="X447" s="36">
        <v>10713</v>
      </c>
      <c r="Y447" s="36">
        <v>0</v>
      </c>
      <c r="Z447" s="36">
        <v>0</v>
      </c>
      <c r="AA447" s="36">
        <v>0</v>
      </c>
      <c r="AB447" s="36">
        <v>0</v>
      </c>
      <c r="AC447" s="36">
        <v>0</v>
      </c>
      <c r="AD447" s="36">
        <v>56</v>
      </c>
      <c r="AE447" s="36">
        <v>55</v>
      </c>
      <c r="AF447" s="36">
        <v>55</v>
      </c>
      <c r="AG447" s="36">
        <v>55</v>
      </c>
      <c r="AH447" s="36">
        <v>121150</v>
      </c>
      <c r="AI447" s="36">
        <v>1286</v>
      </c>
      <c r="AJ447" s="36">
        <v>0</v>
      </c>
      <c r="AK447" s="36">
        <v>2315147</v>
      </c>
      <c r="AL447" s="36"/>
      <c r="AM447" s="36"/>
      <c r="AN447" s="36">
        <v>0</v>
      </c>
      <c r="AO447" s="36"/>
      <c r="AP447" s="36"/>
      <c r="AQ447" s="36">
        <v>0</v>
      </c>
      <c r="AR447" s="36">
        <v>0</v>
      </c>
      <c r="AS447" s="36">
        <v>0</v>
      </c>
      <c r="AT447" s="36">
        <v>47754</v>
      </c>
      <c r="AU447" s="36">
        <v>0</v>
      </c>
      <c r="AV447" s="36">
        <v>0</v>
      </c>
      <c r="AW447" s="36"/>
      <c r="AX447" s="36">
        <v>0</v>
      </c>
      <c r="AY447" s="36">
        <v>35021</v>
      </c>
      <c r="AZ447" s="36">
        <v>316541</v>
      </c>
      <c r="BA447" s="36">
        <v>0</v>
      </c>
      <c r="BB447" s="36">
        <v>0</v>
      </c>
      <c r="BC447" s="36">
        <v>0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0</v>
      </c>
      <c r="BM447" s="36">
        <v>0</v>
      </c>
      <c r="BN447" s="36">
        <v>0</v>
      </c>
      <c r="BO447" s="36">
        <v>0</v>
      </c>
      <c r="BP447" s="36">
        <v>0</v>
      </c>
      <c r="BQ447" s="36">
        <v>0</v>
      </c>
      <c r="BR447" s="36">
        <v>0</v>
      </c>
      <c r="BS447" s="36">
        <v>0</v>
      </c>
      <c r="BT447" s="36">
        <v>0</v>
      </c>
      <c r="BU447" s="36">
        <v>0</v>
      </c>
      <c r="BV447" s="36">
        <v>0</v>
      </c>
      <c r="BW447" s="36">
        <v>0</v>
      </c>
      <c r="BX447" s="36">
        <v>0</v>
      </c>
      <c r="BY447" s="36">
        <v>0</v>
      </c>
      <c r="BZ447" s="36">
        <v>0</v>
      </c>
      <c r="CA447" s="36">
        <v>0</v>
      </c>
      <c r="CB447" s="36">
        <v>0</v>
      </c>
      <c r="CC447" s="36">
        <v>0</v>
      </c>
      <c r="CD447" s="36">
        <v>2383949</v>
      </c>
      <c r="CE447" s="36">
        <v>2836899</v>
      </c>
      <c r="CF447" s="36">
        <v>0</v>
      </c>
      <c r="CG447" s="36">
        <v>452950</v>
      </c>
      <c r="CH447" s="36">
        <v>0</v>
      </c>
      <c r="CI447" s="36">
        <v>0</v>
      </c>
      <c r="CJ447" s="36">
        <v>0</v>
      </c>
      <c r="CK447" s="36">
        <v>0</v>
      </c>
      <c r="CL447" s="36">
        <v>452950</v>
      </c>
      <c r="CM447" s="36">
        <v>-2836899</v>
      </c>
      <c r="CN447" s="36">
        <v>0</v>
      </c>
      <c r="CO447" s="36">
        <v>0</v>
      </c>
      <c r="CP447" s="36">
        <v>0</v>
      </c>
      <c r="CQ447" s="36">
        <v>0</v>
      </c>
      <c r="CR447" s="36">
        <v>0</v>
      </c>
      <c r="CS447" s="36">
        <v>0</v>
      </c>
      <c r="CT447" s="36">
        <v>0</v>
      </c>
      <c r="CU447" s="36">
        <v>0</v>
      </c>
      <c r="CV447" s="36">
        <v>0</v>
      </c>
      <c r="CW447" s="36">
        <v>0</v>
      </c>
      <c r="CX447" s="36">
        <v>0</v>
      </c>
      <c r="CY447" s="36">
        <v>0</v>
      </c>
      <c r="CZ447" s="36">
        <v>0</v>
      </c>
      <c r="DA447" s="36">
        <v>0</v>
      </c>
      <c r="DB447" s="36">
        <v>0</v>
      </c>
      <c r="DC447" s="36">
        <v>0</v>
      </c>
      <c r="DD447" s="36">
        <v>0</v>
      </c>
      <c r="DE447" s="36">
        <v>-2836899</v>
      </c>
      <c r="DF447" s="36">
        <v>0</v>
      </c>
      <c r="DG447" s="36">
        <v>0</v>
      </c>
      <c r="DH447" s="36">
        <v>0</v>
      </c>
      <c r="DI447" s="36">
        <v>0</v>
      </c>
      <c r="DJ447" s="36">
        <v>0</v>
      </c>
      <c r="DK447" s="36">
        <v>0</v>
      </c>
      <c r="DL447" s="36">
        <v>0</v>
      </c>
      <c r="DM447" s="36">
        <v>0</v>
      </c>
      <c r="DN447" s="36">
        <v>0</v>
      </c>
      <c r="DO447" s="36">
        <v>0</v>
      </c>
      <c r="DP447" s="36">
        <v>0</v>
      </c>
      <c r="DQ447" s="36">
        <v>0</v>
      </c>
      <c r="DR447" s="36">
        <v>0</v>
      </c>
      <c r="DS447" s="36">
        <v>0</v>
      </c>
      <c r="DT447" s="36">
        <v>0</v>
      </c>
      <c r="DU447" s="36">
        <v>0</v>
      </c>
      <c r="DV447" s="36">
        <v>0</v>
      </c>
      <c r="DW447" s="36">
        <v>0</v>
      </c>
      <c r="DX447" s="36">
        <v>0</v>
      </c>
      <c r="DY447" s="36">
        <v>0</v>
      </c>
      <c r="DZ447" s="36">
        <v>0</v>
      </c>
      <c r="EA447" s="36">
        <v>0</v>
      </c>
      <c r="EB447" s="36">
        <v>0</v>
      </c>
      <c r="EC447" s="36">
        <v>0</v>
      </c>
      <c r="ED447" s="36">
        <v>0</v>
      </c>
      <c r="EE447" s="36">
        <v>0</v>
      </c>
      <c r="EF447" s="36">
        <v>0</v>
      </c>
      <c r="EG447" s="36">
        <v>0</v>
      </c>
      <c r="EH447" s="36">
        <v>0</v>
      </c>
      <c r="EI447" s="36">
        <v>0</v>
      </c>
      <c r="EJ447" s="36">
        <v>0</v>
      </c>
      <c r="EK447" s="36">
        <v>0</v>
      </c>
      <c r="EL447" s="36">
        <v>0</v>
      </c>
      <c r="EM447" s="36">
        <v>0</v>
      </c>
      <c r="EN447" s="36">
        <v>0</v>
      </c>
      <c r="EO447" s="36">
        <v>0</v>
      </c>
      <c r="EP447" s="36">
        <v>0</v>
      </c>
      <c r="EQ447" s="36">
        <v>0</v>
      </c>
      <c r="ER447" s="36">
        <v>0</v>
      </c>
      <c r="ES447" s="36">
        <v>0</v>
      </c>
      <c r="ET447" s="36">
        <v>0</v>
      </c>
      <c r="EU447" s="36">
        <v>0</v>
      </c>
      <c r="EV447" s="36">
        <v>0</v>
      </c>
      <c r="EW447" s="36">
        <v>0</v>
      </c>
      <c r="EX447" s="36">
        <v>0</v>
      </c>
      <c r="EY447" s="36">
        <v>0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0</v>
      </c>
      <c r="FF447" s="36">
        <v>0</v>
      </c>
      <c r="FG447" s="36">
        <v>0</v>
      </c>
      <c r="FH447" s="36">
        <v>0</v>
      </c>
      <c r="FI447" s="36">
        <v>0</v>
      </c>
      <c r="FJ447" s="36">
        <v>0</v>
      </c>
      <c r="FK447" s="36">
        <v>0</v>
      </c>
      <c r="FL447" s="36">
        <v>0</v>
      </c>
      <c r="FM447" s="36">
        <v>0</v>
      </c>
      <c r="FN447" s="36">
        <v>0</v>
      </c>
      <c r="FO447" s="36">
        <v>0</v>
      </c>
      <c r="FP447" s="36">
        <v>0</v>
      </c>
      <c r="FQ447" s="36">
        <v>452950</v>
      </c>
      <c r="FR447" s="36">
        <v>0</v>
      </c>
      <c r="FS447" s="37"/>
      <c r="FT447" s="39">
        <f t="shared" si="241"/>
        <v>101807</v>
      </c>
      <c r="FU447" s="39">
        <f t="shared" si="242"/>
        <v>1081</v>
      </c>
      <c r="FV447" s="39">
        <f t="shared" si="243"/>
        <v>0</v>
      </c>
      <c r="FW447" s="39">
        <f t="shared" si="244"/>
        <v>1945502</v>
      </c>
      <c r="FX447" s="39">
        <f t="shared" si="245"/>
        <v>0</v>
      </c>
      <c r="FY447" s="39">
        <f t="shared" si="246"/>
        <v>40129</v>
      </c>
      <c r="FZ447" s="39">
        <f t="shared" si="247"/>
        <v>0</v>
      </c>
      <c r="GA447" s="39">
        <f t="shared" si="248"/>
        <v>29429</v>
      </c>
      <c r="GB447" s="39">
        <f t="shared" si="249"/>
        <v>266001</v>
      </c>
      <c r="GC447" s="39">
        <f t="shared" si="250"/>
        <v>0</v>
      </c>
      <c r="GD447" s="39">
        <f t="shared" si="251"/>
        <v>0</v>
      </c>
      <c r="GE447" s="39">
        <f t="shared" si="252"/>
        <v>0</v>
      </c>
      <c r="GF447" s="39"/>
      <c r="GG447" s="39"/>
      <c r="GH447" s="39">
        <f t="shared" si="253"/>
        <v>0</v>
      </c>
      <c r="GI447" s="39">
        <f t="shared" si="254"/>
        <v>0</v>
      </c>
      <c r="GJ447" s="39">
        <f t="shared" si="255"/>
        <v>2383949</v>
      </c>
      <c r="GK447" s="39"/>
      <c r="GL447" s="39">
        <f t="shared" si="256"/>
        <v>0</v>
      </c>
      <c r="GM447" s="39"/>
      <c r="GN447" s="39">
        <f t="shared" si="240"/>
        <v>0</v>
      </c>
      <c r="GO447" s="40">
        <f t="shared" si="257"/>
        <v>452950</v>
      </c>
      <c r="GP447" s="40">
        <f t="shared" si="258"/>
        <v>2836899</v>
      </c>
      <c r="GQ447" s="40">
        <f t="shared" si="259"/>
        <v>2836899</v>
      </c>
      <c r="GR447" s="39" t="str">
        <f>IFERROR(VLOOKUP(CONCATENATE(C447,R447,S447),'Clientes Afectados'!$L$4:$M$249,2,0),"NO")</f>
        <v>NO</v>
      </c>
      <c r="GS447" s="64">
        <f t="shared" si="239"/>
        <v>30</v>
      </c>
      <c r="GT447" s="39" t="e">
        <f>+IF(GS447&gt;#REF!,"SI","NO")</f>
        <v>#REF!</v>
      </c>
    </row>
    <row r="448" spans="1:202" x14ac:dyDescent="0.25">
      <c r="A448" s="35">
        <v>42856</v>
      </c>
      <c r="B448" s="36">
        <v>1594986</v>
      </c>
      <c r="C448" s="36">
        <v>1386062</v>
      </c>
      <c r="D448" s="36">
        <v>1386062</v>
      </c>
      <c r="E448" s="37" t="s">
        <v>351</v>
      </c>
      <c r="F448" s="37" t="s">
        <v>229</v>
      </c>
      <c r="G448" s="37" t="s">
        <v>334</v>
      </c>
      <c r="H448" s="85" t="s">
        <v>231</v>
      </c>
      <c r="I448" s="37" t="s">
        <v>262</v>
      </c>
      <c r="J448" s="37" t="s">
        <v>233</v>
      </c>
      <c r="K448" s="37" t="s">
        <v>234</v>
      </c>
      <c r="L448" s="37" t="s">
        <v>235</v>
      </c>
      <c r="M448" s="37" t="s">
        <v>245</v>
      </c>
      <c r="N448" s="37" t="s">
        <v>246</v>
      </c>
      <c r="O448" s="37" t="s">
        <v>246</v>
      </c>
      <c r="P448" s="37" t="s">
        <v>239</v>
      </c>
      <c r="Q448" s="37" t="s">
        <v>240</v>
      </c>
      <c r="R448" s="38">
        <v>42800</v>
      </c>
      <c r="S448" s="38">
        <v>42860</v>
      </c>
      <c r="T448" s="38">
        <v>42863</v>
      </c>
      <c r="U448" s="36">
        <v>195225232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79200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1286</v>
      </c>
      <c r="AJ448" s="36">
        <v>0</v>
      </c>
      <c r="AK448" s="36">
        <v>5679582</v>
      </c>
      <c r="AL448" s="36"/>
      <c r="AM448" s="36"/>
      <c r="AN448" s="36">
        <v>0</v>
      </c>
      <c r="AO448" s="36"/>
      <c r="AP448" s="36"/>
      <c r="AQ448" s="36">
        <v>0</v>
      </c>
      <c r="AR448" s="36">
        <v>0</v>
      </c>
      <c r="AS448" s="36">
        <v>0</v>
      </c>
      <c r="AT448" s="36">
        <v>0</v>
      </c>
      <c r="AU448" s="36">
        <v>0</v>
      </c>
      <c r="AV448" s="36">
        <v>0</v>
      </c>
      <c r="AW448" s="36"/>
      <c r="AX448" s="36">
        <v>0</v>
      </c>
      <c r="AY448" s="36">
        <v>118625</v>
      </c>
      <c r="AZ448" s="36">
        <v>0</v>
      </c>
      <c r="BA448" s="36">
        <v>0</v>
      </c>
      <c r="BB448" s="36">
        <v>0</v>
      </c>
      <c r="BC448" s="36">
        <v>0</v>
      </c>
      <c r="BD448" s="36">
        <v>0</v>
      </c>
      <c r="BE448" s="36">
        <v>0</v>
      </c>
      <c r="BF448" s="36">
        <v>0</v>
      </c>
      <c r="BG448" s="36">
        <v>0</v>
      </c>
      <c r="BH448" s="36">
        <v>0</v>
      </c>
      <c r="BI448" s="36">
        <v>0</v>
      </c>
      <c r="BJ448" s="36">
        <v>0</v>
      </c>
      <c r="BK448" s="36">
        <v>0</v>
      </c>
      <c r="BL448" s="36">
        <v>0</v>
      </c>
      <c r="BM448" s="36">
        <v>0</v>
      </c>
      <c r="BN448" s="36">
        <v>0</v>
      </c>
      <c r="BO448" s="36">
        <v>0</v>
      </c>
      <c r="BP448" s="36">
        <v>0</v>
      </c>
      <c r="BQ448" s="36">
        <v>0</v>
      </c>
      <c r="BR448" s="36">
        <v>0</v>
      </c>
      <c r="BS448" s="36">
        <v>0</v>
      </c>
      <c r="BT448" s="36">
        <v>0</v>
      </c>
      <c r="BU448" s="36">
        <v>0</v>
      </c>
      <c r="BV448" s="36">
        <v>0</v>
      </c>
      <c r="BW448" s="36">
        <v>0</v>
      </c>
      <c r="BX448" s="36">
        <v>0</v>
      </c>
      <c r="BY448" s="36">
        <v>0</v>
      </c>
      <c r="BZ448" s="36">
        <v>0</v>
      </c>
      <c r="CA448" s="36">
        <v>0</v>
      </c>
      <c r="CB448" s="36">
        <v>0</v>
      </c>
      <c r="CC448" s="36">
        <v>0</v>
      </c>
      <c r="CD448" s="36">
        <v>4873524</v>
      </c>
      <c r="CE448" s="36">
        <v>5799494</v>
      </c>
      <c r="CF448" s="36">
        <v>0</v>
      </c>
      <c r="CG448" s="36">
        <v>925970</v>
      </c>
      <c r="CH448" s="36">
        <v>0</v>
      </c>
      <c r="CI448" s="36">
        <v>0</v>
      </c>
      <c r="CJ448" s="36">
        <v>0</v>
      </c>
      <c r="CK448" s="36">
        <v>0</v>
      </c>
      <c r="CL448" s="36">
        <v>925970</v>
      </c>
      <c r="CM448" s="36">
        <v>-5799494</v>
      </c>
      <c r="CN448" s="36">
        <v>0</v>
      </c>
      <c r="CO448" s="36">
        <v>0</v>
      </c>
      <c r="CP448" s="36">
        <v>0</v>
      </c>
      <c r="CQ448" s="36">
        <v>0</v>
      </c>
      <c r="CR448" s="36">
        <v>0</v>
      </c>
      <c r="CS448" s="36">
        <v>0</v>
      </c>
      <c r="CT448" s="36">
        <v>0</v>
      </c>
      <c r="CU448" s="36">
        <v>0</v>
      </c>
      <c r="CV448" s="36">
        <v>0</v>
      </c>
      <c r="CW448" s="36">
        <v>0</v>
      </c>
      <c r="CX448" s="36">
        <v>0</v>
      </c>
      <c r="CY448" s="36">
        <v>0</v>
      </c>
      <c r="CZ448" s="36">
        <v>0</v>
      </c>
      <c r="DA448" s="36">
        <v>0</v>
      </c>
      <c r="DB448" s="36">
        <v>0</v>
      </c>
      <c r="DC448" s="36">
        <v>0</v>
      </c>
      <c r="DD448" s="36">
        <v>0</v>
      </c>
      <c r="DE448" s="36">
        <v>-5799494</v>
      </c>
      <c r="DF448" s="36">
        <v>0</v>
      </c>
      <c r="DG448" s="36">
        <v>0</v>
      </c>
      <c r="DH448" s="36">
        <v>0</v>
      </c>
      <c r="DI448" s="36">
        <v>0</v>
      </c>
      <c r="DJ448" s="36">
        <v>0</v>
      </c>
      <c r="DK448" s="36">
        <v>0</v>
      </c>
      <c r="DL448" s="36">
        <v>0</v>
      </c>
      <c r="DM448" s="36">
        <v>0</v>
      </c>
      <c r="DN448" s="36">
        <v>0</v>
      </c>
      <c r="DO448" s="36">
        <v>0</v>
      </c>
      <c r="DP448" s="36">
        <v>0</v>
      </c>
      <c r="DQ448" s="36">
        <v>0</v>
      </c>
      <c r="DR448" s="36">
        <v>0</v>
      </c>
      <c r="DS448" s="36">
        <v>0</v>
      </c>
      <c r="DT448" s="36">
        <v>0</v>
      </c>
      <c r="DU448" s="36">
        <v>0</v>
      </c>
      <c r="DV448" s="36">
        <v>0</v>
      </c>
      <c r="DW448" s="36">
        <v>0</v>
      </c>
      <c r="DX448" s="36">
        <v>0</v>
      </c>
      <c r="DY448" s="36">
        <v>0</v>
      </c>
      <c r="DZ448" s="36">
        <v>0</v>
      </c>
      <c r="EA448" s="36">
        <v>0</v>
      </c>
      <c r="EB448" s="36">
        <v>0</v>
      </c>
      <c r="EC448" s="36">
        <v>0</v>
      </c>
      <c r="ED448" s="36">
        <v>0</v>
      </c>
      <c r="EE448" s="36">
        <v>0</v>
      </c>
      <c r="EF448" s="36">
        <v>0</v>
      </c>
      <c r="EG448" s="36">
        <v>0</v>
      </c>
      <c r="EH448" s="36">
        <v>0</v>
      </c>
      <c r="EI448" s="36">
        <v>0</v>
      </c>
      <c r="EJ448" s="36">
        <v>0</v>
      </c>
      <c r="EK448" s="36">
        <v>0</v>
      </c>
      <c r="EL448" s="36">
        <v>0</v>
      </c>
      <c r="EM448" s="36">
        <v>0</v>
      </c>
      <c r="EN448" s="36">
        <v>0</v>
      </c>
      <c r="EO448" s="36">
        <v>0</v>
      </c>
      <c r="EP448" s="36">
        <v>0</v>
      </c>
      <c r="EQ448" s="36">
        <v>0</v>
      </c>
      <c r="ER448" s="36">
        <v>0</v>
      </c>
      <c r="ES448" s="36">
        <v>0</v>
      </c>
      <c r="ET448" s="36">
        <v>0</v>
      </c>
      <c r="EU448" s="36">
        <v>0</v>
      </c>
      <c r="EV448" s="36">
        <v>0</v>
      </c>
      <c r="EW448" s="36">
        <v>0</v>
      </c>
      <c r="EX448" s="36">
        <v>0</v>
      </c>
      <c r="EY448" s="36">
        <v>0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0</v>
      </c>
      <c r="FF448" s="36">
        <v>0</v>
      </c>
      <c r="FG448" s="36">
        <v>0</v>
      </c>
      <c r="FH448" s="36">
        <v>0</v>
      </c>
      <c r="FI448" s="36">
        <v>0</v>
      </c>
      <c r="FJ448" s="36">
        <v>0</v>
      </c>
      <c r="FK448" s="36">
        <v>0</v>
      </c>
      <c r="FL448" s="36">
        <v>0</v>
      </c>
      <c r="FM448" s="36">
        <v>0</v>
      </c>
      <c r="FN448" s="36">
        <v>0</v>
      </c>
      <c r="FO448" s="36">
        <v>0</v>
      </c>
      <c r="FP448" s="36">
        <v>0</v>
      </c>
      <c r="FQ448" s="36">
        <v>925970</v>
      </c>
      <c r="FR448" s="36">
        <v>0</v>
      </c>
      <c r="FS448" s="37"/>
      <c r="FT448" s="39">
        <f t="shared" si="241"/>
        <v>0</v>
      </c>
      <c r="FU448" s="39">
        <f t="shared" si="242"/>
        <v>1081</v>
      </c>
      <c r="FV448" s="39">
        <f t="shared" si="243"/>
        <v>0</v>
      </c>
      <c r="FW448" s="39">
        <f t="shared" si="244"/>
        <v>4772758</v>
      </c>
      <c r="FX448" s="39">
        <f t="shared" si="245"/>
        <v>0</v>
      </c>
      <c r="FY448" s="39">
        <f t="shared" si="246"/>
        <v>0</v>
      </c>
      <c r="FZ448" s="39">
        <f t="shared" si="247"/>
        <v>0</v>
      </c>
      <c r="GA448" s="39">
        <f t="shared" si="248"/>
        <v>99685</v>
      </c>
      <c r="GB448" s="39">
        <f t="shared" si="249"/>
        <v>0</v>
      </c>
      <c r="GC448" s="39">
        <f t="shared" si="250"/>
        <v>0</v>
      </c>
      <c r="GD448" s="39">
        <f t="shared" si="251"/>
        <v>0</v>
      </c>
      <c r="GE448" s="39">
        <f t="shared" si="252"/>
        <v>0</v>
      </c>
      <c r="GF448" s="39"/>
      <c r="GG448" s="39"/>
      <c r="GH448" s="39">
        <f t="shared" si="253"/>
        <v>0</v>
      </c>
      <c r="GI448" s="39">
        <f t="shared" si="254"/>
        <v>0</v>
      </c>
      <c r="GJ448" s="39">
        <f t="shared" si="255"/>
        <v>4873524</v>
      </c>
      <c r="GK448" s="39"/>
      <c r="GL448" s="39">
        <f t="shared" si="256"/>
        <v>0</v>
      </c>
      <c r="GM448" s="39"/>
      <c r="GN448" s="39">
        <f t="shared" si="240"/>
        <v>0</v>
      </c>
      <c r="GO448" s="40">
        <f t="shared" si="257"/>
        <v>925970</v>
      </c>
      <c r="GP448" s="40">
        <f t="shared" si="258"/>
        <v>5799494</v>
      </c>
      <c r="GQ448" s="40">
        <f t="shared" si="259"/>
        <v>5799494</v>
      </c>
      <c r="GR448" s="39" t="str">
        <f>IFERROR(VLOOKUP(CONCATENATE(C448,R448,S448),'Clientes Afectados'!$L$4:$M$249,2,0),"NO")</f>
        <v>NO</v>
      </c>
      <c r="GS448" s="64">
        <f t="shared" si="239"/>
        <v>60</v>
      </c>
      <c r="GT448" s="39" t="e">
        <f>+IF(GS448&gt;#REF!,"SI","NO")</f>
        <v>#REF!</v>
      </c>
    </row>
    <row r="449" spans="1:202" x14ac:dyDescent="0.25">
      <c r="A449" s="35">
        <v>42856</v>
      </c>
      <c r="B449" s="36">
        <v>1594986</v>
      </c>
      <c r="C449" s="36">
        <v>1459358</v>
      </c>
      <c r="D449" s="36">
        <v>1459358</v>
      </c>
      <c r="E449" s="37" t="s">
        <v>275</v>
      </c>
      <c r="F449" s="37" t="s">
        <v>229</v>
      </c>
      <c r="G449" s="37" t="s">
        <v>276</v>
      </c>
      <c r="H449" s="85" t="s">
        <v>231</v>
      </c>
      <c r="I449" s="37" t="s">
        <v>262</v>
      </c>
      <c r="J449" s="37" t="s">
        <v>233</v>
      </c>
      <c r="K449" s="37" t="s">
        <v>234</v>
      </c>
      <c r="L449" s="37" t="s">
        <v>235</v>
      </c>
      <c r="M449" s="37" t="s">
        <v>252</v>
      </c>
      <c r="N449" s="37" t="s">
        <v>253</v>
      </c>
      <c r="O449" s="37" t="s">
        <v>253</v>
      </c>
      <c r="P449" s="37" t="s">
        <v>239</v>
      </c>
      <c r="Q449" s="37" t="s">
        <v>240</v>
      </c>
      <c r="R449" s="38">
        <v>42830</v>
      </c>
      <c r="S449" s="38">
        <v>42860</v>
      </c>
      <c r="T449" s="38">
        <v>42863</v>
      </c>
      <c r="U449" s="36">
        <v>195225232</v>
      </c>
      <c r="V449" s="36">
        <v>34227</v>
      </c>
      <c r="W449" s="36">
        <v>0</v>
      </c>
      <c r="X449" s="36">
        <v>9847</v>
      </c>
      <c r="Y449" s="36">
        <v>0</v>
      </c>
      <c r="Z449" s="36">
        <v>0</v>
      </c>
      <c r="AA449" s="36">
        <v>0</v>
      </c>
      <c r="AB449" s="36">
        <v>0</v>
      </c>
      <c r="AC449" s="36">
        <v>0</v>
      </c>
      <c r="AD449" s="36">
        <v>100</v>
      </c>
      <c r="AE449" s="36">
        <v>111</v>
      </c>
      <c r="AF449" s="36">
        <v>56</v>
      </c>
      <c r="AG449" s="36">
        <v>56</v>
      </c>
      <c r="AH449" s="36">
        <v>0</v>
      </c>
      <c r="AI449" s="36">
        <v>1286</v>
      </c>
      <c r="AJ449" s="36">
        <v>0</v>
      </c>
      <c r="AK449" s="36">
        <v>2454483</v>
      </c>
      <c r="AL449" s="36"/>
      <c r="AM449" s="36"/>
      <c r="AN449" s="36">
        <v>0</v>
      </c>
      <c r="AO449" s="36"/>
      <c r="AP449" s="36"/>
      <c r="AQ449" s="36">
        <v>0</v>
      </c>
      <c r="AR449" s="36">
        <v>0</v>
      </c>
      <c r="AS449" s="36">
        <v>0</v>
      </c>
      <c r="AT449" s="36">
        <v>50627</v>
      </c>
      <c r="AU449" s="36">
        <v>0</v>
      </c>
      <c r="AV449" s="36">
        <v>0</v>
      </c>
      <c r="AW449" s="36"/>
      <c r="AX449" s="36">
        <v>0</v>
      </c>
      <c r="AY449" s="36">
        <v>70358</v>
      </c>
      <c r="AZ449" s="36">
        <v>322296</v>
      </c>
      <c r="BA449" s="36">
        <v>0</v>
      </c>
      <c r="BB449" s="36">
        <v>0</v>
      </c>
      <c r="BC449" s="36">
        <v>0</v>
      </c>
      <c r="BD449" s="36">
        <v>0</v>
      </c>
      <c r="BE449" s="36">
        <v>0</v>
      </c>
      <c r="BF449" s="36">
        <v>0</v>
      </c>
      <c r="BG449" s="36">
        <v>0</v>
      </c>
      <c r="BH449" s="36">
        <v>0</v>
      </c>
      <c r="BI449" s="36">
        <v>0</v>
      </c>
      <c r="BJ449" s="36">
        <v>0</v>
      </c>
      <c r="BK449" s="36">
        <v>0</v>
      </c>
      <c r="BL449" s="36">
        <v>0</v>
      </c>
      <c r="BM449" s="36">
        <v>0</v>
      </c>
      <c r="BN449" s="36">
        <v>0</v>
      </c>
      <c r="BO449" s="36">
        <v>0</v>
      </c>
      <c r="BP449" s="36">
        <v>0</v>
      </c>
      <c r="BQ449" s="36">
        <v>0</v>
      </c>
      <c r="BR449" s="36">
        <v>0</v>
      </c>
      <c r="BS449" s="36">
        <v>0</v>
      </c>
      <c r="BT449" s="36">
        <v>0</v>
      </c>
      <c r="BU449" s="36">
        <v>0</v>
      </c>
      <c r="BV449" s="36">
        <v>0</v>
      </c>
      <c r="BW449" s="36">
        <v>0</v>
      </c>
      <c r="BX449" s="36">
        <v>0</v>
      </c>
      <c r="BY449" s="36">
        <v>0</v>
      </c>
      <c r="BZ449" s="36">
        <v>0</v>
      </c>
      <c r="CA449" s="36">
        <v>0</v>
      </c>
      <c r="CB449" s="36">
        <v>0</v>
      </c>
      <c r="CC449" s="36">
        <v>0</v>
      </c>
      <c r="CD449" s="36">
        <v>2436177</v>
      </c>
      <c r="CE449" s="36">
        <v>2899051</v>
      </c>
      <c r="CF449" s="36">
        <v>0</v>
      </c>
      <c r="CG449" s="36">
        <v>462874</v>
      </c>
      <c r="CH449" s="36">
        <v>0</v>
      </c>
      <c r="CI449" s="36">
        <v>0</v>
      </c>
      <c r="CJ449" s="36">
        <v>0</v>
      </c>
      <c r="CK449" s="36">
        <v>0</v>
      </c>
      <c r="CL449" s="36">
        <v>462874</v>
      </c>
      <c r="CM449" s="36">
        <v>-2899051</v>
      </c>
      <c r="CN449" s="36">
        <v>0</v>
      </c>
      <c r="CO449" s="36">
        <v>0</v>
      </c>
      <c r="CP449" s="36">
        <v>0</v>
      </c>
      <c r="CQ449" s="36">
        <v>0</v>
      </c>
      <c r="CR449" s="36">
        <v>0</v>
      </c>
      <c r="CS449" s="36">
        <v>0</v>
      </c>
      <c r="CT449" s="36">
        <v>0</v>
      </c>
      <c r="CU449" s="36">
        <v>0</v>
      </c>
      <c r="CV449" s="36">
        <v>0</v>
      </c>
      <c r="CW449" s="36">
        <v>0</v>
      </c>
      <c r="CX449" s="36">
        <v>0</v>
      </c>
      <c r="CY449" s="36">
        <v>0</v>
      </c>
      <c r="CZ449" s="36">
        <v>0</v>
      </c>
      <c r="DA449" s="36">
        <v>0</v>
      </c>
      <c r="DB449" s="36">
        <v>0</v>
      </c>
      <c r="DC449" s="36">
        <v>0</v>
      </c>
      <c r="DD449" s="36">
        <v>0</v>
      </c>
      <c r="DE449" s="36">
        <v>-2899051</v>
      </c>
      <c r="DF449" s="36">
        <v>0</v>
      </c>
      <c r="DG449" s="36">
        <v>0</v>
      </c>
      <c r="DH449" s="36">
        <v>0</v>
      </c>
      <c r="DI449" s="36">
        <v>0</v>
      </c>
      <c r="DJ449" s="36">
        <v>0</v>
      </c>
      <c r="DK449" s="36">
        <v>0</v>
      </c>
      <c r="DL449" s="36">
        <v>0</v>
      </c>
      <c r="DM449" s="36">
        <v>0</v>
      </c>
      <c r="DN449" s="36">
        <v>0</v>
      </c>
      <c r="DO449" s="36">
        <v>0</v>
      </c>
      <c r="DP449" s="36">
        <v>0</v>
      </c>
      <c r="DQ449" s="36">
        <v>0</v>
      </c>
      <c r="DR449" s="36">
        <v>0</v>
      </c>
      <c r="DS449" s="36">
        <v>0</v>
      </c>
      <c r="DT449" s="36">
        <v>0</v>
      </c>
      <c r="DU449" s="36">
        <v>0</v>
      </c>
      <c r="DV449" s="36">
        <v>0</v>
      </c>
      <c r="DW449" s="36">
        <v>0</v>
      </c>
      <c r="DX449" s="36">
        <v>0</v>
      </c>
      <c r="DY449" s="36">
        <v>0</v>
      </c>
      <c r="DZ449" s="36">
        <v>0</v>
      </c>
      <c r="EA449" s="36">
        <v>0</v>
      </c>
      <c r="EB449" s="36">
        <v>0</v>
      </c>
      <c r="EC449" s="36">
        <v>0</v>
      </c>
      <c r="ED449" s="36">
        <v>0</v>
      </c>
      <c r="EE449" s="36">
        <v>0</v>
      </c>
      <c r="EF449" s="36">
        <v>0</v>
      </c>
      <c r="EG449" s="36">
        <v>0</v>
      </c>
      <c r="EH449" s="36">
        <v>0</v>
      </c>
      <c r="EI449" s="36">
        <v>0</v>
      </c>
      <c r="EJ449" s="36">
        <v>0</v>
      </c>
      <c r="EK449" s="36">
        <v>0</v>
      </c>
      <c r="EL449" s="36">
        <v>0</v>
      </c>
      <c r="EM449" s="36">
        <v>0</v>
      </c>
      <c r="EN449" s="36">
        <v>0</v>
      </c>
      <c r="EO449" s="36">
        <v>0</v>
      </c>
      <c r="EP449" s="36">
        <v>0</v>
      </c>
      <c r="EQ449" s="36">
        <v>0</v>
      </c>
      <c r="ER449" s="36">
        <v>0</v>
      </c>
      <c r="ES449" s="36">
        <v>0</v>
      </c>
      <c r="ET449" s="36">
        <v>0</v>
      </c>
      <c r="EU449" s="36">
        <v>0</v>
      </c>
      <c r="EV449" s="36">
        <v>0</v>
      </c>
      <c r="EW449" s="36">
        <v>0</v>
      </c>
      <c r="EX449" s="36">
        <v>0</v>
      </c>
      <c r="EY449" s="36">
        <v>0</v>
      </c>
      <c r="EZ449" s="36">
        <v>0</v>
      </c>
      <c r="FA449" s="36">
        <v>0</v>
      </c>
      <c r="FB449" s="36">
        <v>0</v>
      </c>
      <c r="FC449" s="36">
        <v>0</v>
      </c>
      <c r="FD449" s="36">
        <v>0</v>
      </c>
      <c r="FE449" s="36">
        <v>0</v>
      </c>
      <c r="FF449" s="36">
        <v>0</v>
      </c>
      <c r="FG449" s="36">
        <v>0</v>
      </c>
      <c r="FH449" s="36">
        <v>0</v>
      </c>
      <c r="FI449" s="36">
        <v>0</v>
      </c>
      <c r="FJ449" s="36">
        <v>0</v>
      </c>
      <c r="FK449" s="36">
        <v>0</v>
      </c>
      <c r="FL449" s="36">
        <v>0</v>
      </c>
      <c r="FM449" s="36">
        <v>0</v>
      </c>
      <c r="FN449" s="36">
        <v>0</v>
      </c>
      <c r="FO449" s="36">
        <v>0</v>
      </c>
      <c r="FP449" s="36">
        <v>0</v>
      </c>
      <c r="FQ449" s="36">
        <v>462874</v>
      </c>
      <c r="FR449" s="36">
        <v>0</v>
      </c>
      <c r="FS449" s="37"/>
      <c r="FT449" s="39">
        <f t="shared" si="241"/>
        <v>0</v>
      </c>
      <c r="FU449" s="39">
        <f t="shared" si="242"/>
        <v>1081</v>
      </c>
      <c r="FV449" s="39">
        <f t="shared" si="243"/>
        <v>0</v>
      </c>
      <c r="FW449" s="39">
        <f t="shared" si="244"/>
        <v>2062591</v>
      </c>
      <c r="FX449" s="39">
        <f t="shared" si="245"/>
        <v>0</v>
      </c>
      <c r="FY449" s="39">
        <f t="shared" si="246"/>
        <v>42544</v>
      </c>
      <c r="FZ449" s="39">
        <f t="shared" si="247"/>
        <v>0</v>
      </c>
      <c r="GA449" s="39">
        <f t="shared" si="248"/>
        <v>59124</v>
      </c>
      <c r="GB449" s="39">
        <f t="shared" si="249"/>
        <v>270837</v>
      </c>
      <c r="GC449" s="39">
        <f t="shared" si="250"/>
        <v>0</v>
      </c>
      <c r="GD449" s="39">
        <f t="shared" si="251"/>
        <v>0</v>
      </c>
      <c r="GE449" s="39">
        <f t="shared" si="252"/>
        <v>0</v>
      </c>
      <c r="GF449" s="39"/>
      <c r="GG449" s="39"/>
      <c r="GH449" s="39">
        <f t="shared" si="253"/>
        <v>0</v>
      </c>
      <c r="GI449" s="39">
        <f t="shared" si="254"/>
        <v>0</v>
      </c>
      <c r="GJ449" s="39">
        <f t="shared" si="255"/>
        <v>2436177</v>
      </c>
      <c r="GK449" s="39"/>
      <c r="GL449" s="39">
        <f t="shared" si="256"/>
        <v>0</v>
      </c>
      <c r="GM449" s="39"/>
      <c r="GN449" s="39">
        <f t="shared" si="240"/>
        <v>0</v>
      </c>
      <c r="GO449" s="40">
        <f t="shared" si="257"/>
        <v>462874</v>
      </c>
      <c r="GP449" s="40">
        <f t="shared" si="258"/>
        <v>2899051</v>
      </c>
      <c r="GQ449" s="40">
        <f t="shared" si="259"/>
        <v>2899051</v>
      </c>
      <c r="GR449" s="39" t="str">
        <f>IFERROR(VLOOKUP(CONCATENATE(C449,R449,S449),'Clientes Afectados'!$L$4:$M$249,2,0),"NO")</f>
        <v>NO</v>
      </c>
      <c r="GS449" s="64">
        <f t="shared" si="239"/>
        <v>30</v>
      </c>
      <c r="GT449" s="39" t="e">
        <f>+IF(GS449&gt;#REF!,"SI","NO")</f>
        <v>#REF!</v>
      </c>
    </row>
    <row r="450" spans="1:202" x14ac:dyDescent="0.25">
      <c r="A450" s="35">
        <v>42856</v>
      </c>
      <c r="B450" s="36">
        <v>1594986</v>
      </c>
      <c r="C450" s="36">
        <v>1486848</v>
      </c>
      <c r="D450" s="36">
        <v>1486848</v>
      </c>
      <c r="E450" s="37" t="s">
        <v>352</v>
      </c>
      <c r="F450" s="37" t="s">
        <v>229</v>
      </c>
      <c r="G450" s="37" t="s">
        <v>336</v>
      </c>
      <c r="H450" s="85" t="s">
        <v>231</v>
      </c>
      <c r="I450" s="37" t="s">
        <v>262</v>
      </c>
      <c r="J450" s="37" t="s">
        <v>337</v>
      </c>
      <c r="K450" s="37" t="s">
        <v>234</v>
      </c>
      <c r="L450" s="37" t="s">
        <v>235</v>
      </c>
      <c r="M450" s="37" t="s">
        <v>338</v>
      </c>
      <c r="N450" s="37" t="s">
        <v>339</v>
      </c>
      <c r="O450" s="37" t="s">
        <v>339</v>
      </c>
      <c r="P450" s="37" t="s">
        <v>239</v>
      </c>
      <c r="Q450" s="37" t="s">
        <v>240</v>
      </c>
      <c r="R450" s="38">
        <v>42830</v>
      </c>
      <c r="S450" s="38">
        <v>42860</v>
      </c>
      <c r="T450" s="38">
        <v>42863</v>
      </c>
      <c r="U450" s="36">
        <v>195225232</v>
      </c>
      <c r="V450" s="36">
        <v>143500</v>
      </c>
      <c r="W450" s="36">
        <v>0</v>
      </c>
      <c r="X450" s="36">
        <v>17850</v>
      </c>
      <c r="Y450" s="36">
        <v>0</v>
      </c>
      <c r="Z450" s="36">
        <v>0</v>
      </c>
      <c r="AA450" s="36">
        <v>0</v>
      </c>
      <c r="AB450" s="36">
        <v>0</v>
      </c>
      <c r="AC450" s="36">
        <v>0</v>
      </c>
      <c r="AD450" s="36">
        <v>447</v>
      </c>
      <c r="AE450" s="36">
        <v>543</v>
      </c>
      <c r="AF450" s="36">
        <v>322</v>
      </c>
      <c r="AG450" s="36">
        <v>322</v>
      </c>
      <c r="AH450" s="36">
        <v>218328</v>
      </c>
      <c r="AI450" s="36">
        <v>1286</v>
      </c>
      <c r="AJ450" s="36">
        <v>0</v>
      </c>
      <c r="AK450" s="36">
        <v>10290657</v>
      </c>
      <c r="AL450" s="36"/>
      <c r="AM450" s="36"/>
      <c r="AN450" s="36">
        <v>0</v>
      </c>
      <c r="AO450" s="36"/>
      <c r="AP450" s="36"/>
      <c r="AQ450" s="36">
        <v>0</v>
      </c>
      <c r="AR450" s="36">
        <v>0</v>
      </c>
      <c r="AS450" s="36">
        <v>0</v>
      </c>
      <c r="AT450" s="36">
        <v>212261</v>
      </c>
      <c r="AU450" s="36">
        <v>0</v>
      </c>
      <c r="AV450" s="36">
        <v>0</v>
      </c>
      <c r="AW450" s="36"/>
      <c r="AX450" s="36">
        <v>0</v>
      </c>
      <c r="AY450" s="36">
        <v>582486</v>
      </c>
      <c r="AZ450" s="36">
        <v>2015754</v>
      </c>
      <c r="BA450" s="36">
        <v>0</v>
      </c>
      <c r="BB450" s="36">
        <v>0</v>
      </c>
      <c r="BC450" s="36">
        <v>0</v>
      </c>
      <c r="BD450" s="36">
        <v>0</v>
      </c>
      <c r="BE450" s="36">
        <v>0</v>
      </c>
      <c r="BF450" s="36">
        <v>0</v>
      </c>
      <c r="BG450" s="36">
        <v>0</v>
      </c>
      <c r="BH450" s="36">
        <v>0</v>
      </c>
      <c r="BI450" s="36">
        <v>0</v>
      </c>
      <c r="BJ450" s="36">
        <v>0</v>
      </c>
      <c r="BK450" s="36">
        <v>0</v>
      </c>
      <c r="BL450" s="36">
        <v>0</v>
      </c>
      <c r="BM450" s="36">
        <v>0</v>
      </c>
      <c r="BN450" s="36">
        <v>0</v>
      </c>
      <c r="BO450" s="36">
        <v>0</v>
      </c>
      <c r="BP450" s="36">
        <v>0</v>
      </c>
      <c r="BQ450" s="36">
        <v>0</v>
      </c>
      <c r="BR450" s="36">
        <v>0</v>
      </c>
      <c r="BS450" s="36">
        <v>0</v>
      </c>
      <c r="BT450" s="36">
        <v>0</v>
      </c>
      <c r="BU450" s="36">
        <v>0</v>
      </c>
      <c r="BV450" s="36">
        <v>0</v>
      </c>
      <c r="BW450" s="36">
        <v>0</v>
      </c>
      <c r="BX450" s="36">
        <v>0</v>
      </c>
      <c r="BY450" s="36">
        <v>0</v>
      </c>
      <c r="BZ450" s="36">
        <v>0</v>
      </c>
      <c r="CA450" s="36">
        <v>0</v>
      </c>
      <c r="CB450" s="36">
        <v>0</v>
      </c>
      <c r="CC450" s="36">
        <v>0</v>
      </c>
      <c r="CD450" s="36">
        <v>11193927</v>
      </c>
      <c r="CE450" s="36">
        <v>13320773</v>
      </c>
      <c r="CF450" s="36">
        <v>0</v>
      </c>
      <c r="CG450" s="36">
        <v>2126846</v>
      </c>
      <c r="CH450" s="36">
        <v>0</v>
      </c>
      <c r="CI450" s="36">
        <v>0</v>
      </c>
      <c r="CJ450" s="36">
        <v>0</v>
      </c>
      <c r="CK450" s="36">
        <v>0</v>
      </c>
      <c r="CL450" s="36">
        <v>2126846</v>
      </c>
      <c r="CM450" s="36">
        <v>-13320773</v>
      </c>
      <c r="CN450" s="36">
        <v>0</v>
      </c>
      <c r="CO450" s="36">
        <v>0</v>
      </c>
      <c r="CP450" s="36">
        <v>0</v>
      </c>
      <c r="CQ450" s="36">
        <v>0</v>
      </c>
      <c r="CR450" s="36">
        <v>0</v>
      </c>
      <c r="CS450" s="36">
        <v>0</v>
      </c>
      <c r="CT450" s="36">
        <v>0</v>
      </c>
      <c r="CU450" s="36">
        <v>0</v>
      </c>
      <c r="CV450" s="36">
        <v>0</v>
      </c>
      <c r="CW450" s="36">
        <v>0</v>
      </c>
      <c r="CX450" s="36">
        <v>0</v>
      </c>
      <c r="CY450" s="36">
        <v>0</v>
      </c>
      <c r="CZ450" s="36">
        <v>0</v>
      </c>
      <c r="DA450" s="36">
        <v>0</v>
      </c>
      <c r="DB450" s="36">
        <v>0</v>
      </c>
      <c r="DC450" s="36">
        <v>0</v>
      </c>
      <c r="DD450" s="36">
        <v>0</v>
      </c>
      <c r="DE450" s="36">
        <v>-13320773</v>
      </c>
      <c r="DF450" s="36">
        <v>0</v>
      </c>
      <c r="DG450" s="36">
        <v>0</v>
      </c>
      <c r="DH450" s="36">
        <v>0</v>
      </c>
      <c r="DI450" s="36">
        <v>0</v>
      </c>
      <c r="DJ450" s="36">
        <v>0</v>
      </c>
      <c r="DK450" s="36">
        <v>0</v>
      </c>
      <c r="DL450" s="36">
        <v>0</v>
      </c>
      <c r="DM450" s="36">
        <v>0</v>
      </c>
      <c r="DN450" s="36">
        <v>0</v>
      </c>
      <c r="DO450" s="36">
        <v>0</v>
      </c>
      <c r="DP450" s="36">
        <v>0</v>
      </c>
      <c r="DQ450" s="36">
        <v>0</v>
      </c>
      <c r="DR450" s="36">
        <v>0</v>
      </c>
      <c r="DS450" s="36">
        <v>0</v>
      </c>
      <c r="DT450" s="36">
        <v>0</v>
      </c>
      <c r="DU450" s="36">
        <v>0</v>
      </c>
      <c r="DV450" s="36">
        <v>0</v>
      </c>
      <c r="DW450" s="36">
        <v>0</v>
      </c>
      <c r="DX450" s="36">
        <v>0</v>
      </c>
      <c r="DY450" s="36">
        <v>0</v>
      </c>
      <c r="DZ450" s="36">
        <v>0</v>
      </c>
      <c r="EA450" s="36">
        <v>0</v>
      </c>
      <c r="EB450" s="36">
        <v>0</v>
      </c>
      <c r="EC450" s="36">
        <v>0</v>
      </c>
      <c r="ED450" s="36">
        <v>0</v>
      </c>
      <c r="EE450" s="36">
        <v>0</v>
      </c>
      <c r="EF450" s="36">
        <v>0</v>
      </c>
      <c r="EG450" s="36">
        <v>0</v>
      </c>
      <c r="EH450" s="36">
        <v>0</v>
      </c>
      <c r="EI450" s="36">
        <v>0</v>
      </c>
      <c r="EJ450" s="36">
        <v>0</v>
      </c>
      <c r="EK450" s="36">
        <v>0</v>
      </c>
      <c r="EL450" s="36">
        <v>0</v>
      </c>
      <c r="EM450" s="36">
        <v>0</v>
      </c>
      <c r="EN450" s="36">
        <v>0</v>
      </c>
      <c r="EO450" s="36">
        <v>0</v>
      </c>
      <c r="EP450" s="36">
        <v>0</v>
      </c>
      <c r="EQ450" s="36">
        <v>0</v>
      </c>
      <c r="ER450" s="36">
        <v>0</v>
      </c>
      <c r="ES450" s="36">
        <v>0</v>
      </c>
      <c r="ET450" s="36">
        <v>0</v>
      </c>
      <c r="EU450" s="36">
        <v>0</v>
      </c>
      <c r="EV450" s="36">
        <v>0</v>
      </c>
      <c r="EW450" s="36">
        <v>0</v>
      </c>
      <c r="EX450" s="36">
        <v>0</v>
      </c>
      <c r="EY450" s="36">
        <v>0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0</v>
      </c>
      <c r="FF450" s="36">
        <v>0</v>
      </c>
      <c r="FG450" s="36">
        <v>0</v>
      </c>
      <c r="FH450" s="36">
        <v>0</v>
      </c>
      <c r="FI450" s="36">
        <v>0</v>
      </c>
      <c r="FJ450" s="36">
        <v>0</v>
      </c>
      <c r="FK450" s="36">
        <v>0</v>
      </c>
      <c r="FL450" s="36">
        <v>0</v>
      </c>
      <c r="FM450" s="36">
        <v>0</v>
      </c>
      <c r="FN450" s="36">
        <v>0</v>
      </c>
      <c r="FO450" s="36">
        <v>0</v>
      </c>
      <c r="FP450" s="36">
        <v>0</v>
      </c>
      <c r="FQ450" s="36">
        <v>2126846</v>
      </c>
      <c r="FR450" s="36">
        <v>0</v>
      </c>
      <c r="FS450" s="37"/>
      <c r="FT450" s="39">
        <f t="shared" si="241"/>
        <v>183469</v>
      </c>
      <c r="FU450" s="39">
        <f t="shared" si="242"/>
        <v>1081</v>
      </c>
      <c r="FV450" s="39">
        <f t="shared" si="243"/>
        <v>0</v>
      </c>
      <c r="FW450" s="39">
        <f t="shared" si="244"/>
        <v>8647611</v>
      </c>
      <c r="FX450" s="39">
        <f t="shared" si="245"/>
        <v>0</v>
      </c>
      <c r="FY450" s="39">
        <f t="shared" si="246"/>
        <v>178371</v>
      </c>
      <c r="FZ450" s="39">
        <f t="shared" si="247"/>
        <v>0</v>
      </c>
      <c r="GA450" s="39">
        <f t="shared" si="248"/>
        <v>489484</v>
      </c>
      <c r="GB450" s="39">
        <f t="shared" si="249"/>
        <v>1693911</v>
      </c>
      <c r="GC450" s="39">
        <f t="shared" si="250"/>
        <v>0</v>
      </c>
      <c r="GD450" s="39">
        <f t="shared" si="251"/>
        <v>0</v>
      </c>
      <c r="GE450" s="39">
        <f t="shared" si="252"/>
        <v>0</v>
      </c>
      <c r="GF450" s="39"/>
      <c r="GG450" s="39"/>
      <c r="GH450" s="39">
        <f t="shared" si="253"/>
        <v>0</v>
      </c>
      <c r="GI450" s="39">
        <f t="shared" si="254"/>
        <v>0</v>
      </c>
      <c r="GJ450" s="39">
        <f t="shared" si="255"/>
        <v>11193927</v>
      </c>
      <c r="GK450" s="39"/>
      <c r="GL450" s="39">
        <f t="shared" si="256"/>
        <v>0</v>
      </c>
      <c r="GM450" s="39"/>
      <c r="GN450" s="39">
        <f t="shared" si="240"/>
        <v>0</v>
      </c>
      <c r="GO450" s="40">
        <f t="shared" si="257"/>
        <v>2126846</v>
      </c>
      <c r="GP450" s="40">
        <f t="shared" si="258"/>
        <v>13320773</v>
      </c>
      <c r="GQ450" s="40">
        <f t="shared" si="259"/>
        <v>13320773</v>
      </c>
      <c r="GR450" s="39" t="str">
        <f>IFERROR(VLOOKUP(CONCATENATE(C450,R450,S450),'Clientes Afectados'!$L$4:$M$249,2,0),"NO")</f>
        <v>NO</v>
      </c>
      <c r="GS450" s="64">
        <f t="shared" si="239"/>
        <v>30</v>
      </c>
      <c r="GT450" s="39" t="e">
        <f>+IF(GS450&gt;#REF!,"SI","NO")</f>
        <v>#REF!</v>
      </c>
    </row>
    <row r="451" spans="1:202" x14ac:dyDescent="0.25">
      <c r="A451" s="35">
        <v>42856</v>
      </c>
      <c r="B451" s="36">
        <v>1594986</v>
      </c>
      <c r="C451" s="36">
        <v>1493531</v>
      </c>
      <c r="D451" s="36">
        <v>1493531</v>
      </c>
      <c r="E451" s="37" t="s">
        <v>277</v>
      </c>
      <c r="F451" s="37" t="s">
        <v>258</v>
      </c>
      <c r="G451" s="37" t="s">
        <v>278</v>
      </c>
      <c r="H451" s="85" t="s">
        <v>231</v>
      </c>
      <c r="I451" s="37" t="s">
        <v>262</v>
      </c>
      <c r="J451" s="37" t="s">
        <v>233</v>
      </c>
      <c r="K451" s="37" t="s">
        <v>234</v>
      </c>
      <c r="L451" s="37" t="s">
        <v>235</v>
      </c>
      <c r="M451" s="37" t="s">
        <v>279</v>
      </c>
      <c r="N451" s="37" t="s">
        <v>280</v>
      </c>
      <c r="O451" s="37" t="s">
        <v>241</v>
      </c>
      <c r="P451" s="37" t="s">
        <v>281</v>
      </c>
      <c r="Q451" s="37" t="s">
        <v>240</v>
      </c>
      <c r="R451" s="38">
        <v>42830</v>
      </c>
      <c r="S451" s="38">
        <v>42860</v>
      </c>
      <c r="T451" s="38">
        <v>42863</v>
      </c>
      <c r="U451" s="36">
        <v>195225232</v>
      </c>
      <c r="V451" s="36">
        <v>23251</v>
      </c>
      <c r="W451" s="36">
        <v>0</v>
      </c>
      <c r="X451" s="36">
        <v>5584</v>
      </c>
      <c r="Y451" s="36">
        <v>0</v>
      </c>
      <c r="Z451" s="36">
        <v>0</v>
      </c>
      <c r="AA451" s="36">
        <v>0</v>
      </c>
      <c r="AB451" s="36">
        <v>0</v>
      </c>
      <c r="AC451" s="36">
        <v>0</v>
      </c>
      <c r="AD451" s="36">
        <v>63</v>
      </c>
      <c r="AE451" s="36">
        <v>98</v>
      </c>
      <c r="AF451" s="36">
        <v>63</v>
      </c>
      <c r="AG451" s="36">
        <v>63</v>
      </c>
      <c r="AH451" s="36">
        <v>82901</v>
      </c>
      <c r="AI451" s="36">
        <v>1286</v>
      </c>
      <c r="AJ451" s="36">
        <v>0</v>
      </c>
      <c r="AK451" s="36">
        <v>1667373</v>
      </c>
      <c r="AL451" s="36"/>
      <c r="AM451" s="36"/>
      <c r="AN451" s="36">
        <v>0</v>
      </c>
      <c r="AO451" s="36"/>
      <c r="AP451" s="36"/>
      <c r="AQ451" s="36">
        <v>0</v>
      </c>
      <c r="AR451" s="36">
        <v>0</v>
      </c>
      <c r="AS451" s="36">
        <v>0</v>
      </c>
      <c r="AT451" s="36">
        <v>34392</v>
      </c>
      <c r="AU451" s="36">
        <v>0</v>
      </c>
      <c r="AV451" s="36">
        <v>0</v>
      </c>
      <c r="AW451" s="36"/>
      <c r="AX451" s="36">
        <v>0</v>
      </c>
      <c r="AY451" s="36">
        <v>61838</v>
      </c>
      <c r="AZ451" s="36">
        <v>362583</v>
      </c>
      <c r="BA451" s="36">
        <v>0</v>
      </c>
      <c r="BB451" s="36">
        <v>0</v>
      </c>
      <c r="BC451" s="36">
        <v>0</v>
      </c>
      <c r="BD451" s="36">
        <v>0</v>
      </c>
      <c r="BE451" s="36">
        <v>0</v>
      </c>
      <c r="BF451" s="36">
        <v>0</v>
      </c>
      <c r="BG451" s="36">
        <v>0</v>
      </c>
      <c r="BH451" s="36">
        <v>0</v>
      </c>
      <c r="BI451" s="36">
        <v>0</v>
      </c>
      <c r="BJ451" s="36">
        <v>0</v>
      </c>
      <c r="BK451" s="36">
        <v>0</v>
      </c>
      <c r="BL451" s="36">
        <v>0</v>
      </c>
      <c r="BM451" s="36">
        <v>0</v>
      </c>
      <c r="BN451" s="36">
        <v>0</v>
      </c>
      <c r="BO451" s="36">
        <v>0</v>
      </c>
      <c r="BP451" s="36">
        <v>0</v>
      </c>
      <c r="BQ451" s="36">
        <v>0</v>
      </c>
      <c r="BR451" s="36">
        <v>0</v>
      </c>
      <c r="BS451" s="36">
        <v>0</v>
      </c>
      <c r="BT451" s="36">
        <v>0</v>
      </c>
      <c r="BU451" s="36">
        <v>0</v>
      </c>
      <c r="BV451" s="36">
        <v>0</v>
      </c>
      <c r="BW451" s="36">
        <v>0</v>
      </c>
      <c r="BX451" s="36">
        <v>0</v>
      </c>
      <c r="BY451" s="36">
        <v>0</v>
      </c>
      <c r="BZ451" s="36">
        <v>0</v>
      </c>
      <c r="CA451" s="36">
        <v>0</v>
      </c>
      <c r="CB451" s="36">
        <v>0</v>
      </c>
      <c r="CC451" s="36">
        <v>0</v>
      </c>
      <c r="CD451" s="36">
        <v>1857458</v>
      </c>
      <c r="CE451" s="36">
        <v>2210375</v>
      </c>
      <c r="CF451" s="36">
        <v>0</v>
      </c>
      <c r="CG451" s="36">
        <v>352917</v>
      </c>
      <c r="CH451" s="36">
        <v>0</v>
      </c>
      <c r="CI451" s="36">
        <v>0</v>
      </c>
      <c r="CJ451" s="36">
        <v>0</v>
      </c>
      <c r="CK451" s="36">
        <v>0</v>
      </c>
      <c r="CL451" s="36">
        <v>352917</v>
      </c>
      <c r="CM451" s="36">
        <v>-2210375</v>
      </c>
      <c r="CN451" s="36">
        <v>0</v>
      </c>
      <c r="CO451" s="36">
        <v>0</v>
      </c>
      <c r="CP451" s="36">
        <v>0</v>
      </c>
      <c r="CQ451" s="36">
        <v>0</v>
      </c>
      <c r="CR451" s="36">
        <v>0</v>
      </c>
      <c r="CS451" s="36">
        <v>0</v>
      </c>
      <c r="CT451" s="36">
        <v>0</v>
      </c>
      <c r="CU451" s="36">
        <v>0</v>
      </c>
      <c r="CV451" s="36">
        <v>0</v>
      </c>
      <c r="CW451" s="36">
        <v>0</v>
      </c>
      <c r="CX451" s="36">
        <v>0</v>
      </c>
      <c r="CY451" s="36">
        <v>0</v>
      </c>
      <c r="CZ451" s="36">
        <v>0</v>
      </c>
      <c r="DA451" s="36">
        <v>0</v>
      </c>
      <c r="DB451" s="36">
        <v>0</v>
      </c>
      <c r="DC451" s="36">
        <v>0</v>
      </c>
      <c r="DD451" s="36">
        <v>0</v>
      </c>
      <c r="DE451" s="36">
        <v>-2210375</v>
      </c>
      <c r="DF451" s="36">
        <v>0</v>
      </c>
      <c r="DG451" s="36">
        <v>0</v>
      </c>
      <c r="DH451" s="36">
        <v>0</v>
      </c>
      <c r="DI451" s="36">
        <v>0</v>
      </c>
      <c r="DJ451" s="36">
        <v>0</v>
      </c>
      <c r="DK451" s="36">
        <v>0</v>
      </c>
      <c r="DL451" s="36">
        <v>0</v>
      </c>
      <c r="DM451" s="36">
        <v>0</v>
      </c>
      <c r="DN451" s="36">
        <v>0</v>
      </c>
      <c r="DO451" s="36">
        <v>0</v>
      </c>
      <c r="DP451" s="36">
        <v>0</v>
      </c>
      <c r="DQ451" s="36">
        <v>0</v>
      </c>
      <c r="DR451" s="36">
        <v>0</v>
      </c>
      <c r="DS451" s="36">
        <v>0</v>
      </c>
      <c r="DT451" s="36">
        <v>0</v>
      </c>
      <c r="DU451" s="36">
        <v>0</v>
      </c>
      <c r="DV451" s="36">
        <v>0</v>
      </c>
      <c r="DW451" s="36">
        <v>0</v>
      </c>
      <c r="DX451" s="36">
        <v>0</v>
      </c>
      <c r="DY451" s="36">
        <v>0</v>
      </c>
      <c r="DZ451" s="36">
        <v>0</v>
      </c>
      <c r="EA451" s="36">
        <v>0</v>
      </c>
      <c r="EB451" s="36">
        <v>0</v>
      </c>
      <c r="EC451" s="36">
        <v>0</v>
      </c>
      <c r="ED451" s="36">
        <v>0</v>
      </c>
      <c r="EE451" s="36">
        <v>0</v>
      </c>
      <c r="EF451" s="36">
        <v>0</v>
      </c>
      <c r="EG451" s="36">
        <v>0</v>
      </c>
      <c r="EH451" s="36">
        <v>0</v>
      </c>
      <c r="EI451" s="36">
        <v>0</v>
      </c>
      <c r="EJ451" s="36">
        <v>0</v>
      </c>
      <c r="EK451" s="36">
        <v>0</v>
      </c>
      <c r="EL451" s="36">
        <v>0</v>
      </c>
      <c r="EM451" s="36">
        <v>0</v>
      </c>
      <c r="EN451" s="36">
        <v>0</v>
      </c>
      <c r="EO451" s="36">
        <v>0</v>
      </c>
      <c r="EP451" s="36">
        <v>0</v>
      </c>
      <c r="EQ451" s="36">
        <v>0</v>
      </c>
      <c r="ER451" s="36">
        <v>0</v>
      </c>
      <c r="ES451" s="36">
        <v>0</v>
      </c>
      <c r="ET451" s="36">
        <v>0</v>
      </c>
      <c r="EU451" s="36">
        <v>0</v>
      </c>
      <c r="EV451" s="36">
        <v>0</v>
      </c>
      <c r="EW451" s="36">
        <v>0</v>
      </c>
      <c r="EX451" s="36">
        <v>0</v>
      </c>
      <c r="EY451" s="36">
        <v>0</v>
      </c>
      <c r="EZ451" s="36">
        <v>0</v>
      </c>
      <c r="FA451" s="36">
        <v>0</v>
      </c>
      <c r="FB451" s="36">
        <v>0</v>
      </c>
      <c r="FC451" s="36">
        <v>0</v>
      </c>
      <c r="FD451" s="36">
        <v>0</v>
      </c>
      <c r="FE451" s="36">
        <v>0</v>
      </c>
      <c r="FF451" s="36">
        <v>0</v>
      </c>
      <c r="FG451" s="36">
        <v>0</v>
      </c>
      <c r="FH451" s="36">
        <v>0</v>
      </c>
      <c r="FI451" s="36">
        <v>0</v>
      </c>
      <c r="FJ451" s="36">
        <v>0</v>
      </c>
      <c r="FK451" s="36">
        <v>0</v>
      </c>
      <c r="FL451" s="36">
        <v>0</v>
      </c>
      <c r="FM451" s="36">
        <v>0</v>
      </c>
      <c r="FN451" s="36">
        <v>0</v>
      </c>
      <c r="FO451" s="36">
        <v>0</v>
      </c>
      <c r="FP451" s="36">
        <v>0</v>
      </c>
      <c r="FQ451" s="36">
        <v>352917</v>
      </c>
      <c r="FR451" s="36">
        <v>0</v>
      </c>
      <c r="FS451" s="37"/>
      <c r="FT451" s="39">
        <f t="shared" si="241"/>
        <v>69665</v>
      </c>
      <c r="FU451" s="39">
        <f t="shared" si="242"/>
        <v>1081</v>
      </c>
      <c r="FV451" s="39">
        <f t="shared" si="243"/>
        <v>0</v>
      </c>
      <c r="FW451" s="39">
        <f t="shared" si="244"/>
        <v>1401154</v>
      </c>
      <c r="FX451" s="39">
        <f t="shared" si="245"/>
        <v>0</v>
      </c>
      <c r="FY451" s="39">
        <f t="shared" si="246"/>
        <v>28901</v>
      </c>
      <c r="FZ451" s="39">
        <f t="shared" si="247"/>
        <v>0</v>
      </c>
      <c r="GA451" s="39">
        <f t="shared" si="248"/>
        <v>51965</v>
      </c>
      <c r="GB451" s="39">
        <f t="shared" si="249"/>
        <v>304692</v>
      </c>
      <c r="GC451" s="39">
        <f t="shared" si="250"/>
        <v>0</v>
      </c>
      <c r="GD451" s="39">
        <f t="shared" si="251"/>
        <v>0</v>
      </c>
      <c r="GE451" s="39">
        <f t="shared" si="252"/>
        <v>0</v>
      </c>
      <c r="GF451" s="39"/>
      <c r="GG451" s="39"/>
      <c r="GH451" s="39">
        <f t="shared" si="253"/>
        <v>0</v>
      </c>
      <c r="GI451" s="39">
        <f t="shared" si="254"/>
        <v>0</v>
      </c>
      <c r="GJ451" s="39">
        <f t="shared" si="255"/>
        <v>1857458</v>
      </c>
      <c r="GK451" s="39"/>
      <c r="GL451" s="39">
        <f t="shared" si="256"/>
        <v>0</v>
      </c>
      <c r="GM451" s="39"/>
      <c r="GN451" s="39">
        <f t="shared" si="240"/>
        <v>0</v>
      </c>
      <c r="GO451" s="40">
        <f t="shared" si="257"/>
        <v>352917</v>
      </c>
      <c r="GP451" s="40">
        <f t="shared" si="258"/>
        <v>2210375</v>
      </c>
      <c r="GQ451" s="40">
        <f t="shared" si="259"/>
        <v>2210375</v>
      </c>
      <c r="GR451" s="39" t="str">
        <f>IFERROR(VLOOKUP(CONCATENATE(C451,R451,S451),'Clientes Afectados'!$L$4:$M$249,2,0),"NO")</f>
        <v>NO</v>
      </c>
      <c r="GS451" s="64">
        <f t="shared" ref="GS451:GS514" si="260">+S451-R451</f>
        <v>30</v>
      </c>
      <c r="GT451" s="39" t="e">
        <f>+IF(GS451&gt;#REF!,"SI","NO")</f>
        <v>#REF!</v>
      </c>
    </row>
    <row r="452" spans="1:202" x14ac:dyDescent="0.25">
      <c r="A452" s="35">
        <v>42856</v>
      </c>
      <c r="B452" s="36">
        <v>1594986</v>
      </c>
      <c r="C452" s="36">
        <v>2510800</v>
      </c>
      <c r="D452" s="36">
        <v>2510800</v>
      </c>
      <c r="E452" s="37" t="s">
        <v>353</v>
      </c>
      <c r="F452" s="37" t="s">
        <v>305</v>
      </c>
      <c r="G452" s="37" t="s">
        <v>341</v>
      </c>
      <c r="H452" s="85" t="s">
        <v>231</v>
      </c>
      <c r="I452" s="37" t="s">
        <v>232</v>
      </c>
      <c r="J452" s="37" t="s">
        <v>233</v>
      </c>
      <c r="K452" s="37" t="s">
        <v>234</v>
      </c>
      <c r="L452" s="37" t="s">
        <v>235</v>
      </c>
      <c r="M452" s="37" t="s">
        <v>279</v>
      </c>
      <c r="N452" s="37" t="s">
        <v>330</v>
      </c>
      <c r="O452" s="37" t="s">
        <v>330</v>
      </c>
      <c r="P452" s="37" t="s">
        <v>239</v>
      </c>
      <c r="Q452" s="37" t="s">
        <v>240</v>
      </c>
      <c r="R452" s="38">
        <v>42830</v>
      </c>
      <c r="S452" s="38">
        <v>42860</v>
      </c>
      <c r="T452" s="38">
        <v>42863</v>
      </c>
      <c r="U452" s="36">
        <v>195225232</v>
      </c>
      <c r="V452" s="36">
        <v>56087</v>
      </c>
      <c r="W452" s="36">
        <v>0</v>
      </c>
      <c r="X452" s="36">
        <v>7512</v>
      </c>
      <c r="Y452" s="36">
        <v>0</v>
      </c>
      <c r="Z452" s="36">
        <v>0</v>
      </c>
      <c r="AA452" s="36">
        <v>0</v>
      </c>
      <c r="AB452" s="36">
        <v>0</v>
      </c>
      <c r="AC452" s="36">
        <v>0</v>
      </c>
      <c r="AD452" s="36">
        <v>184</v>
      </c>
      <c r="AE452" s="36">
        <v>212</v>
      </c>
      <c r="AF452" s="36">
        <v>184</v>
      </c>
      <c r="AG452" s="36">
        <v>184</v>
      </c>
      <c r="AH452" s="36">
        <v>0</v>
      </c>
      <c r="AI452" s="36">
        <v>1286</v>
      </c>
      <c r="AJ452" s="36">
        <v>0</v>
      </c>
      <c r="AK452" s="36">
        <v>4022105</v>
      </c>
      <c r="AL452" s="36"/>
      <c r="AM452" s="36"/>
      <c r="AN452" s="36">
        <v>0</v>
      </c>
      <c r="AO452" s="36"/>
      <c r="AP452" s="36"/>
      <c r="AQ452" s="36">
        <v>0</v>
      </c>
      <c r="AR452" s="36">
        <v>0</v>
      </c>
      <c r="AS452" s="36">
        <v>0</v>
      </c>
      <c r="AT452" s="36">
        <v>82962</v>
      </c>
      <c r="AU452" s="36">
        <v>0</v>
      </c>
      <c r="AV452" s="36">
        <v>0</v>
      </c>
      <c r="AW452" s="36"/>
      <c r="AX452" s="36">
        <v>0</v>
      </c>
      <c r="AY452" s="36">
        <v>134089</v>
      </c>
      <c r="AZ452" s="36">
        <v>1058974</v>
      </c>
      <c r="BA452" s="36">
        <v>0</v>
      </c>
      <c r="BB452" s="36">
        <v>0</v>
      </c>
      <c r="BC452" s="36">
        <v>0</v>
      </c>
      <c r="BD452" s="36">
        <v>0</v>
      </c>
      <c r="BE452" s="36">
        <v>0</v>
      </c>
      <c r="BF452" s="36">
        <v>0</v>
      </c>
      <c r="BG452" s="36">
        <v>0</v>
      </c>
      <c r="BH452" s="36">
        <v>0</v>
      </c>
      <c r="BI452" s="36">
        <v>0</v>
      </c>
      <c r="BJ452" s="36">
        <v>0</v>
      </c>
      <c r="BK452" s="36">
        <v>0</v>
      </c>
      <c r="BL452" s="36">
        <v>0</v>
      </c>
      <c r="BM452" s="36">
        <v>0</v>
      </c>
      <c r="BN452" s="36">
        <v>0</v>
      </c>
      <c r="BO452" s="36">
        <v>0</v>
      </c>
      <c r="BP452" s="36">
        <v>0</v>
      </c>
      <c r="BQ452" s="36">
        <v>0</v>
      </c>
      <c r="BR452" s="36">
        <v>0</v>
      </c>
      <c r="BS452" s="36">
        <v>0</v>
      </c>
      <c r="BT452" s="36">
        <v>0</v>
      </c>
      <c r="BU452" s="36">
        <v>0</v>
      </c>
      <c r="BV452" s="36">
        <v>0</v>
      </c>
      <c r="BW452" s="36">
        <v>0</v>
      </c>
      <c r="BX452" s="36">
        <v>0</v>
      </c>
      <c r="BY452" s="36">
        <v>0</v>
      </c>
      <c r="BZ452" s="36">
        <v>0</v>
      </c>
      <c r="CA452" s="36">
        <v>0</v>
      </c>
      <c r="CB452" s="36">
        <v>0</v>
      </c>
      <c r="CC452" s="36">
        <v>0</v>
      </c>
      <c r="CD452" s="36">
        <v>4453291</v>
      </c>
      <c r="CE452" s="36">
        <v>5299416</v>
      </c>
      <c r="CF452" s="36">
        <v>0</v>
      </c>
      <c r="CG452" s="36">
        <v>846125</v>
      </c>
      <c r="CH452" s="36">
        <v>0</v>
      </c>
      <c r="CI452" s="36">
        <v>0</v>
      </c>
      <c r="CJ452" s="36">
        <v>0</v>
      </c>
      <c r="CK452" s="36">
        <v>0</v>
      </c>
      <c r="CL452" s="36">
        <v>846125</v>
      </c>
      <c r="CM452" s="36">
        <v>-5299416</v>
      </c>
      <c r="CN452" s="36">
        <v>0</v>
      </c>
      <c r="CO452" s="36">
        <v>0</v>
      </c>
      <c r="CP452" s="36">
        <v>0</v>
      </c>
      <c r="CQ452" s="36">
        <v>0</v>
      </c>
      <c r="CR452" s="36">
        <v>0</v>
      </c>
      <c r="CS452" s="36">
        <v>0</v>
      </c>
      <c r="CT452" s="36">
        <v>0</v>
      </c>
      <c r="CU452" s="36">
        <v>0</v>
      </c>
      <c r="CV452" s="36">
        <v>0</v>
      </c>
      <c r="CW452" s="36">
        <v>0</v>
      </c>
      <c r="CX452" s="36">
        <v>0</v>
      </c>
      <c r="CY452" s="36">
        <v>0</v>
      </c>
      <c r="CZ452" s="36">
        <v>0</v>
      </c>
      <c r="DA452" s="36">
        <v>0</v>
      </c>
      <c r="DB452" s="36">
        <v>0</v>
      </c>
      <c r="DC452" s="36">
        <v>0</v>
      </c>
      <c r="DD452" s="36">
        <v>0</v>
      </c>
      <c r="DE452" s="36">
        <v>-5299416</v>
      </c>
      <c r="DF452" s="36">
        <v>0</v>
      </c>
      <c r="DG452" s="36">
        <v>0</v>
      </c>
      <c r="DH452" s="36">
        <v>0</v>
      </c>
      <c r="DI452" s="36">
        <v>0</v>
      </c>
      <c r="DJ452" s="36">
        <v>0</v>
      </c>
      <c r="DK452" s="36">
        <v>0</v>
      </c>
      <c r="DL452" s="36">
        <v>0</v>
      </c>
      <c r="DM452" s="36">
        <v>0</v>
      </c>
      <c r="DN452" s="36">
        <v>0</v>
      </c>
      <c r="DO452" s="36">
        <v>0</v>
      </c>
      <c r="DP452" s="36">
        <v>0</v>
      </c>
      <c r="DQ452" s="36">
        <v>0</v>
      </c>
      <c r="DR452" s="36">
        <v>0</v>
      </c>
      <c r="DS452" s="36">
        <v>0</v>
      </c>
      <c r="DT452" s="36">
        <v>0</v>
      </c>
      <c r="DU452" s="36">
        <v>0</v>
      </c>
      <c r="DV452" s="36">
        <v>0</v>
      </c>
      <c r="DW452" s="36">
        <v>0</v>
      </c>
      <c r="DX452" s="36">
        <v>0</v>
      </c>
      <c r="DY452" s="36">
        <v>0</v>
      </c>
      <c r="DZ452" s="36">
        <v>0</v>
      </c>
      <c r="EA452" s="36">
        <v>0</v>
      </c>
      <c r="EB452" s="36">
        <v>0</v>
      </c>
      <c r="EC452" s="36">
        <v>0</v>
      </c>
      <c r="ED452" s="36">
        <v>0</v>
      </c>
      <c r="EE452" s="36">
        <v>0</v>
      </c>
      <c r="EF452" s="36">
        <v>0</v>
      </c>
      <c r="EG452" s="36">
        <v>0</v>
      </c>
      <c r="EH452" s="36">
        <v>0</v>
      </c>
      <c r="EI452" s="36">
        <v>0</v>
      </c>
      <c r="EJ452" s="36">
        <v>0</v>
      </c>
      <c r="EK452" s="36">
        <v>0</v>
      </c>
      <c r="EL452" s="36">
        <v>0</v>
      </c>
      <c r="EM452" s="36">
        <v>0</v>
      </c>
      <c r="EN452" s="36">
        <v>0</v>
      </c>
      <c r="EO452" s="36">
        <v>0</v>
      </c>
      <c r="EP452" s="36">
        <v>0</v>
      </c>
      <c r="EQ452" s="36">
        <v>0</v>
      </c>
      <c r="ER452" s="36">
        <v>0</v>
      </c>
      <c r="ES452" s="36">
        <v>0</v>
      </c>
      <c r="ET452" s="36">
        <v>0</v>
      </c>
      <c r="EU452" s="36">
        <v>0</v>
      </c>
      <c r="EV452" s="36">
        <v>0</v>
      </c>
      <c r="EW452" s="36">
        <v>0</v>
      </c>
      <c r="EX452" s="36">
        <v>0</v>
      </c>
      <c r="EY452" s="36">
        <v>0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0</v>
      </c>
      <c r="FF452" s="36">
        <v>0</v>
      </c>
      <c r="FG452" s="36">
        <v>0</v>
      </c>
      <c r="FH452" s="36">
        <v>0</v>
      </c>
      <c r="FI452" s="36">
        <v>0</v>
      </c>
      <c r="FJ452" s="36">
        <v>0</v>
      </c>
      <c r="FK452" s="36">
        <v>0</v>
      </c>
      <c r="FL452" s="36">
        <v>0</v>
      </c>
      <c r="FM452" s="36">
        <v>0</v>
      </c>
      <c r="FN452" s="36">
        <v>0</v>
      </c>
      <c r="FO452" s="36">
        <v>0</v>
      </c>
      <c r="FP452" s="36">
        <v>0</v>
      </c>
      <c r="FQ452" s="36">
        <v>846125</v>
      </c>
      <c r="FR452" s="36">
        <v>0</v>
      </c>
      <c r="FS452" s="37"/>
      <c r="FT452" s="39">
        <f t="shared" si="241"/>
        <v>0</v>
      </c>
      <c r="FU452" s="39">
        <f t="shared" si="242"/>
        <v>1081</v>
      </c>
      <c r="FV452" s="39">
        <f t="shared" si="243"/>
        <v>0</v>
      </c>
      <c r="FW452" s="39">
        <f t="shared" si="244"/>
        <v>3379920</v>
      </c>
      <c r="FX452" s="39">
        <f t="shared" si="245"/>
        <v>0</v>
      </c>
      <c r="FY452" s="39">
        <f t="shared" si="246"/>
        <v>69716</v>
      </c>
      <c r="FZ452" s="39">
        <f t="shared" si="247"/>
        <v>0</v>
      </c>
      <c r="GA452" s="39">
        <f t="shared" si="248"/>
        <v>112680</v>
      </c>
      <c r="GB452" s="39">
        <f t="shared" si="249"/>
        <v>889894</v>
      </c>
      <c r="GC452" s="39">
        <f t="shared" si="250"/>
        <v>0</v>
      </c>
      <c r="GD452" s="39">
        <f t="shared" si="251"/>
        <v>0</v>
      </c>
      <c r="GE452" s="39">
        <f t="shared" si="252"/>
        <v>0</v>
      </c>
      <c r="GF452" s="39"/>
      <c r="GG452" s="39"/>
      <c r="GH452" s="39">
        <f t="shared" si="253"/>
        <v>0</v>
      </c>
      <c r="GI452" s="39">
        <f t="shared" si="254"/>
        <v>0</v>
      </c>
      <c r="GJ452" s="39">
        <f t="shared" si="255"/>
        <v>4453291</v>
      </c>
      <c r="GK452" s="39"/>
      <c r="GL452" s="39">
        <f t="shared" si="256"/>
        <v>0</v>
      </c>
      <c r="GM452" s="39"/>
      <c r="GN452" s="39">
        <f t="shared" si="240"/>
        <v>0</v>
      </c>
      <c r="GO452" s="40">
        <f t="shared" si="257"/>
        <v>846125</v>
      </c>
      <c r="GP452" s="40">
        <f t="shared" si="258"/>
        <v>5299416</v>
      </c>
      <c r="GQ452" s="40">
        <f t="shared" si="259"/>
        <v>5299416</v>
      </c>
      <c r="GR452" s="39" t="str">
        <f>IFERROR(VLOOKUP(CONCATENATE(C452,R452,S452),'Clientes Afectados'!$L$4:$M$249,2,0),"NO")</f>
        <v>NO</v>
      </c>
      <c r="GS452" s="64">
        <f t="shared" si="260"/>
        <v>30</v>
      </c>
      <c r="GT452" s="39" t="e">
        <f>+IF(GS452&gt;#REF!,"SI","NO")</f>
        <v>#REF!</v>
      </c>
    </row>
    <row r="453" spans="1:202" x14ac:dyDescent="0.25">
      <c r="A453" s="35">
        <v>42856</v>
      </c>
      <c r="B453" s="36">
        <v>1594986</v>
      </c>
      <c r="C453" s="36">
        <v>2797207</v>
      </c>
      <c r="D453" s="36">
        <v>2797207</v>
      </c>
      <c r="E453" s="37" t="s">
        <v>282</v>
      </c>
      <c r="F453" s="37" t="s">
        <v>305</v>
      </c>
      <c r="G453" s="37" t="s">
        <v>284</v>
      </c>
      <c r="H453" s="85" t="s">
        <v>285</v>
      </c>
      <c r="I453" s="37" t="s">
        <v>286</v>
      </c>
      <c r="J453" s="37" t="s">
        <v>233</v>
      </c>
      <c r="K453" s="37" t="s">
        <v>234</v>
      </c>
      <c r="L453" s="37" t="s">
        <v>235</v>
      </c>
      <c r="M453" s="37" t="s">
        <v>245</v>
      </c>
      <c r="N453" s="37" t="s">
        <v>246</v>
      </c>
      <c r="O453" s="37" t="s">
        <v>246</v>
      </c>
      <c r="P453" s="37" t="s">
        <v>281</v>
      </c>
      <c r="Q453" s="37" t="s">
        <v>240</v>
      </c>
      <c r="R453" s="38">
        <v>42830</v>
      </c>
      <c r="S453" s="38">
        <v>42860</v>
      </c>
      <c r="T453" s="38">
        <v>42863</v>
      </c>
      <c r="U453" s="36">
        <v>195225232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22921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1286</v>
      </c>
      <c r="AJ453" s="36">
        <v>0</v>
      </c>
      <c r="AK453" s="36">
        <v>1731980</v>
      </c>
      <c r="AL453" s="36"/>
      <c r="AM453" s="36"/>
      <c r="AN453" s="36">
        <v>0</v>
      </c>
      <c r="AO453" s="36"/>
      <c r="AP453" s="36"/>
      <c r="AQ453" s="36">
        <v>0</v>
      </c>
      <c r="AR453" s="36">
        <v>0</v>
      </c>
      <c r="AS453" s="36">
        <v>0</v>
      </c>
      <c r="AT453" s="36">
        <v>0</v>
      </c>
      <c r="AU453" s="36">
        <v>0</v>
      </c>
      <c r="AV453" s="36">
        <v>0</v>
      </c>
      <c r="AW453" s="36"/>
      <c r="AX453" s="36">
        <v>0</v>
      </c>
      <c r="AY453" s="36">
        <v>88681</v>
      </c>
      <c r="AZ453" s="36">
        <v>0</v>
      </c>
      <c r="BA453" s="36">
        <v>0</v>
      </c>
      <c r="BB453" s="36">
        <v>0</v>
      </c>
      <c r="BC453" s="36">
        <v>0</v>
      </c>
      <c r="BD453" s="36">
        <v>0</v>
      </c>
      <c r="BE453" s="36">
        <v>0</v>
      </c>
      <c r="BF453" s="36">
        <v>0</v>
      </c>
      <c r="BG453" s="36">
        <v>0</v>
      </c>
      <c r="BH453" s="36">
        <v>0</v>
      </c>
      <c r="BI453" s="36">
        <v>0</v>
      </c>
      <c r="BJ453" s="36">
        <v>0</v>
      </c>
      <c r="BK453" s="36">
        <v>0</v>
      </c>
      <c r="BL453" s="36">
        <v>0</v>
      </c>
      <c r="BM453" s="36">
        <v>0</v>
      </c>
      <c r="BN453" s="36">
        <v>0</v>
      </c>
      <c r="BO453" s="36">
        <v>0</v>
      </c>
      <c r="BP453" s="36">
        <v>0</v>
      </c>
      <c r="BQ453" s="36">
        <v>0</v>
      </c>
      <c r="BR453" s="36">
        <v>0</v>
      </c>
      <c r="BS453" s="36">
        <v>0</v>
      </c>
      <c r="BT453" s="36">
        <v>0</v>
      </c>
      <c r="BU453" s="36">
        <v>0</v>
      </c>
      <c r="BV453" s="36">
        <v>0</v>
      </c>
      <c r="BW453" s="36">
        <v>0</v>
      </c>
      <c r="BX453" s="36">
        <v>0</v>
      </c>
      <c r="BY453" s="36">
        <v>0</v>
      </c>
      <c r="BZ453" s="36">
        <v>0</v>
      </c>
      <c r="CA453" s="36">
        <v>0</v>
      </c>
      <c r="CB453" s="36">
        <v>0</v>
      </c>
      <c r="CC453" s="36">
        <v>0</v>
      </c>
      <c r="CD453" s="36">
        <v>1531048</v>
      </c>
      <c r="CE453" s="36">
        <v>1821947</v>
      </c>
      <c r="CF453" s="36">
        <v>0</v>
      </c>
      <c r="CG453" s="36">
        <v>290899</v>
      </c>
      <c r="CH453" s="36">
        <v>0</v>
      </c>
      <c r="CI453" s="36">
        <v>0</v>
      </c>
      <c r="CJ453" s="36">
        <v>0</v>
      </c>
      <c r="CK453" s="36">
        <v>0</v>
      </c>
      <c r="CL453" s="36">
        <v>290899</v>
      </c>
      <c r="CM453" s="36">
        <v>-1821947</v>
      </c>
      <c r="CN453" s="36">
        <v>0</v>
      </c>
      <c r="CO453" s="36">
        <v>0</v>
      </c>
      <c r="CP453" s="36">
        <v>0</v>
      </c>
      <c r="CQ453" s="36">
        <v>0</v>
      </c>
      <c r="CR453" s="36">
        <v>0</v>
      </c>
      <c r="CS453" s="36">
        <v>0</v>
      </c>
      <c r="CT453" s="36">
        <v>0</v>
      </c>
      <c r="CU453" s="36">
        <v>0</v>
      </c>
      <c r="CV453" s="36">
        <v>0</v>
      </c>
      <c r="CW453" s="36">
        <v>0</v>
      </c>
      <c r="CX453" s="36">
        <v>0</v>
      </c>
      <c r="CY453" s="36">
        <v>0</v>
      </c>
      <c r="CZ453" s="36">
        <v>0</v>
      </c>
      <c r="DA453" s="36">
        <v>0</v>
      </c>
      <c r="DB453" s="36">
        <v>0</v>
      </c>
      <c r="DC453" s="36">
        <v>0</v>
      </c>
      <c r="DD453" s="36">
        <v>0</v>
      </c>
      <c r="DE453" s="36">
        <v>-1821947</v>
      </c>
      <c r="DF453" s="36">
        <v>0</v>
      </c>
      <c r="DG453" s="36">
        <v>0</v>
      </c>
      <c r="DH453" s="36">
        <v>0</v>
      </c>
      <c r="DI453" s="36">
        <v>0</v>
      </c>
      <c r="DJ453" s="36">
        <v>0</v>
      </c>
      <c r="DK453" s="36">
        <v>0</v>
      </c>
      <c r="DL453" s="36">
        <v>0</v>
      </c>
      <c r="DM453" s="36">
        <v>0</v>
      </c>
      <c r="DN453" s="36">
        <v>0</v>
      </c>
      <c r="DO453" s="36">
        <v>0</v>
      </c>
      <c r="DP453" s="36">
        <v>0</v>
      </c>
      <c r="DQ453" s="36">
        <v>0</v>
      </c>
      <c r="DR453" s="36">
        <v>0</v>
      </c>
      <c r="DS453" s="36">
        <v>0</v>
      </c>
      <c r="DT453" s="36">
        <v>0</v>
      </c>
      <c r="DU453" s="36">
        <v>0</v>
      </c>
      <c r="DV453" s="36">
        <v>0</v>
      </c>
      <c r="DW453" s="36">
        <v>0</v>
      </c>
      <c r="DX453" s="36">
        <v>0</v>
      </c>
      <c r="DY453" s="36">
        <v>0</v>
      </c>
      <c r="DZ453" s="36">
        <v>0</v>
      </c>
      <c r="EA453" s="36">
        <v>0</v>
      </c>
      <c r="EB453" s="36">
        <v>0</v>
      </c>
      <c r="EC453" s="36">
        <v>0</v>
      </c>
      <c r="ED453" s="36">
        <v>0</v>
      </c>
      <c r="EE453" s="36">
        <v>0</v>
      </c>
      <c r="EF453" s="36">
        <v>0</v>
      </c>
      <c r="EG453" s="36">
        <v>0</v>
      </c>
      <c r="EH453" s="36">
        <v>0</v>
      </c>
      <c r="EI453" s="36">
        <v>0</v>
      </c>
      <c r="EJ453" s="36">
        <v>0</v>
      </c>
      <c r="EK453" s="36">
        <v>0</v>
      </c>
      <c r="EL453" s="36">
        <v>0</v>
      </c>
      <c r="EM453" s="36">
        <v>0</v>
      </c>
      <c r="EN453" s="36">
        <v>0</v>
      </c>
      <c r="EO453" s="36">
        <v>0</v>
      </c>
      <c r="EP453" s="36">
        <v>0</v>
      </c>
      <c r="EQ453" s="36">
        <v>0</v>
      </c>
      <c r="ER453" s="36">
        <v>0</v>
      </c>
      <c r="ES453" s="36">
        <v>0</v>
      </c>
      <c r="ET453" s="36">
        <v>0</v>
      </c>
      <c r="EU453" s="36">
        <v>0</v>
      </c>
      <c r="EV453" s="36">
        <v>0</v>
      </c>
      <c r="EW453" s="36">
        <v>0</v>
      </c>
      <c r="EX453" s="36">
        <v>0</v>
      </c>
      <c r="EY453" s="36">
        <v>0</v>
      </c>
      <c r="EZ453" s="36">
        <v>0</v>
      </c>
      <c r="FA453" s="36">
        <v>0</v>
      </c>
      <c r="FB453" s="36">
        <v>0</v>
      </c>
      <c r="FC453" s="36">
        <v>0</v>
      </c>
      <c r="FD453" s="36">
        <v>0</v>
      </c>
      <c r="FE453" s="36">
        <v>0</v>
      </c>
      <c r="FF453" s="36">
        <v>0</v>
      </c>
      <c r="FG453" s="36">
        <v>0</v>
      </c>
      <c r="FH453" s="36">
        <v>0</v>
      </c>
      <c r="FI453" s="36">
        <v>0</v>
      </c>
      <c r="FJ453" s="36">
        <v>0</v>
      </c>
      <c r="FK453" s="36">
        <v>0</v>
      </c>
      <c r="FL453" s="36">
        <v>0</v>
      </c>
      <c r="FM453" s="36">
        <v>0</v>
      </c>
      <c r="FN453" s="36">
        <v>0</v>
      </c>
      <c r="FO453" s="36">
        <v>0</v>
      </c>
      <c r="FP453" s="36">
        <v>0</v>
      </c>
      <c r="FQ453" s="36">
        <v>290899</v>
      </c>
      <c r="FR453" s="36">
        <v>0</v>
      </c>
      <c r="FS453" s="37"/>
      <c r="FT453" s="39">
        <f t="shared" si="241"/>
        <v>0</v>
      </c>
      <c r="FU453" s="39">
        <f t="shared" si="242"/>
        <v>1081</v>
      </c>
      <c r="FV453" s="39">
        <f t="shared" si="243"/>
        <v>0</v>
      </c>
      <c r="FW453" s="39">
        <f t="shared" si="244"/>
        <v>1455445</v>
      </c>
      <c r="FX453" s="39">
        <f t="shared" si="245"/>
        <v>0</v>
      </c>
      <c r="FY453" s="39">
        <f t="shared" si="246"/>
        <v>0</v>
      </c>
      <c r="FZ453" s="39">
        <f t="shared" si="247"/>
        <v>0</v>
      </c>
      <c r="GA453" s="39">
        <f t="shared" si="248"/>
        <v>74522</v>
      </c>
      <c r="GB453" s="39">
        <f t="shared" si="249"/>
        <v>0</v>
      </c>
      <c r="GC453" s="39">
        <f t="shared" si="250"/>
        <v>0</v>
      </c>
      <c r="GD453" s="39">
        <f t="shared" si="251"/>
        <v>0</v>
      </c>
      <c r="GE453" s="39">
        <f t="shared" si="252"/>
        <v>0</v>
      </c>
      <c r="GF453" s="39"/>
      <c r="GG453" s="39"/>
      <c r="GH453" s="39">
        <f t="shared" si="253"/>
        <v>0</v>
      </c>
      <c r="GI453" s="39">
        <f t="shared" si="254"/>
        <v>0</v>
      </c>
      <c r="GJ453" s="39">
        <f t="shared" si="255"/>
        <v>1531048</v>
      </c>
      <c r="GK453" s="39"/>
      <c r="GL453" s="39">
        <f t="shared" si="256"/>
        <v>0</v>
      </c>
      <c r="GM453" s="39"/>
      <c r="GN453" s="39">
        <f t="shared" si="240"/>
        <v>0</v>
      </c>
      <c r="GO453" s="40">
        <f t="shared" si="257"/>
        <v>290899</v>
      </c>
      <c r="GP453" s="40">
        <f t="shared" si="258"/>
        <v>1821947</v>
      </c>
      <c r="GQ453" s="40">
        <f t="shared" si="259"/>
        <v>1821947</v>
      </c>
      <c r="GR453" s="39" t="str">
        <f>IFERROR(VLOOKUP(CONCATENATE(C453,R453,S453),'Clientes Afectados'!$L$4:$M$249,2,0),"NO")</f>
        <v>NO</v>
      </c>
      <c r="GS453" s="64">
        <f t="shared" si="260"/>
        <v>30</v>
      </c>
      <c r="GT453" s="39" t="e">
        <f>+IF(GS453&gt;#REF!,"SI","NO")</f>
        <v>#REF!</v>
      </c>
    </row>
    <row r="454" spans="1:202" x14ac:dyDescent="0.25">
      <c r="A454" s="35">
        <v>42826</v>
      </c>
      <c r="B454" s="36">
        <v>1594986</v>
      </c>
      <c r="C454" s="36">
        <v>532954</v>
      </c>
      <c r="D454" s="36">
        <v>532954</v>
      </c>
      <c r="E454" s="37" t="s">
        <v>342</v>
      </c>
      <c r="F454" s="37" t="s">
        <v>229</v>
      </c>
      <c r="G454" s="37" t="s">
        <v>309</v>
      </c>
      <c r="H454" s="85" t="s">
        <v>231</v>
      </c>
      <c r="I454" s="37" t="s">
        <v>310</v>
      </c>
      <c r="J454" s="37" t="s">
        <v>233</v>
      </c>
      <c r="K454" s="37" t="s">
        <v>234</v>
      </c>
      <c r="L454" s="37" t="s">
        <v>235</v>
      </c>
      <c r="M454" s="37" t="s">
        <v>311</v>
      </c>
      <c r="N454" s="37" t="s">
        <v>236</v>
      </c>
      <c r="O454" s="37" t="s">
        <v>236</v>
      </c>
      <c r="P454" s="37" t="s">
        <v>239</v>
      </c>
      <c r="Q454" s="37" t="s">
        <v>240</v>
      </c>
      <c r="R454" s="38">
        <v>42800</v>
      </c>
      <c r="S454" s="38">
        <v>42830</v>
      </c>
      <c r="T454" s="38">
        <v>42832</v>
      </c>
      <c r="U454" s="36">
        <v>193661787</v>
      </c>
      <c r="V454" s="36">
        <v>67177</v>
      </c>
      <c r="W454" s="36">
        <v>0</v>
      </c>
      <c r="X454" s="36">
        <v>21001</v>
      </c>
      <c r="Y454" s="36">
        <v>0</v>
      </c>
      <c r="Z454" s="36">
        <v>0</v>
      </c>
      <c r="AA454" s="36">
        <v>0</v>
      </c>
      <c r="AB454" s="36">
        <v>0</v>
      </c>
      <c r="AC454" s="36">
        <v>0</v>
      </c>
      <c r="AD454" s="36">
        <v>162</v>
      </c>
      <c r="AE454" s="36">
        <v>244</v>
      </c>
      <c r="AF454" s="36">
        <v>161</v>
      </c>
      <c r="AG454" s="36">
        <v>201</v>
      </c>
      <c r="AH454" s="36">
        <v>120576</v>
      </c>
      <c r="AI454" s="36">
        <v>1284</v>
      </c>
      <c r="AJ454" s="36">
        <v>0</v>
      </c>
      <c r="AK454" s="36">
        <v>4817390</v>
      </c>
      <c r="AL454" s="36"/>
      <c r="AM454" s="36"/>
      <c r="AN454" s="36">
        <v>0</v>
      </c>
      <c r="AO454" s="36"/>
      <c r="AP454" s="36"/>
      <c r="AQ454" s="36">
        <v>0</v>
      </c>
      <c r="AR454" s="36">
        <v>0</v>
      </c>
      <c r="AS454" s="36">
        <v>0</v>
      </c>
      <c r="AT454" s="36">
        <v>99366</v>
      </c>
      <c r="AU454" s="36">
        <v>0</v>
      </c>
      <c r="AV454" s="36">
        <v>0</v>
      </c>
      <c r="AW454" s="36"/>
      <c r="AX454" s="36">
        <v>0</v>
      </c>
      <c r="AY454" s="36">
        <v>154270</v>
      </c>
      <c r="AZ454" s="36">
        <v>1159210</v>
      </c>
      <c r="BA454" s="36">
        <v>0</v>
      </c>
      <c r="BB454" s="36">
        <v>0</v>
      </c>
      <c r="BC454" s="36">
        <v>0</v>
      </c>
      <c r="BD454" s="36">
        <v>0</v>
      </c>
      <c r="BE454" s="36">
        <v>0</v>
      </c>
      <c r="BF454" s="36">
        <v>0</v>
      </c>
      <c r="BG454" s="36">
        <v>0</v>
      </c>
      <c r="BH454" s="36">
        <v>0</v>
      </c>
      <c r="BI454" s="36">
        <v>0</v>
      </c>
      <c r="BJ454" s="36">
        <v>0</v>
      </c>
      <c r="BK454" s="36">
        <v>0</v>
      </c>
      <c r="BL454" s="36">
        <v>0</v>
      </c>
      <c r="BM454" s="36">
        <v>0</v>
      </c>
      <c r="BN454" s="36">
        <v>0</v>
      </c>
      <c r="BO454" s="36">
        <v>0</v>
      </c>
      <c r="BP454" s="36">
        <v>0</v>
      </c>
      <c r="BQ454" s="36">
        <v>0</v>
      </c>
      <c r="BR454" s="36">
        <v>0</v>
      </c>
      <c r="BS454" s="36">
        <v>0</v>
      </c>
      <c r="BT454" s="36">
        <v>0</v>
      </c>
      <c r="BU454" s="36">
        <v>0</v>
      </c>
      <c r="BV454" s="36">
        <v>0</v>
      </c>
      <c r="BW454" s="36">
        <v>0</v>
      </c>
      <c r="BX454" s="36">
        <v>0</v>
      </c>
      <c r="BY454" s="36">
        <v>0</v>
      </c>
      <c r="BZ454" s="36">
        <v>0</v>
      </c>
      <c r="CA454" s="36">
        <v>0</v>
      </c>
      <c r="CB454" s="36">
        <v>0</v>
      </c>
      <c r="CC454" s="36">
        <v>0</v>
      </c>
      <c r="CD454" s="36">
        <v>5337896</v>
      </c>
      <c r="CE454" s="36">
        <v>6352096</v>
      </c>
      <c r="CF454" s="36">
        <v>0</v>
      </c>
      <c r="CG454" s="36">
        <v>1014200</v>
      </c>
      <c r="CH454" s="36">
        <v>0</v>
      </c>
      <c r="CI454" s="36">
        <v>0</v>
      </c>
      <c r="CJ454" s="36">
        <v>0</v>
      </c>
      <c r="CK454" s="36">
        <v>0</v>
      </c>
      <c r="CL454" s="36">
        <v>1014200</v>
      </c>
      <c r="CM454" s="36">
        <v>-6352096</v>
      </c>
      <c r="CN454" s="36">
        <v>0</v>
      </c>
      <c r="CO454" s="36">
        <v>0</v>
      </c>
      <c r="CP454" s="36">
        <v>0</v>
      </c>
      <c r="CQ454" s="36">
        <v>0</v>
      </c>
      <c r="CR454" s="36">
        <v>0</v>
      </c>
      <c r="CS454" s="36">
        <v>0</v>
      </c>
      <c r="CT454" s="36">
        <v>0</v>
      </c>
      <c r="CU454" s="36">
        <v>0</v>
      </c>
      <c r="CV454" s="36">
        <v>0</v>
      </c>
      <c r="CW454" s="36">
        <v>0</v>
      </c>
      <c r="CX454" s="36">
        <v>0</v>
      </c>
      <c r="CY454" s="36">
        <v>0</v>
      </c>
      <c r="CZ454" s="36">
        <v>0</v>
      </c>
      <c r="DA454" s="36">
        <v>0</v>
      </c>
      <c r="DB454" s="36">
        <v>0</v>
      </c>
      <c r="DC454" s="36">
        <v>0</v>
      </c>
      <c r="DD454" s="36">
        <v>0</v>
      </c>
      <c r="DE454" s="36">
        <v>-6352096</v>
      </c>
      <c r="DF454" s="36">
        <v>0</v>
      </c>
      <c r="DG454" s="36">
        <v>0</v>
      </c>
      <c r="DH454" s="36">
        <v>0</v>
      </c>
      <c r="DI454" s="36">
        <v>0</v>
      </c>
      <c r="DJ454" s="36">
        <v>0</v>
      </c>
      <c r="DK454" s="36">
        <v>0</v>
      </c>
      <c r="DL454" s="36">
        <v>0</v>
      </c>
      <c r="DM454" s="36">
        <v>0</v>
      </c>
      <c r="DN454" s="36">
        <v>0</v>
      </c>
      <c r="DO454" s="36">
        <v>0</v>
      </c>
      <c r="DP454" s="36">
        <v>0</v>
      </c>
      <c r="DQ454" s="36">
        <v>0</v>
      </c>
      <c r="DR454" s="36">
        <v>0</v>
      </c>
      <c r="DS454" s="36">
        <v>0</v>
      </c>
      <c r="DT454" s="36">
        <v>0</v>
      </c>
      <c r="DU454" s="36">
        <v>0</v>
      </c>
      <c r="DV454" s="36">
        <v>0</v>
      </c>
      <c r="DW454" s="36">
        <v>0</v>
      </c>
      <c r="DX454" s="36">
        <v>0</v>
      </c>
      <c r="DY454" s="36">
        <v>0</v>
      </c>
      <c r="DZ454" s="36">
        <v>0</v>
      </c>
      <c r="EA454" s="36">
        <v>0</v>
      </c>
      <c r="EB454" s="36">
        <v>0</v>
      </c>
      <c r="EC454" s="36">
        <v>0</v>
      </c>
      <c r="ED454" s="36">
        <v>0</v>
      </c>
      <c r="EE454" s="36">
        <v>0</v>
      </c>
      <c r="EF454" s="36">
        <v>0</v>
      </c>
      <c r="EG454" s="36">
        <v>0</v>
      </c>
      <c r="EH454" s="36">
        <v>0</v>
      </c>
      <c r="EI454" s="36">
        <v>0</v>
      </c>
      <c r="EJ454" s="36">
        <v>0</v>
      </c>
      <c r="EK454" s="36">
        <v>0</v>
      </c>
      <c r="EL454" s="36">
        <v>0</v>
      </c>
      <c r="EM454" s="36">
        <v>0</v>
      </c>
      <c r="EN454" s="36">
        <v>0</v>
      </c>
      <c r="EO454" s="36">
        <v>0</v>
      </c>
      <c r="EP454" s="36">
        <v>0</v>
      </c>
      <c r="EQ454" s="36">
        <v>0</v>
      </c>
      <c r="ER454" s="36">
        <v>0</v>
      </c>
      <c r="ES454" s="36">
        <v>0</v>
      </c>
      <c r="ET454" s="36">
        <v>0</v>
      </c>
      <c r="EU454" s="36">
        <v>0</v>
      </c>
      <c r="EV454" s="36">
        <v>0</v>
      </c>
      <c r="EW454" s="36">
        <v>0</v>
      </c>
      <c r="EX454" s="36">
        <v>0</v>
      </c>
      <c r="EY454" s="36">
        <v>0</v>
      </c>
      <c r="EZ454" s="36">
        <v>0</v>
      </c>
      <c r="FA454" s="36">
        <v>0</v>
      </c>
      <c r="FB454" s="36">
        <v>0</v>
      </c>
      <c r="FC454" s="36">
        <v>0</v>
      </c>
      <c r="FD454" s="36">
        <v>0</v>
      </c>
      <c r="FE454" s="36">
        <v>0</v>
      </c>
      <c r="FF454" s="36">
        <v>0</v>
      </c>
      <c r="FG454" s="36">
        <v>0</v>
      </c>
      <c r="FH454" s="36">
        <v>0</v>
      </c>
      <c r="FI454" s="36">
        <v>0</v>
      </c>
      <c r="FJ454" s="36">
        <v>0</v>
      </c>
      <c r="FK454" s="36">
        <v>0</v>
      </c>
      <c r="FL454" s="36">
        <v>0</v>
      </c>
      <c r="FM454" s="36">
        <v>0</v>
      </c>
      <c r="FN454" s="36">
        <v>0</v>
      </c>
      <c r="FO454" s="36">
        <v>0</v>
      </c>
      <c r="FP454" s="36">
        <v>0</v>
      </c>
      <c r="FQ454" s="36">
        <v>1014200</v>
      </c>
      <c r="FR454" s="36">
        <v>0</v>
      </c>
      <c r="FS454" s="37"/>
      <c r="FT454" s="39">
        <f t="shared" si="241"/>
        <v>101324</v>
      </c>
      <c r="FU454" s="39">
        <f t="shared" si="242"/>
        <v>1079</v>
      </c>
      <c r="FV454" s="39">
        <f t="shared" si="243"/>
        <v>0</v>
      </c>
      <c r="FW454" s="39">
        <f t="shared" si="244"/>
        <v>4048227</v>
      </c>
      <c r="FX454" s="39">
        <f t="shared" si="245"/>
        <v>0</v>
      </c>
      <c r="FY454" s="39">
        <f t="shared" si="246"/>
        <v>83501</v>
      </c>
      <c r="FZ454" s="39">
        <f t="shared" si="247"/>
        <v>0</v>
      </c>
      <c r="GA454" s="39">
        <f t="shared" si="248"/>
        <v>129639</v>
      </c>
      <c r="GB454" s="39">
        <f t="shared" si="249"/>
        <v>974126</v>
      </c>
      <c r="GC454" s="39">
        <f t="shared" si="250"/>
        <v>0</v>
      </c>
      <c r="GD454" s="39">
        <f t="shared" si="251"/>
        <v>0</v>
      </c>
      <c r="GE454" s="39">
        <f t="shared" si="252"/>
        <v>0</v>
      </c>
      <c r="GF454" s="39"/>
      <c r="GG454" s="39"/>
      <c r="GH454" s="39">
        <f t="shared" si="253"/>
        <v>0</v>
      </c>
      <c r="GI454" s="39">
        <f t="shared" si="254"/>
        <v>0</v>
      </c>
      <c r="GJ454" s="39">
        <f t="shared" si="255"/>
        <v>5337896</v>
      </c>
      <c r="GK454" s="39"/>
      <c r="GL454" s="39">
        <f t="shared" si="256"/>
        <v>0</v>
      </c>
      <c r="GM454" s="39"/>
      <c r="GN454" s="39">
        <f t="shared" si="240"/>
        <v>0</v>
      </c>
      <c r="GO454" s="40">
        <f t="shared" si="257"/>
        <v>1014200</v>
      </c>
      <c r="GP454" s="40">
        <f t="shared" si="258"/>
        <v>6352096</v>
      </c>
      <c r="GQ454" s="40">
        <f t="shared" si="259"/>
        <v>6352096</v>
      </c>
      <c r="GR454" s="39" t="str">
        <f>IFERROR(VLOOKUP(CONCATENATE(C454,R454,S454),'Clientes Afectados'!$L$4:$M$249,2,0),"NO")</f>
        <v>NO</v>
      </c>
      <c r="GS454" s="64">
        <f t="shared" si="260"/>
        <v>30</v>
      </c>
      <c r="GT454" s="39" t="e">
        <f>+IF(GS454&gt;#REF!,"SI","NO")</f>
        <v>#REF!</v>
      </c>
    </row>
    <row r="455" spans="1:202" x14ac:dyDescent="0.25">
      <c r="A455" s="35">
        <v>42826</v>
      </c>
      <c r="B455" s="36">
        <v>1594986</v>
      </c>
      <c r="C455" s="36">
        <v>532986</v>
      </c>
      <c r="D455" s="36">
        <v>532986</v>
      </c>
      <c r="E455" s="37" t="s">
        <v>343</v>
      </c>
      <c r="F455" s="37" t="s">
        <v>258</v>
      </c>
      <c r="G455" s="37" t="s">
        <v>313</v>
      </c>
      <c r="H455" s="85" t="s">
        <v>231</v>
      </c>
      <c r="I455" s="37" t="s">
        <v>262</v>
      </c>
      <c r="J455" s="37" t="s">
        <v>233</v>
      </c>
      <c r="K455" s="37" t="s">
        <v>234</v>
      </c>
      <c r="L455" s="37" t="s">
        <v>235</v>
      </c>
      <c r="M455" s="37" t="s">
        <v>245</v>
      </c>
      <c r="N455" s="37" t="s">
        <v>246</v>
      </c>
      <c r="O455" s="37" t="s">
        <v>246</v>
      </c>
      <c r="P455" s="37" t="s">
        <v>239</v>
      </c>
      <c r="Q455" s="37" t="s">
        <v>240</v>
      </c>
      <c r="R455" s="38">
        <v>42800</v>
      </c>
      <c r="S455" s="38">
        <v>42830</v>
      </c>
      <c r="T455" s="38">
        <v>42832</v>
      </c>
      <c r="U455" s="36">
        <v>193661787</v>
      </c>
      <c r="V455" s="36">
        <v>99358</v>
      </c>
      <c r="W455" s="36">
        <v>0</v>
      </c>
      <c r="X455" s="36">
        <v>29307</v>
      </c>
      <c r="Y455" s="36">
        <v>0</v>
      </c>
      <c r="Z455" s="36">
        <v>0</v>
      </c>
      <c r="AA455" s="36">
        <v>0</v>
      </c>
      <c r="AB455" s="36">
        <v>0</v>
      </c>
      <c r="AC455" s="36">
        <v>0</v>
      </c>
      <c r="AD455" s="36">
        <v>283</v>
      </c>
      <c r="AE455" s="36">
        <v>338</v>
      </c>
      <c r="AF455" s="36">
        <v>190</v>
      </c>
      <c r="AG455" s="36">
        <v>237</v>
      </c>
      <c r="AH455" s="36">
        <v>64766</v>
      </c>
      <c r="AI455" s="36">
        <v>1284</v>
      </c>
      <c r="AJ455" s="36">
        <v>0</v>
      </c>
      <c r="AK455" s="36">
        <v>7125151</v>
      </c>
      <c r="AL455" s="36"/>
      <c r="AM455" s="36"/>
      <c r="AN455" s="36">
        <v>0</v>
      </c>
      <c r="AO455" s="36"/>
      <c r="AP455" s="36"/>
      <c r="AQ455" s="36">
        <v>0</v>
      </c>
      <c r="AR455" s="36">
        <v>0</v>
      </c>
      <c r="AS455" s="36">
        <v>0</v>
      </c>
      <c r="AT455" s="36">
        <v>146967</v>
      </c>
      <c r="AU455" s="36">
        <v>0</v>
      </c>
      <c r="AV455" s="36">
        <v>0</v>
      </c>
      <c r="AW455" s="36"/>
      <c r="AX455" s="36">
        <v>0</v>
      </c>
      <c r="AY455" s="36">
        <v>213580</v>
      </c>
      <c r="AZ455" s="36">
        <v>1366879</v>
      </c>
      <c r="BA455" s="36">
        <v>0</v>
      </c>
      <c r="BB455" s="36">
        <v>0</v>
      </c>
      <c r="BC455" s="36">
        <v>0</v>
      </c>
      <c r="BD455" s="36">
        <v>0</v>
      </c>
      <c r="BE455" s="36">
        <v>0</v>
      </c>
      <c r="BF455" s="36">
        <v>0</v>
      </c>
      <c r="BG455" s="36">
        <v>0</v>
      </c>
      <c r="BH455" s="36">
        <v>0</v>
      </c>
      <c r="BI455" s="36">
        <v>0</v>
      </c>
      <c r="BJ455" s="36">
        <v>0</v>
      </c>
      <c r="BK455" s="36">
        <v>0</v>
      </c>
      <c r="BL455" s="36">
        <v>0</v>
      </c>
      <c r="BM455" s="36">
        <v>0</v>
      </c>
      <c r="BN455" s="36">
        <v>0</v>
      </c>
      <c r="BO455" s="36">
        <v>0</v>
      </c>
      <c r="BP455" s="36">
        <v>0</v>
      </c>
      <c r="BQ455" s="36">
        <v>0</v>
      </c>
      <c r="BR455" s="36">
        <v>0</v>
      </c>
      <c r="BS455" s="36">
        <v>0</v>
      </c>
      <c r="BT455" s="36">
        <v>0</v>
      </c>
      <c r="BU455" s="36">
        <v>0</v>
      </c>
      <c r="BV455" s="36">
        <v>0</v>
      </c>
      <c r="BW455" s="36">
        <v>0</v>
      </c>
      <c r="BX455" s="36">
        <v>0</v>
      </c>
      <c r="BY455" s="36">
        <v>0</v>
      </c>
      <c r="BZ455" s="36">
        <v>0</v>
      </c>
      <c r="CA455" s="36">
        <v>0</v>
      </c>
      <c r="CB455" s="36">
        <v>0</v>
      </c>
      <c r="CC455" s="36">
        <v>0</v>
      </c>
      <c r="CD455" s="36">
        <v>7494645</v>
      </c>
      <c r="CE455" s="36">
        <v>8918628</v>
      </c>
      <c r="CF455" s="36">
        <v>0</v>
      </c>
      <c r="CG455" s="36">
        <v>1423983</v>
      </c>
      <c r="CH455" s="36">
        <v>0</v>
      </c>
      <c r="CI455" s="36">
        <v>0</v>
      </c>
      <c r="CJ455" s="36">
        <v>0</v>
      </c>
      <c r="CK455" s="36">
        <v>0</v>
      </c>
      <c r="CL455" s="36">
        <v>1423983</v>
      </c>
      <c r="CM455" s="36">
        <v>-8918628</v>
      </c>
      <c r="CN455" s="36">
        <v>0</v>
      </c>
      <c r="CO455" s="36">
        <v>0</v>
      </c>
      <c r="CP455" s="36">
        <v>0</v>
      </c>
      <c r="CQ455" s="36">
        <v>0</v>
      </c>
      <c r="CR455" s="36">
        <v>0</v>
      </c>
      <c r="CS455" s="36">
        <v>0</v>
      </c>
      <c r="CT455" s="36">
        <v>0</v>
      </c>
      <c r="CU455" s="36">
        <v>0</v>
      </c>
      <c r="CV455" s="36">
        <v>0</v>
      </c>
      <c r="CW455" s="36">
        <v>0</v>
      </c>
      <c r="CX455" s="36">
        <v>0</v>
      </c>
      <c r="CY455" s="36">
        <v>0</v>
      </c>
      <c r="CZ455" s="36">
        <v>0</v>
      </c>
      <c r="DA455" s="36">
        <v>0</v>
      </c>
      <c r="DB455" s="36">
        <v>0</v>
      </c>
      <c r="DC455" s="36">
        <v>0</v>
      </c>
      <c r="DD455" s="36">
        <v>0</v>
      </c>
      <c r="DE455" s="36">
        <v>-8918628</v>
      </c>
      <c r="DF455" s="36">
        <v>0</v>
      </c>
      <c r="DG455" s="36">
        <v>0</v>
      </c>
      <c r="DH455" s="36">
        <v>0</v>
      </c>
      <c r="DI455" s="36">
        <v>0</v>
      </c>
      <c r="DJ455" s="36">
        <v>0</v>
      </c>
      <c r="DK455" s="36">
        <v>0</v>
      </c>
      <c r="DL455" s="36">
        <v>0</v>
      </c>
      <c r="DM455" s="36">
        <v>0</v>
      </c>
      <c r="DN455" s="36">
        <v>0</v>
      </c>
      <c r="DO455" s="36">
        <v>0</v>
      </c>
      <c r="DP455" s="36">
        <v>0</v>
      </c>
      <c r="DQ455" s="36">
        <v>0</v>
      </c>
      <c r="DR455" s="36">
        <v>0</v>
      </c>
      <c r="DS455" s="36">
        <v>0</v>
      </c>
      <c r="DT455" s="36">
        <v>0</v>
      </c>
      <c r="DU455" s="36">
        <v>0</v>
      </c>
      <c r="DV455" s="36">
        <v>0</v>
      </c>
      <c r="DW455" s="36">
        <v>0</v>
      </c>
      <c r="DX455" s="36">
        <v>0</v>
      </c>
      <c r="DY455" s="36">
        <v>0</v>
      </c>
      <c r="DZ455" s="36">
        <v>0</v>
      </c>
      <c r="EA455" s="36">
        <v>0</v>
      </c>
      <c r="EB455" s="36">
        <v>0</v>
      </c>
      <c r="EC455" s="36">
        <v>0</v>
      </c>
      <c r="ED455" s="36">
        <v>0</v>
      </c>
      <c r="EE455" s="36">
        <v>0</v>
      </c>
      <c r="EF455" s="36">
        <v>0</v>
      </c>
      <c r="EG455" s="36">
        <v>0</v>
      </c>
      <c r="EH455" s="36">
        <v>0</v>
      </c>
      <c r="EI455" s="36">
        <v>0</v>
      </c>
      <c r="EJ455" s="36">
        <v>0</v>
      </c>
      <c r="EK455" s="36">
        <v>0</v>
      </c>
      <c r="EL455" s="36">
        <v>0</v>
      </c>
      <c r="EM455" s="36">
        <v>0</v>
      </c>
      <c r="EN455" s="36">
        <v>0</v>
      </c>
      <c r="EO455" s="36">
        <v>0</v>
      </c>
      <c r="EP455" s="36">
        <v>0</v>
      </c>
      <c r="EQ455" s="36">
        <v>0</v>
      </c>
      <c r="ER455" s="36">
        <v>0</v>
      </c>
      <c r="ES455" s="36">
        <v>0</v>
      </c>
      <c r="ET455" s="36">
        <v>0</v>
      </c>
      <c r="EU455" s="36">
        <v>0</v>
      </c>
      <c r="EV455" s="36">
        <v>0</v>
      </c>
      <c r="EW455" s="36">
        <v>0</v>
      </c>
      <c r="EX455" s="36">
        <v>0</v>
      </c>
      <c r="EY455" s="36">
        <v>0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0</v>
      </c>
      <c r="FF455" s="36">
        <v>0</v>
      </c>
      <c r="FG455" s="36">
        <v>0</v>
      </c>
      <c r="FH455" s="36">
        <v>0</v>
      </c>
      <c r="FI455" s="36">
        <v>0</v>
      </c>
      <c r="FJ455" s="36">
        <v>0</v>
      </c>
      <c r="FK455" s="36">
        <v>0</v>
      </c>
      <c r="FL455" s="36">
        <v>0</v>
      </c>
      <c r="FM455" s="36">
        <v>0</v>
      </c>
      <c r="FN455" s="36">
        <v>0</v>
      </c>
      <c r="FO455" s="36">
        <v>0</v>
      </c>
      <c r="FP455" s="36">
        <v>0</v>
      </c>
      <c r="FQ455" s="36">
        <v>1423983</v>
      </c>
      <c r="FR455" s="36">
        <v>0</v>
      </c>
      <c r="FS455" s="37"/>
      <c r="FT455" s="39">
        <f t="shared" si="241"/>
        <v>54425</v>
      </c>
      <c r="FU455" s="39">
        <f t="shared" si="242"/>
        <v>1079</v>
      </c>
      <c r="FV455" s="39">
        <f t="shared" si="243"/>
        <v>0</v>
      </c>
      <c r="FW455" s="39">
        <f t="shared" si="244"/>
        <v>5987522</v>
      </c>
      <c r="FX455" s="39">
        <f t="shared" si="245"/>
        <v>0</v>
      </c>
      <c r="FY455" s="39">
        <f t="shared" si="246"/>
        <v>123502</v>
      </c>
      <c r="FZ455" s="39">
        <f t="shared" si="247"/>
        <v>0</v>
      </c>
      <c r="GA455" s="39">
        <f t="shared" si="248"/>
        <v>179479</v>
      </c>
      <c r="GB455" s="39">
        <f t="shared" si="249"/>
        <v>1148638</v>
      </c>
      <c r="GC455" s="39">
        <f t="shared" si="250"/>
        <v>0</v>
      </c>
      <c r="GD455" s="39">
        <f t="shared" si="251"/>
        <v>0</v>
      </c>
      <c r="GE455" s="39">
        <f t="shared" si="252"/>
        <v>0</v>
      </c>
      <c r="GF455" s="39"/>
      <c r="GG455" s="39"/>
      <c r="GH455" s="39">
        <f t="shared" si="253"/>
        <v>0</v>
      </c>
      <c r="GI455" s="39">
        <f t="shared" si="254"/>
        <v>0</v>
      </c>
      <c r="GJ455" s="39">
        <f t="shared" si="255"/>
        <v>7494645</v>
      </c>
      <c r="GK455" s="39"/>
      <c r="GL455" s="39">
        <f t="shared" si="256"/>
        <v>0</v>
      </c>
      <c r="GM455" s="39"/>
      <c r="GN455" s="39">
        <f t="shared" si="240"/>
        <v>0</v>
      </c>
      <c r="GO455" s="40">
        <f t="shared" si="257"/>
        <v>1423983</v>
      </c>
      <c r="GP455" s="40">
        <f t="shared" si="258"/>
        <v>8918628</v>
      </c>
      <c r="GQ455" s="40">
        <f t="shared" si="259"/>
        <v>8918628</v>
      </c>
      <c r="GR455" s="39" t="str">
        <f>IFERROR(VLOOKUP(CONCATENATE(C455,R455,S455),'Clientes Afectados'!$L$4:$M$249,2,0),"NO")</f>
        <v>NO</v>
      </c>
      <c r="GS455" s="64">
        <f t="shared" si="260"/>
        <v>30</v>
      </c>
      <c r="GT455" s="39" t="e">
        <f>+IF(GS455&gt;#REF!,"SI","NO")</f>
        <v>#REF!</v>
      </c>
    </row>
    <row r="456" spans="1:202" x14ac:dyDescent="0.25">
      <c r="A456" s="35">
        <v>42826</v>
      </c>
      <c r="B456" s="36">
        <v>1594986</v>
      </c>
      <c r="C456" s="36">
        <v>532990</v>
      </c>
      <c r="D456" s="36">
        <v>532990</v>
      </c>
      <c r="E456" s="37" t="s">
        <v>344</v>
      </c>
      <c r="F456" s="37" t="s">
        <v>229</v>
      </c>
      <c r="G456" s="37" t="s">
        <v>315</v>
      </c>
      <c r="H456" s="85" t="s">
        <v>231</v>
      </c>
      <c r="I456" s="37" t="s">
        <v>232</v>
      </c>
      <c r="J456" s="37" t="s">
        <v>233</v>
      </c>
      <c r="K456" s="37" t="s">
        <v>234</v>
      </c>
      <c r="L456" s="37" t="s">
        <v>235</v>
      </c>
      <c r="M456" s="37" t="s">
        <v>236</v>
      </c>
      <c r="N456" s="37" t="s">
        <v>316</v>
      </c>
      <c r="O456" s="37" t="s">
        <v>316</v>
      </c>
      <c r="P456" s="37" t="s">
        <v>239</v>
      </c>
      <c r="Q456" s="37" t="s">
        <v>240</v>
      </c>
      <c r="R456" s="38">
        <v>42800</v>
      </c>
      <c r="S456" s="38">
        <v>42830</v>
      </c>
      <c r="T456" s="38">
        <v>42832</v>
      </c>
      <c r="U456" s="36">
        <v>193661787</v>
      </c>
      <c r="V456" s="36">
        <v>106323</v>
      </c>
      <c r="W456" s="36">
        <v>0</v>
      </c>
      <c r="X456" s="36">
        <v>16944</v>
      </c>
      <c r="Y456" s="36">
        <v>0</v>
      </c>
      <c r="Z456" s="36">
        <v>0</v>
      </c>
      <c r="AA456" s="36">
        <v>0</v>
      </c>
      <c r="AB456" s="36">
        <v>0</v>
      </c>
      <c r="AC456" s="36">
        <v>0</v>
      </c>
      <c r="AD456" s="36">
        <v>445</v>
      </c>
      <c r="AE456" s="36">
        <v>447</v>
      </c>
      <c r="AF456" s="36">
        <v>281</v>
      </c>
      <c r="AG456" s="36">
        <v>292</v>
      </c>
      <c r="AH456" s="36">
        <v>120576</v>
      </c>
      <c r="AI456" s="36">
        <v>1284</v>
      </c>
      <c r="AJ456" s="36">
        <v>0</v>
      </c>
      <c r="AK456" s="36">
        <v>7624624</v>
      </c>
      <c r="AL456" s="36"/>
      <c r="AM456" s="36"/>
      <c r="AN456" s="36">
        <v>0</v>
      </c>
      <c r="AO456" s="36"/>
      <c r="AP456" s="36"/>
      <c r="AQ456" s="36">
        <v>0</v>
      </c>
      <c r="AR456" s="36">
        <v>0</v>
      </c>
      <c r="AS456" s="36">
        <v>0</v>
      </c>
      <c r="AT456" s="36">
        <v>157269</v>
      </c>
      <c r="AU456" s="36">
        <v>0</v>
      </c>
      <c r="AV456" s="36">
        <v>0</v>
      </c>
      <c r="AW456" s="36"/>
      <c r="AX456" s="36">
        <v>0</v>
      </c>
      <c r="AY456" s="36">
        <v>282040</v>
      </c>
      <c r="AZ456" s="36">
        <v>1681970</v>
      </c>
      <c r="BA456" s="36">
        <v>0</v>
      </c>
      <c r="BB456" s="36">
        <v>0</v>
      </c>
      <c r="BC456" s="36">
        <v>0</v>
      </c>
      <c r="BD456" s="36">
        <v>0</v>
      </c>
      <c r="BE456" s="36">
        <v>0</v>
      </c>
      <c r="BF456" s="36">
        <v>0</v>
      </c>
      <c r="BG456" s="36">
        <v>0</v>
      </c>
      <c r="BH456" s="36">
        <v>0</v>
      </c>
      <c r="BI456" s="36">
        <v>0</v>
      </c>
      <c r="BJ456" s="36">
        <v>0</v>
      </c>
      <c r="BK456" s="36">
        <v>0</v>
      </c>
      <c r="BL456" s="36">
        <v>0</v>
      </c>
      <c r="BM456" s="36">
        <v>0</v>
      </c>
      <c r="BN456" s="36">
        <v>0</v>
      </c>
      <c r="BO456" s="36">
        <v>0</v>
      </c>
      <c r="BP456" s="36">
        <v>0</v>
      </c>
      <c r="BQ456" s="36">
        <v>0</v>
      </c>
      <c r="BR456" s="36">
        <v>0</v>
      </c>
      <c r="BS456" s="36">
        <v>0</v>
      </c>
      <c r="BT456" s="36">
        <v>0</v>
      </c>
      <c r="BU456" s="36">
        <v>0</v>
      </c>
      <c r="BV456" s="36">
        <v>0</v>
      </c>
      <c r="BW456" s="36">
        <v>0</v>
      </c>
      <c r="BX456" s="36">
        <v>0</v>
      </c>
      <c r="BY456" s="36">
        <v>0</v>
      </c>
      <c r="BZ456" s="36">
        <v>0</v>
      </c>
      <c r="CA456" s="36">
        <v>0</v>
      </c>
      <c r="CB456" s="36">
        <v>0</v>
      </c>
      <c r="CC456" s="36">
        <v>0</v>
      </c>
      <c r="CD456" s="36">
        <v>8292237</v>
      </c>
      <c r="CE456" s="36">
        <v>9867762</v>
      </c>
      <c r="CF456" s="36">
        <v>0</v>
      </c>
      <c r="CG456" s="36">
        <v>1575525</v>
      </c>
      <c r="CH456" s="36">
        <v>0</v>
      </c>
      <c r="CI456" s="36">
        <v>0</v>
      </c>
      <c r="CJ456" s="36">
        <v>0</v>
      </c>
      <c r="CK456" s="36">
        <v>0</v>
      </c>
      <c r="CL456" s="36">
        <v>1575525</v>
      </c>
      <c r="CM456" s="36">
        <v>-9867762</v>
      </c>
      <c r="CN456" s="36">
        <v>0</v>
      </c>
      <c r="CO456" s="36">
        <v>0</v>
      </c>
      <c r="CP456" s="36">
        <v>0</v>
      </c>
      <c r="CQ456" s="36">
        <v>0</v>
      </c>
      <c r="CR456" s="36">
        <v>0</v>
      </c>
      <c r="CS456" s="36">
        <v>0</v>
      </c>
      <c r="CT456" s="36">
        <v>0</v>
      </c>
      <c r="CU456" s="36">
        <v>0</v>
      </c>
      <c r="CV456" s="36">
        <v>0</v>
      </c>
      <c r="CW456" s="36">
        <v>0</v>
      </c>
      <c r="CX456" s="36">
        <v>0</v>
      </c>
      <c r="CY456" s="36">
        <v>0</v>
      </c>
      <c r="CZ456" s="36">
        <v>0</v>
      </c>
      <c r="DA456" s="36">
        <v>0</v>
      </c>
      <c r="DB456" s="36">
        <v>0</v>
      </c>
      <c r="DC456" s="36">
        <v>0</v>
      </c>
      <c r="DD456" s="36">
        <v>0</v>
      </c>
      <c r="DE456" s="36">
        <v>-9867762</v>
      </c>
      <c r="DF456" s="36">
        <v>0</v>
      </c>
      <c r="DG456" s="36">
        <v>0</v>
      </c>
      <c r="DH456" s="36">
        <v>0</v>
      </c>
      <c r="DI456" s="36">
        <v>0</v>
      </c>
      <c r="DJ456" s="36">
        <v>0</v>
      </c>
      <c r="DK456" s="36">
        <v>0</v>
      </c>
      <c r="DL456" s="36">
        <v>0</v>
      </c>
      <c r="DM456" s="36">
        <v>0</v>
      </c>
      <c r="DN456" s="36">
        <v>0</v>
      </c>
      <c r="DO456" s="36">
        <v>0</v>
      </c>
      <c r="DP456" s="36">
        <v>0</v>
      </c>
      <c r="DQ456" s="36">
        <v>0</v>
      </c>
      <c r="DR456" s="36">
        <v>0</v>
      </c>
      <c r="DS456" s="36">
        <v>0</v>
      </c>
      <c r="DT456" s="36">
        <v>0</v>
      </c>
      <c r="DU456" s="36">
        <v>0</v>
      </c>
      <c r="DV456" s="36">
        <v>0</v>
      </c>
      <c r="DW456" s="36">
        <v>0</v>
      </c>
      <c r="DX456" s="36">
        <v>0</v>
      </c>
      <c r="DY456" s="36">
        <v>0</v>
      </c>
      <c r="DZ456" s="36">
        <v>0</v>
      </c>
      <c r="EA456" s="36">
        <v>0</v>
      </c>
      <c r="EB456" s="36">
        <v>0</v>
      </c>
      <c r="EC456" s="36">
        <v>0</v>
      </c>
      <c r="ED456" s="36">
        <v>0</v>
      </c>
      <c r="EE456" s="36">
        <v>0</v>
      </c>
      <c r="EF456" s="36">
        <v>0</v>
      </c>
      <c r="EG456" s="36">
        <v>0</v>
      </c>
      <c r="EH456" s="36">
        <v>0</v>
      </c>
      <c r="EI456" s="36">
        <v>0</v>
      </c>
      <c r="EJ456" s="36">
        <v>0</v>
      </c>
      <c r="EK456" s="36">
        <v>0</v>
      </c>
      <c r="EL456" s="36">
        <v>0</v>
      </c>
      <c r="EM456" s="36">
        <v>0</v>
      </c>
      <c r="EN456" s="36">
        <v>0</v>
      </c>
      <c r="EO456" s="36">
        <v>0</v>
      </c>
      <c r="EP456" s="36">
        <v>0</v>
      </c>
      <c r="EQ456" s="36">
        <v>0</v>
      </c>
      <c r="ER456" s="36">
        <v>0</v>
      </c>
      <c r="ES456" s="36">
        <v>0</v>
      </c>
      <c r="ET456" s="36">
        <v>0</v>
      </c>
      <c r="EU456" s="36">
        <v>0</v>
      </c>
      <c r="EV456" s="36">
        <v>0</v>
      </c>
      <c r="EW456" s="36">
        <v>0</v>
      </c>
      <c r="EX456" s="36">
        <v>0</v>
      </c>
      <c r="EY456" s="36">
        <v>0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0</v>
      </c>
      <c r="FF456" s="36">
        <v>0</v>
      </c>
      <c r="FG456" s="36">
        <v>0</v>
      </c>
      <c r="FH456" s="36">
        <v>0</v>
      </c>
      <c r="FI456" s="36">
        <v>0</v>
      </c>
      <c r="FJ456" s="36">
        <v>0</v>
      </c>
      <c r="FK456" s="36">
        <v>0</v>
      </c>
      <c r="FL456" s="36">
        <v>0</v>
      </c>
      <c r="FM456" s="36">
        <v>0</v>
      </c>
      <c r="FN456" s="36">
        <v>0</v>
      </c>
      <c r="FO456" s="36">
        <v>0</v>
      </c>
      <c r="FP456" s="36">
        <v>0</v>
      </c>
      <c r="FQ456" s="36">
        <v>1575525</v>
      </c>
      <c r="FR456" s="36">
        <v>0</v>
      </c>
      <c r="FS456" s="37"/>
      <c r="FT456" s="39">
        <f t="shared" si="241"/>
        <v>101324</v>
      </c>
      <c r="FU456" s="39">
        <f t="shared" si="242"/>
        <v>1079</v>
      </c>
      <c r="FV456" s="39">
        <f t="shared" si="243"/>
        <v>0</v>
      </c>
      <c r="FW456" s="39">
        <f t="shared" si="244"/>
        <v>6407247</v>
      </c>
      <c r="FX456" s="39">
        <f t="shared" si="245"/>
        <v>0</v>
      </c>
      <c r="FY456" s="39">
        <f t="shared" si="246"/>
        <v>132159</v>
      </c>
      <c r="FZ456" s="39">
        <f t="shared" si="247"/>
        <v>0</v>
      </c>
      <c r="GA456" s="39">
        <f t="shared" si="248"/>
        <v>237008</v>
      </c>
      <c r="GB456" s="39">
        <f t="shared" si="249"/>
        <v>1413420</v>
      </c>
      <c r="GC456" s="39">
        <f t="shared" si="250"/>
        <v>0</v>
      </c>
      <c r="GD456" s="39">
        <f t="shared" si="251"/>
        <v>0</v>
      </c>
      <c r="GE456" s="39">
        <f t="shared" si="252"/>
        <v>0</v>
      </c>
      <c r="GF456" s="39"/>
      <c r="GG456" s="39"/>
      <c r="GH456" s="39">
        <f t="shared" si="253"/>
        <v>0</v>
      </c>
      <c r="GI456" s="39">
        <f t="shared" si="254"/>
        <v>0</v>
      </c>
      <c r="GJ456" s="39">
        <f t="shared" si="255"/>
        <v>8292237</v>
      </c>
      <c r="GK456" s="39"/>
      <c r="GL456" s="39">
        <f t="shared" si="256"/>
        <v>0</v>
      </c>
      <c r="GM456" s="39"/>
      <c r="GN456" s="39">
        <f t="shared" si="240"/>
        <v>0</v>
      </c>
      <c r="GO456" s="40">
        <f t="shared" si="257"/>
        <v>1575525</v>
      </c>
      <c r="GP456" s="40">
        <f t="shared" si="258"/>
        <v>9867762</v>
      </c>
      <c r="GQ456" s="40">
        <f t="shared" si="259"/>
        <v>9867762</v>
      </c>
      <c r="GR456" s="39" t="str">
        <f>IFERROR(VLOOKUP(CONCATENATE(C456,R456,S456),'Clientes Afectados'!$L$4:$M$249,2,0),"NO")</f>
        <v>NO</v>
      </c>
      <c r="GS456" s="64">
        <f t="shared" si="260"/>
        <v>30</v>
      </c>
      <c r="GT456" s="39" t="e">
        <f>+IF(GS456&gt;#REF!,"SI","NO")</f>
        <v>#REF!</v>
      </c>
    </row>
    <row r="457" spans="1:202" x14ac:dyDescent="0.25">
      <c r="A457" s="35">
        <v>42826</v>
      </c>
      <c r="B457" s="36">
        <v>1594986</v>
      </c>
      <c r="C457" s="36">
        <v>532998</v>
      </c>
      <c r="D457" s="36">
        <v>532998</v>
      </c>
      <c r="E457" s="37" t="s">
        <v>228</v>
      </c>
      <c r="F457" s="37" t="s">
        <v>229</v>
      </c>
      <c r="G457" s="37" t="s">
        <v>230</v>
      </c>
      <c r="H457" s="85" t="s">
        <v>231</v>
      </c>
      <c r="I457" s="37" t="s">
        <v>232</v>
      </c>
      <c r="J457" s="37" t="s">
        <v>233</v>
      </c>
      <c r="K457" s="37" t="s">
        <v>234</v>
      </c>
      <c r="L457" s="37" t="s">
        <v>235</v>
      </c>
      <c r="M457" s="37" t="s">
        <v>236</v>
      </c>
      <c r="N457" s="37" t="s">
        <v>237</v>
      </c>
      <c r="O457" s="37" t="s">
        <v>306</v>
      </c>
      <c r="P457" s="37" t="s">
        <v>239</v>
      </c>
      <c r="Q457" s="37" t="s">
        <v>240</v>
      </c>
      <c r="R457" s="38">
        <v>42800</v>
      </c>
      <c r="S457" s="38">
        <v>42830</v>
      </c>
      <c r="T457" s="38">
        <v>42832</v>
      </c>
      <c r="U457" s="36">
        <v>193661787</v>
      </c>
      <c r="V457" s="36">
        <v>66113</v>
      </c>
      <c r="W457" s="36">
        <v>0</v>
      </c>
      <c r="X457" s="36">
        <v>16539</v>
      </c>
      <c r="Y457" s="36">
        <v>0</v>
      </c>
      <c r="Z457" s="36">
        <v>0</v>
      </c>
      <c r="AA457" s="36">
        <v>0</v>
      </c>
      <c r="AB457" s="36">
        <v>0</v>
      </c>
      <c r="AC457" s="36">
        <v>0</v>
      </c>
      <c r="AD457" s="36">
        <v>165</v>
      </c>
      <c r="AE457" s="36">
        <v>165</v>
      </c>
      <c r="AF457" s="36">
        <v>165</v>
      </c>
      <c r="AG457" s="36">
        <v>78</v>
      </c>
      <c r="AH457" s="36">
        <v>145965</v>
      </c>
      <c r="AI457" s="36">
        <v>1284</v>
      </c>
      <c r="AJ457" s="36">
        <v>0</v>
      </c>
      <c r="AK457" s="36">
        <v>4741089</v>
      </c>
      <c r="AL457" s="36"/>
      <c r="AM457" s="36"/>
      <c r="AN457" s="36">
        <v>0</v>
      </c>
      <c r="AO457" s="36"/>
      <c r="AP457" s="36"/>
      <c r="AQ457" s="36">
        <v>0</v>
      </c>
      <c r="AR457" s="36">
        <v>0</v>
      </c>
      <c r="AS457" s="36">
        <v>0</v>
      </c>
      <c r="AT457" s="36">
        <v>97792</v>
      </c>
      <c r="AU457" s="36">
        <v>0</v>
      </c>
      <c r="AV457" s="36">
        <v>0</v>
      </c>
      <c r="AW457" s="36"/>
      <c r="AX457" s="36">
        <v>0</v>
      </c>
      <c r="AY457" s="36">
        <v>104108</v>
      </c>
      <c r="AZ457" s="36">
        <v>450804</v>
      </c>
      <c r="BA457" s="36">
        <v>0</v>
      </c>
      <c r="BB457" s="36">
        <v>0</v>
      </c>
      <c r="BC457" s="36">
        <v>0</v>
      </c>
      <c r="BD457" s="36">
        <v>0</v>
      </c>
      <c r="BE457" s="36">
        <v>0</v>
      </c>
      <c r="BF457" s="36">
        <v>0</v>
      </c>
      <c r="BG457" s="36">
        <v>0</v>
      </c>
      <c r="BH457" s="36">
        <v>0</v>
      </c>
      <c r="BI457" s="36">
        <v>0</v>
      </c>
      <c r="BJ457" s="36">
        <v>0</v>
      </c>
      <c r="BK457" s="36">
        <v>0</v>
      </c>
      <c r="BL457" s="36">
        <v>0</v>
      </c>
      <c r="BM457" s="36">
        <v>0</v>
      </c>
      <c r="BN457" s="36">
        <v>0</v>
      </c>
      <c r="BO457" s="36">
        <v>0</v>
      </c>
      <c r="BP457" s="36">
        <v>0</v>
      </c>
      <c r="BQ457" s="36">
        <v>0</v>
      </c>
      <c r="BR457" s="36">
        <v>0</v>
      </c>
      <c r="BS457" s="36">
        <v>0</v>
      </c>
      <c r="BT457" s="36">
        <v>0</v>
      </c>
      <c r="BU457" s="36">
        <v>0</v>
      </c>
      <c r="BV457" s="36">
        <v>0</v>
      </c>
      <c r="BW457" s="36">
        <v>0</v>
      </c>
      <c r="BX457" s="36">
        <v>0</v>
      </c>
      <c r="BY457" s="36">
        <v>0</v>
      </c>
      <c r="BZ457" s="36">
        <v>0</v>
      </c>
      <c r="CA457" s="36">
        <v>0</v>
      </c>
      <c r="CB457" s="36">
        <v>0</v>
      </c>
      <c r="CC457" s="36">
        <v>0</v>
      </c>
      <c r="CD457" s="36">
        <v>4656338</v>
      </c>
      <c r="CE457" s="36">
        <v>5541042</v>
      </c>
      <c r="CF457" s="36">
        <v>0</v>
      </c>
      <c r="CG457" s="36">
        <v>884704</v>
      </c>
      <c r="CH457" s="36">
        <v>0</v>
      </c>
      <c r="CI457" s="36">
        <v>0</v>
      </c>
      <c r="CJ457" s="36">
        <v>0</v>
      </c>
      <c r="CK457" s="36">
        <v>0</v>
      </c>
      <c r="CL457" s="36">
        <v>884704</v>
      </c>
      <c r="CM457" s="36">
        <v>-5541042</v>
      </c>
      <c r="CN457" s="36">
        <v>0</v>
      </c>
      <c r="CO457" s="36">
        <v>0</v>
      </c>
      <c r="CP457" s="36">
        <v>0</v>
      </c>
      <c r="CQ457" s="36">
        <v>0</v>
      </c>
      <c r="CR457" s="36">
        <v>0</v>
      </c>
      <c r="CS457" s="36">
        <v>0</v>
      </c>
      <c r="CT457" s="36">
        <v>0</v>
      </c>
      <c r="CU457" s="36">
        <v>0</v>
      </c>
      <c r="CV457" s="36">
        <v>0</v>
      </c>
      <c r="CW457" s="36">
        <v>0</v>
      </c>
      <c r="CX457" s="36">
        <v>0</v>
      </c>
      <c r="CY457" s="36">
        <v>0</v>
      </c>
      <c r="CZ457" s="36">
        <v>0</v>
      </c>
      <c r="DA457" s="36">
        <v>0</v>
      </c>
      <c r="DB457" s="36">
        <v>0</v>
      </c>
      <c r="DC457" s="36">
        <v>0</v>
      </c>
      <c r="DD457" s="36">
        <v>0</v>
      </c>
      <c r="DE457" s="36">
        <v>-5541042</v>
      </c>
      <c r="DF457" s="36">
        <v>0</v>
      </c>
      <c r="DG457" s="36">
        <v>0</v>
      </c>
      <c r="DH457" s="36">
        <v>0</v>
      </c>
      <c r="DI457" s="36">
        <v>0</v>
      </c>
      <c r="DJ457" s="36">
        <v>0</v>
      </c>
      <c r="DK457" s="36">
        <v>0</v>
      </c>
      <c r="DL457" s="36">
        <v>0</v>
      </c>
      <c r="DM457" s="36">
        <v>0</v>
      </c>
      <c r="DN457" s="36">
        <v>0</v>
      </c>
      <c r="DO457" s="36">
        <v>0</v>
      </c>
      <c r="DP457" s="36">
        <v>0</v>
      </c>
      <c r="DQ457" s="36">
        <v>0</v>
      </c>
      <c r="DR457" s="36">
        <v>0</v>
      </c>
      <c r="DS457" s="36">
        <v>0</v>
      </c>
      <c r="DT457" s="36">
        <v>0</v>
      </c>
      <c r="DU457" s="36">
        <v>0</v>
      </c>
      <c r="DV457" s="36">
        <v>0</v>
      </c>
      <c r="DW457" s="36">
        <v>0</v>
      </c>
      <c r="DX457" s="36">
        <v>0</v>
      </c>
      <c r="DY457" s="36">
        <v>0</v>
      </c>
      <c r="DZ457" s="36">
        <v>0</v>
      </c>
      <c r="EA457" s="36">
        <v>0</v>
      </c>
      <c r="EB457" s="36">
        <v>0</v>
      </c>
      <c r="EC457" s="36">
        <v>0</v>
      </c>
      <c r="ED457" s="36">
        <v>0</v>
      </c>
      <c r="EE457" s="36">
        <v>0</v>
      </c>
      <c r="EF457" s="36">
        <v>0</v>
      </c>
      <c r="EG457" s="36">
        <v>0</v>
      </c>
      <c r="EH457" s="36">
        <v>0</v>
      </c>
      <c r="EI457" s="36">
        <v>0</v>
      </c>
      <c r="EJ457" s="36">
        <v>0</v>
      </c>
      <c r="EK457" s="36">
        <v>0</v>
      </c>
      <c r="EL457" s="36">
        <v>0</v>
      </c>
      <c r="EM457" s="36">
        <v>0</v>
      </c>
      <c r="EN457" s="36">
        <v>0</v>
      </c>
      <c r="EO457" s="36">
        <v>0</v>
      </c>
      <c r="EP457" s="36">
        <v>0</v>
      </c>
      <c r="EQ457" s="36">
        <v>0</v>
      </c>
      <c r="ER457" s="36">
        <v>0</v>
      </c>
      <c r="ES457" s="36">
        <v>0</v>
      </c>
      <c r="ET457" s="36">
        <v>0</v>
      </c>
      <c r="EU457" s="36">
        <v>0</v>
      </c>
      <c r="EV457" s="36">
        <v>0</v>
      </c>
      <c r="EW457" s="36">
        <v>0</v>
      </c>
      <c r="EX457" s="36">
        <v>0</v>
      </c>
      <c r="EY457" s="36">
        <v>0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0</v>
      </c>
      <c r="FF457" s="36">
        <v>0</v>
      </c>
      <c r="FG457" s="36">
        <v>0</v>
      </c>
      <c r="FH457" s="36">
        <v>0</v>
      </c>
      <c r="FI457" s="36">
        <v>0</v>
      </c>
      <c r="FJ457" s="36">
        <v>0</v>
      </c>
      <c r="FK457" s="36">
        <v>0</v>
      </c>
      <c r="FL457" s="36">
        <v>0</v>
      </c>
      <c r="FM457" s="36">
        <v>0</v>
      </c>
      <c r="FN457" s="36">
        <v>0</v>
      </c>
      <c r="FO457" s="36">
        <v>0</v>
      </c>
      <c r="FP457" s="36">
        <v>0</v>
      </c>
      <c r="FQ457" s="36">
        <v>884704</v>
      </c>
      <c r="FR457" s="36">
        <v>0</v>
      </c>
      <c r="FS457" s="37"/>
      <c r="FT457" s="39">
        <f t="shared" si="241"/>
        <v>122660</v>
      </c>
      <c r="FU457" s="39">
        <f t="shared" si="242"/>
        <v>1079</v>
      </c>
      <c r="FV457" s="39">
        <f t="shared" si="243"/>
        <v>0</v>
      </c>
      <c r="FW457" s="39">
        <f t="shared" si="244"/>
        <v>3984108</v>
      </c>
      <c r="FX457" s="39">
        <f t="shared" si="245"/>
        <v>0</v>
      </c>
      <c r="FY457" s="39">
        <f t="shared" si="246"/>
        <v>82178</v>
      </c>
      <c r="FZ457" s="39">
        <f t="shared" si="247"/>
        <v>0</v>
      </c>
      <c r="GA457" s="39">
        <f t="shared" si="248"/>
        <v>87486</v>
      </c>
      <c r="GB457" s="39">
        <f t="shared" si="249"/>
        <v>378827</v>
      </c>
      <c r="GC457" s="39">
        <f t="shared" si="250"/>
        <v>0</v>
      </c>
      <c r="GD457" s="39">
        <f t="shared" si="251"/>
        <v>0</v>
      </c>
      <c r="GE457" s="39">
        <f t="shared" si="252"/>
        <v>0</v>
      </c>
      <c r="GF457" s="39"/>
      <c r="GG457" s="39"/>
      <c r="GH457" s="39">
        <f t="shared" si="253"/>
        <v>0</v>
      </c>
      <c r="GI457" s="39">
        <f t="shared" si="254"/>
        <v>0</v>
      </c>
      <c r="GJ457" s="39">
        <f t="shared" si="255"/>
        <v>4656338</v>
      </c>
      <c r="GK457" s="39"/>
      <c r="GL457" s="39">
        <f t="shared" si="256"/>
        <v>0</v>
      </c>
      <c r="GM457" s="39"/>
      <c r="GN457" s="39">
        <f t="shared" si="240"/>
        <v>0</v>
      </c>
      <c r="GO457" s="40">
        <f t="shared" si="257"/>
        <v>884704</v>
      </c>
      <c r="GP457" s="40">
        <f t="shared" si="258"/>
        <v>5541042</v>
      </c>
      <c r="GQ457" s="40">
        <f t="shared" si="259"/>
        <v>5541042</v>
      </c>
      <c r="GR457" s="39" t="str">
        <f>IFERROR(VLOOKUP(CONCATENATE(C457,R457,S457),'Clientes Afectados'!$L$4:$M$249,2,0),"NO")</f>
        <v>NO</v>
      </c>
      <c r="GS457" s="64">
        <f t="shared" si="260"/>
        <v>30</v>
      </c>
      <c r="GT457" s="39" t="e">
        <f>+IF(GS457&gt;#REF!,"SI","NO")</f>
        <v>#REF!</v>
      </c>
    </row>
    <row r="458" spans="1:202" x14ac:dyDescent="0.25">
      <c r="A458" s="35">
        <v>42826</v>
      </c>
      <c r="B458" s="36">
        <v>1594986</v>
      </c>
      <c r="C458" s="36">
        <v>532999</v>
      </c>
      <c r="D458" s="36">
        <v>532999</v>
      </c>
      <c r="E458" s="37" t="s">
        <v>242</v>
      </c>
      <c r="F458" s="37" t="s">
        <v>229</v>
      </c>
      <c r="G458" s="37" t="s">
        <v>243</v>
      </c>
      <c r="H458" s="85" t="s">
        <v>231</v>
      </c>
      <c r="I458" s="37" t="s">
        <v>232</v>
      </c>
      <c r="J458" s="37" t="s">
        <v>233</v>
      </c>
      <c r="K458" s="37" t="s">
        <v>234</v>
      </c>
      <c r="L458" s="37" t="s">
        <v>235</v>
      </c>
      <c r="M458" s="37" t="s">
        <v>245</v>
      </c>
      <c r="N458" s="37" t="s">
        <v>246</v>
      </c>
      <c r="O458" s="37" t="s">
        <v>246</v>
      </c>
      <c r="P458" s="37" t="s">
        <v>239</v>
      </c>
      <c r="Q458" s="37" t="s">
        <v>240</v>
      </c>
      <c r="R458" s="38">
        <v>42800</v>
      </c>
      <c r="S458" s="38">
        <v>42830</v>
      </c>
      <c r="T458" s="38">
        <v>42832</v>
      </c>
      <c r="U458" s="36">
        <v>193661787</v>
      </c>
      <c r="V458" s="36">
        <v>11163</v>
      </c>
      <c r="W458" s="36">
        <v>0</v>
      </c>
      <c r="X458" s="36">
        <v>3014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22</v>
      </c>
      <c r="AE458" s="36">
        <v>23</v>
      </c>
      <c r="AF458" s="36">
        <v>22</v>
      </c>
      <c r="AG458" s="36">
        <v>22</v>
      </c>
      <c r="AH458" s="36">
        <v>82572</v>
      </c>
      <c r="AI458" s="36">
        <v>1284</v>
      </c>
      <c r="AJ458" s="36">
        <v>0</v>
      </c>
      <c r="AK458" s="36">
        <v>800520</v>
      </c>
      <c r="AL458" s="36"/>
      <c r="AM458" s="36"/>
      <c r="AN458" s="36">
        <v>0</v>
      </c>
      <c r="AO458" s="36"/>
      <c r="AP458" s="36"/>
      <c r="AQ458" s="36">
        <v>0</v>
      </c>
      <c r="AR458" s="36">
        <v>0</v>
      </c>
      <c r="AS458" s="36">
        <v>0</v>
      </c>
      <c r="AT458" s="36">
        <v>16512</v>
      </c>
      <c r="AU458" s="36">
        <v>0</v>
      </c>
      <c r="AV458" s="36">
        <v>0</v>
      </c>
      <c r="AW458" s="36"/>
      <c r="AX458" s="36">
        <v>0</v>
      </c>
      <c r="AY458" s="36">
        <v>14827</v>
      </c>
      <c r="AZ458" s="36">
        <v>131412</v>
      </c>
      <c r="BA458" s="36">
        <v>0</v>
      </c>
      <c r="BB458" s="36">
        <v>0</v>
      </c>
      <c r="BC458" s="36">
        <v>0</v>
      </c>
      <c r="BD458" s="36">
        <v>0</v>
      </c>
      <c r="BE458" s="36">
        <v>0</v>
      </c>
      <c r="BF458" s="36">
        <v>0</v>
      </c>
      <c r="BG458" s="36">
        <v>0</v>
      </c>
      <c r="BH458" s="36">
        <v>0</v>
      </c>
      <c r="BI458" s="36">
        <v>0</v>
      </c>
      <c r="BJ458" s="36">
        <v>0</v>
      </c>
      <c r="BK458" s="36">
        <v>0</v>
      </c>
      <c r="BL458" s="36">
        <v>0</v>
      </c>
      <c r="BM458" s="36">
        <v>0</v>
      </c>
      <c r="BN458" s="36">
        <v>0</v>
      </c>
      <c r="BO458" s="36">
        <v>0</v>
      </c>
      <c r="BP458" s="36">
        <v>0</v>
      </c>
      <c r="BQ458" s="36">
        <v>0</v>
      </c>
      <c r="BR458" s="36">
        <v>0</v>
      </c>
      <c r="BS458" s="36">
        <v>0</v>
      </c>
      <c r="BT458" s="36">
        <v>0</v>
      </c>
      <c r="BU458" s="36">
        <v>0</v>
      </c>
      <c r="BV458" s="36">
        <v>0</v>
      </c>
      <c r="BW458" s="36">
        <v>0</v>
      </c>
      <c r="BX458" s="36">
        <v>0</v>
      </c>
      <c r="BY458" s="36">
        <v>0</v>
      </c>
      <c r="BZ458" s="36">
        <v>0</v>
      </c>
      <c r="CA458" s="36">
        <v>0</v>
      </c>
      <c r="CB458" s="36">
        <v>0</v>
      </c>
      <c r="CC458" s="36">
        <v>0</v>
      </c>
      <c r="CD458" s="36">
        <v>879939</v>
      </c>
      <c r="CE458" s="36">
        <v>1047127</v>
      </c>
      <c r="CF458" s="36">
        <v>0</v>
      </c>
      <c r="CG458" s="36">
        <v>167188</v>
      </c>
      <c r="CH458" s="36">
        <v>0</v>
      </c>
      <c r="CI458" s="36">
        <v>0</v>
      </c>
      <c r="CJ458" s="36">
        <v>0</v>
      </c>
      <c r="CK458" s="36">
        <v>0</v>
      </c>
      <c r="CL458" s="36">
        <v>167188</v>
      </c>
      <c r="CM458" s="36">
        <v>-1047127</v>
      </c>
      <c r="CN458" s="36">
        <v>0</v>
      </c>
      <c r="CO458" s="36">
        <v>0</v>
      </c>
      <c r="CP458" s="36">
        <v>0</v>
      </c>
      <c r="CQ458" s="36">
        <v>0</v>
      </c>
      <c r="CR458" s="36">
        <v>0</v>
      </c>
      <c r="CS458" s="36">
        <v>0</v>
      </c>
      <c r="CT458" s="36">
        <v>0</v>
      </c>
      <c r="CU458" s="36">
        <v>0</v>
      </c>
      <c r="CV458" s="36">
        <v>0</v>
      </c>
      <c r="CW458" s="36">
        <v>0</v>
      </c>
      <c r="CX458" s="36">
        <v>0</v>
      </c>
      <c r="CY458" s="36">
        <v>0</v>
      </c>
      <c r="CZ458" s="36">
        <v>0</v>
      </c>
      <c r="DA458" s="36">
        <v>0</v>
      </c>
      <c r="DB458" s="36">
        <v>0</v>
      </c>
      <c r="DC458" s="36">
        <v>0</v>
      </c>
      <c r="DD458" s="36">
        <v>0</v>
      </c>
      <c r="DE458" s="36">
        <v>-1047127</v>
      </c>
      <c r="DF458" s="36">
        <v>0</v>
      </c>
      <c r="DG458" s="36">
        <v>0</v>
      </c>
      <c r="DH458" s="36">
        <v>0</v>
      </c>
      <c r="DI458" s="36">
        <v>0</v>
      </c>
      <c r="DJ458" s="36">
        <v>0</v>
      </c>
      <c r="DK458" s="36">
        <v>0</v>
      </c>
      <c r="DL458" s="36">
        <v>0</v>
      </c>
      <c r="DM458" s="36">
        <v>0</v>
      </c>
      <c r="DN458" s="36">
        <v>0</v>
      </c>
      <c r="DO458" s="36">
        <v>0</v>
      </c>
      <c r="DP458" s="36">
        <v>0</v>
      </c>
      <c r="DQ458" s="36">
        <v>0</v>
      </c>
      <c r="DR458" s="36">
        <v>0</v>
      </c>
      <c r="DS458" s="36">
        <v>0</v>
      </c>
      <c r="DT458" s="36">
        <v>0</v>
      </c>
      <c r="DU458" s="36">
        <v>0</v>
      </c>
      <c r="DV458" s="36">
        <v>0</v>
      </c>
      <c r="DW458" s="36">
        <v>0</v>
      </c>
      <c r="DX458" s="36">
        <v>0</v>
      </c>
      <c r="DY458" s="36">
        <v>0</v>
      </c>
      <c r="DZ458" s="36">
        <v>0</v>
      </c>
      <c r="EA458" s="36">
        <v>0</v>
      </c>
      <c r="EB458" s="36">
        <v>0</v>
      </c>
      <c r="EC458" s="36">
        <v>0</v>
      </c>
      <c r="ED458" s="36">
        <v>0</v>
      </c>
      <c r="EE458" s="36">
        <v>0</v>
      </c>
      <c r="EF458" s="36">
        <v>0</v>
      </c>
      <c r="EG458" s="36">
        <v>0</v>
      </c>
      <c r="EH458" s="36">
        <v>0</v>
      </c>
      <c r="EI458" s="36">
        <v>0</v>
      </c>
      <c r="EJ458" s="36">
        <v>0</v>
      </c>
      <c r="EK458" s="36">
        <v>0</v>
      </c>
      <c r="EL458" s="36">
        <v>0</v>
      </c>
      <c r="EM458" s="36">
        <v>0</v>
      </c>
      <c r="EN458" s="36">
        <v>0</v>
      </c>
      <c r="EO458" s="36">
        <v>0</v>
      </c>
      <c r="EP458" s="36">
        <v>0</v>
      </c>
      <c r="EQ458" s="36">
        <v>0</v>
      </c>
      <c r="ER458" s="36">
        <v>0</v>
      </c>
      <c r="ES458" s="36">
        <v>0</v>
      </c>
      <c r="ET458" s="36">
        <v>0</v>
      </c>
      <c r="EU458" s="36">
        <v>0</v>
      </c>
      <c r="EV458" s="36">
        <v>0</v>
      </c>
      <c r="EW458" s="36">
        <v>0</v>
      </c>
      <c r="EX458" s="36">
        <v>0</v>
      </c>
      <c r="EY458" s="36">
        <v>0</v>
      </c>
      <c r="EZ458" s="36">
        <v>0</v>
      </c>
      <c r="FA458" s="36">
        <v>0</v>
      </c>
      <c r="FB458" s="36">
        <v>0</v>
      </c>
      <c r="FC458" s="36">
        <v>0</v>
      </c>
      <c r="FD458" s="36">
        <v>0</v>
      </c>
      <c r="FE458" s="36">
        <v>0</v>
      </c>
      <c r="FF458" s="36">
        <v>0</v>
      </c>
      <c r="FG458" s="36">
        <v>0</v>
      </c>
      <c r="FH458" s="36">
        <v>0</v>
      </c>
      <c r="FI458" s="36">
        <v>0</v>
      </c>
      <c r="FJ458" s="36">
        <v>0</v>
      </c>
      <c r="FK458" s="36">
        <v>0</v>
      </c>
      <c r="FL458" s="36">
        <v>0</v>
      </c>
      <c r="FM458" s="36">
        <v>0</v>
      </c>
      <c r="FN458" s="36">
        <v>0</v>
      </c>
      <c r="FO458" s="36">
        <v>0</v>
      </c>
      <c r="FP458" s="36">
        <v>0</v>
      </c>
      <c r="FQ458" s="36">
        <v>167188</v>
      </c>
      <c r="FR458" s="36">
        <v>0</v>
      </c>
      <c r="FS458" s="37"/>
      <c r="FT458" s="39">
        <f t="shared" si="241"/>
        <v>69388</v>
      </c>
      <c r="FU458" s="39">
        <f t="shared" si="242"/>
        <v>1079</v>
      </c>
      <c r="FV458" s="39">
        <f t="shared" si="243"/>
        <v>0</v>
      </c>
      <c r="FW458" s="39">
        <f t="shared" si="244"/>
        <v>672706</v>
      </c>
      <c r="FX458" s="39">
        <f t="shared" si="245"/>
        <v>0</v>
      </c>
      <c r="FY458" s="39">
        <f t="shared" si="246"/>
        <v>13876</v>
      </c>
      <c r="FZ458" s="39">
        <f t="shared" si="247"/>
        <v>0</v>
      </c>
      <c r="GA458" s="39">
        <f t="shared" si="248"/>
        <v>12460</v>
      </c>
      <c r="GB458" s="39">
        <f t="shared" si="249"/>
        <v>110430</v>
      </c>
      <c r="GC458" s="39">
        <f t="shared" si="250"/>
        <v>0</v>
      </c>
      <c r="GD458" s="39">
        <f t="shared" si="251"/>
        <v>0</v>
      </c>
      <c r="GE458" s="39">
        <f t="shared" si="252"/>
        <v>0</v>
      </c>
      <c r="GF458" s="39"/>
      <c r="GG458" s="39"/>
      <c r="GH458" s="39">
        <f t="shared" si="253"/>
        <v>0</v>
      </c>
      <c r="GI458" s="39">
        <f t="shared" si="254"/>
        <v>0</v>
      </c>
      <c r="GJ458" s="39">
        <f t="shared" si="255"/>
        <v>879939</v>
      </c>
      <c r="GK458" s="39"/>
      <c r="GL458" s="39">
        <f t="shared" si="256"/>
        <v>0</v>
      </c>
      <c r="GM458" s="39"/>
      <c r="GN458" s="39">
        <f t="shared" si="240"/>
        <v>0</v>
      </c>
      <c r="GO458" s="40">
        <f t="shared" si="257"/>
        <v>167188</v>
      </c>
      <c r="GP458" s="40">
        <f t="shared" si="258"/>
        <v>1047127</v>
      </c>
      <c r="GQ458" s="40">
        <f t="shared" si="259"/>
        <v>1047127</v>
      </c>
      <c r="GR458" s="39" t="str">
        <f>IFERROR(VLOOKUP(CONCATENATE(C458,R458,S458),'Clientes Afectados'!$L$4:$M$249,2,0),"NO")</f>
        <v>NO</v>
      </c>
      <c r="GS458" s="64">
        <f t="shared" si="260"/>
        <v>30</v>
      </c>
      <c r="GT458" s="39" t="e">
        <f>+IF(GS458&gt;#REF!,"SI","NO")</f>
        <v>#REF!</v>
      </c>
    </row>
    <row r="459" spans="1:202" x14ac:dyDescent="0.25">
      <c r="A459" s="35">
        <v>42826</v>
      </c>
      <c r="B459" s="36">
        <v>1594986</v>
      </c>
      <c r="C459" s="36">
        <v>533094</v>
      </c>
      <c r="D459" s="36">
        <v>533094</v>
      </c>
      <c r="E459" s="37" t="s">
        <v>345</v>
      </c>
      <c r="F459" s="37" t="s">
        <v>229</v>
      </c>
      <c r="G459" s="37" t="s">
        <v>318</v>
      </c>
      <c r="H459" s="85" t="s">
        <v>231</v>
      </c>
      <c r="I459" s="37" t="s">
        <v>244</v>
      </c>
      <c r="J459" s="37" t="s">
        <v>233</v>
      </c>
      <c r="K459" s="37" t="s">
        <v>234</v>
      </c>
      <c r="L459" s="37" t="s">
        <v>235</v>
      </c>
      <c r="M459" s="37" t="s">
        <v>369</v>
      </c>
      <c r="N459" s="37" t="s">
        <v>245</v>
      </c>
      <c r="O459" s="37" t="s">
        <v>245</v>
      </c>
      <c r="P459" s="37" t="s">
        <v>239</v>
      </c>
      <c r="Q459" s="37" t="s">
        <v>240</v>
      </c>
      <c r="R459" s="38">
        <v>42800</v>
      </c>
      <c r="S459" s="38">
        <v>42830</v>
      </c>
      <c r="T459" s="38">
        <v>42832</v>
      </c>
      <c r="U459" s="36">
        <v>193661787</v>
      </c>
      <c r="V459" s="36">
        <v>0</v>
      </c>
      <c r="W459" s="36">
        <v>0</v>
      </c>
      <c r="X459" s="36">
        <v>0</v>
      </c>
      <c r="Y459" s="36">
        <v>0</v>
      </c>
      <c r="Z459" s="36">
        <v>0</v>
      </c>
      <c r="AA459" s="36">
        <v>0</v>
      </c>
      <c r="AB459" s="36">
        <v>0</v>
      </c>
      <c r="AC459" s="36">
        <v>351206</v>
      </c>
      <c r="AD459" s="36">
        <v>0</v>
      </c>
      <c r="AE459" s="36">
        <v>0</v>
      </c>
      <c r="AF459" s="36">
        <v>0</v>
      </c>
      <c r="AG459" s="36">
        <v>0</v>
      </c>
      <c r="AH459" s="36">
        <v>82572</v>
      </c>
      <c r="AI459" s="36">
        <v>1284</v>
      </c>
      <c r="AJ459" s="36">
        <v>0</v>
      </c>
      <c r="AK459" s="36">
        <v>25185649</v>
      </c>
      <c r="AL459" s="36"/>
      <c r="AM459" s="36"/>
      <c r="AN459" s="36">
        <v>0</v>
      </c>
      <c r="AO459" s="36"/>
      <c r="AP459" s="36"/>
      <c r="AQ459" s="36">
        <v>0</v>
      </c>
      <c r="AR459" s="36">
        <v>0</v>
      </c>
      <c r="AS459" s="36">
        <v>0</v>
      </c>
      <c r="AT459" s="36">
        <v>0</v>
      </c>
      <c r="AU459" s="36">
        <v>0</v>
      </c>
      <c r="AV459" s="36">
        <v>0</v>
      </c>
      <c r="AW459" s="36"/>
      <c r="AX459" s="36">
        <v>0</v>
      </c>
      <c r="AY459" s="36">
        <v>427792</v>
      </c>
      <c r="AZ459" s="36">
        <v>0</v>
      </c>
      <c r="BA459" s="36">
        <v>0</v>
      </c>
      <c r="BB459" s="36">
        <v>0</v>
      </c>
      <c r="BC459" s="36">
        <v>0</v>
      </c>
      <c r="BD459" s="36">
        <v>0</v>
      </c>
      <c r="BE459" s="36">
        <v>0</v>
      </c>
      <c r="BF459" s="36">
        <v>0</v>
      </c>
      <c r="BG459" s="36">
        <v>0</v>
      </c>
      <c r="BH459" s="36">
        <v>0</v>
      </c>
      <c r="BI459" s="36">
        <v>0</v>
      </c>
      <c r="BJ459" s="36">
        <v>0</v>
      </c>
      <c r="BK459" s="36">
        <v>0</v>
      </c>
      <c r="BL459" s="36">
        <v>0</v>
      </c>
      <c r="BM459" s="36">
        <v>0</v>
      </c>
      <c r="BN459" s="36">
        <v>0</v>
      </c>
      <c r="BO459" s="36">
        <v>0</v>
      </c>
      <c r="BP459" s="36">
        <v>0</v>
      </c>
      <c r="BQ459" s="36">
        <v>0</v>
      </c>
      <c r="BR459" s="36">
        <v>0</v>
      </c>
      <c r="BS459" s="36">
        <v>0</v>
      </c>
      <c r="BT459" s="36">
        <v>0</v>
      </c>
      <c r="BU459" s="36">
        <v>0</v>
      </c>
      <c r="BV459" s="36">
        <v>0</v>
      </c>
      <c r="BW459" s="36">
        <v>0</v>
      </c>
      <c r="BX459" s="36">
        <v>0</v>
      </c>
      <c r="BY459" s="36">
        <v>0</v>
      </c>
      <c r="BZ459" s="36">
        <v>0</v>
      </c>
      <c r="CA459" s="36">
        <v>0</v>
      </c>
      <c r="CB459" s="36">
        <v>0</v>
      </c>
      <c r="CC459" s="36">
        <v>0</v>
      </c>
      <c r="CD459" s="36">
        <v>21594367</v>
      </c>
      <c r="CE459" s="36">
        <v>25697297</v>
      </c>
      <c r="CF459" s="36">
        <v>0</v>
      </c>
      <c r="CG459" s="36">
        <v>4102930</v>
      </c>
      <c r="CH459" s="36">
        <v>0</v>
      </c>
      <c r="CI459" s="36">
        <v>0</v>
      </c>
      <c r="CJ459" s="36">
        <v>0</v>
      </c>
      <c r="CK459" s="36">
        <v>0</v>
      </c>
      <c r="CL459" s="36">
        <v>4102930</v>
      </c>
      <c r="CM459" s="36">
        <v>-25697297</v>
      </c>
      <c r="CN459" s="36">
        <v>0</v>
      </c>
      <c r="CO459" s="36">
        <v>0</v>
      </c>
      <c r="CP459" s="36">
        <v>0</v>
      </c>
      <c r="CQ459" s="36">
        <v>0</v>
      </c>
      <c r="CR459" s="36">
        <v>0</v>
      </c>
      <c r="CS459" s="36">
        <v>0</v>
      </c>
      <c r="CT459" s="36">
        <v>0</v>
      </c>
      <c r="CU459" s="36">
        <v>0</v>
      </c>
      <c r="CV459" s="36">
        <v>0</v>
      </c>
      <c r="CW459" s="36">
        <v>0</v>
      </c>
      <c r="CX459" s="36">
        <v>0</v>
      </c>
      <c r="CY459" s="36">
        <v>0</v>
      </c>
      <c r="CZ459" s="36">
        <v>0</v>
      </c>
      <c r="DA459" s="36">
        <v>0</v>
      </c>
      <c r="DB459" s="36">
        <v>0</v>
      </c>
      <c r="DC459" s="36">
        <v>0</v>
      </c>
      <c r="DD459" s="36">
        <v>0</v>
      </c>
      <c r="DE459" s="36">
        <v>-25697297</v>
      </c>
      <c r="DF459" s="36">
        <v>0</v>
      </c>
      <c r="DG459" s="36">
        <v>0</v>
      </c>
      <c r="DH459" s="36">
        <v>0</v>
      </c>
      <c r="DI459" s="36">
        <v>0</v>
      </c>
      <c r="DJ459" s="36">
        <v>0</v>
      </c>
      <c r="DK459" s="36">
        <v>0</v>
      </c>
      <c r="DL459" s="36">
        <v>0</v>
      </c>
      <c r="DM459" s="36">
        <v>0</v>
      </c>
      <c r="DN459" s="36">
        <v>0</v>
      </c>
      <c r="DO459" s="36">
        <v>0</v>
      </c>
      <c r="DP459" s="36">
        <v>0</v>
      </c>
      <c r="DQ459" s="36">
        <v>0</v>
      </c>
      <c r="DR459" s="36">
        <v>0</v>
      </c>
      <c r="DS459" s="36">
        <v>0</v>
      </c>
      <c r="DT459" s="36">
        <v>0</v>
      </c>
      <c r="DU459" s="36">
        <v>0</v>
      </c>
      <c r="DV459" s="36">
        <v>0</v>
      </c>
      <c r="DW459" s="36">
        <v>0</v>
      </c>
      <c r="DX459" s="36">
        <v>0</v>
      </c>
      <c r="DY459" s="36">
        <v>0</v>
      </c>
      <c r="DZ459" s="36">
        <v>0</v>
      </c>
      <c r="EA459" s="36">
        <v>0</v>
      </c>
      <c r="EB459" s="36">
        <v>0</v>
      </c>
      <c r="EC459" s="36">
        <v>0</v>
      </c>
      <c r="ED459" s="36">
        <v>0</v>
      </c>
      <c r="EE459" s="36">
        <v>0</v>
      </c>
      <c r="EF459" s="36">
        <v>0</v>
      </c>
      <c r="EG459" s="36">
        <v>0</v>
      </c>
      <c r="EH459" s="36">
        <v>0</v>
      </c>
      <c r="EI459" s="36">
        <v>0</v>
      </c>
      <c r="EJ459" s="36">
        <v>0</v>
      </c>
      <c r="EK459" s="36">
        <v>0</v>
      </c>
      <c r="EL459" s="36">
        <v>0</v>
      </c>
      <c r="EM459" s="36">
        <v>0</v>
      </c>
      <c r="EN459" s="36">
        <v>0</v>
      </c>
      <c r="EO459" s="36">
        <v>0</v>
      </c>
      <c r="EP459" s="36">
        <v>0</v>
      </c>
      <c r="EQ459" s="36">
        <v>0</v>
      </c>
      <c r="ER459" s="36">
        <v>0</v>
      </c>
      <c r="ES459" s="36">
        <v>0</v>
      </c>
      <c r="ET459" s="36">
        <v>0</v>
      </c>
      <c r="EU459" s="36">
        <v>0</v>
      </c>
      <c r="EV459" s="36">
        <v>0</v>
      </c>
      <c r="EW459" s="36">
        <v>0</v>
      </c>
      <c r="EX459" s="36">
        <v>0</v>
      </c>
      <c r="EY459" s="36">
        <v>0</v>
      </c>
      <c r="EZ459" s="36">
        <v>0</v>
      </c>
      <c r="FA459" s="36">
        <v>0</v>
      </c>
      <c r="FB459" s="36">
        <v>0</v>
      </c>
      <c r="FC459" s="36">
        <v>0</v>
      </c>
      <c r="FD459" s="36">
        <v>0</v>
      </c>
      <c r="FE459" s="36">
        <v>0</v>
      </c>
      <c r="FF459" s="36">
        <v>0</v>
      </c>
      <c r="FG459" s="36">
        <v>0</v>
      </c>
      <c r="FH459" s="36">
        <v>0</v>
      </c>
      <c r="FI459" s="36">
        <v>0</v>
      </c>
      <c r="FJ459" s="36">
        <v>0</v>
      </c>
      <c r="FK459" s="36">
        <v>0</v>
      </c>
      <c r="FL459" s="36">
        <v>0</v>
      </c>
      <c r="FM459" s="36">
        <v>0</v>
      </c>
      <c r="FN459" s="36">
        <v>0</v>
      </c>
      <c r="FO459" s="36">
        <v>0</v>
      </c>
      <c r="FP459" s="36">
        <v>0</v>
      </c>
      <c r="FQ459" s="36">
        <v>4102930</v>
      </c>
      <c r="FR459" s="36">
        <v>0</v>
      </c>
      <c r="FS459" s="37"/>
      <c r="FT459" s="39">
        <f t="shared" si="241"/>
        <v>69388</v>
      </c>
      <c r="FU459" s="39">
        <f t="shared" si="242"/>
        <v>1079</v>
      </c>
      <c r="FV459" s="39">
        <f t="shared" si="243"/>
        <v>0</v>
      </c>
      <c r="FW459" s="39">
        <f t="shared" si="244"/>
        <v>21164411</v>
      </c>
      <c r="FX459" s="39">
        <f t="shared" si="245"/>
        <v>0</v>
      </c>
      <c r="FY459" s="39">
        <f t="shared" si="246"/>
        <v>0</v>
      </c>
      <c r="FZ459" s="39">
        <f t="shared" si="247"/>
        <v>0</v>
      </c>
      <c r="GA459" s="39">
        <f t="shared" si="248"/>
        <v>359489</v>
      </c>
      <c r="GB459" s="39">
        <f t="shared" si="249"/>
        <v>0</v>
      </c>
      <c r="GC459" s="39">
        <f t="shared" si="250"/>
        <v>0</v>
      </c>
      <c r="GD459" s="39">
        <f t="shared" si="251"/>
        <v>0</v>
      </c>
      <c r="GE459" s="39">
        <f t="shared" si="252"/>
        <v>0</v>
      </c>
      <c r="GF459" s="39"/>
      <c r="GG459" s="39"/>
      <c r="GH459" s="39">
        <f t="shared" si="253"/>
        <v>0</v>
      </c>
      <c r="GI459" s="39">
        <f t="shared" si="254"/>
        <v>0</v>
      </c>
      <c r="GJ459" s="39">
        <f t="shared" si="255"/>
        <v>21594367</v>
      </c>
      <c r="GK459" s="39"/>
      <c r="GL459" s="39">
        <f t="shared" si="256"/>
        <v>0</v>
      </c>
      <c r="GM459" s="39"/>
      <c r="GN459" s="39">
        <f t="shared" si="240"/>
        <v>0</v>
      </c>
      <c r="GO459" s="40">
        <f t="shared" si="257"/>
        <v>4102930</v>
      </c>
      <c r="GP459" s="40">
        <f t="shared" si="258"/>
        <v>25697297</v>
      </c>
      <c r="GQ459" s="40">
        <f t="shared" si="259"/>
        <v>25697297</v>
      </c>
      <c r="GR459" s="39" t="str">
        <f>IFERROR(VLOOKUP(CONCATENATE(C459,R459,S459),'Clientes Afectados'!$L$4:$M$249,2,0),"NO")</f>
        <v>NO</v>
      </c>
      <c r="GS459" s="64">
        <f t="shared" si="260"/>
        <v>30</v>
      </c>
      <c r="GT459" s="39" t="e">
        <f>+IF(GS459&gt;#REF!,"SI","NO")</f>
        <v>#REF!</v>
      </c>
    </row>
    <row r="460" spans="1:202" x14ac:dyDescent="0.25">
      <c r="A460" s="35">
        <v>42826</v>
      </c>
      <c r="B460" s="36">
        <v>1594986</v>
      </c>
      <c r="C460" s="36">
        <v>533096</v>
      </c>
      <c r="D460" s="36">
        <v>533096</v>
      </c>
      <c r="E460" s="37" t="s">
        <v>346</v>
      </c>
      <c r="F460" s="37" t="s">
        <v>229</v>
      </c>
      <c r="G460" s="37" t="s">
        <v>320</v>
      </c>
      <c r="H460" s="85" t="s">
        <v>231</v>
      </c>
      <c r="I460" s="37" t="s">
        <v>244</v>
      </c>
      <c r="J460" s="37" t="s">
        <v>233</v>
      </c>
      <c r="K460" s="37" t="s">
        <v>234</v>
      </c>
      <c r="L460" s="37" t="s">
        <v>235</v>
      </c>
      <c r="M460" s="37" t="s">
        <v>369</v>
      </c>
      <c r="N460" s="37" t="s">
        <v>256</v>
      </c>
      <c r="O460" s="37" t="s">
        <v>245</v>
      </c>
      <c r="P460" s="37" t="s">
        <v>239</v>
      </c>
      <c r="Q460" s="37" t="s">
        <v>240</v>
      </c>
      <c r="R460" s="38">
        <v>42769</v>
      </c>
      <c r="S460" s="38">
        <v>42830</v>
      </c>
      <c r="T460" s="38">
        <v>42832</v>
      </c>
      <c r="U460" s="36">
        <v>193661787</v>
      </c>
      <c r="V460" s="36">
        <v>0</v>
      </c>
      <c r="W460" s="36">
        <v>0</v>
      </c>
      <c r="X460" s="36">
        <v>0</v>
      </c>
      <c r="Y460" s="36">
        <v>0</v>
      </c>
      <c r="Z460" s="36">
        <v>0</v>
      </c>
      <c r="AA460" s="36">
        <v>0</v>
      </c>
      <c r="AB460" s="36">
        <v>0</v>
      </c>
      <c r="AC460" s="36">
        <v>48449</v>
      </c>
      <c r="AD460" s="36">
        <v>0</v>
      </c>
      <c r="AE460" s="36">
        <v>0</v>
      </c>
      <c r="AF460" s="36">
        <v>0</v>
      </c>
      <c r="AG460" s="36">
        <v>0</v>
      </c>
      <c r="AH460" s="36">
        <v>120576</v>
      </c>
      <c r="AI460" s="36">
        <v>1284</v>
      </c>
      <c r="AJ460" s="36">
        <v>0</v>
      </c>
      <c r="AK460" s="36">
        <v>3474369</v>
      </c>
      <c r="AL460" s="36"/>
      <c r="AM460" s="36"/>
      <c r="AN460" s="36">
        <v>0</v>
      </c>
      <c r="AO460" s="36"/>
      <c r="AP460" s="36"/>
      <c r="AQ460" s="36">
        <v>0</v>
      </c>
      <c r="AR460" s="36">
        <v>0</v>
      </c>
      <c r="AS460" s="36">
        <v>0</v>
      </c>
      <c r="AT460" s="36">
        <v>0</v>
      </c>
      <c r="AU460" s="36">
        <v>0</v>
      </c>
      <c r="AV460" s="36">
        <v>0</v>
      </c>
      <c r="AW460" s="36"/>
      <c r="AX460" s="36">
        <v>0</v>
      </c>
      <c r="AY460" s="36">
        <v>62962</v>
      </c>
      <c r="AZ460" s="36">
        <v>0</v>
      </c>
      <c r="BA460" s="36">
        <v>0</v>
      </c>
      <c r="BB460" s="36">
        <v>0</v>
      </c>
      <c r="BC460" s="36">
        <v>0</v>
      </c>
      <c r="BD460" s="36">
        <v>0</v>
      </c>
      <c r="BE460" s="36">
        <v>0</v>
      </c>
      <c r="BF460" s="36">
        <v>0</v>
      </c>
      <c r="BG460" s="36">
        <v>0</v>
      </c>
      <c r="BH460" s="36">
        <v>0</v>
      </c>
      <c r="BI460" s="36">
        <v>0</v>
      </c>
      <c r="BJ460" s="36">
        <v>0</v>
      </c>
      <c r="BK460" s="36">
        <v>0</v>
      </c>
      <c r="BL460" s="36">
        <v>0</v>
      </c>
      <c r="BM460" s="36">
        <v>0</v>
      </c>
      <c r="BN460" s="36">
        <v>0</v>
      </c>
      <c r="BO460" s="36">
        <v>0</v>
      </c>
      <c r="BP460" s="36">
        <v>0</v>
      </c>
      <c r="BQ460" s="36">
        <v>0</v>
      </c>
      <c r="BR460" s="36">
        <v>0</v>
      </c>
      <c r="BS460" s="36">
        <v>0</v>
      </c>
      <c r="BT460" s="36">
        <v>0</v>
      </c>
      <c r="BU460" s="36">
        <v>0</v>
      </c>
      <c r="BV460" s="36">
        <v>0</v>
      </c>
      <c r="BW460" s="36">
        <v>0</v>
      </c>
      <c r="BX460" s="36">
        <v>0</v>
      </c>
      <c r="BY460" s="36">
        <v>0</v>
      </c>
      <c r="BZ460" s="36">
        <v>423131</v>
      </c>
      <c r="CA460" s="36">
        <v>11381</v>
      </c>
      <c r="CB460" s="36">
        <v>0</v>
      </c>
      <c r="CC460" s="36">
        <v>0</v>
      </c>
      <c r="CD460" s="36">
        <v>3440087</v>
      </c>
      <c r="CE460" s="36">
        <v>4093703</v>
      </c>
      <c r="CF460" s="36">
        <v>0</v>
      </c>
      <c r="CG460" s="36">
        <v>653617</v>
      </c>
      <c r="CH460" s="36">
        <v>0</v>
      </c>
      <c r="CI460" s="36">
        <v>0</v>
      </c>
      <c r="CJ460" s="36">
        <v>0</v>
      </c>
      <c r="CK460" s="36">
        <v>0</v>
      </c>
      <c r="CL460" s="36">
        <v>653617</v>
      </c>
      <c r="CM460" s="36">
        <v>-4093703</v>
      </c>
      <c r="CN460" s="36">
        <v>0</v>
      </c>
      <c r="CO460" s="36">
        <v>0</v>
      </c>
      <c r="CP460" s="36">
        <v>0</v>
      </c>
      <c r="CQ460" s="36">
        <v>0</v>
      </c>
      <c r="CR460" s="36">
        <v>0</v>
      </c>
      <c r="CS460" s="36">
        <v>0</v>
      </c>
      <c r="CT460" s="36">
        <v>0</v>
      </c>
      <c r="CU460" s="36">
        <v>0</v>
      </c>
      <c r="CV460" s="36">
        <v>0</v>
      </c>
      <c r="CW460" s="36">
        <v>0</v>
      </c>
      <c r="CX460" s="36">
        <v>0</v>
      </c>
      <c r="CY460" s="36">
        <v>0</v>
      </c>
      <c r="CZ460" s="36">
        <v>0</v>
      </c>
      <c r="DA460" s="36">
        <v>0</v>
      </c>
      <c r="DB460" s="36">
        <v>0</v>
      </c>
      <c r="DC460" s="36">
        <v>0</v>
      </c>
      <c r="DD460" s="36">
        <v>0</v>
      </c>
      <c r="DE460" s="36">
        <v>-4093703</v>
      </c>
      <c r="DF460" s="36">
        <v>0</v>
      </c>
      <c r="DG460" s="36">
        <v>0</v>
      </c>
      <c r="DH460" s="36">
        <v>0</v>
      </c>
      <c r="DI460" s="36">
        <v>0</v>
      </c>
      <c r="DJ460" s="36">
        <v>0</v>
      </c>
      <c r="DK460" s="36">
        <v>0</v>
      </c>
      <c r="DL460" s="36">
        <v>0</v>
      </c>
      <c r="DM460" s="36">
        <v>0</v>
      </c>
      <c r="DN460" s="36">
        <v>0</v>
      </c>
      <c r="DO460" s="36">
        <v>0</v>
      </c>
      <c r="DP460" s="36">
        <v>0</v>
      </c>
      <c r="DQ460" s="36">
        <v>0</v>
      </c>
      <c r="DR460" s="36">
        <v>0</v>
      </c>
      <c r="DS460" s="36">
        <v>0</v>
      </c>
      <c r="DT460" s="36">
        <v>0</v>
      </c>
      <c r="DU460" s="36">
        <v>0</v>
      </c>
      <c r="DV460" s="36">
        <v>0</v>
      </c>
      <c r="DW460" s="36">
        <v>0</v>
      </c>
      <c r="DX460" s="36">
        <v>0</v>
      </c>
      <c r="DY460" s="36">
        <v>0</v>
      </c>
      <c r="DZ460" s="36">
        <v>0</v>
      </c>
      <c r="EA460" s="36">
        <v>0</v>
      </c>
      <c r="EB460" s="36">
        <v>0</v>
      </c>
      <c r="EC460" s="36">
        <v>0</v>
      </c>
      <c r="ED460" s="36">
        <v>0</v>
      </c>
      <c r="EE460" s="36">
        <v>0</v>
      </c>
      <c r="EF460" s="36">
        <v>0</v>
      </c>
      <c r="EG460" s="36">
        <v>0</v>
      </c>
      <c r="EH460" s="36">
        <v>0</v>
      </c>
      <c r="EI460" s="36">
        <v>0</v>
      </c>
      <c r="EJ460" s="36">
        <v>0</v>
      </c>
      <c r="EK460" s="36">
        <v>0</v>
      </c>
      <c r="EL460" s="36">
        <v>0</v>
      </c>
      <c r="EM460" s="36">
        <v>0</v>
      </c>
      <c r="EN460" s="36">
        <v>0</v>
      </c>
      <c r="EO460" s="36">
        <v>0</v>
      </c>
      <c r="EP460" s="36">
        <v>0</v>
      </c>
      <c r="EQ460" s="36">
        <v>0</v>
      </c>
      <c r="ER460" s="36">
        <v>0</v>
      </c>
      <c r="ES460" s="36">
        <v>0</v>
      </c>
      <c r="ET460" s="36">
        <v>0</v>
      </c>
      <c r="EU460" s="36">
        <v>0</v>
      </c>
      <c r="EV460" s="36">
        <v>0</v>
      </c>
      <c r="EW460" s="36">
        <v>0</v>
      </c>
      <c r="EX460" s="36">
        <v>0</v>
      </c>
      <c r="EY460" s="36">
        <v>0</v>
      </c>
      <c r="EZ460" s="36">
        <v>0</v>
      </c>
      <c r="FA460" s="36">
        <v>0</v>
      </c>
      <c r="FB460" s="36">
        <v>0</v>
      </c>
      <c r="FC460" s="36">
        <v>0</v>
      </c>
      <c r="FD460" s="36">
        <v>0</v>
      </c>
      <c r="FE460" s="36">
        <v>0</v>
      </c>
      <c r="FF460" s="36">
        <v>0</v>
      </c>
      <c r="FG460" s="36">
        <v>0</v>
      </c>
      <c r="FH460" s="36">
        <v>0</v>
      </c>
      <c r="FI460" s="36">
        <v>0</v>
      </c>
      <c r="FJ460" s="36">
        <v>0</v>
      </c>
      <c r="FK460" s="36">
        <v>0</v>
      </c>
      <c r="FL460" s="36">
        <v>0</v>
      </c>
      <c r="FM460" s="36">
        <v>0</v>
      </c>
      <c r="FN460" s="36">
        <v>0</v>
      </c>
      <c r="FO460" s="36">
        <v>0</v>
      </c>
      <c r="FP460" s="36">
        <v>0</v>
      </c>
      <c r="FQ460" s="36">
        <v>653617</v>
      </c>
      <c r="FR460" s="36">
        <v>0</v>
      </c>
      <c r="FS460" s="37"/>
      <c r="FT460" s="39">
        <f t="shared" si="241"/>
        <v>101324</v>
      </c>
      <c r="FU460" s="39">
        <f t="shared" si="242"/>
        <v>1079</v>
      </c>
      <c r="FV460" s="39">
        <f t="shared" si="243"/>
        <v>0</v>
      </c>
      <c r="FW460" s="39">
        <f t="shared" si="244"/>
        <v>2919638</v>
      </c>
      <c r="FX460" s="39">
        <f t="shared" si="245"/>
        <v>0</v>
      </c>
      <c r="FY460" s="39">
        <f t="shared" si="246"/>
        <v>0</v>
      </c>
      <c r="FZ460" s="39">
        <f t="shared" si="247"/>
        <v>0</v>
      </c>
      <c r="GA460" s="39">
        <f t="shared" si="248"/>
        <v>52909</v>
      </c>
      <c r="GB460" s="39">
        <f t="shared" si="249"/>
        <v>0</v>
      </c>
      <c r="GC460" s="39">
        <f t="shared" si="250"/>
        <v>0</v>
      </c>
      <c r="GD460" s="39">
        <f t="shared" si="251"/>
        <v>0</v>
      </c>
      <c r="GE460" s="39">
        <f t="shared" si="252"/>
        <v>0</v>
      </c>
      <c r="GF460" s="39"/>
      <c r="GG460" s="39"/>
      <c r="GH460" s="39">
        <f t="shared" si="253"/>
        <v>0</v>
      </c>
      <c r="GI460" s="39">
        <f t="shared" si="254"/>
        <v>0</v>
      </c>
      <c r="GJ460" s="39">
        <f t="shared" si="255"/>
        <v>3074950</v>
      </c>
      <c r="GK460" s="39"/>
      <c r="GL460" s="39">
        <f t="shared" si="256"/>
        <v>0</v>
      </c>
      <c r="GM460" s="39"/>
      <c r="GN460" s="39">
        <f t="shared" si="240"/>
        <v>0</v>
      </c>
      <c r="GO460" s="40">
        <f t="shared" si="257"/>
        <v>584241</v>
      </c>
      <c r="GP460" s="40">
        <f t="shared" si="258"/>
        <v>3659191</v>
      </c>
      <c r="GQ460" s="40">
        <f t="shared" si="259"/>
        <v>3659191</v>
      </c>
      <c r="GR460" s="39" t="str">
        <f>IFERROR(VLOOKUP(CONCATENATE(C460,R460,S460),'Clientes Afectados'!$L$4:$M$249,2,0),"NO")</f>
        <v>NO</v>
      </c>
      <c r="GS460" s="64">
        <f t="shared" si="260"/>
        <v>61</v>
      </c>
      <c r="GT460" s="39" t="e">
        <f>+IF(GS460&gt;#REF!,"SI","NO")</f>
        <v>#REF!</v>
      </c>
    </row>
    <row r="461" spans="1:202" x14ac:dyDescent="0.25">
      <c r="A461" s="35">
        <v>42826</v>
      </c>
      <c r="B461" s="36">
        <v>1594986</v>
      </c>
      <c r="C461" s="36">
        <v>533097</v>
      </c>
      <c r="D461" s="36">
        <v>533097</v>
      </c>
      <c r="E461" s="37" t="s">
        <v>247</v>
      </c>
      <c r="F461" s="37" t="s">
        <v>229</v>
      </c>
      <c r="G461" s="37" t="s">
        <v>248</v>
      </c>
      <c r="H461" s="85" t="s">
        <v>231</v>
      </c>
      <c r="I461" s="37" t="s">
        <v>244</v>
      </c>
      <c r="J461" s="37" t="s">
        <v>233</v>
      </c>
      <c r="K461" s="37" t="s">
        <v>234</v>
      </c>
      <c r="L461" s="37" t="s">
        <v>235</v>
      </c>
      <c r="M461" s="37" t="s">
        <v>369</v>
      </c>
      <c r="N461" s="37" t="s">
        <v>245</v>
      </c>
      <c r="O461" s="37" t="s">
        <v>245</v>
      </c>
      <c r="P461" s="37" t="s">
        <v>239</v>
      </c>
      <c r="Q461" s="37" t="s">
        <v>240</v>
      </c>
      <c r="R461" s="38">
        <v>42800</v>
      </c>
      <c r="S461" s="38">
        <v>42830</v>
      </c>
      <c r="T461" s="38">
        <v>42832</v>
      </c>
      <c r="U461" s="36">
        <v>193661787</v>
      </c>
      <c r="V461" s="36">
        <v>49087</v>
      </c>
      <c r="W461" s="36">
        <v>0</v>
      </c>
      <c r="X461" s="36">
        <v>19514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95</v>
      </c>
      <c r="AE461" s="36">
        <v>98</v>
      </c>
      <c r="AF461" s="36">
        <v>91</v>
      </c>
      <c r="AG461" s="36">
        <v>95</v>
      </c>
      <c r="AH461" s="36">
        <v>199365</v>
      </c>
      <c r="AI461" s="36">
        <v>1284</v>
      </c>
      <c r="AJ461" s="36">
        <v>0</v>
      </c>
      <c r="AK461" s="36">
        <v>3520122</v>
      </c>
      <c r="AL461" s="36"/>
      <c r="AM461" s="36"/>
      <c r="AN461" s="36">
        <v>0</v>
      </c>
      <c r="AO461" s="36"/>
      <c r="AP461" s="36"/>
      <c r="AQ461" s="36">
        <v>0</v>
      </c>
      <c r="AR461" s="36">
        <v>0</v>
      </c>
      <c r="AS461" s="36">
        <v>0</v>
      </c>
      <c r="AT461" s="36">
        <v>72608</v>
      </c>
      <c r="AU461" s="36">
        <v>0</v>
      </c>
      <c r="AV461" s="36">
        <v>0</v>
      </c>
      <c r="AW461" s="36"/>
      <c r="AX461" s="36">
        <v>0</v>
      </c>
      <c r="AY461" s="36">
        <v>61835</v>
      </c>
      <c r="AZ461" s="36">
        <v>547707</v>
      </c>
      <c r="BA461" s="36">
        <v>0</v>
      </c>
      <c r="BB461" s="36">
        <v>0</v>
      </c>
      <c r="BC461" s="36">
        <v>0</v>
      </c>
      <c r="BD461" s="36">
        <v>0</v>
      </c>
      <c r="BE461" s="36">
        <v>0</v>
      </c>
      <c r="BF461" s="36">
        <v>0</v>
      </c>
      <c r="BG461" s="36">
        <v>0</v>
      </c>
      <c r="BH461" s="36">
        <v>0</v>
      </c>
      <c r="BI461" s="36">
        <v>0</v>
      </c>
      <c r="BJ461" s="36">
        <v>0</v>
      </c>
      <c r="BK461" s="36">
        <v>0</v>
      </c>
      <c r="BL461" s="36">
        <v>0</v>
      </c>
      <c r="BM461" s="36">
        <v>0</v>
      </c>
      <c r="BN461" s="36">
        <v>0</v>
      </c>
      <c r="BO461" s="36">
        <v>0</v>
      </c>
      <c r="BP461" s="36">
        <v>0</v>
      </c>
      <c r="BQ461" s="36">
        <v>0</v>
      </c>
      <c r="BR461" s="36">
        <v>0</v>
      </c>
      <c r="BS461" s="36">
        <v>0</v>
      </c>
      <c r="BT461" s="36">
        <v>0</v>
      </c>
      <c r="BU461" s="36">
        <v>0</v>
      </c>
      <c r="BV461" s="36">
        <v>0</v>
      </c>
      <c r="BW461" s="36">
        <v>0</v>
      </c>
      <c r="BX461" s="36">
        <v>0</v>
      </c>
      <c r="BY461" s="36">
        <v>0</v>
      </c>
      <c r="BZ461" s="36">
        <v>0</v>
      </c>
      <c r="CA461" s="36">
        <v>0</v>
      </c>
      <c r="CB461" s="36">
        <v>0</v>
      </c>
      <c r="CC461" s="36">
        <v>0</v>
      </c>
      <c r="CD461" s="36">
        <v>3699934</v>
      </c>
      <c r="CE461" s="36">
        <v>4402921</v>
      </c>
      <c r="CF461" s="36">
        <v>0</v>
      </c>
      <c r="CG461" s="36">
        <v>702987</v>
      </c>
      <c r="CH461" s="36">
        <v>0</v>
      </c>
      <c r="CI461" s="36">
        <v>0</v>
      </c>
      <c r="CJ461" s="36">
        <v>0</v>
      </c>
      <c r="CK461" s="36">
        <v>0</v>
      </c>
      <c r="CL461" s="36">
        <v>702987</v>
      </c>
      <c r="CM461" s="36">
        <v>-4402921</v>
      </c>
      <c r="CN461" s="36">
        <v>0</v>
      </c>
      <c r="CO461" s="36">
        <v>0</v>
      </c>
      <c r="CP461" s="36">
        <v>0</v>
      </c>
      <c r="CQ461" s="36">
        <v>0</v>
      </c>
      <c r="CR461" s="36">
        <v>0</v>
      </c>
      <c r="CS461" s="36">
        <v>0</v>
      </c>
      <c r="CT461" s="36">
        <v>0</v>
      </c>
      <c r="CU461" s="36">
        <v>0</v>
      </c>
      <c r="CV461" s="36">
        <v>0</v>
      </c>
      <c r="CW461" s="36">
        <v>0</v>
      </c>
      <c r="CX461" s="36">
        <v>0</v>
      </c>
      <c r="CY461" s="36">
        <v>0</v>
      </c>
      <c r="CZ461" s="36">
        <v>0</v>
      </c>
      <c r="DA461" s="36">
        <v>0</v>
      </c>
      <c r="DB461" s="36">
        <v>0</v>
      </c>
      <c r="DC461" s="36">
        <v>0</v>
      </c>
      <c r="DD461" s="36">
        <v>0</v>
      </c>
      <c r="DE461" s="36">
        <v>-4402921</v>
      </c>
      <c r="DF461" s="36">
        <v>0</v>
      </c>
      <c r="DG461" s="36">
        <v>0</v>
      </c>
      <c r="DH461" s="36">
        <v>0</v>
      </c>
      <c r="DI461" s="36">
        <v>0</v>
      </c>
      <c r="DJ461" s="36">
        <v>0</v>
      </c>
      <c r="DK461" s="36">
        <v>0</v>
      </c>
      <c r="DL461" s="36">
        <v>0</v>
      </c>
      <c r="DM461" s="36">
        <v>0</v>
      </c>
      <c r="DN461" s="36">
        <v>0</v>
      </c>
      <c r="DO461" s="36">
        <v>0</v>
      </c>
      <c r="DP461" s="36">
        <v>0</v>
      </c>
      <c r="DQ461" s="36">
        <v>0</v>
      </c>
      <c r="DR461" s="36">
        <v>0</v>
      </c>
      <c r="DS461" s="36">
        <v>0</v>
      </c>
      <c r="DT461" s="36">
        <v>0</v>
      </c>
      <c r="DU461" s="36">
        <v>0</v>
      </c>
      <c r="DV461" s="36">
        <v>0</v>
      </c>
      <c r="DW461" s="36">
        <v>0</v>
      </c>
      <c r="DX461" s="36">
        <v>0</v>
      </c>
      <c r="DY461" s="36">
        <v>0</v>
      </c>
      <c r="DZ461" s="36">
        <v>0</v>
      </c>
      <c r="EA461" s="36">
        <v>0</v>
      </c>
      <c r="EB461" s="36">
        <v>0</v>
      </c>
      <c r="EC461" s="36">
        <v>0</v>
      </c>
      <c r="ED461" s="36">
        <v>0</v>
      </c>
      <c r="EE461" s="36">
        <v>0</v>
      </c>
      <c r="EF461" s="36">
        <v>0</v>
      </c>
      <c r="EG461" s="36">
        <v>0</v>
      </c>
      <c r="EH461" s="36">
        <v>0</v>
      </c>
      <c r="EI461" s="36">
        <v>0</v>
      </c>
      <c r="EJ461" s="36">
        <v>0</v>
      </c>
      <c r="EK461" s="36">
        <v>0</v>
      </c>
      <c r="EL461" s="36">
        <v>0</v>
      </c>
      <c r="EM461" s="36">
        <v>0</v>
      </c>
      <c r="EN461" s="36">
        <v>0</v>
      </c>
      <c r="EO461" s="36">
        <v>0</v>
      </c>
      <c r="EP461" s="36">
        <v>0</v>
      </c>
      <c r="EQ461" s="36">
        <v>0</v>
      </c>
      <c r="ER461" s="36">
        <v>0</v>
      </c>
      <c r="ES461" s="36">
        <v>0</v>
      </c>
      <c r="ET461" s="36">
        <v>0</v>
      </c>
      <c r="EU461" s="36">
        <v>0</v>
      </c>
      <c r="EV461" s="36">
        <v>0</v>
      </c>
      <c r="EW461" s="36">
        <v>0</v>
      </c>
      <c r="EX461" s="36">
        <v>0</v>
      </c>
      <c r="EY461" s="36">
        <v>0</v>
      </c>
      <c r="EZ461" s="36">
        <v>0</v>
      </c>
      <c r="FA461" s="36">
        <v>0</v>
      </c>
      <c r="FB461" s="36">
        <v>0</v>
      </c>
      <c r="FC461" s="36">
        <v>0</v>
      </c>
      <c r="FD461" s="36">
        <v>0</v>
      </c>
      <c r="FE461" s="36">
        <v>0</v>
      </c>
      <c r="FF461" s="36">
        <v>0</v>
      </c>
      <c r="FG461" s="36">
        <v>0</v>
      </c>
      <c r="FH461" s="36">
        <v>0</v>
      </c>
      <c r="FI461" s="36">
        <v>0</v>
      </c>
      <c r="FJ461" s="36">
        <v>0</v>
      </c>
      <c r="FK461" s="36">
        <v>0</v>
      </c>
      <c r="FL461" s="36">
        <v>0</v>
      </c>
      <c r="FM461" s="36">
        <v>0</v>
      </c>
      <c r="FN461" s="36">
        <v>0</v>
      </c>
      <c r="FO461" s="36">
        <v>0</v>
      </c>
      <c r="FP461" s="36">
        <v>0</v>
      </c>
      <c r="FQ461" s="36">
        <v>702987</v>
      </c>
      <c r="FR461" s="36">
        <v>0</v>
      </c>
      <c r="FS461" s="37"/>
      <c r="FT461" s="39">
        <f t="shared" si="241"/>
        <v>167534</v>
      </c>
      <c r="FU461" s="39">
        <f t="shared" si="242"/>
        <v>1079</v>
      </c>
      <c r="FV461" s="39">
        <f t="shared" si="243"/>
        <v>0</v>
      </c>
      <c r="FW461" s="39">
        <f t="shared" si="244"/>
        <v>2958086</v>
      </c>
      <c r="FX461" s="39">
        <f t="shared" si="245"/>
        <v>0</v>
      </c>
      <c r="FY461" s="39">
        <f t="shared" si="246"/>
        <v>61015</v>
      </c>
      <c r="FZ461" s="39">
        <f t="shared" si="247"/>
        <v>0</v>
      </c>
      <c r="GA461" s="39">
        <f t="shared" si="248"/>
        <v>51962</v>
      </c>
      <c r="GB461" s="39">
        <f t="shared" si="249"/>
        <v>460258</v>
      </c>
      <c r="GC461" s="39">
        <f t="shared" si="250"/>
        <v>0</v>
      </c>
      <c r="GD461" s="39">
        <f t="shared" si="251"/>
        <v>0</v>
      </c>
      <c r="GE461" s="39">
        <f t="shared" si="252"/>
        <v>0</v>
      </c>
      <c r="GF461" s="39"/>
      <c r="GG461" s="39"/>
      <c r="GH461" s="39">
        <f t="shared" si="253"/>
        <v>0</v>
      </c>
      <c r="GI461" s="39">
        <f t="shared" si="254"/>
        <v>0</v>
      </c>
      <c r="GJ461" s="39">
        <f t="shared" si="255"/>
        <v>3699934</v>
      </c>
      <c r="GK461" s="39"/>
      <c r="GL461" s="39">
        <f t="shared" si="256"/>
        <v>0</v>
      </c>
      <c r="GM461" s="39"/>
      <c r="GN461" s="39">
        <f t="shared" si="240"/>
        <v>0</v>
      </c>
      <c r="GO461" s="40">
        <f t="shared" si="257"/>
        <v>702987</v>
      </c>
      <c r="GP461" s="40">
        <f t="shared" si="258"/>
        <v>4402921</v>
      </c>
      <c r="GQ461" s="40">
        <f t="shared" si="259"/>
        <v>4402921</v>
      </c>
      <c r="GR461" s="39" t="str">
        <f>IFERROR(VLOOKUP(CONCATENATE(C461,R461,S461),'Clientes Afectados'!$L$4:$M$249,2,0),"NO")</f>
        <v>NO</v>
      </c>
      <c r="GS461" s="64">
        <f t="shared" si="260"/>
        <v>30</v>
      </c>
      <c r="GT461" s="39" t="e">
        <f>+IF(GS461&gt;#REF!,"SI","NO")</f>
        <v>#REF!</v>
      </c>
    </row>
    <row r="462" spans="1:202" x14ac:dyDescent="0.25">
      <c r="A462" s="35">
        <v>42826</v>
      </c>
      <c r="B462" s="36">
        <v>1594986</v>
      </c>
      <c r="C462" s="36">
        <v>533104</v>
      </c>
      <c r="D462" s="36">
        <v>533104</v>
      </c>
      <c r="E462" s="37" t="s">
        <v>250</v>
      </c>
      <c r="F462" s="37" t="s">
        <v>229</v>
      </c>
      <c r="G462" s="37" t="s">
        <v>251</v>
      </c>
      <c r="H462" s="85" t="s">
        <v>231</v>
      </c>
      <c r="I462" s="37" t="s">
        <v>244</v>
      </c>
      <c r="J462" s="37" t="s">
        <v>233</v>
      </c>
      <c r="K462" s="37" t="s">
        <v>234</v>
      </c>
      <c r="L462" s="37" t="s">
        <v>235</v>
      </c>
      <c r="M462" s="37" t="s">
        <v>252</v>
      </c>
      <c r="N462" s="37" t="s">
        <v>237</v>
      </c>
      <c r="O462" s="37" t="s">
        <v>253</v>
      </c>
      <c r="P462" s="37" t="s">
        <v>239</v>
      </c>
      <c r="Q462" s="37" t="s">
        <v>240</v>
      </c>
      <c r="R462" s="38">
        <v>42741</v>
      </c>
      <c r="S462" s="38">
        <v>42830</v>
      </c>
      <c r="T462" s="38">
        <v>42832</v>
      </c>
      <c r="U462" s="36">
        <v>193661787</v>
      </c>
      <c r="V462" s="36">
        <v>8321</v>
      </c>
      <c r="W462" s="36">
        <v>0</v>
      </c>
      <c r="X462" s="36">
        <v>1277</v>
      </c>
      <c r="Y462" s="36">
        <v>0</v>
      </c>
      <c r="Z462" s="36">
        <v>0</v>
      </c>
      <c r="AA462" s="36">
        <v>0</v>
      </c>
      <c r="AB462" s="36">
        <v>0</v>
      </c>
      <c r="AC462" s="36">
        <v>0</v>
      </c>
      <c r="AD462" s="36">
        <v>62</v>
      </c>
      <c r="AE462" s="36">
        <v>63</v>
      </c>
      <c r="AF462" s="36">
        <v>1</v>
      </c>
      <c r="AG462" s="36">
        <v>176</v>
      </c>
      <c r="AH462" s="36">
        <v>145965</v>
      </c>
      <c r="AI462" s="36">
        <v>1284</v>
      </c>
      <c r="AJ462" s="36">
        <v>0</v>
      </c>
      <c r="AK462" s="36">
        <v>596715</v>
      </c>
      <c r="AL462" s="36"/>
      <c r="AM462" s="36"/>
      <c r="AN462" s="36">
        <v>0</v>
      </c>
      <c r="AO462" s="36"/>
      <c r="AP462" s="36"/>
      <c r="AQ462" s="36">
        <v>0</v>
      </c>
      <c r="AR462" s="36">
        <v>0</v>
      </c>
      <c r="AS462" s="36">
        <v>0</v>
      </c>
      <c r="AT462" s="36">
        <v>12308</v>
      </c>
      <c r="AU462" s="36">
        <v>0</v>
      </c>
      <c r="AV462" s="36">
        <v>0</v>
      </c>
      <c r="AW462" s="36"/>
      <c r="AX462" s="36">
        <v>0</v>
      </c>
      <c r="AY462" s="36">
        <v>117377</v>
      </c>
      <c r="AZ462" s="36">
        <v>1015569</v>
      </c>
      <c r="BA462" s="36">
        <v>0</v>
      </c>
      <c r="BB462" s="36">
        <v>0</v>
      </c>
      <c r="BC462" s="36">
        <v>0</v>
      </c>
      <c r="BD462" s="36">
        <v>0</v>
      </c>
      <c r="BE462" s="36">
        <v>0</v>
      </c>
      <c r="BF462" s="36">
        <v>0</v>
      </c>
      <c r="BG462" s="36">
        <v>0</v>
      </c>
      <c r="BH462" s="36">
        <v>0</v>
      </c>
      <c r="BI462" s="36">
        <v>0</v>
      </c>
      <c r="BJ462" s="36">
        <v>0</v>
      </c>
      <c r="BK462" s="36">
        <v>0</v>
      </c>
      <c r="BL462" s="36">
        <v>0</v>
      </c>
      <c r="BM462" s="36">
        <v>0</v>
      </c>
      <c r="BN462" s="36">
        <v>0</v>
      </c>
      <c r="BO462" s="36">
        <v>0</v>
      </c>
      <c r="BP462" s="36">
        <v>-191170</v>
      </c>
      <c r="BQ462" s="36">
        <v>0</v>
      </c>
      <c r="BR462" s="36">
        <v>0</v>
      </c>
      <c r="BS462" s="36">
        <v>0</v>
      </c>
      <c r="BT462" s="36">
        <v>0</v>
      </c>
      <c r="BU462" s="36">
        <v>0</v>
      </c>
      <c r="BV462" s="36">
        <v>0</v>
      </c>
      <c r="BW462" s="36">
        <v>0</v>
      </c>
      <c r="BX462" s="36">
        <v>0</v>
      </c>
      <c r="BY462" s="36">
        <v>0</v>
      </c>
      <c r="BZ462" s="36">
        <v>0</v>
      </c>
      <c r="CA462" s="36">
        <v>0</v>
      </c>
      <c r="CB462" s="36">
        <v>0</v>
      </c>
      <c r="CC462" s="36">
        <v>0</v>
      </c>
      <c r="CD462" s="36">
        <v>1426931</v>
      </c>
      <c r="CE462" s="36">
        <v>1698048</v>
      </c>
      <c r="CF462" s="36">
        <v>0</v>
      </c>
      <c r="CG462" s="36">
        <v>271117</v>
      </c>
      <c r="CH462" s="36">
        <v>0</v>
      </c>
      <c r="CI462" s="36">
        <v>0</v>
      </c>
      <c r="CJ462" s="36">
        <v>0</v>
      </c>
      <c r="CK462" s="36">
        <v>0</v>
      </c>
      <c r="CL462" s="36">
        <v>271117</v>
      </c>
      <c r="CM462" s="36">
        <v>-1698048</v>
      </c>
      <c r="CN462" s="36">
        <v>0</v>
      </c>
      <c r="CO462" s="36">
        <v>0</v>
      </c>
      <c r="CP462" s="36">
        <v>0</v>
      </c>
      <c r="CQ462" s="36">
        <v>0</v>
      </c>
      <c r="CR462" s="36">
        <v>0</v>
      </c>
      <c r="CS462" s="36">
        <v>0</v>
      </c>
      <c r="CT462" s="36">
        <v>0</v>
      </c>
      <c r="CU462" s="36">
        <v>0</v>
      </c>
      <c r="CV462" s="36">
        <v>0</v>
      </c>
      <c r="CW462" s="36">
        <v>0</v>
      </c>
      <c r="CX462" s="36">
        <v>0</v>
      </c>
      <c r="CY462" s="36">
        <v>0</v>
      </c>
      <c r="CZ462" s="36">
        <v>0</v>
      </c>
      <c r="DA462" s="36">
        <v>0</v>
      </c>
      <c r="DB462" s="36">
        <v>0</v>
      </c>
      <c r="DC462" s="36">
        <v>0</v>
      </c>
      <c r="DD462" s="36">
        <v>0</v>
      </c>
      <c r="DE462" s="36">
        <v>-1698048</v>
      </c>
      <c r="DF462" s="36">
        <v>0</v>
      </c>
      <c r="DG462" s="36">
        <v>0</v>
      </c>
      <c r="DH462" s="36">
        <v>0</v>
      </c>
      <c r="DI462" s="36">
        <v>0</v>
      </c>
      <c r="DJ462" s="36">
        <v>0</v>
      </c>
      <c r="DK462" s="36">
        <v>0</v>
      </c>
      <c r="DL462" s="36">
        <v>0</v>
      </c>
      <c r="DM462" s="36">
        <v>0</v>
      </c>
      <c r="DN462" s="36">
        <v>0</v>
      </c>
      <c r="DO462" s="36">
        <v>0</v>
      </c>
      <c r="DP462" s="36">
        <v>0</v>
      </c>
      <c r="DQ462" s="36">
        <v>0</v>
      </c>
      <c r="DR462" s="36">
        <v>0</v>
      </c>
      <c r="DS462" s="36">
        <v>0</v>
      </c>
      <c r="DT462" s="36">
        <v>0</v>
      </c>
      <c r="DU462" s="36">
        <v>0</v>
      </c>
      <c r="DV462" s="36">
        <v>0</v>
      </c>
      <c r="DW462" s="36">
        <v>0</v>
      </c>
      <c r="DX462" s="36">
        <v>0</v>
      </c>
      <c r="DY462" s="36">
        <v>0</v>
      </c>
      <c r="DZ462" s="36">
        <v>0</v>
      </c>
      <c r="EA462" s="36">
        <v>0</v>
      </c>
      <c r="EB462" s="36">
        <v>0</v>
      </c>
      <c r="EC462" s="36">
        <v>0</v>
      </c>
      <c r="ED462" s="36">
        <v>0</v>
      </c>
      <c r="EE462" s="36">
        <v>0</v>
      </c>
      <c r="EF462" s="36">
        <v>0</v>
      </c>
      <c r="EG462" s="36">
        <v>0</v>
      </c>
      <c r="EH462" s="36">
        <v>0</v>
      </c>
      <c r="EI462" s="36">
        <v>0</v>
      </c>
      <c r="EJ462" s="36">
        <v>0</v>
      </c>
      <c r="EK462" s="36">
        <v>0</v>
      </c>
      <c r="EL462" s="36">
        <v>0</v>
      </c>
      <c r="EM462" s="36">
        <v>0</v>
      </c>
      <c r="EN462" s="36">
        <v>0</v>
      </c>
      <c r="EO462" s="36">
        <v>0</v>
      </c>
      <c r="EP462" s="36">
        <v>0</v>
      </c>
      <c r="EQ462" s="36">
        <v>0</v>
      </c>
      <c r="ER462" s="36">
        <v>0</v>
      </c>
      <c r="ES462" s="36">
        <v>0</v>
      </c>
      <c r="ET462" s="36">
        <v>0</v>
      </c>
      <c r="EU462" s="36">
        <v>0</v>
      </c>
      <c r="EV462" s="36">
        <v>0</v>
      </c>
      <c r="EW462" s="36">
        <v>0</v>
      </c>
      <c r="EX462" s="36">
        <v>0</v>
      </c>
      <c r="EY462" s="36">
        <v>0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0</v>
      </c>
      <c r="FF462" s="36">
        <v>0</v>
      </c>
      <c r="FG462" s="36">
        <v>0</v>
      </c>
      <c r="FH462" s="36">
        <v>0</v>
      </c>
      <c r="FI462" s="36">
        <v>0</v>
      </c>
      <c r="FJ462" s="36">
        <v>0</v>
      </c>
      <c r="FK462" s="36">
        <v>0</v>
      </c>
      <c r="FL462" s="36">
        <v>0</v>
      </c>
      <c r="FM462" s="36">
        <v>0</v>
      </c>
      <c r="FN462" s="36">
        <v>0</v>
      </c>
      <c r="FO462" s="36">
        <v>0</v>
      </c>
      <c r="FP462" s="36">
        <v>0</v>
      </c>
      <c r="FQ462" s="36">
        <v>271117</v>
      </c>
      <c r="FR462" s="36">
        <v>0</v>
      </c>
      <c r="FS462" s="37"/>
      <c r="FT462" s="39">
        <f t="shared" si="241"/>
        <v>122660</v>
      </c>
      <c r="FU462" s="39">
        <f t="shared" si="242"/>
        <v>1079</v>
      </c>
      <c r="FV462" s="39">
        <f t="shared" si="243"/>
        <v>0</v>
      </c>
      <c r="FW462" s="39">
        <f t="shared" si="244"/>
        <v>501441</v>
      </c>
      <c r="FX462" s="39">
        <f t="shared" si="245"/>
        <v>0</v>
      </c>
      <c r="FY462" s="39">
        <f t="shared" si="246"/>
        <v>10343</v>
      </c>
      <c r="FZ462" s="39">
        <f t="shared" si="247"/>
        <v>0</v>
      </c>
      <c r="GA462" s="39">
        <f t="shared" si="248"/>
        <v>98636</v>
      </c>
      <c r="GB462" s="39">
        <f t="shared" si="249"/>
        <v>853419</v>
      </c>
      <c r="GC462" s="39">
        <f t="shared" si="250"/>
        <v>0</v>
      </c>
      <c r="GD462" s="39">
        <f t="shared" si="251"/>
        <v>0</v>
      </c>
      <c r="GE462" s="39">
        <f t="shared" si="252"/>
        <v>0</v>
      </c>
      <c r="GF462" s="39"/>
      <c r="GG462" s="39"/>
      <c r="GH462" s="39">
        <f t="shared" si="253"/>
        <v>0</v>
      </c>
      <c r="GI462" s="39">
        <f t="shared" si="254"/>
        <v>0</v>
      </c>
      <c r="GJ462" s="39">
        <f t="shared" si="255"/>
        <v>1587578</v>
      </c>
      <c r="GK462" s="39"/>
      <c r="GL462" s="39">
        <f t="shared" si="256"/>
        <v>-191170</v>
      </c>
      <c r="GM462" s="39"/>
      <c r="GN462" s="39">
        <f t="shared" si="240"/>
        <v>0</v>
      </c>
      <c r="GO462" s="40">
        <f t="shared" si="257"/>
        <v>301640</v>
      </c>
      <c r="GP462" s="40">
        <f t="shared" si="258"/>
        <v>1889218</v>
      </c>
      <c r="GQ462" s="40">
        <f t="shared" si="259"/>
        <v>1698048</v>
      </c>
      <c r="GR462" s="39" t="str">
        <f>IFERROR(VLOOKUP(CONCATENATE(C462,R462,S462),'Clientes Afectados'!$L$4:$M$249,2,0),"NO")</f>
        <v>NO</v>
      </c>
      <c r="GS462" s="64">
        <f t="shared" si="260"/>
        <v>89</v>
      </c>
      <c r="GT462" s="39" t="e">
        <f>+IF(GS462&gt;#REF!,"SI","NO")</f>
        <v>#REF!</v>
      </c>
    </row>
    <row r="463" spans="1:202" x14ac:dyDescent="0.25">
      <c r="A463" s="35">
        <v>42826</v>
      </c>
      <c r="B463" s="36">
        <v>1594986</v>
      </c>
      <c r="C463" s="36">
        <v>533110</v>
      </c>
      <c r="D463" s="36">
        <v>533110</v>
      </c>
      <c r="E463" s="37" t="s">
        <v>254</v>
      </c>
      <c r="F463" s="37" t="s">
        <v>229</v>
      </c>
      <c r="G463" s="37" t="s">
        <v>255</v>
      </c>
      <c r="H463" s="85" t="s">
        <v>231</v>
      </c>
      <c r="I463" s="37" t="s">
        <v>244</v>
      </c>
      <c r="J463" s="37" t="s">
        <v>233</v>
      </c>
      <c r="K463" s="37" t="s">
        <v>234</v>
      </c>
      <c r="L463" s="37" t="s">
        <v>235</v>
      </c>
      <c r="M463" s="37" t="s">
        <v>252</v>
      </c>
      <c r="N463" s="37" t="s">
        <v>256</v>
      </c>
      <c r="O463" s="37" t="s">
        <v>253</v>
      </c>
      <c r="P463" s="37" t="s">
        <v>239</v>
      </c>
      <c r="Q463" s="37" t="s">
        <v>240</v>
      </c>
      <c r="R463" s="38">
        <v>42800</v>
      </c>
      <c r="S463" s="38">
        <v>42830</v>
      </c>
      <c r="T463" s="38">
        <v>42832</v>
      </c>
      <c r="U463" s="36">
        <v>193661787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952</v>
      </c>
      <c r="AD463" s="36">
        <v>0</v>
      </c>
      <c r="AE463" s="36">
        <v>0</v>
      </c>
      <c r="AF463" s="36">
        <v>0</v>
      </c>
      <c r="AG463" s="36">
        <v>0</v>
      </c>
      <c r="AH463" s="36">
        <v>145965</v>
      </c>
      <c r="AI463" s="36">
        <v>1284</v>
      </c>
      <c r="AJ463" s="36">
        <v>0</v>
      </c>
      <c r="AK463" s="36">
        <v>68270</v>
      </c>
      <c r="AL463" s="36"/>
      <c r="AM463" s="36"/>
      <c r="AN463" s="36">
        <v>0</v>
      </c>
      <c r="AO463" s="36"/>
      <c r="AP463" s="36"/>
      <c r="AQ463" s="36">
        <v>0</v>
      </c>
      <c r="AR463" s="36">
        <v>0</v>
      </c>
      <c r="AS463" s="36">
        <v>0</v>
      </c>
      <c r="AT463" s="36">
        <v>0</v>
      </c>
      <c r="AU463" s="36">
        <v>0</v>
      </c>
      <c r="AV463" s="36">
        <v>0</v>
      </c>
      <c r="AW463" s="36"/>
      <c r="AX463" s="36">
        <v>0</v>
      </c>
      <c r="AY463" s="36">
        <v>14197</v>
      </c>
      <c r="AZ463" s="36">
        <v>0</v>
      </c>
      <c r="BA463" s="36">
        <v>0</v>
      </c>
      <c r="BB463" s="36">
        <v>0</v>
      </c>
      <c r="BC463" s="36">
        <v>0</v>
      </c>
      <c r="BD463" s="36">
        <v>0</v>
      </c>
      <c r="BE463" s="36">
        <v>0</v>
      </c>
      <c r="BF463" s="36">
        <v>0</v>
      </c>
      <c r="BG463" s="36">
        <v>0</v>
      </c>
      <c r="BH463" s="36">
        <v>0</v>
      </c>
      <c r="BI463" s="36">
        <v>0</v>
      </c>
      <c r="BJ463" s="36">
        <v>0</v>
      </c>
      <c r="BK463" s="36">
        <v>0</v>
      </c>
      <c r="BL463" s="36">
        <v>0</v>
      </c>
      <c r="BM463" s="36">
        <v>0</v>
      </c>
      <c r="BN463" s="36">
        <v>0</v>
      </c>
      <c r="BO463" s="36">
        <v>0</v>
      </c>
      <c r="BP463" s="36">
        <v>0</v>
      </c>
      <c r="BQ463" s="36">
        <v>0</v>
      </c>
      <c r="BR463" s="36">
        <v>0</v>
      </c>
      <c r="BS463" s="36">
        <v>0</v>
      </c>
      <c r="BT463" s="36">
        <v>0</v>
      </c>
      <c r="BU463" s="36">
        <v>0</v>
      </c>
      <c r="BV463" s="36">
        <v>0</v>
      </c>
      <c r="BW463" s="36">
        <v>0</v>
      </c>
      <c r="BX463" s="36">
        <v>0</v>
      </c>
      <c r="BY463" s="36">
        <v>0</v>
      </c>
      <c r="BZ463" s="36">
        <v>0</v>
      </c>
      <c r="CA463" s="36">
        <v>0</v>
      </c>
      <c r="CB463" s="36">
        <v>0</v>
      </c>
      <c r="CC463" s="36">
        <v>0</v>
      </c>
      <c r="CD463" s="36">
        <v>193039</v>
      </c>
      <c r="CE463" s="36">
        <v>229716</v>
      </c>
      <c r="CF463" s="36">
        <v>0</v>
      </c>
      <c r="CG463" s="36">
        <v>36677</v>
      </c>
      <c r="CH463" s="36">
        <v>0</v>
      </c>
      <c r="CI463" s="36">
        <v>0</v>
      </c>
      <c r="CJ463" s="36">
        <v>0</v>
      </c>
      <c r="CK463" s="36">
        <v>0</v>
      </c>
      <c r="CL463" s="36">
        <v>36677</v>
      </c>
      <c r="CM463" s="36">
        <v>-229716</v>
      </c>
      <c r="CN463" s="36">
        <v>0</v>
      </c>
      <c r="CO463" s="36">
        <v>0</v>
      </c>
      <c r="CP463" s="36">
        <v>0</v>
      </c>
      <c r="CQ463" s="36">
        <v>0</v>
      </c>
      <c r="CR463" s="36">
        <v>0</v>
      </c>
      <c r="CS463" s="36">
        <v>0</v>
      </c>
      <c r="CT463" s="36">
        <v>0</v>
      </c>
      <c r="CU463" s="36">
        <v>0</v>
      </c>
      <c r="CV463" s="36">
        <v>0</v>
      </c>
      <c r="CW463" s="36">
        <v>0</v>
      </c>
      <c r="CX463" s="36">
        <v>0</v>
      </c>
      <c r="CY463" s="36">
        <v>0</v>
      </c>
      <c r="CZ463" s="36">
        <v>0</v>
      </c>
      <c r="DA463" s="36">
        <v>0</v>
      </c>
      <c r="DB463" s="36">
        <v>0</v>
      </c>
      <c r="DC463" s="36">
        <v>0</v>
      </c>
      <c r="DD463" s="36">
        <v>0</v>
      </c>
      <c r="DE463" s="36">
        <v>-229716</v>
      </c>
      <c r="DF463" s="36">
        <v>0</v>
      </c>
      <c r="DG463" s="36">
        <v>0</v>
      </c>
      <c r="DH463" s="36">
        <v>0</v>
      </c>
      <c r="DI463" s="36">
        <v>0</v>
      </c>
      <c r="DJ463" s="36">
        <v>0</v>
      </c>
      <c r="DK463" s="36">
        <v>0</v>
      </c>
      <c r="DL463" s="36">
        <v>0</v>
      </c>
      <c r="DM463" s="36">
        <v>0</v>
      </c>
      <c r="DN463" s="36">
        <v>0</v>
      </c>
      <c r="DO463" s="36">
        <v>0</v>
      </c>
      <c r="DP463" s="36">
        <v>0</v>
      </c>
      <c r="DQ463" s="36">
        <v>0</v>
      </c>
      <c r="DR463" s="36">
        <v>0</v>
      </c>
      <c r="DS463" s="36">
        <v>0</v>
      </c>
      <c r="DT463" s="36">
        <v>0</v>
      </c>
      <c r="DU463" s="36">
        <v>0</v>
      </c>
      <c r="DV463" s="36">
        <v>0</v>
      </c>
      <c r="DW463" s="36">
        <v>0</v>
      </c>
      <c r="DX463" s="36">
        <v>0</v>
      </c>
      <c r="DY463" s="36">
        <v>0</v>
      </c>
      <c r="DZ463" s="36">
        <v>0</v>
      </c>
      <c r="EA463" s="36">
        <v>0</v>
      </c>
      <c r="EB463" s="36">
        <v>0</v>
      </c>
      <c r="EC463" s="36">
        <v>0</v>
      </c>
      <c r="ED463" s="36">
        <v>0</v>
      </c>
      <c r="EE463" s="36">
        <v>0</v>
      </c>
      <c r="EF463" s="36">
        <v>0</v>
      </c>
      <c r="EG463" s="36">
        <v>0</v>
      </c>
      <c r="EH463" s="36">
        <v>0</v>
      </c>
      <c r="EI463" s="36">
        <v>0</v>
      </c>
      <c r="EJ463" s="36">
        <v>0</v>
      </c>
      <c r="EK463" s="36">
        <v>0</v>
      </c>
      <c r="EL463" s="36">
        <v>0</v>
      </c>
      <c r="EM463" s="36">
        <v>0</v>
      </c>
      <c r="EN463" s="36">
        <v>0</v>
      </c>
      <c r="EO463" s="36">
        <v>0</v>
      </c>
      <c r="EP463" s="36">
        <v>0</v>
      </c>
      <c r="EQ463" s="36">
        <v>0</v>
      </c>
      <c r="ER463" s="36">
        <v>0</v>
      </c>
      <c r="ES463" s="36">
        <v>0</v>
      </c>
      <c r="ET463" s="36">
        <v>0</v>
      </c>
      <c r="EU463" s="36">
        <v>0</v>
      </c>
      <c r="EV463" s="36">
        <v>0</v>
      </c>
      <c r="EW463" s="36">
        <v>0</v>
      </c>
      <c r="EX463" s="36">
        <v>0</v>
      </c>
      <c r="EY463" s="36">
        <v>0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0</v>
      </c>
      <c r="FF463" s="36">
        <v>0</v>
      </c>
      <c r="FG463" s="36">
        <v>0</v>
      </c>
      <c r="FH463" s="36">
        <v>0</v>
      </c>
      <c r="FI463" s="36">
        <v>0</v>
      </c>
      <c r="FJ463" s="36">
        <v>0</v>
      </c>
      <c r="FK463" s="36">
        <v>0</v>
      </c>
      <c r="FL463" s="36">
        <v>0</v>
      </c>
      <c r="FM463" s="36">
        <v>0</v>
      </c>
      <c r="FN463" s="36">
        <v>0</v>
      </c>
      <c r="FO463" s="36">
        <v>0</v>
      </c>
      <c r="FP463" s="36">
        <v>0</v>
      </c>
      <c r="FQ463" s="36">
        <v>36677</v>
      </c>
      <c r="FR463" s="36">
        <v>0</v>
      </c>
      <c r="FS463" s="37"/>
      <c r="FT463" s="39">
        <f t="shared" si="241"/>
        <v>122660</v>
      </c>
      <c r="FU463" s="39">
        <f t="shared" si="242"/>
        <v>1079</v>
      </c>
      <c r="FV463" s="39">
        <f t="shared" si="243"/>
        <v>0</v>
      </c>
      <c r="FW463" s="39">
        <f t="shared" si="244"/>
        <v>57370</v>
      </c>
      <c r="FX463" s="39">
        <f t="shared" si="245"/>
        <v>0</v>
      </c>
      <c r="FY463" s="39">
        <f t="shared" si="246"/>
        <v>0</v>
      </c>
      <c r="FZ463" s="39">
        <f t="shared" si="247"/>
        <v>0</v>
      </c>
      <c r="GA463" s="39">
        <f t="shared" si="248"/>
        <v>11930</v>
      </c>
      <c r="GB463" s="39">
        <f t="shared" si="249"/>
        <v>0</v>
      </c>
      <c r="GC463" s="39">
        <f t="shared" si="250"/>
        <v>0</v>
      </c>
      <c r="GD463" s="39">
        <f t="shared" si="251"/>
        <v>0</v>
      </c>
      <c r="GE463" s="39">
        <f t="shared" si="252"/>
        <v>0</v>
      </c>
      <c r="GF463" s="39"/>
      <c r="GG463" s="39"/>
      <c r="GH463" s="39">
        <f t="shared" si="253"/>
        <v>0</v>
      </c>
      <c r="GI463" s="39">
        <f t="shared" si="254"/>
        <v>0</v>
      </c>
      <c r="GJ463" s="39">
        <f t="shared" si="255"/>
        <v>193039</v>
      </c>
      <c r="GK463" s="39"/>
      <c r="GL463" s="39">
        <f t="shared" si="256"/>
        <v>0</v>
      </c>
      <c r="GM463" s="39"/>
      <c r="GN463" s="39">
        <f t="shared" si="240"/>
        <v>0</v>
      </c>
      <c r="GO463" s="40">
        <f t="shared" si="257"/>
        <v>36677</v>
      </c>
      <c r="GP463" s="40">
        <f t="shared" si="258"/>
        <v>229716</v>
      </c>
      <c r="GQ463" s="40">
        <f t="shared" si="259"/>
        <v>229716</v>
      </c>
      <c r="GR463" s="39" t="str">
        <f>IFERROR(VLOOKUP(CONCATENATE(C463,R463,S463),'Clientes Afectados'!$L$4:$M$249,2,0),"NO")</f>
        <v>NO</v>
      </c>
      <c r="GS463" s="64">
        <f t="shared" si="260"/>
        <v>30</v>
      </c>
      <c r="GT463" s="39" t="e">
        <f>+IF(GS463&gt;#REF!,"SI","NO")</f>
        <v>#REF!</v>
      </c>
    </row>
    <row r="464" spans="1:202" x14ac:dyDescent="0.25">
      <c r="A464" s="35">
        <v>42826</v>
      </c>
      <c r="B464" s="36">
        <v>1594986</v>
      </c>
      <c r="C464" s="36">
        <v>533111</v>
      </c>
      <c r="D464" s="36">
        <v>533111</v>
      </c>
      <c r="E464" s="37" t="s">
        <v>257</v>
      </c>
      <c r="F464" s="37" t="s">
        <v>258</v>
      </c>
      <c r="G464" s="37" t="s">
        <v>259</v>
      </c>
      <c r="H464" s="85" t="s">
        <v>231</v>
      </c>
      <c r="I464" s="37" t="s">
        <v>244</v>
      </c>
      <c r="J464" s="37" t="s">
        <v>233</v>
      </c>
      <c r="K464" s="37" t="s">
        <v>234</v>
      </c>
      <c r="L464" s="37" t="s">
        <v>235</v>
      </c>
      <c r="M464" s="37" t="s">
        <v>252</v>
      </c>
      <c r="N464" s="37" t="s">
        <v>253</v>
      </c>
      <c r="O464" s="37" t="s">
        <v>253</v>
      </c>
      <c r="P464" s="37" t="s">
        <v>239</v>
      </c>
      <c r="Q464" s="37" t="s">
        <v>240</v>
      </c>
      <c r="R464" s="38">
        <v>42800</v>
      </c>
      <c r="S464" s="38">
        <v>42830</v>
      </c>
      <c r="T464" s="38">
        <v>42832</v>
      </c>
      <c r="U464" s="36">
        <v>193661787</v>
      </c>
      <c r="V464" s="36">
        <v>71043</v>
      </c>
      <c r="W464" s="36">
        <v>0</v>
      </c>
      <c r="X464" s="36">
        <v>20511</v>
      </c>
      <c r="Y464" s="36">
        <v>0</v>
      </c>
      <c r="Z464" s="36">
        <v>0</v>
      </c>
      <c r="AA464" s="36">
        <v>0</v>
      </c>
      <c r="AB464" s="36">
        <v>0</v>
      </c>
      <c r="AC464" s="36">
        <v>0</v>
      </c>
      <c r="AD464" s="36">
        <v>120</v>
      </c>
      <c r="AE464" s="36">
        <v>120</v>
      </c>
      <c r="AF464" s="36">
        <v>120</v>
      </c>
      <c r="AG464" s="36">
        <v>120</v>
      </c>
      <c r="AH464" s="36">
        <v>120576</v>
      </c>
      <c r="AI464" s="36">
        <v>1284</v>
      </c>
      <c r="AJ464" s="36">
        <v>0</v>
      </c>
      <c r="AK464" s="36">
        <v>5094628</v>
      </c>
      <c r="AL464" s="36"/>
      <c r="AM464" s="36"/>
      <c r="AN464" s="36">
        <v>0</v>
      </c>
      <c r="AO464" s="36"/>
      <c r="AP464" s="36"/>
      <c r="AQ464" s="36">
        <v>0</v>
      </c>
      <c r="AR464" s="36">
        <v>0</v>
      </c>
      <c r="AS464" s="36">
        <v>0</v>
      </c>
      <c r="AT464" s="36">
        <v>105084</v>
      </c>
      <c r="AU464" s="36">
        <v>0</v>
      </c>
      <c r="AV464" s="36">
        <v>0</v>
      </c>
      <c r="AW464" s="36"/>
      <c r="AX464" s="36">
        <v>0</v>
      </c>
      <c r="AY464" s="36">
        <v>75715</v>
      </c>
      <c r="AZ464" s="36">
        <v>690627</v>
      </c>
      <c r="BA464" s="36">
        <v>0</v>
      </c>
      <c r="BB464" s="36">
        <v>0</v>
      </c>
      <c r="BC464" s="36">
        <v>0</v>
      </c>
      <c r="BD464" s="36">
        <v>0</v>
      </c>
      <c r="BE464" s="36">
        <v>0</v>
      </c>
      <c r="BF464" s="36">
        <v>0</v>
      </c>
      <c r="BG464" s="36">
        <v>0</v>
      </c>
      <c r="BH464" s="36">
        <v>0</v>
      </c>
      <c r="BI464" s="36">
        <v>0</v>
      </c>
      <c r="BJ464" s="36">
        <v>0</v>
      </c>
      <c r="BK464" s="36">
        <v>0</v>
      </c>
      <c r="BL464" s="36">
        <v>0</v>
      </c>
      <c r="BM464" s="36">
        <v>0</v>
      </c>
      <c r="BN464" s="36">
        <v>0</v>
      </c>
      <c r="BO464" s="36">
        <v>0</v>
      </c>
      <c r="BP464" s="36">
        <v>0</v>
      </c>
      <c r="BQ464" s="36">
        <v>0</v>
      </c>
      <c r="BR464" s="36">
        <v>0</v>
      </c>
      <c r="BS464" s="36">
        <v>0</v>
      </c>
      <c r="BT464" s="36">
        <v>0</v>
      </c>
      <c r="BU464" s="36">
        <v>0</v>
      </c>
      <c r="BV464" s="36">
        <v>0</v>
      </c>
      <c r="BW464" s="36">
        <v>0</v>
      </c>
      <c r="BX464" s="36">
        <v>0</v>
      </c>
      <c r="BY464" s="36">
        <v>0</v>
      </c>
      <c r="BZ464" s="36">
        <v>0</v>
      </c>
      <c r="CA464" s="36">
        <v>0</v>
      </c>
      <c r="CB464" s="36">
        <v>0</v>
      </c>
      <c r="CC464" s="36">
        <v>0</v>
      </c>
      <c r="CD464" s="36">
        <v>5115894</v>
      </c>
      <c r="CE464" s="36">
        <v>6087914</v>
      </c>
      <c r="CF464" s="36">
        <v>0</v>
      </c>
      <c r="CG464" s="36">
        <v>972020</v>
      </c>
      <c r="CH464" s="36">
        <v>0</v>
      </c>
      <c r="CI464" s="36">
        <v>0</v>
      </c>
      <c r="CJ464" s="36">
        <v>0</v>
      </c>
      <c r="CK464" s="36">
        <v>0</v>
      </c>
      <c r="CL464" s="36">
        <v>972020</v>
      </c>
      <c r="CM464" s="36">
        <v>-6087914</v>
      </c>
      <c r="CN464" s="36">
        <v>0</v>
      </c>
      <c r="CO464" s="36">
        <v>0</v>
      </c>
      <c r="CP464" s="36">
        <v>0</v>
      </c>
      <c r="CQ464" s="36">
        <v>0</v>
      </c>
      <c r="CR464" s="36">
        <v>0</v>
      </c>
      <c r="CS464" s="36">
        <v>0</v>
      </c>
      <c r="CT464" s="36">
        <v>0</v>
      </c>
      <c r="CU464" s="36">
        <v>0</v>
      </c>
      <c r="CV464" s="36">
        <v>0</v>
      </c>
      <c r="CW464" s="36">
        <v>0</v>
      </c>
      <c r="CX464" s="36">
        <v>0</v>
      </c>
      <c r="CY464" s="36">
        <v>0</v>
      </c>
      <c r="CZ464" s="36">
        <v>0</v>
      </c>
      <c r="DA464" s="36">
        <v>0</v>
      </c>
      <c r="DB464" s="36">
        <v>0</v>
      </c>
      <c r="DC464" s="36">
        <v>0</v>
      </c>
      <c r="DD464" s="36">
        <v>0</v>
      </c>
      <c r="DE464" s="36">
        <v>-6087914</v>
      </c>
      <c r="DF464" s="36">
        <v>0</v>
      </c>
      <c r="DG464" s="36">
        <v>0</v>
      </c>
      <c r="DH464" s="36">
        <v>0</v>
      </c>
      <c r="DI464" s="36">
        <v>0</v>
      </c>
      <c r="DJ464" s="36">
        <v>0</v>
      </c>
      <c r="DK464" s="36">
        <v>0</v>
      </c>
      <c r="DL464" s="36">
        <v>0</v>
      </c>
      <c r="DM464" s="36">
        <v>0</v>
      </c>
      <c r="DN464" s="36">
        <v>0</v>
      </c>
      <c r="DO464" s="36">
        <v>0</v>
      </c>
      <c r="DP464" s="36">
        <v>0</v>
      </c>
      <c r="DQ464" s="36">
        <v>0</v>
      </c>
      <c r="DR464" s="36">
        <v>0</v>
      </c>
      <c r="DS464" s="36">
        <v>0</v>
      </c>
      <c r="DT464" s="36">
        <v>0</v>
      </c>
      <c r="DU464" s="36">
        <v>0</v>
      </c>
      <c r="DV464" s="36">
        <v>0</v>
      </c>
      <c r="DW464" s="36">
        <v>0</v>
      </c>
      <c r="DX464" s="36">
        <v>0</v>
      </c>
      <c r="DY464" s="36">
        <v>0</v>
      </c>
      <c r="DZ464" s="36">
        <v>0</v>
      </c>
      <c r="EA464" s="36">
        <v>0</v>
      </c>
      <c r="EB464" s="36">
        <v>0</v>
      </c>
      <c r="EC464" s="36">
        <v>0</v>
      </c>
      <c r="ED464" s="36">
        <v>0</v>
      </c>
      <c r="EE464" s="36">
        <v>0</v>
      </c>
      <c r="EF464" s="36">
        <v>0</v>
      </c>
      <c r="EG464" s="36">
        <v>0</v>
      </c>
      <c r="EH464" s="36">
        <v>0</v>
      </c>
      <c r="EI464" s="36">
        <v>0</v>
      </c>
      <c r="EJ464" s="36">
        <v>0</v>
      </c>
      <c r="EK464" s="36">
        <v>0</v>
      </c>
      <c r="EL464" s="36">
        <v>0</v>
      </c>
      <c r="EM464" s="36">
        <v>0</v>
      </c>
      <c r="EN464" s="36">
        <v>0</v>
      </c>
      <c r="EO464" s="36">
        <v>0</v>
      </c>
      <c r="EP464" s="36">
        <v>0</v>
      </c>
      <c r="EQ464" s="36">
        <v>0</v>
      </c>
      <c r="ER464" s="36">
        <v>0</v>
      </c>
      <c r="ES464" s="36">
        <v>0</v>
      </c>
      <c r="ET464" s="36">
        <v>0</v>
      </c>
      <c r="EU464" s="36">
        <v>0</v>
      </c>
      <c r="EV464" s="36">
        <v>0</v>
      </c>
      <c r="EW464" s="36">
        <v>0</v>
      </c>
      <c r="EX464" s="36">
        <v>0</v>
      </c>
      <c r="EY464" s="36">
        <v>0</v>
      </c>
      <c r="EZ464" s="36">
        <v>0</v>
      </c>
      <c r="FA464" s="36">
        <v>0</v>
      </c>
      <c r="FB464" s="36">
        <v>0</v>
      </c>
      <c r="FC464" s="36">
        <v>0</v>
      </c>
      <c r="FD464" s="36">
        <v>0</v>
      </c>
      <c r="FE464" s="36">
        <v>0</v>
      </c>
      <c r="FF464" s="36">
        <v>0</v>
      </c>
      <c r="FG464" s="36">
        <v>0</v>
      </c>
      <c r="FH464" s="36">
        <v>0</v>
      </c>
      <c r="FI464" s="36">
        <v>0</v>
      </c>
      <c r="FJ464" s="36">
        <v>0</v>
      </c>
      <c r="FK464" s="36">
        <v>0</v>
      </c>
      <c r="FL464" s="36">
        <v>0</v>
      </c>
      <c r="FM464" s="36">
        <v>0</v>
      </c>
      <c r="FN464" s="36">
        <v>0</v>
      </c>
      <c r="FO464" s="36">
        <v>0</v>
      </c>
      <c r="FP464" s="36">
        <v>0</v>
      </c>
      <c r="FQ464" s="36">
        <v>972020</v>
      </c>
      <c r="FR464" s="36">
        <v>0</v>
      </c>
      <c r="FS464" s="37"/>
      <c r="FT464" s="39">
        <f t="shared" si="241"/>
        <v>101324</v>
      </c>
      <c r="FU464" s="39">
        <f t="shared" si="242"/>
        <v>1079</v>
      </c>
      <c r="FV464" s="39">
        <f t="shared" si="243"/>
        <v>0</v>
      </c>
      <c r="FW464" s="39">
        <f t="shared" si="244"/>
        <v>4281200</v>
      </c>
      <c r="FX464" s="39">
        <f t="shared" si="245"/>
        <v>0</v>
      </c>
      <c r="FY464" s="39">
        <f t="shared" si="246"/>
        <v>88306</v>
      </c>
      <c r="FZ464" s="39">
        <f t="shared" si="247"/>
        <v>0</v>
      </c>
      <c r="GA464" s="39">
        <f t="shared" si="248"/>
        <v>63626</v>
      </c>
      <c r="GB464" s="39">
        <f t="shared" si="249"/>
        <v>580359</v>
      </c>
      <c r="GC464" s="39">
        <f t="shared" si="250"/>
        <v>0</v>
      </c>
      <c r="GD464" s="39">
        <f t="shared" si="251"/>
        <v>0</v>
      </c>
      <c r="GE464" s="39">
        <f t="shared" si="252"/>
        <v>0</v>
      </c>
      <c r="GF464" s="39"/>
      <c r="GG464" s="39"/>
      <c r="GH464" s="39">
        <f t="shared" si="253"/>
        <v>0</v>
      </c>
      <c r="GI464" s="39">
        <f t="shared" si="254"/>
        <v>0</v>
      </c>
      <c r="GJ464" s="39">
        <f t="shared" si="255"/>
        <v>5115894</v>
      </c>
      <c r="GK464" s="39"/>
      <c r="GL464" s="39">
        <f t="shared" si="256"/>
        <v>0</v>
      </c>
      <c r="GM464" s="39"/>
      <c r="GN464" s="39">
        <f t="shared" si="240"/>
        <v>0</v>
      </c>
      <c r="GO464" s="40">
        <f t="shared" si="257"/>
        <v>972020</v>
      </c>
      <c r="GP464" s="40">
        <f t="shared" si="258"/>
        <v>6087914</v>
      </c>
      <c r="GQ464" s="40">
        <f t="shared" si="259"/>
        <v>6087914</v>
      </c>
      <c r="GR464" s="39" t="str">
        <f>IFERROR(VLOOKUP(CONCATENATE(C464,R464,S464),'Clientes Afectados'!$L$4:$M$249,2,0),"NO")</f>
        <v>NO</v>
      </c>
      <c r="GS464" s="64">
        <f t="shared" si="260"/>
        <v>30</v>
      </c>
      <c r="GT464" s="39" t="e">
        <f>+IF(GS464&gt;#REF!,"SI","NO")</f>
        <v>#REF!</v>
      </c>
    </row>
    <row r="465" spans="1:202" x14ac:dyDescent="0.25">
      <c r="A465" s="35">
        <v>42826</v>
      </c>
      <c r="B465" s="36">
        <v>1594986</v>
      </c>
      <c r="C465" s="36">
        <v>574634</v>
      </c>
      <c r="D465" s="36">
        <v>574634</v>
      </c>
      <c r="E465" s="37" t="s">
        <v>347</v>
      </c>
      <c r="F465" s="37" t="s">
        <v>229</v>
      </c>
      <c r="G465" s="37" t="s">
        <v>322</v>
      </c>
      <c r="H465" s="85" t="s">
        <v>231</v>
      </c>
      <c r="I465" s="37" t="s">
        <v>310</v>
      </c>
      <c r="J465" s="37" t="s">
        <v>233</v>
      </c>
      <c r="K465" s="37" t="s">
        <v>234</v>
      </c>
      <c r="L465" s="37" t="s">
        <v>235</v>
      </c>
      <c r="M465" s="37" t="s">
        <v>323</v>
      </c>
      <c r="N465" s="37" t="s">
        <v>324</v>
      </c>
      <c r="O465" s="37" t="s">
        <v>324</v>
      </c>
      <c r="P465" s="37" t="s">
        <v>239</v>
      </c>
      <c r="Q465" s="37" t="s">
        <v>240</v>
      </c>
      <c r="R465" s="38">
        <v>42800</v>
      </c>
      <c r="S465" s="38">
        <v>42830</v>
      </c>
      <c r="T465" s="38">
        <v>42832</v>
      </c>
      <c r="U465" s="36">
        <v>193661787</v>
      </c>
      <c r="V465" s="36">
        <v>0</v>
      </c>
      <c r="W465" s="36">
        <v>0</v>
      </c>
      <c r="X465" s="36">
        <v>0</v>
      </c>
      <c r="Y465" s="36">
        <v>0</v>
      </c>
      <c r="Z465" s="36">
        <v>0</v>
      </c>
      <c r="AA465" s="36">
        <v>0</v>
      </c>
      <c r="AB465" s="36">
        <v>0</v>
      </c>
      <c r="AC465" s="36">
        <v>65811</v>
      </c>
      <c r="AD465" s="36">
        <v>0</v>
      </c>
      <c r="AE465" s="36">
        <v>0</v>
      </c>
      <c r="AF465" s="36">
        <v>0</v>
      </c>
      <c r="AG465" s="36">
        <v>0</v>
      </c>
      <c r="AH465" s="36">
        <v>120576</v>
      </c>
      <c r="AI465" s="36">
        <v>1284</v>
      </c>
      <c r="AJ465" s="36">
        <v>0</v>
      </c>
      <c r="AK465" s="36">
        <v>4719432</v>
      </c>
      <c r="AL465" s="36"/>
      <c r="AM465" s="36"/>
      <c r="AN465" s="36">
        <v>0</v>
      </c>
      <c r="AO465" s="36"/>
      <c r="AP465" s="36"/>
      <c r="AQ465" s="36">
        <v>0</v>
      </c>
      <c r="AR465" s="36">
        <v>0</v>
      </c>
      <c r="AS465" s="36">
        <v>0</v>
      </c>
      <c r="AT465" s="36">
        <v>0</v>
      </c>
      <c r="AU465" s="36">
        <v>0</v>
      </c>
      <c r="AV465" s="36">
        <v>0</v>
      </c>
      <c r="AW465" s="36"/>
      <c r="AX465" s="36">
        <v>0</v>
      </c>
      <c r="AY465" s="36">
        <v>136604</v>
      </c>
      <c r="AZ465" s="36">
        <v>0</v>
      </c>
      <c r="BA465" s="36">
        <v>0</v>
      </c>
      <c r="BB465" s="36">
        <v>0</v>
      </c>
      <c r="BC465" s="36">
        <v>0</v>
      </c>
      <c r="BD465" s="36">
        <v>0</v>
      </c>
      <c r="BE465" s="36">
        <v>0</v>
      </c>
      <c r="BF465" s="36">
        <v>0</v>
      </c>
      <c r="BG465" s="36">
        <v>0</v>
      </c>
      <c r="BH465" s="36">
        <v>0</v>
      </c>
      <c r="BI465" s="36">
        <v>0</v>
      </c>
      <c r="BJ465" s="36">
        <v>0</v>
      </c>
      <c r="BK465" s="36">
        <v>0</v>
      </c>
      <c r="BL465" s="36">
        <v>0</v>
      </c>
      <c r="BM465" s="36">
        <v>0</v>
      </c>
      <c r="BN465" s="36">
        <v>0</v>
      </c>
      <c r="BO465" s="36">
        <v>0</v>
      </c>
      <c r="BP465" s="36">
        <v>0</v>
      </c>
      <c r="BQ465" s="36">
        <v>0</v>
      </c>
      <c r="BR465" s="36">
        <v>0</v>
      </c>
      <c r="BS465" s="36">
        <v>0</v>
      </c>
      <c r="BT465" s="36">
        <v>0</v>
      </c>
      <c r="BU465" s="36">
        <v>0</v>
      </c>
      <c r="BV465" s="36">
        <v>0</v>
      </c>
      <c r="BW465" s="36">
        <v>0</v>
      </c>
      <c r="BX465" s="36">
        <v>0</v>
      </c>
      <c r="BY465" s="36">
        <v>0</v>
      </c>
      <c r="BZ465" s="36">
        <v>0</v>
      </c>
      <c r="CA465" s="36">
        <v>0</v>
      </c>
      <c r="CB465" s="36">
        <v>0</v>
      </c>
      <c r="CC465" s="36">
        <v>0</v>
      </c>
      <c r="CD465" s="36">
        <v>4183105</v>
      </c>
      <c r="CE465" s="36">
        <v>4977895</v>
      </c>
      <c r="CF465" s="36">
        <v>0</v>
      </c>
      <c r="CG465" s="36">
        <v>794790</v>
      </c>
      <c r="CH465" s="36">
        <v>0</v>
      </c>
      <c r="CI465" s="36">
        <v>0</v>
      </c>
      <c r="CJ465" s="36">
        <v>0</v>
      </c>
      <c r="CK465" s="36">
        <v>0</v>
      </c>
      <c r="CL465" s="36">
        <v>794790</v>
      </c>
      <c r="CM465" s="36">
        <v>-4977895</v>
      </c>
      <c r="CN465" s="36">
        <v>0</v>
      </c>
      <c r="CO465" s="36">
        <v>0</v>
      </c>
      <c r="CP465" s="36">
        <v>0</v>
      </c>
      <c r="CQ465" s="36">
        <v>0</v>
      </c>
      <c r="CR465" s="36">
        <v>0</v>
      </c>
      <c r="CS465" s="36">
        <v>0</v>
      </c>
      <c r="CT465" s="36">
        <v>0</v>
      </c>
      <c r="CU465" s="36">
        <v>0</v>
      </c>
      <c r="CV465" s="36">
        <v>0</v>
      </c>
      <c r="CW465" s="36">
        <v>0</v>
      </c>
      <c r="CX465" s="36">
        <v>0</v>
      </c>
      <c r="CY465" s="36">
        <v>0</v>
      </c>
      <c r="CZ465" s="36">
        <v>0</v>
      </c>
      <c r="DA465" s="36">
        <v>0</v>
      </c>
      <c r="DB465" s="36">
        <v>0</v>
      </c>
      <c r="DC465" s="36">
        <v>0</v>
      </c>
      <c r="DD465" s="36">
        <v>0</v>
      </c>
      <c r="DE465" s="36">
        <v>-4977895</v>
      </c>
      <c r="DF465" s="36">
        <v>0</v>
      </c>
      <c r="DG465" s="36">
        <v>0</v>
      </c>
      <c r="DH465" s="36">
        <v>0</v>
      </c>
      <c r="DI465" s="36">
        <v>0</v>
      </c>
      <c r="DJ465" s="36">
        <v>0</v>
      </c>
      <c r="DK465" s="36">
        <v>0</v>
      </c>
      <c r="DL465" s="36">
        <v>0</v>
      </c>
      <c r="DM465" s="36">
        <v>0</v>
      </c>
      <c r="DN465" s="36">
        <v>0</v>
      </c>
      <c r="DO465" s="36">
        <v>0</v>
      </c>
      <c r="DP465" s="36">
        <v>0</v>
      </c>
      <c r="DQ465" s="36">
        <v>0</v>
      </c>
      <c r="DR465" s="36">
        <v>0</v>
      </c>
      <c r="DS465" s="36">
        <v>0</v>
      </c>
      <c r="DT465" s="36">
        <v>0</v>
      </c>
      <c r="DU465" s="36">
        <v>0</v>
      </c>
      <c r="DV465" s="36">
        <v>0</v>
      </c>
      <c r="DW465" s="36">
        <v>0</v>
      </c>
      <c r="DX465" s="36">
        <v>0</v>
      </c>
      <c r="DY465" s="36">
        <v>0</v>
      </c>
      <c r="DZ465" s="36">
        <v>0</v>
      </c>
      <c r="EA465" s="36">
        <v>0</v>
      </c>
      <c r="EB465" s="36">
        <v>0</v>
      </c>
      <c r="EC465" s="36">
        <v>0</v>
      </c>
      <c r="ED465" s="36">
        <v>0</v>
      </c>
      <c r="EE465" s="36">
        <v>0</v>
      </c>
      <c r="EF465" s="36">
        <v>0</v>
      </c>
      <c r="EG465" s="36">
        <v>0</v>
      </c>
      <c r="EH465" s="36">
        <v>0</v>
      </c>
      <c r="EI465" s="36">
        <v>0</v>
      </c>
      <c r="EJ465" s="36">
        <v>0</v>
      </c>
      <c r="EK465" s="36">
        <v>0</v>
      </c>
      <c r="EL465" s="36">
        <v>0</v>
      </c>
      <c r="EM465" s="36">
        <v>0</v>
      </c>
      <c r="EN465" s="36">
        <v>0</v>
      </c>
      <c r="EO465" s="36">
        <v>0</v>
      </c>
      <c r="EP465" s="36">
        <v>0</v>
      </c>
      <c r="EQ465" s="36">
        <v>0</v>
      </c>
      <c r="ER465" s="36">
        <v>0</v>
      </c>
      <c r="ES465" s="36">
        <v>0</v>
      </c>
      <c r="ET465" s="36">
        <v>0</v>
      </c>
      <c r="EU465" s="36">
        <v>0</v>
      </c>
      <c r="EV465" s="36">
        <v>0</v>
      </c>
      <c r="EW465" s="36">
        <v>0</v>
      </c>
      <c r="EX465" s="36">
        <v>0</v>
      </c>
      <c r="EY465" s="36">
        <v>0</v>
      </c>
      <c r="EZ465" s="36">
        <v>0</v>
      </c>
      <c r="FA465" s="36">
        <v>0</v>
      </c>
      <c r="FB465" s="36">
        <v>0</v>
      </c>
      <c r="FC465" s="36">
        <v>0</v>
      </c>
      <c r="FD465" s="36">
        <v>0</v>
      </c>
      <c r="FE465" s="36">
        <v>0</v>
      </c>
      <c r="FF465" s="36">
        <v>0</v>
      </c>
      <c r="FG465" s="36">
        <v>0</v>
      </c>
      <c r="FH465" s="36">
        <v>0</v>
      </c>
      <c r="FI465" s="36">
        <v>0</v>
      </c>
      <c r="FJ465" s="36">
        <v>0</v>
      </c>
      <c r="FK465" s="36">
        <v>0</v>
      </c>
      <c r="FL465" s="36">
        <v>0</v>
      </c>
      <c r="FM465" s="36">
        <v>0</v>
      </c>
      <c r="FN465" s="36">
        <v>0</v>
      </c>
      <c r="FO465" s="36">
        <v>0</v>
      </c>
      <c r="FP465" s="36">
        <v>0</v>
      </c>
      <c r="FQ465" s="36">
        <v>794790</v>
      </c>
      <c r="FR465" s="36">
        <v>0</v>
      </c>
      <c r="FS465" s="37"/>
      <c r="FT465" s="39">
        <f t="shared" si="241"/>
        <v>101324</v>
      </c>
      <c r="FU465" s="39">
        <f t="shared" si="242"/>
        <v>1079</v>
      </c>
      <c r="FV465" s="39">
        <f t="shared" si="243"/>
        <v>0</v>
      </c>
      <c r="FW465" s="39">
        <f t="shared" si="244"/>
        <v>3965909</v>
      </c>
      <c r="FX465" s="39">
        <f t="shared" si="245"/>
        <v>0</v>
      </c>
      <c r="FY465" s="39">
        <f t="shared" si="246"/>
        <v>0</v>
      </c>
      <c r="FZ465" s="39">
        <f t="shared" si="247"/>
        <v>0</v>
      </c>
      <c r="GA465" s="39">
        <f t="shared" si="248"/>
        <v>114793</v>
      </c>
      <c r="GB465" s="39">
        <f t="shared" si="249"/>
        <v>0</v>
      </c>
      <c r="GC465" s="39">
        <f t="shared" si="250"/>
        <v>0</v>
      </c>
      <c r="GD465" s="39">
        <f t="shared" si="251"/>
        <v>0</v>
      </c>
      <c r="GE465" s="39">
        <f t="shared" si="252"/>
        <v>0</v>
      </c>
      <c r="GF465" s="39"/>
      <c r="GG465" s="39"/>
      <c r="GH465" s="39">
        <f t="shared" si="253"/>
        <v>0</v>
      </c>
      <c r="GI465" s="39">
        <f t="shared" si="254"/>
        <v>0</v>
      </c>
      <c r="GJ465" s="39">
        <f t="shared" si="255"/>
        <v>4183105</v>
      </c>
      <c r="GK465" s="39"/>
      <c r="GL465" s="39">
        <f t="shared" si="256"/>
        <v>0</v>
      </c>
      <c r="GM465" s="39"/>
      <c r="GN465" s="39">
        <f t="shared" ref="GN465:GN528" si="261">BT465++EZ465+FA465+DK465</f>
        <v>0</v>
      </c>
      <c r="GO465" s="40">
        <f t="shared" si="257"/>
        <v>794790</v>
      </c>
      <c r="GP465" s="40">
        <f t="shared" si="258"/>
        <v>4977895</v>
      </c>
      <c r="GQ465" s="40">
        <f t="shared" si="259"/>
        <v>4977895</v>
      </c>
      <c r="GR465" s="39" t="str">
        <f>IFERROR(VLOOKUP(CONCATENATE(C465,R465,S465),'Clientes Afectados'!$L$4:$M$249,2,0),"NO")</f>
        <v>NO</v>
      </c>
      <c r="GS465" s="64">
        <f t="shared" si="260"/>
        <v>30</v>
      </c>
      <c r="GT465" s="39" t="e">
        <f>+IF(GS465&gt;#REF!,"SI","NO")</f>
        <v>#REF!</v>
      </c>
    </row>
    <row r="466" spans="1:202" x14ac:dyDescent="0.25">
      <c r="A466" s="35">
        <v>42826</v>
      </c>
      <c r="B466" s="36">
        <v>1594986</v>
      </c>
      <c r="C466" s="36">
        <v>916308</v>
      </c>
      <c r="D466" s="36">
        <v>916308</v>
      </c>
      <c r="E466" s="37" t="s">
        <v>260</v>
      </c>
      <c r="F466" s="37" t="s">
        <v>229</v>
      </c>
      <c r="G466" s="37" t="s">
        <v>261</v>
      </c>
      <c r="H466" s="85" t="s">
        <v>231</v>
      </c>
      <c r="I466" s="37" t="s">
        <v>310</v>
      </c>
      <c r="J466" s="37" t="s">
        <v>263</v>
      </c>
      <c r="K466" s="37" t="s">
        <v>234</v>
      </c>
      <c r="L466" s="37" t="s">
        <v>235</v>
      </c>
      <c r="M466" s="37" t="s">
        <v>264</v>
      </c>
      <c r="N466" s="37" t="s">
        <v>236</v>
      </c>
      <c r="O466" s="37" t="s">
        <v>236</v>
      </c>
      <c r="P466" s="37" t="s">
        <v>239</v>
      </c>
      <c r="Q466" s="37" t="s">
        <v>240</v>
      </c>
      <c r="R466" s="38">
        <v>42800</v>
      </c>
      <c r="S466" s="38">
        <v>42830</v>
      </c>
      <c r="T466" s="38">
        <v>42832</v>
      </c>
      <c r="U466" s="36">
        <v>193661787</v>
      </c>
      <c r="V466" s="36">
        <v>30228</v>
      </c>
      <c r="W466" s="36">
        <v>0</v>
      </c>
      <c r="X466" s="36">
        <v>4049</v>
      </c>
      <c r="Y466" s="36">
        <v>0</v>
      </c>
      <c r="Z466" s="36">
        <v>0</v>
      </c>
      <c r="AA466" s="36">
        <v>0</v>
      </c>
      <c r="AB466" s="36">
        <v>0</v>
      </c>
      <c r="AC466" s="36">
        <v>0</v>
      </c>
      <c r="AD466" s="36">
        <v>68</v>
      </c>
      <c r="AE466" s="36">
        <v>73</v>
      </c>
      <c r="AF466" s="36">
        <v>67</v>
      </c>
      <c r="AG466" s="36">
        <v>70</v>
      </c>
      <c r="AH466" s="36">
        <v>82572</v>
      </c>
      <c r="AI466" s="36">
        <v>1284</v>
      </c>
      <c r="AJ466" s="36">
        <v>0</v>
      </c>
      <c r="AK466" s="36">
        <v>2044136</v>
      </c>
      <c r="AL466" s="36"/>
      <c r="AM466" s="36"/>
      <c r="AN466" s="36">
        <v>0</v>
      </c>
      <c r="AO466" s="36"/>
      <c r="AP466" s="36"/>
      <c r="AQ466" s="36">
        <v>0</v>
      </c>
      <c r="AR466" s="36">
        <v>0</v>
      </c>
      <c r="AS466" s="36">
        <v>0</v>
      </c>
      <c r="AT466" s="36">
        <v>44712</v>
      </c>
      <c r="AU466" s="36">
        <v>0</v>
      </c>
      <c r="AV466" s="36">
        <v>0</v>
      </c>
      <c r="AW466" s="36"/>
      <c r="AX466" s="36">
        <v>0</v>
      </c>
      <c r="AY466" s="36">
        <v>46060</v>
      </c>
      <c r="AZ466" s="36">
        <v>407183</v>
      </c>
      <c r="BA466" s="36">
        <v>0</v>
      </c>
      <c r="BB466" s="36">
        <v>0</v>
      </c>
      <c r="BC466" s="36">
        <v>0</v>
      </c>
      <c r="BD466" s="36">
        <v>0</v>
      </c>
      <c r="BE466" s="36">
        <v>0</v>
      </c>
      <c r="BF466" s="36">
        <v>0</v>
      </c>
      <c r="BG466" s="36">
        <v>0</v>
      </c>
      <c r="BH466" s="36">
        <v>0</v>
      </c>
      <c r="BI466" s="36">
        <v>0</v>
      </c>
      <c r="BJ466" s="36">
        <v>0</v>
      </c>
      <c r="BK466" s="36">
        <v>0</v>
      </c>
      <c r="BL466" s="36">
        <v>0</v>
      </c>
      <c r="BM466" s="36">
        <v>0</v>
      </c>
      <c r="BN466" s="36">
        <v>0</v>
      </c>
      <c r="BO466" s="36">
        <v>0</v>
      </c>
      <c r="BP466" s="36">
        <v>0</v>
      </c>
      <c r="BQ466" s="36">
        <v>0</v>
      </c>
      <c r="BR466" s="36">
        <v>0</v>
      </c>
      <c r="BS466" s="36">
        <v>0</v>
      </c>
      <c r="BT466" s="36">
        <v>0</v>
      </c>
      <c r="BU466" s="36">
        <v>0</v>
      </c>
      <c r="BV466" s="36">
        <v>0</v>
      </c>
      <c r="BW466" s="36">
        <v>0</v>
      </c>
      <c r="BX466" s="36">
        <v>0</v>
      </c>
      <c r="BY466" s="36">
        <v>0</v>
      </c>
      <c r="BZ466" s="36">
        <v>0</v>
      </c>
      <c r="CA466" s="36">
        <v>0</v>
      </c>
      <c r="CB466" s="36">
        <v>0</v>
      </c>
      <c r="CC466" s="36">
        <v>0</v>
      </c>
      <c r="CD466" s="36">
        <v>2206678</v>
      </c>
      <c r="CE466" s="36">
        <v>2625947</v>
      </c>
      <c r="CF466" s="36">
        <v>0</v>
      </c>
      <c r="CG466" s="36">
        <v>419269</v>
      </c>
      <c r="CH466" s="36">
        <v>0</v>
      </c>
      <c r="CI466" s="36">
        <v>0</v>
      </c>
      <c r="CJ466" s="36">
        <v>0</v>
      </c>
      <c r="CK466" s="36">
        <v>0</v>
      </c>
      <c r="CL466" s="36">
        <v>419269</v>
      </c>
      <c r="CM466" s="36">
        <v>-2625947</v>
      </c>
      <c r="CN466" s="36">
        <v>0</v>
      </c>
      <c r="CO466" s="36">
        <v>0</v>
      </c>
      <c r="CP466" s="36">
        <v>0</v>
      </c>
      <c r="CQ466" s="36">
        <v>0</v>
      </c>
      <c r="CR466" s="36">
        <v>0</v>
      </c>
      <c r="CS466" s="36">
        <v>0</v>
      </c>
      <c r="CT466" s="36">
        <v>0</v>
      </c>
      <c r="CU466" s="36">
        <v>0</v>
      </c>
      <c r="CV466" s="36">
        <v>0</v>
      </c>
      <c r="CW466" s="36">
        <v>0</v>
      </c>
      <c r="CX466" s="36">
        <v>0</v>
      </c>
      <c r="CY466" s="36">
        <v>0</v>
      </c>
      <c r="CZ466" s="36">
        <v>0</v>
      </c>
      <c r="DA466" s="36">
        <v>0</v>
      </c>
      <c r="DB466" s="36">
        <v>0</v>
      </c>
      <c r="DC466" s="36">
        <v>0</v>
      </c>
      <c r="DD466" s="36">
        <v>0</v>
      </c>
      <c r="DE466" s="36">
        <v>-2625947</v>
      </c>
      <c r="DF466" s="36">
        <v>0</v>
      </c>
      <c r="DG466" s="36">
        <v>0</v>
      </c>
      <c r="DH466" s="36">
        <v>0</v>
      </c>
      <c r="DI466" s="36">
        <v>0</v>
      </c>
      <c r="DJ466" s="36">
        <v>0</v>
      </c>
      <c r="DK466" s="36">
        <v>0</v>
      </c>
      <c r="DL466" s="36">
        <v>0</v>
      </c>
      <c r="DM466" s="36">
        <v>0</v>
      </c>
      <c r="DN466" s="36">
        <v>0</v>
      </c>
      <c r="DO466" s="36">
        <v>0</v>
      </c>
      <c r="DP466" s="36">
        <v>0</v>
      </c>
      <c r="DQ466" s="36">
        <v>0</v>
      </c>
      <c r="DR466" s="36">
        <v>0</v>
      </c>
      <c r="DS466" s="36">
        <v>0</v>
      </c>
      <c r="DT466" s="36">
        <v>0</v>
      </c>
      <c r="DU466" s="36">
        <v>0</v>
      </c>
      <c r="DV466" s="36">
        <v>0</v>
      </c>
      <c r="DW466" s="36">
        <v>0</v>
      </c>
      <c r="DX466" s="36">
        <v>0</v>
      </c>
      <c r="DY466" s="36">
        <v>0</v>
      </c>
      <c r="DZ466" s="36">
        <v>0</v>
      </c>
      <c r="EA466" s="36">
        <v>0</v>
      </c>
      <c r="EB466" s="36">
        <v>0</v>
      </c>
      <c r="EC466" s="36">
        <v>0</v>
      </c>
      <c r="ED466" s="36">
        <v>0</v>
      </c>
      <c r="EE466" s="36">
        <v>0</v>
      </c>
      <c r="EF466" s="36">
        <v>0</v>
      </c>
      <c r="EG466" s="36">
        <v>0</v>
      </c>
      <c r="EH466" s="36">
        <v>0</v>
      </c>
      <c r="EI466" s="36">
        <v>0</v>
      </c>
      <c r="EJ466" s="36">
        <v>0</v>
      </c>
      <c r="EK466" s="36">
        <v>0</v>
      </c>
      <c r="EL466" s="36">
        <v>0</v>
      </c>
      <c r="EM466" s="36">
        <v>0</v>
      </c>
      <c r="EN466" s="36">
        <v>0</v>
      </c>
      <c r="EO466" s="36">
        <v>0</v>
      </c>
      <c r="EP466" s="36">
        <v>0</v>
      </c>
      <c r="EQ466" s="36">
        <v>0</v>
      </c>
      <c r="ER466" s="36">
        <v>0</v>
      </c>
      <c r="ES466" s="36">
        <v>0</v>
      </c>
      <c r="ET466" s="36">
        <v>0</v>
      </c>
      <c r="EU466" s="36">
        <v>0</v>
      </c>
      <c r="EV466" s="36">
        <v>0</v>
      </c>
      <c r="EW466" s="36">
        <v>0</v>
      </c>
      <c r="EX466" s="36">
        <v>0</v>
      </c>
      <c r="EY466" s="36">
        <v>0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0</v>
      </c>
      <c r="FF466" s="36">
        <v>0</v>
      </c>
      <c r="FG466" s="36">
        <v>0</v>
      </c>
      <c r="FH466" s="36">
        <v>0</v>
      </c>
      <c r="FI466" s="36">
        <v>0</v>
      </c>
      <c r="FJ466" s="36">
        <v>0</v>
      </c>
      <c r="FK466" s="36">
        <v>0</v>
      </c>
      <c r="FL466" s="36">
        <v>0</v>
      </c>
      <c r="FM466" s="36">
        <v>0</v>
      </c>
      <c r="FN466" s="36">
        <v>0</v>
      </c>
      <c r="FO466" s="36">
        <v>0</v>
      </c>
      <c r="FP466" s="36">
        <v>0</v>
      </c>
      <c r="FQ466" s="36">
        <v>419269</v>
      </c>
      <c r="FR466" s="36">
        <v>0</v>
      </c>
      <c r="FS466" s="37"/>
      <c r="FT466" s="39">
        <f t="shared" si="241"/>
        <v>69388</v>
      </c>
      <c r="FU466" s="39">
        <f t="shared" si="242"/>
        <v>1079</v>
      </c>
      <c r="FV466" s="39">
        <f t="shared" si="243"/>
        <v>0</v>
      </c>
      <c r="FW466" s="39">
        <f t="shared" si="244"/>
        <v>1717761</v>
      </c>
      <c r="FX466" s="39">
        <f t="shared" si="245"/>
        <v>0</v>
      </c>
      <c r="FY466" s="39">
        <f t="shared" si="246"/>
        <v>37573</v>
      </c>
      <c r="FZ466" s="39">
        <f t="shared" si="247"/>
        <v>0</v>
      </c>
      <c r="GA466" s="39">
        <f t="shared" si="248"/>
        <v>38706</v>
      </c>
      <c r="GB466" s="39">
        <f t="shared" si="249"/>
        <v>342171</v>
      </c>
      <c r="GC466" s="39">
        <f t="shared" si="250"/>
        <v>0</v>
      </c>
      <c r="GD466" s="39">
        <f t="shared" si="251"/>
        <v>0</v>
      </c>
      <c r="GE466" s="39">
        <f t="shared" si="252"/>
        <v>0</v>
      </c>
      <c r="GF466" s="39"/>
      <c r="GG466" s="39"/>
      <c r="GH466" s="39">
        <f t="shared" si="253"/>
        <v>0</v>
      </c>
      <c r="GI466" s="39">
        <f t="shared" si="254"/>
        <v>0</v>
      </c>
      <c r="GJ466" s="39">
        <f t="shared" si="255"/>
        <v>2206678</v>
      </c>
      <c r="GK466" s="39"/>
      <c r="GL466" s="39">
        <f t="shared" si="256"/>
        <v>0</v>
      </c>
      <c r="GM466" s="39"/>
      <c r="GN466" s="39">
        <f t="shared" si="261"/>
        <v>0</v>
      </c>
      <c r="GO466" s="40">
        <f t="shared" si="257"/>
        <v>419269</v>
      </c>
      <c r="GP466" s="40">
        <f t="shared" si="258"/>
        <v>2625947</v>
      </c>
      <c r="GQ466" s="40">
        <f t="shared" si="259"/>
        <v>2625947</v>
      </c>
      <c r="GR466" s="39" t="str">
        <f>IFERROR(VLOOKUP(CONCATENATE(C466,R466,S466),'Clientes Afectados'!$L$4:$M$249,2,0),"NO")</f>
        <v>NO</v>
      </c>
      <c r="GS466" s="64">
        <f t="shared" si="260"/>
        <v>30</v>
      </c>
      <c r="GT466" s="39" t="e">
        <f>+IF(GS466&gt;#REF!,"SI","NO")</f>
        <v>#REF!</v>
      </c>
    </row>
    <row r="467" spans="1:202" x14ac:dyDescent="0.25">
      <c r="A467" s="35">
        <v>42826</v>
      </c>
      <c r="B467" s="36">
        <v>1594986</v>
      </c>
      <c r="C467" s="36">
        <v>973766</v>
      </c>
      <c r="D467" s="36">
        <v>973766</v>
      </c>
      <c r="E467" s="37" t="s">
        <v>265</v>
      </c>
      <c r="F467" s="37" t="s">
        <v>229</v>
      </c>
      <c r="G467" s="37" t="s">
        <v>266</v>
      </c>
      <c r="H467" s="85" t="s">
        <v>231</v>
      </c>
      <c r="I467" s="37" t="s">
        <v>310</v>
      </c>
      <c r="J467" s="37" t="s">
        <v>263</v>
      </c>
      <c r="K467" s="37" t="s">
        <v>234</v>
      </c>
      <c r="L467" s="37" t="s">
        <v>235</v>
      </c>
      <c r="M467" s="37" t="s">
        <v>264</v>
      </c>
      <c r="N467" s="37" t="s">
        <v>236</v>
      </c>
      <c r="O467" s="37" t="s">
        <v>236</v>
      </c>
      <c r="P467" s="37" t="s">
        <v>239</v>
      </c>
      <c r="Q467" s="37" t="s">
        <v>240</v>
      </c>
      <c r="R467" s="38">
        <v>42800</v>
      </c>
      <c r="S467" s="38">
        <v>42830</v>
      </c>
      <c r="T467" s="38">
        <v>42832</v>
      </c>
      <c r="U467" s="36">
        <v>193661787</v>
      </c>
      <c r="V467" s="36">
        <v>28835</v>
      </c>
      <c r="W467" s="36">
        <v>0</v>
      </c>
      <c r="X467" s="36">
        <v>12747</v>
      </c>
      <c r="Y467" s="36">
        <v>0</v>
      </c>
      <c r="Z467" s="36">
        <v>0</v>
      </c>
      <c r="AA467" s="36">
        <v>0</v>
      </c>
      <c r="AB467" s="36">
        <v>0</v>
      </c>
      <c r="AC467" s="36">
        <v>0</v>
      </c>
      <c r="AD467" s="36">
        <v>80</v>
      </c>
      <c r="AE467" s="36">
        <v>82</v>
      </c>
      <c r="AF467" s="36">
        <v>80</v>
      </c>
      <c r="AG467" s="36">
        <v>80</v>
      </c>
      <c r="AH467" s="36">
        <v>0</v>
      </c>
      <c r="AI467" s="36">
        <v>1284</v>
      </c>
      <c r="AJ467" s="36">
        <v>0</v>
      </c>
      <c r="AK467" s="36">
        <v>1949935</v>
      </c>
      <c r="AL467" s="36"/>
      <c r="AM467" s="36"/>
      <c r="AN467" s="36">
        <v>0</v>
      </c>
      <c r="AO467" s="36"/>
      <c r="AP467" s="36"/>
      <c r="AQ467" s="36">
        <v>0</v>
      </c>
      <c r="AR467" s="36">
        <v>0</v>
      </c>
      <c r="AS467" s="36">
        <v>0</v>
      </c>
      <c r="AT467" s="36">
        <v>42652</v>
      </c>
      <c r="AU467" s="36">
        <v>0</v>
      </c>
      <c r="AV467" s="36">
        <v>0</v>
      </c>
      <c r="AW467" s="36"/>
      <c r="AX467" s="36">
        <v>0</v>
      </c>
      <c r="AY467" s="36">
        <v>52054</v>
      </c>
      <c r="AZ467" s="36">
        <v>460418</v>
      </c>
      <c r="BA467" s="36">
        <v>49248</v>
      </c>
      <c r="BB467" s="36">
        <v>0</v>
      </c>
      <c r="BC467" s="36">
        <v>0</v>
      </c>
      <c r="BD467" s="36">
        <v>0</v>
      </c>
      <c r="BE467" s="36">
        <v>0</v>
      </c>
      <c r="BF467" s="36">
        <v>0</v>
      </c>
      <c r="BG467" s="36">
        <v>0</v>
      </c>
      <c r="BH467" s="36">
        <v>0</v>
      </c>
      <c r="BI467" s="36">
        <v>0</v>
      </c>
      <c r="BJ467" s="36">
        <v>0</v>
      </c>
      <c r="BK467" s="36">
        <v>0</v>
      </c>
      <c r="BL467" s="36">
        <v>0</v>
      </c>
      <c r="BM467" s="36">
        <v>0</v>
      </c>
      <c r="BN467" s="36">
        <v>0</v>
      </c>
      <c r="BO467" s="36">
        <v>0</v>
      </c>
      <c r="BP467" s="36">
        <v>0</v>
      </c>
      <c r="BQ467" s="36">
        <v>0</v>
      </c>
      <c r="BR467" s="36">
        <v>0</v>
      </c>
      <c r="BS467" s="36">
        <v>0</v>
      </c>
      <c r="BT467" s="36">
        <v>0</v>
      </c>
      <c r="BU467" s="36">
        <v>0</v>
      </c>
      <c r="BV467" s="36">
        <v>0</v>
      </c>
      <c r="BW467" s="36">
        <v>0</v>
      </c>
      <c r="BX467" s="36">
        <v>0</v>
      </c>
      <c r="BY467" s="36">
        <v>0</v>
      </c>
      <c r="BZ467" s="36">
        <v>0</v>
      </c>
      <c r="CA467" s="36">
        <v>0</v>
      </c>
      <c r="CB467" s="36">
        <v>0</v>
      </c>
      <c r="CC467" s="36">
        <v>0</v>
      </c>
      <c r="CD467" s="36">
        <v>2147556</v>
      </c>
      <c r="CE467" s="36">
        <v>2555592</v>
      </c>
      <c r="CF467" s="36">
        <v>0</v>
      </c>
      <c r="CG467" s="36">
        <v>408036</v>
      </c>
      <c r="CH467" s="36">
        <v>0</v>
      </c>
      <c r="CI467" s="36">
        <v>0</v>
      </c>
      <c r="CJ467" s="36">
        <v>0</v>
      </c>
      <c r="CK467" s="36">
        <v>0</v>
      </c>
      <c r="CL467" s="36">
        <v>408036</v>
      </c>
      <c r="CM467" s="36">
        <v>-2555592</v>
      </c>
      <c r="CN467" s="36">
        <v>0</v>
      </c>
      <c r="CO467" s="36">
        <v>0</v>
      </c>
      <c r="CP467" s="36">
        <v>0</v>
      </c>
      <c r="CQ467" s="36">
        <v>0</v>
      </c>
      <c r="CR467" s="36">
        <v>0</v>
      </c>
      <c r="CS467" s="36">
        <v>0</v>
      </c>
      <c r="CT467" s="36">
        <v>0</v>
      </c>
      <c r="CU467" s="36">
        <v>0</v>
      </c>
      <c r="CV467" s="36">
        <v>0</v>
      </c>
      <c r="CW467" s="36">
        <v>0</v>
      </c>
      <c r="CX467" s="36">
        <v>0</v>
      </c>
      <c r="CY467" s="36">
        <v>0</v>
      </c>
      <c r="CZ467" s="36">
        <v>0</v>
      </c>
      <c r="DA467" s="36">
        <v>0</v>
      </c>
      <c r="DB467" s="36">
        <v>0</v>
      </c>
      <c r="DC467" s="36">
        <v>0</v>
      </c>
      <c r="DD467" s="36">
        <v>0</v>
      </c>
      <c r="DE467" s="36">
        <v>-2555592</v>
      </c>
      <c r="DF467" s="36">
        <v>0</v>
      </c>
      <c r="DG467" s="36">
        <v>0</v>
      </c>
      <c r="DH467" s="36">
        <v>0</v>
      </c>
      <c r="DI467" s="36">
        <v>0</v>
      </c>
      <c r="DJ467" s="36">
        <v>0</v>
      </c>
      <c r="DK467" s="36">
        <v>0</v>
      </c>
      <c r="DL467" s="36">
        <v>0</v>
      </c>
      <c r="DM467" s="36">
        <v>0</v>
      </c>
      <c r="DN467" s="36">
        <v>0</v>
      </c>
      <c r="DO467" s="36">
        <v>0</v>
      </c>
      <c r="DP467" s="36">
        <v>0</v>
      </c>
      <c r="DQ467" s="36">
        <v>0</v>
      </c>
      <c r="DR467" s="36">
        <v>0</v>
      </c>
      <c r="DS467" s="36">
        <v>0</v>
      </c>
      <c r="DT467" s="36">
        <v>0</v>
      </c>
      <c r="DU467" s="36">
        <v>0</v>
      </c>
      <c r="DV467" s="36">
        <v>0</v>
      </c>
      <c r="DW467" s="36">
        <v>0</v>
      </c>
      <c r="DX467" s="36">
        <v>0</v>
      </c>
      <c r="DY467" s="36">
        <v>0</v>
      </c>
      <c r="DZ467" s="36">
        <v>0</v>
      </c>
      <c r="EA467" s="36">
        <v>0</v>
      </c>
      <c r="EB467" s="36">
        <v>0</v>
      </c>
      <c r="EC467" s="36">
        <v>0</v>
      </c>
      <c r="ED467" s="36">
        <v>0</v>
      </c>
      <c r="EE467" s="36">
        <v>0</v>
      </c>
      <c r="EF467" s="36">
        <v>0</v>
      </c>
      <c r="EG467" s="36">
        <v>0</v>
      </c>
      <c r="EH467" s="36">
        <v>0</v>
      </c>
      <c r="EI467" s="36">
        <v>0</v>
      </c>
      <c r="EJ467" s="36">
        <v>0</v>
      </c>
      <c r="EK467" s="36">
        <v>0</v>
      </c>
      <c r="EL467" s="36">
        <v>0</v>
      </c>
      <c r="EM467" s="36">
        <v>0</v>
      </c>
      <c r="EN467" s="36">
        <v>0</v>
      </c>
      <c r="EO467" s="36">
        <v>0</v>
      </c>
      <c r="EP467" s="36">
        <v>0</v>
      </c>
      <c r="EQ467" s="36">
        <v>0</v>
      </c>
      <c r="ER467" s="36">
        <v>0</v>
      </c>
      <c r="ES467" s="36">
        <v>0</v>
      </c>
      <c r="ET467" s="36">
        <v>0</v>
      </c>
      <c r="EU467" s="36">
        <v>0</v>
      </c>
      <c r="EV467" s="36">
        <v>0</v>
      </c>
      <c r="EW467" s="36">
        <v>0</v>
      </c>
      <c r="EX467" s="36">
        <v>0</v>
      </c>
      <c r="EY467" s="36">
        <v>0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0</v>
      </c>
      <c r="FF467" s="36">
        <v>0</v>
      </c>
      <c r="FG467" s="36">
        <v>0</v>
      </c>
      <c r="FH467" s="36">
        <v>0</v>
      </c>
      <c r="FI467" s="36">
        <v>0</v>
      </c>
      <c r="FJ467" s="36">
        <v>0</v>
      </c>
      <c r="FK467" s="36">
        <v>0</v>
      </c>
      <c r="FL467" s="36">
        <v>0</v>
      </c>
      <c r="FM467" s="36">
        <v>0</v>
      </c>
      <c r="FN467" s="36">
        <v>0</v>
      </c>
      <c r="FO467" s="36">
        <v>0</v>
      </c>
      <c r="FP467" s="36">
        <v>0</v>
      </c>
      <c r="FQ467" s="36">
        <v>408036</v>
      </c>
      <c r="FR467" s="36">
        <v>0</v>
      </c>
      <c r="FS467" s="37"/>
      <c r="FT467" s="39">
        <f t="shared" si="241"/>
        <v>0</v>
      </c>
      <c r="FU467" s="39">
        <f t="shared" si="242"/>
        <v>1079</v>
      </c>
      <c r="FV467" s="39">
        <f t="shared" si="243"/>
        <v>0</v>
      </c>
      <c r="FW467" s="39">
        <f t="shared" si="244"/>
        <v>1638601</v>
      </c>
      <c r="FX467" s="39">
        <f t="shared" si="245"/>
        <v>0</v>
      </c>
      <c r="FY467" s="39">
        <f t="shared" si="246"/>
        <v>35842</v>
      </c>
      <c r="FZ467" s="39">
        <f t="shared" si="247"/>
        <v>0</v>
      </c>
      <c r="GA467" s="39">
        <f t="shared" si="248"/>
        <v>43743</v>
      </c>
      <c r="GB467" s="39">
        <f t="shared" si="249"/>
        <v>386906</v>
      </c>
      <c r="GC467" s="39">
        <f t="shared" si="250"/>
        <v>41385</v>
      </c>
      <c r="GD467" s="39">
        <f t="shared" si="251"/>
        <v>0</v>
      </c>
      <c r="GE467" s="39">
        <f t="shared" si="252"/>
        <v>0</v>
      </c>
      <c r="GF467" s="39"/>
      <c r="GG467" s="39"/>
      <c r="GH467" s="39">
        <f t="shared" si="253"/>
        <v>0</v>
      </c>
      <c r="GI467" s="39">
        <f t="shared" si="254"/>
        <v>0</v>
      </c>
      <c r="GJ467" s="39">
        <f t="shared" si="255"/>
        <v>2147556</v>
      </c>
      <c r="GK467" s="39"/>
      <c r="GL467" s="39">
        <f t="shared" si="256"/>
        <v>0</v>
      </c>
      <c r="GM467" s="39"/>
      <c r="GN467" s="39">
        <f t="shared" si="261"/>
        <v>0</v>
      </c>
      <c r="GO467" s="40">
        <f t="shared" si="257"/>
        <v>408036</v>
      </c>
      <c r="GP467" s="40">
        <f t="shared" si="258"/>
        <v>2555592</v>
      </c>
      <c r="GQ467" s="40">
        <f t="shared" si="259"/>
        <v>2555592</v>
      </c>
      <c r="GR467" s="39" t="str">
        <f>IFERROR(VLOOKUP(CONCATENATE(C467,R467,S467),'Clientes Afectados'!$L$4:$M$249,2,0),"NO")</f>
        <v>NO</v>
      </c>
      <c r="GS467" s="64">
        <f t="shared" si="260"/>
        <v>30</v>
      </c>
      <c r="GT467" s="39" t="e">
        <f>+IF(GS467&gt;#REF!,"SI","NO")</f>
        <v>#REF!</v>
      </c>
    </row>
    <row r="468" spans="1:202" x14ac:dyDescent="0.25">
      <c r="A468" s="35">
        <v>42826</v>
      </c>
      <c r="B468" s="36">
        <v>1594986</v>
      </c>
      <c r="C468" s="36">
        <v>984572</v>
      </c>
      <c r="D468" s="36">
        <v>984572</v>
      </c>
      <c r="E468" s="37" t="s">
        <v>348</v>
      </c>
      <c r="F468" s="37" t="s">
        <v>229</v>
      </c>
      <c r="G468" s="37" t="s">
        <v>326</v>
      </c>
      <c r="H468" s="85" t="s">
        <v>231</v>
      </c>
      <c r="I468" s="37" t="s">
        <v>232</v>
      </c>
      <c r="J468" s="37" t="s">
        <v>233</v>
      </c>
      <c r="K468" s="37" t="s">
        <v>234</v>
      </c>
      <c r="L468" s="37" t="s">
        <v>235</v>
      </c>
      <c r="M468" s="37" t="s">
        <v>280</v>
      </c>
      <c r="N468" s="37" t="s">
        <v>327</v>
      </c>
      <c r="O468" s="37" t="s">
        <v>327</v>
      </c>
      <c r="P468" s="37" t="s">
        <v>239</v>
      </c>
      <c r="Q468" s="37" t="s">
        <v>240</v>
      </c>
      <c r="R468" s="38">
        <v>42800</v>
      </c>
      <c r="S468" s="38">
        <v>42830</v>
      </c>
      <c r="T468" s="38">
        <v>42832</v>
      </c>
      <c r="U468" s="36">
        <v>193661787</v>
      </c>
      <c r="V468" s="36">
        <v>322628</v>
      </c>
      <c r="W468" s="36">
        <v>0</v>
      </c>
      <c r="X468" s="36">
        <v>117893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677</v>
      </c>
      <c r="AE468" s="36">
        <v>648</v>
      </c>
      <c r="AF468" s="36">
        <v>620</v>
      </c>
      <c r="AG468" s="36">
        <v>613</v>
      </c>
      <c r="AH468" s="36">
        <v>82572</v>
      </c>
      <c r="AI468" s="36">
        <v>1284</v>
      </c>
      <c r="AJ468" s="36">
        <v>0</v>
      </c>
      <c r="AK468" s="36">
        <v>23136267</v>
      </c>
      <c r="AL468" s="36"/>
      <c r="AM468" s="36"/>
      <c r="AN468" s="36">
        <v>0</v>
      </c>
      <c r="AO468" s="36"/>
      <c r="AP468" s="36"/>
      <c r="AQ468" s="36">
        <v>0</v>
      </c>
      <c r="AR468" s="36">
        <v>0</v>
      </c>
      <c r="AS468" s="36">
        <v>0</v>
      </c>
      <c r="AT468" s="36">
        <v>477222</v>
      </c>
      <c r="AU468" s="36">
        <v>0</v>
      </c>
      <c r="AV468" s="36">
        <v>0</v>
      </c>
      <c r="AW468" s="36"/>
      <c r="AX468" s="36">
        <v>0</v>
      </c>
      <c r="AY468" s="36">
        <v>409179</v>
      </c>
      <c r="AZ468" s="36">
        <v>3529873</v>
      </c>
      <c r="BA468" s="36">
        <v>0</v>
      </c>
      <c r="BB468" s="36">
        <v>0</v>
      </c>
      <c r="BC468" s="36">
        <v>0</v>
      </c>
      <c r="BD468" s="36">
        <v>0</v>
      </c>
      <c r="BE468" s="36">
        <v>0</v>
      </c>
      <c r="BF468" s="36">
        <v>0</v>
      </c>
      <c r="BG468" s="36">
        <v>0</v>
      </c>
      <c r="BH468" s="36">
        <v>0</v>
      </c>
      <c r="BI468" s="36">
        <v>0</v>
      </c>
      <c r="BJ468" s="36">
        <v>0</v>
      </c>
      <c r="BK468" s="36">
        <v>0</v>
      </c>
      <c r="BL468" s="36">
        <v>0</v>
      </c>
      <c r="BM468" s="36">
        <v>0</v>
      </c>
      <c r="BN468" s="36">
        <v>0</v>
      </c>
      <c r="BO468" s="36">
        <v>0</v>
      </c>
      <c r="BP468" s="36">
        <v>0</v>
      </c>
      <c r="BQ468" s="36">
        <v>0</v>
      </c>
      <c r="BR468" s="36">
        <v>0</v>
      </c>
      <c r="BS468" s="36">
        <v>0</v>
      </c>
      <c r="BT468" s="36">
        <v>0</v>
      </c>
      <c r="BU468" s="36">
        <v>0</v>
      </c>
      <c r="BV468" s="36">
        <v>0</v>
      </c>
      <c r="BW468" s="36">
        <v>0</v>
      </c>
      <c r="BX468" s="36">
        <v>0</v>
      </c>
      <c r="BY468" s="36">
        <v>0</v>
      </c>
      <c r="BZ468" s="36">
        <v>0</v>
      </c>
      <c r="CA468" s="36">
        <v>0</v>
      </c>
      <c r="CB468" s="36">
        <v>0</v>
      </c>
      <c r="CC468" s="36">
        <v>0</v>
      </c>
      <c r="CD468" s="36">
        <v>23223863</v>
      </c>
      <c r="CE468" s="36">
        <v>27636397</v>
      </c>
      <c r="CF468" s="36">
        <v>0</v>
      </c>
      <c r="CG468" s="36">
        <v>4412534</v>
      </c>
      <c r="CH468" s="36">
        <v>0</v>
      </c>
      <c r="CI468" s="36">
        <v>0</v>
      </c>
      <c r="CJ468" s="36">
        <v>0</v>
      </c>
      <c r="CK468" s="36">
        <v>0</v>
      </c>
      <c r="CL468" s="36">
        <v>4412534</v>
      </c>
      <c r="CM468" s="36">
        <v>-27636397</v>
      </c>
      <c r="CN468" s="36">
        <v>0</v>
      </c>
      <c r="CO468" s="36">
        <v>0</v>
      </c>
      <c r="CP468" s="36">
        <v>0</v>
      </c>
      <c r="CQ468" s="36">
        <v>0</v>
      </c>
      <c r="CR468" s="36">
        <v>0</v>
      </c>
      <c r="CS468" s="36">
        <v>0</v>
      </c>
      <c r="CT468" s="36">
        <v>0</v>
      </c>
      <c r="CU468" s="36">
        <v>0</v>
      </c>
      <c r="CV468" s="36">
        <v>0</v>
      </c>
      <c r="CW468" s="36">
        <v>0</v>
      </c>
      <c r="CX468" s="36">
        <v>0</v>
      </c>
      <c r="CY468" s="36">
        <v>0</v>
      </c>
      <c r="CZ468" s="36">
        <v>0</v>
      </c>
      <c r="DA468" s="36">
        <v>0</v>
      </c>
      <c r="DB468" s="36">
        <v>0</v>
      </c>
      <c r="DC468" s="36">
        <v>0</v>
      </c>
      <c r="DD468" s="36">
        <v>0</v>
      </c>
      <c r="DE468" s="36">
        <v>-27636397</v>
      </c>
      <c r="DF468" s="36">
        <v>0</v>
      </c>
      <c r="DG468" s="36">
        <v>0</v>
      </c>
      <c r="DH468" s="36">
        <v>0</v>
      </c>
      <c r="DI468" s="36">
        <v>0</v>
      </c>
      <c r="DJ468" s="36">
        <v>0</v>
      </c>
      <c r="DK468" s="36">
        <v>0</v>
      </c>
      <c r="DL468" s="36">
        <v>0</v>
      </c>
      <c r="DM468" s="36">
        <v>0</v>
      </c>
      <c r="DN468" s="36">
        <v>0</v>
      </c>
      <c r="DO468" s="36">
        <v>0</v>
      </c>
      <c r="DP468" s="36">
        <v>0</v>
      </c>
      <c r="DQ468" s="36">
        <v>0</v>
      </c>
      <c r="DR468" s="36">
        <v>0</v>
      </c>
      <c r="DS468" s="36">
        <v>0</v>
      </c>
      <c r="DT468" s="36">
        <v>0</v>
      </c>
      <c r="DU468" s="36">
        <v>0</v>
      </c>
      <c r="DV468" s="36">
        <v>0</v>
      </c>
      <c r="DW468" s="36">
        <v>0</v>
      </c>
      <c r="DX468" s="36">
        <v>0</v>
      </c>
      <c r="DY468" s="36">
        <v>0</v>
      </c>
      <c r="DZ468" s="36">
        <v>0</v>
      </c>
      <c r="EA468" s="36">
        <v>0</v>
      </c>
      <c r="EB468" s="36">
        <v>0</v>
      </c>
      <c r="EC468" s="36">
        <v>0</v>
      </c>
      <c r="ED468" s="36">
        <v>0</v>
      </c>
      <c r="EE468" s="36">
        <v>0</v>
      </c>
      <c r="EF468" s="36">
        <v>0</v>
      </c>
      <c r="EG468" s="36">
        <v>0</v>
      </c>
      <c r="EH468" s="36">
        <v>0</v>
      </c>
      <c r="EI468" s="36">
        <v>0</v>
      </c>
      <c r="EJ468" s="36">
        <v>0</v>
      </c>
      <c r="EK468" s="36">
        <v>0</v>
      </c>
      <c r="EL468" s="36">
        <v>0</v>
      </c>
      <c r="EM468" s="36">
        <v>0</v>
      </c>
      <c r="EN468" s="36">
        <v>0</v>
      </c>
      <c r="EO468" s="36">
        <v>0</v>
      </c>
      <c r="EP468" s="36">
        <v>0</v>
      </c>
      <c r="EQ468" s="36">
        <v>0</v>
      </c>
      <c r="ER468" s="36">
        <v>0</v>
      </c>
      <c r="ES468" s="36">
        <v>0</v>
      </c>
      <c r="ET468" s="36">
        <v>0</v>
      </c>
      <c r="EU468" s="36">
        <v>0</v>
      </c>
      <c r="EV468" s="36">
        <v>0</v>
      </c>
      <c r="EW468" s="36">
        <v>0</v>
      </c>
      <c r="EX468" s="36">
        <v>0</v>
      </c>
      <c r="EY468" s="36">
        <v>0</v>
      </c>
      <c r="EZ468" s="36">
        <v>0</v>
      </c>
      <c r="FA468" s="36">
        <v>0</v>
      </c>
      <c r="FB468" s="36">
        <v>0</v>
      </c>
      <c r="FC468" s="36">
        <v>0</v>
      </c>
      <c r="FD468" s="36">
        <v>0</v>
      </c>
      <c r="FE468" s="36">
        <v>0</v>
      </c>
      <c r="FF468" s="36">
        <v>0</v>
      </c>
      <c r="FG468" s="36">
        <v>0</v>
      </c>
      <c r="FH468" s="36">
        <v>0</v>
      </c>
      <c r="FI468" s="36">
        <v>0</v>
      </c>
      <c r="FJ468" s="36">
        <v>0</v>
      </c>
      <c r="FK468" s="36">
        <v>0</v>
      </c>
      <c r="FL468" s="36">
        <v>0</v>
      </c>
      <c r="FM468" s="36">
        <v>0</v>
      </c>
      <c r="FN468" s="36">
        <v>0</v>
      </c>
      <c r="FO468" s="36">
        <v>0</v>
      </c>
      <c r="FP468" s="36">
        <v>0</v>
      </c>
      <c r="FQ468" s="36">
        <v>4412534</v>
      </c>
      <c r="FR468" s="36">
        <v>0</v>
      </c>
      <c r="FS468" s="37"/>
      <c r="FT468" s="39">
        <f t="shared" si="241"/>
        <v>69388</v>
      </c>
      <c r="FU468" s="39">
        <f t="shared" si="242"/>
        <v>1079</v>
      </c>
      <c r="FV468" s="39">
        <f t="shared" si="243"/>
        <v>0</v>
      </c>
      <c r="FW468" s="39">
        <f t="shared" si="244"/>
        <v>19442241</v>
      </c>
      <c r="FX468" s="39">
        <f t="shared" si="245"/>
        <v>0</v>
      </c>
      <c r="FY468" s="39">
        <f t="shared" si="246"/>
        <v>401027</v>
      </c>
      <c r="FZ468" s="39">
        <f t="shared" si="247"/>
        <v>0</v>
      </c>
      <c r="GA468" s="39">
        <f t="shared" si="248"/>
        <v>343848</v>
      </c>
      <c r="GB468" s="39">
        <f t="shared" si="249"/>
        <v>2966280</v>
      </c>
      <c r="GC468" s="39">
        <f t="shared" si="250"/>
        <v>0</v>
      </c>
      <c r="GD468" s="39">
        <f t="shared" si="251"/>
        <v>0</v>
      </c>
      <c r="GE468" s="39">
        <f t="shared" si="252"/>
        <v>0</v>
      </c>
      <c r="GF468" s="39"/>
      <c r="GG468" s="39"/>
      <c r="GH468" s="39">
        <f t="shared" si="253"/>
        <v>0</v>
      </c>
      <c r="GI468" s="39">
        <f t="shared" si="254"/>
        <v>0</v>
      </c>
      <c r="GJ468" s="39">
        <f t="shared" si="255"/>
        <v>23223863</v>
      </c>
      <c r="GK468" s="39"/>
      <c r="GL468" s="39">
        <f t="shared" si="256"/>
        <v>0</v>
      </c>
      <c r="GM468" s="39"/>
      <c r="GN468" s="39">
        <f t="shared" si="261"/>
        <v>0</v>
      </c>
      <c r="GO468" s="40">
        <f t="shared" si="257"/>
        <v>4412534</v>
      </c>
      <c r="GP468" s="40">
        <f t="shared" si="258"/>
        <v>27636397</v>
      </c>
      <c r="GQ468" s="40">
        <f t="shared" si="259"/>
        <v>27636397</v>
      </c>
      <c r="GR468" s="39" t="str">
        <f>IFERROR(VLOOKUP(CONCATENATE(C468,R468,S468),'Clientes Afectados'!$L$4:$M$249,2,0),"NO")</f>
        <v>NO</v>
      </c>
      <c r="GS468" s="64">
        <f t="shared" si="260"/>
        <v>30</v>
      </c>
      <c r="GT468" s="39" t="e">
        <f>+IF(GS468&gt;#REF!,"SI","NO")</f>
        <v>#REF!</v>
      </c>
    </row>
    <row r="469" spans="1:202" x14ac:dyDescent="0.25">
      <c r="A469" s="35">
        <v>42826</v>
      </c>
      <c r="B469" s="36">
        <v>1594986</v>
      </c>
      <c r="C469" s="36">
        <v>985980</v>
      </c>
      <c r="D469" s="36">
        <v>985980</v>
      </c>
      <c r="E469" s="37" t="s">
        <v>349</v>
      </c>
      <c r="F469" s="37" t="s">
        <v>229</v>
      </c>
      <c r="G469" s="37" t="s">
        <v>329</v>
      </c>
      <c r="H469" s="85" t="s">
        <v>231</v>
      </c>
      <c r="I469" s="37" t="s">
        <v>232</v>
      </c>
      <c r="J469" s="37" t="s">
        <v>233</v>
      </c>
      <c r="K469" s="37" t="s">
        <v>234</v>
      </c>
      <c r="L469" s="37" t="s">
        <v>235</v>
      </c>
      <c r="M469" s="37" t="s">
        <v>279</v>
      </c>
      <c r="N469" s="37" t="s">
        <v>330</v>
      </c>
      <c r="O469" s="37" t="s">
        <v>330</v>
      </c>
      <c r="P469" s="37" t="s">
        <v>239</v>
      </c>
      <c r="Q469" s="37" t="s">
        <v>240</v>
      </c>
      <c r="R469" s="38">
        <v>42800</v>
      </c>
      <c r="S469" s="38">
        <v>42830</v>
      </c>
      <c r="T469" s="38">
        <v>42832</v>
      </c>
      <c r="U469" s="36">
        <v>193661787</v>
      </c>
      <c r="V469" s="36">
        <v>77963</v>
      </c>
      <c r="W469" s="36">
        <v>0</v>
      </c>
      <c r="X469" s="36">
        <v>12924</v>
      </c>
      <c r="Y469" s="36">
        <v>0</v>
      </c>
      <c r="Z469" s="36">
        <v>0</v>
      </c>
      <c r="AA469" s="36">
        <v>0</v>
      </c>
      <c r="AB469" s="36">
        <v>0</v>
      </c>
      <c r="AC469" s="36">
        <v>0</v>
      </c>
      <c r="AD469" s="36">
        <v>148</v>
      </c>
      <c r="AE469" s="36">
        <v>196</v>
      </c>
      <c r="AF469" s="36">
        <v>148</v>
      </c>
      <c r="AG469" s="36">
        <v>150</v>
      </c>
      <c r="AH469" s="36">
        <v>82572</v>
      </c>
      <c r="AI469" s="36">
        <v>1284</v>
      </c>
      <c r="AJ469" s="36">
        <v>0</v>
      </c>
      <c r="AK469" s="36">
        <v>5590875</v>
      </c>
      <c r="AL469" s="36"/>
      <c r="AM469" s="36"/>
      <c r="AN469" s="36">
        <v>0</v>
      </c>
      <c r="AO469" s="36"/>
      <c r="AP469" s="36"/>
      <c r="AQ469" s="36">
        <v>0</v>
      </c>
      <c r="AR469" s="36">
        <v>0</v>
      </c>
      <c r="AS469" s="36">
        <v>0</v>
      </c>
      <c r="AT469" s="36">
        <v>115321</v>
      </c>
      <c r="AU469" s="36">
        <v>0</v>
      </c>
      <c r="AV469" s="36">
        <v>0</v>
      </c>
      <c r="AW469" s="36"/>
      <c r="AX469" s="36">
        <v>0</v>
      </c>
      <c r="AY469" s="36">
        <v>123984</v>
      </c>
      <c r="AZ469" s="36">
        <v>866163</v>
      </c>
      <c r="BA469" s="36">
        <v>0</v>
      </c>
      <c r="BB469" s="36">
        <v>0</v>
      </c>
      <c r="BC469" s="36">
        <v>0</v>
      </c>
      <c r="BD469" s="36">
        <v>0</v>
      </c>
      <c r="BE469" s="36">
        <v>0</v>
      </c>
      <c r="BF469" s="36">
        <v>0</v>
      </c>
      <c r="BG469" s="36">
        <v>0</v>
      </c>
      <c r="BH469" s="36">
        <v>0</v>
      </c>
      <c r="BI469" s="36">
        <v>0</v>
      </c>
      <c r="BJ469" s="36">
        <v>0</v>
      </c>
      <c r="BK469" s="36">
        <v>0</v>
      </c>
      <c r="BL469" s="36">
        <v>0</v>
      </c>
      <c r="BM469" s="36">
        <v>0</v>
      </c>
      <c r="BN469" s="36">
        <v>0</v>
      </c>
      <c r="BO469" s="36">
        <v>0</v>
      </c>
      <c r="BP469" s="36">
        <v>0</v>
      </c>
      <c r="BQ469" s="36">
        <v>0</v>
      </c>
      <c r="BR469" s="36">
        <v>0</v>
      </c>
      <c r="BS469" s="36">
        <v>0</v>
      </c>
      <c r="BT469" s="36">
        <v>0</v>
      </c>
      <c r="BU469" s="36">
        <v>0</v>
      </c>
      <c r="BV469" s="36">
        <v>0</v>
      </c>
      <c r="BW469" s="36">
        <v>0</v>
      </c>
      <c r="BX469" s="36">
        <v>0</v>
      </c>
      <c r="BY469" s="36">
        <v>0</v>
      </c>
      <c r="BZ469" s="36">
        <v>0</v>
      </c>
      <c r="CA469" s="36">
        <v>0</v>
      </c>
      <c r="CB469" s="36">
        <v>0</v>
      </c>
      <c r="CC469" s="36">
        <v>0</v>
      </c>
      <c r="CD469" s="36">
        <v>5697645</v>
      </c>
      <c r="CE469" s="36">
        <v>6780198</v>
      </c>
      <c r="CF469" s="36">
        <v>0</v>
      </c>
      <c r="CG469" s="36">
        <v>1082553</v>
      </c>
      <c r="CH469" s="36">
        <v>0</v>
      </c>
      <c r="CI469" s="36">
        <v>0</v>
      </c>
      <c r="CJ469" s="36">
        <v>0</v>
      </c>
      <c r="CK469" s="36">
        <v>0</v>
      </c>
      <c r="CL469" s="36">
        <v>1082553</v>
      </c>
      <c r="CM469" s="36">
        <v>-6780198</v>
      </c>
      <c r="CN469" s="36">
        <v>0</v>
      </c>
      <c r="CO469" s="36">
        <v>0</v>
      </c>
      <c r="CP469" s="36">
        <v>0</v>
      </c>
      <c r="CQ469" s="36">
        <v>0</v>
      </c>
      <c r="CR469" s="36">
        <v>0</v>
      </c>
      <c r="CS469" s="36">
        <v>0</v>
      </c>
      <c r="CT469" s="36">
        <v>0</v>
      </c>
      <c r="CU469" s="36">
        <v>0</v>
      </c>
      <c r="CV469" s="36">
        <v>0</v>
      </c>
      <c r="CW469" s="36">
        <v>0</v>
      </c>
      <c r="CX469" s="36">
        <v>0</v>
      </c>
      <c r="CY469" s="36">
        <v>0</v>
      </c>
      <c r="CZ469" s="36">
        <v>0</v>
      </c>
      <c r="DA469" s="36">
        <v>0</v>
      </c>
      <c r="DB469" s="36">
        <v>0</v>
      </c>
      <c r="DC469" s="36">
        <v>0</v>
      </c>
      <c r="DD469" s="36">
        <v>0</v>
      </c>
      <c r="DE469" s="36">
        <v>-6780198</v>
      </c>
      <c r="DF469" s="36">
        <v>0</v>
      </c>
      <c r="DG469" s="36">
        <v>0</v>
      </c>
      <c r="DH469" s="36">
        <v>0</v>
      </c>
      <c r="DI469" s="36">
        <v>0</v>
      </c>
      <c r="DJ469" s="36">
        <v>0</v>
      </c>
      <c r="DK469" s="36">
        <v>0</v>
      </c>
      <c r="DL469" s="36">
        <v>0</v>
      </c>
      <c r="DM469" s="36">
        <v>0</v>
      </c>
      <c r="DN469" s="36">
        <v>0</v>
      </c>
      <c r="DO469" s="36">
        <v>0</v>
      </c>
      <c r="DP469" s="36">
        <v>0</v>
      </c>
      <c r="DQ469" s="36">
        <v>0</v>
      </c>
      <c r="DR469" s="36">
        <v>0</v>
      </c>
      <c r="DS469" s="36">
        <v>0</v>
      </c>
      <c r="DT469" s="36">
        <v>0</v>
      </c>
      <c r="DU469" s="36">
        <v>0</v>
      </c>
      <c r="DV469" s="36">
        <v>0</v>
      </c>
      <c r="DW469" s="36">
        <v>0</v>
      </c>
      <c r="DX469" s="36">
        <v>0</v>
      </c>
      <c r="DY469" s="36">
        <v>0</v>
      </c>
      <c r="DZ469" s="36">
        <v>0</v>
      </c>
      <c r="EA469" s="36">
        <v>0</v>
      </c>
      <c r="EB469" s="36">
        <v>0</v>
      </c>
      <c r="EC469" s="36">
        <v>0</v>
      </c>
      <c r="ED469" s="36">
        <v>0</v>
      </c>
      <c r="EE469" s="36">
        <v>0</v>
      </c>
      <c r="EF469" s="36">
        <v>0</v>
      </c>
      <c r="EG469" s="36">
        <v>0</v>
      </c>
      <c r="EH469" s="36">
        <v>0</v>
      </c>
      <c r="EI469" s="36">
        <v>0</v>
      </c>
      <c r="EJ469" s="36">
        <v>0</v>
      </c>
      <c r="EK469" s="36">
        <v>0</v>
      </c>
      <c r="EL469" s="36">
        <v>0</v>
      </c>
      <c r="EM469" s="36">
        <v>0</v>
      </c>
      <c r="EN469" s="36">
        <v>0</v>
      </c>
      <c r="EO469" s="36">
        <v>0</v>
      </c>
      <c r="EP469" s="36">
        <v>0</v>
      </c>
      <c r="EQ469" s="36">
        <v>0</v>
      </c>
      <c r="ER469" s="36">
        <v>0</v>
      </c>
      <c r="ES469" s="36">
        <v>0</v>
      </c>
      <c r="ET469" s="36">
        <v>0</v>
      </c>
      <c r="EU469" s="36">
        <v>0</v>
      </c>
      <c r="EV469" s="36">
        <v>0</v>
      </c>
      <c r="EW469" s="36">
        <v>0</v>
      </c>
      <c r="EX469" s="36">
        <v>0</v>
      </c>
      <c r="EY469" s="36">
        <v>0</v>
      </c>
      <c r="EZ469" s="36">
        <v>0</v>
      </c>
      <c r="FA469" s="36">
        <v>0</v>
      </c>
      <c r="FB469" s="36">
        <v>0</v>
      </c>
      <c r="FC469" s="36">
        <v>0</v>
      </c>
      <c r="FD469" s="36">
        <v>0</v>
      </c>
      <c r="FE469" s="36">
        <v>0</v>
      </c>
      <c r="FF469" s="36">
        <v>0</v>
      </c>
      <c r="FG469" s="36">
        <v>0</v>
      </c>
      <c r="FH469" s="36">
        <v>0</v>
      </c>
      <c r="FI469" s="36">
        <v>0</v>
      </c>
      <c r="FJ469" s="36">
        <v>0</v>
      </c>
      <c r="FK469" s="36">
        <v>0</v>
      </c>
      <c r="FL469" s="36">
        <v>0</v>
      </c>
      <c r="FM469" s="36">
        <v>0</v>
      </c>
      <c r="FN469" s="36">
        <v>0</v>
      </c>
      <c r="FO469" s="36">
        <v>0</v>
      </c>
      <c r="FP469" s="36">
        <v>0</v>
      </c>
      <c r="FQ469" s="36">
        <v>1082553</v>
      </c>
      <c r="FR469" s="36">
        <v>0</v>
      </c>
      <c r="FS469" s="37"/>
      <c r="FT469" s="39">
        <f t="shared" si="241"/>
        <v>69388</v>
      </c>
      <c r="FU469" s="39">
        <f t="shared" si="242"/>
        <v>1079</v>
      </c>
      <c r="FV469" s="39">
        <f t="shared" si="243"/>
        <v>0</v>
      </c>
      <c r="FW469" s="39">
        <f t="shared" si="244"/>
        <v>4698214</v>
      </c>
      <c r="FX469" s="39">
        <f t="shared" si="245"/>
        <v>0</v>
      </c>
      <c r="FY469" s="39">
        <f t="shared" si="246"/>
        <v>96908</v>
      </c>
      <c r="FZ469" s="39">
        <f t="shared" si="247"/>
        <v>0</v>
      </c>
      <c r="GA469" s="39">
        <f t="shared" si="248"/>
        <v>104188</v>
      </c>
      <c r="GB469" s="39">
        <f t="shared" si="249"/>
        <v>727868</v>
      </c>
      <c r="GC469" s="39">
        <f t="shared" si="250"/>
        <v>0</v>
      </c>
      <c r="GD469" s="39">
        <f t="shared" si="251"/>
        <v>0</v>
      </c>
      <c r="GE469" s="39">
        <f t="shared" si="252"/>
        <v>0</v>
      </c>
      <c r="GF469" s="39"/>
      <c r="GG469" s="39"/>
      <c r="GH469" s="39">
        <f t="shared" si="253"/>
        <v>0</v>
      </c>
      <c r="GI469" s="39">
        <f t="shared" si="254"/>
        <v>0</v>
      </c>
      <c r="GJ469" s="39">
        <f t="shared" si="255"/>
        <v>5697645</v>
      </c>
      <c r="GK469" s="39"/>
      <c r="GL469" s="39">
        <f t="shared" si="256"/>
        <v>0</v>
      </c>
      <c r="GM469" s="39"/>
      <c r="GN469" s="39">
        <f t="shared" si="261"/>
        <v>0</v>
      </c>
      <c r="GO469" s="40">
        <f t="shared" si="257"/>
        <v>1082553</v>
      </c>
      <c r="GP469" s="40">
        <f t="shared" si="258"/>
        <v>6780198</v>
      </c>
      <c r="GQ469" s="40">
        <f t="shared" si="259"/>
        <v>6780198</v>
      </c>
      <c r="GR469" s="39" t="str">
        <f>IFERROR(VLOOKUP(CONCATENATE(C469,R469,S469),'Clientes Afectados'!$L$4:$M$249,2,0),"NO")</f>
        <v>NO</v>
      </c>
      <c r="GS469" s="64">
        <f t="shared" si="260"/>
        <v>30</v>
      </c>
      <c r="GT469" s="39" t="e">
        <f>+IF(GS469&gt;#REF!,"SI","NO")</f>
        <v>#REF!</v>
      </c>
    </row>
    <row r="470" spans="1:202" x14ac:dyDescent="0.25">
      <c r="A470" s="35">
        <v>42826</v>
      </c>
      <c r="B470" s="36">
        <v>1594986</v>
      </c>
      <c r="C470" s="36">
        <v>1027882</v>
      </c>
      <c r="D470" s="36">
        <v>1027882</v>
      </c>
      <c r="E470" s="37" t="s">
        <v>350</v>
      </c>
      <c r="F470" s="37" t="s">
        <v>229</v>
      </c>
      <c r="G470" s="37" t="s">
        <v>332</v>
      </c>
      <c r="H470" s="85" t="s">
        <v>231</v>
      </c>
      <c r="I470" s="37" t="s">
        <v>244</v>
      </c>
      <c r="J470" s="37" t="s">
        <v>233</v>
      </c>
      <c r="K470" s="37" t="s">
        <v>234</v>
      </c>
      <c r="L470" s="37" t="s">
        <v>235</v>
      </c>
      <c r="M470" s="37" t="s">
        <v>279</v>
      </c>
      <c r="N470" s="37" t="s">
        <v>280</v>
      </c>
      <c r="O470" s="37" t="s">
        <v>280</v>
      </c>
      <c r="P470" s="37" t="s">
        <v>239</v>
      </c>
      <c r="Q470" s="37" t="s">
        <v>240</v>
      </c>
      <c r="R470" s="38">
        <v>42800</v>
      </c>
      <c r="S470" s="38">
        <v>42830</v>
      </c>
      <c r="T470" s="38">
        <v>42832</v>
      </c>
      <c r="U470" s="36">
        <v>193661787</v>
      </c>
      <c r="V470" s="36">
        <v>0</v>
      </c>
      <c r="W470" s="36">
        <v>0</v>
      </c>
      <c r="X470" s="36">
        <v>0</v>
      </c>
      <c r="Y470" s="36">
        <v>0</v>
      </c>
      <c r="Z470" s="36">
        <v>0</v>
      </c>
      <c r="AA470" s="36">
        <v>0</v>
      </c>
      <c r="AB470" s="36">
        <v>0</v>
      </c>
      <c r="AC470" s="36">
        <v>307604</v>
      </c>
      <c r="AD470" s="36">
        <v>0</v>
      </c>
      <c r="AE470" s="36">
        <v>0</v>
      </c>
      <c r="AF470" s="36">
        <v>0</v>
      </c>
      <c r="AG470" s="36">
        <v>0</v>
      </c>
      <c r="AH470" s="36">
        <v>82572</v>
      </c>
      <c r="AI470" s="36">
        <v>1284</v>
      </c>
      <c r="AJ470" s="36">
        <v>0</v>
      </c>
      <c r="AK470" s="36">
        <v>22058867</v>
      </c>
      <c r="AL470" s="36"/>
      <c r="AM470" s="36"/>
      <c r="AN470" s="36">
        <v>0</v>
      </c>
      <c r="AO470" s="36"/>
      <c r="AP470" s="36"/>
      <c r="AQ470" s="36">
        <v>0</v>
      </c>
      <c r="AR470" s="36">
        <v>0</v>
      </c>
      <c r="AS470" s="36">
        <v>0</v>
      </c>
      <c r="AT470" s="36">
        <v>0</v>
      </c>
      <c r="AU470" s="36">
        <v>0</v>
      </c>
      <c r="AV470" s="36">
        <v>0</v>
      </c>
      <c r="AW470" s="36"/>
      <c r="AX470" s="36">
        <v>0</v>
      </c>
      <c r="AY470" s="36">
        <v>407601</v>
      </c>
      <c r="AZ470" s="36">
        <v>0</v>
      </c>
      <c r="BA470" s="36">
        <v>0</v>
      </c>
      <c r="BB470" s="36">
        <v>0</v>
      </c>
      <c r="BC470" s="36">
        <v>0</v>
      </c>
      <c r="BD470" s="36">
        <v>0</v>
      </c>
      <c r="BE470" s="36">
        <v>0</v>
      </c>
      <c r="BF470" s="36">
        <v>0</v>
      </c>
      <c r="BG470" s="36">
        <v>0</v>
      </c>
      <c r="BH470" s="36">
        <v>0</v>
      </c>
      <c r="BI470" s="36">
        <v>0</v>
      </c>
      <c r="BJ470" s="36">
        <v>0</v>
      </c>
      <c r="BK470" s="36">
        <v>0</v>
      </c>
      <c r="BL470" s="36">
        <v>0</v>
      </c>
      <c r="BM470" s="36">
        <v>0</v>
      </c>
      <c r="BN470" s="36">
        <v>0</v>
      </c>
      <c r="BO470" s="36">
        <v>0</v>
      </c>
      <c r="BP470" s="36">
        <v>0</v>
      </c>
      <c r="BQ470" s="36">
        <v>0</v>
      </c>
      <c r="BR470" s="36">
        <v>0</v>
      </c>
      <c r="BS470" s="36">
        <v>0</v>
      </c>
      <c r="BT470" s="36">
        <v>0</v>
      </c>
      <c r="BU470" s="36">
        <v>0</v>
      </c>
      <c r="BV470" s="36">
        <v>0</v>
      </c>
      <c r="BW470" s="36">
        <v>0</v>
      </c>
      <c r="BX470" s="36">
        <v>0</v>
      </c>
      <c r="BY470" s="36">
        <v>0</v>
      </c>
      <c r="BZ470" s="36">
        <v>0</v>
      </c>
      <c r="CA470" s="36">
        <v>0</v>
      </c>
      <c r="CB470" s="36">
        <v>0</v>
      </c>
      <c r="CC470" s="36">
        <v>0</v>
      </c>
      <c r="CD470" s="36">
        <v>18949852</v>
      </c>
      <c r="CE470" s="36">
        <v>22550324</v>
      </c>
      <c r="CF470" s="36">
        <v>0</v>
      </c>
      <c r="CG470" s="36">
        <v>3600472</v>
      </c>
      <c r="CH470" s="36">
        <v>0</v>
      </c>
      <c r="CI470" s="36">
        <v>0</v>
      </c>
      <c r="CJ470" s="36">
        <v>0</v>
      </c>
      <c r="CK470" s="36">
        <v>0</v>
      </c>
      <c r="CL470" s="36">
        <v>3600472</v>
      </c>
      <c r="CM470" s="36">
        <v>-22550324</v>
      </c>
      <c r="CN470" s="36">
        <v>0</v>
      </c>
      <c r="CO470" s="36">
        <v>0</v>
      </c>
      <c r="CP470" s="36">
        <v>0</v>
      </c>
      <c r="CQ470" s="36">
        <v>0</v>
      </c>
      <c r="CR470" s="36">
        <v>0</v>
      </c>
      <c r="CS470" s="36">
        <v>0</v>
      </c>
      <c r="CT470" s="36">
        <v>0</v>
      </c>
      <c r="CU470" s="36">
        <v>0</v>
      </c>
      <c r="CV470" s="36">
        <v>0</v>
      </c>
      <c r="CW470" s="36">
        <v>0</v>
      </c>
      <c r="CX470" s="36">
        <v>0</v>
      </c>
      <c r="CY470" s="36">
        <v>0</v>
      </c>
      <c r="CZ470" s="36">
        <v>0</v>
      </c>
      <c r="DA470" s="36">
        <v>0</v>
      </c>
      <c r="DB470" s="36">
        <v>0</v>
      </c>
      <c r="DC470" s="36">
        <v>0</v>
      </c>
      <c r="DD470" s="36">
        <v>0</v>
      </c>
      <c r="DE470" s="36">
        <v>-22550324</v>
      </c>
      <c r="DF470" s="36">
        <v>0</v>
      </c>
      <c r="DG470" s="36">
        <v>0</v>
      </c>
      <c r="DH470" s="36">
        <v>0</v>
      </c>
      <c r="DI470" s="36">
        <v>0</v>
      </c>
      <c r="DJ470" s="36">
        <v>0</v>
      </c>
      <c r="DK470" s="36">
        <v>0</v>
      </c>
      <c r="DL470" s="36">
        <v>0</v>
      </c>
      <c r="DM470" s="36">
        <v>0</v>
      </c>
      <c r="DN470" s="36">
        <v>0</v>
      </c>
      <c r="DO470" s="36">
        <v>0</v>
      </c>
      <c r="DP470" s="36">
        <v>0</v>
      </c>
      <c r="DQ470" s="36">
        <v>0</v>
      </c>
      <c r="DR470" s="36">
        <v>0</v>
      </c>
      <c r="DS470" s="36">
        <v>0</v>
      </c>
      <c r="DT470" s="36">
        <v>0</v>
      </c>
      <c r="DU470" s="36">
        <v>0</v>
      </c>
      <c r="DV470" s="36">
        <v>0</v>
      </c>
      <c r="DW470" s="36">
        <v>0</v>
      </c>
      <c r="DX470" s="36">
        <v>0</v>
      </c>
      <c r="DY470" s="36">
        <v>0</v>
      </c>
      <c r="DZ470" s="36">
        <v>0</v>
      </c>
      <c r="EA470" s="36">
        <v>0</v>
      </c>
      <c r="EB470" s="36">
        <v>0</v>
      </c>
      <c r="EC470" s="36">
        <v>0</v>
      </c>
      <c r="ED470" s="36">
        <v>0</v>
      </c>
      <c r="EE470" s="36">
        <v>0</v>
      </c>
      <c r="EF470" s="36">
        <v>0</v>
      </c>
      <c r="EG470" s="36">
        <v>0</v>
      </c>
      <c r="EH470" s="36">
        <v>0</v>
      </c>
      <c r="EI470" s="36">
        <v>0</v>
      </c>
      <c r="EJ470" s="36">
        <v>0</v>
      </c>
      <c r="EK470" s="36">
        <v>0</v>
      </c>
      <c r="EL470" s="36">
        <v>0</v>
      </c>
      <c r="EM470" s="36">
        <v>0</v>
      </c>
      <c r="EN470" s="36">
        <v>0</v>
      </c>
      <c r="EO470" s="36">
        <v>0</v>
      </c>
      <c r="EP470" s="36">
        <v>0</v>
      </c>
      <c r="EQ470" s="36">
        <v>0</v>
      </c>
      <c r="ER470" s="36">
        <v>0</v>
      </c>
      <c r="ES470" s="36">
        <v>0</v>
      </c>
      <c r="ET470" s="36">
        <v>0</v>
      </c>
      <c r="EU470" s="36">
        <v>0</v>
      </c>
      <c r="EV470" s="36">
        <v>0</v>
      </c>
      <c r="EW470" s="36">
        <v>0</v>
      </c>
      <c r="EX470" s="36">
        <v>0</v>
      </c>
      <c r="EY470" s="36">
        <v>0</v>
      </c>
      <c r="EZ470" s="36">
        <v>0</v>
      </c>
      <c r="FA470" s="36">
        <v>0</v>
      </c>
      <c r="FB470" s="36">
        <v>0</v>
      </c>
      <c r="FC470" s="36">
        <v>0</v>
      </c>
      <c r="FD470" s="36">
        <v>0</v>
      </c>
      <c r="FE470" s="36">
        <v>0</v>
      </c>
      <c r="FF470" s="36">
        <v>0</v>
      </c>
      <c r="FG470" s="36">
        <v>0</v>
      </c>
      <c r="FH470" s="36">
        <v>0</v>
      </c>
      <c r="FI470" s="36">
        <v>0</v>
      </c>
      <c r="FJ470" s="36">
        <v>0</v>
      </c>
      <c r="FK470" s="36">
        <v>0</v>
      </c>
      <c r="FL470" s="36">
        <v>0</v>
      </c>
      <c r="FM470" s="36">
        <v>0</v>
      </c>
      <c r="FN470" s="36">
        <v>0</v>
      </c>
      <c r="FO470" s="36">
        <v>0</v>
      </c>
      <c r="FP470" s="36">
        <v>0</v>
      </c>
      <c r="FQ470" s="36">
        <v>3600472</v>
      </c>
      <c r="FR470" s="36">
        <v>0</v>
      </c>
      <c r="FS470" s="37"/>
      <c r="FT470" s="39">
        <f t="shared" si="241"/>
        <v>69388</v>
      </c>
      <c r="FU470" s="39">
        <f t="shared" si="242"/>
        <v>1079</v>
      </c>
      <c r="FV470" s="39">
        <f t="shared" si="243"/>
        <v>0</v>
      </c>
      <c r="FW470" s="39">
        <f t="shared" si="244"/>
        <v>18536863</v>
      </c>
      <c r="FX470" s="39">
        <f t="shared" si="245"/>
        <v>0</v>
      </c>
      <c r="FY470" s="39">
        <f t="shared" si="246"/>
        <v>0</v>
      </c>
      <c r="FZ470" s="39">
        <f t="shared" si="247"/>
        <v>0</v>
      </c>
      <c r="GA470" s="39">
        <f t="shared" si="248"/>
        <v>342522</v>
      </c>
      <c r="GB470" s="39">
        <f t="shared" si="249"/>
        <v>0</v>
      </c>
      <c r="GC470" s="39">
        <f t="shared" si="250"/>
        <v>0</v>
      </c>
      <c r="GD470" s="39">
        <f t="shared" si="251"/>
        <v>0</v>
      </c>
      <c r="GE470" s="39">
        <f t="shared" si="252"/>
        <v>0</v>
      </c>
      <c r="GF470" s="39"/>
      <c r="GG470" s="39"/>
      <c r="GH470" s="39">
        <f t="shared" si="253"/>
        <v>0</v>
      </c>
      <c r="GI470" s="39">
        <f t="shared" si="254"/>
        <v>0</v>
      </c>
      <c r="GJ470" s="39">
        <f t="shared" si="255"/>
        <v>18949852</v>
      </c>
      <c r="GK470" s="39"/>
      <c r="GL470" s="39">
        <f t="shared" si="256"/>
        <v>0</v>
      </c>
      <c r="GM470" s="39"/>
      <c r="GN470" s="39">
        <f t="shared" si="261"/>
        <v>0</v>
      </c>
      <c r="GO470" s="40">
        <f t="shared" si="257"/>
        <v>3600472</v>
      </c>
      <c r="GP470" s="40">
        <f t="shared" si="258"/>
        <v>22550324</v>
      </c>
      <c r="GQ470" s="40">
        <f t="shared" si="259"/>
        <v>22550324</v>
      </c>
      <c r="GR470" s="39" t="str">
        <f>IFERROR(VLOOKUP(CONCATENATE(C470,R470,S470),'Clientes Afectados'!$L$4:$M$249,2,0),"NO")</f>
        <v>NO</v>
      </c>
      <c r="GS470" s="64">
        <f t="shared" si="260"/>
        <v>30</v>
      </c>
      <c r="GT470" s="39" t="e">
        <f>+IF(GS470&gt;#REF!,"SI","NO")</f>
        <v>#REF!</v>
      </c>
    </row>
    <row r="471" spans="1:202" x14ac:dyDescent="0.25">
      <c r="A471" s="35">
        <v>42826</v>
      </c>
      <c r="B471" s="36">
        <v>1594986</v>
      </c>
      <c r="C471" s="36">
        <v>1263130</v>
      </c>
      <c r="D471" s="36">
        <v>1263130</v>
      </c>
      <c r="E471" s="37" t="s">
        <v>267</v>
      </c>
      <c r="F471" s="37" t="s">
        <v>229</v>
      </c>
      <c r="G471" s="37" t="s">
        <v>268</v>
      </c>
      <c r="H471" s="85" t="s">
        <v>231</v>
      </c>
      <c r="I471" s="37" t="s">
        <v>262</v>
      </c>
      <c r="J471" s="37" t="s">
        <v>233</v>
      </c>
      <c r="K471" s="37" t="s">
        <v>234</v>
      </c>
      <c r="L471" s="37" t="s">
        <v>235</v>
      </c>
      <c r="M471" s="37" t="s">
        <v>269</v>
      </c>
      <c r="N471" s="37" t="s">
        <v>270</v>
      </c>
      <c r="O471" s="37" t="s">
        <v>270</v>
      </c>
      <c r="P471" s="37" t="s">
        <v>239</v>
      </c>
      <c r="Q471" s="37" t="s">
        <v>240</v>
      </c>
      <c r="R471" s="38">
        <v>42800</v>
      </c>
      <c r="S471" s="38">
        <v>42830</v>
      </c>
      <c r="T471" s="38">
        <v>42832</v>
      </c>
      <c r="U471" s="36">
        <v>193661787</v>
      </c>
      <c r="V471" s="36">
        <v>27734</v>
      </c>
      <c r="W471" s="36">
        <v>0</v>
      </c>
      <c r="X471" s="36">
        <v>5858</v>
      </c>
      <c r="Y471" s="36">
        <v>0</v>
      </c>
      <c r="Z471" s="36">
        <v>0</v>
      </c>
      <c r="AA471" s="36">
        <v>0</v>
      </c>
      <c r="AB471" s="36">
        <v>0</v>
      </c>
      <c r="AC471" s="36">
        <v>0</v>
      </c>
      <c r="AD471" s="36">
        <v>51</v>
      </c>
      <c r="AE471" s="36">
        <v>52</v>
      </c>
      <c r="AF471" s="36">
        <v>49</v>
      </c>
      <c r="AG471" s="36">
        <v>49</v>
      </c>
      <c r="AH471" s="36">
        <v>0</v>
      </c>
      <c r="AI471" s="36">
        <v>1284</v>
      </c>
      <c r="AJ471" s="36">
        <v>0</v>
      </c>
      <c r="AK471" s="36">
        <v>1988858</v>
      </c>
      <c r="AL471" s="36"/>
      <c r="AM471" s="36"/>
      <c r="AN471" s="36">
        <v>0</v>
      </c>
      <c r="AO471" s="36"/>
      <c r="AP471" s="36"/>
      <c r="AQ471" s="36">
        <v>0</v>
      </c>
      <c r="AR471" s="36">
        <v>0</v>
      </c>
      <c r="AS471" s="36">
        <v>0</v>
      </c>
      <c r="AT471" s="36">
        <v>41023</v>
      </c>
      <c r="AU471" s="36">
        <v>0</v>
      </c>
      <c r="AV471" s="36">
        <v>0</v>
      </c>
      <c r="AW471" s="36"/>
      <c r="AX471" s="36">
        <v>0</v>
      </c>
      <c r="AY471" s="36">
        <v>32809</v>
      </c>
      <c r="AZ471" s="36">
        <v>286803</v>
      </c>
      <c r="BA471" s="36">
        <v>0</v>
      </c>
      <c r="BB471" s="36">
        <v>0</v>
      </c>
      <c r="BC471" s="36">
        <v>0</v>
      </c>
      <c r="BD471" s="36">
        <v>0</v>
      </c>
      <c r="BE471" s="36">
        <v>0</v>
      </c>
      <c r="BF471" s="36">
        <v>0</v>
      </c>
      <c r="BG471" s="36">
        <v>0</v>
      </c>
      <c r="BH471" s="36">
        <v>0</v>
      </c>
      <c r="BI471" s="36">
        <v>0</v>
      </c>
      <c r="BJ471" s="36">
        <v>0</v>
      </c>
      <c r="BK471" s="36">
        <v>0</v>
      </c>
      <c r="BL471" s="36">
        <v>0</v>
      </c>
      <c r="BM471" s="36">
        <v>0</v>
      </c>
      <c r="BN471" s="36">
        <v>0</v>
      </c>
      <c r="BO471" s="36">
        <v>0</v>
      </c>
      <c r="BP471" s="36">
        <v>0</v>
      </c>
      <c r="BQ471" s="36">
        <v>0</v>
      </c>
      <c r="BR471" s="36">
        <v>0</v>
      </c>
      <c r="BS471" s="36">
        <v>0</v>
      </c>
      <c r="BT471" s="36">
        <v>0</v>
      </c>
      <c r="BU471" s="36">
        <v>0</v>
      </c>
      <c r="BV471" s="36">
        <v>0</v>
      </c>
      <c r="BW471" s="36">
        <v>0</v>
      </c>
      <c r="BX471" s="36">
        <v>0</v>
      </c>
      <c r="BY471" s="36">
        <v>0</v>
      </c>
      <c r="BZ471" s="36">
        <v>0</v>
      </c>
      <c r="CA471" s="36">
        <v>0</v>
      </c>
      <c r="CB471" s="36">
        <v>0</v>
      </c>
      <c r="CC471" s="36">
        <v>0</v>
      </c>
      <c r="CD471" s="36">
        <v>1975443</v>
      </c>
      <c r="CE471" s="36">
        <v>2350777</v>
      </c>
      <c r="CF471" s="36">
        <v>0</v>
      </c>
      <c r="CG471" s="36">
        <v>375334</v>
      </c>
      <c r="CH471" s="36">
        <v>0</v>
      </c>
      <c r="CI471" s="36">
        <v>0</v>
      </c>
      <c r="CJ471" s="36">
        <v>0</v>
      </c>
      <c r="CK471" s="36">
        <v>0</v>
      </c>
      <c r="CL471" s="36">
        <v>375334</v>
      </c>
      <c r="CM471" s="36">
        <v>-2350777</v>
      </c>
      <c r="CN471" s="36">
        <v>0</v>
      </c>
      <c r="CO471" s="36">
        <v>0</v>
      </c>
      <c r="CP471" s="36">
        <v>0</v>
      </c>
      <c r="CQ471" s="36">
        <v>0</v>
      </c>
      <c r="CR471" s="36">
        <v>0</v>
      </c>
      <c r="CS471" s="36">
        <v>0</v>
      </c>
      <c r="CT471" s="36">
        <v>0</v>
      </c>
      <c r="CU471" s="36">
        <v>0</v>
      </c>
      <c r="CV471" s="36">
        <v>0</v>
      </c>
      <c r="CW471" s="36">
        <v>0</v>
      </c>
      <c r="CX471" s="36">
        <v>0</v>
      </c>
      <c r="CY471" s="36">
        <v>0</v>
      </c>
      <c r="CZ471" s="36">
        <v>0</v>
      </c>
      <c r="DA471" s="36">
        <v>0</v>
      </c>
      <c r="DB471" s="36">
        <v>0</v>
      </c>
      <c r="DC471" s="36">
        <v>0</v>
      </c>
      <c r="DD471" s="36">
        <v>0</v>
      </c>
      <c r="DE471" s="36">
        <v>-2350777</v>
      </c>
      <c r="DF471" s="36">
        <v>0</v>
      </c>
      <c r="DG471" s="36">
        <v>0</v>
      </c>
      <c r="DH471" s="36">
        <v>0</v>
      </c>
      <c r="DI471" s="36">
        <v>0</v>
      </c>
      <c r="DJ471" s="36">
        <v>0</v>
      </c>
      <c r="DK471" s="36">
        <v>0</v>
      </c>
      <c r="DL471" s="36">
        <v>0</v>
      </c>
      <c r="DM471" s="36">
        <v>0</v>
      </c>
      <c r="DN471" s="36">
        <v>0</v>
      </c>
      <c r="DO471" s="36">
        <v>0</v>
      </c>
      <c r="DP471" s="36">
        <v>0</v>
      </c>
      <c r="DQ471" s="36">
        <v>0</v>
      </c>
      <c r="DR471" s="36">
        <v>0</v>
      </c>
      <c r="DS471" s="36">
        <v>0</v>
      </c>
      <c r="DT471" s="36">
        <v>0</v>
      </c>
      <c r="DU471" s="36">
        <v>0</v>
      </c>
      <c r="DV471" s="36">
        <v>0</v>
      </c>
      <c r="DW471" s="36">
        <v>0</v>
      </c>
      <c r="DX471" s="36">
        <v>0</v>
      </c>
      <c r="DY471" s="36">
        <v>0</v>
      </c>
      <c r="DZ471" s="36">
        <v>0</v>
      </c>
      <c r="EA471" s="36">
        <v>0</v>
      </c>
      <c r="EB471" s="36">
        <v>0</v>
      </c>
      <c r="EC471" s="36">
        <v>0</v>
      </c>
      <c r="ED471" s="36">
        <v>0</v>
      </c>
      <c r="EE471" s="36">
        <v>0</v>
      </c>
      <c r="EF471" s="36">
        <v>0</v>
      </c>
      <c r="EG471" s="36">
        <v>0</v>
      </c>
      <c r="EH471" s="36">
        <v>0</v>
      </c>
      <c r="EI471" s="36">
        <v>0</v>
      </c>
      <c r="EJ471" s="36">
        <v>0</v>
      </c>
      <c r="EK471" s="36">
        <v>0</v>
      </c>
      <c r="EL471" s="36">
        <v>0</v>
      </c>
      <c r="EM471" s="36">
        <v>0</v>
      </c>
      <c r="EN471" s="36">
        <v>0</v>
      </c>
      <c r="EO471" s="36">
        <v>0</v>
      </c>
      <c r="EP471" s="36">
        <v>0</v>
      </c>
      <c r="EQ471" s="36">
        <v>0</v>
      </c>
      <c r="ER471" s="36">
        <v>0</v>
      </c>
      <c r="ES471" s="36">
        <v>0</v>
      </c>
      <c r="ET471" s="36">
        <v>0</v>
      </c>
      <c r="EU471" s="36">
        <v>0</v>
      </c>
      <c r="EV471" s="36">
        <v>0</v>
      </c>
      <c r="EW471" s="36">
        <v>0</v>
      </c>
      <c r="EX471" s="36">
        <v>0</v>
      </c>
      <c r="EY471" s="36">
        <v>0</v>
      </c>
      <c r="EZ471" s="36">
        <v>0</v>
      </c>
      <c r="FA471" s="36">
        <v>0</v>
      </c>
      <c r="FB471" s="36">
        <v>0</v>
      </c>
      <c r="FC471" s="36">
        <v>0</v>
      </c>
      <c r="FD471" s="36">
        <v>0</v>
      </c>
      <c r="FE471" s="36">
        <v>0</v>
      </c>
      <c r="FF471" s="36">
        <v>0</v>
      </c>
      <c r="FG471" s="36">
        <v>0</v>
      </c>
      <c r="FH471" s="36">
        <v>0</v>
      </c>
      <c r="FI471" s="36">
        <v>0</v>
      </c>
      <c r="FJ471" s="36">
        <v>0</v>
      </c>
      <c r="FK471" s="36">
        <v>0</v>
      </c>
      <c r="FL471" s="36">
        <v>0</v>
      </c>
      <c r="FM471" s="36">
        <v>0</v>
      </c>
      <c r="FN471" s="36">
        <v>0</v>
      </c>
      <c r="FO471" s="36">
        <v>0</v>
      </c>
      <c r="FP471" s="36">
        <v>0</v>
      </c>
      <c r="FQ471" s="36">
        <v>375334</v>
      </c>
      <c r="FR471" s="36">
        <v>0</v>
      </c>
      <c r="FS471" s="37"/>
      <c r="FT471" s="39">
        <f t="shared" si="241"/>
        <v>0</v>
      </c>
      <c r="FU471" s="39">
        <f t="shared" si="242"/>
        <v>1079</v>
      </c>
      <c r="FV471" s="39">
        <f t="shared" si="243"/>
        <v>0</v>
      </c>
      <c r="FW471" s="39">
        <f t="shared" si="244"/>
        <v>1671309</v>
      </c>
      <c r="FX471" s="39">
        <f t="shared" si="245"/>
        <v>0</v>
      </c>
      <c r="FY471" s="39">
        <f t="shared" si="246"/>
        <v>34473</v>
      </c>
      <c r="FZ471" s="39">
        <f t="shared" si="247"/>
        <v>0</v>
      </c>
      <c r="GA471" s="39">
        <f t="shared" si="248"/>
        <v>27571</v>
      </c>
      <c r="GB471" s="39">
        <f t="shared" si="249"/>
        <v>241011</v>
      </c>
      <c r="GC471" s="39">
        <f t="shared" si="250"/>
        <v>0</v>
      </c>
      <c r="GD471" s="39">
        <f t="shared" si="251"/>
        <v>0</v>
      </c>
      <c r="GE471" s="39">
        <f t="shared" si="252"/>
        <v>0</v>
      </c>
      <c r="GF471" s="39"/>
      <c r="GG471" s="39"/>
      <c r="GH471" s="39">
        <f t="shared" si="253"/>
        <v>0</v>
      </c>
      <c r="GI471" s="39">
        <f t="shared" si="254"/>
        <v>0</v>
      </c>
      <c r="GJ471" s="39">
        <f t="shared" si="255"/>
        <v>1975443</v>
      </c>
      <c r="GK471" s="39"/>
      <c r="GL471" s="39">
        <f t="shared" si="256"/>
        <v>0</v>
      </c>
      <c r="GM471" s="39"/>
      <c r="GN471" s="39">
        <f t="shared" si="261"/>
        <v>0</v>
      </c>
      <c r="GO471" s="40">
        <f t="shared" si="257"/>
        <v>375334</v>
      </c>
      <c r="GP471" s="40">
        <f t="shared" si="258"/>
        <v>2350777</v>
      </c>
      <c r="GQ471" s="40">
        <f t="shared" si="259"/>
        <v>2350777</v>
      </c>
      <c r="GR471" s="39" t="str">
        <f>IFERROR(VLOOKUP(CONCATENATE(C471,R471,S471),'Clientes Afectados'!$L$4:$M$249,2,0),"NO")</f>
        <v>NO</v>
      </c>
      <c r="GS471" s="64">
        <f t="shared" si="260"/>
        <v>30</v>
      </c>
      <c r="GT471" s="39" t="e">
        <f>+IF(GS471&gt;#REF!,"SI","NO")</f>
        <v>#REF!</v>
      </c>
    </row>
    <row r="472" spans="1:202" x14ac:dyDescent="0.25">
      <c r="A472" s="35">
        <v>42826</v>
      </c>
      <c r="B472" s="36">
        <v>1594986</v>
      </c>
      <c r="C472" s="36">
        <v>1314153</v>
      </c>
      <c r="D472" s="36">
        <v>1314153</v>
      </c>
      <c r="E472" s="37" t="s">
        <v>271</v>
      </c>
      <c r="F472" s="37" t="s">
        <v>229</v>
      </c>
      <c r="G472" s="37" t="s">
        <v>272</v>
      </c>
      <c r="H472" s="85" t="s">
        <v>231</v>
      </c>
      <c r="I472" s="37" t="s">
        <v>262</v>
      </c>
      <c r="J472" s="37" t="s">
        <v>233</v>
      </c>
      <c r="K472" s="37" t="s">
        <v>234</v>
      </c>
      <c r="L472" s="37" t="s">
        <v>235</v>
      </c>
      <c r="M472" s="37" t="s">
        <v>245</v>
      </c>
      <c r="N472" s="37" t="s">
        <v>246</v>
      </c>
      <c r="O472" s="37" t="s">
        <v>246</v>
      </c>
      <c r="P472" s="37" t="s">
        <v>239</v>
      </c>
      <c r="Q472" s="37" t="s">
        <v>240</v>
      </c>
      <c r="R472" s="38">
        <v>42741</v>
      </c>
      <c r="S472" s="38">
        <v>42830</v>
      </c>
      <c r="T472" s="38">
        <v>42832</v>
      </c>
      <c r="U472" s="36">
        <v>193661787</v>
      </c>
      <c r="V472" s="36">
        <v>0</v>
      </c>
      <c r="W472" s="36">
        <v>0</v>
      </c>
      <c r="X472" s="36">
        <v>0</v>
      </c>
      <c r="Y472" s="36">
        <v>0</v>
      </c>
      <c r="Z472" s="36">
        <v>0</v>
      </c>
      <c r="AA472" s="36">
        <v>0</v>
      </c>
      <c r="AB472" s="36">
        <v>0</v>
      </c>
      <c r="AC472" s="36">
        <v>31601</v>
      </c>
      <c r="AD472" s="36">
        <v>0</v>
      </c>
      <c r="AE472" s="36">
        <v>0</v>
      </c>
      <c r="AF472" s="36">
        <v>0</v>
      </c>
      <c r="AG472" s="36">
        <v>0</v>
      </c>
      <c r="AH472" s="36">
        <v>0</v>
      </c>
      <c r="AI472" s="36">
        <v>1284</v>
      </c>
      <c r="AJ472" s="36">
        <v>0</v>
      </c>
      <c r="AK472" s="36">
        <v>2266168</v>
      </c>
      <c r="AL472" s="36"/>
      <c r="AM472" s="36"/>
      <c r="AN472" s="36">
        <v>0</v>
      </c>
      <c r="AO472" s="36"/>
      <c r="AP472" s="36"/>
      <c r="AQ472" s="36">
        <v>0</v>
      </c>
      <c r="AR472" s="36">
        <v>0</v>
      </c>
      <c r="AS472" s="36">
        <v>0</v>
      </c>
      <c r="AT472" s="36">
        <v>0</v>
      </c>
      <c r="AU472" s="36">
        <v>0</v>
      </c>
      <c r="AV472" s="36">
        <v>0</v>
      </c>
      <c r="AW472" s="36"/>
      <c r="AX472" s="36">
        <v>0</v>
      </c>
      <c r="AY472" s="36">
        <v>74106</v>
      </c>
      <c r="AZ472" s="36">
        <v>0</v>
      </c>
      <c r="BA472" s="36">
        <v>0</v>
      </c>
      <c r="BB472" s="36">
        <v>0</v>
      </c>
      <c r="BC472" s="36">
        <v>0</v>
      </c>
      <c r="BD472" s="36">
        <v>0</v>
      </c>
      <c r="BE472" s="36">
        <v>0</v>
      </c>
      <c r="BF472" s="36">
        <v>0</v>
      </c>
      <c r="BG472" s="36">
        <v>0</v>
      </c>
      <c r="BH472" s="36">
        <v>0</v>
      </c>
      <c r="BI472" s="36">
        <v>0</v>
      </c>
      <c r="BJ472" s="36">
        <v>0</v>
      </c>
      <c r="BK472" s="36">
        <v>0</v>
      </c>
      <c r="BL472" s="36">
        <v>0</v>
      </c>
      <c r="BM472" s="36">
        <v>0</v>
      </c>
      <c r="BN472" s="36">
        <v>0</v>
      </c>
      <c r="BO472" s="36">
        <v>0</v>
      </c>
      <c r="BP472" s="36">
        <v>0</v>
      </c>
      <c r="BQ472" s="36">
        <v>0</v>
      </c>
      <c r="BR472" s="36">
        <v>0</v>
      </c>
      <c r="BS472" s="36">
        <v>0</v>
      </c>
      <c r="BT472" s="36">
        <v>0</v>
      </c>
      <c r="BU472" s="36">
        <v>0</v>
      </c>
      <c r="BV472" s="36">
        <v>0</v>
      </c>
      <c r="BW472" s="36">
        <v>0</v>
      </c>
      <c r="BX472" s="36">
        <v>0</v>
      </c>
      <c r="BY472" s="36">
        <v>0</v>
      </c>
      <c r="BZ472" s="36">
        <v>0</v>
      </c>
      <c r="CA472" s="36">
        <v>0</v>
      </c>
      <c r="CB472" s="36">
        <v>0</v>
      </c>
      <c r="CC472" s="36">
        <v>0</v>
      </c>
      <c r="CD472" s="36">
        <v>1967696</v>
      </c>
      <c r="CE472" s="36">
        <v>2341558</v>
      </c>
      <c r="CF472" s="36">
        <v>0</v>
      </c>
      <c r="CG472" s="36">
        <v>373862</v>
      </c>
      <c r="CH472" s="36">
        <v>0</v>
      </c>
      <c r="CI472" s="36">
        <v>0</v>
      </c>
      <c r="CJ472" s="36">
        <v>0</v>
      </c>
      <c r="CK472" s="36">
        <v>0</v>
      </c>
      <c r="CL472" s="36">
        <v>373862</v>
      </c>
      <c r="CM472" s="36">
        <v>-2341558</v>
      </c>
      <c r="CN472" s="36">
        <v>0</v>
      </c>
      <c r="CO472" s="36">
        <v>0</v>
      </c>
      <c r="CP472" s="36">
        <v>0</v>
      </c>
      <c r="CQ472" s="36">
        <v>0</v>
      </c>
      <c r="CR472" s="36">
        <v>0</v>
      </c>
      <c r="CS472" s="36">
        <v>0</v>
      </c>
      <c r="CT472" s="36">
        <v>0</v>
      </c>
      <c r="CU472" s="36">
        <v>0</v>
      </c>
      <c r="CV472" s="36">
        <v>0</v>
      </c>
      <c r="CW472" s="36">
        <v>0</v>
      </c>
      <c r="CX472" s="36">
        <v>0</v>
      </c>
      <c r="CY472" s="36">
        <v>0</v>
      </c>
      <c r="CZ472" s="36">
        <v>0</v>
      </c>
      <c r="DA472" s="36">
        <v>0</v>
      </c>
      <c r="DB472" s="36">
        <v>0</v>
      </c>
      <c r="DC472" s="36">
        <v>0</v>
      </c>
      <c r="DD472" s="36">
        <v>0</v>
      </c>
      <c r="DE472" s="36">
        <v>-2341558</v>
      </c>
      <c r="DF472" s="36">
        <v>0</v>
      </c>
      <c r="DG472" s="36">
        <v>0</v>
      </c>
      <c r="DH472" s="36">
        <v>0</v>
      </c>
      <c r="DI472" s="36">
        <v>0</v>
      </c>
      <c r="DJ472" s="36">
        <v>0</v>
      </c>
      <c r="DK472" s="36">
        <v>0</v>
      </c>
      <c r="DL472" s="36">
        <v>0</v>
      </c>
      <c r="DM472" s="36">
        <v>0</v>
      </c>
      <c r="DN472" s="36">
        <v>0</v>
      </c>
      <c r="DO472" s="36">
        <v>0</v>
      </c>
      <c r="DP472" s="36">
        <v>0</v>
      </c>
      <c r="DQ472" s="36">
        <v>0</v>
      </c>
      <c r="DR472" s="36">
        <v>0</v>
      </c>
      <c r="DS472" s="36">
        <v>0</v>
      </c>
      <c r="DT472" s="36">
        <v>0</v>
      </c>
      <c r="DU472" s="36">
        <v>0</v>
      </c>
      <c r="DV472" s="36">
        <v>0</v>
      </c>
      <c r="DW472" s="36">
        <v>0</v>
      </c>
      <c r="DX472" s="36">
        <v>0</v>
      </c>
      <c r="DY472" s="36">
        <v>0</v>
      </c>
      <c r="DZ472" s="36">
        <v>0</v>
      </c>
      <c r="EA472" s="36">
        <v>0</v>
      </c>
      <c r="EB472" s="36">
        <v>0</v>
      </c>
      <c r="EC472" s="36">
        <v>0</v>
      </c>
      <c r="ED472" s="36">
        <v>0</v>
      </c>
      <c r="EE472" s="36">
        <v>0</v>
      </c>
      <c r="EF472" s="36">
        <v>0</v>
      </c>
      <c r="EG472" s="36">
        <v>0</v>
      </c>
      <c r="EH472" s="36">
        <v>0</v>
      </c>
      <c r="EI472" s="36">
        <v>0</v>
      </c>
      <c r="EJ472" s="36">
        <v>0</v>
      </c>
      <c r="EK472" s="36">
        <v>0</v>
      </c>
      <c r="EL472" s="36">
        <v>0</v>
      </c>
      <c r="EM472" s="36">
        <v>0</v>
      </c>
      <c r="EN472" s="36">
        <v>0</v>
      </c>
      <c r="EO472" s="36">
        <v>0</v>
      </c>
      <c r="EP472" s="36">
        <v>0</v>
      </c>
      <c r="EQ472" s="36">
        <v>0</v>
      </c>
      <c r="ER472" s="36">
        <v>0</v>
      </c>
      <c r="ES472" s="36">
        <v>0</v>
      </c>
      <c r="ET472" s="36">
        <v>0</v>
      </c>
      <c r="EU472" s="36">
        <v>0</v>
      </c>
      <c r="EV472" s="36">
        <v>0</v>
      </c>
      <c r="EW472" s="36">
        <v>0</v>
      </c>
      <c r="EX472" s="36">
        <v>0</v>
      </c>
      <c r="EY472" s="36">
        <v>0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0</v>
      </c>
      <c r="FF472" s="36">
        <v>0</v>
      </c>
      <c r="FG472" s="36">
        <v>0</v>
      </c>
      <c r="FH472" s="36">
        <v>0</v>
      </c>
      <c r="FI472" s="36">
        <v>0</v>
      </c>
      <c r="FJ472" s="36">
        <v>0</v>
      </c>
      <c r="FK472" s="36">
        <v>0</v>
      </c>
      <c r="FL472" s="36">
        <v>0</v>
      </c>
      <c r="FM472" s="36">
        <v>0</v>
      </c>
      <c r="FN472" s="36">
        <v>0</v>
      </c>
      <c r="FO472" s="36">
        <v>0</v>
      </c>
      <c r="FP472" s="36">
        <v>0</v>
      </c>
      <c r="FQ472" s="36">
        <v>373862</v>
      </c>
      <c r="FR472" s="36">
        <v>0</v>
      </c>
      <c r="FS472" s="37"/>
      <c r="FT472" s="39">
        <f t="shared" si="241"/>
        <v>0</v>
      </c>
      <c r="FU472" s="39">
        <f t="shared" si="242"/>
        <v>1079</v>
      </c>
      <c r="FV472" s="39">
        <f t="shared" si="243"/>
        <v>0</v>
      </c>
      <c r="FW472" s="39">
        <f t="shared" si="244"/>
        <v>1904343</v>
      </c>
      <c r="FX472" s="39">
        <f t="shared" si="245"/>
        <v>0</v>
      </c>
      <c r="FY472" s="39">
        <f t="shared" si="246"/>
        <v>0</v>
      </c>
      <c r="FZ472" s="39">
        <f t="shared" si="247"/>
        <v>0</v>
      </c>
      <c r="GA472" s="39">
        <f t="shared" si="248"/>
        <v>62274</v>
      </c>
      <c r="GB472" s="39">
        <f t="shared" si="249"/>
        <v>0</v>
      </c>
      <c r="GC472" s="39">
        <f t="shared" si="250"/>
        <v>0</v>
      </c>
      <c r="GD472" s="39">
        <f t="shared" si="251"/>
        <v>0</v>
      </c>
      <c r="GE472" s="39">
        <f t="shared" si="252"/>
        <v>0</v>
      </c>
      <c r="GF472" s="39"/>
      <c r="GG472" s="39"/>
      <c r="GH472" s="39">
        <f t="shared" si="253"/>
        <v>0</v>
      </c>
      <c r="GI472" s="39">
        <f t="shared" si="254"/>
        <v>0</v>
      </c>
      <c r="GJ472" s="39">
        <f t="shared" si="255"/>
        <v>1967696</v>
      </c>
      <c r="GK472" s="39"/>
      <c r="GL472" s="39">
        <f t="shared" si="256"/>
        <v>0</v>
      </c>
      <c r="GM472" s="39"/>
      <c r="GN472" s="39">
        <f t="shared" si="261"/>
        <v>0</v>
      </c>
      <c r="GO472" s="40">
        <f t="shared" si="257"/>
        <v>373862</v>
      </c>
      <c r="GP472" s="40">
        <f t="shared" si="258"/>
        <v>2341558</v>
      </c>
      <c r="GQ472" s="40">
        <f t="shared" si="259"/>
        <v>2341558</v>
      </c>
      <c r="GR472" s="39" t="str">
        <f>IFERROR(VLOOKUP(CONCATENATE(C472,R472,S472),'Clientes Afectados'!$L$4:$M$249,2,0),"NO")</f>
        <v>NO</v>
      </c>
      <c r="GS472" s="64">
        <f t="shared" si="260"/>
        <v>89</v>
      </c>
      <c r="GT472" s="39" t="e">
        <f>+IF(GS472&gt;#REF!,"SI","NO")</f>
        <v>#REF!</v>
      </c>
    </row>
    <row r="473" spans="1:202" x14ac:dyDescent="0.25">
      <c r="A473" s="35">
        <v>42826</v>
      </c>
      <c r="B473" s="36">
        <v>1594986</v>
      </c>
      <c r="C473" s="36">
        <v>1314156</v>
      </c>
      <c r="D473" s="36">
        <v>1314156</v>
      </c>
      <c r="E473" s="37" t="s">
        <v>273</v>
      </c>
      <c r="F473" s="37" t="s">
        <v>229</v>
      </c>
      <c r="G473" s="37" t="s">
        <v>274</v>
      </c>
      <c r="H473" s="85" t="s">
        <v>231</v>
      </c>
      <c r="I473" s="37" t="s">
        <v>262</v>
      </c>
      <c r="J473" s="37" t="s">
        <v>233</v>
      </c>
      <c r="K473" s="37" t="s">
        <v>234</v>
      </c>
      <c r="L473" s="37" t="s">
        <v>235</v>
      </c>
      <c r="M473" s="37" t="s">
        <v>245</v>
      </c>
      <c r="N473" s="37" t="s">
        <v>245</v>
      </c>
      <c r="O473" s="37" t="s">
        <v>245</v>
      </c>
      <c r="P473" s="37" t="s">
        <v>239</v>
      </c>
      <c r="Q473" s="37" t="s">
        <v>240</v>
      </c>
      <c r="R473" s="38">
        <v>42800</v>
      </c>
      <c r="S473" s="38">
        <v>42830</v>
      </c>
      <c r="T473" s="38">
        <v>42832</v>
      </c>
      <c r="U473" s="36">
        <v>193661787</v>
      </c>
      <c r="V473" s="36">
        <v>35674</v>
      </c>
      <c r="W473" s="36">
        <v>0</v>
      </c>
      <c r="X473" s="36">
        <v>12391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55</v>
      </c>
      <c r="AE473" s="36">
        <v>55</v>
      </c>
      <c r="AF473" s="36">
        <v>55</v>
      </c>
      <c r="AG473" s="36">
        <v>54</v>
      </c>
      <c r="AH473" s="36">
        <v>120576</v>
      </c>
      <c r="AI473" s="36">
        <v>1284</v>
      </c>
      <c r="AJ473" s="36">
        <v>0</v>
      </c>
      <c r="AK473" s="36">
        <v>2558250</v>
      </c>
      <c r="AL473" s="36"/>
      <c r="AM473" s="36"/>
      <c r="AN473" s="36">
        <v>0</v>
      </c>
      <c r="AO473" s="36"/>
      <c r="AP473" s="36"/>
      <c r="AQ473" s="36">
        <v>0</v>
      </c>
      <c r="AR473" s="36">
        <v>0</v>
      </c>
      <c r="AS473" s="36">
        <v>0</v>
      </c>
      <c r="AT473" s="36">
        <v>52768</v>
      </c>
      <c r="AU473" s="36">
        <v>0</v>
      </c>
      <c r="AV473" s="36">
        <v>0</v>
      </c>
      <c r="AW473" s="36"/>
      <c r="AX473" s="36">
        <v>0</v>
      </c>
      <c r="AY473" s="36">
        <v>34703</v>
      </c>
      <c r="AZ473" s="36">
        <v>311742</v>
      </c>
      <c r="BA473" s="36">
        <v>0</v>
      </c>
      <c r="BB473" s="36">
        <v>0</v>
      </c>
      <c r="BC473" s="36">
        <v>0</v>
      </c>
      <c r="BD473" s="36">
        <v>0</v>
      </c>
      <c r="BE473" s="36">
        <v>0</v>
      </c>
      <c r="BF473" s="36">
        <v>0</v>
      </c>
      <c r="BG473" s="36">
        <v>0</v>
      </c>
      <c r="BH473" s="36">
        <v>0</v>
      </c>
      <c r="BI473" s="36">
        <v>0</v>
      </c>
      <c r="BJ473" s="36">
        <v>0</v>
      </c>
      <c r="BK473" s="36">
        <v>0</v>
      </c>
      <c r="BL473" s="36">
        <v>0</v>
      </c>
      <c r="BM473" s="36">
        <v>0</v>
      </c>
      <c r="BN473" s="36">
        <v>0</v>
      </c>
      <c r="BO473" s="36">
        <v>0</v>
      </c>
      <c r="BP473" s="36">
        <v>0</v>
      </c>
      <c r="BQ473" s="36">
        <v>0</v>
      </c>
      <c r="BR473" s="36">
        <v>0</v>
      </c>
      <c r="BS473" s="36">
        <v>0</v>
      </c>
      <c r="BT473" s="36">
        <v>0</v>
      </c>
      <c r="BU473" s="36">
        <v>0</v>
      </c>
      <c r="BV473" s="36">
        <v>0</v>
      </c>
      <c r="BW473" s="36">
        <v>0</v>
      </c>
      <c r="BX473" s="36">
        <v>0</v>
      </c>
      <c r="BY473" s="36">
        <v>0</v>
      </c>
      <c r="BZ473" s="36">
        <v>0</v>
      </c>
      <c r="CA473" s="36">
        <v>0</v>
      </c>
      <c r="CB473" s="36">
        <v>0</v>
      </c>
      <c r="CC473" s="36">
        <v>0</v>
      </c>
      <c r="CD473" s="36">
        <v>2587666</v>
      </c>
      <c r="CE473" s="36">
        <v>3079323</v>
      </c>
      <c r="CF473" s="36">
        <v>0</v>
      </c>
      <c r="CG473" s="36">
        <v>491657</v>
      </c>
      <c r="CH473" s="36">
        <v>0</v>
      </c>
      <c r="CI473" s="36">
        <v>0</v>
      </c>
      <c r="CJ473" s="36">
        <v>0</v>
      </c>
      <c r="CK473" s="36">
        <v>0</v>
      </c>
      <c r="CL473" s="36">
        <v>491657</v>
      </c>
      <c r="CM473" s="36">
        <v>-3079323</v>
      </c>
      <c r="CN473" s="36">
        <v>0</v>
      </c>
      <c r="CO473" s="36">
        <v>0</v>
      </c>
      <c r="CP473" s="36">
        <v>0</v>
      </c>
      <c r="CQ473" s="36">
        <v>0</v>
      </c>
      <c r="CR473" s="36">
        <v>0</v>
      </c>
      <c r="CS473" s="36">
        <v>0</v>
      </c>
      <c r="CT473" s="36">
        <v>0</v>
      </c>
      <c r="CU473" s="36">
        <v>0</v>
      </c>
      <c r="CV473" s="36">
        <v>0</v>
      </c>
      <c r="CW473" s="36">
        <v>0</v>
      </c>
      <c r="CX473" s="36">
        <v>0</v>
      </c>
      <c r="CY473" s="36">
        <v>0</v>
      </c>
      <c r="CZ473" s="36">
        <v>0</v>
      </c>
      <c r="DA473" s="36">
        <v>0</v>
      </c>
      <c r="DB473" s="36">
        <v>0</v>
      </c>
      <c r="DC473" s="36">
        <v>0</v>
      </c>
      <c r="DD473" s="36">
        <v>0</v>
      </c>
      <c r="DE473" s="36">
        <v>-3079323</v>
      </c>
      <c r="DF473" s="36">
        <v>0</v>
      </c>
      <c r="DG473" s="36">
        <v>0</v>
      </c>
      <c r="DH473" s="36">
        <v>0</v>
      </c>
      <c r="DI473" s="36">
        <v>0</v>
      </c>
      <c r="DJ473" s="36">
        <v>0</v>
      </c>
      <c r="DK473" s="36">
        <v>0</v>
      </c>
      <c r="DL473" s="36">
        <v>0</v>
      </c>
      <c r="DM473" s="36">
        <v>0</v>
      </c>
      <c r="DN473" s="36">
        <v>0</v>
      </c>
      <c r="DO473" s="36">
        <v>0</v>
      </c>
      <c r="DP473" s="36">
        <v>0</v>
      </c>
      <c r="DQ473" s="36">
        <v>0</v>
      </c>
      <c r="DR473" s="36">
        <v>0</v>
      </c>
      <c r="DS473" s="36">
        <v>0</v>
      </c>
      <c r="DT473" s="36">
        <v>0</v>
      </c>
      <c r="DU473" s="36">
        <v>0</v>
      </c>
      <c r="DV473" s="36">
        <v>0</v>
      </c>
      <c r="DW473" s="36">
        <v>0</v>
      </c>
      <c r="DX473" s="36">
        <v>0</v>
      </c>
      <c r="DY473" s="36">
        <v>0</v>
      </c>
      <c r="DZ473" s="36">
        <v>0</v>
      </c>
      <c r="EA473" s="36">
        <v>0</v>
      </c>
      <c r="EB473" s="36">
        <v>0</v>
      </c>
      <c r="EC473" s="36">
        <v>0</v>
      </c>
      <c r="ED473" s="36">
        <v>0</v>
      </c>
      <c r="EE473" s="36">
        <v>0</v>
      </c>
      <c r="EF473" s="36">
        <v>0</v>
      </c>
      <c r="EG473" s="36">
        <v>0</v>
      </c>
      <c r="EH473" s="36">
        <v>0</v>
      </c>
      <c r="EI473" s="36">
        <v>0</v>
      </c>
      <c r="EJ473" s="36">
        <v>0</v>
      </c>
      <c r="EK473" s="36">
        <v>0</v>
      </c>
      <c r="EL473" s="36">
        <v>0</v>
      </c>
      <c r="EM473" s="36">
        <v>0</v>
      </c>
      <c r="EN473" s="36">
        <v>0</v>
      </c>
      <c r="EO473" s="36">
        <v>0</v>
      </c>
      <c r="EP473" s="36">
        <v>0</v>
      </c>
      <c r="EQ473" s="36">
        <v>0</v>
      </c>
      <c r="ER473" s="36">
        <v>0</v>
      </c>
      <c r="ES473" s="36">
        <v>0</v>
      </c>
      <c r="ET473" s="36">
        <v>0</v>
      </c>
      <c r="EU473" s="36">
        <v>0</v>
      </c>
      <c r="EV473" s="36">
        <v>0</v>
      </c>
      <c r="EW473" s="36">
        <v>0</v>
      </c>
      <c r="EX473" s="36">
        <v>0</v>
      </c>
      <c r="EY473" s="36">
        <v>0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0</v>
      </c>
      <c r="FF473" s="36">
        <v>0</v>
      </c>
      <c r="FG473" s="36">
        <v>0</v>
      </c>
      <c r="FH473" s="36">
        <v>0</v>
      </c>
      <c r="FI473" s="36">
        <v>0</v>
      </c>
      <c r="FJ473" s="36">
        <v>0</v>
      </c>
      <c r="FK473" s="36">
        <v>0</v>
      </c>
      <c r="FL473" s="36">
        <v>0</v>
      </c>
      <c r="FM473" s="36">
        <v>0</v>
      </c>
      <c r="FN473" s="36">
        <v>0</v>
      </c>
      <c r="FO473" s="36">
        <v>0</v>
      </c>
      <c r="FP473" s="36">
        <v>0</v>
      </c>
      <c r="FQ473" s="36">
        <v>491657</v>
      </c>
      <c r="FR473" s="36">
        <v>0</v>
      </c>
      <c r="FS473" s="37"/>
      <c r="FT473" s="39">
        <f t="shared" si="241"/>
        <v>101324</v>
      </c>
      <c r="FU473" s="39">
        <f t="shared" si="242"/>
        <v>1079</v>
      </c>
      <c r="FV473" s="39">
        <f t="shared" si="243"/>
        <v>0</v>
      </c>
      <c r="FW473" s="39">
        <f t="shared" si="244"/>
        <v>2149790</v>
      </c>
      <c r="FX473" s="39">
        <f t="shared" si="245"/>
        <v>0</v>
      </c>
      <c r="FY473" s="39">
        <f t="shared" si="246"/>
        <v>44343</v>
      </c>
      <c r="FZ473" s="39">
        <f t="shared" si="247"/>
        <v>0</v>
      </c>
      <c r="GA473" s="39">
        <f t="shared" si="248"/>
        <v>29162</v>
      </c>
      <c r="GB473" s="39">
        <f t="shared" si="249"/>
        <v>261968</v>
      </c>
      <c r="GC473" s="39">
        <f t="shared" si="250"/>
        <v>0</v>
      </c>
      <c r="GD473" s="39">
        <f t="shared" si="251"/>
        <v>0</v>
      </c>
      <c r="GE473" s="39">
        <f t="shared" si="252"/>
        <v>0</v>
      </c>
      <c r="GF473" s="39"/>
      <c r="GG473" s="39"/>
      <c r="GH473" s="39">
        <f t="shared" si="253"/>
        <v>0</v>
      </c>
      <c r="GI473" s="39">
        <f t="shared" si="254"/>
        <v>0</v>
      </c>
      <c r="GJ473" s="39">
        <f t="shared" si="255"/>
        <v>2587666</v>
      </c>
      <c r="GK473" s="39"/>
      <c r="GL473" s="39">
        <f t="shared" si="256"/>
        <v>0</v>
      </c>
      <c r="GM473" s="39"/>
      <c r="GN473" s="39">
        <f t="shared" si="261"/>
        <v>0</v>
      </c>
      <c r="GO473" s="40">
        <f t="shared" si="257"/>
        <v>491657</v>
      </c>
      <c r="GP473" s="40">
        <f t="shared" si="258"/>
        <v>3079323</v>
      </c>
      <c r="GQ473" s="40">
        <f t="shared" si="259"/>
        <v>3079323</v>
      </c>
      <c r="GR473" s="39" t="str">
        <f>IFERROR(VLOOKUP(CONCATENATE(C473,R473,S473),'Clientes Afectados'!$L$4:$M$249,2,0),"NO")</f>
        <v>NO</v>
      </c>
      <c r="GS473" s="64">
        <f t="shared" si="260"/>
        <v>30</v>
      </c>
      <c r="GT473" s="39" t="e">
        <f>+IF(GS473&gt;#REF!,"SI","NO")</f>
        <v>#REF!</v>
      </c>
    </row>
    <row r="474" spans="1:202" x14ac:dyDescent="0.25">
      <c r="A474" s="35">
        <v>42826</v>
      </c>
      <c r="B474" s="36">
        <v>1594986</v>
      </c>
      <c r="C474" s="36">
        <v>1386062</v>
      </c>
      <c r="D474" s="36">
        <v>1386062</v>
      </c>
      <c r="E474" s="37" t="s">
        <v>351</v>
      </c>
      <c r="F474" s="37" t="s">
        <v>229</v>
      </c>
      <c r="G474" s="37" t="s">
        <v>334</v>
      </c>
      <c r="H474" s="85" t="s">
        <v>231</v>
      </c>
      <c r="I474" s="37" t="s">
        <v>262</v>
      </c>
      <c r="J474" s="37" t="s">
        <v>233</v>
      </c>
      <c r="K474" s="37" t="s">
        <v>234</v>
      </c>
      <c r="L474" s="37" t="s">
        <v>235</v>
      </c>
      <c r="M474" s="37" t="s">
        <v>245</v>
      </c>
      <c r="N474" s="37" t="s">
        <v>246</v>
      </c>
      <c r="O474" s="37" t="s">
        <v>246</v>
      </c>
      <c r="P474" s="37" t="s">
        <v>239</v>
      </c>
      <c r="Q474" s="37" t="s">
        <v>240</v>
      </c>
      <c r="R474" s="38">
        <v>42800</v>
      </c>
      <c r="S474" s="38">
        <v>42830</v>
      </c>
      <c r="T474" s="38">
        <v>42832</v>
      </c>
      <c r="U474" s="36">
        <v>193661787</v>
      </c>
      <c r="V474" s="36">
        <v>0</v>
      </c>
      <c r="W474" s="36">
        <v>0</v>
      </c>
      <c r="X474" s="36">
        <v>0</v>
      </c>
      <c r="Y474" s="36">
        <v>0</v>
      </c>
      <c r="Z474" s="36">
        <v>0</v>
      </c>
      <c r="AA474" s="36">
        <v>0</v>
      </c>
      <c r="AB474" s="36">
        <v>0</v>
      </c>
      <c r="AC474" s="36">
        <v>79200</v>
      </c>
      <c r="AD474" s="36">
        <v>0</v>
      </c>
      <c r="AE474" s="36">
        <v>0</v>
      </c>
      <c r="AF474" s="36">
        <v>0</v>
      </c>
      <c r="AG474" s="36">
        <v>0</v>
      </c>
      <c r="AH474" s="36">
        <v>0</v>
      </c>
      <c r="AI474" s="36">
        <v>1284</v>
      </c>
      <c r="AJ474" s="36">
        <v>0</v>
      </c>
      <c r="AK474" s="36">
        <v>5679582</v>
      </c>
      <c r="AL474" s="36"/>
      <c r="AM474" s="36"/>
      <c r="AN474" s="36">
        <v>0</v>
      </c>
      <c r="AO474" s="36"/>
      <c r="AP474" s="36"/>
      <c r="AQ474" s="36">
        <v>0</v>
      </c>
      <c r="AR474" s="36">
        <v>0</v>
      </c>
      <c r="AS474" s="36">
        <v>0</v>
      </c>
      <c r="AT474" s="36">
        <v>0</v>
      </c>
      <c r="AU474" s="36">
        <v>0</v>
      </c>
      <c r="AV474" s="36">
        <v>0</v>
      </c>
      <c r="AW474" s="36"/>
      <c r="AX474" s="36">
        <v>0</v>
      </c>
      <c r="AY474" s="36">
        <v>124614</v>
      </c>
      <c r="AZ474" s="36">
        <v>0</v>
      </c>
      <c r="BA474" s="36">
        <v>0</v>
      </c>
      <c r="BB474" s="36">
        <v>0</v>
      </c>
      <c r="BC474" s="36">
        <v>0</v>
      </c>
      <c r="BD474" s="36">
        <v>0</v>
      </c>
      <c r="BE474" s="36">
        <v>0</v>
      </c>
      <c r="BF474" s="36">
        <v>0</v>
      </c>
      <c r="BG474" s="36">
        <v>0</v>
      </c>
      <c r="BH474" s="36">
        <v>0</v>
      </c>
      <c r="BI474" s="36">
        <v>0</v>
      </c>
      <c r="BJ474" s="36">
        <v>0</v>
      </c>
      <c r="BK474" s="36">
        <v>0</v>
      </c>
      <c r="BL474" s="36">
        <v>0</v>
      </c>
      <c r="BM474" s="36">
        <v>0</v>
      </c>
      <c r="BN474" s="36">
        <v>0</v>
      </c>
      <c r="BO474" s="36">
        <v>0</v>
      </c>
      <c r="BP474" s="36">
        <v>0</v>
      </c>
      <c r="BQ474" s="36">
        <v>0</v>
      </c>
      <c r="BR474" s="36">
        <v>0</v>
      </c>
      <c r="BS474" s="36">
        <v>0</v>
      </c>
      <c r="BT474" s="36">
        <v>0</v>
      </c>
      <c r="BU474" s="36">
        <v>0</v>
      </c>
      <c r="BV474" s="36">
        <v>0</v>
      </c>
      <c r="BW474" s="36">
        <v>0</v>
      </c>
      <c r="BX474" s="36">
        <v>0</v>
      </c>
      <c r="BY474" s="36">
        <v>0</v>
      </c>
      <c r="BZ474" s="36">
        <v>0</v>
      </c>
      <c r="CA474" s="36">
        <v>0</v>
      </c>
      <c r="CB474" s="36">
        <v>0</v>
      </c>
      <c r="CC474" s="36">
        <v>0</v>
      </c>
      <c r="CD474" s="36">
        <v>4878555</v>
      </c>
      <c r="CE474" s="36">
        <v>5805480</v>
      </c>
      <c r="CF474" s="36">
        <v>0</v>
      </c>
      <c r="CG474" s="36">
        <v>926925</v>
      </c>
      <c r="CH474" s="36">
        <v>0</v>
      </c>
      <c r="CI474" s="36">
        <v>0</v>
      </c>
      <c r="CJ474" s="36">
        <v>0</v>
      </c>
      <c r="CK474" s="36">
        <v>0</v>
      </c>
      <c r="CL474" s="36">
        <v>926925</v>
      </c>
      <c r="CM474" s="36">
        <v>-5805480</v>
      </c>
      <c r="CN474" s="36">
        <v>0</v>
      </c>
      <c r="CO474" s="36">
        <v>0</v>
      </c>
      <c r="CP474" s="36">
        <v>0</v>
      </c>
      <c r="CQ474" s="36">
        <v>0</v>
      </c>
      <c r="CR474" s="36">
        <v>0</v>
      </c>
      <c r="CS474" s="36">
        <v>0</v>
      </c>
      <c r="CT474" s="36">
        <v>0</v>
      </c>
      <c r="CU474" s="36">
        <v>0</v>
      </c>
      <c r="CV474" s="36">
        <v>0</v>
      </c>
      <c r="CW474" s="36">
        <v>0</v>
      </c>
      <c r="CX474" s="36">
        <v>0</v>
      </c>
      <c r="CY474" s="36">
        <v>0</v>
      </c>
      <c r="CZ474" s="36">
        <v>0</v>
      </c>
      <c r="DA474" s="36">
        <v>0</v>
      </c>
      <c r="DB474" s="36">
        <v>0</v>
      </c>
      <c r="DC474" s="36">
        <v>0</v>
      </c>
      <c r="DD474" s="36">
        <v>0</v>
      </c>
      <c r="DE474" s="36">
        <v>-5805480</v>
      </c>
      <c r="DF474" s="36">
        <v>0</v>
      </c>
      <c r="DG474" s="36">
        <v>0</v>
      </c>
      <c r="DH474" s="36">
        <v>0</v>
      </c>
      <c r="DI474" s="36">
        <v>0</v>
      </c>
      <c r="DJ474" s="36">
        <v>0</v>
      </c>
      <c r="DK474" s="36">
        <v>0</v>
      </c>
      <c r="DL474" s="36">
        <v>0</v>
      </c>
      <c r="DM474" s="36">
        <v>0</v>
      </c>
      <c r="DN474" s="36">
        <v>0</v>
      </c>
      <c r="DO474" s="36">
        <v>0</v>
      </c>
      <c r="DP474" s="36">
        <v>0</v>
      </c>
      <c r="DQ474" s="36">
        <v>0</v>
      </c>
      <c r="DR474" s="36">
        <v>0</v>
      </c>
      <c r="DS474" s="36">
        <v>0</v>
      </c>
      <c r="DT474" s="36">
        <v>0</v>
      </c>
      <c r="DU474" s="36">
        <v>0</v>
      </c>
      <c r="DV474" s="36">
        <v>0</v>
      </c>
      <c r="DW474" s="36">
        <v>0</v>
      </c>
      <c r="DX474" s="36">
        <v>0</v>
      </c>
      <c r="DY474" s="36">
        <v>0</v>
      </c>
      <c r="DZ474" s="36">
        <v>0</v>
      </c>
      <c r="EA474" s="36">
        <v>0</v>
      </c>
      <c r="EB474" s="36">
        <v>0</v>
      </c>
      <c r="EC474" s="36">
        <v>0</v>
      </c>
      <c r="ED474" s="36">
        <v>0</v>
      </c>
      <c r="EE474" s="36">
        <v>0</v>
      </c>
      <c r="EF474" s="36">
        <v>0</v>
      </c>
      <c r="EG474" s="36">
        <v>0</v>
      </c>
      <c r="EH474" s="36">
        <v>0</v>
      </c>
      <c r="EI474" s="36">
        <v>0</v>
      </c>
      <c r="EJ474" s="36">
        <v>0</v>
      </c>
      <c r="EK474" s="36">
        <v>0</v>
      </c>
      <c r="EL474" s="36">
        <v>0</v>
      </c>
      <c r="EM474" s="36">
        <v>0</v>
      </c>
      <c r="EN474" s="36">
        <v>0</v>
      </c>
      <c r="EO474" s="36">
        <v>0</v>
      </c>
      <c r="EP474" s="36">
        <v>0</v>
      </c>
      <c r="EQ474" s="36">
        <v>0</v>
      </c>
      <c r="ER474" s="36">
        <v>0</v>
      </c>
      <c r="ES474" s="36">
        <v>0</v>
      </c>
      <c r="ET474" s="36">
        <v>0</v>
      </c>
      <c r="EU474" s="36">
        <v>0</v>
      </c>
      <c r="EV474" s="36">
        <v>0</v>
      </c>
      <c r="EW474" s="36">
        <v>0</v>
      </c>
      <c r="EX474" s="36">
        <v>0</v>
      </c>
      <c r="EY474" s="36">
        <v>0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0</v>
      </c>
      <c r="FF474" s="36">
        <v>0</v>
      </c>
      <c r="FG474" s="36">
        <v>0</v>
      </c>
      <c r="FH474" s="36">
        <v>0</v>
      </c>
      <c r="FI474" s="36">
        <v>0</v>
      </c>
      <c r="FJ474" s="36">
        <v>0</v>
      </c>
      <c r="FK474" s="36">
        <v>0</v>
      </c>
      <c r="FL474" s="36">
        <v>0</v>
      </c>
      <c r="FM474" s="36">
        <v>0</v>
      </c>
      <c r="FN474" s="36">
        <v>0</v>
      </c>
      <c r="FO474" s="36">
        <v>0</v>
      </c>
      <c r="FP474" s="36">
        <v>0</v>
      </c>
      <c r="FQ474" s="36">
        <v>926925</v>
      </c>
      <c r="FR474" s="36">
        <v>0</v>
      </c>
      <c r="FS474" s="37"/>
      <c r="FT474" s="39">
        <f t="shared" si="241"/>
        <v>0</v>
      </c>
      <c r="FU474" s="39">
        <f t="shared" si="242"/>
        <v>1079</v>
      </c>
      <c r="FV474" s="39">
        <f t="shared" si="243"/>
        <v>0</v>
      </c>
      <c r="FW474" s="39">
        <f t="shared" si="244"/>
        <v>4772758</v>
      </c>
      <c r="FX474" s="39">
        <f t="shared" si="245"/>
        <v>0</v>
      </c>
      <c r="FY474" s="39">
        <f t="shared" si="246"/>
        <v>0</v>
      </c>
      <c r="FZ474" s="39">
        <f t="shared" si="247"/>
        <v>0</v>
      </c>
      <c r="GA474" s="39">
        <f t="shared" si="248"/>
        <v>104718</v>
      </c>
      <c r="GB474" s="39">
        <f t="shared" si="249"/>
        <v>0</v>
      </c>
      <c r="GC474" s="39">
        <f t="shared" si="250"/>
        <v>0</v>
      </c>
      <c r="GD474" s="39">
        <f t="shared" si="251"/>
        <v>0</v>
      </c>
      <c r="GE474" s="39">
        <f t="shared" si="252"/>
        <v>0</v>
      </c>
      <c r="GF474" s="39"/>
      <c r="GG474" s="39"/>
      <c r="GH474" s="39">
        <f t="shared" si="253"/>
        <v>0</v>
      </c>
      <c r="GI474" s="39">
        <f t="shared" si="254"/>
        <v>0</v>
      </c>
      <c r="GJ474" s="39">
        <f t="shared" si="255"/>
        <v>4878555</v>
      </c>
      <c r="GK474" s="39"/>
      <c r="GL474" s="39">
        <f t="shared" si="256"/>
        <v>0</v>
      </c>
      <c r="GM474" s="39"/>
      <c r="GN474" s="39">
        <f t="shared" si="261"/>
        <v>0</v>
      </c>
      <c r="GO474" s="40">
        <f t="shared" si="257"/>
        <v>926925</v>
      </c>
      <c r="GP474" s="40">
        <f t="shared" si="258"/>
        <v>5805480</v>
      </c>
      <c r="GQ474" s="40">
        <f t="shared" si="259"/>
        <v>5805480</v>
      </c>
      <c r="GR474" s="39" t="str">
        <f>IFERROR(VLOOKUP(CONCATENATE(C474,R474,S474),'Clientes Afectados'!$L$4:$M$249,2,0),"NO")</f>
        <v>NO</v>
      </c>
      <c r="GS474" s="64">
        <f t="shared" si="260"/>
        <v>30</v>
      </c>
      <c r="GT474" s="39" t="e">
        <f>+IF(GS474&gt;#REF!,"SI","NO")</f>
        <v>#REF!</v>
      </c>
    </row>
    <row r="475" spans="1:202" x14ac:dyDescent="0.25">
      <c r="A475" s="35">
        <v>42826</v>
      </c>
      <c r="B475" s="36">
        <v>1594986</v>
      </c>
      <c r="C475" s="36">
        <v>1459358</v>
      </c>
      <c r="D475" s="36">
        <v>1459358</v>
      </c>
      <c r="E475" s="37" t="s">
        <v>275</v>
      </c>
      <c r="F475" s="37" t="s">
        <v>229</v>
      </c>
      <c r="G475" s="37" t="s">
        <v>276</v>
      </c>
      <c r="H475" s="85" t="s">
        <v>231</v>
      </c>
      <c r="I475" s="37" t="s">
        <v>262</v>
      </c>
      <c r="J475" s="37" t="s">
        <v>233</v>
      </c>
      <c r="K475" s="37" t="s">
        <v>234</v>
      </c>
      <c r="L475" s="37" t="s">
        <v>235</v>
      </c>
      <c r="M475" s="37" t="s">
        <v>252</v>
      </c>
      <c r="N475" s="37" t="s">
        <v>253</v>
      </c>
      <c r="O475" s="37" t="s">
        <v>253</v>
      </c>
      <c r="P475" s="37" t="s">
        <v>239</v>
      </c>
      <c r="Q475" s="37" t="s">
        <v>240</v>
      </c>
      <c r="R475" s="38">
        <v>42800</v>
      </c>
      <c r="S475" s="38">
        <v>42830</v>
      </c>
      <c r="T475" s="38">
        <v>42832</v>
      </c>
      <c r="U475" s="36">
        <v>193661787</v>
      </c>
      <c r="V475" s="36">
        <v>36738</v>
      </c>
      <c r="W475" s="36">
        <v>0</v>
      </c>
      <c r="X475" s="36">
        <v>11624</v>
      </c>
      <c r="Y475" s="36">
        <v>0</v>
      </c>
      <c r="Z475" s="36">
        <v>0</v>
      </c>
      <c r="AA475" s="36">
        <v>0</v>
      </c>
      <c r="AB475" s="36">
        <v>0</v>
      </c>
      <c r="AC475" s="36">
        <v>0</v>
      </c>
      <c r="AD475" s="36">
        <v>100</v>
      </c>
      <c r="AE475" s="36">
        <v>125</v>
      </c>
      <c r="AF475" s="36">
        <v>51</v>
      </c>
      <c r="AG475" s="36">
        <v>87</v>
      </c>
      <c r="AH475" s="36">
        <v>0</v>
      </c>
      <c r="AI475" s="36">
        <v>1284</v>
      </c>
      <c r="AJ475" s="36">
        <v>0</v>
      </c>
      <c r="AK475" s="36">
        <v>2634552</v>
      </c>
      <c r="AL475" s="36"/>
      <c r="AM475" s="36"/>
      <c r="AN475" s="36">
        <v>0</v>
      </c>
      <c r="AO475" s="36"/>
      <c r="AP475" s="36"/>
      <c r="AQ475" s="36">
        <v>0</v>
      </c>
      <c r="AR475" s="36">
        <v>0</v>
      </c>
      <c r="AS475" s="36">
        <v>0</v>
      </c>
      <c r="AT475" s="36">
        <v>54341</v>
      </c>
      <c r="AU475" s="36">
        <v>0</v>
      </c>
      <c r="AV475" s="36">
        <v>0</v>
      </c>
      <c r="AW475" s="36"/>
      <c r="AX475" s="36">
        <v>0</v>
      </c>
      <c r="AY475" s="36">
        <v>78870</v>
      </c>
      <c r="AZ475" s="36">
        <v>502154</v>
      </c>
      <c r="BA475" s="36">
        <v>0</v>
      </c>
      <c r="BB475" s="36">
        <v>0</v>
      </c>
      <c r="BC475" s="36">
        <v>0</v>
      </c>
      <c r="BD475" s="36">
        <v>0</v>
      </c>
      <c r="BE475" s="36">
        <v>0</v>
      </c>
      <c r="BF475" s="36">
        <v>0</v>
      </c>
      <c r="BG475" s="36">
        <v>0</v>
      </c>
      <c r="BH475" s="36">
        <v>0</v>
      </c>
      <c r="BI475" s="36">
        <v>0</v>
      </c>
      <c r="BJ475" s="36">
        <v>0</v>
      </c>
      <c r="BK475" s="36">
        <v>0</v>
      </c>
      <c r="BL475" s="36">
        <v>0</v>
      </c>
      <c r="BM475" s="36">
        <v>0</v>
      </c>
      <c r="BN475" s="36">
        <v>0</v>
      </c>
      <c r="BO475" s="36">
        <v>0</v>
      </c>
      <c r="BP475" s="36">
        <v>0</v>
      </c>
      <c r="BQ475" s="36">
        <v>0</v>
      </c>
      <c r="BR475" s="36">
        <v>0</v>
      </c>
      <c r="BS475" s="36">
        <v>0</v>
      </c>
      <c r="BT475" s="36">
        <v>0</v>
      </c>
      <c r="BU475" s="36">
        <v>0</v>
      </c>
      <c r="BV475" s="36">
        <v>0</v>
      </c>
      <c r="BW475" s="36">
        <v>0</v>
      </c>
      <c r="BX475" s="36">
        <v>0</v>
      </c>
      <c r="BY475" s="36">
        <v>0</v>
      </c>
      <c r="BZ475" s="36">
        <v>0</v>
      </c>
      <c r="CA475" s="36">
        <v>0</v>
      </c>
      <c r="CB475" s="36">
        <v>0</v>
      </c>
      <c r="CC475" s="36">
        <v>0</v>
      </c>
      <c r="CD475" s="36">
        <v>2748908</v>
      </c>
      <c r="CE475" s="36">
        <v>3271201</v>
      </c>
      <c r="CF475" s="36">
        <v>0</v>
      </c>
      <c r="CG475" s="36">
        <v>522293</v>
      </c>
      <c r="CH475" s="36">
        <v>0</v>
      </c>
      <c r="CI475" s="36">
        <v>0</v>
      </c>
      <c r="CJ475" s="36">
        <v>0</v>
      </c>
      <c r="CK475" s="36">
        <v>0</v>
      </c>
      <c r="CL475" s="36">
        <v>522293</v>
      </c>
      <c r="CM475" s="36">
        <v>-3271201</v>
      </c>
      <c r="CN475" s="36">
        <v>0</v>
      </c>
      <c r="CO475" s="36">
        <v>0</v>
      </c>
      <c r="CP475" s="36">
        <v>0</v>
      </c>
      <c r="CQ475" s="36">
        <v>0</v>
      </c>
      <c r="CR475" s="36">
        <v>0</v>
      </c>
      <c r="CS475" s="36">
        <v>0</v>
      </c>
      <c r="CT475" s="36">
        <v>0</v>
      </c>
      <c r="CU475" s="36">
        <v>0</v>
      </c>
      <c r="CV475" s="36">
        <v>0</v>
      </c>
      <c r="CW475" s="36">
        <v>0</v>
      </c>
      <c r="CX475" s="36">
        <v>0</v>
      </c>
      <c r="CY475" s="36">
        <v>0</v>
      </c>
      <c r="CZ475" s="36">
        <v>0</v>
      </c>
      <c r="DA475" s="36">
        <v>0</v>
      </c>
      <c r="DB475" s="36">
        <v>0</v>
      </c>
      <c r="DC475" s="36">
        <v>0</v>
      </c>
      <c r="DD475" s="36">
        <v>0</v>
      </c>
      <c r="DE475" s="36">
        <v>-3271201</v>
      </c>
      <c r="DF475" s="36">
        <v>0</v>
      </c>
      <c r="DG475" s="36">
        <v>0</v>
      </c>
      <c r="DH475" s="36">
        <v>0</v>
      </c>
      <c r="DI475" s="36">
        <v>0</v>
      </c>
      <c r="DJ475" s="36">
        <v>0</v>
      </c>
      <c r="DK475" s="36">
        <v>0</v>
      </c>
      <c r="DL475" s="36">
        <v>0</v>
      </c>
      <c r="DM475" s="36">
        <v>0</v>
      </c>
      <c r="DN475" s="36">
        <v>0</v>
      </c>
      <c r="DO475" s="36">
        <v>0</v>
      </c>
      <c r="DP475" s="36">
        <v>0</v>
      </c>
      <c r="DQ475" s="36">
        <v>0</v>
      </c>
      <c r="DR475" s="36">
        <v>0</v>
      </c>
      <c r="DS475" s="36">
        <v>0</v>
      </c>
      <c r="DT475" s="36">
        <v>0</v>
      </c>
      <c r="DU475" s="36">
        <v>0</v>
      </c>
      <c r="DV475" s="36">
        <v>0</v>
      </c>
      <c r="DW475" s="36">
        <v>0</v>
      </c>
      <c r="DX475" s="36">
        <v>0</v>
      </c>
      <c r="DY475" s="36">
        <v>0</v>
      </c>
      <c r="DZ475" s="36">
        <v>0</v>
      </c>
      <c r="EA475" s="36">
        <v>0</v>
      </c>
      <c r="EB475" s="36">
        <v>0</v>
      </c>
      <c r="EC475" s="36">
        <v>0</v>
      </c>
      <c r="ED475" s="36">
        <v>0</v>
      </c>
      <c r="EE475" s="36">
        <v>0</v>
      </c>
      <c r="EF475" s="36">
        <v>0</v>
      </c>
      <c r="EG475" s="36">
        <v>0</v>
      </c>
      <c r="EH475" s="36">
        <v>0</v>
      </c>
      <c r="EI475" s="36">
        <v>0</v>
      </c>
      <c r="EJ475" s="36">
        <v>0</v>
      </c>
      <c r="EK475" s="36">
        <v>0</v>
      </c>
      <c r="EL475" s="36">
        <v>0</v>
      </c>
      <c r="EM475" s="36">
        <v>0</v>
      </c>
      <c r="EN475" s="36">
        <v>0</v>
      </c>
      <c r="EO475" s="36">
        <v>0</v>
      </c>
      <c r="EP475" s="36">
        <v>0</v>
      </c>
      <c r="EQ475" s="36">
        <v>0</v>
      </c>
      <c r="ER475" s="36">
        <v>0</v>
      </c>
      <c r="ES475" s="36">
        <v>0</v>
      </c>
      <c r="ET475" s="36">
        <v>0</v>
      </c>
      <c r="EU475" s="36">
        <v>0</v>
      </c>
      <c r="EV475" s="36">
        <v>0</v>
      </c>
      <c r="EW475" s="36">
        <v>0</v>
      </c>
      <c r="EX475" s="36">
        <v>0</v>
      </c>
      <c r="EY475" s="36">
        <v>0</v>
      </c>
      <c r="EZ475" s="36">
        <v>0</v>
      </c>
      <c r="FA475" s="36">
        <v>0</v>
      </c>
      <c r="FB475" s="36">
        <v>0</v>
      </c>
      <c r="FC475" s="36">
        <v>0</v>
      </c>
      <c r="FD475" s="36">
        <v>0</v>
      </c>
      <c r="FE475" s="36">
        <v>0</v>
      </c>
      <c r="FF475" s="36">
        <v>0</v>
      </c>
      <c r="FG475" s="36">
        <v>0</v>
      </c>
      <c r="FH475" s="36">
        <v>0</v>
      </c>
      <c r="FI475" s="36">
        <v>0</v>
      </c>
      <c r="FJ475" s="36">
        <v>0</v>
      </c>
      <c r="FK475" s="36">
        <v>0</v>
      </c>
      <c r="FL475" s="36">
        <v>0</v>
      </c>
      <c r="FM475" s="36">
        <v>0</v>
      </c>
      <c r="FN475" s="36">
        <v>0</v>
      </c>
      <c r="FO475" s="36">
        <v>0</v>
      </c>
      <c r="FP475" s="36">
        <v>0</v>
      </c>
      <c r="FQ475" s="36">
        <v>522293</v>
      </c>
      <c r="FR475" s="36">
        <v>0</v>
      </c>
      <c r="FS475" s="37"/>
      <c r="FT475" s="39">
        <f t="shared" si="241"/>
        <v>0</v>
      </c>
      <c r="FU475" s="39">
        <f t="shared" si="242"/>
        <v>1079</v>
      </c>
      <c r="FV475" s="39">
        <f t="shared" si="243"/>
        <v>0</v>
      </c>
      <c r="FW475" s="39">
        <f t="shared" si="244"/>
        <v>2213909</v>
      </c>
      <c r="FX475" s="39">
        <f t="shared" si="245"/>
        <v>0</v>
      </c>
      <c r="FY475" s="39">
        <f t="shared" si="246"/>
        <v>45665</v>
      </c>
      <c r="FZ475" s="39">
        <f t="shared" si="247"/>
        <v>0</v>
      </c>
      <c r="GA475" s="39">
        <f t="shared" si="248"/>
        <v>66277</v>
      </c>
      <c r="GB475" s="39">
        <f t="shared" si="249"/>
        <v>421978</v>
      </c>
      <c r="GC475" s="39">
        <f t="shared" si="250"/>
        <v>0</v>
      </c>
      <c r="GD475" s="39">
        <f t="shared" si="251"/>
        <v>0</v>
      </c>
      <c r="GE475" s="39">
        <f t="shared" si="252"/>
        <v>0</v>
      </c>
      <c r="GF475" s="39"/>
      <c r="GG475" s="39"/>
      <c r="GH475" s="39">
        <f t="shared" si="253"/>
        <v>0</v>
      </c>
      <c r="GI475" s="39">
        <f t="shared" si="254"/>
        <v>0</v>
      </c>
      <c r="GJ475" s="39">
        <f t="shared" si="255"/>
        <v>2748908</v>
      </c>
      <c r="GK475" s="39"/>
      <c r="GL475" s="39">
        <f t="shared" si="256"/>
        <v>0</v>
      </c>
      <c r="GM475" s="39"/>
      <c r="GN475" s="39">
        <f t="shared" si="261"/>
        <v>0</v>
      </c>
      <c r="GO475" s="40">
        <f t="shared" si="257"/>
        <v>522293</v>
      </c>
      <c r="GP475" s="40">
        <f t="shared" si="258"/>
        <v>3271201</v>
      </c>
      <c r="GQ475" s="40">
        <f t="shared" si="259"/>
        <v>3271201</v>
      </c>
      <c r="GR475" s="39" t="str">
        <f>IFERROR(VLOOKUP(CONCATENATE(C475,R475,S475),'Clientes Afectados'!$L$4:$M$249,2,0),"NO")</f>
        <v>NO</v>
      </c>
      <c r="GS475" s="64">
        <f t="shared" si="260"/>
        <v>30</v>
      </c>
      <c r="GT475" s="39" t="e">
        <f>+IF(GS475&gt;#REF!,"SI","NO")</f>
        <v>#REF!</v>
      </c>
    </row>
    <row r="476" spans="1:202" x14ac:dyDescent="0.25">
      <c r="A476" s="35">
        <v>42826</v>
      </c>
      <c r="B476" s="36">
        <v>1594986</v>
      </c>
      <c r="C476" s="36">
        <v>1486848</v>
      </c>
      <c r="D476" s="36">
        <v>1486848</v>
      </c>
      <c r="E476" s="37" t="s">
        <v>352</v>
      </c>
      <c r="F476" s="37" t="s">
        <v>229</v>
      </c>
      <c r="G476" s="37" t="s">
        <v>336</v>
      </c>
      <c r="H476" s="85" t="s">
        <v>231</v>
      </c>
      <c r="I476" s="37" t="s">
        <v>262</v>
      </c>
      <c r="J476" s="37" t="s">
        <v>337</v>
      </c>
      <c r="K476" s="37" t="s">
        <v>234</v>
      </c>
      <c r="L476" s="37" t="s">
        <v>235</v>
      </c>
      <c r="M476" s="37" t="s">
        <v>338</v>
      </c>
      <c r="N476" s="37" t="s">
        <v>339</v>
      </c>
      <c r="O476" s="37" t="s">
        <v>339</v>
      </c>
      <c r="P476" s="37" t="s">
        <v>239</v>
      </c>
      <c r="Q476" s="37" t="s">
        <v>240</v>
      </c>
      <c r="R476" s="38">
        <v>42800</v>
      </c>
      <c r="S476" s="38">
        <v>42830</v>
      </c>
      <c r="T476" s="38">
        <v>42832</v>
      </c>
      <c r="U476" s="36">
        <v>193661787</v>
      </c>
      <c r="V476" s="36">
        <v>172880</v>
      </c>
      <c r="W476" s="36">
        <v>0</v>
      </c>
      <c r="X476" s="36">
        <v>31140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528</v>
      </c>
      <c r="AE476" s="36">
        <v>543</v>
      </c>
      <c r="AF476" s="36">
        <v>301</v>
      </c>
      <c r="AG476" s="36">
        <v>356</v>
      </c>
      <c r="AH476" s="36">
        <v>217459</v>
      </c>
      <c r="AI476" s="36">
        <v>1284</v>
      </c>
      <c r="AJ476" s="36">
        <v>0</v>
      </c>
      <c r="AK476" s="36">
        <v>12397553</v>
      </c>
      <c r="AL476" s="36"/>
      <c r="AM476" s="36"/>
      <c r="AN476" s="36">
        <v>0</v>
      </c>
      <c r="AO476" s="36"/>
      <c r="AP476" s="36"/>
      <c r="AQ476" s="36">
        <v>0</v>
      </c>
      <c r="AR476" s="36">
        <v>0</v>
      </c>
      <c r="AS476" s="36">
        <v>0</v>
      </c>
      <c r="AT476" s="36">
        <v>255719</v>
      </c>
      <c r="AU476" s="36">
        <v>0</v>
      </c>
      <c r="AV476" s="36">
        <v>0</v>
      </c>
      <c r="AW476" s="36"/>
      <c r="AX476" s="36">
        <v>0</v>
      </c>
      <c r="AY476" s="36">
        <v>582440</v>
      </c>
      <c r="AZ476" s="36">
        <v>2231195</v>
      </c>
      <c r="BA476" s="36">
        <v>0</v>
      </c>
      <c r="BB476" s="36">
        <v>0</v>
      </c>
      <c r="BC476" s="36">
        <v>0</v>
      </c>
      <c r="BD476" s="36">
        <v>0</v>
      </c>
      <c r="BE476" s="36">
        <v>0</v>
      </c>
      <c r="BF476" s="36">
        <v>0</v>
      </c>
      <c r="BG476" s="36">
        <v>0</v>
      </c>
      <c r="BH476" s="36">
        <v>0</v>
      </c>
      <c r="BI476" s="36">
        <v>0</v>
      </c>
      <c r="BJ476" s="36">
        <v>0</v>
      </c>
      <c r="BK476" s="36">
        <v>0</v>
      </c>
      <c r="BL476" s="36">
        <v>0</v>
      </c>
      <c r="BM476" s="36">
        <v>0</v>
      </c>
      <c r="BN476" s="36">
        <v>0</v>
      </c>
      <c r="BO476" s="36">
        <v>0</v>
      </c>
      <c r="BP476" s="36">
        <v>0</v>
      </c>
      <c r="BQ476" s="36">
        <v>0</v>
      </c>
      <c r="BR476" s="36">
        <v>0</v>
      </c>
      <c r="BS476" s="36">
        <v>0</v>
      </c>
      <c r="BT476" s="36">
        <v>0</v>
      </c>
      <c r="BU476" s="36">
        <v>0</v>
      </c>
      <c r="BV476" s="36">
        <v>0</v>
      </c>
      <c r="BW476" s="36">
        <v>0</v>
      </c>
      <c r="BX476" s="36">
        <v>0</v>
      </c>
      <c r="BY476" s="36">
        <v>0</v>
      </c>
      <c r="BZ476" s="36">
        <v>0</v>
      </c>
      <c r="CA476" s="36">
        <v>0</v>
      </c>
      <c r="CB476" s="36">
        <v>0</v>
      </c>
      <c r="CC476" s="36">
        <v>0</v>
      </c>
      <c r="CD476" s="36">
        <v>13181219</v>
      </c>
      <c r="CE476" s="36">
        <v>15685651</v>
      </c>
      <c r="CF476" s="36">
        <v>0</v>
      </c>
      <c r="CG476" s="36">
        <v>2504432</v>
      </c>
      <c r="CH476" s="36">
        <v>0</v>
      </c>
      <c r="CI476" s="36">
        <v>0</v>
      </c>
      <c r="CJ476" s="36">
        <v>0</v>
      </c>
      <c r="CK476" s="36">
        <v>0</v>
      </c>
      <c r="CL476" s="36">
        <v>2504432</v>
      </c>
      <c r="CM476" s="36">
        <v>-15685651</v>
      </c>
      <c r="CN476" s="36">
        <v>0</v>
      </c>
      <c r="CO476" s="36">
        <v>0</v>
      </c>
      <c r="CP476" s="36">
        <v>0</v>
      </c>
      <c r="CQ476" s="36">
        <v>0</v>
      </c>
      <c r="CR476" s="36">
        <v>0</v>
      </c>
      <c r="CS476" s="36">
        <v>0</v>
      </c>
      <c r="CT476" s="36">
        <v>0</v>
      </c>
      <c r="CU476" s="36">
        <v>0</v>
      </c>
      <c r="CV476" s="36">
        <v>0</v>
      </c>
      <c r="CW476" s="36">
        <v>0</v>
      </c>
      <c r="CX476" s="36">
        <v>0</v>
      </c>
      <c r="CY476" s="36">
        <v>0</v>
      </c>
      <c r="CZ476" s="36">
        <v>0</v>
      </c>
      <c r="DA476" s="36">
        <v>0</v>
      </c>
      <c r="DB476" s="36">
        <v>0</v>
      </c>
      <c r="DC476" s="36">
        <v>0</v>
      </c>
      <c r="DD476" s="36">
        <v>0</v>
      </c>
      <c r="DE476" s="36">
        <v>-15685651</v>
      </c>
      <c r="DF476" s="36">
        <v>0</v>
      </c>
      <c r="DG476" s="36">
        <v>0</v>
      </c>
      <c r="DH476" s="36">
        <v>0</v>
      </c>
      <c r="DI476" s="36">
        <v>0</v>
      </c>
      <c r="DJ476" s="36">
        <v>0</v>
      </c>
      <c r="DK476" s="36">
        <v>0</v>
      </c>
      <c r="DL476" s="36">
        <v>0</v>
      </c>
      <c r="DM476" s="36">
        <v>0</v>
      </c>
      <c r="DN476" s="36">
        <v>0</v>
      </c>
      <c r="DO476" s="36">
        <v>0</v>
      </c>
      <c r="DP476" s="36">
        <v>0</v>
      </c>
      <c r="DQ476" s="36">
        <v>0</v>
      </c>
      <c r="DR476" s="36">
        <v>0</v>
      </c>
      <c r="DS476" s="36">
        <v>0</v>
      </c>
      <c r="DT476" s="36">
        <v>0</v>
      </c>
      <c r="DU476" s="36">
        <v>0</v>
      </c>
      <c r="DV476" s="36">
        <v>0</v>
      </c>
      <c r="DW476" s="36">
        <v>0</v>
      </c>
      <c r="DX476" s="36">
        <v>0</v>
      </c>
      <c r="DY476" s="36">
        <v>0</v>
      </c>
      <c r="DZ476" s="36">
        <v>0</v>
      </c>
      <c r="EA476" s="36">
        <v>0</v>
      </c>
      <c r="EB476" s="36">
        <v>0</v>
      </c>
      <c r="EC476" s="36">
        <v>0</v>
      </c>
      <c r="ED476" s="36">
        <v>0</v>
      </c>
      <c r="EE476" s="36">
        <v>0</v>
      </c>
      <c r="EF476" s="36">
        <v>0</v>
      </c>
      <c r="EG476" s="36">
        <v>0</v>
      </c>
      <c r="EH476" s="36">
        <v>0</v>
      </c>
      <c r="EI476" s="36">
        <v>0</v>
      </c>
      <c r="EJ476" s="36">
        <v>0</v>
      </c>
      <c r="EK476" s="36">
        <v>0</v>
      </c>
      <c r="EL476" s="36">
        <v>0</v>
      </c>
      <c r="EM476" s="36">
        <v>0</v>
      </c>
      <c r="EN476" s="36">
        <v>0</v>
      </c>
      <c r="EO476" s="36">
        <v>0</v>
      </c>
      <c r="EP476" s="36">
        <v>0</v>
      </c>
      <c r="EQ476" s="36">
        <v>0</v>
      </c>
      <c r="ER476" s="36">
        <v>0</v>
      </c>
      <c r="ES476" s="36">
        <v>0</v>
      </c>
      <c r="ET476" s="36">
        <v>0</v>
      </c>
      <c r="EU476" s="36">
        <v>0</v>
      </c>
      <c r="EV476" s="36">
        <v>0</v>
      </c>
      <c r="EW476" s="36">
        <v>0</v>
      </c>
      <c r="EX476" s="36">
        <v>0</v>
      </c>
      <c r="EY476" s="36">
        <v>0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0</v>
      </c>
      <c r="FF476" s="36">
        <v>0</v>
      </c>
      <c r="FG476" s="36">
        <v>0</v>
      </c>
      <c r="FH476" s="36">
        <v>0</v>
      </c>
      <c r="FI476" s="36">
        <v>0</v>
      </c>
      <c r="FJ476" s="36">
        <v>0</v>
      </c>
      <c r="FK476" s="36">
        <v>0</v>
      </c>
      <c r="FL476" s="36">
        <v>0</v>
      </c>
      <c r="FM476" s="36">
        <v>0</v>
      </c>
      <c r="FN476" s="36">
        <v>0</v>
      </c>
      <c r="FO476" s="36">
        <v>0</v>
      </c>
      <c r="FP476" s="36">
        <v>0</v>
      </c>
      <c r="FQ476" s="36">
        <v>2504432</v>
      </c>
      <c r="FR476" s="36">
        <v>0</v>
      </c>
      <c r="FS476" s="37"/>
      <c r="FT476" s="39">
        <f t="shared" ref="FT476:FT539" si="262">ROUND(AH476/1.19,0)</f>
        <v>182739</v>
      </c>
      <c r="FU476" s="39">
        <f t="shared" ref="FU476:FU539" si="263">ROUND(AI476/1.19,0)</f>
        <v>1079</v>
      </c>
      <c r="FV476" s="39">
        <f t="shared" ref="FV476:FV539" si="264">ROUND(AJ476/1.19,0)</f>
        <v>0</v>
      </c>
      <c r="FW476" s="39">
        <f t="shared" ref="FW476:FW539" si="265">ROUND(AK476/1.19,0)</f>
        <v>10418112</v>
      </c>
      <c r="FX476" s="39">
        <f t="shared" ref="FX476:FX539" si="266">ROUND(AL476/1.19,0)</f>
        <v>0</v>
      </c>
      <c r="FY476" s="39">
        <f t="shared" ref="FY476:FY539" si="267">ROUND(AT476/1.19,0)</f>
        <v>214890</v>
      </c>
      <c r="FZ476" s="39">
        <f t="shared" ref="FZ476:FZ539" si="268">ROUND(AN476/1.19,0)</f>
        <v>0</v>
      </c>
      <c r="GA476" s="39">
        <f t="shared" ref="GA476:GA539" si="269">ROUND(AY476/1.19,0)</f>
        <v>489445</v>
      </c>
      <c r="GB476" s="39">
        <f t="shared" ref="GB476:GB539" si="270">ROUND(AZ476/1.19,0)</f>
        <v>1874954</v>
      </c>
      <c r="GC476" s="39">
        <f t="shared" ref="GC476:GC539" si="271">ROUND(BA476/1.19,0)</f>
        <v>0</v>
      </c>
      <c r="GD476" s="39">
        <f t="shared" ref="GD476:GD539" si="272">ROUND(BN476/1.19,0)</f>
        <v>0</v>
      </c>
      <c r="GE476" s="39">
        <f t="shared" ref="GE476:GE539" si="273">ROUND(BO476/1.19,0)</f>
        <v>0</v>
      </c>
      <c r="GF476" s="39"/>
      <c r="GG476" s="39"/>
      <c r="GH476" s="39">
        <f t="shared" ref="GH476:GH539" si="274">AW476/1.19</f>
        <v>0</v>
      </c>
      <c r="GI476" s="39">
        <f t="shared" ref="GI476:GI539" si="275">EZ476</f>
        <v>0</v>
      </c>
      <c r="GJ476" s="39">
        <f t="shared" ref="GJ476:GJ479" si="276">SUM(FT476:GE476)+GH476</f>
        <v>13181219</v>
      </c>
      <c r="GK476" s="39"/>
      <c r="GL476" s="39">
        <f t="shared" ref="GL476:GL539" si="277">BP476</f>
        <v>0</v>
      </c>
      <c r="GM476" s="39"/>
      <c r="GN476" s="39">
        <f t="shared" si="261"/>
        <v>0</v>
      </c>
      <c r="GO476" s="40">
        <f t="shared" ref="GO476:GO539" si="278">ROUND(GJ476*0.19,0)</f>
        <v>2504432</v>
      </c>
      <c r="GP476" s="40">
        <f t="shared" ref="GP476:GP539" si="279">+GJ476+GO476</f>
        <v>15685651</v>
      </c>
      <c r="GQ476" s="40">
        <f t="shared" ref="GQ476:GQ539" si="280">+GP476+GK476+GL476+GM476+GN476</f>
        <v>15685651</v>
      </c>
      <c r="GR476" s="39" t="str">
        <f>IFERROR(VLOOKUP(CONCATENATE(C476,R476,S476),'Clientes Afectados'!$L$4:$M$249,2,0),"NO")</f>
        <v>NO</v>
      </c>
      <c r="GS476" s="64">
        <f t="shared" si="260"/>
        <v>30</v>
      </c>
      <c r="GT476" s="39" t="e">
        <f>+IF(GS476&gt;#REF!,"SI","NO")</f>
        <v>#REF!</v>
      </c>
    </row>
    <row r="477" spans="1:202" x14ac:dyDescent="0.25">
      <c r="A477" s="35">
        <v>42826</v>
      </c>
      <c r="B477" s="36">
        <v>1594986</v>
      </c>
      <c r="C477" s="36">
        <v>1493531</v>
      </c>
      <c r="D477" s="36">
        <v>1493531</v>
      </c>
      <c r="E477" s="37" t="s">
        <v>277</v>
      </c>
      <c r="F477" s="37" t="s">
        <v>258</v>
      </c>
      <c r="G477" s="37" t="s">
        <v>278</v>
      </c>
      <c r="H477" s="85" t="s">
        <v>231</v>
      </c>
      <c r="I477" s="37" t="s">
        <v>262</v>
      </c>
      <c r="J477" s="37" t="s">
        <v>233</v>
      </c>
      <c r="K477" s="37" t="s">
        <v>234</v>
      </c>
      <c r="L477" s="37" t="s">
        <v>235</v>
      </c>
      <c r="M477" s="37" t="s">
        <v>279</v>
      </c>
      <c r="N477" s="37" t="s">
        <v>280</v>
      </c>
      <c r="O477" s="37" t="s">
        <v>241</v>
      </c>
      <c r="P477" s="37" t="s">
        <v>281</v>
      </c>
      <c r="Q477" s="37" t="s">
        <v>240</v>
      </c>
      <c r="R477" s="38">
        <v>42800</v>
      </c>
      <c r="S477" s="38">
        <v>42830</v>
      </c>
      <c r="T477" s="38">
        <v>42832</v>
      </c>
      <c r="U477" s="36">
        <v>193661787</v>
      </c>
      <c r="V477" s="36">
        <v>30130</v>
      </c>
      <c r="W477" s="36">
        <v>0</v>
      </c>
      <c r="X477" s="36">
        <v>6500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92</v>
      </c>
      <c r="AE477" s="36">
        <v>98</v>
      </c>
      <c r="AF477" s="36">
        <v>63</v>
      </c>
      <c r="AG477" s="36">
        <v>53</v>
      </c>
      <c r="AH477" s="36">
        <v>82572</v>
      </c>
      <c r="AI477" s="36">
        <v>1284</v>
      </c>
      <c r="AJ477" s="36">
        <v>0</v>
      </c>
      <c r="AK477" s="36">
        <v>2160679</v>
      </c>
      <c r="AL477" s="36"/>
      <c r="AM477" s="36"/>
      <c r="AN477" s="36">
        <v>0</v>
      </c>
      <c r="AO477" s="36"/>
      <c r="AP477" s="36"/>
      <c r="AQ477" s="36">
        <v>0</v>
      </c>
      <c r="AR477" s="36">
        <v>0</v>
      </c>
      <c r="AS477" s="36">
        <v>0</v>
      </c>
      <c r="AT477" s="36">
        <v>44568</v>
      </c>
      <c r="AU477" s="36">
        <v>0</v>
      </c>
      <c r="AV477" s="36">
        <v>0</v>
      </c>
      <c r="AW477" s="36"/>
      <c r="AX477" s="36">
        <v>0</v>
      </c>
      <c r="AY477" s="36">
        <v>61835</v>
      </c>
      <c r="AZ477" s="36">
        <v>307423</v>
      </c>
      <c r="BA477" s="36">
        <v>0</v>
      </c>
      <c r="BB477" s="36">
        <v>0</v>
      </c>
      <c r="BC477" s="36">
        <v>0</v>
      </c>
      <c r="BD477" s="36">
        <v>0</v>
      </c>
      <c r="BE477" s="36">
        <v>0</v>
      </c>
      <c r="BF477" s="36">
        <v>0</v>
      </c>
      <c r="BG477" s="36">
        <v>0</v>
      </c>
      <c r="BH477" s="36">
        <v>0</v>
      </c>
      <c r="BI477" s="36">
        <v>0</v>
      </c>
      <c r="BJ477" s="36">
        <v>0</v>
      </c>
      <c r="BK477" s="36">
        <v>0</v>
      </c>
      <c r="BL477" s="36">
        <v>0</v>
      </c>
      <c r="BM477" s="36">
        <v>0</v>
      </c>
      <c r="BN477" s="36">
        <v>0</v>
      </c>
      <c r="BO477" s="36">
        <v>0</v>
      </c>
      <c r="BP477" s="36">
        <v>0</v>
      </c>
      <c r="BQ477" s="36">
        <v>0</v>
      </c>
      <c r="BR477" s="36">
        <v>0</v>
      </c>
      <c r="BS477" s="36">
        <v>0</v>
      </c>
      <c r="BT477" s="36">
        <v>0</v>
      </c>
      <c r="BU477" s="36">
        <v>0</v>
      </c>
      <c r="BV477" s="36">
        <v>0</v>
      </c>
      <c r="BW477" s="36">
        <v>0</v>
      </c>
      <c r="BX477" s="36">
        <v>0</v>
      </c>
      <c r="BY477" s="36">
        <v>0</v>
      </c>
      <c r="BZ477" s="36">
        <v>0</v>
      </c>
      <c r="CA477" s="36">
        <v>0</v>
      </c>
      <c r="CB477" s="36">
        <v>0</v>
      </c>
      <c r="CC477" s="36">
        <v>0</v>
      </c>
      <c r="CD477" s="36">
        <v>2233917</v>
      </c>
      <c r="CE477" s="36">
        <v>2658361</v>
      </c>
      <c r="CF477" s="36">
        <v>0</v>
      </c>
      <c r="CG477" s="36">
        <v>424444</v>
      </c>
      <c r="CH477" s="36">
        <v>0</v>
      </c>
      <c r="CI477" s="36">
        <v>0</v>
      </c>
      <c r="CJ477" s="36">
        <v>0</v>
      </c>
      <c r="CK477" s="36">
        <v>0</v>
      </c>
      <c r="CL477" s="36">
        <v>424444</v>
      </c>
      <c r="CM477" s="36">
        <v>-2658361</v>
      </c>
      <c r="CN477" s="36">
        <v>0</v>
      </c>
      <c r="CO477" s="36">
        <v>0</v>
      </c>
      <c r="CP477" s="36">
        <v>0</v>
      </c>
      <c r="CQ477" s="36">
        <v>0</v>
      </c>
      <c r="CR477" s="36">
        <v>0</v>
      </c>
      <c r="CS477" s="36">
        <v>0</v>
      </c>
      <c r="CT477" s="36">
        <v>0</v>
      </c>
      <c r="CU477" s="36">
        <v>0</v>
      </c>
      <c r="CV477" s="36">
        <v>0</v>
      </c>
      <c r="CW477" s="36">
        <v>0</v>
      </c>
      <c r="CX477" s="36">
        <v>0</v>
      </c>
      <c r="CY477" s="36">
        <v>0</v>
      </c>
      <c r="CZ477" s="36">
        <v>0</v>
      </c>
      <c r="DA477" s="36">
        <v>0</v>
      </c>
      <c r="DB477" s="36">
        <v>0</v>
      </c>
      <c r="DC477" s="36">
        <v>0</v>
      </c>
      <c r="DD477" s="36">
        <v>0</v>
      </c>
      <c r="DE477" s="36">
        <v>-2658361</v>
      </c>
      <c r="DF477" s="36">
        <v>0</v>
      </c>
      <c r="DG477" s="36">
        <v>0</v>
      </c>
      <c r="DH477" s="36">
        <v>0</v>
      </c>
      <c r="DI477" s="36">
        <v>0</v>
      </c>
      <c r="DJ477" s="36">
        <v>0</v>
      </c>
      <c r="DK477" s="36">
        <v>0</v>
      </c>
      <c r="DL477" s="36">
        <v>0</v>
      </c>
      <c r="DM477" s="36">
        <v>0</v>
      </c>
      <c r="DN477" s="36">
        <v>0</v>
      </c>
      <c r="DO477" s="36">
        <v>0</v>
      </c>
      <c r="DP477" s="36">
        <v>0</v>
      </c>
      <c r="DQ477" s="36">
        <v>0</v>
      </c>
      <c r="DR477" s="36">
        <v>0</v>
      </c>
      <c r="DS477" s="36">
        <v>0</v>
      </c>
      <c r="DT477" s="36">
        <v>0</v>
      </c>
      <c r="DU477" s="36">
        <v>0</v>
      </c>
      <c r="DV477" s="36">
        <v>0</v>
      </c>
      <c r="DW477" s="36">
        <v>0</v>
      </c>
      <c r="DX477" s="36">
        <v>0</v>
      </c>
      <c r="DY477" s="36">
        <v>0</v>
      </c>
      <c r="DZ477" s="36">
        <v>0</v>
      </c>
      <c r="EA477" s="36">
        <v>0</v>
      </c>
      <c r="EB477" s="36">
        <v>0</v>
      </c>
      <c r="EC477" s="36">
        <v>0</v>
      </c>
      <c r="ED477" s="36">
        <v>0</v>
      </c>
      <c r="EE477" s="36">
        <v>0</v>
      </c>
      <c r="EF477" s="36">
        <v>0</v>
      </c>
      <c r="EG477" s="36">
        <v>0</v>
      </c>
      <c r="EH477" s="36">
        <v>0</v>
      </c>
      <c r="EI477" s="36">
        <v>0</v>
      </c>
      <c r="EJ477" s="36">
        <v>0</v>
      </c>
      <c r="EK477" s="36">
        <v>0</v>
      </c>
      <c r="EL477" s="36">
        <v>0</v>
      </c>
      <c r="EM477" s="36">
        <v>0</v>
      </c>
      <c r="EN477" s="36">
        <v>0</v>
      </c>
      <c r="EO477" s="36">
        <v>0</v>
      </c>
      <c r="EP477" s="36">
        <v>0</v>
      </c>
      <c r="EQ477" s="36">
        <v>0</v>
      </c>
      <c r="ER477" s="36">
        <v>0</v>
      </c>
      <c r="ES477" s="36">
        <v>0</v>
      </c>
      <c r="ET477" s="36">
        <v>0</v>
      </c>
      <c r="EU477" s="36">
        <v>0</v>
      </c>
      <c r="EV477" s="36">
        <v>0</v>
      </c>
      <c r="EW477" s="36">
        <v>0</v>
      </c>
      <c r="EX477" s="36">
        <v>0</v>
      </c>
      <c r="EY477" s="36">
        <v>0</v>
      </c>
      <c r="EZ477" s="36">
        <v>0</v>
      </c>
      <c r="FA477" s="36">
        <v>0</v>
      </c>
      <c r="FB477" s="36">
        <v>0</v>
      </c>
      <c r="FC477" s="36">
        <v>0</v>
      </c>
      <c r="FD477" s="36">
        <v>0</v>
      </c>
      <c r="FE477" s="36">
        <v>0</v>
      </c>
      <c r="FF477" s="36">
        <v>0</v>
      </c>
      <c r="FG477" s="36">
        <v>0</v>
      </c>
      <c r="FH477" s="36">
        <v>0</v>
      </c>
      <c r="FI477" s="36">
        <v>0</v>
      </c>
      <c r="FJ477" s="36">
        <v>0</v>
      </c>
      <c r="FK477" s="36">
        <v>0</v>
      </c>
      <c r="FL477" s="36">
        <v>0</v>
      </c>
      <c r="FM477" s="36">
        <v>0</v>
      </c>
      <c r="FN477" s="36">
        <v>0</v>
      </c>
      <c r="FO477" s="36">
        <v>0</v>
      </c>
      <c r="FP477" s="36">
        <v>0</v>
      </c>
      <c r="FQ477" s="36">
        <v>424444</v>
      </c>
      <c r="FR477" s="36">
        <v>0</v>
      </c>
      <c r="FS477" s="37"/>
      <c r="FT477" s="39">
        <f t="shared" si="262"/>
        <v>69388</v>
      </c>
      <c r="FU477" s="39">
        <f t="shared" si="263"/>
        <v>1079</v>
      </c>
      <c r="FV477" s="39">
        <f t="shared" si="264"/>
        <v>0</v>
      </c>
      <c r="FW477" s="39">
        <f t="shared" si="265"/>
        <v>1815697</v>
      </c>
      <c r="FX477" s="39">
        <f t="shared" si="266"/>
        <v>0</v>
      </c>
      <c r="FY477" s="39">
        <f t="shared" si="267"/>
        <v>37452</v>
      </c>
      <c r="FZ477" s="39">
        <f t="shared" si="268"/>
        <v>0</v>
      </c>
      <c r="GA477" s="39">
        <f t="shared" si="269"/>
        <v>51962</v>
      </c>
      <c r="GB477" s="39">
        <f t="shared" si="270"/>
        <v>258339</v>
      </c>
      <c r="GC477" s="39">
        <f t="shared" si="271"/>
        <v>0</v>
      </c>
      <c r="GD477" s="39">
        <f t="shared" si="272"/>
        <v>0</v>
      </c>
      <c r="GE477" s="39">
        <f t="shared" si="273"/>
        <v>0</v>
      </c>
      <c r="GF477" s="39"/>
      <c r="GG477" s="39"/>
      <c r="GH477" s="39">
        <f t="shared" si="274"/>
        <v>0</v>
      </c>
      <c r="GI477" s="39">
        <f t="shared" si="275"/>
        <v>0</v>
      </c>
      <c r="GJ477" s="39">
        <f t="shared" si="276"/>
        <v>2233917</v>
      </c>
      <c r="GK477" s="39"/>
      <c r="GL477" s="39">
        <f t="shared" si="277"/>
        <v>0</v>
      </c>
      <c r="GM477" s="39"/>
      <c r="GN477" s="39">
        <f t="shared" si="261"/>
        <v>0</v>
      </c>
      <c r="GO477" s="40">
        <f t="shared" si="278"/>
        <v>424444</v>
      </c>
      <c r="GP477" s="40">
        <f t="shared" si="279"/>
        <v>2658361</v>
      </c>
      <c r="GQ477" s="40">
        <f t="shared" si="280"/>
        <v>2658361</v>
      </c>
      <c r="GR477" s="39" t="str">
        <f>IFERROR(VLOOKUP(CONCATENATE(C477,R477,S477),'Clientes Afectados'!$L$4:$M$249,2,0),"NO")</f>
        <v>NO</v>
      </c>
      <c r="GS477" s="64">
        <f t="shared" si="260"/>
        <v>30</v>
      </c>
      <c r="GT477" s="39" t="e">
        <f>+IF(GS477&gt;#REF!,"SI","NO")</f>
        <v>#REF!</v>
      </c>
    </row>
    <row r="478" spans="1:202" x14ac:dyDescent="0.25">
      <c r="A478" s="35">
        <v>42826</v>
      </c>
      <c r="B478" s="36">
        <v>1594986</v>
      </c>
      <c r="C478" s="36">
        <v>2510800</v>
      </c>
      <c r="D478" s="36">
        <v>2510800</v>
      </c>
      <c r="E478" s="37" t="s">
        <v>353</v>
      </c>
      <c r="F478" s="37" t="s">
        <v>305</v>
      </c>
      <c r="G478" s="37" t="s">
        <v>341</v>
      </c>
      <c r="H478" s="85" t="s">
        <v>231</v>
      </c>
      <c r="I478" s="37" t="s">
        <v>232</v>
      </c>
      <c r="J478" s="37" t="s">
        <v>233</v>
      </c>
      <c r="K478" s="37" t="s">
        <v>234</v>
      </c>
      <c r="L478" s="37" t="s">
        <v>235</v>
      </c>
      <c r="M478" s="37" t="s">
        <v>279</v>
      </c>
      <c r="N478" s="37" t="s">
        <v>330</v>
      </c>
      <c r="O478" s="37" t="s">
        <v>330</v>
      </c>
      <c r="P478" s="37" t="s">
        <v>239</v>
      </c>
      <c r="Q478" s="37" t="s">
        <v>240</v>
      </c>
      <c r="R478" s="38">
        <v>42800</v>
      </c>
      <c r="S478" s="38">
        <v>42830</v>
      </c>
      <c r="T478" s="38">
        <v>42832</v>
      </c>
      <c r="U478" s="36">
        <v>193661787</v>
      </c>
      <c r="V478" s="36">
        <v>76640</v>
      </c>
      <c r="W478" s="36">
        <v>0</v>
      </c>
      <c r="X478" s="36">
        <v>12899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188</v>
      </c>
      <c r="AE478" s="36">
        <v>212</v>
      </c>
      <c r="AF478" s="36">
        <v>184</v>
      </c>
      <c r="AG478" s="36">
        <v>170</v>
      </c>
      <c r="AH478" s="36">
        <v>0</v>
      </c>
      <c r="AI478" s="36">
        <v>1284</v>
      </c>
      <c r="AJ478" s="36">
        <v>0</v>
      </c>
      <c r="AK478" s="36">
        <v>5496000</v>
      </c>
      <c r="AL478" s="36"/>
      <c r="AM478" s="36"/>
      <c r="AN478" s="36">
        <v>0</v>
      </c>
      <c r="AO478" s="36"/>
      <c r="AP478" s="36"/>
      <c r="AQ478" s="36">
        <v>0</v>
      </c>
      <c r="AR478" s="36">
        <v>0</v>
      </c>
      <c r="AS478" s="36">
        <v>0</v>
      </c>
      <c r="AT478" s="36">
        <v>113364</v>
      </c>
      <c r="AU478" s="36">
        <v>0</v>
      </c>
      <c r="AV478" s="36">
        <v>0</v>
      </c>
      <c r="AW478" s="36"/>
      <c r="AX478" s="36">
        <v>0</v>
      </c>
      <c r="AY478" s="36">
        <v>134080</v>
      </c>
      <c r="AZ478" s="36">
        <v>982222</v>
      </c>
      <c r="BA478" s="36">
        <v>0</v>
      </c>
      <c r="BB478" s="36">
        <v>0</v>
      </c>
      <c r="BC478" s="36">
        <v>0</v>
      </c>
      <c r="BD478" s="36">
        <v>0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0</v>
      </c>
      <c r="BK478" s="36">
        <v>0</v>
      </c>
      <c r="BL478" s="36">
        <v>0</v>
      </c>
      <c r="BM478" s="36">
        <v>0</v>
      </c>
      <c r="BN478" s="36">
        <v>0</v>
      </c>
      <c r="BO478" s="36">
        <v>0</v>
      </c>
      <c r="BP478" s="36">
        <v>0</v>
      </c>
      <c r="BQ478" s="36">
        <v>0</v>
      </c>
      <c r="BR478" s="36">
        <v>0</v>
      </c>
      <c r="BS478" s="36">
        <v>0</v>
      </c>
      <c r="BT478" s="36">
        <v>0</v>
      </c>
      <c r="BU478" s="36">
        <v>0</v>
      </c>
      <c r="BV478" s="36">
        <v>0</v>
      </c>
      <c r="BW478" s="36">
        <v>0</v>
      </c>
      <c r="BX478" s="36">
        <v>0</v>
      </c>
      <c r="BY478" s="36">
        <v>0</v>
      </c>
      <c r="BZ478" s="36">
        <v>0</v>
      </c>
      <c r="CA478" s="36">
        <v>0</v>
      </c>
      <c r="CB478" s="36">
        <v>0</v>
      </c>
      <c r="CC478" s="36">
        <v>0</v>
      </c>
      <c r="CD478" s="36">
        <v>5652899</v>
      </c>
      <c r="CE478" s="36">
        <v>6726950</v>
      </c>
      <c r="CF478" s="36">
        <v>0</v>
      </c>
      <c r="CG478" s="36">
        <v>1074051</v>
      </c>
      <c r="CH478" s="36">
        <v>0</v>
      </c>
      <c r="CI478" s="36">
        <v>0</v>
      </c>
      <c r="CJ478" s="36">
        <v>0</v>
      </c>
      <c r="CK478" s="36">
        <v>0</v>
      </c>
      <c r="CL478" s="36">
        <v>1074051</v>
      </c>
      <c r="CM478" s="36">
        <v>-6726950</v>
      </c>
      <c r="CN478" s="36">
        <v>0</v>
      </c>
      <c r="CO478" s="36">
        <v>0</v>
      </c>
      <c r="CP478" s="36">
        <v>0</v>
      </c>
      <c r="CQ478" s="36">
        <v>0</v>
      </c>
      <c r="CR478" s="36">
        <v>0</v>
      </c>
      <c r="CS478" s="36">
        <v>0</v>
      </c>
      <c r="CT478" s="36">
        <v>0</v>
      </c>
      <c r="CU478" s="36">
        <v>0</v>
      </c>
      <c r="CV478" s="36">
        <v>0</v>
      </c>
      <c r="CW478" s="36">
        <v>0</v>
      </c>
      <c r="CX478" s="36">
        <v>0</v>
      </c>
      <c r="CY478" s="36">
        <v>0</v>
      </c>
      <c r="CZ478" s="36">
        <v>0</v>
      </c>
      <c r="DA478" s="36">
        <v>0</v>
      </c>
      <c r="DB478" s="36">
        <v>0</v>
      </c>
      <c r="DC478" s="36">
        <v>0</v>
      </c>
      <c r="DD478" s="36">
        <v>0</v>
      </c>
      <c r="DE478" s="36">
        <v>-6726950</v>
      </c>
      <c r="DF478" s="36">
        <v>0</v>
      </c>
      <c r="DG478" s="36">
        <v>0</v>
      </c>
      <c r="DH478" s="36">
        <v>0</v>
      </c>
      <c r="DI478" s="36">
        <v>0</v>
      </c>
      <c r="DJ478" s="36">
        <v>0</v>
      </c>
      <c r="DK478" s="36">
        <v>0</v>
      </c>
      <c r="DL478" s="36">
        <v>0</v>
      </c>
      <c r="DM478" s="36">
        <v>0</v>
      </c>
      <c r="DN478" s="36">
        <v>0</v>
      </c>
      <c r="DO478" s="36">
        <v>0</v>
      </c>
      <c r="DP478" s="36">
        <v>0</v>
      </c>
      <c r="DQ478" s="36">
        <v>0</v>
      </c>
      <c r="DR478" s="36">
        <v>0</v>
      </c>
      <c r="DS478" s="36">
        <v>0</v>
      </c>
      <c r="DT478" s="36">
        <v>0</v>
      </c>
      <c r="DU478" s="36">
        <v>0</v>
      </c>
      <c r="DV478" s="36">
        <v>0</v>
      </c>
      <c r="DW478" s="36">
        <v>0</v>
      </c>
      <c r="DX478" s="36">
        <v>0</v>
      </c>
      <c r="DY478" s="36">
        <v>0</v>
      </c>
      <c r="DZ478" s="36">
        <v>0</v>
      </c>
      <c r="EA478" s="36">
        <v>0</v>
      </c>
      <c r="EB478" s="36">
        <v>0</v>
      </c>
      <c r="EC478" s="36">
        <v>0</v>
      </c>
      <c r="ED478" s="36">
        <v>0</v>
      </c>
      <c r="EE478" s="36">
        <v>0</v>
      </c>
      <c r="EF478" s="36">
        <v>0</v>
      </c>
      <c r="EG478" s="36">
        <v>0</v>
      </c>
      <c r="EH478" s="36">
        <v>0</v>
      </c>
      <c r="EI478" s="36">
        <v>0</v>
      </c>
      <c r="EJ478" s="36">
        <v>0</v>
      </c>
      <c r="EK478" s="36">
        <v>0</v>
      </c>
      <c r="EL478" s="36">
        <v>0</v>
      </c>
      <c r="EM478" s="36">
        <v>0</v>
      </c>
      <c r="EN478" s="36">
        <v>0</v>
      </c>
      <c r="EO478" s="36">
        <v>0</v>
      </c>
      <c r="EP478" s="36">
        <v>0</v>
      </c>
      <c r="EQ478" s="36">
        <v>0</v>
      </c>
      <c r="ER478" s="36">
        <v>0</v>
      </c>
      <c r="ES478" s="36">
        <v>0</v>
      </c>
      <c r="ET478" s="36">
        <v>0</v>
      </c>
      <c r="EU478" s="36">
        <v>0</v>
      </c>
      <c r="EV478" s="36">
        <v>0</v>
      </c>
      <c r="EW478" s="36">
        <v>0</v>
      </c>
      <c r="EX478" s="36">
        <v>0</v>
      </c>
      <c r="EY478" s="36">
        <v>0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0</v>
      </c>
      <c r="FF478" s="36">
        <v>0</v>
      </c>
      <c r="FG478" s="36">
        <v>0</v>
      </c>
      <c r="FH478" s="36">
        <v>0</v>
      </c>
      <c r="FI478" s="36">
        <v>0</v>
      </c>
      <c r="FJ478" s="36">
        <v>0</v>
      </c>
      <c r="FK478" s="36">
        <v>0</v>
      </c>
      <c r="FL478" s="36">
        <v>0</v>
      </c>
      <c r="FM478" s="36">
        <v>0</v>
      </c>
      <c r="FN478" s="36">
        <v>0</v>
      </c>
      <c r="FO478" s="36">
        <v>0</v>
      </c>
      <c r="FP478" s="36">
        <v>0</v>
      </c>
      <c r="FQ478" s="36">
        <v>1074051</v>
      </c>
      <c r="FR478" s="36">
        <v>0</v>
      </c>
      <c r="FS478" s="37"/>
      <c r="FT478" s="39">
        <f t="shared" si="262"/>
        <v>0</v>
      </c>
      <c r="FU478" s="39">
        <f t="shared" si="263"/>
        <v>1079</v>
      </c>
      <c r="FV478" s="39">
        <f t="shared" si="264"/>
        <v>0</v>
      </c>
      <c r="FW478" s="39">
        <f t="shared" si="265"/>
        <v>4618487</v>
      </c>
      <c r="FX478" s="39">
        <f t="shared" si="266"/>
        <v>0</v>
      </c>
      <c r="FY478" s="39">
        <f t="shared" si="267"/>
        <v>95264</v>
      </c>
      <c r="FZ478" s="39">
        <f t="shared" si="268"/>
        <v>0</v>
      </c>
      <c r="GA478" s="39">
        <f t="shared" si="269"/>
        <v>112672</v>
      </c>
      <c r="GB478" s="39">
        <f t="shared" si="270"/>
        <v>825397</v>
      </c>
      <c r="GC478" s="39">
        <f t="shared" si="271"/>
        <v>0</v>
      </c>
      <c r="GD478" s="39">
        <f t="shared" si="272"/>
        <v>0</v>
      </c>
      <c r="GE478" s="39">
        <f t="shared" si="273"/>
        <v>0</v>
      </c>
      <c r="GF478" s="39"/>
      <c r="GG478" s="39"/>
      <c r="GH478" s="39">
        <f t="shared" si="274"/>
        <v>0</v>
      </c>
      <c r="GI478" s="39">
        <f t="shared" si="275"/>
        <v>0</v>
      </c>
      <c r="GJ478" s="39">
        <f t="shared" si="276"/>
        <v>5652899</v>
      </c>
      <c r="GK478" s="39"/>
      <c r="GL478" s="39">
        <f t="shared" si="277"/>
        <v>0</v>
      </c>
      <c r="GM478" s="39"/>
      <c r="GN478" s="39">
        <f t="shared" si="261"/>
        <v>0</v>
      </c>
      <c r="GO478" s="40">
        <f t="shared" si="278"/>
        <v>1074051</v>
      </c>
      <c r="GP478" s="40">
        <f t="shared" si="279"/>
        <v>6726950</v>
      </c>
      <c r="GQ478" s="40">
        <f t="shared" si="280"/>
        <v>6726950</v>
      </c>
      <c r="GR478" s="39" t="str">
        <f>IFERROR(VLOOKUP(CONCATENATE(C478,R478,S478),'Clientes Afectados'!$L$4:$M$249,2,0),"NO")</f>
        <v>NO</v>
      </c>
      <c r="GS478" s="64">
        <f t="shared" si="260"/>
        <v>30</v>
      </c>
      <c r="GT478" s="39" t="e">
        <f>+IF(GS478&gt;#REF!,"SI","NO")</f>
        <v>#REF!</v>
      </c>
    </row>
    <row r="479" spans="1:202" x14ac:dyDescent="0.25">
      <c r="A479" s="35">
        <v>42826</v>
      </c>
      <c r="B479" s="36">
        <v>1594986</v>
      </c>
      <c r="C479" s="36">
        <v>2797207</v>
      </c>
      <c r="D479" s="36">
        <v>2797207</v>
      </c>
      <c r="E479" s="37" t="s">
        <v>282</v>
      </c>
      <c r="F479" s="37" t="s">
        <v>305</v>
      </c>
      <c r="G479" s="37" t="s">
        <v>284</v>
      </c>
      <c r="H479" s="85" t="s">
        <v>285</v>
      </c>
      <c r="I479" s="37" t="s">
        <v>286</v>
      </c>
      <c r="J479" s="37" t="s">
        <v>233</v>
      </c>
      <c r="K479" s="37" t="s">
        <v>234</v>
      </c>
      <c r="L479" s="37" t="s">
        <v>235</v>
      </c>
      <c r="M479" s="37" t="s">
        <v>245</v>
      </c>
      <c r="N479" s="37" t="s">
        <v>246</v>
      </c>
      <c r="O479" s="37" t="s">
        <v>246</v>
      </c>
      <c r="P479" s="37" t="s">
        <v>281</v>
      </c>
      <c r="Q479" s="37" t="s">
        <v>240</v>
      </c>
      <c r="R479" s="38">
        <v>42800</v>
      </c>
      <c r="S479" s="38">
        <v>42830</v>
      </c>
      <c r="T479" s="38">
        <v>42832</v>
      </c>
      <c r="U479" s="36">
        <v>193661787</v>
      </c>
      <c r="V479" s="36">
        <v>22279</v>
      </c>
      <c r="W479" s="36">
        <v>0</v>
      </c>
      <c r="X479" s="36">
        <v>6258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46</v>
      </c>
      <c r="AE479" s="36">
        <v>45</v>
      </c>
      <c r="AF479" s="36">
        <v>44</v>
      </c>
      <c r="AG479" s="36">
        <v>43</v>
      </c>
      <c r="AH479" s="36">
        <v>0</v>
      </c>
      <c r="AI479" s="36">
        <v>1284</v>
      </c>
      <c r="AJ479" s="36">
        <v>0</v>
      </c>
      <c r="AK479" s="36">
        <v>1683468</v>
      </c>
      <c r="AL479" s="36"/>
      <c r="AM479" s="36"/>
      <c r="AN479" s="36">
        <v>0</v>
      </c>
      <c r="AO479" s="36"/>
      <c r="AP479" s="36"/>
      <c r="AQ479" s="36">
        <v>0</v>
      </c>
      <c r="AR479" s="36">
        <v>0</v>
      </c>
      <c r="AS479" s="36">
        <v>0</v>
      </c>
      <c r="AT479" s="36">
        <v>32955</v>
      </c>
      <c r="AU479" s="36">
        <v>0</v>
      </c>
      <c r="AV479" s="36">
        <v>0</v>
      </c>
      <c r="AW479" s="36"/>
      <c r="AX479" s="36">
        <v>0</v>
      </c>
      <c r="AY479" s="36">
        <v>89866</v>
      </c>
      <c r="AZ479" s="36">
        <v>377633</v>
      </c>
      <c r="BA479" s="36">
        <v>0</v>
      </c>
      <c r="BB479" s="36">
        <v>0</v>
      </c>
      <c r="BC479" s="36">
        <v>0</v>
      </c>
      <c r="BD479" s="36">
        <v>0</v>
      </c>
      <c r="BE479" s="36">
        <v>0</v>
      </c>
      <c r="BF479" s="36">
        <v>0</v>
      </c>
      <c r="BG479" s="36">
        <v>0</v>
      </c>
      <c r="BH479" s="36">
        <v>0</v>
      </c>
      <c r="BI479" s="36">
        <v>0</v>
      </c>
      <c r="BJ479" s="36">
        <v>0</v>
      </c>
      <c r="BK479" s="36">
        <v>0</v>
      </c>
      <c r="BL479" s="36">
        <v>0</v>
      </c>
      <c r="BM479" s="36">
        <v>0</v>
      </c>
      <c r="BN479" s="36">
        <v>0</v>
      </c>
      <c r="BO479" s="36">
        <v>0</v>
      </c>
      <c r="BP479" s="36">
        <v>0</v>
      </c>
      <c r="BQ479" s="36">
        <v>0</v>
      </c>
      <c r="BR479" s="36">
        <v>0</v>
      </c>
      <c r="BS479" s="36">
        <v>0</v>
      </c>
      <c r="BT479" s="36">
        <v>0</v>
      </c>
      <c r="BU479" s="36">
        <v>0</v>
      </c>
      <c r="BV479" s="36">
        <v>0</v>
      </c>
      <c r="BW479" s="36">
        <v>0</v>
      </c>
      <c r="BX479" s="36">
        <v>0</v>
      </c>
      <c r="BY479" s="36">
        <v>0</v>
      </c>
      <c r="BZ479" s="36">
        <v>0</v>
      </c>
      <c r="CA479" s="36">
        <v>0</v>
      </c>
      <c r="CB479" s="36">
        <v>0</v>
      </c>
      <c r="CC479" s="36">
        <v>0</v>
      </c>
      <c r="CD479" s="36">
        <v>1836308</v>
      </c>
      <c r="CE479" s="36">
        <v>2185207</v>
      </c>
      <c r="CF479" s="36">
        <v>0</v>
      </c>
      <c r="CG479" s="36">
        <v>348899</v>
      </c>
      <c r="CH479" s="36">
        <v>0</v>
      </c>
      <c r="CI479" s="36">
        <v>0</v>
      </c>
      <c r="CJ479" s="36">
        <v>0</v>
      </c>
      <c r="CK479" s="36">
        <v>0</v>
      </c>
      <c r="CL479" s="36">
        <v>348899</v>
      </c>
      <c r="CM479" s="36">
        <v>-2185207</v>
      </c>
      <c r="CN479" s="36">
        <v>0</v>
      </c>
      <c r="CO479" s="36">
        <v>0</v>
      </c>
      <c r="CP479" s="36">
        <v>0</v>
      </c>
      <c r="CQ479" s="36">
        <v>0</v>
      </c>
      <c r="CR479" s="36">
        <v>0</v>
      </c>
      <c r="CS479" s="36">
        <v>0</v>
      </c>
      <c r="CT479" s="36">
        <v>0</v>
      </c>
      <c r="CU479" s="36">
        <v>0</v>
      </c>
      <c r="CV479" s="36">
        <v>0</v>
      </c>
      <c r="CW479" s="36">
        <v>0</v>
      </c>
      <c r="CX479" s="36">
        <v>0</v>
      </c>
      <c r="CY479" s="36">
        <v>0</v>
      </c>
      <c r="CZ479" s="36">
        <v>0</v>
      </c>
      <c r="DA479" s="36">
        <v>0</v>
      </c>
      <c r="DB479" s="36">
        <v>0</v>
      </c>
      <c r="DC479" s="36">
        <v>0</v>
      </c>
      <c r="DD479" s="36">
        <v>0</v>
      </c>
      <c r="DE479" s="36">
        <v>-2185207</v>
      </c>
      <c r="DF479" s="36">
        <v>0</v>
      </c>
      <c r="DG479" s="36">
        <v>0</v>
      </c>
      <c r="DH479" s="36">
        <v>0</v>
      </c>
      <c r="DI479" s="36">
        <v>0</v>
      </c>
      <c r="DJ479" s="36">
        <v>0</v>
      </c>
      <c r="DK479" s="36">
        <v>0</v>
      </c>
      <c r="DL479" s="36">
        <v>0</v>
      </c>
      <c r="DM479" s="36">
        <v>0</v>
      </c>
      <c r="DN479" s="36">
        <v>0</v>
      </c>
      <c r="DO479" s="36">
        <v>0</v>
      </c>
      <c r="DP479" s="36">
        <v>0</v>
      </c>
      <c r="DQ479" s="36">
        <v>0</v>
      </c>
      <c r="DR479" s="36">
        <v>0</v>
      </c>
      <c r="DS479" s="36">
        <v>0</v>
      </c>
      <c r="DT479" s="36">
        <v>0</v>
      </c>
      <c r="DU479" s="36">
        <v>0</v>
      </c>
      <c r="DV479" s="36">
        <v>0</v>
      </c>
      <c r="DW479" s="36">
        <v>0</v>
      </c>
      <c r="DX479" s="36">
        <v>0</v>
      </c>
      <c r="DY479" s="36">
        <v>0</v>
      </c>
      <c r="DZ479" s="36">
        <v>0</v>
      </c>
      <c r="EA479" s="36">
        <v>0</v>
      </c>
      <c r="EB479" s="36">
        <v>0</v>
      </c>
      <c r="EC479" s="36">
        <v>0</v>
      </c>
      <c r="ED479" s="36">
        <v>0</v>
      </c>
      <c r="EE479" s="36">
        <v>0</v>
      </c>
      <c r="EF479" s="36">
        <v>0</v>
      </c>
      <c r="EG479" s="36">
        <v>0</v>
      </c>
      <c r="EH479" s="36">
        <v>0</v>
      </c>
      <c r="EI479" s="36">
        <v>0</v>
      </c>
      <c r="EJ479" s="36">
        <v>0</v>
      </c>
      <c r="EK479" s="36">
        <v>0</v>
      </c>
      <c r="EL479" s="36">
        <v>0</v>
      </c>
      <c r="EM479" s="36">
        <v>0</v>
      </c>
      <c r="EN479" s="36">
        <v>0</v>
      </c>
      <c r="EO479" s="36">
        <v>0</v>
      </c>
      <c r="EP479" s="36">
        <v>0</v>
      </c>
      <c r="EQ479" s="36">
        <v>0</v>
      </c>
      <c r="ER479" s="36">
        <v>0</v>
      </c>
      <c r="ES479" s="36">
        <v>0</v>
      </c>
      <c r="ET479" s="36">
        <v>0</v>
      </c>
      <c r="EU479" s="36">
        <v>0</v>
      </c>
      <c r="EV479" s="36">
        <v>0</v>
      </c>
      <c r="EW479" s="36">
        <v>0</v>
      </c>
      <c r="EX479" s="36">
        <v>0</v>
      </c>
      <c r="EY479" s="36">
        <v>0</v>
      </c>
      <c r="EZ479" s="36">
        <v>0</v>
      </c>
      <c r="FA479" s="36">
        <v>0</v>
      </c>
      <c r="FB479" s="36">
        <v>0</v>
      </c>
      <c r="FC479" s="36">
        <v>0</v>
      </c>
      <c r="FD479" s="36">
        <v>0</v>
      </c>
      <c r="FE479" s="36">
        <v>0</v>
      </c>
      <c r="FF479" s="36">
        <v>0</v>
      </c>
      <c r="FG479" s="36">
        <v>0</v>
      </c>
      <c r="FH479" s="36">
        <v>0</v>
      </c>
      <c r="FI479" s="36">
        <v>0</v>
      </c>
      <c r="FJ479" s="36">
        <v>0</v>
      </c>
      <c r="FK479" s="36">
        <v>0</v>
      </c>
      <c r="FL479" s="36">
        <v>0</v>
      </c>
      <c r="FM479" s="36">
        <v>0</v>
      </c>
      <c r="FN479" s="36">
        <v>0</v>
      </c>
      <c r="FO479" s="36">
        <v>0</v>
      </c>
      <c r="FP479" s="36">
        <v>0</v>
      </c>
      <c r="FQ479" s="36">
        <v>348899</v>
      </c>
      <c r="FR479" s="36">
        <v>0</v>
      </c>
      <c r="FS479" s="37"/>
      <c r="FT479" s="39">
        <f t="shared" si="262"/>
        <v>0</v>
      </c>
      <c r="FU479" s="39">
        <f t="shared" si="263"/>
        <v>1079</v>
      </c>
      <c r="FV479" s="39">
        <f t="shared" si="264"/>
        <v>0</v>
      </c>
      <c r="FW479" s="39">
        <f t="shared" si="265"/>
        <v>1414679</v>
      </c>
      <c r="FX479" s="39">
        <f t="shared" si="266"/>
        <v>0</v>
      </c>
      <c r="FY479" s="39">
        <f t="shared" si="267"/>
        <v>27693</v>
      </c>
      <c r="FZ479" s="39">
        <f t="shared" si="268"/>
        <v>0</v>
      </c>
      <c r="GA479" s="39">
        <f t="shared" si="269"/>
        <v>75518</v>
      </c>
      <c r="GB479" s="39">
        <f t="shared" si="270"/>
        <v>317339</v>
      </c>
      <c r="GC479" s="39">
        <f t="shared" si="271"/>
        <v>0</v>
      </c>
      <c r="GD479" s="39">
        <f t="shared" si="272"/>
        <v>0</v>
      </c>
      <c r="GE479" s="39">
        <f t="shared" si="273"/>
        <v>0</v>
      </c>
      <c r="GF479" s="39"/>
      <c r="GG479" s="39"/>
      <c r="GH479" s="39">
        <f t="shared" si="274"/>
        <v>0</v>
      </c>
      <c r="GI479" s="39">
        <f t="shared" si="275"/>
        <v>0</v>
      </c>
      <c r="GJ479" s="39">
        <f t="shared" si="276"/>
        <v>1836308</v>
      </c>
      <c r="GK479" s="39"/>
      <c r="GL479" s="39">
        <f t="shared" si="277"/>
        <v>0</v>
      </c>
      <c r="GM479" s="39"/>
      <c r="GN479" s="39">
        <f t="shared" si="261"/>
        <v>0</v>
      </c>
      <c r="GO479" s="40">
        <f t="shared" si="278"/>
        <v>348899</v>
      </c>
      <c r="GP479" s="40">
        <f t="shared" si="279"/>
        <v>2185207</v>
      </c>
      <c r="GQ479" s="40">
        <f t="shared" si="280"/>
        <v>2185207</v>
      </c>
      <c r="GR479" s="39" t="str">
        <f>IFERROR(VLOOKUP(CONCATENATE(C479,R479,S479),'Clientes Afectados'!$L$4:$M$249,2,0),"NO")</f>
        <v>NO</v>
      </c>
      <c r="GS479" s="64">
        <f t="shared" si="260"/>
        <v>30</v>
      </c>
      <c r="GT479" s="39" t="e">
        <f>+IF(GS479&gt;#REF!,"SI","NO")</f>
        <v>#REF!</v>
      </c>
    </row>
    <row r="480" spans="1:202" x14ac:dyDescent="0.25">
      <c r="A480" s="35">
        <v>42795</v>
      </c>
      <c r="B480" s="36">
        <v>1594986</v>
      </c>
      <c r="C480" s="36">
        <v>532954</v>
      </c>
      <c r="D480" s="36">
        <v>532954</v>
      </c>
      <c r="E480" s="37" t="s">
        <v>342</v>
      </c>
      <c r="F480" s="37" t="s">
        <v>229</v>
      </c>
      <c r="G480" s="37" t="s">
        <v>309</v>
      </c>
      <c r="H480" s="85" t="s">
        <v>231</v>
      </c>
      <c r="I480" s="37" t="s">
        <v>310</v>
      </c>
      <c r="J480" s="37" t="s">
        <v>233</v>
      </c>
      <c r="K480" s="37" t="s">
        <v>234</v>
      </c>
      <c r="L480" s="37" t="s">
        <v>235</v>
      </c>
      <c r="M480" s="37" t="s">
        <v>311</v>
      </c>
      <c r="N480" s="37" t="s">
        <v>236</v>
      </c>
      <c r="O480" s="37" t="s">
        <v>236</v>
      </c>
      <c r="P480" s="37" t="s">
        <v>239</v>
      </c>
      <c r="Q480" s="37" t="s">
        <v>240</v>
      </c>
      <c r="R480" s="38">
        <v>42769</v>
      </c>
      <c r="S480" s="38">
        <v>42800</v>
      </c>
      <c r="T480" s="38">
        <v>42801</v>
      </c>
      <c r="U480" s="36">
        <v>191947924</v>
      </c>
      <c r="V480" s="36">
        <v>97590</v>
      </c>
      <c r="W480" s="36">
        <v>0</v>
      </c>
      <c r="X480" s="36">
        <v>23028</v>
      </c>
      <c r="Y480" s="36">
        <v>0</v>
      </c>
      <c r="Z480" s="36">
        <v>0</v>
      </c>
      <c r="AA480" s="36">
        <v>0</v>
      </c>
      <c r="AB480" s="36">
        <v>0</v>
      </c>
      <c r="AC480" s="36">
        <v>0</v>
      </c>
      <c r="AD480" s="36">
        <v>163</v>
      </c>
      <c r="AE480" s="36">
        <v>244</v>
      </c>
      <c r="AF480" s="36">
        <v>163</v>
      </c>
      <c r="AG480" s="36">
        <v>209</v>
      </c>
      <c r="AH480" s="36">
        <v>120392</v>
      </c>
      <c r="AI480" s="36">
        <v>1278</v>
      </c>
      <c r="AJ480" s="36">
        <v>0</v>
      </c>
      <c r="AK480" s="36">
        <v>6998364</v>
      </c>
      <c r="AL480" s="36"/>
      <c r="AM480" s="36"/>
      <c r="AN480" s="36">
        <v>0</v>
      </c>
      <c r="AO480" s="36"/>
      <c r="AP480" s="36"/>
      <c r="AQ480" s="36">
        <v>0</v>
      </c>
      <c r="AR480" s="36">
        <v>0</v>
      </c>
      <c r="AS480" s="36">
        <v>0</v>
      </c>
      <c r="AT480" s="36">
        <v>144352</v>
      </c>
      <c r="AU480" s="36">
        <v>0</v>
      </c>
      <c r="AV480" s="36">
        <v>0</v>
      </c>
      <c r="AW480" s="36"/>
      <c r="AX480" s="36">
        <v>0</v>
      </c>
      <c r="AY480" s="36">
        <v>153614</v>
      </c>
      <c r="AZ480" s="36">
        <v>1205081</v>
      </c>
      <c r="BA480" s="36">
        <v>0</v>
      </c>
      <c r="BB480" s="36">
        <v>0</v>
      </c>
      <c r="BC480" s="36">
        <v>0</v>
      </c>
      <c r="BD480" s="36">
        <v>0</v>
      </c>
      <c r="BE480" s="36">
        <v>0</v>
      </c>
      <c r="BF480" s="36">
        <v>0</v>
      </c>
      <c r="BG480" s="36">
        <v>0</v>
      </c>
      <c r="BH480" s="36">
        <v>0</v>
      </c>
      <c r="BI480" s="36">
        <v>0</v>
      </c>
      <c r="BJ480" s="36">
        <v>0</v>
      </c>
      <c r="BK480" s="36">
        <v>0</v>
      </c>
      <c r="BL480" s="36">
        <v>0</v>
      </c>
      <c r="BM480" s="36">
        <v>0</v>
      </c>
      <c r="BN480" s="36">
        <v>0</v>
      </c>
      <c r="BO480" s="36">
        <v>0</v>
      </c>
      <c r="BP480" s="36">
        <v>0</v>
      </c>
      <c r="BQ480" s="36">
        <v>0</v>
      </c>
      <c r="BR480" s="36">
        <v>0</v>
      </c>
      <c r="BS480" s="36">
        <v>0</v>
      </c>
      <c r="BT480" s="36">
        <v>0</v>
      </c>
      <c r="BU480" s="36">
        <v>0</v>
      </c>
      <c r="BV480" s="36">
        <v>0</v>
      </c>
      <c r="BW480" s="36">
        <v>0</v>
      </c>
      <c r="BX480" s="36">
        <v>0</v>
      </c>
      <c r="BY480" s="36">
        <v>0</v>
      </c>
      <c r="BZ480" s="36">
        <v>0</v>
      </c>
      <c r="CA480" s="36">
        <v>0</v>
      </c>
      <c r="CB480" s="36">
        <v>0</v>
      </c>
      <c r="CC480" s="36">
        <v>0</v>
      </c>
      <c r="CD480" s="36">
        <v>7246286</v>
      </c>
      <c r="CE480" s="36">
        <v>8623080</v>
      </c>
      <c r="CF480" s="36">
        <v>0</v>
      </c>
      <c r="CG480" s="36">
        <v>1376794</v>
      </c>
      <c r="CH480" s="36">
        <v>0</v>
      </c>
      <c r="CI480" s="36">
        <v>0</v>
      </c>
      <c r="CJ480" s="36">
        <v>0</v>
      </c>
      <c r="CK480" s="36">
        <v>0</v>
      </c>
      <c r="CL480" s="36">
        <v>1376794</v>
      </c>
      <c r="CM480" s="36">
        <v>-8623080</v>
      </c>
      <c r="CN480" s="36">
        <v>0</v>
      </c>
      <c r="CO480" s="36">
        <v>0</v>
      </c>
      <c r="CP480" s="36">
        <v>0</v>
      </c>
      <c r="CQ480" s="36">
        <v>0</v>
      </c>
      <c r="CR480" s="36">
        <v>0</v>
      </c>
      <c r="CS480" s="36">
        <v>0</v>
      </c>
      <c r="CT480" s="36">
        <v>0</v>
      </c>
      <c r="CU480" s="36">
        <v>0</v>
      </c>
      <c r="CV480" s="36">
        <v>0</v>
      </c>
      <c r="CW480" s="36">
        <v>0</v>
      </c>
      <c r="CX480" s="36">
        <v>0</v>
      </c>
      <c r="CY480" s="36">
        <v>0</v>
      </c>
      <c r="CZ480" s="36">
        <v>0</v>
      </c>
      <c r="DA480" s="36">
        <v>0</v>
      </c>
      <c r="DB480" s="36">
        <v>0</v>
      </c>
      <c r="DC480" s="36">
        <v>0</v>
      </c>
      <c r="DD480" s="36">
        <v>0</v>
      </c>
      <c r="DE480" s="36">
        <v>-8623080</v>
      </c>
      <c r="DF480" s="36">
        <v>0</v>
      </c>
      <c r="DG480" s="36">
        <v>0</v>
      </c>
      <c r="DH480" s="36">
        <v>0</v>
      </c>
      <c r="DI480" s="36">
        <v>0</v>
      </c>
      <c r="DJ480" s="36">
        <v>0</v>
      </c>
      <c r="DK480" s="36">
        <v>0</v>
      </c>
      <c r="DL480" s="36">
        <v>0</v>
      </c>
      <c r="DM480" s="36">
        <v>0</v>
      </c>
      <c r="DN480" s="36">
        <v>0</v>
      </c>
      <c r="DO480" s="36">
        <v>0</v>
      </c>
      <c r="DP480" s="36">
        <v>0</v>
      </c>
      <c r="DQ480" s="36">
        <v>0</v>
      </c>
      <c r="DR480" s="36">
        <v>0</v>
      </c>
      <c r="DS480" s="36">
        <v>0</v>
      </c>
      <c r="DT480" s="36">
        <v>0</v>
      </c>
      <c r="DU480" s="36">
        <v>0</v>
      </c>
      <c r="DV480" s="36">
        <v>0</v>
      </c>
      <c r="DW480" s="36">
        <v>0</v>
      </c>
      <c r="DX480" s="36">
        <v>0</v>
      </c>
      <c r="DY480" s="36">
        <v>0</v>
      </c>
      <c r="DZ480" s="36">
        <v>0</v>
      </c>
      <c r="EA480" s="36">
        <v>0</v>
      </c>
      <c r="EB480" s="36">
        <v>0</v>
      </c>
      <c r="EC480" s="36">
        <v>0</v>
      </c>
      <c r="ED480" s="36">
        <v>0</v>
      </c>
      <c r="EE480" s="36">
        <v>0</v>
      </c>
      <c r="EF480" s="36">
        <v>0</v>
      </c>
      <c r="EG480" s="36">
        <v>0</v>
      </c>
      <c r="EH480" s="36">
        <v>0</v>
      </c>
      <c r="EI480" s="36">
        <v>0</v>
      </c>
      <c r="EJ480" s="36">
        <v>0</v>
      </c>
      <c r="EK480" s="36">
        <v>0</v>
      </c>
      <c r="EL480" s="36">
        <v>0</v>
      </c>
      <c r="EM480" s="36">
        <v>0</v>
      </c>
      <c r="EN480" s="36">
        <v>0</v>
      </c>
      <c r="EO480" s="36">
        <v>0</v>
      </c>
      <c r="EP480" s="36">
        <v>0</v>
      </c>
      <c r="EQ480" s="36">
        <v>0</v>
      </c>
      <c r="ER480" s="36">
        <v>0</v>
      </c>
      <c r="ES480" s="36">
        <v>0</v>
      </c>
      <c r="ET480" s="36">
        <v>0</v>
      </c>
      <c r="EU480" s="36">
        <v>0</v>
      </c>
      <c r="EV480" s="36">
        <v>0</v>
      </c>
      <c r="EW480" s="36">
        <v>0</v>
      </c>
      <c r="EX480" s="36">
        <v>0</v>
      </c>
      <c r="EY480" s="36">
        <v>0</v>
      </c>
      <c r="EZ480" s="36">
        <v>0</v>
      </c>
      <c r="FA480" s="36">
        <v>0</v>
      </c>
      <c r="FB480" s="36">
        <v>0</v>
      </c>
      <c r="FC480" s="36">
        <v>0</v>
      </c>
      <c r="FD480" s="36">
        <v>0</v>
      </c>
      <c r="FE480" s="36">
        <v>0</v>
      </c>
      <c r="FF480" s="36">
        <v>0</v>
      </c>
      <c r="FG480" s="36">
        <v>0</v>
      </c>
      <c r="FH480" s="36">
        <v>0</v>
      </c>
      <c r="FI480" s="36">
        <v>0</v>
      </c>
      <c r="FJ480" s="36">
        <v>0</v>
      </c>
      <c r="FK480" s="36">
        <v>0</v>
      </c>
      <c r="FL480" s="36">
        <v>0</v>
      </c>
      <c r="FM480" s="36">
        <v>0</v>
      </c>
      <c r="FN480" s="36">
        <v>0</v>
      </c>
      <c r="FO480" s="36">
        <v>0</v>
      </c>
      <c r="FP480" s="36">
        <v>0</v>
      </c>
      <c r="FQ480" s="36">
        <v>1376794</v>
      </c>
      <c r="FR480" s="36">
        <v>0</v>
      </c>
      <c r="FS480" s="37"/>
      <c r="FT480" s="39">
        <f t="shared" si="262"/>
        <v>101170</v>
      </c>
      <c r="FU480" s="39">
        <f t="shared" si="263"/>
        <v>1074</v>
      </c>
      <c r="FV480" s="39">
        <f t="shared" si="264"/>
        <v>0</v>
      </c>
      <c r="FW480" s="39">
        <f t="shared" si="265"/>
        <v>5880978</v>
      </c>
      <c r="FX480" s="39">
        <f t="shared" si="266"/>
        <v>0</v>
      </c>
      <c r="FY480" s="39">
        <f t="shared" si="267"/>
        <v>121304</v>
      </c>
      <c r="FZ480" s="39">
        <f t="shared" si="268"/>
        <v>0</v>
      </c>
      <c r="GA480" s="39">
        <f t="shared" si="269"/>
        <v>129087</v>
      </c>
      <c r="GB480" s="39">
        <f t="shared" si="270"/>
        <v>1012673</v>
      </c>
      <c r="GC480" s="39">
        <f t="shared" si="271"/>
        <v>0</v>
      </c>
      <c r="GD480" s="39">
        <f t="shared" si="272"/>
        <v>0</v>
      </c>
      <c r="GE480" s="39">
        <f t="shared" si="273"/>
        <v>0</v>
      </c>
      <c r="GF480" s="39"/>
      <c r="GG480" s="39"/>
      <c r="GH480" s="39">
        <f t="shared" si="274"/>
        <v>0</v>
      </c>
      <c r="GI480" s="39">
        <f t="shared" si="275"/>
        <v>0</v>
      </c>
      <c r="GJ480" s="39">
        <f t="shared" ref="GJ480:GJ543" si="281">SUM(FT480:GE480)+GH480+GF480</f>
        <v>7246286</v>
      </c>
      <c r="GK480" s="39"/>
      <c r="GL480" s="39">
        <f t="shared" si="277"/>
        <v>0</v>
      </c>
      <c r="GM480" s="39"/>
      <c r="GN480" s="39">
        <f t="shared" si="261"/>
        <v>0</v>
      </c>
      <c r="GO480" s="40">
        <f t="shared" si="278"/>
        <v>1376794</v>
      </c>
      <c r="GP480" s="40">
        <f t="shared" si="279"/>
        <v>8623080</v>
      </c>
      <c r="GQ480" s="40">
        <f t="shared" si="280"/>
        <v>8623080</v>
      </c>
      <c r="GR480" s="39" t="str">
        <f>IFERROR(VLOOKUP(CONCATENATE(C480,R480,S480),'Clientes Afectados'!$L$4:$M$249,2,0),"NO")</f>
        <v>NO</v>
      </c>
      <c r="GS480" s="64">
        <f t="shared" si="260"/>
        <v>31</v>
      </c>
      <c r="GT480" s="39" t="e">
        <f>+IF(GS480&gt;#REF!,"SI","NO")</f>
        <v>#REF!</v>
      </c>
    </row>
    <row r="481" spans="1:202" x14ac:dyDescent="0.25">
      <c r="A481" s="35">
        <v>42795</v>
      </c>
      <c r="B481" s="36">
        <v>1594986</v>
      </c>
      <c r="C481" s="36">
        <v>532986</v>
      </c>
      <c r="D481" s="36">
        <v>532986</v>
      </c>
      <c r="E481" s="37" t="s">
        <v>343</v>
      </c>
      <c r="F481" s="37" t="s">
        <v>258</v>
      </c>
      <c r="G481" s="37" t="s">
        <v>313</v>
      </c>
      <c r="H481" s="85" t="s">
        <v>231</v>
      </c>
      <c r="I481" s="37" t="s">
        <v>262</v>
      </c>
      <c r="J481" s="37" t="s">
        <v>233</v>
      </c>
      <c r="K481" s="37" t="s">
        <v>234</v>
      </c>
      <c r="L481" s="37" t="s">
        <v>235</v>
      </c>
      <c r="M481" s="37" t="s">
        <v>245</v>
      </c>
      <c r="N481" s="37" t="s">
        <v>246</v>
      </c>
      <c r="O481" s="37" t="s">
        <v>246</v>
      </c>
      <c r="P481" s="37" t="s">
        <v>239</v>
      </c>
      <c r="Q481" s="37" t="s">
        <v>240</v>
      </c>
      <c r="R481" s="38">
        <v>42769</v>
      </c>
      <c r="S481" s="38">
        <v>42800</v>
      </c>
      <c r="T481" s="38">
        <v>42801</v>
      </c>
      <c r="U481" s="36">
        <v>191947924</v>
      </c>
      <c r="V481" s="36">
        <v>110654</v>
      </c>
      <c r="W481" s="36">
        <v>0</v>
      </c>
      <c r="X481" s="36">
        <v>37286</v>
      </c>
      <c r="Y481" s="36">
        <v>0</v>
      </c>
      <c r="Z481" s="36">
        <v>0</v>
      </c>
      <c r="AA481" s="36">
        <v>0</v>
      </c>
      <c r="AB481" s="36">
        <v>0</v>
      </c>
      <c r="AC481" s="36">
        <v>0</v>
      </c>
      <c r="AD481" s="36">
        <v>300</v>
      </c>
      <c r="AE481" s="36">
        <v>338</v>
      </c>
      <c r="AF481" s="36">
        <v>243</v>
      </c>
      <c r="AG481" s="36">
        <v>247</v>
      </c>
      <c r="AH481" s="36">
        <v>64766</v>
      </c>
      <c r="AI481" s="36">
        <v>1278</v>
      </c>
      <c r="AJ481" s="36">
        <v>0</v>
      </c>
      <c r="AK481" s="36">
        <v>7935208</v>
      </c>
      <c r="AL481" s="36"/>
      <c r="AM481" s="36"/>
      <c r="AN481" s="36">
        <v>0</v>
      </c>
      <c r="AO481" s="36"/>
      <c r="AP481" s="36"/>
      <c r="AQ481" s="36">
        <v>0</v>
      </c>
      <c r="AR481" s="36">
        <v>0</v>
      </c>
      <c r="AS481" s="36">
        <v>0</v>
      </c>
      <c r="AT481" s="36">
        <v>163676</v>
      </c>
      <c r="AU481" s="36">
        <v>0</v>
      </c>
      <c r="AV481" s="36">
        <v>0</v>
      </c>
      <c r="AW481" s="36"/>
      <c r="AX481" s="36">
        <v>0</v>
      </c>
      <c r="AY481" s="36">
        <v>212672</v>
      </c>
      <c r="AZ481" s="36">
        <v>1420787</v>
      </c>
      <c r="BA481" s="36">
        <v>0</v>
      </c>
      <c r="BB481" s="36">
        <v>0</v>
      </c>
      <c r="BC481" s="36">
        <v>0</v>
      </c>
      <c r="BD481" s="36">
        <v>0</v>
      </c>
      <c r="BE481" s="36">
        <v>0</v>
      </c>
      <c r="BF481" s="36">
        <v>0</v>
      </c>
      <c r="BG481" s="36">
        <v>0</v>
      </c>
      <c r="BH481" s="36">
        <v>0</v>
      </c>
      <c r="BI481" s="36">
        <v>0</v>
      </c>
      <c r="BJ481" s="36">
        <v>0</v>
      </c>
      <c r="BK481" s="36">
        <v>0</v>
      </c>
      <c r="BL481" s="36">
        <v>0</v>
      </c>
      <c r="BM481" s="36">
        <v>0</v>
      </c>
      <c r="BN481" s="36">
        <v>0</v>
      </c>
      <c r="BO481" s="36">
        <v>0</v>
      </c>
      <c r="BP481" s="36">
        <v>0</v>
      </c>
      <c r="BQ481" s="36">
        <v>0</v>
      </c>
      <c r="BR481" s="36">
        <v>0</v>
      </c>
      <c r="BS481" s="36">
        <v>0</v>
      </c>
      <c r="BT481" s="36">
        <v>0</v>
      </c>
      <c r="BU481" s="36">
        <v>0</v>
      </c>
      <c r="BV481" s="36">
        <v>0</v>
      </c>
      <c r="BW481" s="36">
        <v>0</v>
      </c>
      <c r="BX481" s="36">
        <v>0</v>
      </c>
      <c r="BY481" s="36">
        <v>0</v>
      </c>
      <c r="BZ481" s="36">
        <v>0</v>
      </c>
      <c r="CA481" s="36">
        <v>0</v>
      </c>
      <c r="CB481" s="36">
        <v>0</v>
      </c>
      <c r="CC481" s="36">
        <v>0</v>
      </c>
      <c r="CD481" s="36">
        <v>8233939</v>
      </c>
      <c r="CE481" s="36">
        <v>9798387</v>
      </c>
      <c r="CF481" s="36">
        <v>0</v>
      </c>
      <c r="CG481" s="36">
        <v>1564448</v>
      </c>
      <c r="CH481" s="36">
        <v>0</v>
      </c>
      <c r="CI481" s="36">
        <v>0</v>
      </c>
      <c r="CJ481" s="36">
        <v>0</v>
      </c>
      <c r="CK481" s="36">
        <v>0</v>
      </c>
      <c r="CL481" s="36">
        <v>1564448</v>
      </c>
      <c r="CM481" s="36">
        <v>-9798387</v>
      </c>
      <c r="CN481" s="36">
        <v>0</v>
      </c>
      <c r="CO481" s="36">
        <v>0</v>
      </c>
      <c r="CP481" s="36">
        <v>0</v>
      </c>
      <c r="CQ481" s="36">
        <v>0</v>
      </c>
      <c r="CR481" s="36">
        <v>0</v>
      </c>
      <c r="CS481" s="36">
        <v>0</v>
      </c>
      <c r="CT481" s="36">
        <v>0</v>
      </c>
      <c r="CU481" s="36">
        <v>0</v>
      </c>
      <c r="CV481" s="36">
        <v>0</v>
      </c>
      <c r="CW481" s="36">
        <v>0</v>
      </c>
      <c r="CX481" s="36">
        <v>0</v>
      </c>
      <c r="CY481" s="36">
        <v>0</v>
      </c>
      <c r="CZ481" s="36">
        <v>0</v>
      </c>
      <c r="DA481" s="36">
        <v>0</v>
      </c>
      <c r="DB481" s="36">
        <v>0</v>
      </c>
      <c r="DC481" s="36">
        <v>0</v>
      </c>
      <c r="DD481" s="36">
        <v>0</v>
      </c>
      <c r="DE481" s="36">
        <v>-9798387</v>
      </c>
      <c r="DF481" s="36">
        <v>0</v>
      </c>
      <c r="DG481" s="36">
        <v>0</v>
      </c>
      <c r="DH481" s="36">
        <v>0</v>
      </c>
      <c r="DI481" s="36">
        <v>0</v>
      </c>
      <c r="DJ481" s="36">
        <v>0</v>
      </c>
      <c r="DK481" s="36">
        <v>0</v>
      </c>
      <c r="DL481" s="36">
        <v>0</v>
      </c>
      <c r="DM481" s="36">
        <v>0</v>
      </c>
      <c r="DN481" s="36">
        <v>0</v>
      </c>
      <c r="DO481" s="36">
        <v>0</v>
      </c>
      <c r="DP481" s="36">
        <v>0</v>
      </c>
      <c r="DQ481" s="36">
        <v>0</v>
      </c>
      <c r="DR481" s="36">
        <v>0</v>
      </c>
      <c r="DS481" s="36">
        <v>0</v>
      </c>
      <c r="DT481" s="36">
        <v>0</v>
      </c>
      <c r="DU481" s="36">
        <v>0</v>
      </c>
      <c r="DV481" s="36">
        <v>0</v>
      </c>
      <c r="DW481" s="36">
        <v>0</v>
      </c>
      <c r="DX481" s="36">
        <v>0</v>
      </c>
      <c r="DY481" s="36">
        <v>0</v>
      </c>
      <c r="DZ481" s="36">
        <v>0</v>
      </c>
      <c r="EA481" s="36">
        <v>0</v>
      </c>
      <c r="EB481" s="36">
        <v>0</v>
      </c>
      <c r="EC481" s="36">
        <v>0</v>
      </c>
      <c r="ED481" s="36">
        <v>0</v>
      </c>
      <c r="EE481" s="36">
        <v>0</v>
      </c>
      <c r="EF481" s="36">
        <v>0</v>
      </c>
      <c r="EG481" s="36">
        <v>0</v>
      </c>
      <c r="EH481" s="36">
        <v>0</v>
      </c>
      <c r="EI481" s="36">
        <v>0</v>
      </c>
      <c r="EJ481" s="36">
        <v>0</v>
      </c>
      <c r="EK481" s="36">
        <v>0</v>
      </c>
      <c r="EL481" s="36">
        <v>0</v>
      </c>
      <c r="EM481" s="36">
        <v>0</v>
      </c>
      <c r="EN481" s="36">
        <v>0</v>
      </c>
      <c r="EO481" s="36">
        <v>0</v>
      </c>
      <c r="EP481" s="36">
        <v>0</v>
      </c>
      <c r="EQ481" s="36">
        <v>0</v>
      </c>
      <c r="ER481" s="36">
        <v>0</v>
      </c>
      <c r="ES481" s="36">
        <v>0</v>
      </c>
      <c r="ET481" s="36">
        <v>0</v>
      </c>
      <c r="EU481" s="36">
        <v>0</v>
      </c>
      <c r="EV481" s="36">
        <v>0</v>
      </c>
      <c r="EW481" s="36">
        <v>0</v>
      </c>
      <c r="EX481" s="36">
        <v>0</v>
      </c>
      <c r="EY481" s="36">
        <v>0</v>
      </c>
      <c r="EZ481" s="36">
        <v>0</v>
      </c>
      <c r="FA481" s="36">
        <v>0</v>
      </c>
      <c r="FB481" s="36">
        <v>0</v>
      </c>
      <c r="FC481" s="36">
        <v>0</v>
      </c>
      <c r="FD481" s="36">
        <v>0</v>
      </c>
      <c r="FE481" s="36">
        <v>0</v>
      </c>
      <c r="FF481" s="36">
        <v>0</v>
      </c>
      <c r="FG481" s="36">
        <v>0</v>
      </c>
      <c r="FH481" s="36">
        <v>0</v>
      </c>
      <c r="FI481" s="36">
        <v>0</v>
      </c>
      <c r="FJ481" s="36">
        <v>0</v>
      </c>
      <c r="FK481" s="36">
        <v>0</v>
      </c>
      <c r="FL481" s="36">
        <v>0</v>
      </c>
      <c r="FM481" s="36">
        <v>0</v>
      </c>
      <c r="FN481" s="36">
        <v>0</v>
      </c>
      <c r="FO481" s="36">
        <v>0</v>
      </c>
      <c r="FP481" s="36">
        <v>0</v>
      </c>
      <c r="FQ481" s="36">
        <v>1564448</v>
      </c>
      <c r="FR481" s="36">
        <v>0</v>
      </c>
      <c r="FS481" s="37"/>
      <c r="FT481" s="39">
        <f t="shared" si="262"/>
        <v>54425</v>
      </c>
      <c r="FU481" s="39">
        <f t="shared" si="263"/>
        <v>1074</v>
      </c>
      <c r="FV481" s="39">
        <f t="shared" si="264"/>
        <v>0</v>
      </c>
      <c r="FW481" s="39">
        <f t="shared" si="265"/>
        <v>6668242</v>
      </c>
      <c r="FX481" s="39">
        <f t="shared" si="266"/>
        <v>0</v>
      </c>
      <c r="FY481" s="39">
        <f t="shared" si="267"/>
        <v>137543</v>
      </c>
      <c r="FZ481" s="39">
        <f t="shared" si="268"/>
        <v>0</v>
      </c>
      <c r="GA481" s="39">
        <f t="shared" si="269"/>
        <v>178716</v>
      </c>
      <c r="GB481" s="39">
        <f t="shared" si="270"/>
        <v>1193939</v>
      </c>
      <c r="GC481" s="39">
        <f t="shared" si="271"/>
        <v>0</v>
      </c>
      <c r="GD481" s="39">
        <f t="shared" si="272"/>
        <v>0</v>
      </c>
      <c r="GE481" s="39">
        <f t="shared" si="273"/>
        <v>0</v>
      </c>
      <c r="GF481" s="39"/>
      <c r="GG481" s="39"/>
      <c r="GH481" s="39">
        <f t="shared" si="274"/>
        <v>0</v>
      </c>
      <c r="GI481" s="39">
        <f t="shared" si="275"/>
        <v>0</v>
      </c>
      <c r="GJ481" s="39">
        <f t="shared" si="281"/>
        <v>8233939</v>
      </c>
      <c r="GK481" s="39"/>
      <c r="GL481" s="39">
        <f t="shared" si="277"/>
        <v>0</v>
      </c>
      <c r="GM481" s="39"/>
      <c r="GN481" s="39">
        <f t="shared" si="261"/>
        <v>0</v>
      </c>
      <c r="GO481" s="40">
        <f t="shared" si="278"/>
        <v>1564448</v>
      </c>
      <c r="GP481" s="40">
        <f t="shared" si="279"/>
        <v>9798387</v>
      </c>
      <c r="GQ481" s="40">
        <f t="shared" si="280"/>
        <v>9798387</v>
      </c>
      <c r="GR481" s="39" t="str">
        <f>IFERROR(VLOOKUP(CONCATENATE(C481,R481,S481),'Clientes Afectados'!$L$4:$M$249,2,0),"NO")</f>
        <v>NO</v>
      </c>
      <c r="GS481" s="64">
        <f t="shared" si="260"/>
        <v>31</v>
      </c>
      <c r="GT481" s="39" t="e">
        <f>+IF(GS481&gt;#REF!,"SI","NO")</f>
        <v>#REF!</v>
      </c>
    </row>
    <row r="482" spans="1:202" x14ac:dyDescent="0.25">
      <c r="A482" s="35">
        <v>42795</v>
      </c>
      <c r="B482" s="36">
        <v>1594986</v>
      </c>
      <c r="C482" s="36">
        <v>532990</v>
      </c>
      <c r="D482" s="36">
        <v>532990</v>
      </c>
      <c r="E482" s="37" t="s">
        <v>344</v>
      </c>
      <c r="F482" s="37" t="s">
        <v>229</v>
      </c>
      <c r="G482" s="37" t="s">
        <v>315</v>
      </c>
      <c r="H482" s="85" t="s">
        <v>231</v>
      </c>
      <c r="I482" s="37" t="s">
        <v>232</v>
      </c>
      <c r="J482" s="37" t="s">
        <v>233</v>
      </c>
      <c r="K482" s="37" t="s">
        <v>234</v>
      </c>
      <c r="L482" s="37" t="s">
        <v>235</v>
      </c>
      <c r="M482" s="37" t="s">
        <v>236</v>
      </c>
      <c r="N482" s="37" t="s">
        <v>316</v>
      </c>
      <c r="O482" s="37" t="s">
        <v>316</v>
      </c>
      <c r="P482" s="37" t="s">
        <v>239</v>
      </c>
      <c r="Q482" s="37" t="s">
        <v>240</v>
      </c>
      <c r="R482" s="38">
        <v>42769</v>
      </c>
      <c r="S482" s="38">
        <v>42800</v>
      </c>
      <c r="T482" s="38">
        <v>42801</v>
      </c>
      <c r="U482" s="36">
        <v>191947924</v>
      </c>
      <c r="V482" s="36">
        <v>121395</v>
      </c>
      <c r="W482" s="36">
        <v>0</v>
      </c>
      <c r="X482" s="36">
        <v>20586</v>
      </c>
      <c r="Y482" s="36">
        <v>0</v>
      </c>
      <c r="Z482" s="36">
        <v>0</v>
      </c>
      <c r="AA482" s="36">
        <v>0</v>
      </c>
      <c r="AB482" s="36">
        <v>0</v>
      </c>
      <c r="AC482" s="36">
        <v>0</v>
      </c>
      <c r="AD482" s="36">
        <v>284</v>
      </c>
      <c r="AE482" s="36">
        <v>447</v>
      </c>
      <c r="AF482" s="36">
        <v>284</v>
      </c>
      <c r="AG482" s="36">
        <v>294</v>
      </c>
      <c r="AH482" s="36">
        <v>120392</v>
      </c>
      <c r="AI482" s="36">
        <v>1278</v>
      </c>
      <c r="AJ482" s="36">
        <v>0</v>
      </c>
      <c r="AK482" s="36">
        <v>8705466</v>
      </c>
      <c r="AL482" s="36"/>
      <c r="AM482" s="36"/>
      <c r="AN482" s="36">
        <v>0</v>
      </c>
      <c r="AO482" s="36"/>
      <c r="AP482" s="36"/>
      <c r="AQ482" s="36">
        <v>0</v>
      </c>
      <c r="AR482" s="36">
        <v>0</v>
      </c>
      <c r="AS482" s="36">
        <v>0</v>
      </c>
      <c r="AT482" s="36">
        <v>179564</v>
      </c>
      <c r="AU482" s="36">
        <v>0</v>
      </c>
      <c r="AV482" s="36">
        <v>0</v>
      </c>
      <c r="AW482" s="36"/>
      <c r="AX482" s="36">
        <v>0</v>
      </c>
      <c r="AY482" s="36">
        <v>280840</v>
      </c>
      <c r="AZ482" s="36">
        <v>1694016</v>
      </c>
      <c r="BA482" s="36">
        <v>0</v>
      </c>
      <c r="BB482" s="36">
        <v>0</v>
      </c>
      <c r="BC482" s="36">
        <v>0</v>
      </c>
      <c r="BD482" s="36">
        <v>0</v>
      </c>
      <c r="BE482" s="36">
        <v>0</v>
      </c>
      <c r="BF482" s="36">
        <v>0</v>
      </c>
      <c r="BG482" s="36">
        <v>0</v>
      </c>
      <c r="BH482" s="36">
        <v>0</v>
      </c>
      <c r="BI482" s="36">
        <v>0</v>
      </c>
      <c r="BJ482" s="36">
        <v>0</v>
      </c>
      <c r="BK482" s="36">
        <v>0</v>
      </c>
      <c r="BL482" s="36">
        <v>0</v>
      </c>
      <c r="BM482" s="36">
        <v>0</v>
      </c>
      <c r="BN482" s="36">
        <v>0</v>
      </c>
      <c r="BO482" s="36">
        <v>0</v>
      </c>
      <c r="BP482" s="36">
        <v>0</v>
      </c>
      <c r="BQ482" s="36">
        <v>0</v>
      </c>
      <c r="BR482" s="36">
        <v>0</v>
      </c>
      <c r="BS482" s="36">
        <v>0</v>
      </c>
      <c r="BT482" s="36">
        <v>0</v>
      </c>
      <c r="BU482" s="36">
        <v>0</v>
      </c>
      <c r="BV482" s="36">
        <v>0</v>
      </c>
      <c r="BW482" s="36">
        <v>0</v>
      </c>
      <c r="BX482" s="36">
        <v>0</v>
      </c>
      <c r="BY482" s="36">
        <v>0</v>
      </c>
      <c r="BZ482" s="36">
        <v>0</v>
      </c>
      <c r="CA482" s="36">
        <v>0</v>
      </c>
      <c r="CB482" s="36">
        <v>0</v>
      </c>
      <c r="CC482" s="36">
        <v>0</v>
      </c>
      <c r="CD482" s="36">
        <v>9228199</v>
      </c>
      <c r="CE482" s="36">
        <v>10981557</v>
      </c>
      <c r="CF482" s="36">
        <v>0</v>
      </c>
      <c r="CG482" s="36">
        <v>1753358</v>
      </c>
      <c r="CH482" s="36">
        <v>0</v>
      </c>
      <c r="CI482" s="36">
        <v>0</v>
      </c>
      <c r="CJ482" s="36">
        <v>0</v>
      </c>
      <c r="CK482" s="36">
        <v>0</v>
      </c>
      <c r="CL482" s="36">
        <v>1753358</v>
      </c>
      <c r="CM482" s="36">
        <v>-10981557</v>
      </c>
      <c r="CN482" s="36">
        <v>0</v>
      </c>
      <c r="CO482" s="36">
        <v>0</v>
      </c>
      <c r="CP482" s="36">
        <v>0</v>
      </c>
      <c r="CQ482" s="36">
        <v>0</v>
      </c>
      <c r="CR482" s="36">
        <v>0</v>
      </c>
      <c r="CS482" s="36">
        <v>0</v>
      </c>
      <c r="CT482" s="36">
        <v>0</v>
      </c>
      <c r="CU482" s="36">
        <v>0</v>
      </c>
      <c r="CV482" s="36">
        <v>0</v>
      </c>
      <c r="CW482" s="36">
        <v>0</v>
      </c>
      <c r="CX482" s="36">
        <v>0</v>
      </c>
      <c r="CY482" s="36">
        <v>0</v>
      </c>
      <c r="CZ482" s="36">
        <v>0</v>
      </c>
      <c r="DA482" s="36">
        <v>0</v>
      </c>
      <c r="DB482" s="36">
        <v>0</v>
      </c>
      <c r="DC482" s="36">
        <v>0</v>
      </c>
      <c r="DD482" s="36">
        <v>0</v>
      </c>
      <c r="DE482" s="36">
        <v>-10981557</v>
      </c>
      <c r="DF482" s="36">
        <v>0</v>
      </c>
      <c r="DG482" s="36">
        <v>0</v>
      </c>
      <c r="DH482" s="36">
        <v>0</v>
      </c>
      <c r="DI482" s="36">
        <v>0</v>
      </c>
      <c r="DJ482" s="36">
        <v>0</v>
      </c>
      <c r="DK482" s="36">
        <v>0</v>
      </c>
      <c r="DL482" s="36">
        <v>0</v>
      </c>
      <c r="DM482" s="36">
        <v>0</v>
      </c>
      <c r="DN482" s="36">
        <v>0</v>
      </c>
      <c r="DO482" s="36">
        <v>0</v>
      </c>
      <c r="DP482" s="36">
        <v>0</v>
      </c>
      <c r="DQ482" s="36">
        <v>0</v>
      </c>
      <c r="DR482" s="36">
        <v>0</v>
      </c>
      <c r="DS482" s="36">
        <v>0</v>
      </c>
      <c r="DT482" s="36">
        <v>0</v>
      </c>
      <c r="DU482" s="36">
        <v>0</v>
      </c>
      <c r="DV482" s="36">
        <v>0</v>
      </c>
      <c r="DW482" s="36">
        <v>0</v>
      </c>
      <c r="DX482" s="36">
        <v>0</v>
      </c>
      <c r="DY482" s="36">
        <v>0</v>
      </c>
      <c r="DZ482" s="36">
        <v>0</v>
      </c>
      <c r="EA482" s="36">
        <v>0</v>
      </c>
      <c r="EB482" s="36">
        <v>0</v>
      </c>
      <c r="EC482" s="36">
        <v>0</v>
      </c>
      <c r="ED482" s="36">
        <v>0</v>
      </c>
      <c r="EE482" s="36">
        <v>0</v>
      </c>
      <c r="EF482" s="36">
        <v>0</v>
      </c>
      <c r="EG482" s="36">
        <v>0</v>
      </c>
      <c r="EH482" s="36">
        <v>0</v>
      </c>
      <c r="EI482" s="36">
        <v>0</v>
      </c>
      <c r="EJ482" s="36">
        <v>0</v>
      </c>
      <c r="EK482" s="36">
        <v>0</v>
      </c>
      <c r="EL482" s="36">
        <v>0</v>
      </c>
      <c r="EM482" s="36">
        <v>0</v>
      </c>
      <c r="EN482" s="36">
        <v>0</v>
      </c>
      <c r="EO482" s="36">
        <v>0</v>
      </c>
      <c r="EP482" s="36">
        <v>0</v>
      </c>
      <c r="EQ482" s="36">
        <v>0</v>
      </c>
      <c r="ER482" s="36">
        <v>0</v>
      </c>
      <c r="ES482" s="36">
        <v>0</v>
      </c>
      <c r="ET482" s="36">
        <v>0</v>
      </c>
      <c r="EU482" s="36">
        <v>0</v>
      </c>
      <c r="EV482" s="36">
        <v>0</v>
      </c>
      <c r="EW482" s="36">
        <v>0</v>
      </c>
      <c r="EX482" s="36">
        <v>0</v>
      </c>
      <c r="EY482" s="36">
        <v>0</v>
      </c>
      <c r="EZ482" s="36">
        <v>0</v>
      </c>
      <c r="FA482" s="36">
        <v>0</v>
      </c>
      <c r="FB482" s="36">
        <v>0</v>
      </c>
      <c r="FC482" s="36">
        <v>0</v>
      </c>
      <c r="FD482" s="36">
        <v>0</v>
      </c>
      <c r="FE482" s="36">
        <v>0</v>
      </c>
      <c r="FF482" s="36">
        <v>0</v>
      </c>
      <c r="FG482" s="36">
        <v>0</v>
      </c>
      <c r="FH482" s="36">
        <v>0</v>
      </c>
      <c r="FI482" s="36">
        <v>0</v>
      </c>
      <c r="FJ482" s="36">
        <v>0</v>
      </c>
      <c r="FK482" s="36">
        <v>0</v>
      </c>
      <c r="FL482" s="36">
        <v>0</v>
      </c>
      <c r="FM482" s="36">
        <v>0</v>
      </c>
      <c r="FN482" s="36">
        <v>0</v>
      </c>
      <c r="FO482" s="36">
        <v>0</v>
      </c>
      <c r="FP482" s="36">
        <v>0</v>
      </c>
      <c r="FQ482" s="36">
        <v>1753358</v>
      </c>
      <c r="FR482" s="36">
        <v>0</v>
      </c>
      <c r="FS482" s="37"/>
      <c r="FT482" s="39">
        <f t="shared" si="262"/>
        <v>101170</v>
      </c>
      <c r="FU482" s="39">
        <f t="shared" si="263"/>
        <v>1074</v>
      </c>
      <c r="FV482" s="39">
        <f t="shared" si="264"/>
        <v>0</v>
      </c>
      <c r="FW482" s="39">
        <f t="shared" si="265"/>
        <v>7315518</v>
      </c>
      <c r="FX482" s="39">
        <f t="shared" si="266"/>
        <v>0</v>
      </c>
      <c r="FY482" s="39">
        <f t="shared" si="267"/>
        <v>150894</v>
      </c>
      <c r="FZ482" s="39">
        <f t="shared" si="268"/>
        <v>0</v>
      </c>
      <c r="GA482" s="39">
        <f t="shared" si="269"/>
        <v>236000</v>
      </c>
      <c r="GB482" s="39">
        <f t="shared" si="270"/>
        <v>1423543</v>
      </c>
      <c r="GC482" s="39">
        <f t="shared" si="271"/>
        <v>0</v>
      </c>
      <c r="GD482" s="39">
        <f t="shared" si="272"/>
        <v>0</v>
      </c>
      <c r="GE482" s="39">
        <f t="shared" si="273"/>
        <v>0</v>
      </c>
      <c r="GF482" s="39"/>
      <c r="GG482" s="39"/>
      <c r="GH482" s="39">
        <f t="shared" si="274"/>
        <v>0</v>
      </c>
      <c r="GI482" s="39">
        <f t="shared" si="275"/>
        <v>0</v>
      </c>
      <c r="GJ482" s="39">
        <f t="shared" si="281"/>
        <v>9228199</v>
      </c>
      <c r="GK482" s="39"/>
      <c r="GL482" s="39">
        <f t="shared" si="277"/>
        <v>0</v>
      </c>
      <c r="GM482" s="39"/>
      <c r="GN482" s="39">
        <f t="shared" si="261"/>
        <v>0</v>
      </c>
      <c r="GO482" s="40">
        <f t="shared" si="278"/>
        <v>1753358</v>
      </c>
      <c r="GP482" s="40">
        <f t="shared" si="279"/>
        <v>10981557</v>
      </c>
      <c r="GQ482" s="40">
        <f t="shared" si="280"/>
        <v>10981557</v>
      </c>
      <c r="GR482" s="39" t="str">
        <f>IFERROR(VLOOKUP(CONCATENATE(C482,R482,S482),'Clientes Afectados'!$L$4:$M$249,2,0),"NO")</f>
        <v>NO</v>
      </c>
      <c r="GS482" s="64">
        <f t="shared" si="260"/>
        <v>31</v>
      </c>
      <c r="GT482" s="39" t="e">
        <f>+IF(GS482&gt;#REF!,"SI","NO")</f>
        <v>#REF!</v>
      </c>
    </row>
    <row r="483" spans="1:202" x14ac:dyDescent="0.25">
      <c r="A483" s="35">
        <v>42795</v>
      </c>
      <c r="B483" s="36">
        <v>1594986</v>
      </c>
      <c r="C483" s="36">
        <v>532998</v>
      </c>
      <c r="D483" s="36">
        <v>532998</v>
      </c>
      <c r="E483" s="37" t="s">
        <v>228</v>
      </c>
      <c r="F483" s="37" t="s">
        <v>229</v>
      </c>
      <c r="G483" s="37" t="s">
        <v>230</v>
      </c>
      <c r="H483" s="85" t="s">
        <v>231</v>
      </c>
      <c r="I483" s="37" t="s">
        <v>232</v>
      </c>
      <c r="J483" s="37" t="s">
        <v>233</v>
      </c>
      <c r="K483" s="37" t="s">
        <v>234</v>
      </c>
      <c r="L483" s="37" t="s">
        <v>235</v>
      </c>
      <c r="M483" s="37" t="s">
        <v>236</v>
      </c>
      <c r="N483" s="37" t="s">
        <v>237</v>
      </c>
      <c r="O483" s="37" t="s">
        <v>306</v>
      </c>
      <c r="P483" s="37" t="s">
        <v>239</v>
      </c>
      <c r="Q483" s="37" t="s">
        <v>240</v>
      </c>
      <c r="R483" s="38">
        <v>42769</v>
      </c>
      <c r="S483" s="38">
        <v>42800</v>
      </c>
      <c r="T483" s="38">
        <v>42801</v>
      </c>
      <c r="U483" s="36">
        <v>191947924</v>
      </c>
      <c r="V483" s="36">
        <v>63695</v>
      </c>
      <c r="W483" s="36">
        <v>0</v>
      </c>
      <c r="X483" s="36">
        <v>14954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165</v>
      </c>
      <c r="AE483" s="36">
        <v>165</v>
      </c>
      <c r="AF483" s="36">
        <v>165</v>
      </c>
      <c r="AG483" s="36">
        <v>61</v>
      </c>
      <c r="AH483" s="36">
        <v>145782</v>
      </c>
      <c r="AI483" s="36">
        <v>1278</v>
      </c>
      <c r="AJ483" s="36">
        <v>0</v>
      </c>
      <c r="AK483" s="36">
        <v>4567689</v>
      </c>
      <c r="AL483" s="36"/>
      <c r="AM483" s="36"/>
      <c r="AN483" s="36">
        <v>0</v>
      </c>
      <c r="AO483" s="36"/>
      <c r="AP483" s="36"/>
      <c r="AQ483" s="36">
        <v>0</v>
      </c>
      <c r="AR483" s="36">
        <v>0</v>
      </c>
      <c r="AS483" s="36">
        <v>0</v>
      </c>
      <c r="AT483" s="36">
        <v>94216</v>
      </c>
      <c r="AU483" s="36">
        <v>0</v>
      </c>
      <c r="AV483" s="36">
        <v>0</v>
      </c>
      <c r="AW483" s="36"/>
      <c r="AX483" s="36">
        <v>0</v>
      </c>
      <c r="AY483" s="36">
        <v>103666</v>
      </c>
      <c r="AZ483" s="36">
        <v>350882</v>
      </c>
      <c r="BA483" s="36">
        <v>0</v>
      </c>
      <c r="BB483" s="36">
        <v>0</v>
      </c>
      <c r="BC483" s="36">
        <v>0</v>
      </c>
      <c r="BD483" s="36">
        <v>0</v>
      </c>
      <c r="BE483" s="36">
        <v>0</v>
      </c>
      <c r="BF483" s="36">
        <v>0</v>
      </c>
      <c r="BG483" s="36">
        <v>0</v>
      </c>
      <c r="BH483" s="36">
        <v>0</v>
      </c>
      <c r="BI483" s="36">
        <v>0</v>
      </c>
      <c r="BJ483" s="36">
        <v>0</v>
      </c>
      <c r="BK483" s="36">
        <v>0</v>
      </c>
      <c r="BL483" s="36">
        <v>0</v>
      </c>
      <c r="BM483" s="36">
        <v>0</v>
      </c>
      <c r="BN483" s="36">
        <v>0</v>
      </c>
      <c r="BO483" s="36">
        <v>0</v>
      </c>
      <c r="BP483" s="36">
        <v>0</v>
      </c>
      <c r="BQ483" s="36">
        <v>0</v>
      </c>
      <c r="BR483" s="36">
        <v>0</v>
      </c>
      <c r="BS483" s="36">
        <v>0</v>
      </c>
      <c r="BT483" s="36">
        <v>0</v>
      </c>
      <c r="BU483" s="36">
        <v>0</v>
      </c>
      <c r="BV483" s="36">
        <v>0</v>
      </c>
      <c r="BW483" s="36">
        <v>0</v>
      </c>
      <c r="BX483" s="36">
        <v>0</v>
      </c>
      <c r="BY483" s="36">
        <v>0</v>
      </c>
      <c r="BZ483" s="36">
        <v>0</v>
      </c>
      <c r="CA483" s="36">
        <v>0</v>
      </c>
      <c r="CB483" s="36">
        <v>0</v>
      </c>
      <c r="CC483" s="36">
        <v>0</v>
      </c>
      <c r="CD483" s="36">
        <v>4423120</v>
      </c>
      <c r="CE483" s="36">
        <v>5263513</v>
      </c>
      <c r="CF483" s="36">
        <v>0</v>
      </c>
      <c r="CG483" s="36">
        <v>840393</v>
      </c>
      <c r="CH483" s="36">
        <v>0</v>
      </c>
      <c r="CI483" s="36">
        <v>0</v>
      </c>
      <c r="CJ483" s="36">
        <v>0</v>
      </c>
      <c r="CK483" s="36">
        <v>0</v>
      </c>
      <c r="CL483" s="36">
        <v>840393</v>
      </c>
      <c r="CM483" s="36">
        <v>-5263513</v>
      </c>
      <c r="CN483" s="36">
        <v>0</v>
      </c>
      <c r="CO483" s="36">
        <v>0</v>
      </c>
      <c r="CP483" s="36">
        <v>0</v>
      </c>
      <c r="CQ483" s="36">
        <v>0</v>
      </c>
      <c r="CR483" s="36">
        <v>0</v>
      </c>
      <c r="CS483" s="36">
        <v>0</v>
      </c>
      <c r="CT483" s="36">
        <v>0</v>
      </c>
      <c r="CU483" s="36">
        <v>0</v>
      </c>
      <c r="CV483" s="36">
        <v>0</v>
      </c>
      <c r="CW483" s="36">
        <v>0</v>
      </c>
      <c r="CX483" s="36">
        <v>0</v>
      </c>
      <c r="CY483" s="36">
        <v>0</v>
      </c>
      <c r="CZ483" s="36">
        <v>0</v>
      </c>
      <c r="DA483" s="36">
        <v>0</v>
      </c>
      <c r="DB483" s="36">
        <v>0</v>
      </c>
      <c r="DC483" s="36">
        <v>0</v>
      </c>
      <c r="DD483" s="36">
        <v>0</v>
      </c>
      <c r="DE483" s="36">
        <v>-5263513</v>
      </c>
      <c r="DF483" s="36">
        <v>0</v>
      </c>
      <c r="DG483" s="36">
        <v>0</v>
      </c>
      <c r="DH483" s="36">
        <v>0</v>
      </c>
      <c r="DI483" s="36">
        <v>0</v>
      </c>
      <c r="DJ483" s="36">
        <v>0</v>
      </c>
      <c r="DK483" s="36">
        <v>0</v>
      </c>
      <c r="DL483" s="36">
        <v>0</v>
      </c>
      <c r="DM483" s="36">
        <v>0</v>
      </c>
      <c r="DN483" s="36">
        <v>0</v>
      </c>
      <c r="DO483" s="36">
        <v>0</v>
      </c>
      <c r="DP483" s="36">
        <v>0</v>
      </c>
      <c r="DQ483" s="36">
        <v>0</v>
      </c>
      <c r="DR483" s="36">
        <v>0</v>
      </c>
      <c r="DS483" s="36">
        <v>0</v>
      </c>
      <c r="DT483" s="36">
        <v>0</v>
      </c>
      <c r="DU483" s="36">
        <v>0</v>
      </c>
      <c r="DV483" s="36">
        <v>0</v>
      </c>
      <c r="DW483" s="36">
        <v>0</v>
      </c>
      <c r="DX483" s="36">
        <v>0</v>
      </c>
      <c r="DY483" s="36">
        <v>0</v>
      </c>
      <c r="DZ483" s="36">
        <v>0</v>
      </c>
      <c r="EA483" s="36">
        <v>0</v>
      </c>
      <c r="EB483" s="36">
        <v>0</v>
      </c>
      <c r="EC483" s="36">
        <v>0</v>
      </c>
      <c r="ED483" s="36">
        <v>0</v>
      </c>
      <c r="EE483" s="36">
        <v>0</v>
      </c>
      <c r="EF483" s="36">
        <v>0</v>
      </c>
      <c r="EG483" s="36">
        <v>0</v>
      </c>
      <c r="EH483" s="36">
        <v>0</v>
      </c>
      <c r="EI483" s="36">
        <v>0</v>
      </c>
      <c r="EJ483" s="36">
        <v>0</v>
      </c>
      <c r="EK483" s="36">
        <v>0</v>
      </c>
      <c r="EL483" s="36">
        <v>0</v>
      </c>
      <c r="EM483" s="36">
        <v>0</v>
      </c>
      <c r="EN483" s="36">
        <v>0</v>
      </c>
      <c r="EO483" s="36">
        <v>0</v>
      </c>
      <c r="EP483" s="36">
        <v>0</v>
      </c>
      <c r="EQ483" s="36">
        <v>0</v>
      </c>
      <c r="ER483" s="36">
        <v>0</v>
      </c>
      <c r="ES483" s="36">
        <v>0</v>
      </c>
      <c r="ET483" s="36">
        <v>0</v>
      </c>
      <c r="EU483" s="36">
        <v>0</v>
      </c>
      <c r="EV483" s="36">
        <v>0</v>
      </c>
      <c r="EW483" s="36">
        <v>0</v>
      </c>
      <c r="EX483" s="36">
        <v>0</v>
      </c>
      <c r="EY483" s="36">
        <v>0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0</v>
      </c>
      <c r="FF483" s="36">
        <v>0</v>
      </c>
      <c r="FG483" s="36">
        <v>0</v>
      </c>
      <c r="FH483" s="36">
        <v>0</v>
      </c>
      <c r="FI483" s="36">
        <v>0</v>
      </c>
      <c r="FJ483" s="36">
        <v>0</v>
      </c>
      <c r="FK483" s="36">
        <v>0</v>
      </c>
      <c r="FL483" s="36">
        <v>0</v>
      </c>
      <c r="FM483" s="36">
        <v>0</v>
      </c>
      <c r="FN483" s="36">
        <v>0</v>
      </c>
      <c r="FO483" s="36">
        <v>0</v>
      </c>
      <c r="FP483" s="36">
        <v>0</v>
      </c>
      <c r="FQ483" s="36">
        <v>840393</v>
      </c>
      <c r="FR483" s="36">
        <v>0</v>
      </c>
      <c r="FS483" s="37"/>
      <c r="FT483" s="39">
        <f t="shared" si="262"/>
        <v>122506</v>
      </c>
      <c r="FU483" s="39">
        <f t="shared" si="263"/>
        <v>1074</v>
      </c>
      <c r="FV483" s="39">
        <f t="shared" si="264"/>
        <v>0</v>
      </c>
      <c r="FW483" s="39">
        <f t="shared" si="265"/>
        <v>3838394</v>
      </c>
      <c r="FX483" s="39">
        <f t="shared" si="266"/>
        <v>0</v>
      </c>
      <c r="FY483" s="39">
        <f t="shared" si="267"/>
        <v>79173</v>
      </c>
      <c r="FZ483" s="39">
        <f t="shared" si="268"/>
        <v>0</v>
      </c>
      <c r="GA483" s="39">
        <f t="shared" si="269"/>
        <v>87114</v>
      </c>
      <c r="GB483" s="39">
        <f t="shared" si="270"/>
        <v>294859</v>
      </c>
      <c r="GC483" s="39">
        <f t="shared" si="271"/>
        <v>0</v>
      </c>
      <c r="GD483" s="39">
        <f t="shared" si="272"/>
        <v>0</v>
      </c>
      <c r="GE483" s="39">
        <f t="shared" si="273"/>
        <v>0</v>
      </c>
      <c r="GF483" s="39"/>
      <c r="GG483" s="39"/>
      <c r="GH483" s="39">
        <f t="shared" si="274"/>
        <v>0</v>
      </c>
      <c r="GI483" s="39">
        <f t="shared" si="275"/>
        <v>0</v>
      </c>
      <c r="GJ483" s="39">
        <f t="shared" si="281"/>
        <v>4423120</v>
      </c>
      <c r="GK483" s="39"/>
      <c r="GL483" s="39">
        <f t="shared" si="277"/>
        <v>0</v>
      </c>
      <c r="GM483" s="39"/>
      <c r="GN483" s="39">
        <f t="shared" si="261"/>
        <v>0</v>
      </c>
      <c r="GO483" s="40">
        <f t="shared" si="278"/>
        <v>840393</v>
      </c>
      <c r="GP483" s="40">
        <f t="shared" si="279"/>
        <v>5263513</v>
      </c>
      <c r="GQ483" s="40">
        <f t="shared" si="280"/>
        <v>5263513</v>
      </c>
      <c r="GR483" s="39" t="str">
        <f>IFERROR(VLOOKUP(CONCATENATE(C483,R483,S483),'Clientes Afectados'!$L$4:$M$249,2,0),"NO")</f>
        <v>NO</v>
      </c>
      <c r="GS483" s="64">
        <f t="shared" si="260"/>
        <v>31</v>
      </c>
      <c r="GT483" s="39" t="e">
        <f>+IF(GS483&gt;#REF!,"SI","NO")</f>
        <v>#REF!</v>
      </c>
    </row>
    <row r="484" spans="1:202" x14ac:dyDescent="0.25">
      <c r="A484" s="35">
        <v>42795</v>
      </c>
      <c r="B484" s="36">
        <v>1594986</v>
      </c>
      <c r="C484" s="36">
        <v>532999</v>
      </c>
      <c r="D484" s="36">
        <v>532999</v>
      </c>
      <c r="E484" s="37" t="s">
        <v>242</v>
      </c>
      <c r="F484" s="37" t="s">
        <v>229</v>
      </c>
      <c r="G484" s="37" t="s">
        <v>243</v>
      </c>
      <c r="H484" s="85" t="s">
        <v>231</v>
      </c>
      <c r="I484" s="37" t="s">
        <v>232</v>
      </c>
      <c r="J484" s="37" t="s">
        <v>233</v>
      </c>
      <c r="K484" s="37" t="s">
        <v>234</v>
      </c>
      <c r="L484" s="37" t="s">
        <v>235</v>
      </c>
      <c r="M484" s="37" t="s">
        <v>245</v>
      </c>
      <c r="N484" s="37" t="s">
        <v>246</v>
      </c>
      <c r="O484" s="37" t="s">
        <v>246</v>
      </c>
      <c r="P484" s="37" t="s">
        <v>239</v>
      </c>
      <c r="Q484" s="37" t="s">
        <v>240</v>
      </c>
      <c r="R484" s="38">
        <v>42769</v>
      </c>
      <c r="S484" s="38">
        <v>42800</v>
      </c>
      <c r="T484" s="38">
        <v>42801</v>
      </c>
      <c r="U484" s="36">
        <v>191947924</v>
      </c>
      <c r="V484" s="36">
        <v>4132</v>
      </c>
      <c r="W484" s="36">
        <v>0</v>
      </c>
      <c r="X484" s="36">
        <v>3011</v>
      </c>
      <c r="Y484" s="36">
        <v>0</v>
      </c>
      <c r="Z484" s="36">
        <v>0</v>
      </c>
      <c r="AA484" s="36">
        <v>0</v>
      </c>
      <c r="AB484" s="36">
        <v>0</v>
      </c>
      <c r="AC484" s="36">
        <v>0</v>
      </c>
      <c r="AD484" s="36">
        <v>22</v>
      </c>
      <c r="AE484" s="36">
        <v>27</v>
      </c>
      <c r="AF484" s="36">
        <v>22</v>
      </c>
      <c r="AG484" s="36">
        <v>23</v>
      </c>
      <c r="AH484" s="36">
        <v>82388</v>
      </c>
      <c r="AI484" s="36">
        <v>1278</v>
      </c>
      <c r="AJ484" s="36">
        <v>0</v>
      </c>
      <c r="AK484" s="36">
        <v>296314</v>
      </c>
      <c r="AL484" s="36"/>
      <c r="AM484" s="36"/>
      <c r="AN484" s="36">
        <v>0</v>
      </c>
      <c r="AO484" s="36"/>
      <c r="AP484" s="36"/>
      <c r="AQ484" s="36">
        <v>0</v>
      </c>
      <c r="AR484" s="36">
        <v>0</v>
      </c>
      <c r="AS484" s="36">
        <v>0</v>
      </c>
      <c r="AT484" s="36">
        <v>6112</v>
      </c>
      <c r="AU484" s="36">
        <v>0</v>
      </c>
      <c r="AV484" s="36">
        <v>0</v>
      </c>
      <c r="AW484" s="36"/>
      <c r="AX484" s="36">
        <v>0</v>
      </c>
      <c r="AY484" s="36">
        <v>16963</v>
      </c>
      <c r="AZ484" s="36">
        <v>132301</v>
      </c>
      <c r="BA484" s="36">
        <v>53469</v>
      </c>
      <c r="BB484" s="36">
        <v>0</v>
      </c>
      <c r="BC484" s="36">
        <v>0</v>
      </c>
      <c r="BD484" s="36">
        <v>0</v>
      </c>
      <c r="BE484" s="36">
        <v>0</v>
      </c>
      <c r="BF484" s="36">
        <v>0</v>
      </c>
      <c r="BG484" s="36">
        <v>0</v>
      </c>
      <c r="BH484" s="36">
        <v>0</v>
      </c>
      <c r="BI484" s="36">
        <v>0</v>
      </c>
      <c r="BJ484" s="36">
        <v>0</v>
      </c>
      <c r="BK484" s="36">
        <v>0</v>
      </c>
      <c r="BL484" s="36">
        <v>0</v>
      </c>
      <c r="BM484" s="36">
        <v>0</v>
      </c>
      <c r="BN484" s="36">
        <v>0</v>
      </c>
      <c r="BO484" s="36">
        <v>0</v>
      </c>
      <c r="BP484" s="36">
        <v>0</v>
      </c>
      <c r="BQ484" s="36">
        <v>0</v>
      </c>
      <c r="BR484" s="36">
        <v>0</v>
      </c>
      <c r="BS484" s="36">
        <v>0</v>
      </c>
      <c r="BT484" s="36">
        <v>0</v>
      </c>
      <c r="BU484" s="36">
        <v>0</v>
      </c>
      <c r="BV484" s="36">
        <v>0</v>
      </c>
      <c r="BW484" s="36">
        <v>0</v>
      </c>
      <c r="BX484" s="36">
        <v>0</v>
      </c>
      <c r="BY484" s="36">
        <v>0</v>
      </c>
      <c r="BZ484" s="36">
        <v>0</v>
      </c>
      <c r="CA484" s="36">
        <v>0</v>
      </c>
      <c r="CB484" s="36">
        <v>0</v>
      </c>
      <c r="CC484" s="36">
        <v>0</v>
      </c>
      <c r="CD484" s="36">
        <v>494811</v>
      </c>
      <c r="CE484" s="36">
        <v>588825</v>
      </c>
      <c r="CF484" s="36">
        <v>0</v>
      </c>
      <c r="CG484" s="36">
        <v>94014</v>
      </c>
      <c r="CH484" s="36">
        <v>0</v>
      </c>
      <c r="CI484" s="36">
        <v>0</v>
      </c>
      <c r="CJ484" s="36">
        <v>0</v>
      </c>
      <c r="CK484" s="36">
        <v>0</v>
      </c>
      <c r="CL484" s="36">
        <v>94014</v>
      </c>
      <c r="CM484" s="36">
        <v>-588825</v>
      </c>
      <c r="CN484" s="36">
        <v>0</v>
      </c>
      <c r="CO484" s="36">
        <v>0</v>
      </c>
      <c r="CP484" s="36">
        <v>0</v>
      </c>
      <c r="CQ484" s="36">
        <v>0</v>
      </c>
      <c r="CR484" s="36">
        <v>0</v>
      </c>
      <c r="CS484" s="36">
        <v>0</v>
      </c>
      <c r="CT484" s="36">
        <v>0</v>
      </c>
      <c r="CU484" s="36">
        <v>0</v>
      </c>
      <c r="CV484" s="36">
        <v>0</v>
      </c>
      <c r="CW484" s="36">
        <v>0</v>
      </c>
      <c r="CX484" s="36">
        <v>0</v>
      </c>
      <c r="CY484" s="36">
        <v>0</v>
      </c>
      <c r="CZ484" s="36">
        <v>0</v>
      </c>
      <c r="DA484" s="36">
        <v>0</v>
      </c>
      <c r="DB484" s="36">
        <v>0</v>
      </c>
      <c r="DC484" s="36">
        <v>0</v>
      </c>
      <c r="DD484" s="36">
        <v>0</v>
      </c>
      <c r="DE484" s="36">
        <v>-588825</v>
      </c>
      <c r="DF484" s="36">
        <v>0</v>
      </c>
      <c r="DG484" s="36">
        <v>0</v>
      </c>
      <c r="DH484" s="36">
        <v>0</v>
      </c>
      <c r="DI484" s="36">
        <v>0</v>
      </c>
      <c r="DJ484" s="36">
        <v>0</v>
      </c>
      <c r="DK484" s="36">
        <v>0</v>
      </c>
      <c r="DL484" s="36">
        <v>0</v>
      </c>
      <c r="DM484" s="36">
        <v>0</v>
      </c>
      <c r="DN484" s="36">
        <v>0</v>
      </c>
      <c r="DO484" s="36">
        <v>0</v>
      </c>
      <c r="DP484" s="36">
        <v>0</v>
      </c>
      <c r="DQ484" s="36">
        <v>0</v>
      </c>
      <c r="DR484" s="36">
        <v>0</v>
      </c>
      <c r="DS484" s="36">
        <v>0</v>
      </c>
      <c r="DT484" s="36">
        <v>0</v>
      </c>
      <c r="DU484" s="36">
        <v>0</v>
      </c>
      <c r="DV484" s="36">
        <v>0</v>
      </c>
      <c r="DW484" s="36">
        <v>0</v>
      </c>
      <c r="DX484" s="36">
        <v>0</v>
      </c>
      <c r="DY484" s="36">
        <v>0</v>
      </c>
      <c r="DZ484" s="36">
        <v>0</v>
      </c>
      <c r="EA484" s="36">
        <v>0</v>
      </c>
      <c r="EB484" s="36">
        <v>0</v>
      </c>
      <c r="EC484" s="36">
        <v>0</v>
      </c>
      <c r="ED484" s="36">
        <v>0</v>
      </c>
      <c r="EE484" s="36">
        <v>0</v>
      </c>
      <c r="EF484" s="36">
        <v>0</v>
      </c>
      <c r="EG484" s="36">
        <v>0</v>
      </c>
      <c r="EH484" s="36">
        <v>0</v>
      </c>
      <c r="EI484" s="36">
        <v>0</v>
      </c>
      <c r="EJ484" s="36">
        <v>0</v>
      </c>
      <c r="EK484" s="36">
        <v>0</v>
      </c>
      <c r="EL484" s="36">
        <v>0</v>
      </c>
      <c r="EM484" s="36">
        <v>0</v>
      </c>
      <c r="EN484" s="36">
        <v>0</v>
      </c>
      <c r="EO484" s="36">
        <v>0</v>
      </c>
      <c r="EP484" s="36">
        <v>0</v>
      </c>
      <c r="EQ484" s="36">
        <v>0</v>
      </c>
      <c r="ER484" s="36">
        <v>0</v>
      </c>
      <c r="ES484" s="36">
        <v>0</v>
      </c>
      <c r="ET484" s="36">
        <v>0</v>
      </c>
      <c r="EU484" s="36">
        <v>0</v>
      </c>
      <c r="EV484" s="36">
        <v>0</v>
      </c>
      <c r="EW484" s="36">
        <v>0</v>
      </c>
      <c r="EX484" s="36">
        <v>0</v>
      </c>
      <c r="EY484" s="36">
        <v>0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0</v>
      </c>
      <c r="FF484" s="36">
        <v>0</v>
      </c>
      <c r="FG484" s="36">
        <v>0</v>
      </c>
      <c r="FH484" s="36">
        <v>0</v>
      </c>
      <c r="FI484" s="36">
        <v>0</v>
      </c>
      <c r="FJ484" s="36">
        <v>0</v>
      </c>
      <c r="FK484" s="36">
        <v>0</v>
      </c>
      <c r="FL484" s="36">
        <v>0</v>
      </c>
      <c r="FM484" s="36">
        <v>0</v>
      </c>
      <c r="FN484" s="36">
        <v>0</v>
      </c>
      <c r="FO484" s="36">
        <v>0</v>
      </c>
      <c r="FP484" s="36">
        <v>0</v>
      </c>
      <c r="FQ484" s="36">
        <v>94014</v>
      </c>
      <c r="FR484" s="36">
        <v>0</v>
      </c>
      <c r="FS484" s="37"/>
      <c r="FT484" s="39">
        <f t="shared" si="262"/>
        <v>69234</v>
      </c>
      <c r="FU484" s="39">
        <f t="shared" si="263"/>
        <v>1074</v>
      </c>
      <c r="FV484" s="39">
        <f t="shared" si="264"/>
        <v>0</v>
      </c>
      <c r="FW484" s="39">
        <f t="shared" si="265"/>
        <v>249003</v>
      </c>
      <c r="FX484" s="39">
        <f t="shared" si="266"/>
        <v>0</v>
      </c>
      <c r="FY484" s="39">
        <f t="shared" si="267"/>
        <v>5136</v>
      </c>
      <c r="FZ484" s="39">
        <f t="shared" si="268"/>
        <v>0</v>
      </c>
      <c r="GA484" s="39">
        <f t="shared" si="269"/>
        <v>14255</v>
      </c>
      <c r="GB484" s="39">
        <f t="shared" si="270"/>
        <v>111177</v>
      </c>
      <c r="GC484" s="39">
        <f t="shared" si="271"/>
        <v>44932</v>
      </c>
      <c r="GD484" s="39">
        <f t="shared" si="272"/>
        <v>0</v>
      </c>
      <c r="GE484" s="39">
        <f t="shared" si="273"/>
        <v>0</v>
      </c>
      <c r="GF484" s="39"/>
      <c r="GG484" s="39"/>
      <c r="GH484" s="39">
        <f t="shared" si="274"/>
        <v>0</v>
      </c>
      <c r="GI484" s="39">
        <f t="shared" si="275"/>
        <v>0</v>
      </c>
      <c r="GJ484" s="39">
        <f t="shared" si="281"/>
        <v>494811</v>
      </c>
      <c r="GK484" s="39"/>
      <c r="GL484" s="39">
        <f t="shared" si="277"/>
        <v>0</v>
      </c>
      <c r="GM484" s="39"/>
      <c r="GN484" s="39">
        <f t="shared" si="261"/>
        <v>0</v>
      </c>
      <c r="GO484" s="40">
        <f t="shared" si="278"/>
        <v>94014</v>
      </c>
      <c r="GP484" s="40">
        <f t="shared" si="279"/>
        <v>588825</v>
      </c>
      <c r="GQ484" s="40">
        <f t="shared" si="280"/>
        <v>588825</v>
      </c>
      <c r="GR484" s="39" t="str">
        <f>IFERROR(VLOOKUP(CONCATENATE(C484,R484,S484),'Clientes Afectados'!$L$4:$M$249,2,0),"NO")</f>
        <v>NO</v>
      </c>
      <c r="GS484" s="64">
        <f t="shared" si="260"/>
        <v>31</v>
      </c>
      <c r="GT484" s="39" t="e">
        <f>+IF(GS484&gt;#REF!,"SI","NO")</f>
        <v>#REF!</v>
      </c>
    </row>
    <row r="485" spans="1:202" x14ac:dyDescent="0.25">
      <c r="A485" s="35">
        <v>42795</v>
      </c>
      <c r="B485" s="36">
        <v>1594986</v>
      </c>
      <c r="C485" s="36">
        <v>533094</v>
      </c>
      <c r="D485" s="36">
        <v>533094</v>
      </c>
      <c r="E485" s="37" t="s">
        <v>345</v>
      </c>
      <c r="F485" s="37" t="s">
        <v>229</v>
      </c>
      <c r="G485" s="37" t="s">
        <v>318</v>
      </c>
      <c r="H485" s="85" t="s">
        <v>231</v>
      </c>
      <c r="I485" s="37" t="s">
        <v>244</v>
      </c>
      <c r="J485" s="37" t="s">
        <v>233</v>
      </c>
      <c r="K485" s="37" t="s">
        <v>234</v>
      </c>
      <c r="L485" s="37" t="s">
        <v>235</v>
      </c>
      <c r="M485" s="37" t="s">
        <v>369</v>
      </c>
      <c r="N485" s="37" t="s">
        <v>245</v>
      </c>
      <c r="O485" s="37" t="s">
        <v>245</v>
      </c>
      <c r="P485" s="37" t="s">
        <v>239</v>
      </c>
      <c r="Q485" s="37" t="s">
        <v>240</v>
      </c>
      <c r="R485" s="38">
        <v>42769</v>
      </c>
      <c r="S485" s="38">
        <v>42800</v>
      </c>
      <c r="T485" s="38">
        <v>42801</v>
      </c>
      <c r="U485" s="36">
        <v>191947924</v>
      </c>
      <c r="V485" s="36">
        <v>362870</v>
      </c>
      <c r="W485" s="36">
        <v>0</v>
      </c>
      <c r="X485" s="36">
        <v>90837</v>
      </c>
      <c r="Y485" s="36">
        <v>0</v>
      </c>
      <c r="Z485" s="36">
        <v>0</v>
      </c>
      <c r="AA485" s="36">
        <v>0</v>
      </c>
      <c r="AB485" s="36">
        <v>0</v>
      </c>
      <c r="AC485" s="36">
        <v>0</v>
      </c>
      <c r="AD485" s="36">
        <v>668</v>
      </c>
      <c r="AE485" s="36">
        <v>678</v>
      </c>
      <c r="AF485" s="36">
        <v>641</v>
      </c>
      <c r="AG485" s="36">
        <v>663</v>
      </c>
      <c r="AH485" s="36">
        <v>82388</v>
      </c>
      <c r="AI485" s="36">
        <v>1278</v>
      </c>
      <c r="AJ485" s="36">
        <v>0</v>
      </c>
      <c r="AK485" s="36">
        <v>26022097</v>
      </c>
      <c r="AL485" s="36"/>
      <c r="AM485" s="36"/>
      <c r="AN485" s="36">
        <v>0</v>
      </c>
      <c r="AO485" s="36"/>
      <c r="AP485" s="36"/>
      <c r="AQ485" s="36">
        <v>0</v>
      </c>
      <c r="AR485" s="36">
        <v>0</v>
      </c>
      <c r="AS485" s="36">
        <v>0</v>
      </c>
      <c r="AT485" s="36">
        <v>536746</v>
      </c>
      <c r="AU485" s="36">
        <v>0</v>
      </c>
      <c r="AV485" s="36">
        <v>0</v>
      </c>
      <c r="AW485" s="36"/>
      <c r="AX485" s="36">
        <v>0</v>
      </c>
      <c r="AY485" s="36">
        <v>425972</v>
      </c>
      <c r="AZ485" s="36">
        <v>3816570</v>
      </c>
      <c r="BA485" s="36">
        <v>0</v>
      </c>
      <c r="BB485" s="36">
        <v>0</v>
      </c>
      <c r="BC485" s="36">
        <v>0</v>
      </c>
      <c r="BD485" s="36">
        <v>0</v>
      </c>
      <c r="BE485" s="36">
        <v>0</v>
      </c>
      <c r="BF485" s="36">
        <v>0</v>
      </c>
      <c r="BG485" s="36">
        <v>0</v>
      </c>
      <c r="BH485" s="36">
        <v>0</v>
      </c>
      <c r="BI485" s="36">
        <v>0</v>
      </c>
      <c r="BJ485" s="36">
        <v>0</v>
      </c>
      <c r="BK485" s="36">
        <v>0</v>
      </c>
      <c r="BL485" s="36">
        <v>0</v>
      </c>
      <c r="BM485" s="36">
        <v>0</v>
      </c>
      <c r="BN485" s="36">
        <v>0</v>
      </c>
      <c r="BO485" s="36">
        <v>0</v>
      </c>
      <c r="BP485" s="36">
        <v>0</v>
      </c>
      <c r="BQ485" s="36">
        <v>0</v>
      </c>
      <c r="BR485" s="36">
        <v>0</v>
      </c>
      <c r="BS485" s="36">
        <v>0</v>
      </c>
      <c r="BT485" s="36">
        <v>0</v>
      </c>
      <c r="BU485" s="36">
        <v>0</v>
      </c>
      <c r="BV485" s="36">
        <v>0</v>
      </c>
      <c r="BW485" s="36">
        <v>0</v>
      </c>
      <c r="BX485" s="36">
        <v>0</v>
      </c>
      <c r="BY485" s="36">
        <v>0</v>
      </c>
      <c r="BZ485" s="36">
        <v>0</v>
      </c>
      <c r="CA485" s="36">
        <v>0</v>
      </c>
      <c r="CB485" s="36">
        <v>0</v>
      </c>
      <c r="CC485" s="36">
        <v>0</v>
      </c>
      <c r="CD485" s="36">
        <v>25953825</v>
      </c>
      <c r="CE485" s="36">
        <v>30885052</v>
      </c>
      <c r="CF485" s="36">
        <v>0</v>
      </c>
      <c r="CG485" s="36">
        <v>4931227</v>
      </c>
      <c r="CH485" s="36">
        <v>0</v>
      </c>
      <c r="CI485" s="36">
        <v>0</v>
      </c>
      <c r="CJ485" s="36">
        <v>0</v>
      </c>
      <c r="CK485" s="36">
        <v>0</v>
      </c>
      <c r="CL485" s="36">
        <v>4931227</v>
      </c>
      <c r="CM485" s="36">
        <v>-30885052</v>
      </c>
      <c r="CN485" s="36">
        <v>0</v>
      </c>
      <c r="CO485" s="36">
        <v>0</v>
      </c>
      <c r="CP485" s="36">
        <v>0</v>
      </c>
      <c r="CQ485" s="36">
        <v>0</v>
      </c>
      <c r="CR485" s="36">
        <v>0</v>
      </c>
      <c r="CS485" s="36">
        <v>0</v>
      </c>
      <c r="CT485" s="36">
        <v>0</v>
      </c>
      <c r="CU485" s="36">
        <v>0</v>
      </c>
      <c r="CV485" s="36">
        <v>0</v>
      </c>
      <c r="CW485" s="36">
        <v>0</v>
      </c>
      <c r="CX485" s="36">
        <v>0</v>
      </c>
      <c r="CY485" s="36">
        <v>0</v>
      </c>
      <c r="CZ485" s="36">
        <v>0</v>
      </c>
      <c r="DA485" s="36">
        <v>0</v>
      </c>
      <c r="DB485" s="36">
        <v>0</v>
      </c>
      <c r="DC485" s="36">
        <v>0</v>
      </c>
      <c r="DD485" s="36">
        <v>0</v>
      </c>
      <c r="DE485" s="36">
        <v>-30885052</v>
      </c>
      <c r="DF485" s="36">
        <v>0</v>
      </c>
      <c r="DG485" s="36">
        <v>0</v>
      </c>
      <c r="DH485" s="36">
        <v>0</v>
      </c>
      <c r="DI485" s="36">
        <v>0</v>
      </c>
      <c r="DJ485" s="36">
        <v>0</v>
      </c>
      <c r="DK485" s="36">
        <v>0</v>
      </c>
      <c r="DL485" s="36">
        <v>0</v>
      </c>
      <c r="DM485" s="36">
        <v>0</v>
      </c>
      <c r="DN485" s="36">
        <v>0</v>
      </c>
      <c r="DO485" s="36">
        <v>0</v>
      </c>
      <c r="DP485" s="36">
        <v>0</v>
      </c>
      <c r="DQ485" s="36">
        <v>0</v>
      </c>
      <c r="DR485" s="36">
        <v>0</v>
      </c>
      <c r="DS485" s="36">
        <v>0</v>
      </c>
      <c r="DT485" s="36">
        <v>0</v>
      </c>
      <c r="DU485" s="36">
        <v>0</v>
      </c>
      <c r="DV485" s="36">
        <v>0</v>
      </c>
      <c r="DW485" s="36">
        <v>0</v>
      </c>
      <c r="DX485" s="36">
        <v>0</v>
      </c>
      <c r="DY485" s="36">
        <v>0</v>
      </c>
      <c r="DZ485" s="36">
        <v>0</v>
      </c>
      <c r="EA485" s="36">
        <v>0</v>
      </c>
      <c r="EB485" s="36">
        <v>0</v>
      </c>
      <c r="EC485" s="36">
        <v>0</v>
      </c>
      <c r="ED485" s="36">
        <v>0</v>
      </c>
      <c r="EE485" s="36">
        <v>0</v>
      </c>
      <c r="EF485" s="36">
        <v>0</v>
      </c>
      <c r="EG485" s="36">
        <v>0</v>
      </c>
      <c r="EH485" s="36">
        <v>0</v>
      </c>
      <c r="EI485" s="36">
        <v>0</v>
      </c>
      <c r="EJ485" s="36">
        <v>0</v>
      </c>
      <c r="EK485" s="36">
        <v>0</v>
      </c>
      <c r="EL485" s="36">
        <v>0</v>
      </c>
      <c r="EM485" s="36">
        <v>0</v>
      </c>
      <c r="EN485" s="36">
        <v>0</v>
      </c>
      <c r="EO485" s="36">
        <v>0</v>
      </c>
      <c r="EP485" s="36">
        <v>0</v>
      </c>
      <c r="EQ485" s="36">
        <v>0</v>
      </c>
      <c r="ER485" s="36">
        <v>0</v>
      </c>
      <c r="ES485" s="36">
        <v>0</v>
      </c>
      <c r="ET485" s="36">
        <v>0</v>
      </c>
      <c r="EU485" s="36">
        <v>0</v>
      </c>
      <c r="EV485" s="36">
        <v>0</v>
      </c>
      <c r="EW485" s="36">
        <v>0</v>
      </c>
      <c r="EX485" s="36">
        <v>0</v>
      </c>
      <c r="EY485" s="36">
        <v>0</v>
      </c>
      <c r="EZ485" s="36">
        <v>0</v>
      </c>
      <c r="FA485" s="36">
        <v>0</v>
      </c>
      <c r="FB485" s="36">
        <v>0</v>
      </c>
      <c r="FC485" s="36">
        <v>0</v>
      </c>
      <c r="FD485" s="36">
        <v>0</v>
      </c>
      <c r="FE485" s="36">
        <v>0</v>
      </c>
      <c r="FF485" s="36">
        <v>0</v>
      </c>
      <c r="FG485" s="36">
        <v>0</v>
      </c>
      <c r="FH485" s="36">
        <v>0</v>
      </c>
      <c r="FI485" s="36">
        <v>0</v>
      </c>
      <c r="FJ485" s="36">
        <v>0</v>
      </c>
      <c r="FK485" s="36">
        <v>0</v>
      </c>
      <c r="FL485" s="36">
        <v>0</v>
      </c>
      <c r="FM485" s="36">
        <v>0</v>
      </c>
      <c r="FN485" s="36">
        <v>0</v>
      </c>
      <c r="FO485" s="36">
        <v>0</v>
      </c>
      <c r="FP485" s="36">
        <v>0</v>
      </c>
      <c r="FQ485" s="36">
        <v>4931227</v>
      </c>
      <c r="FR485" s="36">
        <v>0</v>
      </c>
      <c r="FS485" s="37"/>
      <c r="FT485" s="39">
        <f t="shared" si="262"/>
        <v>69234</v>
      </c>
      <c r="FU485" s="39">
        <f t="shared" si="263"/>
        <v>1074</v>
      </c>
      <c r="FV485" s="39">
        <f t="shared" si="264"/>
        <v>0</v>
      </c>
      <c r="FW485" s="39">
        <f t="shared" si="265"/>
        <v>21867308</v>
      </c>
      <c r="FX485" s="39">
        <f t="shared" si="266"/>
        <v>0</v>
      </c>
      <c r="FY485" s="39">
        <f t="shared" si="267"/>
        <v>451047</v>
      </c>
      <c r="FZ485" s="39">
        <f t="shared" si="268"/>
        <v>0</v>
      </c>
      <c r="GA485" s="39">
        <f t="shared" si="269"/>
        <v>357960</v>
      </c>
      <c r="GB485" s="39">
        <f t="shared" si="270"/>
        <v>3207202</v>
      </c>
      <c r="GC485" s="39">
        <f t="shared" si="271"/>
        <v>0</v>
      </c>
      <c r="GD485" s="39">
        <f t="shared" si="272"/>
        <v>0</v>
      </c>
      <c r="GE485" s="39">
        <f t="shared" si="273"/>
        <v>0</v>
      </c>
      <c r="GF485" s="39"/>
      <c r="GG485" s="39"/>
      <c r="GH485" s="39">
        <f t="shared" si="274"/>
        <v>0</v>
      </c>
      <c r="GI485" s="39">
        <f t="shared" si="275"/>
        <v>0</v>
      </c>
      <c r="GJ485" s="39">
        <f t="shared" si="281"/>
        <v>25953825</v>
      </c>
      <c r="GK485" s="39"/>
      <c r="GL485" s="39">
        <f t="shared" si="277"/>
        <v>0</v>
      </c>
      <c r="GM485" s="39"/>
      <c r="GN485" s="39">
        <f t="shared" si="261"/>
        <v>0</v>
      </c>
      <c r="GO485" s="40">
        <f t="shared" si="278"/>
        <v>4931227</v>
      </c>
      <c r="GP485" s="40">
        <f t="shared" si="279"/>
        <v>30885052</v>
      </c>
      <c r="GQ485" s="40">
        <f t="shared" si="280"/>
        <v>30885052</v>
      </c>
      <c r="GR485" s="39" t="str">
        <f>IFERROR(VLOOKUP(CONCATENATE(C485,R485,S485),'Clientes Afectados'!$L$4:$M$249,2,0),"NO")</f>
        <v>NO</v>
      </c>
      <c r="GS485" s="64">
        <f t="shared" si="260"/>
        <v>31</v>
      </c>
      <c r="GT485" s="39" t="e">
        <f>+IF(GS485&gt;#REF!,"SI","NO")</f>
        <v>#REF!</v>
      </c>
    </row>
    <row r="486" spans="1:202" x14ac:dyDescent="0.25">
      <c r="A486" s="35">
        <v>42795</v>
      </c>
      <c r="B486" s="36">
        <v>1594986</v>
      </c>
      <c r="C486" s="36">
        <v>533096</v>
      </c>
      <c r="D486" s="36">
        <v>533096</v>
      </c>
      <c r="E486" s="37" t="s">
        <v>346</v>
      </c>
      <c r="F486" s="37" t="s">
        <v>229</v>
      </c>
      <c r="G486" s="37" t="s">
        <v>320</v>
      </c>
      <c r="H486" s="85" t="s">
        <v>231</v>
      </c>
      <c r="I486" s="37" t="s">
        <v>244</v>
      </c>
      <c r="J486" s="37" t="s">
        <v>233</v>
      </c>
      <c r="K486" s="37" t="s">
        <v>234</v>
      </c>
      <c r="L486" s="37" t="s">
        <v>235</v>
      </c>
      <c r="M486" s="37" t="s">
        <v>369</v>
      </c>
      <c r="N486" s="37" t="s">
        <v>256</v>
      </c>
      <c r="O486" s="37" t="s">
        <v>245</v>
      </c>
      <c r="P486" s="37" t="s">
        <v>239</v>
      </c>
      <c r="Q486" s="37" t="s">
        <v>240</v>
      </c>
      <c r="R486" s="38">
        <v>42769</v>
      </c>
      <c r="S486" s="38">
        <v>42800</v>
      </c>
      <c r="T486" s="38">
        <v>42801</v>
      </c>
      <c r="U486" s="36">
        <v>191947924</v>
      </c>
      <c r="V486" s="36">
        <v>0</v>
      </c>
      <c r="W486" s="36">
        <v>0</v>
      </c>
      <c r="X486" s="36">
        <v>0</v>
      </c>
      <c r="Y486" s="36">
        <v>0</v>
      </c>
      <c r="Z486" s="36">
        <v>0</v>
      </c>
      <c r="AA486" s="36">
        <v>0</v>
      </c>
      <c r="AB486" s="36">
        <v>0</v>
      </c>
      <c r="AC486" s="36">
        <v>48449</v>
      </c>
      <c r="AD486" s="36">
        <v>0</v>
      </c>
      <c r="AE486" s="36">
        <v>0</v>
      </c>
      <c r="AF486" s="36">
        <v>0</v>
      </c>
      <c r="AG486" s="36">
        <v>0</v>
      </c>
      <c r="AH486" s="36">
        <v>120392</v>
      </c>
      <c r="AI486" s="36">
        <v>1278</v>
      </c>
      <c r="AJ486" s="36">
        <v>0</v>
      </c>
      <c r="AK486" s="36">
        <v>3474369</v>
      </c>
      <c r="AL486" s="36"/>
      <c r="AM486" s="36"/>
      <c r="AN486" s="36">
        <v>0</v>
      </c>
      <c r="AO486" s="36"/>
      <c r="AP486" s="36"/>
      <c r="AQ486" s="36">
        <v>0</v>
      </c>
      <c r="AR486" s="36">
        <v>0</v>
      </c>
      <c r="AS486" s="36">
        <v>0</v>
      </c>
      <c r="AT486" s="36">
        <v>0</v>
      </c>
      <c r="AU486" s="36">
        <v>0</v>
      </c>
      <c r="AV486" s="36">
        <v>0</v>
      </c>
      <c r="AW486" s="36"/>
      <c r="AX486" s="36">
        <v>0</v>
      </c>
      <c r="AY486" s="36">
        <v>62827</v>
      </c>
      <c r="AZ486" s="36">
        <v>0</v>
      </c>
      <c r="BA486" s="36">
        <v>0</v>
      </c>
      <c r="BB486" s="36">
        <v>0</v>
      </c>
      <c r="BC486" s="36">
        <v>0</v>
      </c>
      <c r="BD486" s="36">
        <v>0</v>
      </c>
      <c r="BE486" s="36">
        <v>0</v>
      </c>
      <c r="BF486" s="36">
        <v>0</v>
      </c>
      <c r="BG486" s="36">
        <v>0</v>
      </c>
      <c r="BH486" s="36">
        <v>0</v>
      </c>
      <c r="BI486" s="36">
        <v>0</v>
      </c>
      <c r="BJ486" s="36">
        <v>0</v>
      </c>
      <c r="BK486" s="36">
        <v>0</v>
      </c>
      <c r="BL486" s="36">
        <v>0</v>
      </c>
      <c r="BM486" s="36">
        <v>0</v>
      </c>
      <c r="BN486" s="36">
        <v>0</v>
      </c>
      <c r="BO486" s="36">
        <v>0</v>
      </c>
      <c r="BP486" s="36">
        <v>0</v>
      </c>
      <c r="BQ486" s="36">
        <v>0</v>
      </c>
      <c r="BR486" s="36">
        <v>0</v>
      </c>
      <c r="BS486" s="36">
        <v>0</v>
      </c>
      <c r="BT486" s="36">
        <v>0</v>
      </c>
      <c r="BU486" s="36">
        <v>0</v>
      </c>
      <c r="BV486" s="36">
        <v>0</v>
      </c>
      <c r="BW486" s="36">
        <v>0</v>
      </c>
      <c r="BX486" s="36">
        <v>0</v>
      </c>
      <c r="BY486" s="36">
        <v>0</v>
      </c>
      <c r="BZ486" s="36">
        <v>423131</v>
      </c>
      <c r="CA486" s="36">
        <v>11381</v>
      </c>
      <c r="CB486" s="36">
        <v>0</v>
      </c>
      <c r="CC486" s="36">
        <v>0</v>
      </c>
      <c r="CD486" s="36">
        <v>3439815</v>
      </c>
      <c r="CE486" s="36">
        <v>4093379</v>
      </c>
      <c r="CF486" s="36">
        <v>0</v>
      </c>
      <c r="CG486" s="36">
        <v>653565</v>
      </c>
      <c r="CH486" s="36">
        <v>0</v>
      </c>
      <c r="CI486" s="36">
        <v>0</v>
      </c>
      <c r="CJ486" s="36">
        <v>0</v>
      </c>
      <c r="CK486" s="36">
        <v>0</v>
      </c>
      <c r="CL486" s="36">
        <v>653565</v>
      </c>
      <c r="CM486" s="36">
        <v>-4093379</v>
      </c>
      <c r="CN486" s="36">
        <v>0</v>
      </c>
      <c r="CO486" s="36">
        <v>0</v>
      </c>
      <c r="CP486" s="36">
        <v>0</v>
      </c>
      <c r="CQ486" s="36">
        <v>0</v>
      </c>
      <c r="CR486" s="36">
        <v>0</v>
      </c>
      <c r="CS486" s="36">
        <v>0</v>
      </c>
      <c r="CT486" s="36">
        <v>0</v>
      </c>
      <c r="CU486" s="36">
        <v>0</v>
      </c>
      <c r="CV486" s="36">
        <v>0</v>
      </c>
      <c r="CW486" s="36">
        <v>0</v>
      </c>
      <c r="CX486" s="36">
        <v>0</v>
      </c>
      <c r="CY486" s="36">
        <v>0</v>
      </c>
      <c r="CZ486" s="36">
        <v>0</v>
      </c>
      <c r="DA486" s="36">
        <v>0</v>
      </c>
      <c r="DB486" s="36">
        <v>0</v>
      </c>
      <c r="DC486" s="36">
        <v>0</v>
      </c>
      <c r="DD486" s="36">
        <v>0</v>
      </c>
      <c r="DE486" s="36">
        <v>-4093379</v>
      </c>
      <c r="DF486" s="36">
        <v>0</v>
      </c>
      <c r="DG486" s="36">
        <v>0</v>
      </c>
      <c r="DH486" s="36">
        <v>0</v>
      </c>
      <c r="DI486" s="36">
        <v>0</v>
      </c>
      <c r="DJ486" s="36">
        <v>0</v>
      </c>
      <c r="DK486" s="36">
        <v>0</v>
      </c>
      <c r="DL486" s="36">
        <v>0</v>
      </c>
      <c r="DM486" s="36">
        <v>0</v>
      </c>
      <c r="DN486" s="36">
        <v>0</v>
      </c>
      <c r="DO486" s="36">
        <v>0</v>
      </c>
      <c r="DP486" s="36">
        <v>0</v>
      </c>
      <c r="DQ486" s="36">
        <v>0</v>
      </c>
      <c r="DR486" s="36">
        <v>0</v>
      </c>
      <c r="DS486" s="36">
        <v>0</v>
      </c>
      <c r="DT486" s="36">
        <v>0</v>
      </c>
      <c r="DU486" s="36">
        <v>0</v>
      </c>
      <c r="DV486" s="36">
        <v>0</v>
      </c>
      <c r="DW486" s="36">
        <v>0</v>
      </c>
      <c r="DX486" s="36">
        <v>0</v>
      </c>
      <c r="DY486" s="36">
        <v>0</v>
      </c>
      <c r="DZ486" s="36">
        <v>0</v>
      </c>
      <c r="EA486" s="36">
        <v>0</v>
      </c>
      <c r="EB486" s="36">
        <v>0</v>
      </c>
      <c r="EC486" s="36">
        <v>0</v>
      </c>
      <c r="ED486" s="36">
        <v>0</v>
      </c>
      <c r="EE486" s="36">
        <v>0</v>
      </c>
      <c r="EF486" s="36">
        <v>0</v>
      </c>
      <c r="EG486" s="36">
        <v>0</v>
      </c>
      <c r="EH486" s="36">
        <v>0</v>
      </c>
      <c r="EI486" s="36">
        <v>0</v>
      </c>
      <c r="EJ486" s="36">
        <v>0</v>
      </c>
      <c r="EK486" s="36">
        <v>0</v>
      </c>
      <c r="EL486" s="36">
        <v>0</v>
      </c>
      <c r="EM486" s="36">
        <v>0</v>
      </c>
      <c r="EN486" s="36">
        <v>0</v>
      </c>
      <c r="EO486" s="36">
        <v>0</v>
      </c>
      <c r="EP486" s="36">
        <v>0</v>
      </c>
      <c r="EQ486" s="36">
        <v>0</v>
      </c>
      <c r="ER486" s="36">
        <v>0</v>
      </c>
      <c r="ES486" s="36">
        <v>0</v>
      </c>
      <c r="ET486" s="36">
        <v>0</v>
      </c>
      <c r="EU486" s="36">
        <v>0</v>
      </c>
      <c r="EV486" s="36">
        <v>0</v>
      </c>
      <c r="EW486" s="36">
        <v>0</v>
      </c>
      <c r="EX486" s="36">
        <v>0</v>
      </c>
      <c r="EY486" s="36">
        <v>0</v>
      </c>
      <c r="EZ486" s="36">
        <v>0</v>
      </c>
      <c r="FA486" s="36">
        <v>0</v>
      </c>
      <c r="FB486" s="36">
        <v>0</v>
      </c>
      <c r="FC486" s="36">
        <v>0</v>
      </c>
      <c r="FD486" s="36">
        <v>0</v>
      </c>
      <c r="FE486" s="36">
        <v>0</v>
      </c>
      <c r="FF486" s="36">
        <v>0</v>
      </c>
      <c r="FG486" s="36">
        <v>0</v>
      </c>
      <c r="FH486" s="36">
        <v>0</v>
      </c>
      <c r="FI486" s="36">
        <v>0</v>
      </c>
      <c r="FJ486" s="36">
        <v>0</v>
      </c>
      <c r="FK486" s="36">
        <v>0</v>
      </c>
      <c r="FL486" s="36">
        <v>0</v>
      </c>
      <c r="FM486" s="36">
        <v>0</v>
      </c>
      <c r="FN486" s="36">
        <v>0</v>
      </c>
      <c r="FO486" s="36">
        <v>0</v>
      </c>
      <c r="FP486" s="36">
        <v>0</v>
      </c>
      <c r="FQ486" s="36">
        <v>653565</v>
      </c>
      <c r="FR486" s="36">
        <v>1</v>
      </c>
      <c r="FS486" s="37"/>
      <c r="FT486" s="39">
        <f t="shared" si="262"/>
        <v>101170</v>
      </c>
      <c r="FU486" s="39">
        <f t="shared" si="263"/>
        <v>1074</v>
      </c>
      <c r="FV486" s="39">
        <f t="shared" si="264"/>
        <v>0</v>
      </c>
      <c r="FW486" s="39">
        <f t="shared" si="265"/>
        <v>2919638</v>
      </c>
      <c r="FX486" s="39">
        <f t="shared" si="266"/>
        <v>0</v>
      </c>
      <c r="FY486" s="39">
        <f t="shared" si="267"/>
        <v>0</v>
      </c>
      <c r="FZ486" s="39">
        <f t="shared" si="268"/>
        <v>0</v>
      </c>
      <c r="GA486" s="39">
        <f t="shared" si="269"/>
        <v>52796</v>
      </c>
      <c r="GB486" s="39">
        <f t="shared" si="270"/>
        <v>0</v>
      </c>
      <c r="GC486" s="39">
        <f t="shared" si="271"/>
        <v>0</v>
      </c>
      <c r="GD486" s="39">
        <f t="shared" si="272"/>
        <v>0</v>
      </c>
      <c r="GE486" s="39">
        <f t="shared" si="273"/>
        <v>0</v>
      </c>
      <c r="GF486" s="39"/>
      <c r="GG486" s="39"/>
      <c r="GH486" s="39">
        <f t="shared" si="274"/>
        <v>0</v>
      </c>
      <c r="GI486" s="39">
        <f t="shared" si="275"/>
        <v>0</v>
      </c>
      <c r="GJ486" s="39">
        <f t="shared" si="281"/>
        <v>3074678</v>
      </c>
      <c r="GK486" s="39"/>
      <c r="GL486" s="39">
        <f t="shared" si="277"/>
        <v>0</v>
      </c>
      <c r="GM486" s="39"/>
      <c r="GN486" s="39">
        <f t="shared" si="261"/>
        <v>0</v>
      </c>
      <c r="GO486" s="40">
        <f t="shared" si="278"/>
        <v>584189</v>
      </c>
      <c r="GP486" s="40">
        <f t="shared" si="279"/>
        <v>3658867</v>
      </c>
      <c r="GQ486" s="40">
        <f t="shared" si="280"/>
        <v>3658867</v>
      </c>
      <c r="GR486" s="39" t="str">
        <f>IFERROR(VLOOKUP(CONCATENATE(C486,R486,S486),'Clientes Afectados'!$L$4:$M$249,2,0),"NO")</f>
        <v>NO</v>
      </c>
      <c r="GS486" s="64">
        <f t="shared" si="260"/>
        <v>31</v>
      </c>
      <c r="GT486" s="39" t="e">
        <f>+IF(GS486&gt;#REF!,"SI","NO")</f>
        <v>#REF!</v>
      </c>
    </row>
    <row r="487" spans="1:202" x14ac:dyDescent="0.25">
      <c r="A487" s="35">
        <v>42795</v>
      </c>
      <c r="B487" s="36">
        <v>1594986</v>
      </c>
      <c r="C487" s="36">
        <v>533097</v>
      </c>
      <c r="D487" s="36">
        <v>533097</v>
      </c>
      <c r="E487" s="37" t="s">
        <v>247</v>
      </c>
      <c r="F487" s="37" t="s">
        <v>229</v>
      </c>
      <c r="G487" s="37" t="s">
        <v>248</v>
      </c>
      <c r="H487" s="85" t="s">
        <v>231</v>
      </c>
      <c r="I487" s="37" t="s">
        <v>244</v>
      </c>
      <c r="J487" s="37" t="s">
        <v>233</v>
      </c>
      <c r="K487" s="37" t="s">
        <v>234</v>
      </c>
      <c r="L487" s="37" t="s">
        <v>235</v>
      </c>
      <c r="M487" s="37" t="s">
        <v>369</v>
      </c>
      <c r="N487" s="37" t="s">
        <v>245</v>
      </c>
      <c r="O487" s="37" t="s">
        <v>245</v>
      </c>
      <c r="P487" s="37" t="s">
        <v>239</v>
      </c>
      <c r="Q487" s="37" t="s">
        <v>240</v>
      </c>
      <c r="R487" s="38">
        <v>42769</v>
      </c>
      <c r="S487" s="38">
        <v>42800</v>
      </c>
      <c r="T487" s="38">
        <v>42801</v>
      </c>
      <c r="U487" s="36">
        <v>191947924</v>
      </c>
      <c r="V487" s="36">
        <v>49930</v>
      </c>
      <c r="W487" s="36">
        <v>0</v>
      </c>
      <c r="X487" s="36">
        <v>19330</v>
      </c>
      <c r="Y487" s="36">
        <v>0</v>
      </c>
      <c r="Z487" s="36">
        <v>0</v>
      </c>
      <c r="AA487" s="36">
        <v>0</v>
      </c>
      <c r="AB487" s="36">
        <v>0</v>
      </c>
      <c r="AC487" s="36">
        <v>0</v>
      </c>
      <c r="AD487" s="36">
        <v>94</v>
      </c>
      <c r="AE487" s="36">
        <v>98</v>
      </c>
      <c r="AF487" s="36">
        <v>91</v>
      </c>
      <c r="AG487" s="36">
        <v>96</v>
      </c>
      <c r="AH487" s="36">
        <v>199007</v>
      </c>
      <c r="AI487" s="36">
        <v>1278</v>
      </c>
      <c r="AJ487" s="36">
        <v>0</v>
      </c>
      <c r="AK487" s="36">
        <v>3580576</v>
      </c>
      <c r="AL487" s="36"/>
      <c r="AM487" s="36"/>
      <c r="AN487" s="36">
        <v>0</v>
      </c>
      <c r="AO487" s="36"/>
      <c r="AP487" s="36"/>
      <c r="AQ487" s="36">
        <v>0</v>
      </c>
      <c r="AR487" s="36">
        <v>0</v>
      </c>
      <c r="AS487" s="36">
        <v>0</v>
      </c>
      <c r="AT487" s="36">
        <v>73855</v>
      </c>
      <c r="AU487" s="36">
        <v>0</v>
      </c>
      <c r="AV487" s="36">
        <v>0</v>
      </c>
      <c r="AW487" s="36"/>
      <c r="AX487" s="36">
        <v>0</v>
      </c>
      <c r="AY487" s="36">
        <v>61572</v>
      </c>
      <c r="AZ487" s="36">
        <v>552209</v>
      </c>
      <c r="BA487" s="36">
        <v>0</v>
      </c>
      <c r="BB487" s="36">
        <v>0</v>
      </c>
      <c r="BC487" s="36">
        <v>0</v>
      </c>
      <c r="BD487" s="36">
        <v>0</v>
      </c>
      <c r="BE487" s="36">
        <v>0</v>
      </c>
      <c r="BF487" s="36">
        <v>0</v>
      </c>
      <c r="BG487" s="36">
        <v>0</v>
      </c>
      <c r="BH487" s="36">
        <v>0</v>
      </c>
      <c r="BI487" s="36">
        <v>0</v>
      </c>
      <c r="BJ487" s="36">
        <v>0</v>
      </c>
      <c r="BK487" s="36">
        <v>0</v>
      </c>
      <c r="BL487" s="36">
        <v>0</v>
      </c>
      <c r="BM487" s="36">
        <v>0</v>
      </c>
      <c r="BN487" s="36">
        <v>0</v>
      </c>
      <c r="BO487" s="36">
        <v>0</v>
      </c>
      <c r="BP487" s="36">
        <v>0</v>
      </c>
      <c r="BQ487" s="36">
        <v>0</v>
      </c>
      <c r="BR487" s="36">
        <v>0</v>
      </c>
      <c r="BS487" s="36">
        <v>0</v>
      </c>
      <c r="BT487" s="36">
        <v>0</v>
      </c>
      <c r="BU487" s="36">
        <v>0</v>
      </c>
      <c r="BV487" s="36">
        <v>0</v>
      </c>
      <c r="BW487" s="36">
        <v>0</v>
      </c>
      <c r="BX487" s="36">
        <v>0</v>
      </c>
      <c r="BY487" s="36">
        <v>0</v>
      </c>
      <c r="BZ487" s="36">
        <v>0</v>
      </c>
      <c r="CA487" s="36">
        <v>0</v>
      </c>
      <c r="CB487" s="36">
        <v>0</v>
      </c>
      <c r="CC487" s="36">
        <v>0</v>
      </c>
      <c r="CD487" s="36">
        <v>3755039</v>
      </c>
      <c r="CE487" s="36">
        <v>4468496</v>
      </c>
      <c r="CF487" s="36">
        <v>0</v>
      </c>
      <c r="CG487" s="36">
        <v>713457</v>
      </c>
      <c r="CH487" s="36">
        <v>0</v>
      </c>
      <c r="CI487" s="36">
        <v>0</v>
      </c>
      <c r="CJ487" s="36">
        <v>0</v>
      </c>
      <c r="CK487" s="36">
        <v>0</v>
      </c>
      <c r="CL487" s="36">
        <v>713457</v>
      </c>
      <c r="CM487" s="36">
        <v>-4468496</v>
      </c>
      <c r="CN487" s="36">
        <v>0</v>
      </c>
      <c r="CO487" s="36">
        <v>0</v>
      </c>
      <c r="CP487" s="36">
        <v>0</v>
      </c>
      <c r="CQ487" s="36">
        <v>0</v>
      </c>
      <c r="CR487" s="36">
        <v>0</v>
      </c>
      <c r="CS487" s="36">
        <v>0</v>
      </c>
      <c r="CT487" s="36">
        <v>0</v>
      </c>
      <c r="CU487" s="36">
        <v>0</v>
      </c>
      <c r="CV487" s="36">
        <v>0</v>
      </c>
      <c r="CW487" s="36">
        <v>0</v>
      </c>
      <c r="CX487" s="36">
        <v>0</v>
      </c>
      <c r="CY487" s="36">
        <v>0</v>
      </c>
      <c r="CZ487" s="36">
        <v>0</v>
      </c>
      <c r="DA487" s="36">
        <v>0</v>
      </c>
      <c r="DB487" s="36">
        <v>0</v>
      </c>
      <c r="DC487" s="36">
        <v>0</v>
      </c>
      <c r="DD487" s="36">
        <v>0</v>
      </c>
      <c r="DE487" s="36">
        <v>-4468496</v>
      </c>
      <c r="DF487" s="36">
        <v>0</v>
      </c>
      <c r="DG487" s="36">
        <v>0</v>
      </c>
      <c r="DH487" s="36">
        <v>0</v>
      </c>
      <c r="DI487" s="36">
        <v>0</v>
      </c>
      <c r="DJ487" s="36">
        <v>0</v>
      </c>
      <c r="DK487" s="36">
        <v>0</v>
      </c>
      <c r="DL487" s="36">
        <v>0</v>
      </c>
      <c r="DM487" s="36">
        <v>0</v>
      </c>
      <c r="DN487" s="36">
        <v>0</v>
      </c>
      <c r="DO487" s="36">
        <v>0</v>
      </c>
      <c r="DP487" s="36">
        <v>0</v>
      </c>
      <c r="DQ487" s="36">
        <v>0</v>
      </c>
      <c r="DR487" s="36">
        <v>0</v>
      </c>
      <c r="DS487" s="36">
        <v>0</v>
      </c>
      <c r="DT487" s="36">
        <v>0</v>
      </c>
      <c r="DU487" s="36">
        <v>0</v>
      </c>
      <c r="DV487" s="36">
        <v>0</v>
      </c>
      <c r="DW487" s="36">
        <v>0</v>
      </c>
      <c r="DX487" s="36">
        <v>0</v>
      </c>
      <c r="DY487" s="36">
        <v>0</v>
      </c>
      <c r="DZ487" s="36">
        <v>0</v>
      </c>
      <c r="EA487" s="36">
        <v>0</v>
      </c>
      <c r="EB487" s="36">
        <v>0</v>
      </c>
      <c r="EC487" s="36">
        <v>0</v>
      </c>
      <c r="ED487" s="36">
        <v>0</v>
      </c>
      <c r="EE487" s="36">
        <v>0</v>
      </c>
      <c r="EF487" s="36">
        <v>0</v>
      </c>
      <c r="EG487" s="36">
        <v>0</v>
      </c>
      <c r="EH487" s="36">
        <v>0</v>
      </c>
      <c r="EI487" s="36">
        <v>0</v>
      </c>
      <c r="EJ487" s="36">
        <v>0</v>
      </c>
      <c r="EK487" s="36">
        <v>0</v>
      </c>
      <c r="EL487" s="36">
        <v>0</v>
      </c>
      <c r="EM487" s="36">
        <v>0</v>
      </c>
      <c r="EN487" s="36">
        <v>0</v>
      </c>
      <c r="EO487" s="36">
        <v>0</v>
      </c>
      <c r="EP487" s="36">
        <v>0</v>
      </c>
      <c r="EQ487" s="36">
        <v>0</v>
      </c>
      <c r="ER487" s="36">
        <v>0</v>
      </c>
      <c r="ES487" s="36">
        <v>0</v>
      </c>
      <c r="ET487" s="36">
        <v>0</v>
      </c>
      <c r="EU487" s="36">
        <v>0</v>
      </c>
      <c r="EV487" s="36">
        <v>0</v>
      </c>
      <c r="EW487" s="36">
        <v>0</v>
      </c>
      <c r="EX487" s="36">
        <v>0</v>
      </c>
      <c r="EY487" s="36">
        <v>0</v>
      </c>
      <c r="EZ487" s="36">
        <v>0</v>
      </c>
      <c r="FA487" s="36">
        <v>0</v>
      </c>
      <c r="FB487" s="36">
        <v>0</v>
      </c>
      <c r="FC487" s="36">
        <v>0</v>
      </c>
      <c r="FD487" s="36">
        <v>0</v>
      </c>
      <c r="FE487" s="36">
        <v>0</v>
      </c>
      <c r="FF487" s="36">
        <v>0</v>
      </c>
      <c r="FG487" s="36">
        <v>0</v>
      </c>
      <c r="FH487" s="36">
        <v>0</v>
      </c>
      <c r="FI487" s="36">
        <v>0</v>
      </c>
      <c r="FJ487" s="36">
        <v>0</v>
      </c>
      <c r="FK487" s="36">
        <v>0</v>
      </c>
      <c r="FL487" s="36">
        <v>0</v>
      </c>
      <c r="FM487" s="36">
        <v>0</v>
      </c>
      <c r="FN487" s="36">
        <v>0</v>
      </c>
      <c r="FO487" s="36">
        <v>0</v>
      </c>
      <c r="FP487" s="36">
        <v>0</v>
      </c>
      <c r="FQ487" s="36">
        <v>713457</v>
      </c>
      <c r="FR487" s="36">
        <v>0</v>
      </c>
      <c r="FS487" s="37"/>
      <c r="FT487" s="39">
        <f t="shared" si="262"/>
        <v>167233</v>
      </c>
      <c r="FU487" s="39">
        <f t="shared" si="263"/>
        <v>1074</v>
      </c>
      <c r="FV487" s="39">
        <f t="shared" si="264"/>
        <v>0</v>
      </c>
      <c r="FW487" s="39">
        <f t="shared" si="265"/>
        <v>3008887</v>
      </c>
      <c r="FX487" s="39">
        <f t="shared" si="266"/>
        <v>0</v>
      </c>
      <c r="FY487" s="39">
        <f t="shared" si="267"/>
        <v>62063</v>
      </c>
      <c r="FZ487" s="39">
        <f t="shared" si="268"/>
        <v>0</v>
      </c>
      <c r="GA487" s="39">
        <f t="shared" si="269"/>
        <v>51741</v>
      </c>
      <c r="GB487" s="39">
        <f t="shared" si="270"/>
        <v>464041</v>
      </c>
      <c r="GC487" s="39">
        <f t="shared" si="271"/>
        <v>0</v>
      </c>
      <c r="GD487" s="39">
        <f t="shared" si="272"/>
        <v>0</v>
      </c>
      <c r="GE487" s="39">
        <f t="shared" si="273"/>
        <v>0</v>
      </c>
      <c r="GF487" s="39"/>
      <c r="GG487" s="39"/>
      <c r="GH487" s="39">
        <f t="shared" si="274"/>
        <v>0</v>
      </c>
      <c r="GI487" s="39">
        <f t="shared" si="275"/>
        <v>0</v>
      </c>
      <c r="GJ487" s="39">
        <f t="shared" si="281"/>
        <v>3755039</v>
      </c>
      <c r="GK487" s="39"/>
      <c r="GL487" s="39">
        <f t="shared" si="277"/>
        <v>0</v>
      </c>
      <c r="GM487" s="39"/>
      <c r="GN487" s="39">
        <f t="shared" si="261"/>
        <v>0</v>
      </c>
      <c r="GO487" s="40">
        <f t="shared" si="278"/>
        <v>713457</v>
      </c>
      <c r="GP487" s="40">
        <f t="shared" si="279"/>
        <v>4468496</v>
      </c>
      <c r="GQ487" s="40">
        <f t="shared" si="280"/>
        <v>4468496</v>
      </c>
      <c r="GR487" s="39" t="str">
        <f>IFERROR(VLOOKUP(CONCATENATE(C487,R487,S487),'Clientes Afectados'!$L$4:$M$249,2,0),"NO")</f>
        <v>NO</v>
      </c>
      <c r="GS487" s="64">
        <f t="shared" si="260"/>
        <v>31</v>
      </c>
      <c r="GT487" s="39" t="e">
        <f>+IF(GS487&gt;#REF!,"SI","NO")</f>
        <v>#REF!</v>
      </c>
    </row>
    <row r="488" spans="1:202" x14ac:dyDescent="0.25">
      <c r="A488" s="35">
        <v>42795</v>
      </c>
      <c r="B488" s="36">
        <v>1594986</v>
      </c>
      <c r="C488" s="36">
        <v>533104</v>
      </c>
      <c r="D488" s="36">
        <v>533104</v>
      </c>
      <c r="E488" s="37" t="s">
        <v>250</v>
      </c>
      <c r="F488" s="37" t="s">
        <v>229</v>
      </c>
      <c r="G488" s="37" t="s">
        <v>251</v>
      </c>
      <c r="H488" s="85" t="s">
        <v>231</v>
      </c>
      <c r="I488" s="37" t="s">
        <v>244</v>
      </c>
      <c r="J488" s="37" t="s">
        <v>233</v>
      </c>
      <c r="K488" s="37" t="s">
        <v>234</v>
      </c>
      <c r="L488" s="37" t="s">
        <v>235</v>
      </c>
      <c r="M488" s="37" t="s">
        <v>252</v>
      </c>
      <c r="N488" s="37" t="s">
        <v>237</v>
      </c>
      <c r="O488" s="37" t="s">
        <v>253</v>
      </c>
      <c r="P488" s="37" t="s">
        <v>239</v>
      </c>
      <c r="Q488" s="37" t="s">
        <v>240</v>
      </c>
      <c r="R488" s="38">
        <v>42741</v>
      </c>
      <c r="S488" s="38">
        <v>42800</v>
      </c>
      <c r="T488" s="38">
        <v>42801</v>
      </c>
      <c r="U488" s="36">
        <v>191947924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779</v>
      </c>
      <c r="AD488" s="36">
        <v>0</v>
      </c>
      <c r="AE488" s="36">
        <v>0</v>
      </c>
      <c r="AF488" s="36">
        <v>0</v>
      </c>
      <c r="AG488" s="36">
        <v>0</v>
      </c>
      <c r="AH488" s="36">
        <v>145782</v>
      </c>
      <c r="AI488" s="36">
        <v>1278</v>
      </c>
      <c r="AJ488" s="36">
        <v>0</v>
      </c>
      <c r="AK488" s="36">
        <v>55863</v>
      </c>
      <c r="AL488" s="36"/>
      <c r="AM488" s="36"/>
      <c r="AN488" s="36">
        <v>0</v>
      </c>
      <c r="AO488" s="36"/>
      <c r="AP488" s="36"/>
      <c r="AQ488" s="36">
        <v>0</v>
      </c>
      <c r="AR488" s="36">
        <v>0</v>
      </c>
      <c r="AS488" s="36">
        <v>0</v>
      </c>
      <c r="AT488" s="36">
        <v>0</v>
      </c>
      <c r="AU488" s="36">
        <v>0</v>
      </c>
      <c r="AV488" s="36">
        <v>0</v>
      </c>
      <c r="AW488" s="36"/>
      <c r="AX488" s="36">
        <v>0</v>
      </c>
      <c r="AY488" s="36">
        <v>39782</v>
      </c>
      <c r="AZ488" s="36">
        <v>0</v>
      </c>
      <c r="BA488" s="36">
        <v>0</v>
      </c>
      <c r="BB488" s="36">
        <v>0</v>
      </c>
      <c r="BC488" s="36">
        <v>0</v>
      </c>
      <c r="BD488" s="36">
        <v>0</v>
      </c>
      <c r="BE488" s="36">
        <v>0</v>
      </c>
      <c r="BF488" s="36">
        <v>0</v>
      </c>
      <c r="BG488" s="36">
        <v>0</v>
      </c>
      <c r="BH488" s="36">
        <v>0</v>
      </c>
      <c r="BI488" s="36">
        <v>0</v>
      </c>
      <c r="BJ488" s="36">
        <v>0</v>
      </c>
      <c r="BK488" s="36">
        <v>0</v>
      </c>
      <c r="BL488" s="36">
        <v>0</v>
      </c>
      <c r="BM488" s="36">
        <v>0</v>
      </c>
      <c r="BN488" s="36">
        <v>0</v>
      </c>
      <c r="BO488" s="36">
        <v>0</v>
      </c>
      <c r="BP488" s="36">
        <v>0</v>
      </c>
      <c r="BQ488" s="36">
        <v>0</v>
      </c>
      <c r="BR488" s="36">
        <v>0</v>
      </c>
      <c r="BS488" s="36">
        <v>0</v>
      </c>
      <c r="BT488" s="36">
        <v>0</v>
      </c>
      <c r="BU488" s="36">
        <v>0</v>
      </c>
      <c r="BV488" s="36">
        <v>0</v>
      </c>
      <c r="BW488" s="36">
        <v>0</v>
      </c>
      <c r="BX488" s="36">
        <v>0</v>
      </c>
      <c r="BY488" s="36">
        <v>0</v>
      </c>
      <c r="BZ488" s="36">
        <v>0</v>
      </c>
      <c r="CA488" s="36">
        <v>0</v>
      </c>
      <c r="CB488" s="36">
        <v>0</v>
      </c>
      <c r="CC488" s="36">
        <v>0</v>
      </c>
      <c r="CD488" s="36">
        <v>203954</v>
      </c>
      <c r="CE488" s="36">
        <v>242705</v>
      </c>
      <c r="CF488" s="36">
        <v>0</v>
      </c>
      <c r="CG488" s="36">
        <v>38751</v>
      </c>
      <c r="CH488" s="36">
        <v>0</v>
      </c>
      <c r="CI488" s="36">
        <v>0</v>
      </c>
      <c r="CJ488" s="36">
        <v>0</v>
      </c>
      <c r="CK488" s="36">
        <v>0</v>
      </c>
      <c r="CL488" s="36">
        <v>38751</v>
      </c>
      <c r="CM488" s="36">
        <v>-242705</v>
      </c>
      <c r="CN488" s="36">
        <v>0</v>
      </c>
      <c r="CO488" s="36">
        <v>0</v>
      </c>
      <c r="CP488" s="36">
        <v>0</v>
      </c>
      <c r="CQ488" s="36">
        <v>0</v>
      </c>
      <c r="CR488" s="36">
        <v>0</v>
      </c>
      <c r="CS488" s="36">
        <v>0</v>
      </c>
      <c r="CT488" s="36">
        <v>0</v>
      </c>
      <c r="CU488" s="36">
        <v>0</v>
      </c>
      <c r="CV488" s="36">
        <v>0</v>
      </c>
      <c r="CW488" s="36">
        <v>0</v>
      </c>
      <c r="CX488" s="36">
        <v>0</v>
      </c>
      <c r="CY488" s="36">
        <v>0</v>
      </c>
      <c r="CZ488" s="36">
        <v>0</v>
      </c>
      <c r="DA488" s="36">
        <v>0</v>
      </c>
      <c r="DB488" s="36">
        <v>0</v>
      </c>
      <c r="DC488" s="36">
        <v>0</v>
      </c>
      <c r="DD488" s="36">
        <v>0</v>
      </c>
      <c r="DE488" s="36">
        <v>-242705</v>
      </c>
      <c r="DF488" s="36">
        <v>0</v>
      </c>
      <c r="DG488" s="36">
        <v>0</v>
      </c>
      <c r="DH488" s="36">
        <v>0</v>
      </c>
      <c r="DI488" s="36">
        <v>0</v>
      </c>
      <c r="DJ488" s="36">
        <v>0</v>
      </c>
      <c r="DK488" s="36">
        <v>0</v>
      </c>
      <c r="DL488" s="36">
        <v>0</v>
      </c>
      <c r="DM488" s="36">
        <v>0</v>
      </c>
      <c r="DN488" s="36">
        <v>0</v>
      </c>
      <c r="DO488" s="36">
        <v>0</v>
      </c>
      <c r="DP488" s="36">
        <v>0</v>
      </c>
      <c r="DQ488" s="36">
        <v>0</v>
      </c>
      <c r="DR488" s="36">
        <v>0</v>
      </c>
      <c r="DS488" s="36">
        <v>0</v>
      </c>
      <c r="DT488" s="36">
        <v>0</v>
      </c>
      <c r="DU488" s="36">
        <v>0</v>
      </c>
      <c r="DV488" s="36">
        <v>0</v>
      </c>
      <c r="DW488" s="36">
        <v>0</v>
      </c>
      <c r="DX488" s="36">
        <v>0</v>
      </c>
      <c r="DY488" s="36">
        <v>0</v>
      </c>
      <c r="DZ488" s="36">
        <v>0</v>
      </c>
      <c r="EA488" s="36">
        <v>0</v>
      </c>
      <c r="EB488" s="36">
        <v>0</v>
      </c>
      <c r="EC488" s="36">
        <v>0</v>
      </c>
      <c r="ED488" s="36">
        <v>0</v>
      </c>
      <c r="EE488" s="36">
        <v>0</v>
      </c>
      <c r="EF488" s="36">
        <v>0</v>
      </c>
      <c r="EG488" s="36">
        <v>0</v>
      </c>
      <c r="EH488" s="36">
        <v>0</v>
      </c>
      <c r="EI488" s="36">
        <v>0</v>
      </c>
      <c r="EJ488" s="36">
        <v>0</v>
      </c>
      <c r="EK488" s="36">
        <v>0</v>
      </c>
      <c r="EL488" s="36">
        <v>0</v>
      </c>
      <c r="EM488" s="36">
        <v>0</v>
      </c>
      <c r="EN488" s="36">
        <v>0</v>
      </c>
      <c r="EO488" s="36">
        <v>0</v>
      </c>
      <c r="EP488" s="36">
        <v>0</v>
      </c>
      <c r="EQ488" s="36">
        <v>0</v>
      </c>
      <c r="ER488" s="36">
        <v>0</v>
      </c>
      <c r="ES488" s="36">
        <v>0</v>
      </c>
      <c r="ET488" s="36">
        <v>0</v>
      </c>
      <c r="EU488" s="36">
        <v>0</v>
      </c>
      <c r="EV488" s="36">
        <v>0</v>
      </c>
      <c r="EW488" s="36">
        <v>0</v>
      </c>
      <c r="EX488" s="36">
        <v>0</v>
      </c>
      <c r="EY488" s="36">
        <v>0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0</v>
      </c>
      <c r="FF488" s="36">
        <v>0</v>
      </c>
      <c r="FG488" s="36">
        <v>0</v>
      </c>
      <c r="FH488" s="36">
        <v>0</v>
      </c>
      <c r="FI488" s="36">
        <v>0</v>
      </c>
      <c r="FJ488" s="36">
        <v>0</v>
      </c>
      <c r="FK488" s="36">
        <v>0</v>
      </c>
      <c r="FL488" s="36">
        <v>0</v>
      </c>
      <c r="FM488" s="36">
        <v>0</v>
      </c>
      <c r="FN488" s="36">
        <v>0</v>
      </c>
      <c r="FO488" s="36">
        <v>0</v>
      </c>
      <c r="FP488" s="36">
        <v>0</v>
      </c>
      <c r="FQ488" s="36">
        <v>38751</v>
      </c>
      <c r="FR488" s="36">
        <v>0</v>
      </c>
      <c r="FS488" s="37"/>
      <c r="FT488" s="39">
        <f t="shared" si="262"/>
        <v>122506</v>
      </c>
      <c r="FU488" s="39">
        <f t="shared" si="263"/>
        <v>1074</v>
      </c>
      <c r="FV488" s="39">
        <f t="shared" si="264"/>
        <v>0</v>
      </c>
      <c r="FW488" s="39">
        <f t="shared" si="265"/>
        <v>46944</v>
      </c>
      <c r="FX488" s="39">
        <f t="shared" si="266"/>
        <v>0</v>
      </c>
      <c r="FY488" s="39">
        <f t="shared" si="267"/>
        <v>0</v>
      </c>
      <c r="FZ488" s="39">
        <f t="shared" si="268"/>
        <v>0</v>
      </c>
      <c r="GA488" s="39">
        <f t="shared" si="269"/>
        <v>33430</v>
      </c>
      <c r="GB488" s="39">
        <f t="shared" si="270"/>
        <v>0</v>
      </c>
      <c r="GC488" s="39">
        <f t="shared" si="271"/>
        <v>0</v>
      </c>
      <c r="GD488" s="39">
        <f t="shared" si="272"/>
        <v>0</v>
      </c>
      <c r="GE488" s="39">
        <f t="shared" si="273"/>
        <v>0</v>
      </c>
      <c r="GF488" s="39"/>
      <c r="GG488" s="39"/>
      <c r="GH488" s="39">
        <f t="shared" si="274"/>
        <v>0</v>
      </c>
      <c r="GI488" s="39">
        <f t="shared" si="275"/>
        <v>0</v>
      </c>
      <c r="GJ488" s="39">
        <f t="shared" si="281"/>
        <v>203954</v>
      </c>
      <c r="GK488" s="39"/>
      <c r="GL488" s="39">
        <f t="shared" si="277"/>
        <v>0</v>
      </c>
      <c r="GM488" s="39"/>
      <c r="GN488" s="39">
        <f t="shared" si="261"/>
        <v>0</v>
      </c>
      <c r="GO488" s="40">
        <f t="shared" si="278"/>
        <v>38751</v>
      </c>
      <c r="GP488" s="40">
        <f t="shared" si="279"/>
        <v>242705</v>
      </c>
      <c r="GQ488" s="40">
        <f t="shared" si="280"/>
        <v>242705</v>
      </c>
      <c r="GR488" s="39" t="str">
        <f>IFERROR(VLOOKUP(CONCATENATE(C488,R488,S488),'Clientes Afectados'!$L$4:$M$249,2,0),"NO")</f>
        <v>NO</v>
      </c>
      <c r="GS488" s="64">
        <f t="shared" si="260"/>
        <v>59</v>
      </c>
      <c r="GT488" s="39" t="e">
        <f>+IF(GS488&gt;#REF!,"SI","NO")</f>
        <v>#REF!</v>
      </c>
    </row>
    <row r="489" spans="1:202" x14ac:dyDescent="0.25">
      <c r="A489" s="35">
        <v>42795</v>
      </c>
      <c r="B489" s="36">
        <v>1594986</v>
      </c>
      <c r="C489" s="36">
        <v>533110</v>
      </c>
      <c r="D489" s="36">
        <v>533110</v>
      </c>
      <c r="E489" s="37" t="s">
        <v>254</v>
      </c>
      <c r="F489" s="37" t="s">
        <v>229</v>
      </c>
      <c r="G489" s="37" t="s">
        <v>255</v>
      </c>
      <c r="H489" s="85" t="s">
        <v>231</v>
      </c>
      <c r="I489" s="37" t="s">
        <v>244</v>
      </c>
      <c r="J489" s="37" t="s">
        <v>233</v>
      </c>
      <c r="K489" s="37" t="s">
        <v>234</v>
      </c>
      <c r="L489" s="37" t="s">
        <v>235</v>
      </c>
      <c r="M489" s="37" t="s">
        <v>252</v>
      </c>
      <c r="N489" s="37" t="s">
        <v>256</v>
      </c>
      <c r="O489" s="37" t="s">
        <v>253</v>
      </c>
      <c r="P489" s="37" t="s">
        <v>239</v>
      </c>
      <c r="Q489" s="37" t="s">
        <v>240</v>
      </c>
      <c r="R489" s="38">
        <v>42769</v>
      </c>
      <c r="S489" s="38">
        <v>42800</v>
      </c>
      <c r="T489" s="38">
        <v>42801</v>
      </c>
      <c r="U489" s="36">
        <v>191947924</v>
      </c>
      <c r="V489" s="36">
        <v>3670</v>
      </c>
      <c r="W489" s="36">
        <v>0</v>
      </c>
      <c r="X489" s="36">
        <v>504</v>
      </c>
      <c r="Y489" s="36">
        <v>0</v>
      </c>
      <c r="Z489" s="36">
        <v>0</v>
      </c>
      <c r="AA489" s="36">
        <v>0</v>
      </c>
      <c r="AB489" s="36">
        <v>0</v>
      </c>
      <c r="AC489" s="36">
        <v>0</v>
      </c>
      <c r="AD489" s="36">
        <v>34</v>
      </c>
      <c r="AE489" s="36">
        <v>49</v>
      </c>
      <c r="AF489" s="36">
        <v>32</v>
      </c>
      <c r="AG489" s="36">
        <v>18</v>
      </c>
      <c r="AH489" s="36">
        <v>145782</v>
      </c>
      <c r="AI489" s="36">
        <v>1278</v>
      </c>
      <c r="AJ489" s="36">
        <v>0</v>
      </c>
      <c r="AK489" s="36">
        <v>263183</v>
      </c>
      <c r="AL489" s="36"/>
      <c r="AM489" s="36"/>
      <c r="AN489" s="36">
        <v>0</v>
      </c>
      <c r="AO489" s="36"/>
      <c r="AP489" s="36"/>
      <c r="AQ489" s="36">
        <v>0</v>
      </c>
      <c r="AR489" s="36">
        <v>0</v>
      </c>
      <c r="AS489" s="36">
        <v>0</v>
      </c>
      <c r="AT489" s="36">
        <v>5429</v>
      </c>
      <c r="AU489" s="36">
        <v>0</v>
      </c>
      <c r="AV489" s="36">
        <v>0</v>
      </c>
      <c r="AW489" s="36"/>
      <c r="AX489" s="36">
        <v>0</v>
      </c>
      <c r="AY489" s="36">
        <v>31099</v>
      </c>
      <c r="AZ489" s="36">
        <v>103540</v>
      </c>
      <c r="BA489" s="36">
        <v>0</v>
      </c>
      <c r="BB489" s="36">
        <v>0</v>
      </c>
      <c r="BC489" s="36">
        <v>0</v>
      </c>
      <c r="BD489" s="36">
        <v>0</v>
      </c>
      <c r="BE489" s="36">
        <v>0</v>
      </c>
      <c r="BF489" s="36">
        <v>0</v>
      </c>
      <c r="BG489" s="36">
        <v>0</v>
      </c>
      <c r="BH489" s="36">
        <v>0</v>
      </c>
      <c r="BI489" s="36">
        <v>0</v>
      </c>
      <c r="BJ489" s="36">
        <v>0</v>
      </c>
      <c r="BK489" s="36">
        <v>0</v>
      </c>
      <c r="BL489" s="36">
        <v>0</v>
      </c>
      <c r="BM489" s="36">
        <v>0</v>
      </c>
      <c r="BN489" s="36">
        <v>0</v>
      </c>
      <c r="BO489" s="36">
        <v>0</v>
      </c>
      <c r="BP489" s="36">
        <v>0</v>
      </c>
      <c r="BQ489" s="36">
        <v>0</v>
      </c>
      <c r="BR489" s="36">
        <v>0</v>
      </c>
      <c r="BS489" s="36">
        <v>0</v>
      </c>
      <c r="BT489" s="36">
        <v>0</v>
      </c>
      <c r="BU489" s="36">
        <v>0</v>
      </c>
      <c r="BV489" s="36">
        <v>0</v>
      </c>
      <c r="BW489" s="36">
        <v>0</v>
      </c>
      <c r="BX489" s="36">
        <v>0</v>
      </c>
      <c r="BY489" s="36">
        <v>0</v>
      </c>
      <c r="BZ489" s="36">
        <v>0</v>
      </c>
      <c r="CA489" s="36">
        <v>0</v>
      </c>
      <c r="CB489" s="36">
        <v>0</v>
      </c>
      <c r="CC489" s="36">
        <v>0</v>
      </c>
      <c r="CD489" s="36">
        <v>462446</v>
      </c>
      <c r="CE489" s="36">
        <v>550311</v>
      </c>
      <c r="CF489" s="36">
        <v>0</v>
      </c>
      <c r="CG489" s="36">
        <v>87865</v>
      </c>
      <c r="CH489" s="36">
        <v>0</v>
      </c>
      <c r="CI489" s="36">
        <v>0</v>
      </c>
      <c r="CJ489" s="36">
        <v>0</v>
      </c>
      <c r="CK489" s="36">
        <v>0</v>
      </c>
      <c r="CL489" s="36">
        <v>87865</v>
      </c>
      <c r="CM489" s="36">
        <v>-550311</v>
      </c>
      <c r="CN489" s="36">
        <v>0</v>
      </c>
      <c r="CO489" s="36">
        <v>0</v>
      </c>
      <c r="CP489" s="36">
        <v>0</v>
      </c>
      <c r="CQ489" s="36">
        <v>0</v>
      </c>
      <c r="CR489" s="36">
        <v>0</v>
      </c>
      <c r="CS489" s="36">
        <v>0</v>
      </c>
      <c r="CT489" s="36">
        <v>0</v>
      </c>
      <c r="CU489" s="36">
        <v>0</v>
      </c>
      <c r="CV489" s="36">
        <v>0</v>
      </c>
      <c r="CW489" s="36">
        <v>0</v>
      </c>
      <c r="CX489" s="36">
        <v>0</v>
      </c>
      <c r="CY489" s="36">
        <v>0</v>
      </c>
      <c r="CZ489" s="36">
        <v>0</v>
      </c>
      <c r="DA489" s="36">
        <v>0</v>
      </c>
      <c r="DB489" s="36">
        <v>0</v>
      </c>
      <c r="DC489" s="36">
        <v>0</v>
      </c>
      <c r="DD489" s="36">
        <v>0</v>
      </c>
      <c r="DE489" s="36">
        <v>-550311</v>
      </c>
      <c r="DF489" s="36">
        <v>0</v>
      </c>
      <c r="DG489" s="36">
        <v>0</v>
      </c>
      <c r="DH489" s="36">
        <v>0</v>
      </c>
      <c r="DI489" s="36">
        <v>0</v>
      </c>
      <c r="DJ489" s="36">
        <v>0</v>
      </c>
      <c r="DK489" s="36">
        <v>0</v>
      </c>
      <c r="DL489" s="36">
        <v>0</v>
      </c>
      <c r="DM489" s="36">
        <v>0</v>
      </c>
      <c r="DN489" s="36">
        <v>0</v>
      </c>
      <c r="DO489" s="36">
        <v>0</v>
      </c>
      <c r="DP489" s="36">
        <v>0</v>
      </c>
      <c r="DQ489" s="36">
        <v>0</v>
      </c>
      <c r="DR489" s="36">
        <v>0</v>
      </c>
      <c r="DS489" s="36">
        <v>0</v>
      </c>
      <c r="DT489" s="36">
        <v>0</v>
      </c>
      <c r="DU489" s="36">
        <v>0</v>
      </c>
      <c r="DV489" s="36">
        <v>0</v>
      </c>
      <c r="DW489" s="36">
        <v>0</v>
      </c>
      <c r="DX489" s="36">
        <v>0</v>
      </c>
      <c r="DY489" s="36">
        <v>0</v>
      </c>
      <c r="DZ489" s="36">
        <v>0</v>
      </c>
      <c r="EA489" s="36">
        <v>0</v>
      </c>
      <c r="EB489" s="36">
        <v>0</v>
      </c>
      <c r="EC489" s="36">
        <v>0</v>
      </c>
      <c r="ED489" s="36">
        <v>0</v>
      </c>
      <c r="EE489" s="36">
        <v>0</v>
      </c>
      <c r="EF489" s="36">
        <v>0</v>
      </c>
      <c r="EG489" s="36">
        <v>0</v>
      </c>
      <c r="EH489" s="36">
        <v>0</v>
      </c>
      <c r="EI489" s="36">
        <v>0</v>
      </c>
      <c r="EJ489" s="36">
        <v>0</v>
      </c>
      <c r="EK489" s="36">
        <v>0</v>
      </c>
      <c r="EL489" s="36">
        <v>0</v>
      </c>
      <c r="EM489" s="36">
        <v>0</v>
      </c>
      <c r="EN489" s="36">
        <v>0</v>
      </c>
      <c r="EO489" s="36">
        <v>0</v>
      </c>
      <c r="EP489" s="36">
        <v>0</v>
      </c>
      <c r="EQ489" s="36">
        <v>0</v>
      </c>
      <c r="ER489" s="36">
        <v>0</v>
      </c>
      <c r="ES489" s="36">
        <v>0</v>
      </c>
      <c r="ET489" s="36">
        <v>0</v>
      </c>
      <c r="EU489" s="36">
        <v>0</v>
      </c>
      <c r="EV489" s="36">
        <v>0</v>
      </c>
      <c r="EW489" s="36">
        <v>0</v>
      </c>
      <c r="EX489" s="36">
        <v>0</v>
      </c>
      <c r="EY489" s="36">
        <v>0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0</v>
      </c>
      <c r="FF489" s="36">
        <v>0</v>
      </c>
      <c r="FG489" s="36">
        <v>0</v>
      </c>
      <c r="FH489" s="36">
        <v>0</v>
      </c>
      <c r="FI489" s="36">
        <v>0</v>
      </c>
      <c r="FJ489" s="36">
        <v>0</v>
      </c>
      <c r="FK489" s="36">
        <v>0</v>
      </c>
      <c r="FL489" s="36">
        <v>0</v>
      </c>
      <c r="FM489" s="36">
        <v>0</v>
      </c>
      <c r="FN489" s="36">
        <v>0</v>
      </c>
      <c r="FO489" s="36">
        <v>0</v>
      </c>
      <c r="FP489" s="36">
        <v>0</v>
      </c>
      <c r="FQ489" s="36">
        <v>87865</v>
      </c>
      <c r="FR489" s="36">
        <v>0</v>
      </c>
      <c r="FS489" s="37"/>
      <c r="FT489" s="39">
        <f t="shared" si="262"/>
        <v>122506</v>
      </c>
      <c r="FU489" s="39">
        <f t="shared" si="263"/>
        <v>1074</v>
      </c>
      <c r="FV489" s="39">
        <f t="shared" si="264"/>
        <v>0</v>
      </c>
      <c r="FW489" s="39">
        <f t="shared" si="265"/>
        <v>221162</v>
      </c>
      <c r="FX489" s="39">
        <f t="shared" si="266"/>
        <v>0</v>
      </c>
      <c r="FY489" s="39">
        <f t="shared" si="267"/>
        <v>4562</v>
      </c>
      <c r="FZ489" s="39">
        <f t="shared" si="268"/>
        <v>0</v>
      </c>
      <c r="GA489" s="39">
        <f t="shared" si="269"/>
        <v>26134</v>
      </c>
      <c r="GB489" s="39">
        <f t="shared" si="270"/>
        <v>87008</v>
      </c>
      <c r="GC489" s="39">
        <f t="shared" si="271"/>
        <v>0</v>
      </c>
      <c r="GD489" s="39">
        <f t="shared" si="272"/>
        <v>0</v>
      </c>
      <c r="GE489" s="39">
        <f t="shared" si="273"/>
        <v>0</v>
      </c>
      <c r="GF489" s="39"/>
      <c r="GG489" s="39"/>
      <c r="GH489" s="39">
        <f t="shared" si="274"/>
        <v>0</v>
      </c>
      <c r="GI489" s="39">
        <f t="shared" si="275"/>
        <v>0</v>
      </c>
      <c r="GJ489" s="39">
        <f t="shared" si="281"/>
        <v>462446</v>
      </c>
      <c r="GK489" s="39"/>
      <c r="GL489" s="39">
        <f t="shared" si="277"/>
        <v>0</v>
      </c>
      <c r="GM489" s="39"/>
      <c r="GN489" s="39">
        <f t="shared" si="261"/>
        <v>0</v>
      </c>
      <c r="GO489" s="40">
        <f t="shared" si="278"/>
        <v>87865</v>
      </c>
      <c r="GP489" s="40">
        <f t="shared" si="279"/>
        <v>550311</v>
      </c>
      <c r="GQ489" s="40">
        <f t="shared" si="280"/>
        <v>550311</v>
      </c>
      <c r="GR489" s="39" t="str">
        <f>IFERROR(VLOOKUP(CONCATENATE(C489,R489,S489),'Clientes Afectados'!$L$4:$M$249,2,0),"NO")</f>
        <v>NO</v>
      </c>
      <c r="GS489" s="64">
        <f t="shared" si="260"/>
        <v>31</v>
      </c>
      <c r="GT489" s="39" t="e">
        <f>+IF(GS489&gt;#REF!,"SI","NO")</f>
        <v>#REF!</v>
      </c>
    </row>
    <row r="490" spans="1:202" x14ac:dyDescent="0.25">
      <c r="A490" s="35">
        <v>42795</v>
      </c>
      <c r="B490" s="36">
        <v>1594986</v>
      </c>
      <c r="C490" s="36">
        <v>533111</v>
      </c>
      <c r="D490" s="36">
        <v>533111</v>
      </c>
      <c r="E490" s="37" t="s">
        <v>257</v>
      </c>
      <c r="F490" s="37" t="s">
        <v>258</v>
      </c>
      <c r="G490" s="37" t="s">
        <v>259</v>
      </c>
      <c r="H490" s="85" t="s">
        <v>231</v>
      </c>
      <c r="I490" s="37" t="s">
        <v>244</v>
      </c>
      <c r="J490" s="37" t="s">
        <v>233</v>
      </c>
      <c r="K490" s="37" t="s">
        <v>234</v>
      </c>
      <c r="L490" s="37" t="s">
        <v>235</v>
      </c>
      <c r="M490" s="37" t="s">
        <v>252</v>
      </c>
      <c r="N490" s="37" t="s">
        <v>253</v>
      </c>
      <c r="O490" s="37" t="s">
        <v>253</v>
      </c>
      <c r="P490" s="37" t="s">
        <v>239</v>
      </c>
      <c r="Q490" s="37" t="s">
        <v>240</v>
      </c>
      <c r="R490" s="38">
        <v>42769</v>
      </c>
      <c r="S490" s="38">
        <v>42800</v>
      </c>
      <c r="T490" s="38">
        <v>42801</v>
      </c>
      <c r="U490" s="36">
        <v>191947924</v>
      </c>
      <c r="V490" s="36">
        <v>71531</v>
      </c>
      <c r="W490" s="36">
        <v>0</v>
      </c>
      <c r="X490" s="36">
        <v>20709</v>
      </c>
      <c r="Y490" s="36">
        <v>0</v>
      </c>
      <c r="Z490" s="36">
        <v>0</v>
      </c>
      <c r="AA490" s="36">
        <v>0</v>
      </c>
      <c r="AB490" s="36">
        <v>0</v>
      </c>
      <c r="AC490" s="36">
        <v>0</v>
      </c>
      <c r="AD490" s="36">
        <v>120</v>
      </c>
      <c r="AE490" s="36">
        <v>120</v>
      </c>
      <c r="AF490" s="36">
        <v>120</v>
      </c>
      <c r="AG490" s="36">
        <v>120</v>
      </c>
      <c r="AH490" s="36">
        <v>120392</v>
      </c>
      <c r="AI490" s="36">
        <v>1278</v>
      </c>
      <c r="AJ490" s="36">
        <v>0</v>
      </c>
      <c r="AK490" s="36">
        <v>5129624</v>
      </c>
      <c r="AL490" s="36"/>
      <c r="AM490" s="36"/>
      <c r="AN490" s="36">
        <v>0</v>
      </c>
      <c r="AO490" s="36"/>
      <c r="AP490" s="36"/>
      <c r="AQ490" s="36">
        <v>0</v>
      </c>
      <c r="AR490" s="36">
        <v>0</v>
      </c>
      <c r="AS490" s="36">
        <v>0</v>
      </c>
      <c r="AT490" s="36">
        <v>105806</v>
      </c>
      <c r="AU490" s="36">
        <v>0</v>
      </c>
      <c r="AV490" s="36">
        <v>0</v>
      </c>
      <c r="AW490" s="36"/>
      <c r="AX490" s="36">
        <v>0</v>
      </c>
      <c r="AY490" s="36">
        <v>75394</v>
      </c>
      <c r="AZ490" s="36">
        <v>690262</v>
      </c>
      <c r="BA490" s="36">
        <v>0</v>
      </c>
      <c r="BB490" s="36">
        <v>0</v>
      </c>
      <c r="BC490" s="36">
        <v>0</v>
      </c>
      <c r="BD490" s="36">
        <v>0</v>
      </c>
      <c r="BE490" s="36">
        <v>0</v>
      </c>
      <c r="BF490" s="36">
        <v>0</v>
      </c>
      <c r="BG490" s="36">
        <v>0</v>
      </c>
      <c r="BH490" s="36">
        <v>0</v>
      </c>
      <c r="BI490" s="36">
        <v>0</v>
      </c>
      <c r="BJ490" s="36">
        <v>0</v>
      </c>
      <c r="BK490" s="36">
        <v>0</v>
      </c>
      <c r="BL490" s="36">
        <v>0</v>
      </c>
      <c r="BM490" s="36">
        <v>0</v>
      </c>
      <c r="BN490" s="36">
        <v>0</v>
      </c>
      <c r="BO490" s="36">
        <v>0</v>
      </c>
      <c r="BP490" s="36">
        <v>0</v>
      </c>
      <c r="BQ490" s="36">
        <v>0</v>
      </c>
      <c r="BR490" s="36">
        <v>0</v>
      </c>
      <c r="BS490" s="36">
        <v>0</v>
      </c>
      <c r="BT490" s="36">
        <v>0</v>
      </c>
      <c r="BU490" s="36">
        <v>0</v>
      </c>
      <c r="BV490" s="36">
        <v>0</v>
      </c>
      <c r="BW490" s="36">
        <v>0</v>
      </c>
      <c r="BX490" s="36">
        <v>0</v>
      </c>
      <c r="BY490" s="36">
        <v>0</v>
      </c>
      <c r="BZ490" s="36">
        <v>0</v>
      </c>
      <c r="CA490" s="36">
        <v>0</v>
      </c>
      <c r="CB490" s="36">
        <v>0</v>
      </c>
      <c r="CC490" s="36">
        <v>0</v>
      </c>
      <c r="CD490" s="36">
        <v>5145173</v>
      </c>
      <c r="CE490" s="36">
        <v>6122756</v>
      </c>
      <c r="CF490" s="36">
        <v>0</v>
      </c>
      <c r="CG490" s="36">
        <v>977583</v>
      </c>
      <c r="CH490" s="36">
        <v>0</v>
      </c>
      <c r="CI490" s="36">
        <v>0</v>
      </c>
      <c r="CJ490" s="36">
        <v>0</v>
      </c>
      <c r="CK490" s="36">
        <v>0</v>
      </c>
      <c r="CL490" s="36">
        <v>977583</v>
      </c>
      <c r="CM490" s="36">
        <v>-6122756</v>
      </c>
      <c r="CN490" s="36">
        <v>0</v>
      </c>
      <c r="CO490" s="36">
        <v>0</v>
      </c>
      <c r="CP490" s="36">
        <v>0</v>
      </c>
      <c r="CQ490" s="36">
        <v>0</v>
      </c>
      <c r="CR490" s="36">
        <v>0</v>
      </c>
      <c r="CS490" s="36">
        <v>0</v>
      </c>
      <c r="CT490" s="36">
        <v>0</v>
      </c>
      <c r="CU490" s="36">
        <v>0</v>
      </c>
      <c r="CV490" s="36">
        <v>0</v>
      </c>
      <c r="CW490" s="36">
        <v>0</v>
      </c>
      <c r="CX490" s="36">
        <v>0</v>
      </c>
      <c r="CY490" s="36">
        <v>0</v>
      </c>
      <c r="CZ490" s="36">
        <v>0</v>
      </c>
      <c r="DA490" s="36">
        <v>0</v>
      </c>
      <c r="DB490" s="36">
        <v>0</v>
      </c>
      <c r="DC490" s="36">
        <v>0</v>
      </c>
      <c r="DD490" s="36">
        <v>0</v>
      </c>
      <c r="DE490" s="36">
        <v>-6122756</v>
      </c>
      <c r="DF490" s="36">
        <v>0</v>
      </c>
      <c r="DG490" s="36">
        <v>0</v>
      </c>
      <c r="DH490" s="36">
        <v>0</v>
      </c>
      <c r="DI490" s="36">
        <v>0</v>
      </c>
      <c r="DJ490" s="36">
        <v>0</v>
      </c>
      <c r="DK490" s="36">
        <v>0</v>
      </c>
      <c r="DL490" s="36">
        <v>0</v>
      </c>
      <c r="DM490" s="36">
        <v>0</v>
      </c>
      <c r="DN490" s="36">
        <v>0</v>
      </c>
      <c r="DO490" s="36">
        <v>0</v>
      </c>
      <c r="DP490" s="36">
        <v>0</v>
      </c>
      <c r="DQ490" s="36">
        <v>0</v>
      </c>
      <c r="DR490" s="36">
        <v>0</v>
      </c>
      <c r="DS490" s="36">
        <v>0</v>
      </c>
      <c r="DT490" s="36">
        <v>0</v>
      </c>
      <c r="DU490" s="36">
        <v>0</v>
      </c>
      <c r="DV490" s="36">
        <v>0</v>
      </c>
      <c r="DW490" s="36">
        <v>0</v>
      </c>
      <c r="DX490" s="36">
        <v>0</v>
      </c>
      <c r="DY490" s="36">
        <v>0</v>
      </c>
      <c r="DZ490" s="36">
        <v>0</v>
      </c>
      <c r="EA490" s="36">
        <v>0</v>
      </c>
      <c r="EB490" s="36">
        <v>0</v>
      </c>
      <c r="EC490" s="36">
        <v>0</v>
      </c>
      <c r="ED490" s="36">
        <v>0</v>
      </c>
      <c r="EE490" s="36">
        <v>0</v>
      </c>
      <c r="EF490" s="36">
        <v>0</v>
      </c>
      <c r="EG490" s="36">
        <v>0</v>
      </c>
      <c r="EH490" s="36">
        <v>0</v>
      </c>
      <c r="EI490" s="36">
        <v>0</v>
      </c>
      <c r="EJ490" s="36">
        <v>0</v>
      </c>
      <c r="EK490" s="36">
        <v>0</v>
      </c>
      <c r="EL490" s="36">
        <v>0</v>
      </c>
      <c r="EM490" s="36">
        <v>0</v>
      </c>
      <c r="EN490" s="36">
        <v>0</v>
      </c>
      <c r="EO490" s="36">
        <v>0</v>
      </c>
      <c r="EP490" s="36">
        <v>0</v>
      </c>
      <c r="EQ490" s="36">
        <v>0</v>
      </c>
      <c r="ER490" s="36">
        <v>0</v>
      </c>
      <c r="ES490" s="36">
        <v>0</v>
      </c>
      <c r="ET490" s="36">
        <v>0</v>
      </c>
      <c r="EU490" s="36">
        <v>0</v>
      </c>
      <c r="EV490" s="36">
        <v>0</v>
      </c>
      <c r="EW490" s="36">
        <v>0</v>
      </c>
      <c r="EX490" s="36">
        <v>0</v>
      </c>
      <c r="EY490" s="36">
        <v>0</v>
      </c>
      <c r="EZ490" s="36">
        <v>0</v>
      </c>
      <c r="FA490" s="36">
        <v>0</v>
      </c>
      <c r="FB490" s="36">
        <v>0</v>
      </c>
      <c r="FC490" s="36">
        <v>0</v>
      </c>
      <c r="FD490" s="36">
        <v>0</v>
      </c>
      <c r="FE490" s="36">
        <v>0</v>
      </c>
      <c r="FF490" s="36">
        <v>0</v>
      </c>
      <c r="FG490" s="36">
        <v>0</v>
      </c>
      <c r="FH490" s="36">
        <v>0</v>
      </c>
      <c r="FI490" s="36">
        <v>0</v>
      </c>
      <c r="FJ490" s="36">
        <v>0</v>
      </c>
      <c r="FK490" s="36">
        <v>0</v>
      </c>
      <c r="FL490" s="36">
        <v>0</v>
      </c>
      <c r="FM490" s="36">
        <v>0</v>
      </c>
      <c r="FN490" s="36">
        <v>0</v>
      </c>
      <c r="FO490" s="36">
        <v>0</v>
      </c>
      <c r="FP490" s="36">
        <v>0</v>
      </c>
      <c r="FQ490" s="36">
        <v>977583</v>
      </c>
      <c r="FR490" s="36">
        <v>0</v>
      </c>
      <c r="FS490" s="37"/>
      <c r="FT490" s="39">
        <f t="shared" si="262"/>
        <v>101170</v>
      </c>
      <c r="FU490" s="39">
        <f t="shared" si="263"/>
        <v>1074</v>
      </c>
      <c r="FV490" s="39">
        <f t="shared" si="264"/>
        <v>0</v>
      </c>
      <c r="FW490" s="39">
        <f t="shared" si="265"/>
        <v>4310608</v>
      </c>
      <c r="FX490" s="39">
        <f t="shared" si="266"/>
        <v>0</v>
      </c>
      <c r="FY490" s="39">
        <f t="shared" si="267"/>
        <v>88913</v>
      </c>
      <c r="FZ490" s="39">
        <f t="shared" si="268"/>
        <v>0</v>
      </c>
      <c r="GA490" s="39">
        <f t="shared" si="269"/>
        <v>63356</v>
      </c>
      <c r="GB490" s="39">
        <f t="shared" si="270"/>
        <v>580052</v>
      </c>
      <c r="GC490" s="39">
        <f t="shared" si="271"/>
        <v>0</v>
      </c>
      <c r="GD490" s="39">
        <f t="shared" si="272"/>
        <v>0</v>
      </c>
      <c r="GE490" s="39">
        <f t="shared" si="273"/>
        <v>0</v>
      </c>
      <c r="GF490" s="39"/>
      <c r="GG490" s="39"/>
      <c r="GH490" s="39">
        <f t="shared" si="274"/>
        <v>0</v>
      </c>
      <c r="GI490" s="39">
        <f t="shared" si="275"/>
        <v>0</v>
      </c>
      <c r="GJ490" s="39">
        <f t="shared" si="281"/>
        <v>5145173</v>
      </c>
      <c r="GK490" s="39"/>
      <c r="GL490" s="39">
        <f t="shared" si="277"/>
        <v>0</v>
      </c>
      <c r="GM490" s="39"/>
      <c r="GN490" s="39">
        <f t="shared" si="261"/>
        <v>0</v>
      </c>
      <c r="GO490" s="40">
        <f t="shared" si="278"/>
        <v>977583</v>
      </c>
      <c r="GP490" s="40">
        <f t="shared" si="279"/>
        <v>6122756</v>
      </c>
      <c r="GQ490" s="40">
        <f t="shared" si="280"/>
        <v>6122756</v>
      </c>
      <c r="GR490" s="39" t="str">
        <f>IFERROR(VLOOKUP(CONCATENATE(C490,R490,S490),'Clientes Afectados'!$L$4:$M$249,2,0),"NO")</f>
        <v>NO</v>
      </c>
      <c r="GS490" s="64">
        <f t="shared" si="260"/>
        <v>31</v>
      </c>
      <c r="GT490" s="39" t="e">
        <f>+IF(GS490&gt;#REF!,"SI","NO")</f>
        <v>#REF!</v>
      </c>
    </row>
    <row r="491" spans="1:202" x14ac:dyDescent="0.25">
      <c r="A491" s="35">
        <v>42795</v>
      </c>
      <c r="B491" s="36">
        <v>1594986</v>
      </c>
      <c r="C491" s="36">
        <v>574634</v>
      </c>
      <c r="D491" s="36">
        <v>574634</v>
      </c>
      <c r="E491" s="37" t="s">
        <v>347</v>
      </c>
      <c r="F491" s="37" t="s">
        <v>229</v>
      </c>
      <c r="G491" s="37" t="s">
        <v>322</v>
      </c>
      <c r="H491" s="85" t="s">
        <v>231</v>
      </c>
      <c r="I491" s="37" t="s">
        <v>310</v>
      </c>
      <c r="J491" s="37" t="s">
        <v>233</v>
      </c>
      <c r="K491" s="37" t="s">
        <v>234</v>
      </c>
      <c r="L491" s="37" t="s">
        <v>235</v>
      </c>
      <c r="M491" s="37" t="s">
        <v>323</v>
      </c>
      <c r="N491" s="37" t="s">
        <v>324</v>
      </c>
      <c r="O491" s="37" t="s">
        <v>324</v>
      </c>
      <c r="P491" s="37" t="s">
        <v>239</v>
      </c>
      <c r="Q491" s="37" t="s">
        <v>240</v>
      </c>
      <c r="R491" s="38">
        <v>42769</v>
      </c>
      <c r="S491" s="38">
        <v>42800</v>
      </c>
      <c r="T491" s="38">
        <v>42801</v>
      </c>
      <c r="U491" s="36">
        <v>191947924</v>
      </c>
      <c r="V491" s="36">
        <v>58764</v>
      </c>
      <c r="W491" s="36">
        <v>0</v>
      </c>
      <c r="X491" s="36">
        <v>21458</v>
      </c>
      <c r="Y491" s="36">
        <v>0</v>
      </c>
      <c r="Z491" s="36">
        <v>0</v>
      </c>
      <c r="AA491" s="36">
        <v>0</v>
      </c>
      <c r="AB491" s="36">
        <v>0</v>
      </c>
      <c r="AC491" s="36">
        <v>0</v>
      </c>
      <c r="AD491" s="36">
        <v>120</v>
      </c>
      <c r="AE491" s="36">
        <v>228</v>
      </c>
      <c r="AF491" s="36">
        <v>120</v>
      </c>
      <c r="AG491" s="36">
        <v>127</v>
      </c>
      <c r="AH491" s="36">
        <v>120392</v>
      </c>
      <c r="AI491" s="36">
        <v>1278</v>
      </c>
      <c r="AJ491" s="36">
        <v>0</v>
      </c>
      <c r="AK491" s="36">
        <v>4214078</v>
      </c>
      <c r="AL491" s="36"/>
      <c r="AM491" s="36"/>
      <c r="AN491" s="36">
        <v>0</v>
      </c>
      <c r="AO491" s="36"/>
      <c r="AP491" s="36"/>
      <c r="AQ491" s="36">
        <v>0</v>
      </c>
      <c r="AR491" s="36">
        <v>0</v>
      </c>
      <c r="AS491" s="36">
        <v>0</v>
      </c>
      <c r="AT491" s="36">
        <v>86922</v>
      </c>
      <c r="AU491" s="36">
        <v>0</v>
      </c>
      <c r="AV491" s="36">
        <v>0</v>
      </c>
      <c r="AW491" s="36"/>
      <c r="AX491" s="36">
        <v>0</v>
      </c>
      <c r="AY491" s="36">
        <v>143247</v>
      </c>
      <c r="AZ491" s="36">
        <v>730527</v>
      </c>
      <c r="BA491" s="36">
        <v>0</v>
      </c>
      <c r="BB491" s="36">
        <v>0</v>
      </c>
      <c r="BC491" s="36">
        <v>0</v>
      </c>
      <c r="BD491" s="36">
        <v>0</v>
      </c>
      <c r="BE491" s="36">
        <v>0</v>
      </c>
      <c r="BF491" s="36">
        <v>0</v>
      </c>
      <c r="BG491" s="36">
        <v>0</v>
      </c>
      <c r="BH491" s="36">
        <v>0</v>
      </c>
      <c r="BI491" s="36">
        <v>0</v>
      </c>
      <c r="BJ491" s="36">
        <v>0</v>
      </c>
      <c r="BK491" s="36">
        <v>0</v>
      </c>
      <c r="BL491" s="36">
        <v>0</v>
      </c>
      <c r="BM491" s="36">
        <v>0</v>
      </c>
      <c r="BN491" s="36">
        <v>0</v>
      </c>
      <c r="BO491" s="36">
        <v>0</v>
      </c>
      <c r="BP491" s="36">
        <v>0</v>
      </c>
      <c r="BQ491" s="36">
        <v>0</v>
      </c>
      <c r="BR491" s="36">
        <v>0</v>
      </c>
      <c r="BS491" s="36">
        <v>0</v>
      </c>
      <c r="BT491" s="36">
        <v>0</v>
      </c>
      <c r="BU491" s="36">
        <v>0</v>
      </c>
      <c r="BV491" s="36">
        <v>0</v>
      </c>
      <c r="BW491" s="36">
        <v>0</v>
      </c>
      <c r="BX491" s="36">
        <v>0</v>
      </c>
      <c r="BY491" s="36">
        <v>0</v>
      </c>
      <c r="BZ491" s="36">
        <v>0</v>
      </c>
      <c r="CA491" s="36">
        <v>0</v>
      </c>
      <c r="CB491" s="36">
        <v>0</v>
      </c>
      <c r="CC491" s="36">
        <v>0</v>
      </c>
      <c r="CD491" s="36">
        <v>4450794</v>
      </c>
      <c r="CE491" s="36">
        <v>5296445</v>
      </c>
      <c r="CF491" s="36">
        <v>0</v>
      </c>
      <c r="CG491" s="36">
        <v>845651</v>
      </c>
      <c r="CH491" s="36">
        <v>0</v>
      </c>
      <c r="CI491" s="36">
        <v>0</v>
      </c>
      <c r="CJ491" s="36">
        <v>0</v>
      </c>
      <c r="CK491" s="36">
        <v>0</v>
      </c>
      <c r="CL491" s="36">
        <v>845651</v>
      </c>
      <c r="CM491" s="36">
        <v>-5296445</v>
      </c>
      <c r="CN491" s="36">
        <v>0</v>
      </c>
      <c r="CO491" s="36">
        <v>0</v>
      </c>
      <c r="CP491" s="36">
        <v>0</v>
      </c>
      <c r="CQ491" s="36">
        <v>0</v>
      </c>
      <c r="CR491" s="36">
        <v>0</v>
      </c>
      <c r="CS491" s="36">
        <v>0</v>
      </c>
      <c r="CT491" s="36">
        <v>0</v>
      </c>
      <c r="CU491" s="36">
        <v>0</v>
      </c>
      <c r="CV491" s="36">
        <v>0</v>
      </c>
      <c r="CW491" s="36">
        <v>0</v>
      </c>
      <c r="CX491" s="36">
        <v>0</v>
      </c>
      <c r="CY491" s="36">
        <v>0</v>
      </c>
      <c r="CZ491" s="36">
        <v>0</v>
      </c>
      <c r="DA491" s="36">
        <v>0</v>
      </c>
      <c r="DB491" s="36">
        <v>0</v>
      </c>
      <c r="DC491" s="36">
        <v>0</v>
      </c>
      <c r="DD491" s="36">
        <v>0</v>
      </c>
      <c r="DE491" s="36">
        <v>-5296445</v>
      </c>
      <c r="DF491" s="36">
        <v>0</v>
      </c>
      <c r="DG491" s="36">
        <v>0</v>
      </c>
      <c r="DH491" s="36">
        <v>0</v>
      </c>
      <c r="DI491" s="36">
        <v>0</v>
      </c>
      <c r="DJ491" s="36">
        <v>0</v>
      </c>
      <c r="DK491" s="36">
        <v>0</v>
      </c>
      <c r="DL491" s="36">
        <v>0</v>
      </c>
      <c r="DM491" s="36">
        <v>0</v>
      </c>
      <c r="DN491" s="36">
        <v>0</v>
      </c>
      <c r="DO491" s="36">
        <v>0</v>
      </c>
      <c r="DP491" s="36">
        <v>0</v>
      </c>
      <c r="DQ491" s="36">
        <v>0</v>
      </c>
      <c r="DR491" s="36">
        <v>0</v>
      </c>
      <c r="DS491" s="36">
        <v>0</v>
      </c>
      <c r="DT491" s="36">
        <v>0</v>
      </c>
      <c r="DU491" s="36">
        <v>0</v>
      </c>
      <c r="DV491" s="36">
        <v>0</v>
      </c>
      <c r="DW491" s="36">
        <v>0</v>
      </c>
      <c r="DX491" s="36">
        <v>0</v>
      </c>
      <c r="DY491" s="36">
        <v>0</v>
      </c>
      <c r="DZ491" s="36">
        <v>0</v>
      </c>
      <c r="EA491" s="36">
        <v>0</v>
      </c>
      <c r="EB491" s="36">
        <v>0</v>
      </c>
      <c r="EC491" s="36">
        <v>0</v>
      </c>
      <c r="ED491" s="36">
        <v>0</v>
      </c>
      <c r="EE491" s="36">
        <v>0</v>
      </c>
      <c r="EF491" s="36">
        <v>0</v>
      </c>
      <c r="EG491" s="36">
        <v>0</v>
      </c>
      <c r="EH491" s="36">
        <v>0</v>
      </c>
      <c r="EI491" s="36">
        <v>0</v>
      </c>
      <c r="EJ491" s="36">
        <v>0</v>
      </c>
      <c r="EK491" s="36">
        <v>0</v>
      </c>
      <c r="EL491" s="36">
        <v>0</v>
      </c>
      <c r="EM491" s="36">
        <v>0</v>
      </c>
      <c r="EN491" s="36">
        <v>0</v>
      </c>
      <c r="EO491" s="36">
        <v>0</v>
      </c>
      <c r="EP491" s="36">
        <v>0</v>
      </c>
      <c r="EQ491" s="36">
        <v>0</v>
      </c>
      <c r="ER491" s="36">
        <v>0</v>
      </c>
      <c r="ES491" s="36">
        <v>0</v>
      </c>
      <c r="ET491" s="36">
        <v>0</v>
      </c>
      <c r="EU491" s="36">
        <v>0</v>
      </c>
      <c r="EV491" s="36">
        <v>0</v>
      </c>
      <c r="EW491" s="36">
        <v>0</v>
      </c>
      <c r="EX491" s="36">
        <v>0</v>
      </c>
      <c r="EY491" s="36">
        <v>0</v>
      </c>
      <c r="EZ491" s="36">
        <v>0</v>
      </c>
      <c r="FA491" s="36">
        <v>0</v>
      </c>
      <c r="FB491" s="36">
        <v>0</v>
      </c>
      <c r="FC491" s="36">
        <v>0</v>
      </c>
      <c r="FD491" s="36">
        <v>0</v>
      </c>
      <c r="FE491" s="36">
        <v>0</v>
      </c>
      <c r="FF491" s="36">
        <v>0</v>
      </c>
      <c r="FG491" s="36">
        <v>0</v>
      </c>
      <c r="FH491" s="36">
        <v>0</v>
      </c>
      <c r="FI491" s="36">
        <v>0</v>
      </c>
      <c r="FJ491" s="36">
        <v>0</v>
      </c>
      <c r="FK491" s="36">
        <v>0</v>
      </c>
      <c r="FL491" s="36">
        <v>0</v>
      </c>
      <c r="FM491" s="36">
        <v>0</v>
      </c>
      <c r="FN491" s="36">
        <v>0</v>
      </c>
      <c r="FO491" s="36">
        <v>0</v>
      </c>
      <c r="FP491" s="36">
        <v>0</v>
      </c>
      <c r="FQ491" s="36">
        <v>845651</v>
      </c>
      <c r="FR491" s="36">
        <v>0</v>
      </c>
      <c r="FS491" s="37"/>
      <c r="FT491" s="39">
        <f t="shared" si="262"/>
        <v>101170</v>
      </c>
      <c r="FU491" s="39">
        <f t="shared" si="263"/>
        <v>1074</v>
      </c>
      <c r="FV491" s="39">
        <f t="shared" si="264"/>
        <v>0</v>
      </c>
      <c r="FW491" s="39">
        <f t="shared" si="265"/>
        <v>3541242</v>
      </c>
      <c r="FX491" s="39">
        <f t="shared" si="266"/>
        <v>0</v>
      </c>
      <c r="FY491" s="39">
        <f t="shared" si="267"/>
        <v>73044</v>
      </c>
      <c r="FZ491" s="39">
        <f t="shared" si="268"/>
        <v>0</v>
      </c>
      <c r="GA491" s="39">
        <f t="shared" si="269"/>
        <v>120376</v>
      </c>
      <c r="GB491" s="39">
        <f t="shared" si="270"/>
        <v>613888</v>
      </c>
      <c r="GC491" s="39">
        <f t="shared" si="271"/>
        <v>0</v>
      </c>
      <c r="GD491" s="39">
        <f t="shared" si="272"/>
        <v>0</v>
      </c>
      <c r="GE491" s="39">
        <f t="shared" si="273"/>
        <v>0</v>
      </c>
      <c r="GF491" s="39"/>
      <c r="GG491" s="39"/>
      <c r="GH491" s="39">
        <f t="shared" si="274"/>
        <v>0</v>
      </c>
      <c r="GI491" s="39">
        <f t="shared" si="275"/>
        <v>0</v>
      </c>
      <c r="GJ491" s="39">
        <f t="shared" si="281"/>
        <v>4450794</v>
      </c>
      <c r="GK491" s="39"/>
      <c r="GL491" s="39">
        <f t="shared" si="277"/>
        <v>0</v>
      </c>
      <c r="GM491" s="39"/>
      <c r="GN491" s="39">
        <f t="shared" si="261"/>
        <v>0</v>
      </c>
      <c r="GO491" s="40">
        <f t="shared" si="278"/>
        <v>845651</v>
      </c>
      <c r="GP491" s="40">
        <f t="shared" si="279"/>
        <v>5296445</v>
      </c>
      <c r="GQ491" s="40">
        <f t="shared" si="280"/>
        <v>5296445</v>
      </c>
      <c r="GR491" s="39" t="str">
        <f>IFERROR(VLOOKUP(CONCATENATE(C491,R491,S491),'Clientes Afectados'!$L$4:$M$249,2,0),"NO")</f>
        <v>NO</v>
      </c>
      <c r="GS491" s="64">
        <f t="shared" si="260"/>
        <v>31</v>
      </c>
      <c r="GT491" s="39" t="e">
        <f>+IF(GS491&gt;#REF!,"SI","NO")</f>
        <v>#REF!</v>
      </c>
    </row>
    <row r="492" spans="1:202" x14ac:dyDescent="0.25">
      <c r="A492" s="35">
        <v>42795</v>
      </c>
      <c r="B492" s="36">
        <v>1594986</v>
      </c>
      <c r="C492" s="36">
        <v>916308</v>
      </c>
      <c r="D492" s="36">
        <v>916308</v>
      </c>
      <c r="E492" s="37" t="s">
        <v>260</v>
      </c>
      <c r="F492" s="37" t="s">
        <v>229</v>
      </c>
      <c r="G492" s="37" t="s">
        <v>261</v>
      </c>
      <c r="H492" s="85" t="s">
        <v>231</v>
      </c>
      <c r="I492" s="37" t="s">
        <v>310</v>
      </c>
      <c r="J492" s="37" t="s">
        <v>263</v>
      </c>
      <c r="K492" s="37" t="s">
        <v>234</v>
      </c>
      <c r="L492" s="37" t="s">
        <v>235</v>
      </c>
      <c r="M492" s="37" t="s">
        <v>264</v>
      </c>
      <c r="N492" s="37" t="s">
        <v>236</v>
      </c>
      <c r="O492" s="37" t="s">
        <v>236</v>
      </c>
      <c r="P492" s="37" t="s">
        <v>239</v>
      </c>
      <c r="Q492" s="37" t="s">
        <v>240</v>
      </c>
      <c r="R492" s="38">
        <v>42769</v>
      </c>
      <c r="S492" s="38">
        <v>42800</v>
      </c>
      <c r="T492" s="38">
        <v>42801</v>
      </c>
      <c r="U492" s="36">
        <v>191947924</v>
      </c>
      <c r="V492" s="36">
        <v>9481</v>
      </c>
      <c r="W492" s="36">
        <v>0</v>
      </c>
      <c r="X492" s="36">
        <v>1086</v>
      </c>
      <c r="Y492" s="36">
        <v>0</v>
      </c>
      <c r="Z492" s="36">
        <v>0</v>
      </c>
      <c r="AA492" s="36">
        <v>0</v>
      </c>
      <c r="AB492" s="36">
        <v>0</v>
      </c>
      <c r="AC492" s="36">
        <v>0</v>
      </c>
      <c r="AD492" s="36">
        <v>68</v>
      </c>
      <c r="AE492" s="36">
        <v>73</v>
      </c>
      <c r="AF492" s="36">
        <v>67</v>
      </c>
      <c r="AG492" s="36">
        <v>71</v>
      </c>
      <c r="AH492" s="36">
        <v>82388</v>
      </c>
      <c r="AI492" s="36">
        <v>1278</v>
      </c>
      <c r="AJ492" s="36">
        <v>0</v>
      </c>
      <c r="AK492" s="36">
        <v>641142</v>
      </c>
      <c r="AL492" s="36"/>
      <c r="AM492" s="36"/>
      <c r="AN492" s="36">
        <v>0</v>
      </c>
      <c r="AO492" s="36"/>
      <c r="AP492" s="36"/>
      <c r="AQ492" s="36">
        <v>0</v>
      </c>
      <c r="AR492" s="36">
        <v>0</v>
      </c>
      <c r="AS492" s="36">
        <v>0</v>
      </c>
      <c r="AT492" s="36">
        <v>14024</v>
      </c>
      <c r="AU492" s="36">
        <v>0</v>
      </c>
      <c r="AV492" s="36">
        <v>0</v>
      </c>
      <c r="AW492" s="36"/>
      <c r="AX492" s="36">
        <v>0</v>
      </c>
      <c r="AY492" s="36">
        <v>46178</v>
      </c>
      <c r="AZ492" s="36">
        <v>411281</v>
      </c>
      <c r="BA492" s="36">
        <v>0</v>
      </c>
      <c r="BB492" s="36">
        <v>0</v>
      </c>
      <c r="BC492" s="36">
        <v>0</v>
      </c>
      <c r="BD492" s="36">
        <v>0</v>
      </c>
      <c r="BE492" s="36">
        <v>0</v>
      </c>
      <c r="BF492" s="36">
        <v>0</v>
      </c>
      <c r="BG492" s="36">
        <v>0</v>
      </c>
      <c r="BH492" s="36">
        <v>0</v>
      </c>
      <c r="BI492" s="36">
        <v>0</v>
      </c>
      <c r="BJ492" s="36">
        <v>0</v>
      </c>
      <c r="BK492" s="36">
        <v>0</v>
      </c>
      <c r="BL492" s="36">
        <v>0</v>
      </c>
      <c r="BM492" s="36">
        <v>0</v>
      </c>
      <c r="BN492" s="36">
        <v>0</v>
      </c>
      <c r="BO492" s="36">
        <v>0</v>
      </c>
      <c r="BP492" s="36">
        <v>0</v>
      </c>
      <c r="BQ492" s="36">
        <v>0</v>
      </c>
      <c r="BR492" s="36">
        <v>0</v>
      </c>
      <c r="BS492" s="36">
        <v>0</v>
      </c>
      <c r="BT492" s="36">
        <v>0</v>
      </c>
      <c r="BU492" s="36">
        <v>0</v>
      </c>
      <c r="BV492" s="36">
        <v>0</v>
      </c>
      <c r="BW492" s="36">
        <v>0</v>
      </c>
      <c r="BX492" s="36">
        <v>0</v>
      </c>
      <c r="BY492" s="36">
        <v>0</v>
      </c>
      <c r="BZ492" s="36">
        <v>0</v>
      </c>
      <c r="CA492" s="36">
        <v>0</v>
      </c>
      <c r="CB492" s="36">
        <v>0</v>
      </c>
      <c r="CC492" s="36">
        <v>0</v>
      </c>
      <c r="CD492" s="36">
        <v>1005287</v>
      </c>
      <c r="CE492" s="36">
        <v>1196292</v>
      </c>
      <c r="CF492" s="36">
        <v>0</v>
      </c>
      <c r="CG492" s="36">
        <v>191005</v>
      </c>
      <c r="CH492" s="36">
        <v>0</v>
      </c>
      <c r="CI492" s="36">
        <v>0</v>
      </c>
      <c r="CJ492" s="36">
        <v>0</v>
      </c>
      <c r="CK492" s="36">
        <v>0</v>
      </c>
      <c r="CL492" s="36">
        <v>191005</v>
      </c>
      <c r="CM492" s="36">
        <v>-1196292</v>
      </c>
      <c r="CN492" s="36">
        <v>0</v>
      </c>
      <c r="CO492" s="36">
        <v>0</v>
      </c>
      <c r="CP492" s="36">
        <v>0</v>
      </c>
      <c r="CQ492" s="36">
        <v>0</v>
      </c>
      <c r="CR492" s="36">
        <v>0</v>
      </c>
      <c r="CS492" s="36">
        <v>0</v>
      </c>
      <c r="CT492" s="36">
        <v>0</v>
      </c>
      <c r="CU492" s="36">
        <v>0</v>
      </c>
      <c r="CV492" s="36">
        <v>0</v>
      </c>
      <c r="CW492" s="36">
        <v>0</v>
      </c>
      <c r="CX492" s="36">
        <v>0</v>
      </c>
      <c r="CY492" s="36">
        <v>0</v>
      </c>
      <c r="CZ492" s="36">
        <v>0</v>
      </c>
      <c r="DA492" s="36">
        <v>0</v>
      </c>
      <c r="DB492" s="36">
        <v>0</v>
      </c>
      <c r="DC492" s="36">
        <v>0</v>
      </c>
      <c r="DD492" s="36">
        <v>0</v>
      </c>
      <c r="DE492" s="36">
        <v>-1196292</v>
      </c>
      <c r="DF492" s="36">
        <v>0</v>
      </c>
      <c r="DG492" s="36">
        <v>0</v>
      </c>
      <c r="DH492" s="36">
        <v>0</v>
      </c>
      <c r="DI492" s="36">
        <v>0</v>
      </c>
      <c r="DJ492" s="36">
        <v>0</v>
      </c>
      <c r="DK492" s="36">
        <v>0</v>
      </c>
      <c r="DL492" s="36">
        <v>0</v>
      </c>
      <c r="DM492" s="36">
        <v>0</v>
      </c>
      <c r="DN492" s="36">
        <v>0</v>
      </c>
      <c r="DO492" s="36">
        <v>0</v>
      </c>
      <c r="DP492" s="36">
        <v>0</v>
      </c>
      <c r="DQ492" s="36">
        <v>0</v>
      </c>
      <c r="DR492" s="36">
        <v>0</v>
      </c>
      <c r="DS492" s="36">
        <v>0</v>
      </c>
      <c r="DT492" s="36">
        <v>0</v>
      </c>
      <c r="DU492" s="36">
        <v>0</v>
      </c>
      <c r="DV492" s="36">
        <v>0</v>
      </c>
      <c r="DW492" s="36">
        <v>0</v>
      </c>
      <c r="DX492" s="36">
        <v>0</v>
      </c>
      <c r="DY492" s="36">
        <v>0</v>
      </c>
      <c r="DZ492" s="36">
        <v>0</v>
      </c>
      <c r="EA492" s="36">
        <v>0</v>
      </c>
      <c r="EB492" s="36">
        <v>0</v>
      </c>
      <c r="EC492" s="36">
        <v>0</v>
      </c>
      <c r="ED492" s="36">
        <v>0</v>
      </c>
      <c r="EE492" s="36">
        <v>0</v>
      </c>
      <c r="EF492" s="36">
        <v>0</v>
      </c>
      <c r="EG492" s="36">
        <v>0</v>
      </c>
      <c r="EH492" s="36">
        <v>0</v>
      </c>
      <c r="EI492" s="36">
        <v>0</v>
      </c>
      <c r="EJ492" s="36">
        <v>0</v>
      </c>
      <c r="EK492" s="36">
        <v>0</v>
      </c>
      <c r="EL492" s="36">
        <v>0</v>
      </c>
      <c r="EM492" s="36">
        <v>0</v>
      </c>
      <c r="EN492" s="36">
        <v>0</v>
      </c>
      <c r="EO492" s="36">
        <v>0</v>
      </c>
      <c r="EP492" s="36">
        <v>0</v>
      </c>
      <c r="EQ492" s="36">
        <v>0</v>
      </c>
      <c r="ER492" s="36">
        <v>0</v>
      </c>
      <c r="ES492" s="36">
        <v>0</v>
      </c>
      <c r="ET492" s="36">
        <v>0</v>
      </c>
      <c r="EU492" s="36">
        <v>0</v>
      </c>
      <c r="EV492" s="36">
        <v>0</v>
      </c>
      <c r="EW492" s="36">
        <v>0</v>
      </c>
      <c r="EX492" s="36">
        <v>0</v>
      </c>
      <c r="EY492" s="36">
        <v>0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0</v>
      </c>
      <c r="FF492" s="36">
        <v>0</v>
      </c>
      <c r="FG492" s="36">
        <v>0</v>
      </c>
      <c r="FH492" s="36">
        <v>0</v>
      </c>
      <c r="FI492" s="36">
        <v>0</v>
      </c>
      <c r="FJ492" s="36">
        <v>0</v>
      </c>
      <c r="FK492" s="36">
        <v>0</v>
      </c>
      <c r="FL492" s="36">
        <v>0</v>
      </c>
      <c r="FM492" s="36">
        <v>0</v>
      </c>
      <c r="FN492" s="36">
        <v>0</v>
      </c>
      <c r="FO492" s="36">
        <v>0</v>
      </c>
      <c r="FP492" s="36">
        <v>0</v>
      </c>
      <c r="FQ492" s="36">
        <v>191005</v>
      </c>
      <c r="FR492" s="36">
        <v>0</v>
      </c>
      <c r="FS492" s="37"/>
      <c r="FT492" s="39">
        <f t="shared" si="262"/>
        <v>69234</v>
      </c>
      <c r="FU492" s="39">
        <f t="shared" si="263"/>
        <v>1074</v>
      </c>
      <c r="FV492" s="39">
        <f t="shared" si="264"/>
        <v>0</v>
      </c>
      <c r="FW492" s="39">
        <f t="shared" si="265"/>
        <v>538775</v>
      </c>
      <c r="FX492" s="39">
        <f t="shared" si="266"/>
        <v>0</v>
      </c>
      <c r="FY492" s="39">
        <f t="shared" si="267"/>
        <v>11785</v>
      </c>
      <c r="FZ492" s="39">
        <f t="shared" si="268"/>
        <v>0</v>
      </c>
      <c r="GA492" s="39">
        <f t="shared" si="269"/>
        <v>38805</v>
      </c>
      <c r="GB492" s="39">
        <f t="shared" si="270"/>
        <v>345614</v>
      </c>
      <c r="GC492" s="39">
        <f t="shared" si="271"/>
        <v>0</v>
      </c>
      <c r="GD492" s="39">
        <f t="shared" si="272"/>
        <v>0</v>
      </c>
      <c r="GE492" s="39">
        <f t="shared" si="273"/>
        <v>0</v>
      </c>
      <c r="GF492" s="39"/>
      <c r="GG492" s="39"/>
      <c r="GH492" s="39">
        <f t="shared" si="274"/>
        <v>0</v>
      </c>
      <c r="GI492" s="39">
        <f t="shared" si="275"/>
        <v>0</v>
      </c>
      <c r="GJ492" s="39">
        <f t="shared" si="281"/>
        <v>1005287</v>
      </c>
      <c r="GK492" s="39"/>
      <c r="GL492" s="39">
        <f t="shared" si="277"/>
        <v>0</v>
      </c>
      <c r="GM492" s="39"/>
      <c r="GN492" s="39">
        <f t="shared" si="261"/>
        <v>0</v>
      </c>
      <c r="GO492" s="40">
        <f t="shared" si="278"/>
        <v>191005</v>
      </c>
      <c r="GP492" s="40">
        <f t="shared" si="279"/>
        <v>1196292</v>
      </c>
      <c r="GQ492" s="40">
        <f t="shared" si="280"/>
        <v>1196292</v>
      </c>
      <c r="GR492" s="39" t="str">
        <f>IFERROR(VLOOKUP(CONCATENATE(C492,R492,S492),'Clientes Afectados'!$L$4:$M$249,2,0),"NO")</f>
        <v>NO</v>
      </c>
      <c r="GS492" s="64">
        <f t="shared" si="260"/>
        <v>31</v>
      </c>
      <c r="GT492" s="39" t="e">
        <f>+IF(GS492&gt;#REF!,"SI","NO")</f>
        <v>#REF!</v>
      </c>
    </row>
    <row r="493" spans="1:202" x14ac:dyDescent="0.25">
      <c r="A493" s="35">
        <v>42795</v>
      </c>
      <c r="B493" s="36">
        <v>1594986</v>
      </c>
      <c r="C493" s="36">
        <v>973766</v>
      </c>
      <c r="D493" s="36">
        <v>973766</v>
      </c>
      <c r="E493" s="37" t="s">
        <v>265</v>
      </c>
      <c r="F493" s="37" t="s">
        <v>229</v>
      </c>
      <c r="G493" s="37" t="s">
        <v>266</v>
      </c>
      <c r="H493" s="85" t="s">
        <v>231</v>
      </c>
      <c r="I493" s="37" t="s">
        <v>310</v>
      </c>
      <c r="J493" s="37" t="s">
        <v>263</v>
      </c>
      <c r="K493" s="37" t="s">
        <v>234</v>
      </c>
      <c r="L493" s="37" t="s">
        <v>235</v>
      </c>
      <c r="M493" s="37" t="s">
        <v>264</v>
      </c>
      <c r="N493" s="37" t="s">
        <v>236</v>
      </c>
      <c r="O493" s="37" t="s">
        <v>236</v>
      </c>
      <c r="P493" s="37" t="s">
        <v>239</v>
      </c>
      <c r="Q493" s="37" t="s">
        <v>240</v>
      </c>
      <c r="R493" s="38">
        <v>42741</v>
      </c>
      <c r="S493" s="38">
        <v>42800</v>
      </c>
      <c r="T493" s="38">
        <v>42801</v>
      </c>
      <c r="U493" s="36">
        <v>191947924</v>
      </c>
      <c r="V493" s="36">
        <v>84618</v>
      </c>
      <c r="W493" s="36">
        <v>0</v>
      </c>
      <c r="X493" s="36">
        <v>35452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80</v>
      </c>
      <c r="AE493" s="36">
        <v>82</v>
      </c>
      <c r="AF493" s="36">
        <v>80</v>
      </c>
      <c r="AG493" s="36">
        <v>160</v>
      </c>
      <c r="AH493" s="36">
        <v>0</v>
      </c>
      <c r="AI493" s="36">
        <v>1278</v>
      </c>
      <c r="AJ493" s="36">
        <v>0</v>
      </c>
      <c r="AK493" s="36">
        <v>5722198</v>
      </c>
      <c r="AL493" s="36"/>
      <c r="AM493" s="36"/>
      <c r="AN493" s="36">
        <v>0</v>
      </c>
      <c r="AO493" s="36"/>
      <c r="AP493" s="36"/>
      <c r="AQ493" s="36">
        <v>0</v>
      </c>
      <c r="AR493" s="36">
        <v>0</v>
      </c>
      <c r="AS493" s="36">
        <v>0</v>
      </c>
      <c r="AT493" s="36">
        <v>125164</v>
      </c>
      <c r="AU493" s="36">
        <v>0</v>
      </c>
      <c r="AV493" s="36">
        <v>0</v>
      </c>
      <c r="AW493" s="36"/>
      <c r="AX493" s="36">
        <v>0</v>
      </c>
      <c r="AY493" s="36">
        <v>103369</v>
      </c>
      <c r="AZ493" s="36">
        <v>920021</v>
      </c>
      <c r="BA493" s="36">
        <v>67456</v>
      </c>
      <c r="BB493" s="36">
        <v>0</v>
      </c>
      <c r="BC493" s="36">
        <v>0</v>
      </c>
      <c r="BD493" s="36">
        <v>0</v>
      </c>
      <c r="BE493" s="36">
        <v>0</v>
      </c>
      <c r="BF493" s="36">
        <v>0</v>
      </c>
      <c r="BG493" s="36">
        <v>0</v>
      </c>
      <c r="BH493" s="36">
        <v>0</v>
      </c>
      <c r="BI493" s="36">
        <v>0</v>
      </c>
      <c r="BJ493" s="36">
        <v>0</v>
      </c>
      <c r="BK493" s="36">
        <v>0</v>
      </c>
      <c r="BL493" s="36">
        <v>0</v>
      </c>
      <c r="BM493" s="36">
        <v>0</v>
      </c>
      <c r="BN493" s="36">
        <v>0</v>
      </c>
      <c r="BO493" s="36">
        <v>0</v>
      </c>
      <c r="BP493" s="36">
        <v>-2082329</v>
      </c>
      <c r="BQ493" s="36">
        <v>0</v>
      </c>
      <c r="BR493" s="36">
        <v>0</v>
      </c>
      <c r="BS493" s="36">
        <v>0</v>
      </c>
      <c r="BT493" s="36">
        <v>0</v>
      </c>
      <c r="BU493" s="36">
        <v>0</v>
      </c>
      <c r="BV493" s="36">
        <v>0</v>
      </c>
      <c r="BW493" s="36">
        <v>0</v>
      </c>
      <c r="BX493" s="36">
        <v>0</v>
      </c>
      <c r="BY493" s="36">
        <v>0</v>
      </c>
      <c r="BZ493" s="36">
        <v>0</v>
      </c>
      <c r="CA493" s="36">
        <v>0</v>
      </c>
      <c r="CB493" s="36">
        <v>0</v>
      </c>
      <c r="CC493" s="36">
        <v>0</v>
      </c>
      <c r="CD493" s="36">
        <v>4081646</v>
      </c>
      <c r="CE493" s="36">
        <v>4857159</v>
      </c>
      <c r="CF493" s="36">
        <v>0</v>
      </c>
      <c r="CG493" s="36">
        <v>775513</v>
      </c>
      <c r="CH493" s="36">
        <v>0</v>
      </c>
      <c r="CI493" s="36">
        <v>0</v>
      </c>
      <c r="CJ493" s="36">
        <v>0</v>
      </c>
      <c r="CK493" s="36">
        <v>0</v>
      </c>
      <c r="CL493" s="36">
        <v>775513</v>
      </c>
      <c r="CM493" s="36">
        <v>-4857159</v>
      </c>
      <c r="CN493" s="36">
        <v>0</v>
      </c>
      <c r="CO493" s="36">
        <v>0</v>
      </c>
      <c r="CP493" s="36">
        <v>0</v>
      </c>
      <c r="CQ493" s="36">
        <v>0</v>
      </c>
      <c r="CR493" s="36">
        <v>0</v>
      </c>
      <c r="CS493" s="36">
        <v>0</v>
      </c>
      <c r="CT493" s="36">
        <v>0</v>
      </c>
      <c r="CU493" s="36">
        <v>0</v>
      </c>
      <c r="CV493" s="36">
        <v>0</v>
      </c>
      <c r="CW493" s="36">
        <v>0</v>
      </c>
      <c r="CX493" s="36">
        <v>0</v>
      </c>
      <c r="CY493" s="36">
        <v>0</v>
      </c>
      <c r="CZ493" s="36">
        <v>0</v>
      </c>
      <c r="DA493" s="36">
        <v>0</v>
      </c>
      <c r="DB493" s="36">
        <v>0</v>
      </c>
      <c r="DC493" s="36">
        <v>0</v>
      </c>
      <c r="DD493" s="36">
        <v>0</v>
      </c>
      <c r="DE493" s="36">
        <v>-4857159</v>
      </c>
      <c r="DF493" s="36">
        <v>0</v>
      </c>
      <c r="DG493" s="36">
        <v>0</v>
      </c>
      <c r="DH493" s="36">
        <v>0</v>
      </c>
      <c r="DI493" s="36">
        <v>0</v>
      </c>
      <c r="DJ493" s="36">
        <v>0</v>
      </c>
      <c r="DK493" s="36">
        <v>0</v>
      </c>
      <c r="DL493" s="36">
        <v>0</v>
      </c>
      <c r="DM493" s="36">
        <v>0</v>
      </c>
      <c r="DN493" s="36">
        <v>0</v>
      </c>
      <c r="DO493" s="36">
        <v>0</v>
      </c>
      <c r="DP493" s="36">
        <v>0</v>
      </c>
      <c r="DQ493" s="36">
        <v>0</v>
      </c>
      <c r="DR493" s="36">
        <v>0</v>
      </c>
      <c r="DS493" s="36">
        <v>0</v>
      </c>
      <c r="DT493" s="36">
        <v>0</v>
      </c>
      <c r="DU493" s="36">
        <v>0</v>
      </c>
      <c r="DV493" s="36">
        <v>0</v>
      </c>
      <c r="DW493" s="36">
        <v>0</v>
      </c>
      <c r="DX493" s="36">
        <v>0</v>
      </c>
      <c r="DY493" s="36">
        <v>0</v>
      </c>
      <c r="DZ493" s="36">
        <v>0</v>
      </c>
      <c r="EA493" s="36">
        <v>0</v>
      </c>
      <c r="EB493" s="36">
        <v>0</v>
      </c>
      <c r="EC493" s="36">
        <v>0</v>
      </c>
      <c r="ED493" s="36">
        <v>0</v>
      </c>
      <c r="EE493" s="36">
        <v>0</v>
      </c>
      <c r="EF493" s="36">
        <v>0</v>
      </c>
      <c r="EG493" s="36">
        <v>0</v>
      </c>
      <c r="EH493" s="36">
        <v>0</v>
      </c>
      <c r="EI493" s="36">
        <v>0</v>
      </c>
      <c r="EJ493" s="36">
        <v>0</v>
      </c>
      <c r="EK493" s="36">
        <v>0</v>
      </c>
      <c r="EL493" s="36">
        <v>0</v>
      </c>
      <c r="EM493" s="36">
        <v>0</v>
      </c>
      <c r="EN493" s="36">
        <v>0</v>
      </c>
      <c r="EO493" s="36">
        <v>0</v>
      </c>
      <c r="EP493" s="36">
        <v>0</v>
      </c>
      <c r="EQ493" s="36">
        <v>0</v>
      </c>
      <c r="ER493" s="36">
        <v>0</v>
      </c>
      <c r="ES493" s="36">
        <v>0</v>
      </c>
      <c r="ET493" s="36">
        <v>0</v>
      </c>
      <c r="EU493" s="36">
        <v>0</v>
      </c>
      <c r="EV493" s="36">
        <v>0</v>
      </c>
      <c r="EW493" s="36">
        <v>0</v>
      </c>
      <c r="EX493" s="36">
        <v>0</v>
      </c>
      <c r="EY493" s="36">
        <v>0</v>
      </c>
      <c r="EZ493" s="36">
        <v>0</v>
      </c>
      <c r="FA493" s="36">
        <v>0</v>
      </c>
      <c r="FB493" s="36">
        <v>0</v>
      </c>
      <c r="FC493" s="36">
        <v>0</v>
      </c>
      <c r="FD493" s="36">
        <v>0</v>
      </c>
      <c r="FE493" s="36">
        <v>0</v>
      </c>
      <c r="FF493" s="36">
        <v>0</v>
      </c>
      <c r="FG493" s="36">
        <v>0</v>
      </c>
      <c r="FH493" s="36">
        <v>0</v>
      </c>
      <c r="FI493" s="36">
        <v>0</v>
      </c>
      <c r="FJ493" s="36">
        <v>0</v>
      </c>
      <c r="FK493" s="36">
        <v>0</v>
      </c>
      <c r="FL493" s="36">
        <v>0</v>
      </c>
      <c r="FM493" s="36">
        <v>0</v>
      </c>
      <c r="FN493" s="36">
        <v>0</v>
      </c>
      <c r="FO493" s="36">
        <v>0</v>
      </c>
      <c r="FP493" s="36">
        <v>0</v>
      </c>
      <c r="FQ493" s="36">
        <v>775513</v>
      </c>
      <c r="FR493" s="36">
        <v>0</v>
      </c>
      <c r="FS493" s="37"/>
      <c r="FT493" s="39">
        <f t="shared" si="262"/>
        <v>0</v>
      </c>
      <c r="FU493" s="39">
        <f t="shared" si="263"/>
        <v>1074</v>
      </c>
      <c r="FV493" s="39">
        <f t="shared" si="264"/>
        <v>0</v>
      </c>
      <c r="FW493" s="39">
        <f t="shared" si="265"/>
        <v>4808570</v>
      </c>
      <c r="FX493" s="39">
        <f t="shared" si="266"/>
        <v>0</v>
      </c>
      <c r="FY493" s="39">
        <f t="shared" si="267"/>
        <v>105180</v>
      </c>
      <c r="FZ493" s="39">
        <f t="shared" si="268"/>
        <v>0</v>
      </c>
      <c r="GA493" s="39">
        <f t="shared" si="269"/>
        <v>86865</v>
      </c>
      <c r="GB493" s="39">
        <f t="shared" si="270"/>
        <v>773127</v>
      </c>
      <c r="GC493" s="39">
        <f t="shared" si="271"/>
        <v>56686</v>
      </c>
      <c r="GD493" s="39">
        <f t="shared" si="272"/>
        <v>0</v>
      </c>
      <c r="GE493" s="39">
        <f t="shared" si="273"/>
        <v>0</v>
      </c>
      <c r="GF493" s="39">
        <f>BP493/1.19</f>
        <v>-1749856.3025210085</v>
      </c>
      <c r="GG493" s="39"/>
      <c r="GH493" s="39">
        <f t="shared" si="274"/>
        <v>0</v>
      </c>
      <c r="GI493" s="39">
        <f t="shared" si="275"/>
        <v>0</v>
      </c>
      <c r="GJ493" s="39">
        <f t="shared" si="281"/>
        <v>4081645.6974789915</v>
      </c>
      <c r="GK493" s="39"/>
      <c r="GL493" s="39">
        <v>0</v>
      </c>
      <c r="GM493" s="39"/>
      <c r="GN493" s="39">
        <f t="shared" si="261"/>
        <v>0</v>
      </c>
      <c r="GO493" s="40">
        <f t="shared" si="278"/>
        <v>775513</v>
      </c>
      <c r="GP493" s="40">
        <f t="shared" si="279"/>
        <v>4857158.697478991</v>
      </c>
      <c r="GQ493" s="40">
        <f>+GP493+GK493+GL493+GM493+GN493</f>
        <v>4857158.697478991</v>
      </c>
      <c r="GR493" s="39" t="str">
        <f>IFERROR(VLOOKUP(CONCATENATE(C493,R493,S493),'Clientes Afectados'!$L$4:$M$249,2,0),"NO")</f>
        <v>NO</v>
      </c>
      <c r="GS493" s="64">
        <f t="shared" si="260"/>
        <v>59</v>
      </c>
      <c r="GT493" s="39" t="e">
        <f>+IF(GS493&gt;#REF!,"SI","NO")</f>
        <v>#REF!</v>
      </c>
    </row>
    <row r="494" spans="1:202" x14ac:dyDescent="0.25">
      <c r="A494" s="35">
        <v>42795</v>
      </c>
      <c r="B494" s="36">
        <v>1594986</v>
      </c>
      <c r="C494" s="36">
        <v>984572</v>
      </c>
      <c r="D494" s="36">
        <v>984572</v>
      </c>
      <c r="E494" s="37" t="s">
        <v>348</v>
      </c>
      <c r="F494" s="37" t="s">
        <v>229</v>
      </c>
      <c r="G494" s="37" t="s">
        <v>326</v>
      </c>
      <c r="H494" s="85" t="s">
        <v>231</v>
      </c>
      <c r="I494" s="37" t="s">
        <v>232</v>
      </c>
      <c r="J494" s="37" t="s">
        <v>233</v>
      </c>
      <c r="K494" s="37" t="s">
        <v>234</v>
      </c>
      <c r="L494" s="37" t="s">
        <v>235</v>
      </c>
      <c r="M494" s="37" t="s">
        <v>280</v>
      </c>
      <c r="N494" s="37" t="s">
        <v>327</v>
      </c>
      <c r="O494" s="37" t="s">
        <v>327</v>
      </c>
      <c r="P494" s="37" t="s">
        <v>239</v>
      </c>
      <c r="Q494" s="37" t="s">
        <v>240</v>
      </c>
      <c r="R494" s="38">
        <v>42769</v>
      </c>
      <c r="S494" s="38">
        <v>42800</v>
      </c>
      <c r="T494" s="38">
        <v>42801</v>
      </c>
      <c r="U494" s="36">
        <v>191947924</v>
      </c>
      <c r="V494" s="36">
        <v>289730</v>
      </c>
      <c r="W494" s="36">
        <v>0</v>
      </c>
      <c r="X494" s="36">
        <v>105385</v>
      </c>
      <c r="Y494" s="36">
        <v>0</v>
      </c>
      <c r="Z494" s="36">
        <v>0</v>
      </c>
      <c r="AA494" s="36">
        <v>0</v>
      </c>
      <c r="AB494" s="36">
        <v>0</v>
      </c>
      <c r="AC494" s="36">
        <v>0</v>
      </c>
      <c r="AD494" s="36">
        <v>620</v>
      </c>
      <c r="AE494" s="36">
        <v>619</v>
      </c>
      <c r="AF494" s="36">
        <v>620</v>
      </c>
      <c r="AG494" s="36">
        <v>612</v>
      </c>
      <c r="AH494" s="36">
        <v>82388</v>
      </c>
      <c r="AI494" s="36">
        <v>1278</v>
      </c>
      <c r="AJ494" s="36">
        <v>0</v>
      </c>
      <c r="AK494" s="36">
        <v>20777088</v>
      </c>
      <c r="AL494" s="36"/>
      <c r="AM494" s="36"/>
      <c r="AN494" s="36">
        <v>0</v>
      </c>
      <c r="AO494" s="36"/>
      <c r="AP494" s="36"/>
      <c r="AQ494" s="36">
        <v>0</v>
      </c>
      <c r="AR494" s="36">
        <v>0</v>
      </c>
      <c r="AS494" s="36">
        <v>0</v>
      </c>
      <c r="AT494" s="36">
        <v>428559</v>
      </c>
      <c r="AU494" s="36">
        <v>0</v>
      </c>
      <c r="AV494" s="36">
        <v>0</v>
      </c>
      <c r="AW494" s="36"/>
      <c r="AX494" s="36">
        <v>0</v>
      </c>
      <c r="AY494" s="36">
        <v>388904</v>
      </c>
      <c r="AZ494" s="36">
        <v>3520333</v>
      </c>
      <c r="BA494" s="36">
        <v>0</v>
      </c>
      <c r="BB494" s="36">
        <v>0</v>
      </c>
      <c r="BC494" s="36">
        <v>0</v>
      </c>
      <c r="BD494" s="36">
        <v>0</v>
      </c>
      <c r="BE494" s="36">
        <v>0</v>
      </c>
      <c r="BF494" s="36">
        <v>0</v>
      </c>
      <c r="BG494" s="36">
        <v>0</v>
      </c>
      <c r="BH494" s="36">
        <v>0</v>
      </c>
      <c r="BI494" s="36">
        <v>0</v>
      </c>
      <c r="BJ494" s="36">
        <v>0</v>
      </c>
      <c r="BK494" s="36">
        <v>0</v>
      </c>
      <c r="BL494" s="36">
        <v>0</v>
      </c>
      <c r="BM494" s="36">
        <v>0</v>
      </c>
      <c r="BN494" s="36">
        <v>0</v>
      </c>
      <c r="BO494" s="36">
        <v>0</v>
      </c>
      <c r="BP494" s="36">
        <v>0</v>
      </c>
      <c r="BQ494" s="36">
        <v>0</v>
      </c>
      <c r="BR494" s="36">
        <v>0</v>
      </c>
      <c r="BS494" s="36">
        <v>0</v>
      </c>
      <c r="BT494" s="36">
        <v>0</v>
      </c>
      <c r="BU494" s="36">
        <v>0</v>
      </c>
      <c r="BV494" s="36">
        <v>0</v>
      </c>
      <c r="BW494" s="36">
        <v>0</v>
      </c>
      <c r="BX494" s="36">
        <v>0</v>
      </c>
      <c r="BY494" s="36">
        <v>0</v>
      </c>
      <c r="BZ494" s="36">
        <v>0</v>
      </c>
      <c r="CA494" s="36">
        <v>0</v>
      </c>
      <c r="CB494" s="36">
        <v>0</v>
      </c>
      <c r="CC494" s="36">
        <v>0</v>
      </c>
      <c r="CD494" s="36">
        <v>21175253</v>
      </c>
      <c r="CE494" s="36">
        <v>25198551</v>
      </c>
      <c r="CF494" s="36">
        <v>0</v>
      </c>
      <c r="CG494" s="36">
        <v>4023298</v>
      </c>
      <c r="CH494" s="36">
        <v>0</v>
      </c>
      <c r="CI494" s="36">
        <v>0</v>
      </c>
      <c r="CJ494" s="36">
        <v>0</v>
      </c>
      <c r="CK494" s="36">
        <v>0</v>
      </c>
      <c r="CL494" s="36">
        <v>4023298</v>
      </c>
      <c r="CM494" s="36">
        <v>-25198551</v>
      </c>
      <c r="CN494" s="36">
        <v>0</v>
      </c>
      <c r="CO494" s="36">
        <v>0</v>
      </c>
      <c r="CP494" s="36">
        <v>0</v>
      </c>
      <c r="CQ494" s="36">
        <v>0</v>
      </c>
      <c r="CR494" s="36">
        <v>0</v>
      </c>
      <c r="CS494" s="36">
        <v>0</v>
      </c>
      <c r="CT494" s="36">
        <v>0</v>
      </c>
      <c r="CU494" s="36">
        <v>0</v>
      </c>
      <c r="CV494" s="36">
        <v>0</v>
      </c>
      <c r="CW494" s="36">
        <v>0</v>
      </c>
      <c r="CX494" s="36">
        <v>0</v>
      </c>
      <c r="CY494" s="36">
        <v>0</v>
      </c>
      <c r="CZ494" s="36">
        <v>0</v>
      </c>
      <c r="DA494" s="36">
        <v>0</v>
      </c>
      <c r="DB494" s="36">
        <v>0</v>
      </c>
      <c r="DC494" s="36">
        <v>0</v>
      </c>
      <c r="DD494" s="36">
        <v>0</v>
      </c>
      <c r="DE494" s="36">
        <v>-25198551</v>
      </c>
      <c r="DF494" s="36">
        <v>0</v>
      </c>
      <c r="DG494" s="36">
        <v>0</v>
      </c>
      <c r="DH494" s="36">
        <v>0</v>
      </c>
      <c r="DI494" s="36">
        <v>0</v>
      </c>
      <c r="DJ494" s="36">
        <v>0</v>
      </c>
      <c r="DK494" s="36">
        <v>0</v>
      </c>
      <c r="DL494" s="36">
        <v>0</v>
      </c>
      <c r="DM494" s="36">
        <v>0</v>
      </c>
      <c r="DN494" s="36">
        <v>0</v>
      </c>
      <c r="DO494" s="36">
        <v>0</v>
      </c>
      <c r="DP494" s="36">
        <v>0</v>
      </c>
      <c r="DQ494" s="36">
        <v>0</v>
      </c>
      <c r="DR494" s="36">
        <v>0</v>
      </c>
      <c r="DS494" s="36">
        <v>0</v>
      </c>
      <c r="DT494" s="36">
        <v>0</v>
      </c>
      <c r="DU494" s="36">
        <v>0</v>
      </c>
      <c r="DV494" s="36">
        <v>0</v>
      </c>
      <c r="DW494" s="36">
        <v>0</v>
      </c>
      <c r="DX494" s="36">
        <v>0</v>
      </c>
      <c r="DY494" s="36">
        <v>0</v>
      </c>
      <c r="DZ494" s="36">
        <v>0</v>
      </c>
      <c r="EA494" s="36">
        <v>0</v>
      </c>
      <c r="EB494" s="36">
        <v>0</v>
      </c>
      <c r="EC494" s="36">
        <v>0</v>
      </c>
      <c r="ED494" s="36">
        <v>0</v>
      </c>
      <c r="EE494" s="36">
        <v>0</v>
      </c>
      <c r="EF494" s="36">
        <v>0</v>
      </c>
      <c r="EG494" s="36">
        <v>0</v>
      </c>
      <c r="EH494" s="36">
        <v>0</v>
      </c>
      <c r="EI494" s="36">
        <v>0</v>
      </c>
      <c r="EJ494" s="36">
        <v>0</v>
      </c>
      <c r="EK494" s="36">
        <v>0</v>
      </c>
      <c r="EL494" s="36">
        <v>0</v>
      </c>
      <c r="EM494" s="36">
        <v>0</v>
      </c>
      <c r="EN494" s="36">
        <v>0</v>
      </c>
      <c r="EO494" s="36">
        <v>0</v>
      </c>
      <c r="EP494" s="36">
        <v>0</v>
      </c>
      <c r="EQ494" s="36">
        <v>0</v>
      </c>
      <c r="ER494" s="36">
        <v>0</v>
      </c>
      <c r="ES494" s="36">
        <v>0</v>
      </c>
      <c r="ET494" s="36">
        <v>0</v>
      </c>
      <c r="EU494" s="36">
        <v>0</v>
      </c>
      <c r="EV494" s="36">
        <v>0</v>
      </c>
      <c r="EW494" s="36">
        <v>0</v>
      </c>
      <c r="EX494" s="36">
        <v>0</v>
      </c>
      <c r="EY494" s="36">
        <v>0</v>
      </c>
      <c r="EZ494" s="36">
        <v>0</v>
      </c>
      <c r="FA494" s="36">
        <v>0</v>
      </c>
      <c r="FB494" s="36">
        <v>0</v>
      </c>
      <c r="FC494" s="36">
        <v>0</v>
      </c>
      <c r="FD494" s="36">
        <v>0</v>
      </c>
      <c r="FE494" s="36">
        <v>0</v>
      </c>
      <c r="FF494" s="36">
        <v>0</v>
      </c>
      <c r="FG494" s="36">
        <v>0</v>
      </c>
      <c r="FH494" s="36">
        <v>0</v>
      </c>
      <c r="FI494" s="36">
        <v>0</v>
      </c>
      <c r="FJ494" s="36">
        <v>0</v>
      </c>
      <c r="FK494" s="36">
        <v>0</v>
      </c>
      <c r="FL494" s="36">
        <v>0</v>
      </c>
      <c r="FM494" s="36">
        <v>0</v>
      </c>
      <c r="FN494" s="36">
        <v>0</v>
      </c>
      <c r="FO494" s="36">
        <v>0</v>
      </c>
      <c r="FP494" s="36">
        <v>0</v>
      </c>
      <c r="FQ494" s="36">
        <v>4023298</v>
      </c>
      <c r="FR494" s="36">
        <v>0</v>
      </c>
      <c r="FS494" s="37"/>
      <c r="FT494" s="39">
        <f t="shared" si="262"/>
        <v>69234</v>
      </c>
      <c r="FU494" s="39">
        <f t="shared" si="263"/>
        <v>1074</v>
      </c>
      <c r="FV494" s="39">
        <f t="shared" si="264"/>
        <v>0</v>
      </c>
      <c r="FW494" s="39">
        <f t="shared" si="265"/>
        <v>17459738</v>
      </c>
      <c r="FX494" s="39">
        <f t="shared" si="266"/>
        <v>0</v>
      </c>
      <c r="FY494" s="39">
        <f t="shared" si="267"/>
        <v>360134</v>
      </c>
      <c r="FZ494" s="39">
        <f t="shared" si="268"/>
        <v>0</v>
      </c>
      <c r="GA494" s="39">
        <f t="shared" si="269"/>
        <v>326810</v>
      </c>
      <c r="GB494" s="39">
        <f t="shared" si="270"/>
        <v>2958263</v>
      </c>
      <c r="GC494" s="39">
        <f t="shared" si="271"/>
        <v>0</v>
      </c>
      <c r="GD494" s="39">
        <f t="shared" si="272"/>
        <v>0</v>
      </c>
      <c r="GE494" s="39">
        <f t="shared" si="273"/>
        <v>0</v>
      </c>
      <c r="GF494" s="39"/>
      <c r="GG494" s="39"/>
      <c r="GH494" s="39">
        <f t="shared" si="274"/>
        <v>0</v>
      </c>
      <c r="GI494" s="39">
        <f t="shared" si="275"/>
        <v>0</v>
      </c>
      <c r="GJ494" s="39">
        <f t="shared" si="281"/>
        <v>21175253</v>
      </c>
      <c r="GK494" s="39"/>
      <c r="GL494" s="39">
        <f t="shared" si="277"/>
        <v>0</v>
      </c>
      <c r="GM494" s="39"/>
      <c r="GN494" s="39">
        <f t="shared" si="261"/>
        <v>0</v>
      </c>
      <c r="GO494" s="40">
        <f t="shared" si="278"/>
        <v>4023298</v>
      </c>
      <c r="GP494" s="40">
        <f t="shared" si="279"/>
        <v>25198551</v>
      </c>
      <c r="GQ494" s="40">
        <f t="shared" si="280"/>
        <v>25198551</v>
      </c>
      <c r="GR494" s="39" t="str">
        <f>IFERROR(VLOOKUP(CONCATENATE(C494,R494,S494),'Clientes Afectados'!$L$4:$M$249,2,0),"NO")</f>
        <v>NO</v>
      </c>
      <c r="GS494" s="64">
        <f t="shared" si="260"/>
        <v>31</v>
      </c>
      <c r="GT494" s="39" t="e">
        <f>+IF(GS494&gt;#REF!,"SI","NO")</f>
        <v>#REF!</v>
      </c>
    </row>
    <row r="495" spans="1:202" x14ac:dyDescent="0.25">
      <c r="A495" s="35">
        <v>42795</v>
      </c>
      <c r="B495" s="36">
        <v>1594986</v>
      </c>
      <c r="C495" s="36">
        <v>985980</v>
      </c>
      <c r="D495" s="36">
        <v>985980</v>
      </c>
      <c r="E495" s="37" t="s">
        <v>349</v>
      </c>
      <c r="F495" s="37" t="s">
        <v>229</v>
      </c>
      <c r="G495" s="37" t="s">
        <v>329</v>
      </c>
      <c r="H495" s="85" t="s">
        <v>231</v>
      </c>
      <c r="I495" s="37" t="s">
        <v>232</v>
      </c>
      <c r="J495" s="37" t="s">
        <v>233</v>
      </c>
      <c r="K495" s="37" t="s">
        <v>234</v>
      </c>
      <c r="L495" s="37" t="s">
        <v>235</v>
      </c>
      <c r="M495" s="37" t="s">
        <v>279</v>
      </c>
      <c r="N495" s="37" t="s">
        <v>330</v>
      </c>
      <c r="O495" s="37" t="s">
        <v>330</v>
      </c>
      <c r="P495" s="37" t="s">
        <v>239</v>
      </c>
      <c r="Q495" s="37" t="s">
        <v>240</v>
      </c>
      <c r="R495" s="38">
        <v>42769</v>
      </c>
      <c r="S495" s="38">
        <v>42800</v>
      </c>
      <c r="T495" s="38">
        <v>42801</v>
      </c>
      <c r="U495" s="36">
        <v>191947924</v>
      </c>
      <c r="V495" s="36">
        <v>81660</v>
      </c>
      <c r="W495" s="36">
        <v>0</v>
      </c>
      <c r="X495" s="36">
        <v>13607</v>
      </c>
      <c r="Y495" s="36">
        <v>0</v>
      </c>
      <c r="Z495" s="36">
        <v>0</v>
      </c>
      <c r="AA495" s="36">
        <v>0</v>
      </c>
      <c r="AB495" s="36">
        <v>0</v>
      </c>
      <c r="AC495" s="36">
        <v>0</v>
      </c>
      <c r="AD495" s="36">
        <v>148</v>
      </c>
      <c r="AE495" s="36">
        <v>196</v>
      </c>
      <c r="AF495" s="36">
        <v>148</v>
      </c>
      <c r="AG495" s="36">
        <v>151</v>
      </c>
      <c r="AH495" s="36">
        <v>82388</v>
      </c>
      <c r="AI495" s="36">
        <v>1278</v>
      </c>
      <c r="AJ495" s="36">
        <v>0</v>
      </c>
      <c r="AK495" s="36">
        <v>5855994</v>
      </c>
      <c r="AL495" s="36"/>
      <c r="AM495" s="36"/>
      <c r="AN495" s="36">
        <v>0</v>
      </c>
      <c r="AO495" s="36"/>
      <c r="AP495" s="36"/>
      <c r="AQ495" s="36">
        <v>0</v>
      </c>
      <c r="AR495" s="36">
        <v>0</v>
      </c>
      <c r="AS495" s="36">
        <v>0</v>
      </c>
      <c r="AT495" s="36">
        <v>120789</v>
      </c>
      <c r="AU495" s="36">
        <v>0</v>
      </c>
      <c r="AV495" s="36">
        <v>0</v>
      </c>
      <c r="AW495" s="36"/>
      <c r="AX495" s="36">
        <v>0</v>
      </c>
      <c r="AY495" s="36">
        <v>123457</v>
      </c>
      <c r="AZ495" s="36">
        <v>868579</v>
      </c>
      <c r="BA495" s="36">
        <v>0</v>
      </c>
      <c r="BB495" s="36">
        <v>0</v>
      </c>
      <c r="BC495" s="36">
        <v>0</v>
      </c>
      <c r="BD495" s="36">
        <v>0</v>
      </c>
      <c r="BE495" s="36">
        <v>0</v>
      </c>
      <c r="BF495" s="36">
        <v>0</v>
      </c>
      <c r="BG495" s="36">
        <v>0</v>
      </c>
      <c r="BH495" s="36">
        <v>0</v>
      </c>
      <c r="BI495" s="36">
        <v>0</v>
      </c>
      <c r="BJ495" s="36">
        <v>0</v>
      </c>
      <c r="BK495" s="36">
        <v>0</v>
      </c>
      <c r="BL495" s="36">
        <v>0</v>
      </c>
      <c r="BM495" s="36">
        <v>0</v>
      </c>
      <c r="BN495" s="36">
        <v>0</v>
      </c>
      <c r="BO495" s="36">
        <v>0</v>
      </c>
      <c r="BP495" s="36">
        <v>0</v>
      </c>
      <c r="BQ495" s="36">
        <v>0</v>
      </c>
      <c r="BR495" s="36">
        <v>0</v>
      </c>
      <c r="BS495" s="36">
        <v>0</v>
      </c>
      <c r="BT495" s="36">
        <v>0</v>
      </c>
      <c r="BU495" s="36">
        <v>0</v>
      </c>
      <c r="BV495" s="36">
        <v>0</v>
      </c>
      <c r="BW495" s="36">
        <v>0</v>
      </c>
      <c r="BX495" s="36">
        <v>0</v>
      </c>
      <c r="BY495" s="36">
        <v>0</v>
      </c>
      <c r="BZ495" s="36">
        <v>0</v>
      </c>
      <c r="CA495" s="36">
        <v>0</v>
      </c>
      <c r="CB495" s="36">
        <v>0</v>
      </c>
      <c r="CC495" s="36">
        <v>0</v>
      </c>
      <c r="CD495" s="36">
        <v>5926457</v>
      </c>
      <c r="CE495" s="36">
        <v>7052484</v>
      </c>
      <c r="CF495" s="36">
        <v>0</v>
      </c>
      <c r="CG495" s="36">
        <v>1126027</v>
      </c>
      <c r="CH495" s="36">
        <v>0</v>
      </c>
      <c r="CI495" s="36">
        <v>0</v>
      </c>
      <c r="CJ495" s="36">
        <v>0</v>
      </c>
      <c r="CK495" s="36">
        <v>0</v>
      </c>
      <c r="CL495" s="36">
        <v>1126027</v>
      </c>
      <c r="CM495" s="36">
        <v>-7052484</v>
      </c>
      <c r="CN495" s="36">
        <v>0</v>
      </c>
      <c r="CO495" s="36">
        <v>0</v>
      </c>
      <c r="CP495" s="36">
        <v>0</v>
      </c>
      <c r="CQ495" s="36">
        <v>0</v>
      </c>
      <c r="CR495" s="36">
        <v>0</v>
      </c>
      <c r="CS495" s="36">
        <v>0</v>
      </c>
      <c r="CT495" s="36">
        <v>0</v>
      </c>
      <c r="CU495" s="36">
        <v>0</v>
      </c>
      <c r="CV495" s="36">
        <v>0</v>
      </c>
      <c r="CW495" s="36">
        <v>0</v>
      </c>
      <c r="CX495" s="36">
        <v>0</v>
      </c>
      <c r="CY495" s="36">
        <v>0</v>
      </c>
      <c r="CZ495" s="36">
        <v>0</v>
      </c>
      <c r="DA495" s="36">
        <v>0</v>
      </c>
      <c r="DB495" s="36">
        <v>0</v>
      </c>
      <c r="DC495" s="36">
        <v>0</v>
      </c>
      <c r="DD495" s="36">
        <v>0</v>
      </c>
      <c r="DE495" s="36">
        <v>-7052484</v>
      </c>
      <c r="DF495" s="36">
        <v>0</v>
      </c>
      <c r="DG495" s="36">
        <v>0</v>
      </c>
      <c r="DH495" s="36">
        <v>0</v>
      </c>
      <c r="DI495" s="36">
        <v>0</v>
      </c>
      <c r="DJ495" s="36">
        <v>0</v>
      </c>
      <c r="DK495" s="36">
        <v>0</v>
      </c>
      <c r="DL495" s="36">
        <v>0</v>
      </c>
      <c r="DM495" s="36">
        <v>0</v>
      </c>
      <c r="DN495" s="36">
        <v>0</v>
      </c>
      <c r="DO495" s="36">
        <v>0</v>
      </c>
      <c r="DP495" s="36">
        <v>0</v>
      </c>
      <c r="DQ495" s="36">
        <v>0</v>
      </c>
      <c r="DR495" s="36">
        <v>0</v>
      </c>
      <c r="DS495" s="36">
        <v>0</v>
      </c>
      <c r="DT495" s="36">
        <v>0</v>
      </c>
      <c r="DU495" s="36">
        <v>0</v>
      </c>
      <c r="DV495" s="36">
        <v>0</v>
      </c>
      <c r="DW495" s="36">
        <v>0</v>
      </c>
      <c r="DX495" s="36">
        <v>0</v>
      </c>
      <c r="DY495" s="36">
        <v>0</v>
      </c>
      <c r="DZ495" s="36">
        <v>0</v>
      </c>
      <c r="EA495" s="36">
        <v>0</v>
      </c>
      <c r="EB495" s="36">
        <v>0</v>
      </c>
      <c r="EC495" s="36">
        <v>0</v>
      </c>
      <c r="ED495" s="36">
        <v>0</v>
      </c>
      <c r="EE495" s="36">
        <v>0</v>
      </c>
      <c r="EF495" s="36">
        <v>0</v>
      </c>
      <c r="EG495" s="36">
        <v>0</v>
      </c>
      <c r="EH495" s="36">
        <v>0</v>
      </c>
      <c r="EI495" s="36">
        <v>0</v>
      </c>
      <c r="EJ495" s="36">
        <v>0</v>
      </c>
      <c r="EK495" s="36">
        <v>0</v>
      </c>
      <c r="EL495" s="36">
        <v>0</v>
      </c>
      <c r="EM495" s="36">
        <v>0</v>
      </c>
      <c r="EN495" s="36">
        <v>0</v>
      </c>
      <c r="EO495" s="36">
        <v>0</v>
      </c>
      <c r="EP495" s="36">
        <v>0</v>
      </c>
      <c r="EQ495" s="36">
        <v>0</v>
      </c>
      <c r="ER495" s="36">
        <v>0</v>
      </c>
      <c r="ES495" s="36">
        <v>0</v>
      </c>
      <c r="ET495" s="36">
        <v>0</v>
      </c>
      <c r="EU495" s="36">
        <v>0</v>
      </c>
      <c r="EV495" s="36">
        <v>0</v>
      </c>
      <c r="EW495" s="36">
        <v>0</v>
      </c>
      <c r="EX495" s="36">
        <v>0</v>
      </c>
      <c r="EY495" s="36">
        <v>0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0</v>
      </c>
      <c r="FF495" s="36">
        <v>0</v>
      </c>
      <c r="FG495" s="36">
        <v>0</v>
      </c>
      <c r="FH495" s="36">
        <v>0</v>
      </c>
      <c r="FI495" s="36">
        <v>0</v>
      </c>
      <c r="FJ495" s="36">
        <v>0</v>
      </c>
      <c r="FK495" s="36">
        <v>0</v>
      </c>
      <c r="FL495" s="36">
        <v>0</v>
      </c>
      <c r="FM495" s="36">
        <v>0</v>
      </c>
      <c r="FN495" s="36">
        <v>0</v>
      </c>
      <c r="FO495" s="36">
        <v>0</v>
      </c>
      <c r="FP495" s="36">
        <v>0</v>
      </c>
      <c r="FQ495" s="36">
        <v>1126027</v>
      </c>
      <c r="FR495" s="36">
        <v>0</v>
      </c>
      <c r="FS495" s="37"/>
      <c r="FT495" s="39">
        <f t="shared" si="262"/>
        <v>69234</v>
      </c>
      <c r="FU495" s="39">
        <f t="shared" si="263"/>
        <v>1074</v>
      </c>
      <c r="FV495" s="39">
        <f t="shared" si="264"/>
        <v>0</v>
      </c>
      <c r="FW495" s="39">
        <f t="shared" si="265"/>
        <v>4921003</v>
      </c>
      <c r="FX495" s="39">
        <f t="shared" si="266"/>
        <v>0</v>
      </c>
      <c r="FY495" s="39">
        <f t="shared" si="267"/>
        <v>101503</v>
      </c>
      <c r="FZ495" s="39">
        <f t="shared" si="268"/>
        <v>0</v>
      </c>
      <c r="GA495" s="39">
        <f t="shared" si="269"/>
        <v>103745</v>
      </c>
      <c r="GB495" s="39">
        <f t="shared" si="270"/>
        <v>729898</v>
      </c>
      <c r="GC495" s="39">
        <f t="shared" si="271"/>
        <v>0</v>
      </c>
      <c r="GD495" s="39">
        <f t="shared" si="272"/>
        <v>0</v>
      </c>
      <c r="GE495" s="39">
        <f t="shared" si="273"/>
        <v>0</v>
      </c>
      <c r="GF495" s="39"/>
      <c r="GG495" s="39"/>
      <c r="GH495" s="39">
        <f t="shared" si="274"/>
        <v>0</v>
      </c>
      <c r="GI495" s="39">
        <f t="shared" si="275"/>
        <v>0</v>
      </c>
      <c r="GJ495" s="39">
        <f t="shared" si="281"/>
        <v>5926457</v>
      </c>
      <c r="GK495" s="39"/>
      <c r="GL495" s="39">
        <f t="shared" si="277"/>
        <v>0</v>
      </c>
      <c r="GM495" s="39"/>
      <c r="GN495" s="39">
        <f t="shared" si="261"/>
        <v>0</v>
      </c>
      <c r="GO495" s="40">
        <f t="shared" si="278"/>
        <v>1126027</v>
      </c>
      <c r="GP495" s="40">
        <f t="shared" si="279"/>
        <v>7052484</v>
      </c>
      <c r="GQ495" s="40">
        <f t="shared" si="280"/>
        <v>7052484</v>
      </c>
      <c r="GR495" s="39" t="str">
        <f>IFERROR(VLOOKUP(CONCATENATE(C495,R495,S495),'Clientes Afectados'!$L$4:$M$249,2,0),"NO")</f>
        <v>NO</v>
      </c>
      <c r="GS495" s="64">
        <f t="shared" si="260"/>
        <v>31</v>
      </c>
      <c r="GT495" s="39" t="e">
        <f>+IF(GS495&gt;#REF!,"SI","NO")</f>
        <v>#REF!</v>
      </c>
    </row>
    <row r="496" spans="1:202" x14ac:dyDescent="0.25">
      <c r="A496" s="35">
        <v>42795</v>
      </c>
      <c r="B496" s="36">
        <v>1594986</v>
      </c>
      <c r="C496" s="36">
        <v>1027882</v>
      </c>
      <c r="D496" s="36">
        <v>1027882</v>
      </c>
      <c r="E496" s="37" t="s">
        <v>350</v>
      </c>
      <c r="F496" s="37" t="s">
        <v>229</v>
      </c>
      <c r="G496" s="37" t="s">
        <v>332</v>
      </c>
      <c r="H496" s="85" t="s">
        <v>231</v>
      </c>
      <c r="I496" s="37" t="s">
        <v>244</v>
      </c>
      <c r="J496" s="37" t="s">
        <v>233</v>
      </c>
      <c r="K496" s="37" t="s">
        <v>234</v>
      </c>
      <c r="L496" s="37" t="s">
        <v>235</v>
      </c>
      <c r="M496" s="37" t="s">
        <v>279</v>
      </c>
      <c r="N496" s="37" t="s">
        <v>280</v>
      </c>
      <c r="O496" s="37" t="s">
        <v>280</v>
      </c>
      <c r="P496" s="37" t="s">
        <v>239</v>
      </c>
      <c r="Q496" s="37" t="s">
        <v>240</v>
      </c>
      <c r="R496" s="38">
        <v>42769</v>
      </c>
      <c r="S496" s="38">
        <v>42800</v>
      </c>
      <c r="T496" s="38">
        <v>42801</v>
      </c>
      <c r="U496" s="36">
        <v>191947924</v>
      </c>
      <c r="V496" s="36">
        <v>330050</v>
      </c>
      <c r="W496" s="36">
        <v>0</v>
      </c>
      <c r="X496" s="36">
        <v>76781</v>
      </c>
      <c r="Y496" s="36">
        <v>0</v>
      </c>
      <c r="Z496" s="36">
        <v>0</v>
      </c>
      <c r="AA496" s="36">
        <v>0</v>
      </c>
      <c r="AB496" s="36">
        <v>0</v>
      </c>
      <c r="AC496" s="36">
        <v>0</v>
      </c>
      <c r="AD496" s="36">
        <v>716</v>
      </c>
      <c r="AE496" s="36">
        <v>681</v>
      </c>
      <c r="AF496" s="36">
        <v>634</v>
      </c>
      <c r="AG496" s="36">
        <v>643</v>
      </c>
      <c r="AH496" s="36">
        <v>82388</v>
      </c>
      <c r="AI496" s="36">
        <v>1278</v>
      </c>
      <c r="AJ496" s="36">
        <v>0</v>
      </c>
      <c r="AK496" s="36">
        <v>23668512</v>
      </c>
      <c r="AL496" s="36"/>
      <c r="AM496" s="36"/>
      <c r="AN496" s="36">
        <v>0</v>
      </c>
      <c r="AO496" s="36"/>
      <c r="AP496" s="36"/>
      <c r="AQ496" s="36">
        <v>0</v>
      </c>
      <c r="AR496" s="36">
        <v>0</v>
      </c>
      <c r="AS496" s="36">
        <v>0</v>
      </c>
      <c r="AT496" s="36">
        <v>488200</v>
      </c>
      <c r="AU496" s="36">
        <v>0</v>
      </c>
      <c r="AV496" s="36">
        <v>0</v>
      </c>
      <c r="AW496" s="36"/>
      <c r="AX496" s="36">
        <v>0</v>
      </c>
      <c r="AY496" s="36">
        <v>428172</v>
      </c>
      <c r="AZ496" s="36">
        <v>3698651</v>
      </c>
      <c r="BA496" s="36">
        <v>0</v>
      </c>
      <c r="BB496" s="36">
        <v>0</v>
      </c>
      <c r="BC496" s="36">
        <v>0</v>
      </c>
      <c r="BD496" s="36">
        <v>0</v>
      </c>
      <c r="BE496" s="36">
        <v>0</v>
      </c>
      <c r="BF496" s="36">
        <v>0</v>
      </c>
      <c r="BG496" s="36">
        <v>0</v>
      </c>
      <c r="BH496" s="36">
        <v>0</v>
      </c>
      <c r="BI496" s="36">
        <v>0</v>
      </c>
      <c r="BJ496" s="36">
        <v>0</v>
      </c>
      <c r="BK496" s="36">
        <v>0</v>
      </c>
      <c r="BL496" s="36">
        <v>0</v>
      </c>
      <c r="BM496" s="36">
        <v>0</v>
      </c>
      <c r="BN496" s="36">
        <v>0</v>
      </c>
      <c r="BO496" s="36">
        <v>0</v>
      </c>
      <c r="BP496" s="36">
        <v>0</v>
      </c>
      <c r="BQ496" s="36">
        <v>0</v>
      </c>
      <c r="BR496" s="36">
        <v>0</v>
      </c>
      <c r="BS496" s="36">
        <v>0</v>
      </c>
      <c r="BT496" s="36">
        <v>0</v>
      </c>
      <c r="BU496" s="36">
        <v>0</v>
      </c>
      <c r="BV496" s="36">
        <v>0</v>
      </c>
      <c r="BW496" s="36">
        <v>0</v>
      </c>
      <c r="BX496" s="36">
        <v>0</v>
      </c>
      <c r="BY496" s="36">
        <v>0</v>
      </c>
      <c r="BZ496" s="36">
        <v>0</v>
      </c>
      <c r="CA496" s="36">
        <v>0</v>
      </c>
      <c r="CB496" s="36">
        <v>0</v>
      </c>
      <c r="CC496" s="36">
        <v>0</v>
      </c>
      <c r="CD496" s="36">
        <v>23837984</v>
      </c>
      <c r="CE496" s="36">
        <v>28367201</v>
      </c>
      <c r="CF496" s="36">
        <v>0</v>
      </c>
      <c r="CG496" s="36">
        <v>4529217</v>
      </c>
      <c r="CH496" s="36">
        <v>0</v>
      </c>
      <c r="CI496" s="36">
        <v>0</v>
      </c>
      <c r="CJ496" s="36">
        <v>0</v>
      </c>
      <c r="CK496" s="36">
        <v>0</v>
      </c>
      <c r="CL496" s="36">
        <v>4529217</v>
      </c>
      <c r="CM496" s="36">
        <v>-28367201</v>
      </c>
      <c r="CN496" s="36">
        <v>0</v>
      </c>
      <c r="CO496" s="36">
        <v>0</v>
      </c>
      <c r="CP496" s="36">
        <v>0</v>
      </c>
      <c r="CQ496" s="36">
        <v>0</v>
      </c>
      <c r="CR496" s="36">
        <v>0</v>
      </c>
      <c r="CS496" s="36">
        <v>0</v>
      </c>
      <c r="CT496" s="36">
        <v>0</v>
      </c>
      <c r="CU496" s="36">
        <v>0</v>
      </c>
      <c r="CV496" s="36">
        <v>0</v>
      </c>
      <c r="CW496" s="36">
        <v>0</v>
      </c>
      <c r="CX496" s="36">
        <v>0</v>
      </c>
      <c r="CY496" s="36">
        <v>0</v>
      </c>
      <c r="CZ496" s="36">
        <v>0</v>
      </c>
      <c r="DA496" s="36">
        <v>0</v>
      </c>
      <c r="DB496" s="36">
        <v>0</v>
      </c>
      <c r="DC496" s="36">
        <v>0</v>
      </c>
      <c r="DD496" s="36">
        <v>0</v>
      </c>
      <c r="DE496" s="36">
        <v>-28367201</v>
      </c>
      <c r="DF496" s="36">
        <v>0</v>
      </c>
      <c r="DG496" s="36">
        <v>0</v>
      </c>
      <c r="DH496" s="36">
        <v>0</v>
      </c>
      <c r="DI496" s="36">
        <v>0</v>
      </c>
      <c r="DJ496" s="36">
        <v>0</v>
      </c>
      <c r="DK496" s="36">
        <v>0</v>
      </c>
      <c r="DL496" s="36">
        <v>0</v>
      </c>
      <c r="DM496" s="36">
        <v>0</v>
      </c>
      <c r="DN496" s="36">
        <v>0</v>
      </c>
      <c r="DO496" s="36">
        <v>0</v>
      </c>
      <c r="DP496" s="36">
        <v>0</v>
      </c>
      <c r="DQ496" s="36">
        <v>0</v>
      </c>
      <c r="DR496" s="36">
        <v>0</v>
      </c>
      <c r="DS496" s="36">
        <v>0</v>
      </c>
      <c r="DT496" s="36">
        <v>0</v>
      </c>
      <c r="DU496" s="36">
        <v>0</v>
      </c>
      <c r="DV496" s="36">
        <v>0</v>
      </c>
      <c r="DW496" s="36">
        <v>0</v>
      </c>
      <c r="DX496" s="36">
        <v>0</v>
      </c>
      <c r="DY496" s="36">
        <v>0</v>
      </c>
      <c r="DZ496" s="36">
        <v>0</v>
      </c>
      <c r="EA496" s="36">
        <v>0</v>
      </c>
      <c r="EB496" s="36">
        <v>0</v>
      </c>
      <c r="EC496" s="36">
        <v>0</v>
      </c>
      <c r="ED496" s="36">
        <v>0</v>
      </c>
      <c r="EE496" s="36">
        <v>0</v>
      </c>
      <c r="EF496" s="36">
        <v>0</v>
      </c>
      <c r="EG496" s="36">
        <v>0</v>
      </c>
      <c r="EH496" s="36">
        <v>0</v>
      </c>
      <c r="EI496" s="36">
        <v>0</v>
      </c>
      <c r="EJ496" s="36">
        <v>0</v>
      </c>
      <c r="EK496" s="36">
        <v>0</v>
      </c>
      <c r="EL496" s="36">
        <v>0</v>
      </c>
      <c r="EM496" s="36">
        <v>0</v>
      </c>
      <c r="EN496" s="36">
        <v>0</v>
      </c>
      <c r="EO496" s="36">
        <v>0</v>
      </c>
      <c r="EP496" s="36">
        <v>0</v>
      </c>
      <c r="EQ496" s="36">
        <v>0</v>
      </c>
      <c r="ER496" s="36">
        <v>0</v>
      </c>
      <c r="ES496" s="36">
        <v>0</v>
      </c>
      <c r="ET496" s="36">
        <v>0</v>
      </c>
      <c r="EU496" s="36">
        <v>0</v>
      </c>
      <c r="EV496" s="36">
        <v>0</v>
      </c>
      <c r="EW496" s="36">
        <v>0</v>
      </c>
      <c r="EX496" s="36">
        <v>0</v>
      </c>
      <c r="EY496" s="36">
        <v>0</v>
      </c>
      <c r="EZ496" s="36">
        <v>0</v>
      </c>
      <c r="FA496" s="36">
        <v>0</v>
      </c>
      <c r="FB496" s="36">
        <v>0</v>
      </c>
      <c r="FC496" s="36">
        <v>0</v>
      </c>
      <c r="FD496" s="36">
        <v>0</v>
      </c>
      <c r="FE496" s="36">
        <v>0</v>
      </c>
      <c r="FF496" s="36">
        <v>0</v>
      </c>
      <c r="FG496" s="36">
        <v>0</v>
      </c>
      <c r="FH496" s="36">
        <v>0</v>
      </c>
      <c r="FI496" s="36">
        <v>0</v>
      </c>
      <c r="FJ496" s="36">
        <v>0</v>
      </c>
      <c r="FK496" s="36">
        <v>0</v>
      </c>
      <c r="FL496" s="36">
        <v>0</v>
      </c>
      <c r="FM496" s="36">
        <v>0</v>
      </c>
      <c r="FN496" s="36">
        <v>0</v>
      </c>
      <c r="FO496" s="36">
        <v>0</v>
      </c>
      <c r="FP496" s="36">
        <v>0</v>
      </c>
      <c r="FQ496" s="36">
        <v>4529217</v>
      </c>
      <c r="FR496" s="36">
        <v>0</v>
      </c>
      <c r="FS496" s="37"/>
      <c r="FT496" s="39">
        <f t="shared" si="262"/>
        <v>69234</v>
      </c>
      <c r="FU496" s="39">
        <f t="shared" si="263"/>
        <v>1074</v>
      </c>
      <c r="FV496" s="39">
        <f t="shared" si="264"/>
        <v>0</v>
      </c>
      <c r="FW496" s="39">
        <f t="shared" si="265"/>
        <v>19889506</v>
      </c>
      <c r="FX496" s="39">
        <f t="shared" si="266"/>
        <v>0</v>
      </c>
      <c r="FY496" s="39">
        <f t="shared" si="267"/>
        <v>410252</v>
      </c>
      <c r="FZ496" s="39">
        <f t="shared" si="268"/>
        <v>0</v>
      </c>
      <c r="GA496" s="39">
        <f t="shared" si="269"/>
        <v>359808</v>
      </c>
      <c r="GB496" s="39">
        <f t="shared" si="270"/>
        <v>3108110</v>
      </c>
      <c r="GC496" s="39">
        <f t="shared" si="271"/>
        <v>0</v>
      </c>
      <c r="GD496" s="39">
        <f t="shared" si="272"/>
        <v>0</v>
      </c>
      <c r="GE496" s="39">
        <f t="shared" si="273"/>
        <v>0</v>
      </c>
      <c r="GF496" s="39"/>
      <c r="GG496" s="39"/>
      <c r="GH496" s="39">
        <f t="shared" si="274"/>
        <v>0</v>
      </c>
      <c r="GI496" s="39">
        <f t="shared" si="275"/>
        <v>0</v>
      </c>
      <c r="GJ496" s="39">
        <f t="shared" si="281"/>
        <v>23837984</v>
      </c>
      <c r="GK496" s="39"/>
      <c r="GL496" s="39">
        <f t="shared" si="277"/>
        <v>0</v>
      </c>
      <c r="GM496" s="39"/>
      <c r="GN496" s="39">
        <f t="shared" si="261"/>
        <v>0</v>
      </c>
      <c r="GO496" s="40">
        <f t="shared" si="278"/>
        <v>4529217</v>
      </c>
      <c r="GP496" s="40">
        <f t="shared" si="279"/>
        <v>28367201</v>
      </c>
      <c r="GQ496" s="40">
        <f t="shared" si="280"/>
        <v>28367201</v>
      </c>
      <c r="GR496" s="39" t="str">
        <f>IFERROR(VLOOKUP(CONCATENATE(C496,R496,S496),'Clientes Afectados'!$L$4:$M$249,2,0),"NO")</f>
        <v>NO</v>
      </c>
      <c r="GS496" s="64">
        <f t="shared" si="260"/>
        <v>31</v>
      </c>
      <c r="GT496" s="39" t="e">
        <f>+IF(GS496&gt;#REF!,"SI","NO")</f>
        <v>#REF!</v>
      </c>
    </row>
    <row r="497" spans="1:202" x14ac:dyDescent="0.25">
      <c r="A497" s="35">
        <v>42795</v>
      </c>
      <c r="B497" s="36">
        <v>1594986</v>
      </c>
      <c r="C497" s="36">
        <v>1263130</v>
      </c>
      <c r="D497" s="36">
        <v>1263130</v>
      </c>
      <c r="E497" s="37" t="s">
        <v>267</v>
      </c>
      <c r="F497" s="37" t="s">
        <v>229</v>
      </c>
      <c r="G497" s="37" t="s">
        <v>268</v>
      </c>
      <c r="H497" s="85" t="s">
        <v>231</v>
      </c>
      <c r="I497" s="37" t="s">
        <v>262</v>
      </c>
      <c r="J497" s="37" t="s">
        <v>233</v>
      </c>
      <c r="K497" s="37" t="s">
        <v>234</v>
      </c>
      <c r="L497" s="37" t="s">
        <v>235</v>
      </c>
      <c r="M497" s="37" t="s">
        <v>269</v>
      </c>
      <c r="N497" s="37" t="s">
        <v>270</v>
      </c>
      <c r="O497" s="37" t="s">
        <v>270</v>
      </c>
      <c r="P497" s="37" t="s">
        <v>239</v>
      </c>
      <c r="Q497" s="37" t="s">
        <v>240</v>
      </c>
      <c r="R497" s="38">
        <v>42769</v>
      </c>
      <c r="S497" s="38">
        <v>42800</v>
      </c>
      <c r="T497" s="38">
        <v>42801</v>
      </c>
      <c r="U497" s="36">
        <v>191947924</v>
      </c>
      <c r="V497" s="36">
        <v>25781</v>
      </c>
      <c r="W497" s="36">
        <v>0</v>
      </c>
      <c r="X497" s="36">
        <v>5075</v>
      </c>
      <c r="Y497" s="36">
        <v>0</v>
      </c>
      <c r="Z497" s="36">
        <v>0</v>
      </c>
      <c r="AA497" s="36">
        <v>0</v>
      </c>
      <c r="AB497" s="36">
        <v>0</v>
      </c>
      <c r="AC497" s="36">
        <v>0</v>
      </c>
      <c r="AD497" s="36">
        <v>51</v>
      </c>
      <c r="AE497" s="36">
        <v>52</v>
      </c>
      <c r="AF497" s="36">
        <v>51</v>
      </c>
      <c r="AG497" s="36">
        <v>50</v>
      </c>
      <c r="AH497" s="36">
        <v>0</v>
      </c>
      <c r="AI497" s="36">
        <v>1278</v>
      </c>
      <c r="AJ497" s="36">
        <v>0</v>
      </c>
      <c r="AK497" s="36">
        <v>1848804</v>
      </c>
      <c r="AL497" s="36"/>
      <c r="AM497" s="36"/>
      <c r="AN497" s="36">
        <v>0</v>
      </c>
      <c r="AO497" s="36"/>
      <c r="AP497" s="36"/>
      <c r="AQ497" s="36">
        <v>0</v>
      </c>
      <c r="AR497" s="36">
        <v>0</v>
      </c>
      <c r="AS497" s="36">
        <v>0</v>
      </c>
      <c r="AT497" s="36">
        <v>38135</v>
      </c>
      <c r="AU497" s="36">
        <v>0</v>
      </c>
      <c r="AV497" s="36">
        <v>0</v>
      </c>
      <c r="AW497" s="36"/>
      <c r="AX497" s="36">
        <v>0</v>
      </c>
      <c r="AY497" s="36">
        <v>32670</v>
      </c>
      <c r="AZ497" s="36">
        <v>287609</v>
      </c>
      <c r="BA497" s="36">
        <v>0</v>
      </c>
      <c r="BB497" s="36">
        <v>0</v>
      </c>
      <c r="BC497" s="36">
        <v>0</v>
      </c>
      <c r="BD497" s="36">
        <v>0</v>
      </c>
      <c r="BE497" s="36">
        <v>0</v>
      </c>
      <c r="BF497" s="36">
        <v>0</v>
      </c>
      <c r="BG497" s="36">
        <v>0</v>
      </c>
      <c r="BH497" s="36">
        <v>0</v>
      </c>
      <c r="BI497" s="36">
        <v>0</v>
      </c>
      <c r="BJ497" s="36">
        <v>0</v>
      </c>
      <c r="BK497" s="36">
        <v>0</v>
      </c>
      <c r="BL497" s="36">
        <v>0</v>
      </c>
      <c r="BM497" s="36">
        <v>0</v>
      </c>
      <c r="BN497" s="36">
        <v>0</v>
      </c>
      <c r="BO497" s="36">
        <v>0</v>
      </c>
      <c r="BP497" s="36">
        <v>0</v>
      </c>
      <c r="BQ497" s="36">
        <v>0</v>
      </c>
      <c r="BR497" s="36">
        <v>0</v>
      </c>
      <c r="BS497" s="36">
        <v>0</v>
      </c>
      <c r="BT497" s="36">
        <v>0</v>
      </c>
      <c r="BU497" s="36">
        <v>0</v>
      </c>
      <c r="BV497" s="36">
        <v>0</v>
      </c>
      <c r="BW497" s="36">
        <v>0</v>
      </c>
      <c r="BX497" s="36">
        <v>0</v>
      </c>
      <c r="BY497" s="36">
        <v>0</v>
      </c>
      <c r="BZ497" s="36">
        <v>0</v>
      </c>
      <c r="CA497" s="36">
        <v>0</v>
      </c>
      <c r="CB497" s="36">
        <v>0</v>
      </c>
      <c r="CC497" s="36">
        <v>0</v>
      </c>
      <c r="CD497" s="36">
        <v>1855879</v>
      </c>
      <c r="CE497" s="36">
        <v>2208496</v>
      </c>
      <c r="CF497" s="36">
        <v>0</v>
      </c>
      <c r="CG497" s="36">
        <v>352617</v>
      </c>
      <c r="CH497" s="36">
        <v>0</v>
      </c>
      <c r="CI497" s="36">
        <v>0</v>
      </c>
      <c r="CJ497" s="36">
        <v>0</v>
      </c>
      <c r="CK497" s="36">
        <v>0</v>
      </c>
      <c r="CL497" s="36">
        <v>352617</v>
      </c>
      <c r="CM497" s="36">
        <v>-2208496</v>
      </c>
      <c r="CN497" s="36">
        <v>0</v>
      </c>
      <c r="CO497" s="36">
        <v>0</v>
      </c>
      <c r="CP497" s="36">
        <v>0</v>
      </c>
      <c r="CQ497" s="36">
        <v>0</v>
      </c>
      <c r="CR497" s="36">
        <v>0</v>
      </c>
      <c r="CS497" s="36">
        <v>0</v>
      </c>
      <c r="CT497" s="36">
        <v>0</v>
      </c>
      <c r="CU497" s="36">
        <v>0</v>
      </c>
      <c r="CV497" s="36">
        <v>0</v>
      </c>
      <c r="CW497" s="36">
        <v>0</v>
      </c>
      <c r="CX497" s="36">
        <v>0</v>
      </c>
      <c r="CY497" s="36">
        <v>0</v>
      </c>
      <c r="CZ497" s="36">
        <v>0</v>
      </c>
      <c r="DA497" s="36">
        <v>0</v>
      </c>
      <c r="DB497" s="36">
        <v>0</v>
      </c>
      <c r="DC497" s="36">
        <v>0</v>
      </c>
      <c r="DD497" s="36">
        <v>0</v>
      </c>
      <c r="DE497" s="36">
        <v>-2208496</v>
      </c>
      <c r="DF497" s="36">
        <v>0</v>
      </c>
      <c r="DG497" s="36">
        <v>0</v>
      </c>
      <c r="DH497" s="36">
        <v>0</v>
      </c>
      <c r="DI497" s="36">
        <v>0</v>
      </c>
      <c r="DJ497" s="36">
        <v>0</v>
      </c>
      <c r="DK497" s="36">
        <v>0</v>
      </c>
      <c r="DL497" s="36">
        <v>0</v>
      </c>
      <c r="DM497" s="36">
        <v>0</v>
      </c>
      <c r="DN497" s="36">
        <v>0</v>
      </c>
      <c r="DO497" s="36">
        <v>0</v>
      </c>
      <c r="DP497" s="36">
        <v>0</v>
      </c>
      <c r="DQ497" s="36">
        <v>0</v>
      </c>
      <c r="DR497" s="36">
        <v>0</v>
      </c>
      <c r="DS497" s="36">
        <v>0</v>
      </c>
      <c r="DT497" s="36">
        <v>0</v>
      </c>
      <c r="DU497" s="36">
        <v>0</v>
      </c>
      <c r="DV497" s="36">
        <v>0</v>
      </c>
      <c r="DW497" s="36">
        <v>0</v>
      </c>
      <c r="DX497" s="36">
        <v>0</v>
      </c>
      <c r="DY497" s="36">
        <v>0</v>
      </c>
      <c r="DZ497" s="36">
        <v>0</v>
      </c>
      <c r="EA497" s="36">
        <v>0</v>
      </c>
      <c r="EB497" s="36">
        <v>0</v>
      </c>
      <c r="EC497" s="36">
        <v>0</v>
      </c>
      <c r="ED497" s="36">
        <v>0</v>
      </c>
      <c r="EE497" s="36">
        <v>0</v>
      </c>
      <c r="EF497" s="36">
        <v>0</v>
      </c>
      <c r="EG497" s="36">
        <v>0</v>
      </c>
      <c r="EH497" s="36">
        <v>0</v>
      </c>
      <c r="EI497" s="36">
        <v>0</v>
      </c>
      <c r="EJ497" s="36">
        <v>0</v>
      </c>
      <c r="EK497" s="36">
        <v>0</v>
      </c>
      <c r="EL497" s="36">
        <v>0</v>
      </c>
      <c r="EM497" s="36">
        <v>0</v>
      </c>
      <c r="EN497" s="36">
        <v>0</v>
      </c>
      <c r="EO497" s="36">
        <v>0</v>
      </c>
      <c r="EP497" s="36">
        <v>0</v>
      </c>
      <c r="EQ497" s="36">
        <v>0</v>
      </c>
      <c r="ER497" s="36">
        <v>0</v>
      </c>
      <c r="ES497" s="36">
        <v>0</v>
      </c>
      <c r="ET497" s="36">
        <v>0</v>
      </c>
      <c r="EU497" s="36">
        <v>0</v>
      </c>
      <c r="EV497" s="36">
        <v>0</v>
      </c>
      <c r="EW497" s="36">
        <v>0</v>
      </c>
      <c r="EX497" s="36">
        <v>0</v>
      </c>
      <c r="EY497" s="36">
        <v>0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0</v>
      </c>
      <c r="FF497" s="36">
        <v>0</v>
      </c>
      <c r="FG497" s="36">
        <v>0</v>
      </c>
      <c r="FH497" s="36">
        <v>0</v>
      </c>
      <c r="FI497" s="36">
        <v>0</v>
      </c>
      <c r="FJ497" s="36">
        <v>0</v>
      </c>
      <c r="FK497" s="36">
        <v>0</v>
      </c>
      <c r="FL497" s="36">
        <v>0</v>
      </c>
      <c r="FM497" s="36">
        <v>0</v>
      </c>
      <c r="FN497" s="36">
        <v>0</v>
      </c>
      <c r="FO497" s="36">
        <v>0</v>
      </c>
      <c r="FP497" s="36">
        <v>0</v>
      </c>
      <c r="FQ497" s="36">
        <v>352617</v>
      </c>
      <c r="FR497" s="36">
        <v>0</v>
      </c>
      <c r="FS497" s="37"/>
      <c r="FT497" s="39">
        <f t="shared" si="262"/>
        <v>0</v>
      </c>
      <c r="FU497" s="39">
        <f t="shared" si="263"/>
        <v>1074</v>
      </c>
      <c r="FV497" s="39">
        <f t="shared" si="264"/>
        <v>0</v>
      </c>
      <c r="FW497" s="39">
        <f t="shared" si="265"/>
        <v>1553617</v>
      </c>
      <c r="FX497" s="39">
        <f t="shared" si="266"/>
        <v>0</v>
      </c>
      <c r="FY497" s="39">
        <f t="shared" si="267"/>
        <v>32046</v>
      </c>
      <c r="FZ497" s="39">
        <f t="shared" si="268"/>
        <v>0</v>
      </c>
      <c r="GA497" s="39">
        <f t="shared" si="269"/>
        <v>27454</v>
      </c>
      <c r="GB497" s="39">
        <f t="shared" si="270"/>
        <v>241688</v>
      </c>
      <c r="GC497" s="39">
        <f t="shared" si="271"/>
        <v>0</v>
      </c>
      <c r="GD497" s="39">
        <f t="shared" si="272"/>
        <v>0</v>
      </c>
      <c r="GE497" s="39">
        <f t="shared" si="273"/>
        <v>0</v>
      </c>
      <c r="GF497" s="39"/>
      <c r="GG497" s="39"/>
      <c r="GH497" s="39">
        <f t="shared" si="274"/>
        <v>0</v>
      </c>
      <c r="GI497" s="39">
        <f t="shared" si="275"/>
        <v>0</v>
      </c>
      <c r="GJ497" s="39">
        <f t="shared" si="281"/>
        <v>1855879</v>
      </c>
      <c r="GK497" s="39"/>
      <c r="GL497" s="39">
        <f t="shared" si="277"/>
        <v>0</v>
      </c>
      <c r="GM497" s="39"/>
      <c r="GN497" s="39">
        <f t="shared" si="261"/>
        <v>0</v>
      </c>
      <c r="GO497" s="40">
        <f t="shared" si="278"/>
        <v>352617</v>
      </c>
      <c r="GP497" s="40">
        <f t="shared" si="279"/>
        <v>2208496</v>
      </c>
      <c r="GQ497" s="40">
        <f t="shared" si="280"/>
        <v>2208496</v>
      </c>
      <c r="GR497" s="39" t="str">
        <f>IFERROR(VLOOKUP(CONCATENATE(C497,R497,S497),'Clientes Afectados'!$L$4:$M$249,2,0),"NO")</f>
        <v>NO</v>
      </c>
      <c r="GS497" s="64">
        <f t="shared" si="260"/>
        <v>31</v>
      </c>
      <c r="GT497" s="39" t="e">
        <f>+IF(GS497&gt;#REF!,"SI","NO")</f>
        <v>#REF!</v>
      </c>
    </row>
    <row r="498" spans="1:202" x14ac:dyDescent="0.25">
      <c r="A498" s="35">
        <v>42795</v>
      </c>
      <c r="B498" s="36">
        <v>1594986</v>
      </c>
      <c r="C498" s="36">
        <v>1314153</v>
      </c>
      <c r="D498" s="36">
        <v>1314153</v>
      </c>
      <c r="E498" s="37" t="s">
        <v>271</v>
      </c>
      <c r="F498" s="37" t="s">
        <v>229</v>
      </c>
      <c r="G498" s="37" t="s">
        <v>272</v>
      </c>
      <c r="H498" s="85" t="s">
        <v>231</v>
      </c>
      <c r="I498" s="37" t="s">
        <v>262</v>
      </c>
      <c r="J498" s="37" t="s">
        <v>233</v>
      </c>
      <c r="K498" s="37" t="s">
        <v>234</v>
      </c>
      <c r="L498" s="37" t="s">
        <v>235</v>
      </c>
      <c r="M498" s="37" t="s">
        <v>245</v>
      </c>
      <c r="N498" s="37" t="s">
        <v>246</v>
      </c>
      <c r="O498" s="37" t="s">
        <v>246</v>
      </c>
      <c r="P498" s="37" t="s">
        <v>239</v>
      </c>
      <c r="Q498" s="37" t="s">
        <v>240</v>
      </c>
      <c r="R498" s="38">
        <v>42741</v>
      </c>
      <c r="S498" s="38">
        <v>42800</v>
      </c>
      <c r="T498" s="38">
        <v>42801</v>
      </c>
      <c r="U498" s="36">
        <v>191947924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31601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1278</v>
      </c>
      <c r="AJ498" s="36">
        <v>0</v>
      </c>
      <c r="AK498" s="36">
        <v>2266168</v>
      </c>
      <c r="AL498" s="36"/>
      <c r="AM498" s="36"/>
      <c r="AN498" s="36">
        <v>0</v>
      </c>
      <c r="AO498" s="36"/>
      <c r="AP498" s="36"/>
      <c r="AQ498" s="36">
        <v>0</v>
      </c>
      <c r="AR498" s="36">
        <v>0</v>
      </c>
      <c r="AS498" s="36">
        <v>0</v>
      </c>
      <c r="AT498" s="36">
        <v>0</v>
      </c>
      <c r="AU498" s="36">
        <v>0</v>
      </c>
      <c r="AV498" s="36">
        <v>0</v>
      </c>
      <c r="AW498" s="36"/>
      <c r="AX498" s="36">
        <v>0</v>
      </c>
      <c r="AY498" s="36">
        <v>74238</v>
      </c>
      <c r="AZ498" s="36">
        <v>0</v>
      </c>
      <c r="BA498" s="36">
        <v>0</v>
      </c>
      <c r="BB498" s="36">
        <v>0</v>
      </c>
      <c r="BC498" s="36">
        <v>0</v>
      </c>
      <c r="BD498" s="36">
        <v>0</v>
      </c>
      <c r="BE498" s="36">
        <v>0</v>
      </c>
      <c r="BF498" s="36">
        <v>0</v>
      </c>
      <c r="BG498" s="36">
        <v>0</v>
      </c>
      <c r="BH498" s="36">
        <v>0</v>
      </c>
      <c r="BI498" s="36">
        <v>0</v>
      </c>
      <c r="BJ498" s="36">
        <v>0</v>
      </c>
      <c r="BK498" s="36">
        <v>0</v>
      </c>
      <c r="BL498" s="36">
        <v>0</v>
      </c>
      <c r="BM498" s="36">
        <v>0</v>
      </c>
      <c r="BN498" s="36">
        <v>0</v>
      </c>
      <c r="BO498" s="36">
        <v>0</v>
      </c>
      <c r="BP498" s="36">
        <v>0</v>
      </c>
      <c r="BQ498" s="36">
        <v>0</v>
      </c>
      <c r="BR498" s="36">
        <v>0</v>
      </c>
      <c r="BS498" s="36">
        <v>0</v>
      </c>
      <c r="BT498" s="36">
        <v>0</v>
      </c>
      <c r="BU498" s="36">
        <v>0</v>
      </c>
      <c r="BV498" s="36">
        <v>0</v>
      </c>
      <c r="BW498" s="36">
        <v>0</v>
      </c>
      <c r="BX498" s="36">
        <v>0</v>
      </c>
      <c r="BY498" s="36">
        <v>0</v>
      </c>
      <c r="BZ498" s="36">
        <v>0</v>
      </c>
      <c r="CA498" s="36">
        <v>0</v>
      </c>
      <c r="CB498" s="36">
        <v>0</v>
      </c>
      <c r="CC498" s="36">
        <v>0</v>
      </c>
      <c r="CD498" s="36">
        <v>1967802</v>
      </c>
      <c r="CE498" s="36">
        <v>2341684</v>
      </c>
      <c r="CF498" s="36">
        <v>0</v>
      </c>
      <c r="CG498" s="36">
        <v>373882</v>
      </c>
      <c r="CH498" s="36">
        <v>0</v>
      </c>
      <c r="CI498" s="36">
        <v>0</v>
      </c>
      <c r="CJ498" s="36">
        <v>0</v>
      </c>
      <c r="CK498" s="36">
        <v>0</v>
      </c>
      <c r="CL498" s="36">
        <v>373882</v>
      </c>
      <c r="CM498" s="36">
        <v>-2341684</v>
      </c>
      <c r="CN498" s="36">
        <v>0</v>
      </c>
      <c r="CO498" s="36">
        <v>0</v>
      </c>
      <c r="CP498" s="36">
        <v>0</v>
      </c>
      <c r="CQ498" s="36">
        <v>0</v>
      </c>
      <c r="CR498" s="36">
        <v>0</v>
      </c>
      <c r="CS498" s="36">
        <v>0</v>
      </c>
      <c r="CT498" s="36">
        <v>0</v>
      </c>
      <c r="CU498" s="36">
        <v>0</v>
      </c>
      <c r="CV498" s="36">
        <v>0</v>
      </c>
      <c r="CW498" s="36">
        <v>0</v>
      </c>
      <c r="CX498" s="36">
        <v>0</v>
      </c>
      <c r="CY498" s="36">
        <v>0</v>
      </c>
      <c r="CZ498" s="36">
        <v>0</v>
      </c>
      <c r="DA498" s="36">
        <v>0</v>
      </c>
      <c r="DB498" s="36">
        <v>0</v>
      </c>
      <c r="DC498" s="36">
        <v>0</v>
      </c>
      <c r="DD498" s="36">
        <v>0</v>
      </c>
      <c r="DE498" s="36">
        <v>-2341684</v>
      </c>
      <c r="DF498" s="36">
        <v>0</v>
      </c>
      <c r="DG498" s="36">
        <v>0</v>
      </c>
      <c r="DH498" s="36">
        <v>0</v>
      </c>
      <c r="DI498" s="36">
        <v>0</v>
      </c>
      <c r="DJ498" s="36">
        <v>0</v>
      </c>
      <c r="DK498" s="36">
        <v>0</v>
      </c>
      <c r="DL498" s="36">
        <v>0</v>
      </c>
      <c r="DM498" s="36">
        <v>0</v>
      </c>
      <c r="DN498" s="36">
        <v>0</v>
      </c>
      <c r="DO498" s="36">
        <v>0</v>
      </c>
      <c r="DP498" s="36">
        <v>0</v>
      </c>
      <c r="DQ498" s="36">
        <v>0</v>
      </c>
      <c r="DR498" s="36">
        <v>0</v>
      </c>
      <c r="DS498" s="36">
        <v>0</v>
      </c>
      <c r="DT498" s="36">
        <v>0</v>
      </c>
      <c r="DU498" s="36">
        <v>0</v>
      </c>
      <c r="DV498" s="36">
        <v>0</v>
      </c>
      <c r="DW498" s="36">
        <v>0</v>
      </c>
      <c r="DX498" s="36">
        <v>0</v>
      </c>
      <c r="DY498" s="36">
        <v>0</v>
      </c>
      <c r="DZ498" s="36">
        <v>0</v>
      </c>
      <c r="EA498" s="36">
        <v>0</v>
      </c>
      <c r="EB498" s="36">
        <v>0</v>
      </c>
      <c r="EC498" s="36">
        <v>0</v>
      </c>
      <c r="ED498" s="36">
        <v>0</v>
      </c>
      <c r="EE498" s="36">
        <v>0</v>
      </c>
      <c r="EF498" s="36">
        <v>0</v>
      </c>
      <c r="EG498" s="36">
        <v>0</v>
      </c>
      <c r="EH498" s="36">
        <v>0</v>
      </c>
      <c r="EI498" s="36">
        <v>0</v>
      </c>
      <c r="EJ498" s="36">
        <v>0</v>
      </c>
      <c r="EK498" s="36">
        <v>0</v>
      </c>
      <c r="EL498" s="36">
        <v>0</v>
      </c>
      <c r="EM498" s="36">
        <v>0</v>
      </c>
      <c r="EN498" s="36">
        <v>0</v>
      </c>
      <c r="EO498" s="36">
        <v>0</v>
      </c>
      <c r="EP498" s="36">
        <v>0</v>
      </c>
      <c r="EQ498" s="36">
        <v>0</v>
      </c>
      <c r="ER498" s="36">
        <v>0</v>
      </c>
      <c r="ES498" s="36">
        <v>0</v>
      </c>
      <c r="ET498" s="36">
        <v>0</v>
      </c>
      <c r="EU498" s="36">
        <v>0</v>
      </c>
      <c r="EV498" s="36">
        <v>0</v>
      </c>
      <c r="EW498" s="36">
        <v>0</v>
      </c>
      <c r="EX498" s="36">
        <v>0</v>
      </c>
      <c r="EY498" s="36">
        <v>0</v>
      </c>
      <c r="EZ498" s="36">
        <v>0</v>
      </c>
      <c r="FA498" s="36">
        <v>0</v>
      </c>
      <c r="FB498" s="36">
        <v>0</v>
      </c>
      <c r="FC498" s="36">
        <v>0</v>
      </c>
      <c r="FD498" s="36">
        <v>0</v>
      </c>
      <c r="FE498" s="36">
        <v>0</v>
      </c>
      <c r="FF498" s="36">
        <v>0</v>
      </c>
      <c r="FG498" s="36">
        <v>0</v>
      </c>
      <c r="FH498" s="36">
        <v>0</v>
      </c>
      <c r="FI498" s="36">
        <v>0</v>
      </c>
      <c r="FJ498" s="36">
        <v>0</v>
      </c>
      <c r="FK498" s="36">
        <v>0</v>
      </c>
      <c r="FL498" s="36">
        <v>0</v>
      </c>
      <c r="FM498" s="36">
        <v>0</v>
      </c>
      <c r="FN498" s="36">
        <v>0</v>
      </c>
      <c r="FO498" s="36">
        <v>0</v>
      </c>
      <c r="FP498" s="36">
        <v>0</v>
      </c>
      <c r="FQ498" s="36">
        <v>373882</v>
      </c>
      <c r="FR498" s="36">
        <v>0</v>
      </c>
      <c r="FS498" s="37"/>
      <c r="FT498" s="39">
        <f t="shared" si="262"/>
        <v>0</v>
      </c>
      <c r="FU498" s="39">
        <f t="shared" si="263"/>
        <v>1074</v>
      </c>
      <c r="FV498" s="39">
        <f t="shared" si="264"/>
        <v>0</v>
      </c>
      <c r="FW498" s="39">
        <f t="shared" si="265"/>
        <v>1904343</v>
      </c>
      <c r="FX498" s="39">
        <f t="shared" si="266"/>
        <v>0</v>
      </c>
      <c r="FY498" s="39">
        <f t="shared" si="267"/>
        <v>0</v>
      </c>
      <c r="FZ498" s="39">
        <f t="shared" si="268"/>
        <v>0</v>
      </c>
      <c r="GA498" s="39">
        <f t="shared" si="269"/>
        <v>62385</v>
      </c>
      <c r="GB498" s="39">
        <f t="shared" si="270"/>
        <v>0</v>
      </c>
      <c r="GC498" s="39">
        <f t="shared" si="271"/>
        <v>0</v>
      </c>
      <c r="GD498" s="39">
        <f t="shared" si="272"/>
        <v>0</v>
      </c>
      <c r="GE498" s="39">
        <f t="shared" si="273"/>
        <v>0</v>
      </c>
      <c r="GF498" s="39"/>
      <c r="GG498" s="39"/>
      <c r="GH498" s="39">
        <f t="shared" si="274"/>
        <v>0</v>
      </c>
      <c r="GI498" s="39">
        <f t="shared" si="275"/>
        <v>0</v>
      </c>
      <c r="GJ498" s="39">
        <f t="shared" si="281"/>
        <v>1967802</v>
      </c>
      <c r="GK498" s="39"/>
      <c r="GL498" s="39">
        <f t="shared" si="277"/>
        <v>0</v>
      </c>
      <c r="GM498" s="39"/>
      <c r="GN498" s="39">
        <f t="shared" si="261"/>
        <v>0</v>
      </c>
      <c r="GO498" s="40">
        <f t="shared" si="278"/>
        <v>373882</v>
      </c>
      <c r="GP498" s="40">
        <f t="shared" si="279"/>
        <v>2341684</v>
      </c>
      <c r="GQ498" s="40">
        <f t="shared" si="280"/>
        <v>2341684</v>
      </c>
      <c r="GR498" s="39" t="str">
        <f>IFERROR(VLOOKUP(CONCATENATE(C498,R498,S498),'Clientes Afectados'!$L$4:$M$249,2,0),"NO")</f>
        <v>NO</v>
      </c>
      <c r="GS498" s="64">
        <f t="shared" si="260"/>
        <v>59</v>
      </c>
      <c r="GT498" s="39" t="e">
        <f>+IF(GS498&gt;#REF!,"SI","NO")</f>
        <v>#REF!</v>
      </c>
    </row>
    <row r="499" spans="1:202" x14ac:dyDescent="0.25">
      <c r="A499" s="35">
        <v>42795</v>
      </c>
      <c r="B499" s="36">
        <v>1594986</v>
      </c>
      <c r="C499" s="36">
        <v>1314156</v>
      </c>
      <c r="D499" s="36">
        <v>1314156</v>
      </c>
      <c r="E499" s="37" t="s">
        <v>273</v>
      </c>
      <c r="F499" s="37" t="s">
        <v>229</v>
      </c>
      <c r="G499" s="37" t="s">
        <v>274</v>
      </c>
      <c r="H499" s="85" t="s">
        <v>231</v>
      </c>
      <c r="I499" s="37" t="s">
        <v>262</v>
      </c>
      <c r="J499" s="37" t="s">
        <v>233</v>
      </c>
      <c r="K499" s="37" t="s">
        <v>234</v>
      </c>
      <c r="L499" s="37" t="s">
        <v>235</v>
      </c>
      <c r="M499" s="37" t="s">
        <v>245</v>
      </c>
      <c r="N499" s="37" t="s">
        <v>245</v>
      </c>
      <c r="O499" s="37" t="s">
        <v>245</v>
      </c>
      <c r="P499" s="37" t="s">
        <v>239</v>
      </c>
      <c r="Q499" s="37" t="s">
        <v>240</v>
      </c>
      <c r="R499" s="38">
        <v>42769</v>
      </c>
      <c r="S499" s="38">
        <v>42800</v>
      </c>
      <c r="T499" s="38">
        <v>42801</v>
      </c>
      <c r="U499" s="36">
        <v>191947924</v>
      </c>
      <c r="V499" s="36">
        <v>38610</v>
      </c>
      <c r="W499" s="36">
        <v>0</v>
      </c>
      <c r="X499" s="36">
        <v>13383</v>
      </c>
      <c r="Y499" s="36">
        <v>0</v>
      </c>
      <c r="Z499" s="36">
        <v>0</v>
      </c>
      <c r="AA499" s="36">
        <v>0</v>
      </c>
      <c r="AB499" s="36">
        <v>0</v>
      </c>
      <c r="AC499" s="36">
        <v>0</v>
      </c>
      <c r="AD499" s="36">
        <v>55</v>
      </c>
      <c r="AE499" s="36">
        <v>54</v>
      </c>
      <c r="AF499" s="36">
        <v>54</v>
      </c>
      <c r="AG499" s="36">
        <v>54</v>
      </c>
      <c r="AH499" s="36">
        <v>120392</v>
      </c>
      <c r="AI499" s="36">
        <v>1278</v>
      </c>
      <c r="AJ499" s="36">
        <v>0</v>
      </c>
      <c r="AK499" s="36">
        <v>2768797</v>
      </c>
      <c r="AL499" s="36"/>
      <c r="AM499" s="36"/>
      <c r="AN499" s="36">
        <v>0</v>
      </c>
      <c r="AO499" s="36"/>
      <c r="AP499" s="36"/>
      <c r="AQ499" s="36">
        <v>0</v>
      </c>
      <c r="AR499" s="36">
        <v>0</v>
      </c>
      <c r="AS499" s="36">
        <v>0</v>
      </c>
      <c r="AT499" s="36">
        <v>57110</v>
      </c>
      <c r="AU499" s="36">
        <v>0</v>
      </c>
      <c r="AV499" s="36">
        <v>0</v>
      </c>
      <c r="AW499" s="36"/>
      <c r="AX499" s="36">
        <v>0</v>
      </c>
      <c r="AY499" s="36">
        <v>34241</v>
      </c>
      <c r="AZ499" s="36">
        <v>310617</v>
      </c>
      <c r="BA499" s="36">
        <v>0</v>
      </c>
      <c r="BB499" s="36">
        <v>0</v>
      </c>
      <c r="BC499" s="36">
        <v>0</v>
      </c>
      <c r="BD499" s="36">
        <v>0</v>
      </c>
      <c r="BE499" s="36">
        <v>0</v>
      </c>
      <c r="BF499" s="36">
        <v>0</v>
      </c>
      <c r="BG499" s="36">
        <v>0</v>
      </c>
      <c r="BH499" s="36">
        <v>0</v>
      </c>
      <c r="BI499" s="36">
        <v>0</v>
      </c>
      <c r="BJ499" s="36">
        <v>0</v>
      </c>
      <c r="BK499" s="36">
        <v>0</v>
      </c>
      <c r="BL499" s="36">
        <v>0</v>
      </c>
      <c r="BM499" s="36">
        <v>0</v>
      </c>
      <c r="BN499" s="36">
        <v>0</v>
      </c>
      <c r="BO499" s="36">
        <v>0</v>
      </c>
      <c r="BP499" s="36">
        <v>0</v>
      </c>
      <c r="BQ499" s="36">
        <v>0</v>
      </c>
      <c r="BR499" s="36">
        <v>0</v>
      </c>
      <c r="BS499" s="36">
        <v>0</v>
      </c>
      <c r="BT499" s="36">
        <v>0</v>
      </c>
      <c r="BU499" s="36">
        <v>0</v>
      </c>
      <c r="BV499" s="36">
        <v>0</v>
      </c>
      <c r="BW499" s="36">
        <v>0</v>
      </c>
      <c r="BX499" s="36">
        <v>0</v>
      </c>
      <c r="BY499" s="36">
        <v>0</v>
      </c>
      <c r="BZ499" s="36">
        <v>0</v>
      </c>
      <c r="CA499" s="36">
        <v>0</v>
      </c>
      <c r="CB499" s="36">
        <v>0</v>
      </c>
      <c r="CC499" s="36">
        <v>0</v>
      </c>
      <c r="CD499" s="36">
        <v>2766753</v>
      </c>
      <c r="CE499" s="36">
        <v>3292436</v>
      </c>
      <c r="CF499" s="36">
        <v>0</v>
      </c>
      <c r="CG499" s="36">
        <v>525683</v>
      </c>
      <c r="CH499" s="36">
        <v>0</v>
      </c>
      <c r="CI499" s="36">
        <v>0</v>
      </c>
      <c r="CJ499" s="36">
        <v>0</v>
      </c>
      <c r="CK499" s="36">
        <v>0</v>
      </c>
      <c r="CL499" s="36">
        <v>525683</v>
      </c>
      <c r="CM499" s="36">
        <v>-3292436</v>
      </c>
      <c r="CN499" s="36">
        <v>0</v>
      </c>
      <c r="CO499" s="36">
        <v>0</v>
      </c>
      <c r="CP499" s="36">
        <v>0</v>
      </c>
      <c r="CQ499" s="36">
        <v>0</v>
      </c>
      <c r="CR499" s="36">
        <v>0</v>
      </c>
      <c r="CS499" s="36">
        <v>0</v>
      </c>
      <c r="CT499" s="36">
        <v>0</v>
      </c>
      <c r="CU499" s="36">
        <v>0</v>
      </c>
      <c r="CV499" s="36">
        <v>0</v>
      </c>
      <c r="CW499" s="36">
        <v>0</v>
      </c>
      <c r="CX499" s="36">
        <v>0</v>
      </c>
      <c r="CY499" s="36">
        <v>0</v>
      </c>
      <c r="CZ499" s="36">
        <v>0</v>
      </c>
      <c r="DA499" s="36">
        <v>0</v>
      </c>
      <c r="DB499" s="36">
        <v>0</v>
      </c>
      <c r="DC499" s="36">
        <v>0</v>
      </c>
      <c r="DD499" s="36">
        <v>0</v>
      </c>
      <c r="DE499" s="36">
        <v>-3292436</v>
      </c>
      <c r="DF499" s="36">
        <v>0</v>
      </c>
      <c r="DG499" s="36">
        <v>0</v>
      </c>
      <c r="DH499" s="36">
        <v>0</v>
      </c>
      <c r="DI499" s="36">
        <v>0</v>
      </c>
      <c r="DJ499" s="36">
        <v>0</v>
      </c>
      <c r="DK499" s="36">
        <v>0</v>
      </c>
      <c r="DL499" s="36">
        <v>0</v>
      </c>
      <c r="DM499" s="36">
        <v>0</v>
      </c>
      <c r="DN499" s="36">
        <v>0</v>
      </c>
      <c r="DO499" s="36">
        <v>0</v>
      </c>
      <c r="DP499" s="36">
        <v>0</v>
      </c>
      <c r="DQ499" s="36">
        <v>0</v>
      </c>
      <c r="DR499" s="36">
        <v>0</v>
      </c>
      <c r="DS499" s="36">
        <v>0</v>
      </c>
      <c r="DT499" s="36">
        <v>0</v>
      </c>
      <c r="DU499" s="36">
        <v>0</v>
      </c>
      <c r="DV499" s="36">
        <v>0</v>
      </c>
      <c r="DW499" s="36">
        <v>0</v>
      </c>
      <c r="DX499" s="36">
        <v>0</v>
      </c>
      <c r="DY499" s="36">
        <v>0</v>
      </c>
      <c r="DZ499" s="36">
        <v>0</v>
      </c>
      <c r="EA499" s="36">
        <v>0</v>
      </c>
      <c r="EB499" s="36">
        <v>0</v>
      </c>
      <c r="EC499" s="36">
        <v>0</v>
      </c>
      <c r="ED499" s="36">
        <v>0</v>
      </c>
      <c r="EE499" s="36">
        <v>0</v>
      </c>
      <c r="EF499" s="36">
        <v>0</v>
      </c>
      <c r="EG499" s="36">
        <v>0</v>
      </c>
      <c r="EH499" s="36">
        <v>0</v>
      </c>
      <c r="EI499" s="36">
        <v>0</v>
      </c>
      <c r="EJ499" s="36">
        <v>0</v>
      </c>
      <c r="EK499" s="36">
        <v>0</v>
      </c>
      <c r="EL499" s="36">
        <v>0</v>
      </c>
      <c r="EM499" s="36">
        <v>0</v>
      </c>
      <c r="EN499" s="36">
        <v>0</v>
      </c>
      <c r="EO499" s="36">
        <v>0</v>
      </c>
      <c r="EP499" s="36">
        <v>0</v>
      </c>
      <c r="EQ499" s="36">
        <v>0</v>
      </c>
      <c r="ER499" s="36">
        <v>0</v>
      </c>
      <c r="ES499" s="36">
        <v>0</v>
      </c>
      <c r="ET499" s="36">
        <v>0</v>
      </c>
      <c r="EU499" s="36">
        <v>0</v>
      </c>
      <c r="EV499" s="36">
        <v>0</v>
      </c>
      <c r="EW499" s="36">
        <v>0</v>
      </c>
      <c r="EX499" s="36">
        <v>0</v>
      </c>
      <c r="EY499" s="36">
        <v>0</v>
      </c>
      <c r="EZ499" s="36">
        <v>0</v>
      </c>
      <c r="FA499" s="36">
        <v>0</v>
      </c>
      <c r="FB499" s="36">
        <v>0</v>
      </c>
      <c r="FC499" s="36">
        <v>0</v>
      </c>
      <c r="FD499" s="36">
        <v>0</v>
      </c>
      <c r="FE499" s="36">
        <v>0</v>
      </c>
      <c r="FF499" s="36">
        <v>0</v>
      </c>
      <c r="FG499" s="36">
        <v>0</v>
      </c>
      <c r="FH499" s="36">
        <v>0</v>
      </c>
      <c r="FI499" s="36">
        <v>0</v>
      </c>
      <c r="FJ499" s="36">
        <v>0</v>
      </c>
      <c r="FK499" s="36">
        <v>0</v>
      </c>
      <c r="FL499" s="36">
        <v>0</v>
      </c>
      <c r="FM499" s="36">
        <v>0</v>
      </c>
      <c r="FN499" s="36">
        <v>0</v>
      </c>
      <c r="FO499" s="36">
        <v>0</v>
      </c>
      <c r="FP499" s="36">
        <v>0</v>
      </c>
      <c r="FQ499" s="36">
        <v>525683</v>
      </c>
      <c r="FR499" s="36">
        <v>0</v>
      </c>
      <c r="FS499" s="37"/>
      <c r="FT499" s="39">
        <f t="shared" si="262"/>
        <v>101170</v>
      </c>
      <c r="FU499" s="39">
        <f t="shared" si="263"/>
        <v>1074</v>
      </c>
      <c r="FV499" s="39">
        <f t="shared" si="264"/>
        <v>0</v>
      </c>
      <c r="FW499" s="39">
        <f t="shared" si="265"/>
        <v>2326720</v>
      </c>
      <c r="FX499" s="39">
        <f t="shared" si="266"/>
        <v>0</v>
      </c>
      <c r="FY499" s="39">
        <f t="shared" si="267"/>
        <v>47992</v>
      </c>
      <c r="FZ499" s="39">
        <f t="shared" si="268"/>
        <v>0</v>
      </c>
      <c r="GA499" s="39">
        <f t="shared" si="269"/>
        <v>28774</v>
      </c>
      <c r="GB499" s="39">
        <f t="shared" si="270"/>
        <v>261023</v>
      </c>
      <c r="GC499" s="39">
        <f t="shared" si="271"/>
        <v>0</v>
      </c>
      <c r="GD499" s="39">
        <f t="shared" si="272"/>
        <v>0</v>
      </c>
      <c r="GE499" s="39">
        <f t="shared" si="273"/>
        <v>0</v>
      </c>
      <c r="GF499" s="39"/>
      <c r="GG499" s="39"/>
      <c r="GH499" s="39">
        <f t="shared" si="274"/>
        <v>0</v>
      </c>
      <c r="GI499" s="39">
        <f t="shared" si="275"/>
        <v>0</v>
      </c>
      <c r="GJ499" s="39">
        <f t="shared" si="281"/>
        <v>2766753</v>
      </c>
      <c r="GK499" s="39"/>
      <c r="GL499" s="39">
        <f t="shared" si="277"/>
        <v>0</v>
      </c>
      <c r="GM499" s="39"/>
      <c r="GN499" s="39">
        <f t="shared" si="261"/>
        <v>0</v>
      </c>
      <c r="GO499" s="40">
        <f t="shared" si="278"/>
        <v>525683</v>
      </c>
      <c r="GP499" s="40">
        <f t="shared" si="279"/>
        <v>3292436</v>
      </c>
      <c r="GQ499" s="40">
        <f t="shared" si="280"/>
        <v>3292436</v>
      </c>
      <c r="GR499" s="39" t="str">
        <f>IFERROR(VLOOKUP(CONCATENATE(C499,R499,S499),'Clientes Afectados'!$L$4:$M$249,2,0),"NO")</f>
        <v>NO</v>
      </c>
      <c r="GS499" s="64">
        <f t="shared" si="260"/>
        <v>31</v>
      </c>
      <c r="GT499" s="39" t="e">
        <f>+IF(GS499&gt;#REF!,"SI","NO")</f>
        <v>#REF!</v>
      </c>
    </row>
    <row r="500" spans="1:202" x14ac:dyDescent="0.25">
      <c r="A500" s="35">
        <v>42795</v>
      </c>
      <c r="B500" s="36">
        <v>1594986</v>
      </c>
      <c r="C500" s="36">
        <v>1386062</v>
      </c>
      <c r="D500" s="36">
        <v>1386062</v>
      </c>
      <c r="E500" s="37" t="s">
        <v>351</v>
      </c>
      <c r="F500" s="37" t="s">
        <v>229</v>
      </c>
      <c r="G500" s="37" t="s">
        <v>334</v>
      </c>
      <c r="H500" s="85" t="s">
        <v>231</v>
      </c>
      <c r="I500" s="37" t="s">
        <v>262</v>
      </c>
      <c r="J500" s="37" t="s">
        <v>233</v>
      </c>
      <c r="K500" s="37" t="s">
        <v>234</v>
      </c>
      <c r="L500" s="37" t="s">
        <v>235</v>
      </c>
      <c r="M500" s="37" t="s">
        <v>245</v>
      </c>
      <c r="N500" s="37" t="s">
        <v>246</v>
      </c>
      <c r="O500" s="37" t="s">
        <v>246</v>
      </c>
      <c r="P500" s="37" t="s">
        <v>239</v>
      </c>
      <c r="Q500" s="37" t="s">
        <v>240</v>
      </c>
      <c r="R500" s="38">
        <v>42769</v>
      </c>
      <c r="S500" s="38">
        <v>42800</v>
      </c>
      <c r="T500" s="38">
        <v>42801</v>
      </c>
      <c r="U500" s="36">
        <v>191947924</v>
      </c>
      <c r="V500" s="36">
        <v>108635</v>
      </c>
      <c r="W500" s="36">
        <v>0</v>
      </c>
      <c r="X500" s="36">
        <v>29022</v>
      </c>
      <c r="Y500" s="36">
        <v>0</v>
      </c>
      <c r="Z500" s="36">
        <v>0</v>
      </c>
      <c r="AA500" s="36">
        <v>0</v>
      </c>
      <c r="AB500" s="36">
        <v>0</v>
      </c>
      <c r="AC500" s="36">
        <v>0</v>
      </c>
      <c r="AD500" s="36">
        <v>179</v>
      </c>
      <c r="AE500" s="36">
        <v>268</v>
      </c>
      <c r="AF500" s="36">
        <v>178</v>
      </c>
      <c r="AG500" s="36">
        <v>186</v>
      </c>
      <c r="AH500" s="36">
        <v>0</v>
      </c>
      <c r="AI500" s="36">
        <v>1278</v>
      </c>
      <c r="AJ500" s="36">
        <v>0</v>
      </c>
      <c r="AK500" s="36">
        <v>7790422</v>
      </c>
      <c r="AL500" s="36"/>
      <c r="AM500" s="36"/>
      <c r="AN500" s="36">
        <v>0</v>
      </c>
      <c r="AO500" s="36"/>
      <c r="AP500" s="36"/>
      <c r="AQ500" s="36">
        <v>0</v>
      </c>
      <c r="AR500" s="36">
        <v>0</v>
      </c>
      <c r="AS500" s="36">
        <v>0</v>
      </c>
      <c r="AT500" s="36">
        <v>160689</v>
      </c>
      <c r="AU500" s="36">
        <v>0</v>
      </c>
      <c r="AV500" s="36">
        <v>0</v>
      </c>
      <c r="AW500" s="36"/>
      <c r="AX500" s="36">
        <v>0</v>
      </c>
      <c r="AY500" s="36">
        <v>168379</v>
      </c>
      <c r="AZ500" s="36">
        <v>1072781</v>
      </c>
      <c r="BA500" s="36">
        <v>0</v>
      </c>
      <c r="BB500" s="36">
        <v>0</v>
      </c>
      <c r="BC500" s="36">
        <v>0</v>
      </c>
      <c r="BD500" s="36">
        <v>0</v>
      </c>
      <c r="BE500" s="36">
        <v>0</v>
      </c>
      <c r="BF500" s="36">
        <v>0</v>
      </c>
      <c r="BG500" s="36">
        <v>0</v>
      </c>
      <c r="BH500" s="36">
        <v>0</v>
      </c>
      <c r="BI500" s="36">
        <v>0</v>
      </c>
      <c r="BJ500" s="36">
        <v>0</v>
      </c>
      <c r="BK500" s="36">
        <v>0</v>
      </c>
      <c r="BL500" s="36">
        <v>0</v>
      </c>
      <c r="BM500" s="36">
        <v>0</v>
      </c>
      <c r="BN500" s="36">
        <v>0</v>
      </c>
      <c r="BO500" s="36">
        <v>0</v>
      </c>
      <c r="BP500" s="36">
        <v>0</v>
      </c>
      <c r="BQ500" s="36">
        <v>0</v>
      </c>
      <c r="BR500" s="36">
        <v>0</v>
      </c>
      <c r="BS500" s="36">
        <v>0</v>
      </c>
      <c r="BT500" s="36">
        <v>0</v>
      </c>
      <c r="BU500" s="36">
        <v>0</v>
      </c>
      <c r="BV500" s="36">
        <v>0</v>
      </c>
      <c r="BW500" s="36">
        <v>0</v>
      </c>
      <c r="BX500" s="36">
        <v>0</v>
      </c>
      <c r="BY500" s="36">
        <v>0</v>
      </c>
      <c r="BZ500" s="36">
        <v>0</v>
      </c>
      <c r="CA500" s="36">
        <v>0</v>
      </c>
      <c r="CB500" s="36">
        <v>0</v>
      </c>
      <c r="CC500" s="36">
        <v>0</v>
      </c>
      <c r="CD500" s="36">
        <v>7725672</v>
      </c>
      <c r="CE500" s="36">
        <v>9193550</v>
      </c>
      <c r="CF500" s="36">
        <v>0</v>
      </c>
      <c r="CG500" s="36">
        <v>1467878</v>
      </c>
      <c r="CH500" s="36">
        <v>0</v>
      </c>
      <c r="CI500" s="36">
        <v>0</v>
      </c>
      <c r="CJ500" s="36">
        <v>0</v>
      </c>
      <c r="CK500" s="36">
        <v>0</v>
      </c>
      <c r="CL500" s="36">
        <v>1467878</v>
      </c>
      <c r="CM500" s="36">
        <v>-9193550</v>
      </c>
      <c r="CN500" s="36">
        <v>0</v>
      </c>
      <c r="CO500" s="36">
        <v>0</v>
      </c>
      <c r="CP500" s="36">
        <v>0</v>
      </c>
      <c r="CQ500" s="36">
        <v>0</v>
      </c>
      <c r="CR500" s="36">
        <v>0</v>
      </c>
      <c r="CS500" s="36">
        <v>0</v>
      </c>
      <c r="CT500" s="36">
        <v>0</v>
      </c>
      <c r="CU500" s="36">
        <v>0</v>
      </c>
      <c r="CV500" s="36">
        <v>0</v>
      </c>
      <c r="CW500" s="36">
        <v>0</v>
      </c>
      <c r="CX500" s="36">
        <v>0</v>
      </c>
      <c r="CY500" s="36">
        <v>0</v>
      </c>
      <c r="CZ500" s="36">
        <v>0</v>
      </c>
      <c r="DA500" s="36">
        <v>0</v>
      </c>
      <c r="DB500" s="36">
        <v>0</v>
      </c>
      <c r="DC500" s="36">
        <v>0</v>
      </c>
      <c r="DD500" s="36">
        <v>0</v>
      </c>
      <c r="DE500" s="36">
        <v>-9193550</v>
      </c>
      <c r="DF500" s="36">
        <v>0</v>
      </c>
      <c r="DG500" s="36">
        <v>0</v>
      </c>
      <c r="DH500" s="36">
        <v>0</v>
      </c>
      <c r="DI500" s="36">
        <v>0</v>
      </c>
      <c r="DJ500" s="36">
        <v>0</v>
      </c>
      <c r="DK500" s="36">
        <v>0</v>
      </c>
      <c r="DL500" s="36">
        <v>0</v>
      </c>
      <c r="DM500" s="36">
        <v>0</v>
      </c>
      <c r="DN500" s="36">
        <v>0</v>
      </c>
      <c r="DO500" s="36">
        <v>0</v>
      </c>
      <c r="DP500" s="36">
        <v>0</v>
      </c>
      <c r="DQ500" s="36">
        <v>0</v>
      </c>
      <c r="DR500" s="36">
        <v>0</v>
      </c>
      <c r="DS500" s="36">
        <v>0</v>
      </c>
      <c r="DT500" s="36">
        <v>0</v>
      </c>
      <c r="DU500" s="36">
        <v>0</v>
      </c>
      <c r="DV500" s="36">
        <v>0</v>
      </c>
      <c r="DW500" s="36">
        <v>0</v>
      </c>
      <c r="DX500" s="36">
        <v>0</v>
      </c>
      <c r="DY500" s="36">
        <v>0</v>
      </c>
      <c r="DZ500" s="36">
        <v>0</v>
      </c>
      <c r="EA500" s="36">
        <v>0</v>
      </c>
      <c r="EB500" s="36">
        <v>0</v>
      </c>
      <c r="EC500" s="36">
        <v>0</v>
      </c>
      <c r="ED500" s="36">
        <v>0</v>
      </c>
      <c r="EE500" s="36">
        <v>0</v>
      </c>
      <c r="EF500" s="36">
        <v>0</v>
      </c>
      <c r="EG500" s="36">
        <v>0</v>
      </c>
      <c r="EH500" s="36">
        <v>0</v>
      </c>
      <c r="EI500" s="36">
        <v>0</v>
      </c>
      <c r="EJ500" s="36">
        <v>0</v>
      </c>
      <c r="EK500" s="36">
        <v>0</v>
      </c>
      <c r="EL500" s="36">
        <v>0</v>
      </c>
      <c r="EM500" s="36">
        <v>0</v>
      </c>
      <c r="EN500" s="36">
        <v>0</v>
      </c>
      <c r="EO500" s="36">
        <v>0</v>
      </c>
      <c r="EP500" s="36">
        <v>0</v>
      </c>
      <c r="EQ500" s="36">
        <v>0</v>
      </c>
      <c r="ER500" s="36">
        <v>0</v>
      </c>
      <c r="ES500" s="36">
        <v>0</v>
      </c>
      <c r="ET500" s="36">
        <v>0</v>
      </c>
      <c r="EU500" s="36">
        <v>0</v>
      </c>
      <c r="EV500" s="36">
        <v>0</v>
      </c>
      <c r="EW500" s="36">
        <v>0</v>
      </c>
      <c r="EX500" s="36">
        <v>0</v>
      </c>
      <c r="EY500" s="36">
        <v>0</v>
      </c>
      <c r="EZ500" s="36">
        <v>0</v>
      </c>
      <c r="FA500" s="36">
        <v>0</v>
      </c>
      <c r="FB500" s="36">
        <v>0</v>
      </c>
      <c r="FC500" s="36">
        <v>0</v>
      </c>
      <c r="FD500" s="36">
        <v>0</v>
      </c>
      <c r="FE500" s="36">
        <v>0</v>
      </c>
      <c r="FF500" s="36">
        <v>0</v>
      </c>
      <c r="FG500" s="36">
        <v>0</v>
      </c>
      <c r="FH500" s="36">
        <v>0</v>
      </c>
      <c r="FI500" s="36">
        <v>0</v>
      </c>
      <c r="FJ500" s="36">
        <v>0</v>
      </c>
      <c r="FK500" s="36">
        <v>0</v>
      </c>
      <c r="FL500" s="36">
        <v>0</v>
      </c>
      <c r="FM500" s="36">
        <v>0</v>
      </c>
      <c r="FN500" s="36">
        <v>0</v>
      </c>
      <c r="FO500" s="36">
        <v>0</v>
      </c>
      <c r="FP500" s="36">
        <v>0</v>
      </c>
      <c r="FQ500" s="36">
        <v>1467878</v>
      </c>
      <c r="FR500" s="36">
        <v>0</v>
      </c>
      <c r="FS500" s="37"/>
      <c r="FT500" s="39">
        <f t="shared" si="262"/>
        <v>0</v>
      </c>
      <c r="FU500" s="39">
        <f t="shared" si="263"/>
        <v>1074</v>
      </c>
      <c r="FV500" s="39">
        <f t="shared" si="264"/>
        <v>0</v>
      </c>
      <c r="FW500" s="39">
        <f t="shared" si="265"/>
        <v>6546573</v>
      </c>
      <c r="FX500" s="39">
        <f t="shared" si="266"/>
        <v>0</v>
      </c>
      <c r="FY500" s="39">
        <f t="shared" si="267"/>
        <v>135033</v>
      </c>
      <c r="FZ500" s="39">
        <f t="shared" si="268"/>
        <v>0</v>
      </c>
      <c r="GA500" s="39">
        <f t="shared" si="269"/>
        <v>141495</v>
      </c>
      <c r="GB500" s="39">
        <f t="shared" si="270"/>
        <v>901497</v>
      </c>
      <c r="GC500" s="39">
        <f t="shared" si="271"/>
        <v>0</v>
      </c>
      <c r="GD500" s="39">
        <f t="shared" si="272"/>
        <v>0</v>
      </c>
      <c r="GE500" s="39">
        <f t="shared" si="273"/>
        <v>0</v>
      </c>
      <c r="GF500" s="39"/>
      <c r="GG500" s="39"/>
      <c r="GH500" s="39">
        <f t="shared" si="274"/>
        <v>0</v>
      </c>
      <c r="GI500" s="39">
        <f t="shared" si="275"/>
        <v>0</v>
      </c>
      <c r="GJ500" s="39">
        <f t="shared" si="281"/>
        <v>7725672</v>
      </c>
      <c r="GK500" s="39"/>
      <c r="GL500" s="39">
        <f t="shared" si="277"/>
        <v>0</v>
      </c>
      <c r="GM500" s="39"/>
      <c r="GN500" s="39">
        <f t="shared" si="261"/>
        <v>0</v>
      </c>
      <c r="GO500" s="40">
        <f t="shared" si="278"/>
        <v>1467878</v>
      </c>
      <c r="GP500" s="40">
        <f t="shared" si="279"/>
        <v>9193550</v>
      </c>
      <c r="GQ500" s="40">
        <f t="shared" si="280"/>
        <v>9193550</v>
      </c>
      <c r="GR500" s="39" t="str">
        <f>IFERROR(VLOOKUP(CONCATENATE(C500,R500,S500),'Clientes Afectados'!$L$4:$M$249,2,0),"NO")</f>
        <v>NO</v>
      </c>
      <c r="GS500" s="64">
        <f t="shared" si="260"/>
        <v>31</v>
      </c>
      <c r="GT500" s="39" t="e">
        <f>+IF(GS500&gt;#REF!,"SI","NO")</f>
        <v>#REF!</v>
      </c>
    </row>
    <row r="501" spans="1:202" x14ac:dyDescent="0.25">
      <c r="A501" s="35">
        <v>42795</v>
      </c>
      <c r="B501" s="36">
        <v>1594986</v>
      </c>
      <c r="C501" s="36">
        <v>1459358</v>
      </c>
      <c r="D501" s="36">
        <v>1459358</v>
      </c>
      <c r="E501" s="37" t="s">
        <v>275</v>
      </c>
      <c r="F501" s="37" t="s">
        <v>229</v>
      </c>
      <c r="G501" s="37" t="s">
        <v>276</v>
      </c>
      <c r="H501" s="85" t="s">
        <v>231</v>
      </c>
      <c r="I501" s="37" t="s">
        <v>262</v>
      </c>
      <c r="J501" s="37" t="s">
        <v>233</v>
      </c>
      <c r="K501" s="37" t="s">
        <v>234</v>
      </c>
      <c r="L501" s="37" t="s">
        <v>235</v>
      </c>
      <c r="M501" s="37" t="s">
        <v>252</v>
      </c>
      <c r="N501" s="37" t="s">
        <v>253</v>
      </c>
      <c r="O501" s="37" t="s">
        <v>253</v>
      </c>
      <c r="P501" s="37" t="s">
        <v>239</v>
      </c>
      <c r="Q501" s="37" t="s">
        <v>240</v>
      </c>
      <c r="R501" s="38">
        <v>42769</v>
      </c>
      <c r="S501" s="38">
        <v>42800</v>
      </c>
      <c r="T501" s="38">
        <v>42801</v>
      </c>
      <c r="U501" s="36">
        <v>191947924</v>
      </c>
      <c r="V501" s="36">
        <v>41572</v>
      </c>
      <c r="W501" s="36">
        <v>0</v>
      </c>
      <c r="X501" s="36">
        <v>13758</v>
      </c>
      <c r="Y501" s="36">
        <v>0</v>
      </c>
      <c r="Z501" s="36">
        <v>0</v>
      </c>
      <c r="AA501" s="36">
        <v>0</v>
      </c>
      <c r="AB501" s="36">
        <v>0</v>
      </c>
      <c r="AC501" s="36">
        <v>0</v>
      </c>
      <c r="AD501" s="36">
        <v>100</v>
      </c>
      <c r="AE501" s="36">
        <v>125</v>
      </c>
      <c r="AF501" s="36">
        <v>94</v>
      </c>
      <c r="AG501" s="36">
        <v>94</v>
      </c>
      <c r="AH501" s="36">
        <v>0</v>
      </c>
      <c r="AI501" s="36">
        <v>1278</v>
      </c>
      <c r="AJ501" s="36">
        <v>0</v>
      </c>
      <c r="AK501" s="36">
        <v>2981207</v>
      </c>
      <c r="AL501" s="36"/>
      <c r="AM501" s="36"/>
      <c r="AN501" s="36">
        <v>0</v>
      </c>
      <c r="AO501" s="36"/>
      <c r="AP501" s="36"/>
      <c r="AQ501" s="36">
        <v>0</v>
      </c>
      <c r="AR501" s="36">
        <v>0</v>
      </c>
      <c r="AS501" s="36">
        <v>0</v>
      </c>
      <c r="AT501" s="36">
        <v>61492</v>
      </c>
      <c r="AU501" s="36">
        <v>0</v>
      </c>
      <c r="AV501" s="36">
        <v>0</v>
      </c>
      <c r="AW501" s="36"/>
      <c r="AX501" s="36">
        <v>0</v>
      </c>
      <c r="AY501" s="36">
        <v>78535</v>
      </c>
      <c r="AZ501" s="36">
        <v>543581</v>
      </c>
      <c r="BA501" s="36">
        <v>0</v>
      </c>
      <c r="BB501" s="36">
        <v>0</v>
      </c>
      <c r="BC501" s="36">
        <v>0</v>
      </c>
      <c r="BD501" s="36">
        <v>0</v>
      </c>
      <c r="BE501" s="36">
        <v>0</v>
      </c>
      <c r="BF501" s="36">
        <v>0</v>
      </c>
      <c r="BG501" s="36">
        <v>0</v>
      </c>
      <c r="BH501" s="36">
        <v>0</v>
      </c>
      <c r="BI501" s="36">
        <v>0</v>
      </c>
      <c r="BJ501" s="36">
        <v>0</v>
      </c>
      <c r="BK501" s="36">
        <v>0</v>
      </c>
      <c r="BL501" s="36">
        <v>0</v>
      </c>
      <c r="BM501" s="36">
        <v>0</v>
      </c>
      <c r="BN501" s="36">
        <v>0</v>
      </c>
      <c r="BO501" s="36">
        <v>0</v>
      </c>
      <c r="BP501" s="36">
        <v>0</v>
      </c>
      <c r="BQ501" s="36">
        <v>0</v>
      </c>
      <c r="BR501" s="36">
        <v>0</v>
      </c>
      <c r="BS501" s="36">
        <v>0</v>
      </c>
      <c r="BT501" s="36">
        <v>0</v>
      </c>
      <c r="BU501" s="36">
        <v>0</v>
      </c>
      <c r="BV501" s="36">
        <v>0</v>
      </c>
      <c r="BW501" s="36">
        <v>0</v>
      </c>
      <c r="BX501" s="36">
        <v>0</v>
      </c>
      <c r="BY501" s="36">
        <v>0</v>
      </c>
      <c r="BZ501" s="36">
        <v>0</v>
      </c>
      <c r="CA501" s="36">
        <v>0</v>
      </c>
      <c r="CB501" s="36">
        <v>0</v>
      </c>
      <c r="CC501" s="36">
        <v>0</v>
      </c>
      <c r="CD501" s="36">
        <v>3080751</v>
      </c>
      <c r="CE501" s="36">
        <v>3666094</v>
      </c>
      <c r="CF501" s="36">
        <v>0</v>
      </c>
      <c r="CG501" s="36">
        <v>585343</v>
      </c>
      <c r="CH501" s="36">
        <v>0</v>
      </c>
      <c r="CI501" s="36">
        <v>0</v>
      </c>
      <c r="CJ501" s="36">
        <v>0</v>
      </c>
      <c r="CK501" s="36">
        <v>0</v>
      </c>
      <c r="CL501" s="36">
        <v>585343</v>
      </c>
      <c r="CM501" s="36">
        <v>-3666094</v>
      </c>
      <c r="CN501" s="36">
        <v>0</v>
      </c>
      <c r="CO501" s="36">
        <v>0</v>
      </c>
      <c r="CP501" s="36">
        <v>0</v>
      </c>
      <c r="CQ501" s="36">
        <v>0</v>
      </c>
      <c r="CR501" s="36">
        <v>0</v>
      </c>
      <c r="CS501" s="36">
        <v>0</v>
      </c>
      <c r="CT501" s="36">
        <v>0</v>
      </c>
      <c r="CU501" s="36">
        <v>0</v>
      </c>
      <c r="CV501" s="36">
        <v>0</v>
      </c>
      <c r="CW501" s="36">
        <v>0</v>
      </c>
      <c r="CX501" s="36">
        <v>0</v>
      </c>
      <c r="CY501" s="36">
        <v>0</v>
      </c>
      <c r="CZ501" s="36">
        <v>0</v>
      </c>
      <c r="DA501" s="36">
        <v>0</v>
      </c>
      <c r="DB501" s="36">
        <v>0</v>
      </c>
      <c r="DC501" s="36">
        <v>0</v>
      </c>
      <c r="DD501" s="36">
        <v>0</v>
      </c>
      <c r="DE501" s="36">
        <v>-3666094</v>
      </c>
      <c r="DF501" s="36">
        <v>0</v>
      </c>
      <c r="DG501" s="36">
        <v>0</v>
      </c>
      <c r="DH501" s="36">
        <v>0</v>
      </c>
      <c r="DI501" s="36">
        <v>0</v>
      </c>
      <c r="DJ501" s="36">
        <v>0</v>
      </c>
      <c r="DK501" s="36">
        <v>0</v>
      </c>
      <c r="DL501" s="36">
        <v>0</v>
      </c>
      <c r="DM501" s="36">
        <v>0</v>
      </c>
      <c r="DN501" s="36">
        <v>0</v>
      </c>
      <c r="DO501" s="36">
        <v>0</v>
      </c>
      <c r="DP501" s="36">
        <v>0</v>
      </c>
      <c r="DQ501" s="36">
        <v>0</v>
      </c>
      <c r="DR501" s="36">
        <v>0</v>
      </c>
      <c r="DS501" s="36">
        <v>0</v>
      </c>
      <c r="DT501" s="36">
        <v>0</v>
      </c>
      <c r="DU501" s="36">
        <v>0</v>
      </c>
      <c r="DV501" s="36">
        <v>0</v>
      </c>
      <c r="DW501" s="36">
        <v>0</v>
      </c>
      <c r="DX501" s="36">
        <v>0</v>
      </c>
      <c r="DY501" s="36">
        <v>0</v>
      </c>
      <c r="DZ501" s="36">
        <v>0</v>
      </c>
      <c r="EA501" s="36">
        <v>0</v>
      </c>
      <c r="EB501" s="36">
        <v>0</v>
      </c>
      <c r="EC501" s="36">
        <v>0</v>
      </c>
      <c r="ED501" s="36">
        <v>0</v>
      </c>
      <c r="EE501" s="36">
        <v>0</v>
      </c>
      <c r="EF501" s="36">
        <v>0</v>
      </c>
      <c r="EG501" s="36">
        <v>0</v>
      </c>
      <c r="EH501" s="36">
        <v>0</v>
      </c>
      <c r="EI501" s="36">
        <v>0</v>
      </c>
      <c r="EJ501" s="36">
        <v>0</v>
      </c>
      <c r="EK501" s="36">
        <v>0</v>
      </c>
      <c r="EL501" s="36">
        <v>0</v>
      </c>
      <c r="EM501" s="36">
        <v>0</v>
      </c>
      <c r="EN501" s="36">
        <v>0</v>
      </c>
      <c r="EO501" s="36">
        <v>0</v>
      </c>
      <c r="EP501" s="36">
        <v>0</v>
      </c>
      <c r="EQ501" s="36">
        <v>0</v>
      </c>
      <c r="ER501" s="36">
        <v>0</v>
      </c>
      <c r="ES501" s="36">
        <v>0</v>
      </c>
      <c r="ET501" s="36">
        <v>0</v>
      </c>
      <c r="EU501" s="36">
        <v>0</v>
      </c>
      <c r="EV501" s="36">
        <v>0</v>
      </c>
      <c r="EW501" s="36">
        <v>0</v>
      </c>
      <c r="EX501" s="36">
        <v>0</v>
      </c>
      <c r="EY501" s="36">
        <v>0</v>
      </c>
      <c r="EZ501" s="36">
        <v>0</v>
      </c>
      <c r="FA501" s="36">
        <v>0</v>
      </c>
      <c r="FB501" s="36">
        <v>0</v>
      </c>
      <c r="FC501" s="36">
        <v>0</v>
      </c>
      <c r="FD501" s="36">
        <v>0</v>
      </c>
      <c r="FE501" s="36">
        <v>0</v>
      </c>
      <c r="FF501" s="36">
        <v>0</v>
      </c>
      <c r="FG501" s="36">
        <v>0</v>
      </c>
      <c r="FH501" s="36">
        <v>0</v>
      </c>
      <c r="FI501" s="36">
        <v>0</v>
      </c>
      <c r="FJ501" s="36">
        <v>0</v>
      </c>
      <c r="FK501" s="36">
        <v>0</v>
      </c>
      <c r="FL501" s="36">
        <v>0</v>
      </c>
      <c r="FM501" s="36">
        <v>0</v>
      </c>
      <c r="FN501" s="36">
        <v>0</v>
      </c>
      <c r="FO501" s="36">
        <v>0</v>
      </c>
      <c r="FP501" s="36">
        <v>0</v>
      </c>
      <c r="FQ501" s="36">
        <v>585343</v>
      </c>
      <c r="FR501" s="36">
        <v>0</v>
      </c>
      <c r="FS501" s="37"/>
      <c r="FT501" s="39">
        <f t="shared" si="262"/>
        <v>0</v>
      </c>
      <c r="FU501" s="39">
        <f t="shared" si="263"/>
        <v>1074</v>
      </c>
      <c r="FV501" s="39">
        <f t="shared" si="264"/>
        <v>0</v>
      </c>
      <c r="FW501" s="39">
        <f t="shared" si="265"/>
        <v>2505216</v>
      </c>
      <c r="FX501" s="39">
        <f t="shared" si="266"/>
        <v>0</v>
      </c>
      <c r="FY501" s="39">
        <f t="shared" si="267"/>
        <v>51674</v>
      </c>
      <c r="FZ501" s="39">
        <f t="shared" si="268"/>
        <v>0</v>
      </c>
      <c r="GA501" s="39">
        <f t="shared" si="269"/>
        <v>65996</v>
      </c>
      <c r="GB501" s="39">
        <f t="shared" si="270"/>
        <v>456791</v>
      </c>
      <c r="GC501" s="39">
        <f t="shared" si="271"/>
        <v>0</v>
      </c>
      <c r="GD501" s="39">
        <f t="shared" si="272"/>
        <v>0</v>
      </c>
      <c r="GE501" s="39">
        <f t="shared" si="273"/>
        <v>0</v>
      </c>
      <c r="GF501" s="39"/>
      <c r="GG501" s="39"/>
      <c r="GH501" s="39">
        <f t="shared" si="274"/>
        <v>0</v>
      </c>
      <c r="GI501" s="39">
        <f t="shared" si="275"/>
        <v>0</v>
      </c>
      <c r="GJ501" s="39">
        <f t="shared" si="281"/>
        <v>3080751</v>
      </c>
      <c r="GK501" s="39"/>
      <c r="GL501" s="39">
        <f t="shared" si="277"/>
        <v>0</v>
      </c>
      <c r="GM501" s="39"/>
      <c r="GN501" s="39">
        <f t="shared" si="261"/>
        <v>0</v>
      </c>
      <c r="GO501" s="40">
        <f t="shared" si="278"/>
        <v>585343</v>
      </c>
      <c r="GP501" s="40">
        <f t="shared" si="279"/>
        <v>3666094</v>
      </c>
      <c r="GQ501" s="40">
        <f t="shared" si="280"/>
        <v>3666094</v>
      </c>
      <c r="GR501" s="39" t="str">
        <f>IFERROR(VLOOKUP(CONCATENATE(C501,R501,S501),'Clientes Afectados'!$L$4:$M$249,2,0),"NO")</f>
        <v>NO</v>
      </c>
      <c r="GS501" s="64">
        <f t="shared" si="260"/>
        <v>31</v>
      </c>
      <c r="GT501" s="39" t="e">
        <f>+IF(GS501&gt;#REF!,"SI","NO")</f>
        <v>#REF!</v>
      </c>
    </row>
    <row r="502" spans="1:202" x14ac:dyDescent="0.25">
      <c r="A502" s="35">
        <v>42795</v>
      </c>
      <c r="B502" s="36">
        <v>1594986</v>
      </c>
      <c r="C502" s="36">
        <v>1486848</v>
      </c>
      <c r="D502" s="36">
        <v>1486848</v>
      </c>
      <c r="E502" s="37" t="s">
        <v>352</v>
      </c>
      <c r="F502" s="37" t="s">
        <v>229</v>
      </c>
      <c r="G502" s="37" t="s">
        <v>336</v>
      </c>
      <c r="H502" s="85" t="s">
        <v>231</v>
      </c>
      <c r="I502" s="37" t="s">
        <v>262</v>
      </c>
      <c r="J502" s="37" t="s">
        <v>337</v>
      </c>
      <c r="K502" s="37" t="s">
        <v>234</v>
      </c>
      <c r="L502" s="37" t="s">
        <v>235</v>
      </c>
      <c r="M502" s="37" t="s">
        <v>338</v>
      </c>
      <c r="N502" s="37" t="s">
        <v>339</v>
      </c>
      <c r="O502" s="37" t="s">
        <v>339</v>
      </c>
      <c r="P502" s="37" t="s">
        <v>239</v>
      </c>
      <c r="Q502" s="37" t="s">
        <v>240</v>
      </c>
      <c r="R502" s="38">
        <v>42769</v>
      </c>
      <c r="S502" s="38">
        <v>42800</v>
      </c>
      <c r="T502" s="38">
        <v>42801</v>
      </c>
      <c r="U502" s="36">
        <v>191947924</v>
      </c>
      <c r="V502" s="36">
        <v>186350</v>
      </c>
      <c r="W502" s="36">
        <v>0</v>
      </c>
      <c r="X502" s="36">
        <v>40800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541</v>
      </c>
      <c r="AE502" s="36">
        <v>543</v>
      </c>
      <c r="AF502" s="36">
        <v>507</v>
      </c>
      <c r="AG502" s="36">
        <v>367</v>
      </c>
      <c r="AH502" s="36">
        <v>0</v>
      </c>
      <c r="AI502" s="36">
        <v>1278</v>
      </c>
      <c r="AJ502" s="36">
        <v>0</v>
      </c>
      <c r="AK502" s="36">
        <v>13363512</v>
      </c>
      <c r="AL502" s="36"/>
      <c r="AM502" s="36"/>
      <c r="AN502" s="36">
        <v>0</v>
      </c>
      <c r="AO502" s="36"/>
      <c r="AP502" s="36"/>
      <c r="AQ502" s="36">
        <v>0</v>
      </c>
      <c r="AR502" s="36">
        <v>0</v>
      </c>
      <c r="AS502" s="36">
        <v>0</v>
      </c>
      <c r="AT502" s="36">
        <v>275643</v>
      </c>
      <c r="AU502" s="36">
        <v>0</v>
      </c>
      <c r="AV502" s="36">
        <v>0</v>
      </c>
      <c r="AW502" s="36"/>
      <c r="AX502" s="36">
        <v>0</v>
      </c>
      <c r="AY502" s="36">
        <v>579969</v>
      </c>
      <c r="AZ502" s="36">
        <v>2298640</v>
      </c>
      <c r="BA502" s="36">
        <v>0</v>
      </c>
      <c r="BB502" s="36">
        <v>0</v>
      </c>
      <c r="BC502" s="36">
        <v>0</v>
      </c>
      <c r="BD502" s="36">
        <v>0</v>
      </c>
      <c r="BE502" s="36">
        <v>0</v>
      </c>
      <c r="BF502" s="36">
        <v>0</v>
      </c>
      <c r="BG502" s="36">
        <v>0</v>
      </c>
      <c r="BH502" s="36">
        <v>0</v>
      </c>
      <c r="BI502" s="36">
        <v>0</v>
      </c>
      <c r="BJ502" s="36">
        <v>0</v>
      </c>
      <c r="BK502" s="36">
        <v>0</v>
      </c>
      <c r="BL502" s="36">
        <v>0</v>
      </c>
      <c r="BM502" s="36">
        <v>0</v>
      </c>
      <c r="BN502" s="36">
        <v>0</v>
      </c>
      <c r="BO502" s="36">
        <v>0</v>
      </c>
      <c r="BP502" s="36">
        <v>0</v>
      </c>
      <c r="BQ502" s="36">
        <v>0</v>
      </c>
      <c r="BR502" s="36">
        <v>0</v>
      </c>
      <c r="BS502" s="36">
        <v>0</v>
      </c>
      <c r="BT502" s="36">
        <v>0</v>
      </c>
      <c r="BU502" s="36">
        <v>0</v>
      </c>
      <c r="BV502" s="36">
        <v>0</v>
      </c>
      <c r="BW502" s="36">
        <v>0</v>
      </c>
      <c r="BX502" s="36">
        <v>0</v>
      </c>
      <c r="BY502" s="36">
        <v>0</v>
      </c>
      <c r="BZ502" s="36">
        <v>0</v>
      </c>
      <c r="CA502" s="36">
        <v>0</v>
      </c>
      <c r="CB502" s="36">
        <v>0</v>
      </c>
      <c r="CC502" s="36">
        <v>0</v>
      </c>
      <c r="CD502" s="36">
        <v>13881548</v>
      </c>
      <c r="CE502" s="36">
        <v>16519042</v>
      </c>
      <c r="CF502" s="36">
        <v>0</v>
      </c>
      <c r="CG502" s="36">
        <v>2637494</v>
      </c>
      <c r="CH502" s="36">
        <v>0</v>
      </c>
      <c r="CI502" s="36">
        <v>0</v>
      </c>
      <c r="CJ502" s="36">
        <v>0</v>
      </c>
      <c r="CK502" s="36">
        <v>0</v>
      </c>
      <c r="CL502" s="36">
        <v>2637494</v>
      </c>
      <c r="CM502" s="36">
        <v>-16519042</v>
      </c>
      <c r="CN502" s="36">
        <v>0</v>
      </c>
      <c r="CO502" s="36">
        <v>0</v>
      </c>
      <c r="CP502" s="36">
        <v>0</v>
      </c>
      <c r="CQ502" s="36">
        <v>0</v>
      </c>
      <c r="CR502" s="36">
        <v>0</v>
      </c>
      <c r="CS502" s="36">
        <v>0</v>
      </c>
      <c r="CT502" s="36">
        <v>0</v>
      </c>
      <c r="CU502" s="36">
        <v>0</v>
      </c>
      <c r="CV502" s="36">
        <v>0</v>
      </c>
      <c r="CW502" s="36">
        <v>0</v>
      </c>
      <c r="CX502" s="36">
        <v>0</v>
      </c>
      <c r="CY502" s="36">
        <v>0</v>
      </c>
      <c r="CZ502" s="36">
        <v>0</v>
      </c>
      <c r="DA502" s="36">
        <v>0</v>
      </c>
      <c r="DB502" s="36">
        <v>0</v>
      </c>
      <c r="DC502" s="36">
        <v>0</v>
      </c>
      <c r="DD502" s="36">
        <v>0</v>
      </c>
      <c r="DE502" s="36">
        <v>-16519042</v>
      </c>
      <c r="DF502" s="36">
        <v>0</v>
      </c>
      <c r="DG502" s="36">
        <v>0</v>
      </c>
      <c r="DH502" s="36">
        <v>0</v>
      </c>
      <c r="DI502" s="36">
        <v>0</v>
      </c>
      <c r="DJ502" s="36">
        <v>0</v>
      </c>
      <c r="DK502" s="36">
        <v>0</v>
      </c>
      <c r="DL502" s="36">
        <v>0</v>
      </c>
      <c r="DM502" s="36">
        <v>0</v>
      </c>
      <c r="DN502" s="36">
        <v>0</v>
      </c>
      <c r="DO502" s="36">
        <v>0</v>
      </c>
      <c r="DP502" s="36">
        <v>0</v>
      </c>
      <c r="DQ502" s="36">
        <v>0</v>
      </c>
      <c r="DR502" s="36">
        <v>0</v>
      </c>
      <c r="DS502" s="36">
        <v>0</v>
      </c>
      <c r="DT502" s="36">
        <v>0</v>
      </c>
      <c r="DU502" s="36">
        <v>0</v>
      </c>
      <c r="DV502" s="36">
        <v>0</v>
      </c>
      <c r="DW502" s="36">
        <v>0</v>
      </c>
      <c r="DX502" s="36">
        <v>0</v>
      </c>
      <c r="DY502" s="36">
        <v>0</v>
      </c>
      <c r="DZ502" s="36">
        <v>0</v>
      </c>
      <c r="EA502" s="36">
        <v>0</v>
      </c>
      <c r="EB502" s="36">
        <v>0</v>
      </c>
      <c r="EC502" s="36">
        <v>0</v>
      </c>
      <c r="ED502" s="36">
        <v>0</v>
      </c>
      <c r="EE502" s="36">
        <v>0</v>
      </c>
      <c r="EF502" s="36">
        <v>0</v>
      </c>
      <c r="EG502" s="36">
        <v>0</v>
      </c>
      <c r="EH502" s="36">
        <v>0</v>
      </c>
      <c r="EI502" s="36">
        <v>0</v>
      </c>
      <c r="EJ502" s="36">
        <v>0</v>
      </c>
      <c r="EK502" s="36">
        <v>0</v>
      </c>
      <c r="EL502" s="36">
        <v>0</v>
      </c>
      <c r="EM502" s="36">
        <v>0</v>
      </c>
      <c r="EN502" s="36">
        <v>0</v>
      </c>
      <c r="EO502" s="36">
        <v>0</v>
      </c>
      <c r="EP502" s="36">
        <v>0</v>
      </c>
      <c r="EQ502" s="36">
        <v>0</v>
      </c>
      <c r="ER502" s="36">
        <v>0</v>
      </c>
      <c r="ES502" s="36">
        <v>0</v>
      </c>
      <c r="ET502" s="36">
        <v>0</v>
      </c>
      <c r="EU502" s="36">
        <v>0</v>
      </c>
      <c r="EV502" s="36">
        <v>0</v>
      </c>
      <c r="EW502" s="36">
        <v>0</v>
      </c>
      <c r="EX502" s="36">
        <v>0</v>
      </c>
      <c r="EY502" s="36">
        <v>0</v>
      </c>
      <c r="EZ502" s="36">
        <v>0</v>
      </c>
      <c r="FA502" s="36">
        <v>0</v>
      </c>
      <c r="FB502" s="36">
        <v>0</v>
      </c>
      <c r="FC502" s="36">
        <v>0</v>
      </c>
      <c r="FD502" s="36">
        <v>0</v>
      </c>
      <c r="FE502" s="36">
        <v>0</v>
      </c>
      <c r="FF502" s="36">
        <v>0</v>
      </c>
      <c r="FG502" s="36">
        <v>0</v>
      </c>
      <c r="FH502" s="36">
        <v>0</v>
      </c>
      <c r="FI502" s="36">
        <v>0</v>
      </c>
      <c r="FJ502" s="36">
        <v>0</v>
      </c>
      <c r="FK502" s="36">
        <v>0</v>
      </c>
      <c r="FL502" s="36">
        <v>0</v>
      </c>
      <c r="FM502" s="36">
        <v>0</v>
      </c>
      <c r="FN502" s="36">
        <v>0</v>
      </c>
      <c r="FO502" s="36">
        <v>0</v>
      </c>
      <c r="FP502" s="36">
        <v>0</v>
      </c>
      <c r="FQ502" s="36">
        <v>2637494</v>
      </c>
      <c r="FR502" s="36">
        <v>0</v>
      </c>
      <c r="FS502" s="37"/>
      <c r="FT502" s="39">
        <f t="shared" si="262"/>
        <v>0</v>
      </c>
      <c r="FU502" s="39">
        <f t="shared" si="263"/>
        <v>1074</v>
      </c>
      <c r="FV502" s="39">
        <f t="shared" si="264"/>
        <v>0</v>
      </c>
      <c r="FW502" s="39">
        <f t="shared" si="265"/>
        <v>11229842</v>
      </c>
      <c r="FX502" s="39">
        <f t="shared" si="266"/>
        <v>0</v>
      </c>
      <c r="FY502" s="39">
        <f t="shared" si="267"/>
        <v>231633</v>
      </c>
      <c r="FZ502" s="39">
        <f t="shared" si="268"/>
        <v>0</v>
      </c>
      <c r="GA502" s="39">
        <f t="shared" si="269"/>
        <v>487369</v>
      </c>
      <c r="GB502" s="39">
        <f t="shared" si="270"/>
        <v>1931630</v>
      </c>
      <c r="GC502" s="39">
        <f t="shared" si="271"/>
        <v>0</v>
      </c>
      <c r="GD502" s="39">
        <f t="shared" si="272"/>
        <v>0</v>
      </c>
      <c r="GE502" s="39">
        <f t="shared" si="273"/>
        <v>0</v>
      </c>
      <c r="GF502" s="39"/>
      <c r="GG502" s="39"/>
      <c r="GH502" s="39">
        <f t="shared" si="274"/>
        <v>0</v>
      </c>
      <c r="GI502" s="39">
        <f t="shared" si="275"/>
        <v>0</v>
      </c>
      <c r="GJ502" s="39">
        <f t="shared" si="281"/>
        <v>13881548</v>
      </c>
      <c r="GK502" s="39"/>
      <c r="GL502" s="39">
        <f t="shared" si="277"/>
        <v>0</v>
      </c>
      <c r="GM502" s="39"/>
      <c r="GN502" s="39">
        <f t="shared" si="261"/>
        <v>0</v>
      </c>
      <c r="GO502" s="40">
        <f t="shared" si="278"/>
        <v>2637494</v>
      </c>
      <c r="GP502" s="40">
        <f t="shared" si="279"/>
        <v>16519042</v>
      </c>
      <c r="GQ502" s="40">
        <f t="shared" si="280"/>
        <v>16519042</v>
      </c>
      <c r="GR502" s="39" t="str">
        <f>IFERROR(VLOOKUP(CONCATENATE(C502,R502,S502),'Clientes Afectados'!$L$4:$M$249,2,0),"NO")</f>
        <v>NO</v>
      </c>
      <c r="GS502" s="64">
        <f t="shared" si="260"/>
        <v>31</v>
      </c>
      <c r="GT502" s="39" t="e">
        <f>+IF(GS502&gt;#REF!,"SI","NO")</f>
        <v>#REF!</v>
      </c>
    </row>
    <row r="503" spans="1:202" x14ac:dyDescent="0.25">
      <c r="A503" s="35">
        <v>42795</v>
      </c>
      <c r="B503" s="36">
        <v>1594986</v>
      </c>
      <c r="C503" s="36">
        <v>1493531</v>
      </c>
      <c r="D503" s="36">
        <v>1493531</v>
      </c>
      <c r="E503" s="37" t="s">
        <v>277</v>
      </c>
      <c r="F503" s="37" t="s">
        <v>258</v>
      </c>
      <c r="G503" s="37" t="s">
        <v>278</v>
      </c>
      <c r="H503" s="85" t="s">
        <v>231</v>
      </c>
      <c r="I503" s="37" t="s">
        <v>262</v>
      </c>
      <c r="J503" s="37" t="s">
        <v>233</v>
      </c>
      <c r="K503" s="37" t="s">
        <v>234</v>
      </c>
      <c r="L503" s="37" t="s">
        <v>235</v>
      </c>
      <c r="M503" s="37" t="s">
        <v>279</v>
      </c>
      <c r="N503" s="37" t="s">
        <v>280</v>
      </c>
      <c r="O503" s="37" t="s">
        <v>241</v>
      </c>
      <c r="P503" s="37" t="s">
        <v>281</v>
      </c>
      <c r="Q503" s="37" t="s">
        <v>240</v>
      </c>
      <c r="R503" s="38">
        <v>42769</v>
      </c>
      <c r="S503" s="38">
        <v>42800</v>
      </c>
      <c r="T503" s="38">
        <v>42801</v>
      </c>
      <c r="U503" s="36">
        <v>191947924</v>
      </c>
      <c r="V503" s="36">
        <v>33747</v>
      </c>
      <c r="W503" s="36">
        <v>0</v>
      </c>
      <c r="X503" s="36">
        <v>5862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63</v>
      </c>
      <c r="AE503" s="36">
        <v>98</v>
      </c>
      <c r="AF503" s="36">
        <v>63</v>
      </c>
      <c r="AG503" s="36">
        <v>51</v>
      </c>
      <c r="AH503" s="36">
        <v>82388</v>
      </c>
      <c r="AI503" s="36">
        <v>1278</v>
      </c>
      <c r="AJ503" s="36">
        <v>0</v>
      </c>
      <c r="AK503" s="36">
        <v>2420061</v>
      </c>
      <c r="AL503" s="36"/>
      <c r="AM503" s="36"/>
      <c r="AN503" s="36">
        <v>0</v>
      </c>
      <c r="AO503" s="36"/>
      <c r="AP503" s="36"/>
      <c r="AQ503" s="36">
        <v>0</v>
      </c>
      <c r="AR503" s="36">
        <v>0</v>
      </c>
      <c r="AS503" s="36">
        <v>0</v>
      </c>
      <c r="AT503" s="36">
        <v>49918</v>
      </c>
      <c r="AU503" s="36">
        <v>0</v>
      </c>
      <c r="AV503" s="36">
        <v>0</v>
      </c>
      <c r="AW503" s="36"/>
      <c r="AX503" s="36">
        <v>0</v>
      </c>
      <c r="AY503" s="36">
        <v>61572</v>
      </c>
      <c r="AZ503" s="36">
        <v>296237</v>
      </c>
      <c r="BA503" s="36">
        <v>0</v>
      </c>
      <c r="BB503" s="36">
        <v>0</v>
      </c>
      <c r="BC503" s="36">
        <v>0</v>
      </c>
      <c r="BD503" s="36">
        <v>0</v>
      </c>
      <c r="BE503" s="36">
        <v>0</v>
      </c>
      <c r="BF503" s="36">
        <v>0</v>
      </c>
      <c r="BG503" s="36">
        <v>0</v>
      </c>
      <c r="BH503" s="36">
        <v>0</v>
      </c>
      <c r="BI503" s="36">
        <v>0</v>
      </c>
      <c r="BJ503" s="36">
        <v>0</v>
      </c>
      <c r="BK503" s="36">
        <v>0</v>
      </c>
      <c r="BL503" s="36">
        <v>0</v>
      </c>
      <c r="BM503" s="36">
        <v>0</v>
      </c>
      <c r="BN503" s="36">
        <v>0</v>
      </c>
      <c r="BO503" s="36">
        <v>0</v>
      </c>
      <c r="BP503" s="36">
        <v>0</v>
      </c>
      <c r="BQ503" s="36">
        <v>0</v>
      </c>
      <c r="BR503" s="36">
        <v>0</v>
      </c>
      <c r="BS503" s="36">
        <v>0</v>
      </c>
      <c r="BT503" s="36">
        <v>0</v>
      </c>
      <c r="BU503" s="36">
        <v>0</v>
      </c>
      <c r="BV503" s="36">
        <v>0</v>
      </c>
      <c r="BW503" s="36">
        <v>0</v>
      </c>
      <c r="BX503" s="36">
        <v>0</v>
      </c>
      <c r="BY503" s="36">
        <v>0</v>
      </c>
      <c r="BZ503" s="36">
        <v>0</v>
      </c>
      <c r="CA503" s="36">
        <v>0</v>
      </c>
      <c r="CB503" s="36">
        <v>0</v>
      </c>
      <c r="CC503" s="36">
        <v>0</v>
      </c>
      <c r="CD503" s="36">
        <v>2446601</v>
      </c>
      <c r="CE503" s="36">
        <v>2911455</v>
      </c>
      <c r="CF503" s="36">
        <v>0</v>
      </c>
      <c r="CG503" s="36">
        <v>464854</v>
      </c>
      <c r="CH503" s="36">
        <v>0</v>
      </c>
      <c r="CI503" s="36">
        <v>0</v>
      </c>
      <c r="CJ503" s="36">
        <v>0</v>
      </c>
      <c r="CK503" s="36">
        <v>0</v>
      </c>
      <c r="CL503" s="36">
        <v>464854</v>
      </c>
      <c r="CM503" s="36">
        <v>-2911455</v>
      </c>
      <c r="CN503" s="36">
        <v>0</v>
      </c>
      <c r="CO503" s="36">
        <v>0</v>
      </c>
      <c r="CP503" s="36">
        <v>0</v>
      </c>
      <c r="CQ503" s="36">
        <v>0</v>
      </c>
      <c r="CR503" s="36">
        <v>0</v>
      </c>
      <c r="CS503" s="36">
        <v>0</v>
      </c>
      <c r="CT503" s="36">
        <v>0</v>
      </c>
      <c r="CU503" s="36">
        <v>0</v>
      </c>
      <c r="CV503" s="36">
        <v>0</v>
      </c>
      <c r="CW503" s="36">
        <v>0</v>
      </c>
      <c r="CX503" s="36">
        <v>0</v>
      </c>
      <c r="CY503" s="36">
        <v>0</v>
      </c>
      <c r="CZ503" s="36">
        <v>0</v>
      </c>
      <c r="DA503" s="36">
        <v>0</v>
      </c>
      <c r="DB503" s="36">
        <v>0</v>
      </c>
      <c r="DC503" s="36">
        <v>0</v>
      </c>
      <c r="DD503" s="36">
        <v>0</v>
      </c>
      <c r="DE503" s="36">
        <v>-2911455</v>
      </c>
      <c r="DF503" s="36">
        <v>0</v>
      </c>
      <c r="DG503" s="36">
        <v>0</v>
      </c>
      <c r="DH503" s="36">
        <v>0</v>
      </c>
      <c r="DI503" s="36">
        <v>0</v>
      </c>
      <c r="DJ503" s="36">
        <v>0</v>
      </c>
      <c r="DK503" s="36">
        <v>0</v>
      </c>
      <c r="DL503" s="36">
        <v>0</v>
      </c>
      <c r="DM503" s="36">
        <v>0</v>
      </c>
      <c r="DN503" s="36">
        <v>0</v>
      </c>
      <c r="DO503" s="36">
        <v>0</v>
      </c>
      <c r="DP503" s="36">
        <v>0</v>
      </c>
      <c r="DQ503" s="36">
        <v>0</v>
      </c>
      <c r="DR503" s="36">
        <v>0</v>
      </c>
      <c r="DS503" s="36">
        <v>0</v>
      </c>
      <c r="DT503" s="36">
        <v>0</v>
      </c>
      <c r="DU503" s="36">
        <v>0</v>
      </c>
      <c r="DV503" s="36">
        <v>0</v>
      </c>
      <c r="DW503" s="36">
        <v>0</v>
      </c>
      <c r="DX503" s="36">
        <v>0</v>
      </c>
      <c r="DY503" s="36">
        <v>0</v>
      </c>
      <c r="DZ503" s="36">
        <v>0</v>
      </c>
      <c r="EA503" s="36">
        <v>0</v>
      </c>
      <c r="EB503" s="36">
        <v>0</v>
      </c>
      <c r="EC503" s="36">
        <v>0</v>
      </c>
      <c r="ED503" s="36">
        <v>0</v>
      </c>
      <c r="EE503" s="36">
        <v>0</v>
      </c>
      <c r="EF503" s="36">
        <v>0</v>
      </c>
      <c r="EG503" s="36">
        <v>0</v>
      </c>
      <c r="EH503" s="36">
        <v>0</v>
      </c>
      <c r="EI503" s="36">
        <v>0</v>
      </c>
      <c r="EJ503" s="36">
        <v>0</v>
      </c>
      <c r="EK503" s="36">
        <v>0</v>
      </c>
      <c r="EL503" s="36">
        <v>0</v>
      </c>
      <c r="EM503" s="36">
        <v>0</v>
      </c>
      <c r="EN503" s="36">
        <v>0</v>
      </c>
      <c r="EO503" s="36">
        <v>0</v>
      </c>
      <c r="EP503" s="36">
        <v>0</v>
      </c>
      <c r="EQ503" s="36">
        <v>0</v>
      </c>
      <c r="ER503" s="36">
        <v>0</v>
      </c>
      <c r="ES503" s="36">
        <v>0</v>
      </c>
      <c r="ET503" s="36">
        <v>0</v>
      </c>
      <c r="EU503" s="36">
        <v>0</v>
      </c>
      <c r="EV503" s="36">
        <v>0</v>
      </c>
      <c r="EW503" s="36">
        <v>0</v>
      </c>
      <c r="EX503" s="36">
        <v>0</v>
      </c>
      <c r="EY503" s="36">
        <v>0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0</v>
      </c>
      <c r="FF503" s="36">
        <v>0</v>
      </c>
      <c r="FG503" s="36">
        <v>0</v>
      </c>
      <c r="FH503" s="36">
        <v>0</v>
      </c>
      <c r="FI503" s="36">
        <v>0</v>
      </c>
      <c r="FJ503" s="36">
        <v>0</v>
      </c>
      <c r="FK503" s="36">
        <v>0</v>
      </c>
      <c r="FL503" s="36">
        <v>0</v>
      </c>
      <c r="FM503" s="36">
        <v>0</v>
      </c>
      <c r="FN503" s="36">
        <v>0</v>
      </c>
      <c r="FO503" s="36">
        <v>0</v>
      </c>
      <c r="FP503" s="36">
        <v>0</v>
      </c>
      <c r="FQ503" s="36">
        <v>464854</v>
      </c>
      <c r="FR503" s="36">
        <v>0</v>
      </c>
      <c r="FS503" s="37"/>
      <c r="FT503" s="39">
        <f t="shared" si="262"/>
        <v>69234</v>
      </c>
      <c r="FU503" s="39">
        <f t="shared" si="263"/>
        <v>1074</v>
      </c>
      <c r="FV503" s="39">
        <f t="shared" si="264"/>
        <v>0</v>
      </c>
      <c r="FW503" s="39">
        <f t="shared" si="265"/>
        <v>2033665</v>
      </c>
      <c r="FX503" s="39">
        <f t="shared" si="266"/>
        <v>0</v>
      </c>
      <c r="FY503" s="39">
        <f t="shared" si="267"/>
        <v>41948</v>
      </c>
      <c r="FZ503" s="39">
        <f t="shared" si="268"/>
        <v>0</v>
      </c>
      <c r="GA503" s="39">
        <f t="shared" si="269"/>
        <v>51741</v>
      </c>
      <c r="GB503" s="39">
        <f t="shared" si="270"/>
        <v>248939</v>
      </c>
      <c r="GC503" s="39">
        <f t="shared" si="271"/>
        <v>0</v>
      </c>
      <c r="GD503" s="39">
        <f t="shared" si="272"/>
        <v>0</v>
      </c>
      <c r="GE503" s="39">
        <f t="shared" si="273"/>
        <v>0</v>
      </c>
      <c r="GF503" s="39"/>
      <c r="GG503" s="39"/>
      <c r="GH503" s="39">
        <f t="shared" si="274"/>
        <v>0</v>
      </c>
      <c r="GI503" s="39">
        <f t="shared" si="275"/>
        <v>0</v>
      </c>
      <c r="GJ503" s="39">
        <f t="shared" si="281"/>
        <v>2446601</v>
      </c>
      <c r="GK503" s="39"/>
      <c r="GL503" s="39">
        <f t="shared" si="277"/>
        <v>0</v>
      </c>
      <c r="GM503" s="39"/>
      <c r="GN503" s="39">
        <f t="shared" si="261"/>
        <v>0</v>
      </c>
      <c r="GO503" s="40">
        <f t="shared" si="278"/>
        <v>464854</v>
      </c>
      <c r="GP503" s="40">
        <f t="shared" si="279"/>
        <v>2911455</v>
      </c>
      <c r="GQ503" s="40">
        <f t="shared" si="280"/>
        <v>2911455</v>
      </c>
      <c r="GR503" s="39" t="str">
        <f>IFERROR(VLOOKUP(CONCATENATE(C503,R503,S503),'Clientes Afectados'!$L$4:$M$249,2,0),"NO")</f>
        <v>NO</v>
      </c>
      <c r="GS503" s="64">
        <f t="shared" si="260"/>
        <v>31</v>
      </c>
      <c r="GT503" s="39" t="e">
        <f>+IF(GS503&gt;#REF!,"SI","NO")</f>
        <v>#REF!</v>
      </c>
    </row>
    <row r="504" spans="1:202" x14ac:dyDescent="0.25">
      <c r="A504" s="35">
        <v>42795</v>
      </c>
      <c r="B504" s="36">
        <v>1594986</v>
      </c>
      <c r="C504" s="36">
        <v>2510800</v>
      </c>
      <c r="D504" s="36">
        <v>2510800</v>
      </c>
      <c r="E504" s="37" t="s">
        <v>353</v>
      </c>
      <c r="F504" s="37" t="s">
        <v>305</v>
      </c>
      <c r="G504" s="37" t="s">
        <v>341</v>
      </c>
      <c r="H504" s="85" t="s">
        <v>231</v>
      </c>
      <c r="I504" s="37" t="s">
        <v>232</v>
      </c>
      <c r="J504" s="37" t="s">
        <v>233</v>
      </c>
      <c r="K504" s="37" t="s">
        <v>234</v>
      </c>
      <c r="L504" s="37" t="s">
        <v>235</v>
      </c>
      <c r="M504" s="37" t="s">
        <v>279</v>
      </c>
      <c r="N504" s="37" t="s">
        <v>330</v>
      </c>
      <c r="O504" s="37" t="s">
        <v>330</v>
      </c>
      <c r="P504" s="37" t="s">
        <v>239</v>
      </c>
      <c r="Q504" s="37" t="s">
        <v>240</v>
      </c>
      <c r="R504" s="38">
        <v>42769</v>
      </c>
      <c r="S504" s="38">
        <v>42800</v>
      </c>
      <c r="T504" s="38">
        <v>42801</v>
      </c>
      <c r="U504" s="36">
        <v>191947924</v>
      </c>
      <c r="V504" s="36">
        <v>82693</v>
      </c>
      <c r="W504" s="36">
        <v>0</v>
      </c>
      <c r="X504" s="36">
        <v>15020</v>
      </c>
      <c r="Y504" s="36">
        <v>0</v>
      </c>
      <c r="Z504" s="36">
        <v>0</v>
      </c>
      <c r="AA504" s="36">
        <v>0</v>
      </c>
      <c r="AB504" s="36">
        <v>0</v>
      </c>
      <c r="AC504" s="36">
        <v>0</v>
      </c>
      <c r="AD504" s="36">
        <v>194</v>
      </c>
      <c r="AE504" s="36">
        <v>215</v>
      </c>
      <c r="AF504" s="36">
        <v>194</v>
      </c>
      <c r="AG504" s="36">
        <v>168</v>
      </c>
      <c r="AH504" s="36">
        <v>0</v>
      </c>
      <c r="AI504" s="36">
        <v>1278</v>
      </c>
      <c r="AJ504" s="36">
        <v>0</v>
      </c>
      <c r="AK504" s="36">
        <v>5930072</v>
      </c>
      <c r="AL504" s="36"/>
      <c r="AM504" s="36"/>
      <c r="AN504" s="36">
        <v>0</v>
      </c>
      <c r="AO504" s="36"/>
      <c r="AP504" s="36"/>
      <c r="AQ504" s="36">
        <v>0</v>
      </c>
      <c r="AR504" s="36">
        <v>0</v>
      </c>
      <c r="AS504" s="36">
        <v>0</v>
      </c>
      <c r="AT504" s="36">
        <v>122317</v>
      </c>
      <c r="AU504" s="36">
        <v>0</v>
      </c>
      <c r="AV504" s="36">
        <v>0</v>
      </c>
      <c r="AW504" s="36"/>
      <c r="AX504" s="36">
        <v>0</v>
      </c>
      <c r="AY504" s="36">
        <v>135393</v>
      </c>
      <c r="AZ504" s="36">
        <v>966366</v>
      </c>
      <c r="BA504" s="36">
        <v>0</v>
      </c>
      <c r="BB504" s="36">
        <v>0</v>
      </c>
      <c r="BC504" s="36">
        <v>0</v>
      </c>
      <c r="BD504" s="36">
        <v>0</v>
      </c>
      <c r="BE504" s="36">
        <v>0</v>
      </c>
      <c r="BF504" s="36">
        <v>0</v>
      </c>
      <c r="BG504" s="36">
        <v>0</v>
      </c>
      <c r="BH504" s="36">
        <v>0</v>
      </c>
      <c r="BI504" s="36">
        <v>0</v>
      </c>
      <c r="BJ504" s="36">
        <v>0</v>
      </c>
      <c r="BK504" s="36">
        <v>0</v>
      </c>
      <c r="BL504" s="36">
        <v>0</v>
      </c>
      <c r="BM504" s="36">
        <v>0</v>
      </c>
      <c r="BN504" s="36">
        <v>0</v>
      </c>
      <c r="BO504" s="36">
        <v>0</v>
      </c>
      <c r="BP504" s="36">
        <v>0</v>
      </c>
      <c r="BQ504" s="36">
        <v>0</v>
      </c>
      <c r="BR504" s="36">
        <v>0</v>
      </c>
      <c r="BS504" s="36">
        <v>0</v>
      </c>
      <c r="BT504" s="36">
        <v>0</v>
      </c>
      <c r="BU504" s="36">
        <v>0</v>
      </c>
      <c r="BV504" s="36">
        <v>0</v>
      </c>
      <c r="BW504" s="36">
        <v>0</v>
      </c>
      <c r="BX504" s="36">
        <v>0</v>
      </c>
      <c r="BY504" s="36">
        <v>0</v>
      </c>
      <c r="BZ504" s="36">
        <v>0</v>
      </c>
      <c r="CA504" s="36">
        <v>0</v>
      </c>
      <c r="CB504" s="36">
        <v>0</v>
      </c>
      <c r="CC504" s="36">
        <v>0</v>
      </c>
      <c r="CD504" s="36">
        <v>6012963</v>
      </c>
      <c r="CE504" s="36">
        <v>7155426</v>
      </c>
      <c r="CF504" s="36">
        <v>0</v>
      </c>
      <c r="CG504" s="36">
        <v>1142463</v>
      </c>
      <c r="CH504" s="36">
        <v>0</v>
      </c>
      <c r="CI504" s="36">
        <v>0</v>
      </c>
      <c r="CJ504" s="36">
        <v>0</v>
      </c>
      <c r="CK504" s="36">
        <v>0</v>
      </c>
      <c r="CL504" s="36">
        <v>1142463</v>
      </c>
      <c r="CM504" s="36">
        <v>-7155426</v>
      </c>
      <c r="CN504" s="36">
        <v>0</v>
      </c>
      <c r="CO504" s="36">
        <v>0</v>
      </c>
      <c r="CP504" s="36">
        <v>0</v>
      </c>
      <c r="CQ504" s="36">
        <v>0</v>
      </c>
      <c r="CR504" s="36">
        <v>0</v>
      </c>
      <c r="CS504" s="36">
        <v>0</v>
      </c>
      <c r="CT504" s="36">
        <v>0</v>
      </c>
      <c r="CU504" s="36">
        <v>0</v>
      </c>
      <c r="CV504" s="36">
        <v>0</v>
      </c>
      <c r="CW504" s="36">
        <v>0</v>
      </c>
      <c r="CX504" s="36">
        <v>0</v>
      </c>
      <c r="CY504" s="36">
        <v>0</v>
      </c>
      <c r="CZ504" s="36">
        <v>0</v>
      </c>
      <c r="DA504" s="36">
        <v>0</v>
      </c>
      <c r="DB504" s="36">
        <v>0</v>
      </c>
      <c r="DC504" s="36">
        <v>0</v>
      </c>
      <c r="DD504" s="36">
        <v>0</v>
      </c>
      <c r="DE504" s="36">
        <v>-7155426</v>
      </c>
      <c r="DF504" s="36">
        <v>0</v>
      </c>
      <c r="DG504" s="36">
        <v>0</v>
      </c>
      <c r="DH504" s="36">
        <v>0</v>
      </c>
      <c r="DI504" s="36">
        <v>0</v>
      </c>
      <c r="DJ504" s="36">
        <v>0</v>
      </c>
      <c r="DK504" s="36">
        <v>0</v>
      </c>
      <c r="DL504" s="36">
        <v>0</v>
      </c>
      <c r="DM504" s="36">
        <v>0</v>
      </c>
      <c r="DN504" s="36">
        <v>0</v>
      </c>
      <c r="DO504" s="36">
        <v>0</v>
      </c>
      <c r="DP504" s="36">
        <v>0</v>
      </c>
      <c r="DQ504" s="36">
        <v>0</v>
      </c>
      <c r="DR504" s="36">
        <v>0</v>
      </c>
      <c r="DS504" s="36">
        <v>0</v>
      </c>
      <c r="DT504" s="36">
        <v>0</v>
      </c>
      <c r="DU504" s="36">
        <v>0</v>
      </c>
      <c r="DV504" s="36">
        <v>0</v>
      </c>
      <c r="DW504" s="36">
        <v>0</v>
      </c>
      <c r="DX504" s="36">
        <v>0</v>
      </c>
      <c r="DY504" s="36">
        <v>0</v>
      </c>
      <c r="DZ504" s="36">
        <v>0</v>
      </c>
      <c r="EA504" s="36">
        <v>0</v>
      </c>
      <c r="EB504" s="36">
        <v>0</v>
      </c>
      <c r="EC504" s="36">
        <v>0</v>
      </c>
      <c r="ED504" s="36">
        <v>0</v>
      </c>
      <c r="EE504" s="36">
        <v>0</v>
      </c>
      <c r="EF504" s="36">
        <v>0</v>
      </c>
      <c r="EG504" s="36">
        <v>0</v>
      </c>
      <c r="EH504" s="36">
        <v>0</v>
      </c>
      <c r="EI504" s="36">
        <v>0</v>
      </c>
      <c r="EJ504" s="36">
        <v>0</v>
      </c>
      <c r="EK504" s="36">
        <v>0</v>
      </c>
      <c r="EL504" s="36">
        <v>0</v>
      </c>
      <c r="EM504" s="36">
        <v>0</v>
      </c>
      <c r="EN504" s="36">
        <v>0</v>
      </c>
      <c r="EO504" s="36">
        <v>0</v>
      </c>
      <c r="EP504" s="36">
        <v>0</v>
      </c>
      <c r="EQ504" s="36">
        <v>0</v>
      </c>
      <c r="ER504" s="36">
        <v>0</v>
      </c>
      <c r="ES504" s="36">
        <v>0</v>
      </c>
      <c r="ET504" s="36">
        <v>0</v>
      </c>
      <c r="EU504" s="36">
        <v>0</v>
      </c>
      <c r="EV504" s="36">
        <v>0</v>
      </c>
      <c r="EW504" s="36">
        <v>0</v>
      </c>
      <c r="EX504" s="36">
        <v>0</v>
      </c>
      <c r="EY504" s="36">
        <v>0</v>
      </c>
      <c r="EZ504" s="36">
        <v>0</v>
      </c>
      <c r="FA504" s="36">
        <v>0</v>
      </c>
      <c r="FB504" s="36">
        <v>0</v>
      </c>
      <c r="FC504" s="36">
        <v>0</v>
      </c>
      <c r="FD504" s="36">
        <v>0</v>
      </c>
      <c r="FE504" s="36">
        <v>0</v>
      </c>
      <c r="FF504" s="36">
        <v>0</v>
      </c>
      <c r="FG504" s="36">
        <v>0</v>
      </c>
      <c r="FH504" s="36">
        <v>0</v>
      </c>
      <c r="FI504" s="36">
        <v>0</v>
      </c>
      <c r="FJ504" s="36">
        <v>0</v>
      </c>
      <c r="FK504" s="36">
        <v>0</v>
      </c>
      <c r="FL504" s="36">
        <v>0</v>
      </c>
      <c r="FM504" s="36">
        <v>0</v>
      </c>
      <c r="FN504" s="36">
        <v>0</v>
      </c>
      <c r="FO504" s="36">
        <v>0</v>
      </c>
      <c r="FP504" s="36">
        <v>0</v>
      </c>
      <c r="FQ504" s="36">
        <v>1142463</v>
      </c>
      <c r="FR504" s="36">
        <v>0</v>
      </c>
      <c r="FS504" s="37"/>
      <c r="FT504" s="39">
        <f t="shared" si="262"/>
        <v>0</v>
      </c>
      <c r="FU504" s="39">
        <f t="shared" si="263"/>
        <v>1074</v>
      </c>
      <c r="FV504" s="39">
        <f t="shared" si="264"/>
        <v>0</v>
      </c>
      <c r="FW504" s="39">
        <f t="shared" si="265"/>
        <v>4983254</v>
      </c>
      <c r="FX504" s="39">
        <f t="shared" si="266"/>
        <v>0</v>
      </c>
      <c r="FY504" s="39">
        <f t="shared" si="267"/>
        <v>102787</v>
      </c>
      <c r="FZ504" s="39">
        <f t="shared" si="268"/>
        <v>0</v>
      </c>
      <c r="GA504" s="39">
        <f t="shared" si="269"/>
        <v>113776</v>
      </c>
      <c r="GB504" s="39">
        <f t="shared" si="270"/>
        <v>812072</v>
      </c>
      <c r="GC504" s="39">
        <f t="shared" si="271"/>
        <v>0</v>
      </c>
      <c r="GD504" s="39">
        <f t="shared" si="272"/>
        <v>0</v>
      </c>
      <c r="GE504" s="39">
        <f t="shared" si="273"/>
        <v>0</v>
      </c>
      <c r="GF504" s="39"/>
      <c r="GG504" s="39"/>
      <c r="GH504" s="39">
        <f t="shared" si="274"/>
        <v>0</v>
      </c>
      <c r="GI504" s="39">
        <f t="shared" si="275"/>
        <v>0</v>
      </c>
      <c r="GJ504" s="39">
        <f t="shared" si="281"/>
        <v>6012963</v>
      </c>
      <c r="GK504" s="39"/>
      <c r="GL504" s="39">
        <f t="shared" si="277"/>
        <v>0</v>
      </c>
      <c r="GM504" s="39"/>
      <c r="GN504" s="39">
        <f t="shared" si="261"/>
        <v>0</v>
      </c>
      <c r="GO504" s="40">
        <f t="shared" si="278"/>
        <v>1142463</v>
      </c>
      <c r="GP504" s="40">
        <f t="shared" si="279"/>
        <v>7155426</v>
      </c>
      <c r="GQ504" s="40">
        <f t="shared" si="280"/>
        <v>7155426</v>
      </c>
      <c r="GR504" s="39" t="str">
        <f>IFERROR(VLOOKUP(CONCATENATE(C504,R504,S504),'Clientes Afectados'!$L$4:$M$249,2,0),"NO")</f>
        <v>NO</v>
      </c>
      <c r="GS504" s="64">
        <f t="shared" si="260"/>
        <v>31</v>
      </c>
      <c r="GT504" s="39" t="e">
        <f>+IF(GS504&gt;#REF!,"SI","NO")</f>
        <v>#REF!</v>
      </c>
    </row>
    <row r="505" spans="1:202" x14ac:dyDescent="0.25">
      <c r="A505" s="35">
        <v>42795</v>
      </c>
      <c r="B505" s="36">
        <v>1594986</v>
      </c>
      <c r="C505" s="36">
        <v>2797207</v>
      </c>
      <c r="D505" s="36">
        <v>2797207</v>
      </c>
      <c r="E505" s="37" t="s">
        <v>282</v>
      </c>
      <c r="F505" s="37" t="s">
        <v>305</v>
      </c>
      <c r="G505" s="37" t="s">
        <v>284</v>
      </c>
      <c r="H505" s="85" t="s">
        <v>285</v>
      </c>
      <c r="I505" s="37" t="s">
        <v>286</v>
      </c>
      <c r="J505" s="37" t="s">
        <v>233</v>
      </c>
      <c r="K505" s="37" t="s">
        <v>234</v>
      </c>
      <c r="L505" s="37" t="s">
        <v>235</v>
      </c>
      <c r="M505" s="37" t="s">
        <v>245</v>
      </c>
      <c r="N505" s="37" t="s">
        <v>246</v>
      </c>
      <c r="O505" s="37" t="s">
        <v>246</v>
      </c>
      <c r="P505" s="37" t="s">
        <v>281</v>
      </c>
      <c r="Q505" s="37" t="s">
        <v>240</v>
      </c>
      <c r="R505" s="38">
        <v>42769</v>
      </c>
      <c r="S505" s="38">
        <v>42800</v>
      </c>
      <c r="T505" s="38">
        <v>42801</v>
      </c>
      <c r="U505" s="36">
        <v>191947924</v>
      </c>
      <c r="V505" s="36">
        <v>29369</v>
      </c>
      <c r="W505" s="36">
        <v>0</v>
      </c>
      <c r="X505" s="36">
        <v>8827</v>
      </c>
      <c r="Y505" s="36">
        <v>0</v>
      </c>
      <c r="Z505" s="36">
        <v>0</v>
      </c>
      <c r="AA505" s="36">
        <v>0</v>
      </c>
      <c r="AB505" s="36">
        <v>0</v>
      </c>
      <c r="AC505" s="36">
        <v>0</v>
      </c>
      <c r="AD505" s="36">
        <v>43</v>
      </c>
      <c r="AE505" s="36">
        <v>44</v>
      </c>
      <c r="AF505" s="36">
        <v>42</v>
      </c>
      <c r="AG505" s="36">
        <v>43</v>
      </c>
      <c r="AH505" s="36">
        <v>0</v>
      </c>
      <c r="AI505" s="36">
        <v>1278</v>
      </c>
      <c r="AJ505" s="36">
        <v>0</v>
      </c>
      <c r="AK505" s="36">
        <v>2219210</v>
      </c>
      <c r="AL505" s="36"/>
      <c r="AM505" s="36"/>
      <c r="AN505" s="36">
        <v>0</v>
      </c>
      <c r="AO505" s="36"/>
      <c r="AP505" s="36"/>
      <c r="AQ505" s="36">
        <v>0</v>
      </c>
      <c r="AR505" s="36">
        <v>0</v>
      </c>
      <c r="AS505" s="36">
        <v>0</v>
      </c>
      <c r="AT505" s="36">
        <v>43442</v>
      </c>
      <c r="AU505" s="36">
        <v>0</v>
      </c>
      <c r="AV505" s="36">
        <v>0</v>
      </c>
      <c r="AW505" s="36"/>
      <c r="AX505" s="36">
        <v>0</v>
      </c>
      <c r="AY505" s="36">
        <v>87534</v>
      </c>
      <c r="AZ505" s="36">
        <v>376334</v>
      </c>
      <c r="BA505" s="36">
        <v>0</v>
      </c>
      <c r="BB505" s="36">
        <v>0</v>
      </c>
      <c r="BC505" s="36">
        <v>0</v>
      </c>
      <c r="BD505" s="36">
        <v>0</v>
      </c>
      <c r="BE505" s="36">
        <v>0</v>
      </c>
      <c r="BF505" s="36">
        <v>0</v>
      </c>
      <c r="BG505" s="36">
        <v>0</v>
      </c>
      <c r="BH505" s="36">
        <v>0</v>
      </c>
      <c r="BI505" s="36">
        <v>0</v>
      </c>
      <c r="BJ505" s="36">
        <v>0</v>
      </c>
      <c r="BK505" s="36">
        <v>0</v>
      </c>
      <c r="BL505" s="36">
        <v>0</v>
      </c>
      <c r="BM505" s="36">
        <v>0</v>
      </c>
      <c r="BN505" s="36">
        <v>0</v>
      </c>
      <c r="BO505" s="36">
        <v>0</v>
      </c>
      <c r="BP505" s="36">
        <v>0</v>
      </c>
      <c r="BQ505" s="36">
        <v>0</v>
      </c>
      <c r="BR505" s="36">
        <v>0</v>
      </c>
      <c r="BS505" s="36">
        <v>0</v>
      </c>
      <c r="BT505" s="36">
        <v>0</v>
      </c>
      <c r="BU505" s="36">
        <v>0</v>
      </c>
      <c r="BV505" s="36">
        <v>0</v>
      </c>
      <c r="BW505" s="36">
        <v>0</v>
      </c>
      <c r="BX505" s="36">
        <v>0</v>
      </c>
      <c r="BY505" s="36">
        <v>0</v>
      </c>
      <c r="BZ505" s="36">
        <v>0</v>
      </c>
      <c r="CA505" s="36">
        <v>0</v>
      </c>
      <c r="CB505" s="36">
        <v>0</v>
      </c>
      <c r="CC505" s="36">
        <v>0</v>
      </c>
      <c r="CD505" s="36">
        <v>2292267</v>
      </c>
      <c r="CE505" s="36">
        <v>2727798</v>
      </c>
      <c r="CF505" s="36">
        <v>0</v>
      </c>
      <c r="CG505" s="36">
        <v>435531</v>
      </c>
      <c r="CH505" s="36">
        <v>0</v>
      </c>
      <c r="CI505" s="36">
        <v>0</v>
      </c>
      <c r="CJ505" s="36">
        <v>0</v>
      </c>
      <c r="CK505" s="36">
        <v>0</v>
      </c>
      <c r="CL505" s="36">
        <v>435531</v>
      </c>
      <c r="CM505" s="36">
        <v>-2727798</v>
      </c>
      <c r="CN505" s="36">
        <v>0</v>
      </c>
      <c r="CO505" s="36">
        <v>0</v>
      </c>
      <c r="CP505" s="36">
        <v>0</v>
      </c>
      <c r="CQ505" s="36">
        <v>0</v>
      </c>
      <c r="CR505" s="36">
        <v>0</v>
      </c>
      <c r="CS505" s="36">
        <v>0</v>
      </c>
      <c r="CT505" s="36">
        <v>0</v>
      </c>
      <c r="CU505" s="36">
        <v>0</v>
      </c>
      <c r="CV505" s="36">
        <v>0</v>
      </c>
      <c r="CW505" s="36">
        <v>0</v>
      </c>
      <c r="CX505" s="36">
        <v>0</v>
      </c>
      <c r="CY505" s="36">
        <v>0</v>
      </c>
      <c r="CZ505" s="36">
        <v>0</v>
      </c>
      <c r="DA505" s="36">
        <v>0</v>
      </c>
      <c r="DB505" s="36">
        <v>0</v>
      </c>
      <c r="DC505" s="36">
        <v>0</v>
      </c>
      <c r="DD505" s="36">
        <v>0</v>
      </c>
      <c r="DE505" s="36">
        <v>-2727798</v>
      </c>
      <c r="DF505" s="36">
        <v>0</v>
      </c>
      <c r="DG505" s="36">
        <v>0</v>
      </c>
      <c r="DH505" s="36">
        <v>0</v>
      </c>
      <c r="DI505" s="36">
        <v>0</v>
      </c>
      <c r="DJ505" s="36">
        <v>0</v>
      </c>
      <c r="DK505" s="36">
        <v>0</v>
      </c>
      <c r="DL505" s="36">
        <v>0</v>
      </c>
      <c r="DM505" s="36">
        <v>0</v>
      </c>
      <c r="DN505" s="36">
        <v>0</v>
      </c>
      <c r="DO505" s="36">
        <v>0</v>
      </c>
      <c r="DP505" s="36">
        <v>0</v>
      </c>
      <c r="DQ505" s="36">
        <v>0</v>
      </c>
      <c r="DR505" s="36">
        <v>0</v>
      </c>
      <c r="DS505" s="36">
        <v>0</v>
      </c>
      <c r="DT505" s="36">
        <v>0</v>
      </c>
      <c r="DU505" s="36">
        <v>0</v>
      </c>
      <c r="DV505" s="36">
        <v>0</v>
      </c>
      <c r="DW505" s="36">
        <v>0</v>
      </c>
      <c r="DX505" s="36">
        <v>0</v>
      </c>
      <c r="DY505" s="36">
        <v>0</v>
      </c>
      <c r="DZ505" s="36">
        <v>0</v>
      </c>
      <c r="EA505" s="36">
        <v>0</v>
      </c>
      <c r="EB505" s="36">
        <v>0</v>
      </c>
      <c r="EC505" s="36">
        <v>0</v>
      </c>
      <c r="ED505" s="36">
        <v>0</v>
      </c>
      <c r="EE505" s="36">
        <v>0</v>
      </c>
      <c r="EF505" s="36">
        <v>0</v>
      </c>
      <c r="EG505" s="36">
        <v>0</v>
      </c>
      <c r="EH505" s="36">
        <v>0</v>
      </c>
      <c r="EI505" s="36">
        <v>0</v>
      </c>
      <c r="EJ505" s="36">
        <v>0</v>
      </c>
      <c r="EK505" s="36">
        <v>0</v>
      </c>
      <c r="EL505" s="36">
        <v>0</v>
      </c>
      <c r="EM505" s="36">
        <v>0</v>
      </c>
      <c r="EN505" s="36">
        <v>0</v>
      </c>
      <c r="EO505" s="36">
        <v>0</v>
      </c>
      <c r="EP505" s="36">
        <v>0</v>
      </c>
      <c r="EQ505" s="36">
        <v>0</v>
      </c>
      <c r="ER505" s="36">
        <v>0</v>
      </c>
      <c r="ES505" s="36">
        <v>0</v>
      </c>
      <c r="ET505" s="36">
        <v>0</v>
      </c>
      <c r="EU505" s="36">
        <v>0</v>
      </c>
      <c r="EV505" s="36">
        <v>0</v>
      </c>
      <c r="EW505" s="36">
        <v>0</v>
      </c>
      <c r="EX505" s="36">
        <v>0</v>
      </c>
      <c r="EY505" s="36">
        <v>0</v>
      </c>
      <c r="EZ505" s="36">
        <v>0</v>
      </c>
      <c r="FA505" s="36">
        <v>0</v>
      </c>
      <c r="FB505" s="36">
        <v>0</v>
      </c>
      <c r="FC505" s="36">
        <v>0</v>
      </c>
      <c r="FD505" s="36">
        <v>0</v>
      </c>
      <c r="FE505" s="36">
        <v>0</v>
      </c>
      <c r="FF505" s="36">
        <v>0</v>
      </c>
      <c r="FG505" s="36">
        <v>0</v>
      </c>
      <c r="FH505" s="36">
        <v>0</v>
      </c>
      <c r="FI505" s="36">
        <v>0</v>
      </c>
      <c r="FJ505" s="36">
        <v>0</v>
      </c>
      <c r="FK505" s="36">
        <v>0</v>
      </c>
      <c r="FL505" s="36">
        <v>0</v>
      </c>
      <c r="FM505" s="36">
        <v>0</v>
      </c>
      <c r="FN505" s="36">
        <v>0</v>
      </c>
      <c r="FO505" s="36">
        <v>0</v>
      </c>
      <c r="FP505" s="36">
        <v>0</v>
      </c>
      <c r="FQ505" s="36">
        <v>435531</v>
      </c>
      <c r="FR505" s="36">
        <v>0</v>
      </c>
      <c r="FS505" s="37"/>
      <c r="FT505" s="39">
        <f t="shared" si="262"/>
        <v>0</v>
      </c>
      <c r="FU505" s="39">
        <f t="shared" si="263"/>
        <v>1074</v>
      </c>
      <c r="FV505" s="39">
        <f t="shared" si="264"/>
        <v>0</v>
      </c>
      <c r="FW505" s="39">
        <f t="shared" si="265"/>
        <v>1864882</v>
      </c>
      <c r="FX505" s="39">
        <f t="shared" si="266"/>
        <v>0</v>
      </c>
      <c r="FY505" s="39">
        <f t="shared" si="267"/>
        <v>36506</v>
      </c>
      <c r="FZ505" s="39">
        <f t="shared" si="268"/>
        <v>0</v>
      </c>
      <c r="GA505" s="39">
        <f t="shared" si="269"/>
        <v>73558</v>
      </c>
      <c r="GB505" s="39">
        <f t="shared" si="270"/>
        <v>316247</v>
      </c>
      <c r="GC505" s="39">
        <f t="shared" si="271"/>
        <v>0</v>
      </c>
      <c r="GD505" s="39">
        <f t="shared" si="272"/>
        <v>0</v>
      </c>
      <c r="GE505" s="39">
        <f t="shared" si="273"/>
        <v>0</v>
      </c>
      <c r="GF505" s="39"/>
      <c r="GG505" s="39"/>
      <c r="GH505" s="39">
        <f t="shared" si="274"/>
        <v>0</v>
      </c>
      <c r="GI505" s="39">
        <f t="shared" si="275"/>
        <v>0</v>
      </c>
      <c r="GJ505" s="39">
        <f t="shared" si="281"/>
        <v>2292267</v>
      </c>
      <c r="GK505" s="39"/>
      <c r="GL505" s="39">
        <f t="shared" si="277"/>
        <v>0</v>
      </c>
      <c r="GM505" s="39"/>
      <c r="GN505" s="39">
        <f t="shared" si="261"/>
        <v>0</v>
      </c>
      <c r="GO505" s="40">
        <f t="shared" si="278"/>
        <v>435531</v>
      </c>
      <c r="GP505" s="40">
        <f t="shared" si="279"/>
        <v>2727798</v>
      </c>
      <c r="GQ505" s="40">
        <f t="shared" si="280"/>
        <v>2727798</v>
      </c>
      <c r="GR505" s="39" t="str">
        <f>IFERROR(VLOOKUP(CONCATENATE(C505,R505,S505),'Clientes Afectados'!$L$4:$M$249,2,0),"NO")</f>
        <v>NO</v>
      </c>
      <c r="GS505" s="64">
        <f t="shared" si="260"/>
        <v>31</v>
      </c>
      <c r="GT505" s="39" t="e">
        <f>+IF(GS505&gt;#REF!,"SI","NO")</f>
        <v>#REF!</v>
      </c>
    </row>
    <row r="506" spans="1:202" x14ac:dyDescent="0.25">
      <c r="A506" s="35">
        <v>42767</v>
      </c>
      <c r="B506" s="36">
        <v>1594986</v>
      </c>
      <c r="C506" s="36">
        <v>532954</v>
      </c>
      <c r="D506" s="36">
        <v>532954</v>
      </c>
      <c r="E506" s="37" t="s">
        <v>342</v>
      </c>
      <c r="F506" s="37" t="s">
        <v>229</v>
      </c>
      <c r="G506" s="37" t="s">
        <v>309</v>
      </c>
      <c r="H506" s="85" t="s">
        <v>231</v>
      </c>
      <c r="I506" s="37" t="s">
        <v>310</v>
      </c>
      <c r="J506" s="37" t="s">
        <v>233</v>
      </c>
      <c r="K506" s="37" t="s">
        <v>234</v>
      </c>
      <c r="L506" s="37" t="s">
        <v>235</v>
      </c>
      <c r="M506" s="37" t="s">
        <v>311</v>
      </c>
      <c r="N506" s="37" t="s">
        <v>236</v>
      </c>
      <c r="O506" s="37" t="s">
        <v>236</v>
      </c>
      <c r="P506" s="37" t="s">
        <v>239</v>
      </c>
      <c r="Q506" s="37" t="s">
        <v>240</v>
      </c>
      <c r="R506" s="38">
        <v>42741</v>
      </c>
      <c r="S506" s="38">
        <v>42769</v>
      </c>
      <c r="T506" s="38">
        <v>42773</v>
      </c>
      <c r="U506" s="36">
        <v>190378042</v>
      </c>
      <c r="V506" s="36">
        <v>91046</v>
      </c>
      <c r="W506" s="36">
        <v>0</v>
      </c>
      <c r="X506" s="36">
        <v>21141</v>
      </c>
      <c r="Y506" s="36">
        <v>0</v>
      </c>
      <c r="Z506" s="36">
        <v>0</v>
      </c>
      <c r="AA506" s="36">
        <v>0</v>
      </c>
      <c r="AB506" s="36">
        <v>0</v>
      </c>
      <c r="AC506" s="36">
        <v>0</v>
      </c>
      <c r="AD506" s="36">
        <v>163</v>
      </c>
      <c r="AE506" s="36">
        <v>244</v>
      </c>
      <c r="AF506" s="36">
        <v>162</v>
      </c>
      <c r="AG506" s="36">
        <v>209</v>
      </c>
      <c r="AH506" s="36">
        <v>119959</v>
      </c>
      <c r="AI506" s="36">
        <v>1274</v>
      </c>
      <c r="AJ506" s="36">
        <v>0</v>
      </c>
      <c r="AK506" s="36">
        <v>6529081</v>
      </c>
      <c r="AL506" s="36"/>
      <c r="AM506" s="36"/>
      <c r="AN506" s="36">
        <v>0</v>
      </c>
      <c r="AO506" s="36"/>
      <c r="AP506" s="36"/>
      <c r="AQ506" s="36">
        <v>0</v>
      </c>
      <c r="AR506" s="36">
        <v>0</v>
      </c>
      <c r="AS506" s="36">
        <v>0</v>
      </c>
      <c r="AT506" s="36">
        <v>134672</v>
      </c>
      <c r="AU506" s="36">
        <v>0</v>
      </c>
      <c r="AV506" s="36">
        <v>0</v>
      </c>
      <c r="AW506" s="36"/>
      <c r="AX506" s="36">
        <v>0</v>
      </c>
      <c r="AY506" s="36">
        <v>152710</v>
      </c>
      <c r="AZ506" s="36">
        <v>1204197</v>
      </c>
      <c r="BA506" s="36">
        <v>0</v>
      </c>
      <c r="BB506" s="36">
        <v>0</v>
      </c>
      <c r="BC506" s="36">
        <v>0</v>
      </c>
      <c r="BD506" s="36">
        <v>0</v>
      </c>
      <c r="BE506" s="36">
        <v>0</v>
      </c>
      <c r="BF506" s="36">
        <v>0</v>
      </c>
      <c r="BG506" s="36">
        <v>0</v>
      </c>
      <c r="BH506" s="36">
        <v>0</v>
      </c>
      <c r="BI506" s="36">
        <v>0</v>
      </c>
      <c r="BJ506" s="36">
        <v>0</v>
      </c>
      <c r="BK506" s="36">
        <v>0</v>
      </c>
      <c r="BL506" s="36">
        <v>0</v>
      </c>
      <c r="BM506" s="36">
        <v>0</v>
      </c>
      <c r="BN506" s="36">
        <v>0</v>
      </c>
      <c r="BO506" s="36">
        <v>0</v>
      </c>
      <c r="BP506" s="36">
        <v>0</v>
      </c>
      <c r="BQ506" s="36">
        <v>0</v>
      </c>
      <c r="BR506" s="36">
        <v>0</v>
      </c>
      <c r="BS506" s="36">
        <v>0</v>
      </c>
      <c r="BT506" s="36">
        <v>0</v>
      </c>
      <c r="BU506" s="36">
        <v>0</v>
      </c>
      <c r="BV506" s="36">
        <v>0</v>
      </c>
      <c r="BW506" s="36">
        <v>0</v>
      </c>
      <c r="BX506" s="36">
        <v>0</v>
      </c>
      <c r="BY506" s="36">
        <v>0</v>
      </c>
      <c r="BZ506" s="36">
        <v>0</v>
      </c>
      <c r="CA506" s="36">
        <v>0</v>
      </c>
      <c r="CB506" s="36">
        <v>0</v>
      </c>
      <c r="CC506" s="36">
        <v>0</v>
      </c>
      <c r="CD506" s="36">
        <v>6841928</v>
      </c>
      <c r="CE506" s="36">
        <v>8141894</v>
      </c>
      <c r="CF506" s="36">
        <v>0</v>
      </c>
      <c r="CG506" s="36">
        <v>1299966</v>
      </c>
      <c r="CH506" s="36">
        <v>0</v>
      </c>
      <c r="CI506" s="36">
        <v>0</v>
      </c>
      <c r="CJ506" s="36">
        <v>0</v>
      </c>
      <c r="CK506" s="36">
        <v>0</v>
      </c>
      <c r="CL506" s="36">
        <v>1299966</v>
      </c>
      <c r="CM506" s="36">
        <v>-8141894</v>
      </c>
      <c r="CN506" s="36">
        <v>0</v>
      </c>
      <c r="CO506" s="36">
        <v>0</v>
      </c>
      <c r="CP506" s="36">
        <v>0</v>
      </c>
      <c r="CQ506" s="36">
        <v>0</v>
      </c>
      <c r="CR506" s="36">
        <v>0</v>
      </c>
      <c r="CS506" s="36">
        <v>0</v>
      </c>
      <c r="CT506" s="36">
        <v>0</v>
      </c>
      <c r="CU506" s="36">
        <v>0</v>
      </c>
      <c r="CV506" s="36">
        <v>0</v>
      </c>
      <c r="CW506" s="36">
        <v>0</v>
      </c>
      <c r="CX506" s="36">
        <v>0</v>
      </c>
      <c r="CY506" s="36">
        <v>0</v>
      </c>
      <c r="CZ506" s="36">
        <v>0</v>
      </c>
      <c r="DA506" s="36">
        <v>0</v>
      </c>
      <c r="DB506" s="36">
        <v>0</v>
      </c>
      <c r="DC506" s="36">
        <v>0</v>
      </c>
      <c r="DD506" s="36">
        <v>0</v>
      </c>
      <c r="DE506" s="36">
        <v>-8141894</v>
      </c>
      <c r="DF506" s="36">
        <v>0</v>
      </c>
      <c r="DG506" s="36">
        <v>0</v>
      </c>
      <c r="DH506" s="36">
        <v>0</v>
      </c>
      <c r="DI506" s="36">
        <v>0</v>
      </c>
      <c r="DJ506" s="36">
        <v>0</v>
      </c>
      <c r="DK506" s="36">
        <v>0</v>
      </c>
      <c r="DL506" s="36">
        <v>0</v>
      </c>
      <c r="DM506" s="36">
        <v>0</v>
      </c>
      <c r="DN506" s="36">
        <v>0</v>
      </c>
      <c r="DO506" s="36">
        <v>0</v>
      </c>
      <c r="DP506" s="36">
        <v>0</v>
      </c>
      <c r="DQ506" s="36">
        <v>0</v>
      </c>
      <c r="DR506" s="36">
        <v>0</v>
      </c>
      <c r="DS506" s="36">
        <v>0</v>
      </c>
      <c r="DT506" s="36">
        <v>0</v>
      </c>
      <c r="DU506" s="36">
        <v>0</v>
      </c>
      <c r="DV506" s="36">
        <v>0</v>
      </c>
      <c r="DW506" s="36">
        <v>0</v>
      </c>
      <c r="DX506" s="36">
        <v>0</v>
      </c>
      <c r="DY506" s="36">
        <v>0</v>
      </c>
      <c r="DZ506" s="36">
        <v>0</v>
      </c>
      <c r="EA506" s="36">
        <v>0</v>
      </c>
      <c r="EB506" s="36">
        <v>0</v>
      </c>
      <c r="EC506" s="36">
        <v>0</v>
      </c>
      <c r="ED506" s="36">
        <v>0</v>
      </c>
      <c r="EE506" s="36">
        <v>0</v>
      </c>
      <c r="EF506" s="36">
        <v>0</v>
      </c>
      <c r="EG506" s="36">
        <v>0</v>
      </c>
      <c r="EH506" s="36">
        <v>0</v>
      </c>
      <c r="EI506" s="36">
        <v>0</v>
      </c>
      <c r="EJ506" s="36">
        <v>0</v>
      </c>
      <c r="EK506" s="36">
        <v>0</v>
      </c>
      <c r="EL506" s="36">
        <v>0</v>
      </c>
      <c r="EM506" s="36">
        <v>0</v>
      </c>
      <c r="EN506" s="36">
        <v>0</v>
      </c>
      <c r="EO506" s="36">
        <v>0</v>
      </c>
      <c r="EP506" s="36">
        <v>0</v>
      </c>
      <c r="EQ506" s="36">
        <v>0</v>
      </c>
      <c r="ER506" s="36">
        <v>0</v>
      </c>
      <c r="ES506" s="36">
        <v>0</v>
      </c>
      <c r="ET506" s="36">
        <v>0</v>
      </c>
      <c r="EU506" s="36">
        <v>0</v>
      </c>
      <c r="EV506" s="36">
        <v>0</v>
      </c>
      <c r="EW506" s="36">
        <v>0</v>
      </c>
      <c r="EX506" s="36">
        <v>0</v>
      </c>
      <c r="EY506" s="36">
        <v>0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0</v>
      </c>
      <c r="FF506" s="36">
        <v>0</v>
      </c>
      <c r="FG506" s="36">
        <v>0</v>
      </c>
      <c r="FH506" s="36">
        <v>0</v>
      </c>
      <c r="FI506" s="36">
        <v>0</v>
      </c>
      <c r="FJ506" s="36">
        <v>0</v>
      </c>
      <c r="FK506" s="36">
        <v>0</v>
      </c>
      <c r="FL506" s="36">
        <v>0</v>
      </c>
      <c r="FM506" s="36">
        <v>0</v>
      </c>
      <c r="FN506" s="36">
        <v>0</v>
      </c>
      <c r="FO506" s="36">
        <v>0</v>
      </c>
      <c r="FP506" s="36">
        <v>0</v>
      </c>
      <c r="FQ506" s="36">
        <v>1299966</v>
      </c>
      <c r="FR506" s="36">
        <v>0</v>
      </c>
      <c r="FS506" s="37"/>
      <c r="FT506" s="39">
        <f t="shared" si="262"/>
        <v>100806</v>
      </c>
      <c r="FU506" s="39">
        <f t="shared" si="263"/>
        <v>1071</v>
      </c>
      <c r="FV506" s="39">
        <f t="shared" si="264"/>
        <v>0</v>
      </c>
      <c r="FW506" s="39">
        <f t="shared" si="265"/>
        <v>5486623</v>
      </c>
      <c r="FX506" s="39">
        <f t="shared" si="266"/>
        <v>0</v>
      </c>
      <c r="FY506" s="39">
        <f t="shared" si="267"/>
        <v>113170</v>
      </c>
      <c r="FZ506" s="39">
        <f t="shared" si="268"/>
        <v>0</v>
      </c>
      <c r="GA506" s="39">
        <f t="shared" si="269"/>
        <v>128328</v>
      </c>
      <c r="GB506" s="39">
        <f t="shared" si="270"/>
        <v>1011930</v>
      </c>
      <c r="GC506" s="39">
        <f t="shared" si="271"/>
        <v>0</v>
      </c>
      <c r="GD506" s="39">
        <f t="shared" si="272"/>
        <v>0</v>
      </c>
      <c r="GE506" s="39">
        <f t="shared" si="273"/>
        <v>0</v>
      </c>
      <c r="GF506" s="39"/>
      <c r="GG506" s="39"/>
      <c r="GH506" s="39">
        <f t="shared" si="274"/>
        <v>0</v>
      </c>
      <c r="GI506" s="39">
        <f t="shared" si="275"/>
        <v>0</v>
      </c>
      <c r="GJ506" s="39">
        <f t="shared" si="281"/>
        <v>6841928</v>
      </c>
      <c r="GK506" s="39"/>
      <c r="GL506" s="39">
        <f t="shared" si="277"/>
        <v>0</v>
      </c>
      <c r="GM506" s="39"/>
      <c r="GN506" s="39">
        <f t="shared" si="261"/>
        <v>0</v>
      </c>
      <c r="GO506" s="40">
        <f t="shared" si="278"/>
        <v>1299966</v>
      </c>
      <c r="GP506" s="40">
        <f t="shared" si="279"/>
        <v>8141894</v>
      </c>
      <c r="GQ506" s="40">
        <f t="shared" si="280"/>
        <v>8141894</v>
      </c>
      <c r="GR506" s="39" t="str">
        <f>IFERROR(VLOOKUP(CONCATENATE(C506,R506,S506),'Clientes Afectados'!$L$4:$M$249,2,0),"NO")</f>
        <v>NO</v>
      </c>
      <c r="GS506" s="64">
        <f t="shared" si="260"/>
        <v>28</v>
      </c>
      <c r="GT506" s="39" t="e">
        <f>+IF(GS506&gt;#REF!,"SI","NO")</f>
        <v>#REF!</v>
      </c>
    </row>
    <row r="507" spans="1:202" x14ac:dyDescent="0.25">
      <c r="A507" s="35">
        <v>42767</v>
      </c>
      <c r="B507" s="36">
        <v>1594986</v>
      </c>
      <c r="C507" s="36">
        <v>532986</v>
      </c>
      <c r="D507" s="36">
        <v>532986</v>
      </c>
      <c r="E507" s="37" t="s">
        <v>343</v>
      </c>
      <c r="F507" s="37" t="s">
        <v>258</v>
      </c>
      <c r="G507" s="37" t="s">
        <v>313</v>
      </c>
      <c r="H507" s="85" t="s">
        <v>231</v>
      </c>
      <c r="I507" s="37" t="s">
        <v>262</v>
      </c>
      <c r="J507" s="37" t="s">
        <v>233</v>
      </c>
      <c r="K507" s="37" t="s">
        <v>234</v>
      </c>
      <c r="L507" s="37" t="s">
        <v>235</v>
      </c>
      <c r="M507" s="37" t="s">
        <v>245</v>
      </c>
      <c r="N507" s="37" t="s">
        <v>246</v>
      </c>
      <c r="O507" s="37" t="s">
        <v>246</v>
      </c>
      <c r="P507" s="37" t="s">
        <v>239</v>
      </c>
      <c r="Q507" s="37" t="s">
        <v>240</v>
      </c>
      <c r="R507" s="38">
        <v>42741</v>
      </c>
      <c r="S507" s="38">
        <v>42769</v>
      </c>
      <c r="T507" s="38">
        <v>42773</v>
      </c>
      <c r="U507" s="36">
        <v>190378042</v>
      </c>
      <c r="V507" s="36">
        <v>124213</v>
      </c>
      <c r="W507" s="36">
        <v>0</v>
      </c>
      <c r="X507" s="36">
        <v>49458</v>
      </c>
      <c r="Y507" s="36">
        <v>0</v>
      </c>
      <c r="Z507" s="36">
        <v>0</v>
      </c>
      <c r="AA507" s="36">
        <v>0</v>
      </c>
      <c r="AB507" s="36">
        <v>0</v>
      </c>
      <c r="AC507" s="36">
        <v>0</v>
      </c>
      <c r="AD507" s="36">
        <v>329</v>
      </c>
      <c r="AE507" s="36">
        <v>338</v>
      </c>
      <c r="AF507" s="36">
        <v>276</v>
      </c>
      <c r="AG507" s="36">
        <v>247</v>
      </c>
      <c r="AH507" s="36">
        <v>64657</v>
      </c>
      <c r="AI507" s="36">
        <v>1274</v>
      </c>
      <c r="AJ507" s="36">
        <v>0</v>
      </c>
      <c r="AK507" s="36">
        <v>8907550</v>
      </c>
      <c r="AL507" s="36"/>
      <c r="AM507" s="36"/>
      <c r="AN507" s="36">
        <v>0</v>
      </c>
      <c r="AO507" s="36"/>
      <c r="AP507" s="36"/>
      <c r="AQ507" s="36">
        <v>0</v>
      </c>
      <c r="AR507" s="36">
        <v>0</v>
      </c>
      <c r="AS507" s="36">
        <v>0</v>
      </c>
      <c r="AT507" s="36">
        <v>183732</v>
      </c>
      <c r="AU507" s="36">
        <v>0</v>
      </c>
      <c r="AV507" s="36">
        <v>0</v>
      </c>
      <c r="AW507" s="36"/>
      <c r="AX507" s="36">
        <v>0</v>
      </c>
      <c r="AY507" s="36">
        <v>211420</v>
      </c>
      <c r="AZ507" s="36">
        <v>1419745</v>
      </c>
      <c r="BA507" s="36">
        <v>0</v>
      </c>
      <c r="BB507" s="36">
        <v>0</v>
      </c>
      <c r="BC507" s="36">
        <v>0</v>
      </c>
      <c r="BD507" s="36">
        <v>0</v>
      </c>
      <c r="BE507" s="36">
        <v>0</v>
      </c>
      <c r="BF507" s="36">
        <v>0</v>
      </c>
      <c r="BG507" s="36">
        <v>0</v>
      </c>
      <c r="BH507" s="36">
        <v>0</v>
      </c>
      <c r="BI507" s="36">
        <v>0</v>
      </c>
      <c r="BJ507" s="36">
        <v>0</v>
      </c>
      <c r="BK507" s="36">
        <v>0</v>
      </c>
      <c r="BL507" s="36">
        <v>0</v>
      </c>
      <c r="BM507" s="36">
        <v>0</v>
      </c>
      <c r="BN507" s="36">
        <v>0</v>
      </c>
      <c r="BO507" s="36">
        <v>0</v>
      </c>
      <c r="BP507" s="36">
        <v>0</v>
      </c>
      <c r="BQ507" s="36">
        <v>0</v>
      </c>
      <c r="BR507" s="36">
        <v>0</v>
      </c>
      <c r="BS507" s="36">
        <v>0</v>
      </c>
      <c r="BT507" s="36">
        <v>0</v>
      </c>
      <c r="BU507" s="36">
        <v>0</v>
      </c>
      <c r="BV507" s="36">
        <v>0</v>
      </c>
      <c r="BW507" s="36">
        <v>0</v>
      </c>
      <c r="BX507" s="36">
        <v>0</v>
      </c>
      <c r="BY507" s="36">
        <v>0</v>
      </c>
      <c r="BZ507" s="36">
        <v>0</v>
      </c>
      <c r="CA507" s="36">
        <v>0</v>
      </c>
      <c r="CB507" s="36">
        <v>0</v>
      </c>
      <c r="CC507" s="36">
        <v>0</v>
      </c>
      <c r="CD507" s="36">
        <v>9065865</v>
      </c>
      <c r="CE507" s="36">
        <v>10788379</v>
      </c>
      <c r="CF507" s="36">
        <v>0</v>
      </c>
      <c r="CG507" s="36">
        <v>1722514</v>
      </c>
      <c r="CH507" s="36">
        <v>0</v>
      </c>
      <c r="CI507" s="36">
        <v>0</v>
      </c>
      <c r="CJ507" s="36">
        <v>0</v>
      </c>
      <c r="CK507" s="36">
        <v>0</v>
      </c>
      <c r="CL507" s="36">
        <v>1722514</v>
      </c>
      <c r="CM507" s="36">
        <v>-10788379</v>
      </c>
      <c r="CN507" s="36">
        <v>0</v>
      </c>
      <c r="CO507" s="36">
        <v>0</v>
      </c>
      <c r="CP507" s="36">
        <v>0</v>
      </c>
      <c r="CQ507" s="36">
        <v>0</v>
      </c>
      <c r="CR507" s="36">
        <v>0</v>
      </c>
      <c r="CS507" s="36">
        <v>0</v>
      </c>
      <c r="CT507" s="36">
        <v>0</v>
      </c>
      <c r="CU507" s="36">
        <v>0</v>
      </c>
      <c r="CV507" s="36">
        <v>0</v>
      </c>
      <c r="CW507" s="36">
        <v>0</v>
      </c>
      <c r="CX507" s="36">
        <v>0</v>
      </c>
      <c r="CY507" s="36">
        <v>0</v>
      </c>
      <c r="CZ507" s="36">
        <v>0</v>
      </c>
      <c r="DA507" s="36">
        <v>0</v>
      </c>
      <c r="DB507" s="36">
        <v>0</v>
      </c>
      <c r="DC507" s="36">
        <v>0</v>
      </c>
      <c r="DD507" s="36">
        <v>0</v>
      </c>
      <c r="DE507" s="36">
        <v>-10788379</v>
      </c>
      <c r="DF507" s="36">
        <v>0</v>
      </c>
      <c r="DG507" s="36">
        <v>0</v>
      </c>
      <c r="DH507" s="36">
        <v>0</v>
      </c>
      <c r="DI507" s="36">
        <v>0</v>
      </c>
      <c r="DJ507" s="36">
        <v>0</v>
      </c>
      <c r="DK507" s="36">
        <v>0</v>
      </c>
      <c r="DL507" s="36">
        <v>0</v>
      </c>
      <c r="DM507" s="36">
        <v>0</v>
      </c>
      <c r="DN507" s="36">
        <v>0</v>
      </c>
      <c r="DO507" s="36">
        <v>0</v>
      </c>
      <c r="DP507" s="36">
        <v>0</v>
      </c>
      <c r="DQ507" s="36">
        <v>0</v>
      </c>
      <c r="DR507" s="36">
        <v>0</v>
      </c>
      <c r="DS507" s="36">
        <v>0</v>
      </c>
      <c r="DT507" s="36">
        <v>0</v>
      </c>
      <c r="DU507" s="36">
        <v>0</v>
      </c>
      <c r="DV507" s="36">
        <v>0</v>
      </c>
      <c r="DW507" s="36">
        <v>0</v>
      </c>
      <c r="DX507" s="36">
        <v>0</v>
      </c>
      <c r="DY507" s="36">
        <v>0</v>
      </c>
      <c r="DZ507" s="36">
        <v>0</v>
      </c>
      <c r="EA507" s="36">
        <v>0</v>
      </c>
      <c r="EB507" s="36">
        <v>0</v>
      </c>
      <c r="EC507" s="36">
        <v>0</v>
      </c>
      <c r="ED507" s="36">
        <v>0</v>
      </c>
      <c r="EE507" s="36">
        <v>0</v>
      </c>
      <c r="EF507" s="36">
        <v>0</v>
      </c>
      <c r="EG507" s="36">
        <v>0</v>
      </c>
      <c r="EH507" s="36">
        <v>0</v>
      </c>
      <c r="EI507" s="36">
        <v>0</v>
      </c>
      <c r="EJ507" s="36">
        <v>0</v>
      </c>
      <c r="EK507" s="36">
        <v>0</v>
      </c>
      <c r="EL507" s="36">
        <v>0</v>
      </c>
      <c r="EM507" s="36">
        <v>0</v>
      </c>
      <c r="EN507" s="36">
        <v>0</v>
      </c>
      <c r="EO507" s="36">
        <v>0</v>
      </c>
      <c r="EP507" s="36">
        <v>0</v>
      </c>
      <c r="EQ507" s="36">
        <v>0</v>
      </c>
      <c r="ER507" s="36">
        <v>0</v>
      </c>
      <c r="ES507" s="36">
        <v>0</v>
      </c>
      <c r="ET507" s="36">
        <v>0</v>
      </c>
      <c r="EU507" s="36">
        <v>0</v>
      </c>
      <c r="EV507" s="36">
        <v>0</v>
      </c>
      <c r="EW507" s="36">
        <v>0</v>
      </c>
      <c r="EX507" s="36">
        <v>0</v>
      </c>
      <c r="EY507" s="36">
        <v>0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0</v>
      </c>
      <c r="FF507" s="36">
        <v>0</v>
      </c>
      <c r="FG507" s="36">
        <v>0</v>
      </c>
      <c r="FH507" s="36">
        <v>0</v>
      </c>
      <c r="FI507" s="36">
        <v>0</v>
      </c>
      <c r="FJ507" s="36">
        <v>0</v>
      </c>
      <c r="FK507" s="36">
        <v>0</v>
      </c>
      <c r="FL507" s="36">
        <v>0</v>
      </c>
      <c r="FM507" s="36">
        <v>0</v>
      </c>
      <c r="FN507" s="36">
        <v>0</v>
      </c>
      <c r="FO507" s="36">
        <v>0</v>
      </c>
      <c r="FP507" s="36">
        <v>0</v>
      </c>
      <c r="FQ507" s="36">
        <v>1722514</v>
      </c>
      <c r="FR507" s="36">
        <v>0</v>
      </c>
      <c r="FS507" s="37"/>
      <c r="FT507" s="39">
        <f t="shared" si="262"/>
        <v>54334</v>
      </c>
      <c r="FU507" s="39">
        <f t="shared" si="263"/>
        <v>1071</v>
      </c>
      <c r="FV507" s="39">
        <f t="shared" si="264"/>
        <v>0</v>
      </c>
      <c r="FW507" s="39">
        <f t="shared" si="265"/>
        <v>7485336</v>
      </c>
      <c r="FX507" s="39">
        <f t="shared" si="266"/>
        <v>0</v>
      </c>
      <c r="FY507" s="39">
        <f t="shared" si="267"/>
        <v>154397</v>
      </c>
      <c r="FZ507" s="39">
        <f t="shared" si="268"/>
        <v>0</v>
      </c>
      <c r="GA507" s="39">
        <f t="shared" si="269"/>
        <v>177664</v>
      </c>
      <c r="GB507" s="39">
        <f t="shared" si="270"/>
        <v>1193063</v>
      </c>
      <c r="GC507" s="39">
        <f t="shared" si="271"/>
        <v>0</v>
      </c>
      <c r="GD507" s="39">
        <f t="shared" si="272"/>
        <v>0</v>
      </c>
      <c r="GE507" s="39">
        <f t="shared" si="273"/>
        <v>0</v>
      </c>
      <c r="GF507" s="39"/>
      <c r="GG507" s="39"/>
      <c r="GH507" s="39">
        <f t="shared" si="274"/>
        <v>0</v>
      </c>
      <c r="GI507" s="39">
        <f t="shared" si="275"/>
        <v>0</v>
      </c>
      <c r="GJ507" s="39">
        <f t="shared" si="281"/>
        <v>9065865</v>
      </c>
      <c r="GK507" s="39"/>
      <c r="GL507" s="39">
        <f t="shared" si="277"/>
        <v>0</v>
      </c>
      <c r="GM507" s="39"/>
      <c r="GN507" s="39">
        <f t="shared" si="261"/>
        <v>0</v>
      </c>
      <c r="GO507" s="40">
        <f t="shared" si="278"/>
        <v>1722514</v>
      </c>
      <c r="GP507" s="40">
        <f t="shared" si="279"/>
        <v>10788379</v>
      </c>
      <c r="GQ507" s="40">
        <f t="shared" si="280"/>
        <v>10788379</v>
      </c>
      <c r="GR507" s="39" t="str">
        <f>IFERROR(VLOOKUP(CONCATENATE(C507,R507,S507),'Clientes Afectados'!$L$4:$M$249,2,0),"NO")</f>
        <v>NO</v>
      </c>
      <c r="GS507" s="64">
        <f t="shared" si="260"/>
        <v>28</v>
      </c>
      <c r="GT507" s="39" t="e">
        <f>+IF(GS507&gt;#REF!,"SI","NO")</f>
        <v>#REF!</v>
      </c>
    </row>
    <row r="508" spans="1:202" x14ac:dyDescent="0.25">
      <c r="A508" s="35">
        <v>42767</v>
      </c>
      <c r="B508" s="36">
        <v>1594986</v>
      </c>
      <c r="C508" s="36">
        <v>532990</v>
      </c>
      <c r="D508" s="36">
        <v>532990</v>
      </c>
      <c r="E508" s="37" t="s">
        <v>344</v>
      </c>
      <c r="F508" s="37" t="s">
        <v>229</v>
      </c>
      <c r="G508" s="37" t="s">
        <v>315</v>
      </c>
      <c r="H508" s="85" t="s">
        <v>231</v>
      </c>
      <c r="I508" s="37" t="s">
        <v>232</v>
      </c>
      <c r="J508" s="37" t="s">
        <v>233</v>
      </c>
      <c r="K508" s="37" t="s">
        <v>234</v>
      </c>
      <c r="L508" s="37" t="s">
        <v>235</v>
      </c>
      <c r="M508" s="37" t="s">
        <v>236</v>
      </c>
      <c r="N508" s="37" t="s">
        <v>316</v>
      </c>
      <c r="O508" s="37" t="s">
        <v>316</v>
      </c>
      <c r="P508" s="37" t="s">
        <v>239</v>
      </c>
      <c r="Q508" s="37" t="s">
        <v>240</v>
      </c>
      <c r="R508" s="38">
        <v>42741</v>
      </c>
      <c r="S508" s="38">
        <v>42769</v>
      </c>
      <c r="T508" s="38">
        <v>42773</v>
      </c>
      <c r="U508" s="36">
        <v>190378042</v>
      </c>
      <c r="V508" s="36">
        <v>154051</v>
      </c>
      <c r="W508" s="36">
        <v>0</v>
      </c>
      <c r="X508" s="36">
        <v>30216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445</v>
      </c>
      <c r="AE508" s="36">
        <v>447</v>
      </c>
      <c r="AF508" s="36">
        <v>445</v>
      </c>
      <c r="AG508" s="36">
        <v>294</v>
      </c>
      <c r="AH508" s="36">
        <v>119959</v>
      </c>
      <c r="AI508" s="36">
        <v>1274</v>
      </c>
      <c r="AJ508" s="36">
        <v>0</v>
      </c>
      <c r="AK508" s="36">
        <v>11047290</v>
      </c>
      <c r="AL508" s="36"/>
      <c r="AM508" s="36"/>
      <c r="AN508" s="36">
        <v>0</v>
      </c>
      <c r="AO508" s="36"/>
      <c r="AP508" s="36"/>
      <c r="AQ508" s="36">
        <v>0</v>
      </c>
      <c r="AR508" s="36">
        <v>0</v>
      </c>
      <c r="AS508" s="36">
        <v>0</v>
      </c>
      <c r="AT508" s="36">
        <v>227867</v>
      </c>
      <c r="AU508" s="36">
        <v>0</v>
      </c>
      <c r="AV508" s="36">
        <v>0</v>
      </c>
      <c r="AW508" s="36"/>
      <c r="AX508" s="36">
        <v>0</v>
      </c>
      <c r="AY508" s="36">
        <v>279187</v>
      </c>
      <c r="AZ508" s="36">
        <v>1692774</v>
      </c>
      <c r="BA508" s="36">
        <v>0</v>
      </c>
      <c r="BB508" s="36">
        <v>0</v>
      </c>
      <c r="BC508" s="36">
        <v>0</v>
      </c>
      <c r="BD508" s="36">
        <v>0</v>
      </c>
      <c r="BE508" s="36">
        <v>0</v>
      </c>
      <c r="BF508" s="36">
        <v>0</v>
      </c>
      <c r="BG508" s="36">
        <v>0</v>
      </c>
      <c r="BH508" s="36">
        <v>0</v>
      </c>
      <c r="BI508" s="36">
        <v>0</v>
      </c>
      <c r="BJ508" s="36">
        <v>0</v>
      </c>
      <c r="BK508" s="36">
        <v>0</v>
      </c>
      <c r="BL508" s="36">
        <v>0</v>
      </c>
      <c r="BM508" s="36">
        <v>0</v>
      </c>
      <c r="BN508" s="36">
        <v>0</v>
      </c>
      <c r="BO508" s="36">
        <v>0</v>
      </c>
      <c r="BP508" s="36">
        <v>0</v>
      </c>
      <c r="BQ508" s="36">
        <v>0</v>
      </c>
      <c r="BR508" s="36">
        <v>0</v>
      </c>
      <c r="BS508" s="36">
        <v>0</v>
      </c>
      <c r="BT508" s="36">
        <v>0</v>
      </c>
      <c r="BU508" s="36">
        <v>0</v>
      </c>
      <c r="BV508" s="36">
        <v>0</v>
      </c>
      <c r="BW508" s="36">
        <v>0</v>
      </c>
      <c r="BX508" s="36">
        <v>0</v>
      </c>
      <c r="BY508" s="36">
        <v>0</v>
      </c>
      <c r="BZ508" s="36">
        <v>0</v>
      </c>
      <c r="CA508" s="36">
        <v>0</v>
      </c>
      <c r="CB508" s="36">
        <v>0</v>
      </c>
      <c r="CC508" s="36">
        <v>0</v>
      </c>
      <c r="CD508" s="36">
        <v>11233909</v>
      </c>
      <c r="CE508" s="36">
        <v>13368352</v>
      </c>
      <c r="CF508" s="36">
        <v>0</v>
      </c>
      <c r="CG508" s="36">
        <v>2134443</v>
      </c>
      <c r="CH508" s="36">
        <v>0</v>
      </c>
      <c r="CI508" s="36">
        <v>0</v>
      </c>
      <c r="CJ508" s="36">
        <v>0</v>
      </c>
      <c r="CK508" s="36">
        <v>0</v>
      </c>
      <c r="CL508" s="36">
        <v>2134443</v>
      </c>
      <c r="CM508" s="36">
        <v>-13368352</v>
      </c>
      <c r="CN508" s="36">
        <v>0</v>
      </c>
      <c r="CO508" s="36">
        <v>0</v>
      </c>
      <c r="CP508" s="36">
        <v>0</v>
      </c>
      <c r="CQ508" s="36">
        <v>0</v>
      </c>
      <c r="CR508" s="36">
        <v>0</v>
      </c>
      <c r="CS508" s="36">
        <v>0</v>
      </c>
      <c r="CT508" s="36">
        <v>0</v>
      </c>
      <c r="CU508" s="36">
        <v>0</v>
      </c>
      <c r="CV508" s="36">
        <v>0</v>
      </c>
      <c r="CW508" s="36">
        <v>0</v>
      </c>
      <c r="CX508" s="36">
        <v>0</v>
      </c>
      <c r="CY508" s="36">
        <v>0</v>
      </c>
      <c r="CZ508" s="36">
        <v>0</v>
      </c>
      <c r="DA508" s="36">
        <v>0</v>
      </c>
      <c r="DB508" s="36">
        <v>0</v>
      </c>
      <c r="DC508" s="36">
        <v>0</v>
      </c>
      <c r="DD508" s="36">
        <v>0</v>
      </c>
      <c r="DE508" s="36">
        <v>-13368352</v>
      </c>
      <c r="DF508" s="36">
        <v>0</v>
      </c>
      <c r="DG508" s="36">
        <v>0</v>
      </c>
      <c r="DH508" s="36">
        <v>0</v>
      </c>
      <c r="DI508" s="36">
        <v>0</v>
      </c>
      <c r="DJ508" s="36">
        <v>0</v>
      </c>
      <c r="DK508" s="36">
        <v>0</v>
      </c>
      <c r="DL508" s="36">
        <v>0</v>
      </c>
      <c r="DM508" s="36">
        <v>0</v>
      </c>
      <c r="DN508" s="36">
        <v>0</v>
      </c>
      <c r="DO508" s="36">
        <v>0</v>
      </c>
      <c r="DP508" s="36">
        <v>0</v>
      </c>
      <c r="DQ508" s="36">
        <v>0</v>
      </c>
      <c r="DR508" s="36">
        <v>0</v>
      </c>
      <c r="DS508" s="36">
        <v>0</v>
      </c>
      <c r="DT508" s="36">
        <v>0</v>
      </c>
      <c r="DU508" s="36">
        <v>0</v>
      </c>
      <c r="DV508" s="36">
        <v>0</v>
      </c>
      <c r="DW508" s="36">
        <v>0</v>
      </c>
      <c r="DX508" s="36">
        <v>0</v>
      </c>
      <c r="DY508" s="36">
        <v>0</v>
      </c>
      <c r="DZ508" s="36">
        <v>0</v>
      </c>
      <c r="EA508" s="36">
        <v>0</v>
      </c>
      <c r="EB508" s="36">
        <v>0</v>
      </c>
      <c r="EC508" s="36">
        <v>0</v>
      </c>
      <c r="ED508" s="36">
        <v>0</v>
      </c>
      <c r="EE508" s="36">
        <v>0</v>
      </c>
      <c r="EF508" s="36">
        <v>0</v>
      </c>
      <c r="EG508" s="36">
        <v>0</v>
      </c>
      <c r="EH508" s="36">
        <v>0</v>
      </c>
      <c r="EI508" s="36">
        <v>0</v>
      </c>
      <c r="EJ508" s="36">
        <v>0</v>
      </c>
      <c r="EK508" s="36">
        <v>0</v>
      </c>
      <c r="EL508" s="36">
        <v>0</v>
      </c>
      <c r="EM508" s="36">
        <v>0</v>
      </c>
      <c r="EN508" s="36">
        <v>0</v>
      </c>
      <c r="EO508" s="36">
        <v>0</v>
      </c>
      <c r="EP508" s="36">
        <v>0</v>
      </c>
      <c r="EQ508" s="36">
        <v>0</v>
      </c>
      <c r="ER508" s="36">
        <v>0</v>
      </c>
      <c r="ES508" s="36">
        <v>0</v>
      </c>
      <c r="ET508" s="36">
        <v>0</v>
      </c>
      <c r="EU508" s="36">
        <v>0</v>
      </c>
      <c r="EV508" s="36">
        <v>0</v>
      </c>
      <c r="EW508" s="36">
        <v>0</v>
      </c>
      <c r="EX508" s="36">
        <v>0</v>
      </c>
      <c r="EY508" s="36">
        <v>0</v>
      </c>
      <c r="EZ508" s="36">
        <v>0</v>
      </c>
      <c r="FA508" s="36">
        <v>0</v>
      </c>
      <c r="FB508" s="36">
        <v>0</v>
      </c>
      <c r="FC508" s="36">
        <v>0</v>
      </c>
      <c r="FD508" s="36">
        <v>0</v>
      </c>
      <c r="FE508" s="36">
        <v>0</v>
      </c>
      <c r="FF508" s="36">
        <v>0</v>
      </c>
      <c r="FG508" s="36">
        <v>0</v>
      </c>
      <c r="FH508" s="36">
        <v>0</v>
      </c>
      <c r="FI508" s="36">
        <v>0</v>
      </c>
      <c r="FJ508" s="36">
        <v>0</v>
      </c>
      <c r="FK508" s="36">
        <v>0</v>
      </c>
      <c r="FL508" s="36">
        <v>0</v>
      </c>
      <c r="FM508" s="36">
        <v>0</v>
      </c>
      <c r="FN508" s="36">
        <v>0</v>
      </c>
      <c r="FO508" s="36">
        <v>0</v>
      </c>
      <c r="FP508" s="36">
        <v>0</v>
      </c>
      <c r="FQ508" s="36">
        <v>2134443</v>
      </c>
      <c r="FR508" s="36">
        <v>0</v>
      </c>
      <c r="FS508" s="37"/>
      <c r="FT508" s="39">
        <f t="shared" si="262"/>
        <v>100806</v>
      </c>
      <c r="FU508" s="39">
        <f t="shared" si="263"/>
        <v>1071</v>
      </c>
      <c r="FV508" s="39">
        <f t="shared" si="264"/>
        <v>0</v>
      </c>
      <c r="FW508" s="39">
        <f t="shared" si="265"/>
        <v>9283437</v>
      </c>
      <c r="FX508" s="39">
        <f t="shared" si="266"/>
        <v>0</v>
      </c>
      <c r="FY508" s="39">
        <f t="shared" si="267"/>
        <v>191485</v>
      </c>
      <c r="FZ508" s="39">
        <f t="shared" si="268"/>
        <v>0</v>
      </c>
      <c r="GA508" s="39">
        <f t="shared" si="269"/>
        <v>234611</v>
      </c>
      <c r="GB508" s="39">
        <f t="shared" si="270"/>
        <v>1422499</v>
      </c>
      <c r="GC508" s="39">
        <f t="shared" si="271"/>
        <v>0</v>
      </c>
      <c r="GD508" s="39">
        <f t="shared" si="272"/>
        <v>0</v>
      </c>
      <c r="GE508" s="39">
        <f t="shared" si="273"/>
        <v>0</v>
      </c>
      <c r="GF508" s="39"/>
      <c r="GG508" s="39"/>
      <c r="GH508" s="39">
        <f t="shared" si="274"/>
        <v>0</v>
      </c>
      <c r="GI508" s="39">
        <f t="shared" si="275"/>
        <v>0</v>
      </c>
      <c r="GJ508" s="39">
        <f t="shared" si="281"/>
        <v>11233909</v>
      </c>
      <c r="GK508" s="39"/>
      <c r="GL508" s="39">
        <f t="shared" si="277"/>
        <v>0</v>
      </c>
      <c r="GM508" s="39"/>
      <c r="GN508" s="39">
        <f t="shared" si="261"/>
        <v>0</v>
      </c>
      <c r="GO508" s="40">
        <f t="shared" si="278"/>
        <v>2134443</v>
      </c>
      <c r="GP508" s="40">
        <f t="shared" si="279"/>
        <v>13368352</v>
      </c>
      <c r="GQ508" s="40">
        <f t="shared" si="280"/>
        <v>13368352</v>
      </c>
      <c r="GR508" s="39" t="str">
        <f>IFERROR(VLOOKUP(CONCATENATE(C508,R508,S508),'Clientes Afectados'!$L$4:$M$249,2,0),"NO")</f>
        <v>NO</v>
      </c>
      <c r="GS508" s="64">
        <f t="shared" si="260"/>
        <v>28</v>
      </c>
      <c r="GT508" s="39" t="e">
        <f>+IF(GS508&gt;#REF!,"SI","NO")</f>
        <v>#REF!</v>
      </c>
    </row>
    <row r="509" spans="1:202" x14ac:dyDescent="0.25">
      <c r="A509" s="35">
        <v>42767</v>
      </c>
      <c r="B509" s="36">
        <v>1594986</v>
      </c>
      <c r="C509" s="36">
        <v>532998</v>
      </c>
      <c r="D509" s="36">
        <v>532998</v>
      </c>
      <c r="E509" s="37" t="s">
        <v>228</v>
      </c>
      <c r="F509" s="37" t="s">
        <v>229</v>
      </c>
      <c r="G509" s="37" t="s">
        <v>230</v>
      </c>
      <c r="H509" s="85" t="s">
        <v>231</v>
      </c>
      <c r="I509" s="37" t="s">
        <v>244</v>
      </c>
      <c r="J509" s="37" t="s">
        <v>233</v>
      </c>
      <c r="K509" s="37" t="s">
        <v>234</v>
      </c>
      <c r="L509" s="37" t="s">
        <v>235</v>
      </c>
      <c r="M509" s="37" t="s">
        <v>236</v>
      </c>
      <c r="N509" s="37" t="s">
        <v>237</v>
      </c>
      <c r="O509" s="37" t="s">
        <v>306</v>
      </c>
      <c r="P509" s="37" t="s">
        <v>239</v>
      </c>
      <c r="Q509" s="37" t="s">
        <v>240</v>
      </c>
      <c r="R509" s="38">
        <v>42741</v>
      </c>
      <c r="S509" s="38">
        <v>42769</v>
      </c>
      <c r="T509" s="38">
        <v>42773</v>
      </c>
      <c r="U509" s="36">
        <v>190378042</v>
      </c>
      <c r="V509" s="36">
        <v>63534</v>
      </c>
      <c r="W509" s="36">
        <v>0</v>
      </c>
      <c r="X509" s="36">
        <v>15238</v>
      </c>
      <c r="Y509" s="36">
        <v>0</v>
      </c>
      <c r="Z509" s="36">
        <v>0</v>
      </c>
      <c r="AA509" s="36">
        <v>0</v>
      </c>
      <c r="AB509" s="36">
        <v>0</v>
      </c>
      <c r="AC509" s="36">
        <v>0</v>
      </c>
      <c r="AD509" s="36">
        <v>165</v>
      </c>
      <c r="AE509" s="36">
        <v>165</v>
      </c>
      <c r="AF509" s="36">
        <v>165</v>
      </c>
      <c r="AG509" s="36">
        <v>61</v>
      </c>
      <c r="AH509" s="36">
        <v>145306</v>
      </c>
      <c r="AI509" s="36">
        <v>1274</v>
      </c>
      <c r="AJ509" s="36">
        <v>0</v>
      </c>
      <c r="AK509" s="36">
        <v>4556143</v>
      </c>
      <c r="AL509" s="36"/>
      <c r="AM509" s="36"/>
      <c r="AN509" s="36">
        <v>0</v>
      </c>
      <c r="AO509" s="36"/>
      <c r="AP509" s="36"/>
      <c r="AQ509" s="36">
        <v>0</v>
      </c>
      <c r="AR509" s="36">
        <v>0</v>
      </c>
      <c r="AS509" s="36">
        <v>0</v>
      </c>
      <c r="AT509" s="36">
        <v>93978</v>
      </c>
      <c r="AU509" s="36">
        <v>0</v>
      </c>
      <c r="AV509" s="36">
        <v>0</v>
      </c>
      <c r="AW509" s="36"/>
      <c r="AX509" s="36">
        <v>0</v>
      </c>
      <c r="AY509" s="36">
        <v>103055</v>
      </c>
      <c r="AZ509" s="36">
        <v>350625</v>
      </c>
      <c r="BA509" s="36">
        <v>0</v>
      </c>
      <c r="BB509" s="36">
        <v>0</v>
      </c>
      <c r="BC509" s="36">
        <v>0</v>
      </c>
      <c r="BD509" s="36">
        <v>0</v>
      </c>
      <c r="BE509" s="36">
        <v>0</v>
      </c>
      <c r="BF509" s="36">
        <v>0</v>
      </c>
      <c r="BG509" s="36">
        <v>0</v>
      </c>
      <c r="BH509" s="36">
        <v>0</v>
      </c>
      <c r="BI509" s="36">
        <v>0</v>
      </c>
      <c r="BJ509" s="36">
        <v>0</v>
      </c>
      <c r="BK509" s="36">
        <v>0</v>
      </c>
      <c r="BL509" s="36">
        <v>0</v>
      </c>
      <c r="BM509" s="36">
        <v>0</v>
      </c>
      <c r="BN509" s="36">
        <v>0</v>
      </c>
      <c r="BO509" s="36">
        <v>0</v>
      </c>
      <c r="BP509" s="36">
        <v>0</v>
      </c>
      <c r="BQ509" s="36">
        <v>0</v>
      </c>
      <c r="BR509" s="36">
        <v>0</v>
      </c>
      <c r="BS509" s="36">
        <v>0</v>
      </c>
      <c r="BT509" s="36">
        <v>0</v>
      </c>
      <c r="BU509" s="36">
        <v>0</v>
      </c>
      <c r="BV509" s="36">
        <v>0</v>
      </c>
      <c r="BW509" s="36">
        <v>0</v>
      </c>
      <c r="BX509" s="36">
        <v>0</v>
      </c>
      <c r="BY509" s="36">
        <v>0</v>
      </c>
      <c r="BZ509" s="36">
        <v>0</v>
      </c>
      <c r="CA509" s="36">
        <v>0</v>
      </c>
      <c r="CB509" s="36">
        <v>0</v>
      </c>
      <c r="CC509" s="36">
        <v>0</v>
      </c>
      <c r="CD509" s="36">
        <v>4412086</v>
      </c>
      <c r="CE509" s="36">
        <v>5250382</v>
      </c>
      <c r="CF509" s="36">
        <v>0</v>
      </c>
      <c r="CG509" s="36">
        <v>838296</v>
      </c>
      <c r="CH509" s="36">
        <v>0</v>
      </c>
      <c r="CI509" s="36">
        <v>0</v>
      </c>
      <c r="CJ509" s="36">
        <v>0</v>
      </c>
      <c r="CK509" s="36">
        <v>0</v>
      </c>
      <c r="CL509" s="36">
        <v>838296</v>
      </c>
      <c r="CM509" s="36">
        <v>-5250382</v>
      </c>
      <c r="CN509" s="36">
        <v>0</v>
      </c>
      <c r="CO509" s="36">
        <v>0</v>
      </c>
      <c r="CP509" s="36">
        <v>0</v>
      </c>
      <c r="CQ509" s="36">
        <v>0</v>
      </c>
      <c r="CR509" s="36">
        <v>0</v>
      </c>
      <c r="CS509" s="36">
        <v>0</v>
      </c>
      <c r="CT509" s="36">
        <v>0</v>
      </c>
      <c r="CU509" s="36">
        <v>0</v>
      </c>
      <c r="CV509" s="36">
        <v>0</v>
      </c>
      <c r="CW509" s="36">
        <v>0</v>
      </c>
      <c r="CX509" s="36">
        <v>0</v>
      </c>
      <c r="CY509" s="36">
        <v>0</v>
      </c>
      <c r="CZ509" s="36">
        <v>0</v>
      </c>
      <c r="DA509" s="36">
        <v>0</v>
      </c>
      <c r="DB509" s="36">
        <v>0</v>
      </c>
      <c r="DC509" s="36">
        <v>0</v>
      </c>
      <c r="DD509" s="36">
        <v>0</v>
      </c>
      <c r="DE509" s="36">
        <v>-5250382</v>
      </c>
      <c r="DF509" s="36">
        <v>0</v>
      </c>
      <c r="DG509" s="36">
        <v>0</v>
      </c>
      <c r="DH509" s="36">
        <v>0</v>
      </c>
      <c r="DI509" s="36">
        <v>0</v>
      </c>
      <c r="DJ509" s="36">
        <v>0</v>
      </c>
      <c r="DK509" s="36">
        <v>0</v>
      </c>
      <c r="DL509" s="36">
        <v>0</v>
      </c>
      <c r="DM509" s="36">
        <v>0</v>
      </c>
      <c r="DN509" s="36">
        <v>0</v>
      </c>
      <c r="DO509" s="36">
        <v>0</v>
      </c>
      <c r="DP509" s="36">
        <v>0</v>
      </c>
      <c r="DQ509" s="36">
        <v>0</v>
      </c>
      <c r="DR509" s="36">
        <v>0</v>
      </c>
      <c r="DS509" s="36">
        <v>0</v>
      </c>
      <c r="DT509" s="36">
        <v>0</v>
      </c>
      <c r="DU509" s="36">
        <v>0</v>
      </c>
      <c r="DV509" s="36">
        <v>0</v>
      </c>
      <c r="DW509" s="36">
        <v>0</v>
      </c>
      <c r="DX509" s="36">
        <v>0</v>
      </c>
      <c r="DY509" s="36">
        <v>0</v>
      </c>
      <c r="DZ509" s="36">
        <v>0</v>
      </c>
      <c r="EA509" s="36">
        <v>0</v>
      </c>
      <c r="EB509" s="36">
        <v>0</v>
      </c>
      <c r="EC509" s="36">
        <v>0</v>
      </c>
      <c r="ED509" s="36">
        <v>0</v>
      </c>
      <c r="EE509" s="36">
        <v>0</v>
      </c>
      <c r="EF509" s="36">
        <v>0</v>
      </c>
      <c r="EG509" s="36">
        <v>0</v>
      </c>
      <c r="EH509" s="36">
        <v>0</v>
      </c>
      <c r="EI509" s="36">
        <v>0</v>
      </c>
      <c r="EJ509" s="36">
        <v>0</v>
      </c>
      <c r="EK509" s="36">
        <v>0</v>
      </c>
      <c r="EL509" s="36">
        <v>0</v>
      </c>
      <c r="EM509" s="36">
        <v>0</v>
      </c>
      <c r="EN509" s="36">
        <v>0</v>
      </c>
      <c r="EO509" s="36">
        <v>0</v>
      </c>
      <c r="EP509" s="36">
        <v>0</v>
      </c>
      <c r="EQ509" s="36">
        <v>0</v>
      </c>
      <c r="ER509" s="36">
        <v>0</v>
      </c>
      <c r="ES509" s="36">
        <v>0</v>
      </c>
      <c r="ET509" s="36">
        <v>0</v>
      </c>
      <c r="EU509" s="36">
        <v>0</v>
      </c>
      <c r="EV509" s="36">
        <v>0</v>
      </c>
      <c r="EW509" s="36">
        <v>0</v>
      </c>
      <c r="EX509" s="36">
        <v>0</v>
      </c>
      <c r="EY509" s="36">
        <v>0</v>
      </c>
      <c r="EZ509" s="36">
        <v>0</v>
      </c>
      <c r="FA509" s="36">
        <v>0</v>
      </c>
      <c r="FB509" s="36">
        <v>0</v>
      </c>
      <c r="FC509" s="36">
        <v>0</v>
      </c>
      <c r="FD509" s="36">
        <v>0</v>
      </c>
      <c r="FE509" s="36">
        <v>0</v>
      </c>
      <c r="FF509" s="36">
        <v>0</v>
      </c>
      <c r="FG509" s="36">
        <v>0</v>
      </c>
      <c r="FH509" s="36">
        <v>0</v>
      </c>
      <c r="FI509" s="36">
        <v>0</v>
      </c>
      <c r="FJ509" s="36">
        <v>0</v>
      </c>
      <c r="FK509" s="36">
        <v>0</v>
      </c>
      <c r="FL509" s="36">
        <v>0</v>
      </c>
      <c r="FM509" s="36">
        <v>0</v>
      </c>
      <c r="FN509" s="36">
        <v>0</v>
      </c>
      <c r="FO509" s="36">
        <v>0</v>
      </c>
      <c r="FP509" s="36">
        <v>0</v>
      </c>
      <c r="FQ509" s="36">
        <v>838296</v>
      </c>
      <c r="FR509" s="36">
        <v>0</v>
      </c>
      <c r="FS509" s="37"/>
      <c r="FT509" s="39">
        <f t="shared" si="262"/>
        <v>122106</v>
      </c>
      <c r="FU509" s="39">
        <f t="shared" si="263"/>
        <v>1071</v>
      </c>
      <c r="FV509" s="39">
        <f t="shared" si="264"/>
        <v>0</v>
      </c>
      <c r="FW509" s="39">
        <f t="shared" si="265"/>
        <v>3828692</v>
      </c>
      <c r="FX509" s="39">
        <f t="shared" si="266"/>
        <v>0</v>
      </c>
      <c r="FY509" s="39">
        <f t="shared" si="267"/>
        <v>78973</v>
      </c>
      <c r="FZ509" s="39">
        <f t="shared" si="268"/>
        <v>0</v>
      </c>
      <c r="GA509" s="39">
        <f t="shared" si="269"/>
        <v>86601</v>
      </c>
      <c r="GB509" s="39">
        <f t="shared" si="270"/>
        <v>294643</v>
      </c>
      <c r="GC509" s="39">
        <f t="shared" si="271"/>
        <v>0</v>
      </c>
      <c r="GD509" s="39">
        <f t="shared" si="272"/>
        <v>0</v>
      </c>
      <c r="GE509" s="39">
        <f t="shared" si="273"/>
        <v>0</v>
      </c>
      <c r="GF509" s="39"/>
      <c r="GG509" s="39"/>
      <c r="GH509" s="39">
        <f t="shared" si="274"/>
        <v>0</v>
      </c>
      <c r="GI509" s="39">
        <f t="shared" si="275"/>
        <v>0</v>
      </c>
      <c r="GJ509" s="39">
        <f t="shared" si="281"/>
        <v>4412086</v>
      </c>
      <c r="GK509" s="39"/>
      <c r="GL509" s="39">
        <f t="shared" si="277"/>
        <v>0</v>
      </c>
      <c r="GM509" s="39"/>
      <c r="GN509" s="39">
        <f t="shared" si="261"/>
        <v>0</v>
      </c>
      <c r="GO509" s="40">
        <f t="shared" si="278"/>
        <v>838296</v>
      </c>
      <c r="GP509" s="40">
        <f t="shared" si="279"/>
        <v>5250382</v>
      </c>
      <c r="GQ509" s="40">
        <f t="shared" si="280"/>
        <v>5250382</v>
      </c>
      <c r="GR509" s="39" t="str">
        <f>IFERROR(VLOOKUP(CONCATENATE(C509,R509,S509),'Clientes Afectados'!$L$4:$M$249,2,0),"NO")</f>
        <v>NO</v>
      </c>
      <c r="GS509" s="64">
        <f t="shared" si="260"/>
        <v>28</v>
      </c>
      <c r="GT509" s="39" t="e">
        <f>+IF(GS509&gt;#REF!,"SI","NO")</f>
        <v>#REF!</v>
      </c>
    </row>
    <row r="510" spans="1:202" x14ac:dyDescent="0.25">
      <c r="A510" s="35">
        <v>42767</v>
      </c>
      <c r="B510" s="36">
        <v>1594986</v>
      </c>
      <c r="C510" s="36">
        <v>532999</v>
      </c>
      <c r="D510" s="36">
        <v>532999</v>
      </c>
      <c r="E510" s="37" t="s">
        <v>242</v>
      </c>
      <c r="F510" s="37" t="s">
        <v>229</v>
      </c>
      <c r="G510" s="37" t="s">
        <v>243</v>
      </c>
      <c r="H510" s="85" t="s">
        <v>231</v>
      </c>
      <c r="I510" s="37" t="s">
        <v>244</v>
      </c>
      <c r="J510" s="37" t="s">
        <v>233</v>
      </c>
      <c r="K510" s="37" t="s">
        <v>234</v>
      </c>
      <c r="L510" s="37" t="s">
        <v>235</v>
      </c>
      <c r="M510" s="37" t="s">
        <v>245</v>
      </c>
      <c r="N510" s="37" t="s">
        <v>246</v>
      </c>
      <c r="O510" s="37" t="s">
        <v>246</v>
      </c>
      <c r="P510" s="37" t="s">
        <v>239</v>
      </c>
      <c r="Q510" s="37" t="s">
        <v>240</v>
      </c>
      <c r="R510" s="38">
        <v>42741</v>
      </c>
      <c r="S510" s="38">
        <v>42769</v>
      </c>
      <c r="T510" s="38">
        <v>42773</v>
      </c>
      <c r="U510" s="36">
        <v>190378042</v>
      </c>
      <c r="V510" s="36">
        <v>13161</v>
      </c>
      <c r="W510" s="36">
        <v>0</v>
      </c>
      <c r="X510" s="36">
        <v>3628</v>
      </c>
      <c r="Y510" s="36">
        <v>0</v>
      </c>
      <c r="Z510" s="36">
        <v>0</v>
      </c>
      <c r="AA510" s="36">
        <v>0</v>
      </c>
      <c r="AB510" s="36">
        <v>0</v>
      </c>
      <c r="AC510" s="36">
        <v>0</v>
      </c>
      <c r="AD510" s="36">
        <v>22</v>
      </c>
      <c r="AE510" s="36">
        <v>27</v>
      </c>
      <c r="AF510" s="36">
        <v>22</v>
      </c>
      <c r="AG510" s="36">
        <v>23</v>
      </c>
      <c r="AH510" s="36">
        <v>82018</v>
      </c>
      <c r="AI510" s="36">
        <v>1274</v>
      </c>
      <c r="AJ510" s="36">
        <v>0</v>
      </c>
      <c r="AK510" s="36">
        <v>943800</v>
      </c>
      <c r="AL510" s="36"/>
      <c r="AM510" s="36"/>
      <c r="AN510" s="36">
        <v>0</v>
      </c>
      <c r="AO510" s="36"/>
      <c r="AP510" s="36"/>
      <c r="AQ510" s="36">
        <v>0</v>
      </c>
      <c r="AR510" s="36">
        <v>0</v>
      </c>
      <c r="AS510" s="36">
        <v>0</v>
      </c>
      <c r="AT510" s="36">
        <v>19467</v>
      </c>
      <c r="AU510" s="36">
        <v>0</v>
      </c>
      <c r="AV510" s="36">
        <v>0</v>
      </c>
      <c r="AW510" s="36"/>
      <c r="AX510" s="36">
        <v>0</v>
      </c>
      <c r="AY510" s="36">
        <v>16863</v>
      </c>
      <c r="AZ510" s="36">
        <v>132203</v>
      </c>
      <c r="BA510" s="36">
        <v>0</v>
      </c>
      <c r="BB510" s="36">
        <v>0</v>
      </c>
      <c r="BC510" s="36">
        <v>0</v>
      </c>
      <c r="BD510" s="36">
        <v>0</v>
      </c>
      <c r="BE510" s="36">
        <v>0</v>
      </c>
      <c r="BF510" s="36">
        <v>0</v>
      </c>
      <c r="BG510" s="36">
        <v>0</v>
      </c>
      <c r="BH510" s="36">
        <v>0</v>
      </c>
      <c r="BI510" s="36">
        <v>0</v>
      </c>
      <c r="BJ510" s="36">
        <v>0</v>
      </c>
      <c r="BK510" s="36">
        <v>0</v>
      </c>
      <c r="BL510" s="36">
        <v>0</v>
      </c>
      <c r="BM510" s="36">
        <v>0</v>
      </c>
      <c r="BN510" s="36">
        <v>0</v>
      </c>
      <c r="BO510" s="36">
        <v>0</v>
      </c>
      <c r="BP510" s="36">
        <v>0</v>
      </c>
      <c r="BQ510" s="36">
        <v>0</v>
      </c>
      <c r="BR510" s="36">
        <v>0</v>
      </c>
      <c r="BS510" s="36">
        <v>0</v>
      </c>
      <c r="BT510" s="36">
        <v>0</v>
      </c>
      <c r="BU510" s="36">
        <v>0</v>
      </c>
      <c r="BV510" s="36">
        <v>0</v>
      </c>
      <c r="BW510" s="36">
        <v>0</v>
      </c>
      <c r="BX510" s="36">
        <v>0</v>
      </c>
      <c r="BY510" s="36">
        <v>0</v>
      </c>
      <c r="BZ510" s="36">
        <v>0</v>
      </c>
      <c r="CA510" s="36">
        <v>0</v>
      </c>
      <c r="CB510" s="36">
        <v>0</v>
      </c>
      <c r="CC510" s="36">
        <v>0</v>
      </c>
      <c r="CD510" s="36">
        <v>1004728</v>
      </c>
      <c r="CE510" s="36">
        <v>1195626</v>
      </c>
      <c r="CF510" s="36">
        <v>0</v>
      </c>
      <c r="CG510" s="36">
        <v>190898</v>
      </c>
      <c r="CH510" s="36">
        <v>0</v>
      </c>
      <c r="CI510" s="36">
        <v>0</v>
      </c>
      <c r="CJ510" s="36">
        <v>0</v>
      </c>
      <c r="CK510" s="36">
        <v>0</v>
      </c>
      <c r="CL510" s="36">
        <v>190898</v>
      </c>
      <c r="CM510" s="36">
        <v>-1195626</v>
      </c>
      <c r="CN510" s="36">
        <v>0</v>
      </c>
      <c r="CO510" s="36">
        <v>0</v>
      </c>
      <c r="CP510" s="36">
        <v>0</v>
      </c>
      <c r="CQ510" s="36">
        <v>0</v>
      </c>
      <c r="CR510" s="36">
        <v>0</v>
      </c>
      <c r="CS510" s="36">
        <v>0</v>
      </c>
      <c r="CT510" s="36">
        <v>0</v>
      </c>
      <c r="CU510" s="36">
        <v>0</v>
      </c>
      <c r="CV510" s="36">
        <v>0</v>
      </c>
      <c r="CW510" s="36">
        <v>0</v>
      </c>
      <c r="CX510" s="36">
        <v>0</v>
      </c>
      <c r="CY510" s="36">
        <v>0</v>
      </c>
      <c r="CZ510" s="36">
        <v>0</v>
      </c>
      <c r="DA510" s="36">
        <v>0</v>
      </c>
      <c r="DB510" s="36">
        <v>0</v>
      </c>
      <c r="DC510" s="36">
        <v>0</v>
      </c>
      <c r="DD510" s="36">
        <v>0</v>
      </c>
      <c r="DE510" s="36">
        <v>-1195626</v>
      </c>
      <c r="DF510" s="36">
        <v>0</v>
      </c>
      <c r="DG510" s="36">
        <v>0</v>
      </c>
      <c r="DH510" s="36">
        <v>0</v>
      </c>
      <c r="DI510" s="36">
        <v>0</v>
      </c>
      <c r="DJ510" s="36">
        <v>0</v>
      </c>
      <c r="DK510" s="36">
        <v>0</v>
      </c>
      <c r="DL510" s="36">
        <v>0</v>
      </c>
      <c r="DM510" s="36">
        <v>0</v>
      </c>
      <c r="DN510" s="36">
        <v>0</v>
      </c>
      <c r="DO510" s="36">
        <v>0</v>
      </c>
      <c r="DP510" s="36">
        <v>0</v>
      </c>
      <c r="DQ510" s="36">
        <v>0</v>
      </c>
      <c r="DR510" s="36">
        <v>0</v>
      </c>
      <c r="DS510" s="36">
        <v>0</v>
      </c>
      <c r="DT510" s="36">
        <v>0</v>
      </c>
      <c r="DU510" s="36">
        <v>0</v>
      </c>
      <c r="DV510" s="36">
        <v>0</v>
      </c>
      <c r="DW510" s="36">
        <v>0</v>
      </c>
      <c r="DX510" s="36">
        <v>0</v>
      </c>
      <c r="DY510" s="36">
        <v>0</v>
      </c>
      <c r="DZ510" s="36">
        <v>0</v>
      </c>
      <c r="EA510" s="36">
        <v>0</v>
      </c>
      <c r="EB510" s="36">
        <v>0</v>
      </c>
      <c r="EC510" s="36">
        <v>0</v>
      </c>
      <c r="ED510" s="36">
        <v>0</v>
      </c>
      <c r="EE510" s="36">
        <v>0</v>
      </c>
      <c r="EF510" s="36">
        <v>0</v>
      </c>
      <c r="EG510" s="36">
        <v>0</v>
      </c>
      <c r="EH510" s="36">
        <v>0</v>
      </c>
      <c r="EI510" s="36">
        <v>0</v>
      </c>
      <c r="EJ510" s="36">
        <v>0</v>
      </c>
      <c r="EK510" s="36">
        <v>0</v>
      </c>
      <c r="EL510" s="36">
        <v>0</v>
      </c>
      <c r="EM510" s="36">
        <v>0</v>
      </c>
      <c r="EN510" s="36">
        <v>0</v>
      </c>
      <c r="EO510" s="36">
        <v>0</v>
      </c>
      <c r="EP510" s="36">
        <v>0</v>
      </c>
      <c r="EQ510" s="36">
        <v>0</v>
      </c>
      <c r="ER510" s="36">
        <v>0</v>
      </c>
      <c r="ES510" s="36">
        <v>0</v>
      </c>
      <c r="ET510" s="36">
        <v>0</v>
      </c>
      <c r="EU510" s="36">
        <v>0</v>
      </c>
      <c r="EV510" s="36">
        <v>0</v>
      </c>
      <c r="EW510" s="36">
        <v>0</v>
      </c>
      <c r="EX510" s="36">
        <v>0</v>
      </c>
      <c r="EY510" s="36">
        <v>0</v>
      </c>
      <c r="EZ510" s="36">
        <v>0</v>
      </c>
      <c r="FA510" s="36">
        <v>0</v>
      </c>
      <c r="FB510" s="36">
        <v>0</v>
      </c>
      <c r="FC510" s="36">
        <v>0</v>
      </c>
      <c r="FD510" s="36">
        <v>0</v>
      </c>
      <c r="FE510" s="36">
        <v>0</v>
      </c>
      <c r="FF510" s="36">
        <v>0</v>
      </c>
      <c r="FG510" s="36">
        <v>0</v>
      </c>
      <c r="FH510" s="36">
        <v>0</v>
      </c>
      <c r="FI510" s="36">
        <v>0</v>
      </c>
      <c r="FJ510" s="36">
        <v>0</v>
      </c>
      <c r="FK510" s="36">
        <v>0</v>
      </c>
      <c r="FL510" s="36">
        <v>0</v>
      </c>
      <c r="FM510" s="36">
        <v>0</v>
      </c>
      <c r="FN510" s="36">
        <v>0</v>
      </c>
      <c r="FO510" s="36">
        <v>0</v>
      </c>
      <c r="FP510" s="36">
        <v>0</v>
      </c>
      <c r="FQ510" s="36">
        <v>190898</v>
      </c>
      <c r="FR510" s="36">
        <v>0</v>
      </c>
      <c r="FS510" s="37"/>
      <c r="FT510" s="39">
        <f t="shared" si="262"/>
        <v>68923</v>
      </c>
      <c r="FU510" s="39">
        <f t="shared" si="263"/>
        <v>1071</v>
      </c>
      <c r="FV510" s="39">
        <f t="shared" si="264"/>
        <v>0</v>
      </c>
      <c r="FW510" s="39">
        <f t="shared" si="265"/>
        <v>793109</v>
      </c>
      <c r="FX510" s="39">
        <f t="shared" si="266"/>
        <v>0</v>
      </c>
      <c r="FY510" s="39">
        <f t="shared" si="267"/>
        <v>16359</v>
      </c>
      <c r="FZ510" s="39">
        <f t="shared" si="268"/>
        <v>0</v>
      </c>
      <c r="GA510" s="39">
        <f t="shared" si="269"/>
        <v>14171</v>
      </c>
      <c r="GB510" s="39">
        <f t="shared" si="270"/>
        <v>111095</v>
      </c>
      <c r="GC510" s="39">
        <f t="shared" si="271"/>
        <v>0</v>
      </c>
      <c r="GD510" s="39">
        <f t="shared" si="272"/>
        <v>0</v>
      </c>
      <c r="GE510" s="39">
        <f t="shared" si="273"/>
        <v>0</v>
      </c>
      <c r="GF510" s="39"/>
      <c r="GG510" s="39"/>
      <c r="GH510" s="39">
        <f t="shared" si="274"/>
        <v>0</v>
      </c>
      <c r="GI510" s="39">
        <f t="shared" si="275"/>
        <v>0</v>
      </c>
      <c r="GJ510" s="39">
        <f t="shared" si="281"/>
        <v>1004728</v>
      </c>
      <c r="GK510" s="39"/>
      <c r="GL510" s="39">
        <f t="shared" si="277"/>
        <v>0</v>
      </c>
      <c r="GM510" s="39"/>
      <c r="GN510" s="39">
        <f t="shared" si="261"/>
        <v>0</v>
      </c>
      <c r="GO510" s="40">
        <f t="shared" si="278"/>
        <v>190898</v>
      </c>
      <c r="GP510" s="40">
        <f t="shared" si="279"/>
        <v>1195626</v>
      </c>
      <c r="GQ510" s="40">
        <f t="shared" si="280"/>
        <v>1195626</v>
      </c>
      <c r="GR510" s="39" t="str">
        <f>IFERROR(VLOOKUP(CONCATENATE(C510,R510,S510),'Clientes Afectados'!$L$4:$M$249,2,0),"NO")</f>
        <v>NO</v>
      </c>
      <c r="GS510" s="64">
        <f t="shared" si="260"/>
        <v>28</v>
      </c>
      <c r="GT510" s="39" t="e">
        <f>+IF(GS510&gt;#REF!,"SI","NO")</f>
        <v>#REF!</v>
      </c>
    </row>
    <row r="511" spans="1:202" x14ac:dyDescent="0.25">
      <c r="A511" s="35">
        <v>42767</v>
      </c>
      <c r="B511" s="36">
        <v>1594986</v>
      </c>
      <c r="C511" s="36">
        <v>533094</v>
      </c>
      <c r="D511" s="36">
        <v>533094</v>
      </c>
      <c r="E511" s="37" t="s">
        <v>345</v>
      </c>
      <c r="F511" s="37" t="s">
        <v>229</v>
      </c>
      <c r="G511" s="37" t="s">
        <v>318</v>
      </c>
      <c r="H511" s="85" t="s">
        <v>231</v>
      </c>
      <c r="I511" s="37" t="s">
        <v>244</v>
      </c>
      <c r="J511" s="37" t="s">
        <v>233</v>
      </c>
      <c r="K511" s="37" t="s">
        <v>234</v>
      </c>
      <c r="L511" s="37" t="s">
        <v>235</v>
      </c>
      <c r="M511" s="37" t="s">
        <v>369</v>
      </c>
      <c r="N511" s="37" t="s">
        <v>245</v>
      </c>
      <c r="O511" s="37" t="s">
        <v>245</v>
      </c>
      <c r="P511" s="37" t="s">
        <v>239</v>
      </c>
      <c r="Q511" s="37" t="s">
        <v>240</v>
      </c>
      <c r="R511" s="38">
        <v>42741</v>
      </c>
      <c r="S511" s="38">
        <v>42769</v>
      </c>
      <c r="T511" s="38">
        <v>42773</v>
      </c>
      <c r="U511" s="36">
        <v>190378042</v>
      </c>
      <c r="V511" s="36">
        <v>331050</v>
      </c>
      <c r="W511" s="36">
        <v>0</v>
      </c>
      <c r="X511" s="36">
        <v>84314</v>
      </c>
      <c r="Y511" s="36">
        <v>0</v>
      </c>
      <c r="Z511" s="36">
        <v>0</v>
      </c>
      <c r="AA511" s="36">
        <v>0</v>
      </c>
      <c r="AB511" s="36">
        <v>0</v>
      </c>
      <c r="AC511" s="36">
        <v>0</v>
      </c>
      <c r="AD511" s="36">
        <v>651</v>
      </c>
      <c r="AE511" s="36">
        <v>678</v>
      </c>
      <c r="AF511" s="36">
        <v>637</v>
      </c>
      <c r="AG511" s="36">
        <v>663</v>
      </c>
      <c r="AH511" s="36">
        <v>82018</v>
      </c>
      <c r="AI511" s="36">
        <v>1274</v>
      </c>
      <c r="AJ511" s="36">
        <v>0</v>
      </c>
      <c r="AK511" s="36">
        <v>23740224</v>
      </c>
      <c r="AL511" s="36"/>
      <c r="AM511" s="36"/>
      <c r="AN511" s="36">
        <v>0</v>
      </c>
      <c r="AO511" s="36"/>
      <c r="AP511" s="36"/>
      <c r="AQ511" s="36">
        <v>0</v>
      </c>
      <c r="AR511" s="36">
        <v>0</v>
      </c>
      <c r="AS511" s="36">
        <v>0</v>
      </c>
      <c r="AT511" s="36">
        <v>489679</v>
      </c>
      <c r="AU511" s="36">
        <v>0</v>
      </c>
      <c r="AV511" s="36">
        <v>0</v>
      </c>
      <c r="AW511" s="36"/>
      <c r="AX511" s="36">
        <v>0</v>
      </c>
      <c r="AY511" s="36">
        <v>423465</v>
      </c>
      <c r="AZ511" s="36">
        <v>3813769</v>
      </c>
      <c r="BA511" s="36">
        <v>0</v>
      </c>
      <c r="BB511" s="36">
        <v>0</v>
      </c>
      <c r="BC511" s="36">
        <v>0</v>
      </c>
      <c r="BD511" s="36">
        <v>0</v>
      </c>
      <c r="BE511" s="36">
        <v>0</v>
      </c>
      <c r="BF511" s="36">
        <v>0</v>
      </c>
      <c r="BG511" s="36">
        <v>0</v>
      </c>
      <c r="BH511" s="36">
        <v>0</v>
      </c>
      <c r="BI511" s="36">
        <v>0</v>
      </c>
      <c r="BJ511" s="36">
        <v>0</v>
      </c>
      <c r="BK511" s="36">
        <v>0</v>
      </c>
      <c r="BL511" s="36">
        <v>0</v>
      </c>
      <c r="BM511" s="36">
        <v>0</v>
      </c>
      <c r="BN511" s="36">
        <v>0</v>
      </c>
      <c r="BO511" s="36">
        <v>0</v>
      </c>
      <c r="BP511" s="36">
        <v>0</v>
      </c>
      <c r="BQ511" s="36">
        <v>0</v>
      </c>
      <c r="BR511" s="36">
        <v>0</v>
      </c>
      <c r="BS511" s="36">
        <v>0</v>
      </c>
      <c r="BT511" s="36">
        <v>0</v>
      </c>
      <c r="BU511" s="36">
        <v>0</v>
      </c>
      <c r="BV511" s="36">
        <v>0</v>
      </c>
      <c r="BW511" s="36">
        <v>0</v>
      </c>
      <c r="BX511" s="36">
        <v>0</v>
      </c>
      <c r="BY511" s="36">
        <v>0</v>
      </c>
      <c r="BZ511" s="36">
        <v>0</v>
      </c>
      <c r="CA511" s="36">
        <v>0</v>
      </c>
      <c r="CB511" s="36">
        <v>0</v>
      </c>
      <c r="CC511" s="36">
        <v>0</v>
      </c>
      <c r="CD511" s="36">
        <v>23991958</v>
      </c>
      <c r="CE511" s="36">
        <v>28550430</v>
      </c>
      <c r="CF511" s="36">
        <v>0</v>
      </c>
      <c r="CG511" s="36">
        <v>4558472</v>
      </c>
      <c r="CH511" s="36">
        <v>0</v>
      </c>
      <c r="CI511" s="36">
        <v>0</v>
      </c>
      <c r="CJ511" s="36">
        <v>0</v>
      </c>
      <c r="CK511" s="36">
        <v>0</v>
      </c>
      <c r="CL511" s="36">
        <v>4558472</v>
      </c>
      <c r="CM511" s="36">
        <v>-28550430</v>
      </c>
      <c r="CN511" s="36">
        <v>0</v>
      </c>
      <c r="CO511" s="36">
        <v>0</v>
      </c>
      <c r="CP511" s="36">
        <v>0</v>
      </c>
      <c r="CQ511" s="36">
        <v>0</v>
      </c>
      <c r="CR511" s="36">
        <v>0</v>
      </c>
      <c r="CS511" s="36">
        <v>0</v>
      </c>
      <c r="CT511" s="36">
        <v>0</v>
      </c>
      <c r="CU511" s="36">
        <v>0</v>
      </c>
      <c r="CV511" s="36">
        <v>0</v>
      </c>
      <c r="CW511" s="36">
        <v>0</v>
      </c>
      <c r="CX511" s="36">
        <v>0</v>
      </c>
      <c r="CY511" s="36">
        <v>0</v>
      </c>
      <c r="CZ511" s="36">
        <v>0</v>
      </c>
      <c r="DA511" s="36">
        <v>0</v>
      </c>
      <c r="DB511" s="36">
        <v>0</v>
      </c>
      <c r="DC511" s="36">
        <v>0</v>
      </c>
      <c r="DD511" s="36">
        <v>0</v>
      </c>
      <c r="DE511" s="36">
        <v>-28550430</v>
      </c>
      <c r="DF511" s="36">
        <v>0</v>
      </c>
      <c r="DG511" s="36">
        <v>0</v>
      </c>
      <c r="DH511" s="36">
        <v>0</v>
      </c>
      <c r="DI511" s="36">
        <v>0</v>
      </c>
      <c r="DJ511" s="36">
        <v>0</v>
      </c>
      <c r="DK511" s="36">
        <v>0</v>
      </c>
      <c r="DL511" s="36">
        <v>0</v>
      </c>
      <c r="DM511" s="36">
        <v>0</v>
      </c>
      <c r="DN511" s="36">
        <v>0</v>
      </c>
      <c r="DO511" s="36">
        <v>0</v>
      </c>
      <c r="DP511" s="36">
        <v>0</v>
      </c>
      <c r="DQ511" s="36">
        <v>0</v>
      </c>
      <c r="DR511" s="36">
        <v>0</v>
      </c>
      <c r="DS511" s="36">
        <v>0</v>
      </c>
      <c r="DT511" s="36">
        <v>0</v>
      </c>
      <c r="DU511" s="36">
        <v>0</v>
      </c>
      <c r="DV511" s="36">
        <v>0</v>
      </c>
      <c r="DW511" s="36">
        <v>0</v>
      </c>
      <c r="DX511" s="36">
        <v>0</v>
      </c>
      <c r="DY511" s="36">
        <v>0</v>
      </c>
      <c r="DZ511" s="36">
        <v>0</v>
      </c>
      <c r="EA511" s="36">
        <v>0</v>
      </c>
      <c r="EB511" s="36">
        <v>0</v>
      </c>
      <c r="EC511" s="36">
        <v>0</v>
      </c>
      <c r="ED511" s="36">
        <v>0</v>
      </c>
      <c r="EE511" s="36">
        <v>0</v>
      </c>
      <c r="EF511" s="36">
        <v>0</v>
      </c>
      <c r="EG511" s="36">
        <v>0</v>
      </c>
      <c r="EH511" s="36">
        <v>0</v>
      </c>
      <c r="EI511" s="36">
        <v>0</v>
      </c>
      <c r="EJ511" s="36">
        <v>0</v>
      </c>
      <c r="EK511" s="36">
        <v>0</v>
      </c>
      <c r="EL511" s="36">
        <v>0</v>
      </c>
      <c r="EM511" s="36">
        <v>0</v>
      </c>
      <c r="EN511" s="36">
        <v>0</v>
      </c>
      <c r="EO511" s="36">
        <v>0</v>
      </c>
      <c r="EP511" s="36">
        <v>0</v>
      </c>
      <c r="EQ511" s="36">
        <v>0</v>
      </c>
      <c r="ER511" s="36">
        <v>0</v>
      </c>
      <c r="ES511" s="36">
        <v>0</v>
      </c>
      <c r="ET511" s="36">
        <v>0</v>
      </c>
      <c r="EU511" s="36">
        <v>0</v>
      </c>
      <c r="EV511" s="36">
        <v>0</v>
      </c>
      <c r="EW511" s="36">
        <v>0</v>
      </c>
      <c r="EX511" s="36">
        <v>0</v>
      </c>
      <c r="EY511" s="36">
        <v>0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0</v>
      </c>
      <c r="FF511" s="36">
        <v>0</v>
      </c>
      <c r="FG511" s="36">
        <v>0</v>
      </c>
      <c r="FH511" s="36">
        <v>0</v>
      </c>
      <c r="FI511" s="36">
        <v>0</v>
      </c>
      <c r="FJ511" s="36">
        <v>0</v>
      </c>
      <c r="FK511" s="36">
        <v>0</v>
      </c>
      <c r="FL511" s="36">
        <v>0</v>
      </c>
      <c r="FM511" s="36">
        <v>0</v>
      </c>
      <c r="FN511" s="36">
        <v>0</v>
      </c>
      <c r="FO511" s="36">
        <v>0</v>
      </c>
      <c r="FP511" s="36">
        <v>0</v>
      </c>
      <c r="FQ511" s="36">
        <v>4558472</v>
      </c>
      <c r="FR511" s="36">
        <v>0</v>
      </c>
      <c r="FS511" s="37"/>
      <c r="FT511" s="39">
        <f t="shared" si="262"/>
        <v>68923</v>
      </c>
      <c r="FU511" s="39">
        <f t="shared" si="263"/>
        <v>1071</v>
      </c>
      <c r="FV511" s="39">
        <f t="shared" si="264"/>
        <v>0</v>
      </c>
      <c r="FW511" s="39">
        <f t="shared" si="265"/>
        <v>19949768</v>
      </c>
      <c r="FX511" s="39">
        <f t="shared" si="266"/>
        <v>0</v>
      </c>
      <c r="FY511" s="39">
        <f t="shared" si="267"/>
        <v>411495</v>
      </c>
      <c r="FZ511" s="39">
        <f t="shared" si="268"/>
        <v>0</v>
      </c>
      <c r="GA511" s="39">
        <f t="shared" si="269"/>
        <v>355853</v>
      </c>
      <c r="GB511" s="39">
        <f t="shared" si="270"/>
        <v>3204848</v>
      </c>
      <c r="GC511" s="39">
        <f t="shared" si="271"/>
        <v>0</v>
      </c>
      <c r="GD511" s="39">
        <f t="shared" si="272"/>
        <v>0</v>
      </c>
      <c r="GE511" s="39">
        <f t="shared" si="273"/>
        <v>0</v>
      </c>
      <c r="GF511" s="39"/>
      <c r="GG511" s="39"/>
      <c r="GH511" s="39">
        <f t="shared" si="274"/>
        <v>0</v>
      </c>
      <c r="GI511" s="39">
        <f t="shared" si="275"/>
        <v>0</v>
      </c>
      <c r="GJ511" s="39">
        <f t="shared" si="281"/>
        <v>23991958</v>
      </c>
      <c r="GK511" s="39"/>
      <c r="GL511" s="39">
        <f t="shared" si="277"/>
        <v>0</v>
      </c>
      <c r="GM511" s="39"/>
      <c r="GN511" s="39">
        <f t="shared" si="261"/>
        <v>0</v>
      </c>
      <c r="GO511" s="40">
        <f t="shared" si="278"/>
        <v>4558472</v>
      </c>
      <c r="GP511" s="40">
        <f t="shared" si="279"/>
        <v>28550430</v>
      </c>
      <c r="GQ511" s="40">
        <f t="shared" si="280"/>
        <v>28550430</v>
      </c>
      <c r="GR511" s="39" t="str">
        <f>IFERROR(VLOOKUP(CONCATENATE(C511,R511,S511),'Clientes Afectados'!$L$4:$M$249,2,0),"NO")</f>
        <v>NO</v>
      </c>
      <c r="GS511" s="64">
        <f t="shared" si="260"/>
        <v>28</v>
      </c>
      <c r="GT511" s="39" t="e">
        <f>+IF(GS511&gt;#REF!,"SI","NO")</f>
        <v>#REF!</v>
      </c>
    </row>
    <row r="512" spans="1:202" x14ac:dyDescent="0.25">
      <c r="A512" s="35">
        <v>42767</v>
      </c>
      <c r="B512" s="36">
        <v>1594986</v>
      </c>
      <c r="C512" s="36">
        <v>533096</v>
      </c>
      <c r="D512" s="36">
        <v>533096</v>
      </c>
      <c r="E512" s="37" t="s">
        <v>346</v>
      </c>
      <c r="F512" s="37" t="s">
        <v>229</v>
      </c>
      <c r="G512" s="37" t="s">
        <v>320</v>
      </c>
      <c r="H512" s="85" t="s">
        <v>231</v>
      </c>
      <c r="I512" s="37" t="s">
        <v>244</v>
      </c>
      <c r="J512" s="37" t="s">
        <v>233</v>
      </c>
      <c r="K512" s="37" t="s">
        <v>234</v>
      </c>
      <c r="L512" s="37" t="s">
        <v>235</v>
      </c>
      <c r="M512" s="37" t="s">
        <v>369</v>
      </c>
      <c r="N512" s="37" t="s">
        <v>256</v>
      </c>
      <c r="O512" s="37" t="s">
        <v>245</v>
      </c>
      <c r="P512" s="37" t="s">
        <v>239</v>
      </c>
      <c r="Q512" s="37" t="s">
        <v>240</v>
      </c>
      <c r="R512" s="38">
        <v>42741</v>
      </c>
      <c r="S512" s="38">
        <v>42769</v>
      </c>
      <c r="T512" s="38">
        <v>42773</v>
      </c>
      <c r="U512" s="36">
        <v>190378042</v>
      </c>
      <c r="V512" s="36">
        <v>51079</v>
      </c>
      <c r="W512" s="36">
        <v>0</v>
      </c>
      <c r="X512" s="36">
        <v>14493</v>
      </c>
      <c r="Y512" s="36">
        <v>0</v>
      </c>
      <c r="Z512" s="36">
        <v>0</v>
      </c>
      <c r="AA512" s="36">
        <v>0</v>
      </c>
      <c r="AB512" s="36">
        <v>0</v>
      </c>
      <c r="AC512" s="36">
        <v>0</v>
      </c>
      <c r="AD512" s="36">
        <v>98</v>
      </c>
      <c r="AE512" s="36">
        <v>100</v>
      </c>
      <c r="AF512" s="36">
        <v>98</v>
      </c>
      <c r="AG512" s="36">
        <v>100</v>
      </c>
      <c r="AH512" s="36">
        <v>119959</v>
      </c>
      <c r="AI512" s="36">
        <v>1274</v>
      </c>
      <c r="AJ512" s="36">
        <v>0</v>
      </c>
      <c r="AK512" s="36">
        <v>3662972</v>
      </c>
      <c r="AL512" s="36"/>
      <c r="AM512" s="36"/>
      <c r="AN512" s="36">
        <v>0</v>
      </c>
      <c r="AO512" s="36"/>
      <c r="AP512" s="36"/>
      <c r="AQ512" s="36">
        <v>0</v>
      </c>
      <c r="AR512" s="36">
        <v>0</v>
      </c>
      <c r="AS512" s="36">
        <v>0</v>
      </c>
      <c r="AT512" s="36">
        <v>75554</v>
      </c>
      <c r="AU512" s="36">
        <v>0</v>
      </c>
      <c r="AV512" s="36">
        <v>0</v>
      </c>
      <c r="AW512" s="36"/>
      <c r="AX512" s="36">
        <v>0</v>
      </c>
      <c r="AY512" s="36">
        <v>62458</v>
      </c>
      <c r="AZ512" s="36">
        <v>574796</v>
      </c>
      <c r="BA512" s="36">
        <v>0</v>
      </c>
      <c r="BB512" s="36">
        <v>0</v>
      </c>
      <c r="BC512" s="36">
        <v>0</v>
      </c>
      <c r="BD512" s="36">
        <v>0</v>
      </c>
      <c r="BE512" s="36">
        <v>0</v>
      </c>
      <c r="BF512" s="36">
        <v>0</v>
      </c>
      <c r="BG512" s="36">
        <v>0</v>
      </c>
      <c r="BH512" s="36">
        <v>0</v>
      </c>
      <c r="BI512" s="36">
        <v>0</v>
      </c>
      <c r="BJ512" s="36">
        <v>0</v>
      </c>
      <c r="BK512" s="36">
        <v>0</v>
      </c>
      <c r="BL512" s="36">
        <v>0</v>
      </c>
      <c r="BM512" s="36">
        <v>0</v>
      </c>
      <c r="BN512" s="36">
        <v>0</v>
      </c>
      <c r="BO512" s="36">
        <v>0</v>
      </c>
      <c r="BP512" s="36">
        <v>0</v>
      </c>
      <c r="BQ512" s="36">
        <v>0</v>
      </c>
      <c r="BR512" s="36">
        <v>0</v>
      </c>
      <c r="BS512" s="36">
        <v>0</v>
      </c>
      <c r="BT512" s="36">
        <v>0</v>
      </c>
      <c r="BU512" s="36">
        <v>0</v>
      </c>
      <c r="BV512" s="36">
        <v>0</v>
      </c>
      <c r="BW512" s="36">
        <v>0</v>
      </c>
      <c r="BX512" s="36">
        <v>0</v>
      </c>
      <c r="BY512" s="36">
        <v>0</v>
      </c>
      <c r="BZ512" s="36">
        <v>242228</v>
      </c>
      <c r="CA512" s="36">
        <v>10720</v>
      </c>
      <c r="CB512" s="36">
        <v>0</v>
      </c>
      <c r="CC512" s="36">
        <v>0</v>
      </c>
      <c r="CD512" s="36">
        <v>3991565</v>
      </c>
      <c r="CE512" s="36">
        <v>4749963</v>
      </c>
      <c r="CF512" s="36">
        <v>0</v>
      </c>
      <c r="CG512" s="36">
        <v>758398</v>
      </c>
      <c r="CH512" s="36">
        <v>0</v>
      </c>
      <c r="CI512" s="36">
        <v>0</v>
      </c>
      <c r="CJ512" s="36">
        <v>0</v>
      </c>
      <c r="CK512" s="36">
        <v>0</v>
      </c>
      <c r="CL512" s="36">
        <v>758398</v>
      </c>
      <c r="CM512" s="36">
        <v>-4749963</v>
      </c>
      <c r="CN512" s="36">
        <v>0</v>
      </c>
      <c r="CO512" s="36">
        <v>0</v>
      </c>
      <c r="CP512" s="36">
        <v>0</v>
      </c>
      <c r="CQ512" s="36">
        <v>0</v>
      </c>
      <c r="CR512" s="36">
        <v>0</v>
      </c>
      <c r="CS512" s="36">
        <v>0</v>
      </c>
      <c r="CT512" s="36">
        <v>0</v>
      </c>
      <c r="CU512" s="36">
        <v>0</v>
      </c>
      <c r="CV512" s="36">
        <v>0</v>
      </c>
      <c r="CW512" s="36">
        <v>0</v>
      </c>
      <c r="CX512" s="36">
        <v>0</v>
      </c>
      <c r="CY512" s="36">
        <v>0</v>
      </c>
      <c r="CZ512" s="36">
        <v>0</v>
      </c>
      <c r="DA512" s="36">
        <v>0</v>
      </c>
      <c r="DB512" s="36">
        <v>0</v>
      </c>
      <c r="DC512" s="36">
        <v>0</v>
      </c>
      <c r="DD512" s="36">
        <v>0</v>
      </c>
      <c r="DE512" s="36">
        <v>-4749963</v>
      </c>
      <c r="DF512" s="36">
        <v>0</v>
      </c>
      <c r="DG512" s="36">
        <v>0</v>
      </c>
      <c r="DH512" s="36">
        <v>0</v>
      </c>
      <c r="DI512" s="36">
        <v>0</v>
      </c>
      <c r="DJ512" s="36">
        <v>0</v>
      </c>
      <c r="DK512" s="36">
        <v>0</v>
      </c>
      <c r="DL512" s="36">
        <v>0</v>
      </c>
      <c r="DM512" s="36">
        <v>0</v>
      </c>
      <c r="DN512" s="36">
        <v>0</v>
      </c>
      <c r="DO512" s="36">
        <v>0</v>
      </c>
      <c r="DP512" s="36">
        <v>0</v>
      </c>
      <c r="DQ512" s="36">
        <v>0</v>
      </c>
      <c r="DR512" s="36">
        <v>0</v>
      </c>
      <c r="DS512" s="36">
        <v>0</v>
      </c>
      <c r="DT512" s="36">
        <v>0</v>
      </c>
      <c r="DU512" s="36">
        <v>0</v>
      </c>
      <c r="DV512" s="36">
        <v>0</v>
      </c>
      <c r="DW512" s="36">
        <v>0</v>
      </c>
      <c r="DX512" s="36">
        <v>0</v>
      </c>
      <c r="DY512" s="36">
        <v>0</v>
      </c>
      <c r="DZ512" s="36">
        <v>0</v>
      </c>
      <c r="EA512" s="36">
        <v>0</v>
      </c>
      <c r="EB512" s="36">
        <v>0</v>
      </c>
      <c r="EC512" s="36">
        <v>0</v>
      </c>
      <c r="ED512" s="36">
        <v>0</v>
      </c>
      <c r="EE512" s="36">
        <v>0</v>
      </c>
      <c r="EF512" s="36">
        <v>0</v>
      </c>
      <c r="EG512" s="36">
        <v>0</v>
      </c>
      <c r="EH512" s="36">
        <v>0</v>
      </c>
      <c r="EI512" s="36">
        <v>0</v>
      </c>
      <c r="EJ512" s="36">
        <v>0</v>
      </c>
      <c r="EK512" s="36">
        <v>0</v>
      </c>
      <c r="EL512" s="36">
        <v>0</v>
      </c>
      <c r="EM512" s="36">
        <v>0</v>
      </c>
      <c r="EN512" s="36">
        <v>0</v>
      </c>
      <c r="EO512" s="36">
        <v>0</v>
      </c>
      <c r="EP512" s="36">
        <v>0</v>
      </c>
      <c r="EQ512" s="36">
        <v>0</v>
      </c>
      <c r="ER512" s="36">
        <v>0</v>
      </c>
      <c r="ES512" s="36">
        <v>0</v>
      </c>
      <c r="ET512" s="36">
        <v>0</v>
      </c>
      <c r="EU512" s="36">
        <v>0</v>
      </c>
      <c r="EV512" s="36">
        <v>0</v>
      </c>
      <c r="EW512" s="36">
        <v>0</v>
      </c>
      <c r="EX512" s="36">
        <v>0</v>
      </c>
      <c r="EY512" s="36">
        <v>0</v>
      </c>
      <c r="EZ512" s="36">
        <v>0</v>
      </c>
      <c r="FA512" s="36">
        <v>0</v>
      </c>
      <c r="FB512" s="36">
        <v>0</v>
      </c>
      <c r="FC512" s="36">
        <v>0</v>
      </c>
      <c r="FD512" s="36">
        <v>0</v>
      </c>
      <c r="FE512" s="36">
        <v>0</v>
      </c>
      <c r="FF512" s="36">
        <v>0</v>
      </c>
      <c r="FG512" s="36">
        <v>0</v>
      </c>
      <c r="FH512" s="36">
        <v>0</v>
      </c>
      <c r="FI512" s="36">
        <v>0</v>
      </c>
      <c r="FJ512" s="36">
        <v>0</v>
      </c>
      <c r="FK512" s="36">
        <v>0</v>
      </c>
      <c r="FL512" s="36">
        <v>0</v>
      </c>
      <c r="FM512" s="36">
        <v>0</v>
      </c>
      <c r="FN512" s="36">
        <v>0</v>
      </c>
      <c r="FO512" s="36">
        <v>0</v>
      </c>
      <c r="FP512" s="36">
        <v>0</v>
      </c>
      <c r="FQ512" s="36">
        <v>758398</v>
      </c>
      <c r="FR512" s="36">
        <v>-1</v>
      </c>
      <c r="FS512" s="37"/>
      <c r="FT512" s="39">
        <f t="shared" si="262"/>
        <v>100806</v>
      </c>
      <c r="FU512" s="39">
        <f t="shared" si="263"/>
        <v>1071</v>
      </c>
      <c r="FV512" s="39">
        <f t="shared" si="264"/>
        <v>0</v>
      </c>
      <c r="FW512" s="39">
        <f t="shared" si="265"/>
        <v>3078128</v>
      </c>
      <c r="FX512" s="39">
        <f t="shared" si="266"/>
        <v>0</v>
      </c>
      <c r="FY512" s="39">
        <f t="shared" si="267"/>
        <v>63491</v>
      </c>
      <c r="FZ512" s="39">
        <f t="shared" si="268"/>
        <v>0</v>
      </c>
      <c r="GA512" s="39">
        <f t="shared" si="269"/>
        <v>52486</v>
      </c>
      <c r="GB512" s="39">
        <f t="shared" si="270"/>
        <v>483022</v>
      </c>
      <c r="GC512" s="39">
        <f t="shared" si="271"/>
        <v>0</v>
      </c>
      <c r="GD512" s="39">
        <f t="shared" si="272"/>
        <v>0</v>
      </c>
      <c r="GE512" s="39">
        <f t="shared" si="273"/>
        <v>0</v>
      </c>
      <c r="GF512" s="39"/>
      <c r="GG512" s="39"/>
      <c r="GH512" s="39">
        <f t="shared" si="274"/>
        <v>0</v>
      </c>
      <c r="GI512" s="39">
        <f t="shared" si="275"/>
        <v>0</v>
      </c>
      <c r="GJ512" s="39">
        <f t="shared" si="281"/>
        <v>3779004</v>
      </c>
      <c r="GK512" s="39"/>
      <c r="GL512" s="39">
        <f t="shared" si="277"/>
        <v>0</v>
      </c>
      <c r="GM512" s="39"/>
      <c r="GN512" s="39">
        <f t="shared" si="261"/>
        <v>0</v>
      </c>
      <c r="GO512" s="40">
        <f t="shared" si="278"/>
        <v>718011</v>
      </c>
      <c r="GP512" s="40">
        <f t="shared" si="279"/>
        <v>4497015</v>
      </c>
      <c r="GQ512" s="40">
        <f t="shared" si="280"/>
        <v>4497015</v>
      </c>
      <c r="GR512" s="39" t="str">
        <f>IFERROR(VLOOKUP(CONCATENATE(C512,R512,S512),'Clientes Afectados'!$L$4:$M$249,2,0),"NO")</f>
        <v>NO</v>
      </c>
      <c r="GS512" s="64">
        <f t="shared" si="260"/>
        <v>28</v>
      </c>
      <c r="GT512" s="39" t="e">
        <f>+IF(GS512&gt;#REF!,"SI","NO")</f>
        <v>#REF!</v>
      </c>
    </row>
    <row r="513" spans="1:202" x14ac:dyDescent="0.25">
      <c r="A513" s="35">
        <v>42767</v>
      </c>
      <c r="B513" s="36">
        <v>1594986</v>
      </c>
      <c r="C513" s="36">
        <v>533097</v>
      </c>
      <c r="D513" s="36">
        <v>533097</v>
      </c>
      <c r="E513" s="37" t="s">
        <v>247</v>
      </c>
      <c r="F513" s="37" t="s">
        <v>229</v>
      </c>
      <c r="G513" s="37" t="s">
        <v>248</v>
      </c>
      <c r="H513" s="85" t="s">
        <v>231</v>
      </c>
      <c r="I513" s="37" t="s">
        <v>244</v>
      </c>
      <c r="J513" s="37" t="s">
        <v>233</v>
      </c>
      <c r="K513" s="37" t="s">
        <v>234</v>
      </c>
      <c r="L513" s="37" t="s">
        <v>235</v>
      </c>
      <c r="M513" s="37" t="s">
        <v>369</v>
      </c>
      <c r="N513" s="37" t="s">
        <v>245</v>
      </c>
      <c r="O513" s="37" t="s">
        <v>245</v>
      </c>
      <c r="P513" s="37" t="s">
        <v>239</v>
      </c>
      <c r="Q513" s="37" t="s">
        <v>240</v>
      </c>
      <c r="R513" s="38">
        <v>42741</v>
      </c>
      <c r="S513" s="38">
        <v>42769</v>
      </c>
      <c r="T513" s="38">
        <v>42773</v>
      </c>
      <c r="U513" s="36">
        <v>190378042</v>
      </c>
      <c r="V513" s="36">
        <v>45422</v>
      </c>
      <c r="W513" s="36">
        <v>0</v>
      </c>
      <c r="X513" s="36">
        <v>17508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95</v>
      </c>
      <c r="AE513" s="36">
        <v>98</v>
      </c>
      <c r="AF513" s="36">
        <v>91</v>
      </c>
      <c r="AG513" s="36">
        <v>96</v>
      </c>
      <c r="AH513" s="36">
        <v>198221</v>
      </c>
      <c r="AI513" s="36">
        <v>1274</v>
      </c>
      <c r="AJ513" s="36">
        <v>0</v>
      </c>
      <c r="AK513" s="36">
        <v>3257298</v>
      </c>
      <c r="AL513" s="36"/>
      <c r="AM513" s="36"/>
      <c r="AN513" s="36">
        <v>0</v>
      </c>
      <c r="AO513" s="36"/>
      <c r="AP513" s="36"/>
      <c r="AQ513" s="36">
        <v>0</v>
      </c>
      <c r="AR513" s="36">
        <v>0</v>
      </c>
      <c r="AS513" s="36">
        <v>0</v>
      </c>
      <c r="AT513" s="36">
        <v>67187</v>
      </c>
      <c r="AU513" s="36">
        <v>0</v>
      </c>
      <c r="AV513" s="36">
        <v>0</v>
      </c>
      <c r="AW513" s="36"/>
      <c r="AX513" s="36">
        <v>0</v>
      </c>
      <c r="AY513" s="36">
        <v>61209</v>
      </c>
      <c r="AZ513" s="36">
        <v>551804</v>
      </c>
      <c r="BA513" s="36">
        <v>0</v>
      </c>
      <c r="BB513" s="36">
        <v>0</v>
      </c>
      <c r="BC513" s="36">
        <v>0</v>
      </c>
      <c r="BD513" s="36">
        <v>0</v>
      </c>
      <c r="BE513" s="36">
        <v>0</v>
      </c>
      <c r="BF513" s="36">
        <v>0</v>
      </c>
      <c r="BG513" s="36">
        <v>0</v>
      </c>
      <c r="BH513" s="36">
        <v>0</v>
      </c>
      <c r="BI513" s="36">
        <v>0</v>
      </c>
      <c r="BJ513" s="36">
        <v>0</v>
      </c>
      <c r="BK513" s="36">
        <v>0</v>
      </c>
      <c r="BL513" s="36">
        <v>0</v>
      </c>
      <c r="BM513" s="36">
        <v>0</v>
      </c>
      <c r="BN513" s="36">
        <v>0</v>
      </c>
      <c r="BO513" s="36">
        <v>0</v>
      </c>
      <c r="BP513" s="36">
        <v>0</v>
      </c>
      <c r="BQ513" s="36">
        <v>0</v>
      </c>
      <c r="BR513" s="36">
        <v>0</v>
      </c>
      <c r="BS513" s="36">
        <v>0</v>
      </c>
      <c r="BT513" s="36">
        <v>0</v>
      </c>
      <c r="BU513" s="36">
        <v>0</v>
      </c>
      <c r="BV513" s="36">
        <v>0</v>
      </c>
      <c r="BW513" s="36">
        <v>0</v>
      </c>
      <c r="BX513" s="36">
        <v>0</v>
      </c>
      <c r="BY513" s="36">
        <v>0</v>
      </c>
      <c r="BZ513" s="36">
        <v>0</v>
      </c>
      <c r="CA513" s="36">
        <v>0</v>
      </c>
      <c r="CB513" s="36">
        <v>0</v>
      </c>
      <c r="CC513" s="36">
        <v>0</v>
      </c>
      <c r="CD513" s="36">
        <v>3476465</v>
      </c>
      <c r="CE513" s="36">
        <v>4136993</v>
      </c>
      <c r="CF513" s="36">
        <v>0</v>
      </c>
      <c r="CG513" s="36">
        <v>660528</v>
      </c>
      <c r="CH513" s="36">
        <v>0</v>
      </c>
      <c r="CI513" s="36">
        <v>0</v>
      </c>
      <c r="CJ513" s="36">
        <v>0</v>
      </c>
      <c r="CK513" s="36">
        <v>0</v>
      </c>
      <c r="CL513" s="36">
        <v>660528</v>
      </c>
      <c r="CM513" s="36">
        <v>-4136993</v>
      </c>
      <c r="CN513" s="36">
        <v>0</v>
      </c>
      <c r="CO513" s="36">
        <v>0</v>
      </c>
      <c r="CP513" s="36">
        <v>0</v>
      </c>
      <c r="CQ513" s="36">
        <v>0</v>
      </c>
      <c r="CR513" s="36">
        <v>0</v>
      </c>
      <c r="CS513" s="36">
        <v>0</v>
      </c>
      <c r="CT513" s="36">
        <v>0</v>
      </c>
      <c r="CU513" s="36">
        <v>0</v>
      </c>
      <c r="CV513" s="36">
        <v>0</v>
      </c>
      <c r="CW513" s="36">
        <v>0</v>
      </c>
      <c r="CX513" s="36">
        <v>0</v>
      </c>
      <c r="CY513" s="36">
        <v>0</v>
      </c>
      <c r="CZ513" s="36">
        <v>0</v>
      </c>
      <c r="DA513" s="36">
        <v>0</v>
      </c>
      <c r="DB513" s="36">
        <v>0</v>
      </c>
      <c r="DC513" s="36">
        <v>0</v>
      </c>
      <c r="DD513" s="36">
        <v>0</v>
      </c>
      <c r="DE513" s="36">
        <v>-4136993</v>
      </c>
      <c r="DF513" s="36">
        <v>0</v>
      </c>
      <c r="DG513" s="36">
        <v>0</v>
      </c>
      <c r="DH513" s="36">
        <v>0</v>
      </c>
      <c r="DI513" s="36">
        <v>0</v>
      </c>
      <c r="DJ513" s="36">
        <v>0</v>
      </c>
      <c r="DK513" s="36">
        <v>0</v>
      </c>
      <c r="DL513" s="36">
        <v>0</v>
      </c>
      <c r="DM513" s="36">
        <v>0</v>
      </c>
      <c r="DN513" s="36">
        <v>0</v>
      </c>
      <c r="DO513" s="36">
        <v>0</v>
      </c>
      <c r="DP513" s="36">
        <v>0</v>
      </c>
      <c r="DQ513" s="36">
        <v>0</v>
      </c>
      <c r="DR513" s="36">
        <v>0</v>
      </c>
      <c r="DS513" s="36">
        <v>0</v>
      </c>
      <c r="DT513" s="36">
        <v>0</v>
      </c>
      <c r="DU513" s="36">
        <v>0</v>
      </c>
      <c r="DV513" s="36">
        <v>0</v>
      </c>
      <c r="DW513" s="36">
        <v>0</v>
      </c>
      <c r="DX513" s="36">
        <v>0</v>
      </c>
      <c r="DY513" s="36">
        <v>0</v>
      </c>
      <c r="DZ513" s="36">
        <v>0</v>
      </c>
      <c r="EA513" s="36">
        <v>0</v>
      </c>
      <c r="EB513" s="36">
        <v>0</v>
      </c>
      <c r="EC513" s="36">
        <v>0</v>
      </c>
      <c r="ED513" s="36">
        <v>0</v>
      </c>
      <c r="EE513" s="36">
        <v>0</v>
      </c>
      <c r="EF513" s="36">
        <v>0</v>
      </c>
      <c r="EG513" s="36">
        <v>0</v>
      </c>
      <c r="EH513" s="36">
        <v>0</v>
      </c>
      <c r="EI513" s="36">
        <v>0</v>
      </c>
      <c r="EJ513" s="36">
        <v>0</v>
      </c>
      <c r="EK513" s="36">
        <v>0</v>
      </c>
      <c r="EL513" s="36">
        <v>0</v>
      </c>
      <c r="EM513" s="36">
        <v>0</v>
      </c>
      <c r="EN513" s="36">
        <v>0</v>
      </c>
      <c r="EO513" s="36">
        <v>0</v>
      </c>
      <c r="EP513" s="36">
        <v>0</v>
      </c>
      <c r="EQ513" s="36">
        <v>0</v>
      </c>
      <c r="ER513" s="36">
        <v>0</v>
      </c>
      <c r="ES513" s="36">
        <v>0</v>
      </c>
      <c r="ET513" s="36">
        <v>0</v>
      </c>
      <c r="EU513" s="36">
        <v>0</v>
      </c>
      <c r="EV513" s="36">
        <v>0</v>
      </c>
      <c r="EW513" s="36">
        <v>0</v>
      </c>
      <c r="EX513" s="36">
        <v>0</v>
      </c>
      <c r="EY513" s="36">
        <v>0</v>
      </c>
      <c r="EZ513" s="36">
        <v>0</v>
      </c>
      <c r="FA513" s="36">
        <v>0</v>
      </c>
      <c r="FB513" s="36">
        <v>0</v>
      </c>
      <c r="FC513" s="36">
        <v>0</v>
      </c>
      <c r="FD513" s="36">
        <v>0</v>
      </c>
      <c r="FE513" s="36">
        <v>0</v>
      </c>
      <c r="FF513" s="36">
        <v>0</v>
      </c>
      <c r="FG513" s="36">
        <v>0</v>
      </c>
      <c r="FH513" s="36">
        <v>0</v>
      </c>
      <c r="FI513" s="36">
        <v>0</v>
      </c>
      <c r="FJ513" s="36">
        <v>0</v>
      </c>
      <c r="FK513" s="36">
        <v>0</v>
      </c>
      <c r="FL513" s="36">
        <v>0</v>
      </c>
      <c r="FM513" s="36">
        <v>0</v>
      </c>
      <c r="FN513" s="36">
        <v>0</v>
      </c>
      <c r="FO513" s="36">
        <v>0</v>
      </c>
      <c r="FP513" s="36">
        <v>0</v>
      </c>
      <c r="FQ513" s="36">
        <v>660528</v>
      </c>
      <c r="FR513" s="36">
        <v>0</v>
      </c>
      <c r="FS513" s="37"/>
      <c r="FT513" s="39">
        <f t="shared" si="262"/>
        <v>166572</v>
      </c>
      <c r="FU513" s="39">
        <f t="shared" si="263"/>
        <v>1071</v>
      </c>
      <c r="FV513" s="39">
        <f t="shared" si="264"/>
        <v>0</v>
      </c>
      <c r="FW513" s="39">
        <f t="shared" si="265"/>
        <v>2737225</v>
      </c>
      <c r="FX513" s="39">
        <f t="shared" si="266"/>
        <v>0</v>
      </c>
      <c r="FY513" s="39">
        <f t="shared" si="267"/>
        <v>56460</v>
      </c>
      <c r="FZ513" s="39">
        <f t="shared" si="268"/>
        <v>0</v>
      </c>
      <c r="GA513" s="39">
        <f t="shared" si="269"/>
        <v>51436</v>
      </c>
      <c r="GB513" s="39">
        <f t="shared" si="270"/>
        <v>463701</v>
      </c>
      <c r="GC513" s="39">
        <f t="shared" si="271"/>
        <v>0</v>
      </c>
      <c r="GD513" s="39">
        <f t="shared" si="272"/>
        <v>0</v>
      </c>
      <c r="GE513" s="39">
        <f t="shared" si="273"/>
        <v>0</v>
      </c>
      <c r="GF513" s="39"/>
      <c r="GG513" s="39"/>
      <c r="GH513" s="39">
        <f t="shared" si="274"/>
        <v>0</v>
      </c>
      <c r="GI513" s="39">
        <f t="shared" si="275"/>
        <v>0</v>
      </c>
      <c r="GJ513" s="39">
        <f t="shared" si="281"/>
        <v>3476465</v>
      </c>
      <c r="GK513" s="39"/>
      <c r="GL513" s="39">
        <f t="shared" si="277"/>
        <v>0</v>
      </c>
      <c r="GM513" s="39"/>
      <c r="GN513" s="39">
        <f t="shared" si="261"/>
        <v>0</v>
      </c>
      <c r="GO513" s="40">
        <f t="shared" si="278"/>
        <v>660528</v>
      </c>
      <c r="GP513" s="40">
        <f t="shared" si="279"/>
        <v>4136993</v>
      </c>
      <c r="GQ513" s="40">
        <f t="shared" si="280"/>
        <v>4136993</v>
      </c>
      <c r="GR513" s="39" t="str">
        <f>IFERROR(VLOOKUP(CONCATENATE(C513,R513,S513),'Clientes Afectados'!$L$4:$M$249,2,0),"NO")</f>
        <v>NO</v>
      </c>
      <c r="GS513" s="64">
        <f t="shared" si="260"/>
        <v>28</v>
      </c>
      <c r="GT513" s="39" t="e">
        <f>+IF(GS513&gt;#REF!,"SI","NO")</f>
        <v>#REF!</v>
      </c>
    </row>
    <row r="514" spans="1:202" x14ac:dyDescent="0.25">
      <c r="A514" s="35">
        <v>42767</v>
      </c>
      <c r="B514" s="36">
        <v>1594986</v>
      </c>
      <c r="C514" s="36">
        <v>533104</v>
      </c>
      <c r="D514" s="36">
        <v>533104</v>
      </c>
      <c r="E514" s="37" t="s">
        <v>250</v>
      </c>
      <c r="F514" s="37" t="s">
        <v>229</v>
      </c>
      <c r="G514" s="37" t="s">
        <v>251</v>
      </c>
      <c r="H514" s="85" t="s">
        <v>231</v>
      </c>
      <c r="I514" s="37" t="s">
        <v>244</v>
      </c>
      <c r="J514" s="37" t="s">
        <v>233</v>
      </c>
      <c r="K514" s="37" t="s">
        <v>234</v>
      </c>
      <c r="L514" s="37" t="s">
        <v>235</v>
      </c>
      <c r="M514" s="37" t="s">
        <v>252</v>
      </c>
      <c r="N514" s="37" t="s">
        <v>237</v>
      </c>
      <c r="O514" s="37" t="s">
        <v>253</v>
      </c>
      <c r="P514" s="37" t="s">
        <v>239</v>
      </c>
      <c r="Q514" s="37" t="s">
        <v>240</v>
      </c>
      <c r="R514" s="38">
        <v>42741</v>
      </c>
      <c r="S514" s="38">
        <v>42769</v>
      </c>
      <c r="T514" s="38">
        <v>42773</v>
      </c>
      <c r="U514" s="36">
        <v>190378042</v>
      </c>
      <c r="V514" s="36">
        <v>0</v>
      </c>
      <c r="W514" s="36">
        <v>0</v>
      </c>
      <c r="X514" s="36">
        <v>0</v>
      </c>
      <c r="Y514" s="36">
        <v>0</v>
      </c>
      <c r="Z514" s="36">
        <v>0</v>
      </c>
      <c r="AA514" s="36">
        <v>0</v>
      </c>
      <c r="AB514" s="36">
        <v>0</v>
      </c>
      <c r="AC514" s="36">
        <v>779</v>
      </c>
      <c r="AD514" s="36">
        <v>0</v>
      </c>
      <c r="AE514" s="36">
        <v>0</v>
      </c>
      <c r="AF514" s="36">
        <v>0</v>
      </c>
      <c r="AG514" s="36">
        <v>0</v>
      </c>
      <c r="AH514" s="36">
        <v>145306</v>
      </c>
      <c r="AI514" s="36">
        <v>1274</v>
      </c>
      <c r="AJ514" s="36">
        <v>0</v>
      </c>
      <c r="AK514" s="36">
        <v>55863</v>
      </c>
      <c r="AL514" s="36"/>
      <c r="AM514" s="36"/>
      <c r="AN514" s="36">
        <v>0</v>
      </c>
      <c r="AO514" s="36"/>
      <c r="AP514" s="36"/>
      <c r="AQ514" s="36">
        <v>0</v>
      </c>
      <c r="AR514" s="36">
        <v>0</v>
      </c>
      <c r="AS514" s="36">
        <v>0</v>
      </c>
      <c r="AT514" s="36">
        <v>0</v>
      </c>
      <c r="AU514" s="36">
        <v>0</v>
      </c>
      <c r="AV514" s="36">
        <v>0</v>
      </c>
      <c r="AW514" s="36"/>
      <c r="AX514" s="36">
        <v>0</v>
      </c>
      <c r="AY514" s="36">
        <v>39660</v>
      </c>
      <c r="AZ514" s="36">
        <v>0</v>
      </c>
      <c r="BA514" s="36">
        <v>0</v>
      </c>
      <c r="BB514" s="36">
        <v>0</v>
      </c>
      <c r="BC514" s="36">
        <v>0</v>
      </c>
      <c r="BD514" s="36">
        <v>0</v>
      </c>
      <c r="BE514" s="36">
        <v>0</v>
      </c>
      <c r="BF514" s="36">
        <v>0</v>
      </c>
      <c r="BG514" s="36">
        <v>0</v>
      </c>
      <c r="BH514" s="36">
        <v>0</v>
      </c>
      <c r="BI514" s="36">
        <v>0</v>
      </c>
      <c r="BJ514" s="36">
        <v>0</v>
      </c>
      <c r="BK514" s="36">
        <v>0</v>
      </c>
      <c r="BL514" s="36">
        <v>0</v>
      </c>
      <c r="BM514" s="36">
        <v>0</v>
      </c>
      <c r="BN514" s="36">
        <v>0</v>
      </c>
      <c r="BO514" s="36">
        <v>0</v>
      </c>
      <c r="BP514" s="36">
        <v>0</v>
      </c>
      <c r="BQ514" s="36">
        <v>0</v>
      </c>
      <c r="BR514" s="36">
        <v>0</v>
      </c>
      <c r="BS514" s="36">
        <v>0</v>
      </c>
      <c r="BT514" s="36">
        <v>0</v>
      </c>
      <c r="BU514" s="36">
        <v>0</v>
      </c>
      <c r="BV514" s="36">
        <v>0</v>
      </c>
      <c r="BW514" s="36">
        <v>0</v>
      </c>
      <c r="BX514" s="36">
        <v>0</v>
      </c>
      <c r="BY514" s="36">
        <v>0</v>
      </c>
      <c r="BZ514" s="36">
        <v>0</v>
      </c>
      <c r="CA514" s="36">
        <v>0</v>
      </c>
      <c r="CB514" s="36">
        <v>0</v>
      </c>
      <c r="CC514" s="36">
        <v>0</v>
      </c>
      <c r="CD514" s="36">
        <v>203449</v>
      </c>
      <c r="CE514" s="36">
        <v>242104</v>
      </c>
      <c r="CF514" s="36">
        <v>0</v>
      </c>
      <c r="CG514" s="36">
        <v>38655</v>
      </c>
      <c r="CH514" s="36">
        <v>0</v>
      </c>
      <c r="CI514" s="36">
        <v>0</v>
      </c>
      <c r="CJ514" s="36">
        <v>0</v>
      </c>
      <c r="CK514" s="36">
        <v>0</v>
      </c>
      <c r="CL514" s="36">
        <v>38655</v>
      </c>
      <c r="CM514" s="36">
        <v>-242104</v>
      </c>
      <c r="CN514" s="36">
        <v>0</v>
      </c>
      <c r="CO514" s="36">
        <v>0</v>
      </c>
      <c r="CP514" s="36">
        <v>0</v>
      </c>
      <c r="CQ514" s="36">
        <v>0</v>
      </c>
      <c r="CR514" s="36">
        <v>0</v>
      </c>
      <c r="CS514" s="36">
        <v>0</v>
      </c>
      <c r="CT514" s="36">
        <v>0</v>
      </c>
      <c r="CU514" s="36">
        <v>0</v>
      </c>
      <c r="CV514" s="36">
        <v>0</v>
      </c>
      <c r="CW514" s="36">
        <v>0</v>
      </c>
      <c r="CX514" s="36">
        <v>0</v>
      </c>
      <c r="CY514" s="36">
        <v>0</v>
      </c>
      <c r="CZ514" s="36">
        <v>0</v>
      </c>
      <c r="DA514" s="36">
        <v>0</v>
      </c>
      <c r="DB514" s="36">
        <v>0</v>
      </c>
      <c r="DC514" s="36">
        <v>0</v>
      </c>
      <c r="DD514" s="36">
        <v>0</v>
      </c>
      <c r="DE514" s="36">
        <v>-242104</v>
      </c>
      <c r="DF514" s="36">
        <v>0</v>
      </c>
      <c r="DG514" s="36">
        <v>0</v>
      </c>
      <c r="DH514" s="36">
        <v>0</v>
      </c>
      <c r="DI514" s="36">
        <v>0</v>
      </c>
      <c r="DJ514" s="36">
        <v>0</v>
      </c>
      <c r="DK514" s="36">
        <v>0</v>
      </c>
      <c r="DL514" s="36">
        <v>0</v>
      </c>
      <c r="DM514" s="36">
        <v>0</v>
      </c>
      <c r="DN514" s="36">
        <v>0</v>
      </c>
      <c r="DO514" s="36">
        <v>0</v>
      </c>
      <c r="DP514" s="36">
        <v>0</v>
      </c>
      <c r="DQ514" s="36">
        <v>0</v>
      </c>
      <c r="DR514" s="36">
        <v>0</v>
      </c>
      <c r="DS514" s="36">
        <v>0</v>
      </c>
      <c r="DT514" s="36">
        <v>0</v>
      </c>
      <c r="DU514" s="36">
        <v>0</v>
      </c>
      <c r="DV514" s="36">
        <v>0</v>
      </c>
      <c r="DW514" s="36">
        <v>0</v>
      </c>
      <c r="DX514" s="36">
        <v>0</v>
      </c>
      <c r="DY514" s="36">
        <v>0</v>
      </c>
      <c r="DZ514" s="36">
        <v>0</v>
      </c>
      <c r="EA514" s="36">
        <v>0</v>
      </c>
      <c r="EB514" s="36">
        <v>0</v>
      </c>
      <c r="EC514" s="36">
        <v>0</v>
      </c>
      <c r="ED514" s="36">
        <v>0</v>
      </c>
      <c r="EE514" s="36">
        <v>0</v>
      </c>
      <c r="EF514" s="36">
        <v>0</v>
      </c>
      <c r="EG514" s="36">
        <v>0</v>
      </c>
      <c r="EH514" s="36">
        <v>0</v>
      </c>
      <c r="EI514" s="36">
        <v>0</v>
      </c>
      <c r="EJ514" s="36">
        <v>0</v>
      </c>
      <c r="EK514" s="36">
        <v>0</v>
      </c>
      <c r="EL514" s="36">
        <v>0</v>
      </c>
      <c r="EM514" s="36">
        <v>0</v>
      </c>
      <c r="EN514" s="36">
        <v>0</v>
      </c>
      <c r="EO514" s="36">
        <v>0</v>
      </c>
      <c r="EP514" s="36">
        <v>0</v>
      </c>
      <c r="EQ514" s="36">
        <v>0</v>
      </c>
      <c r="ER514" s="36">
        <v>0</v>
      </c>
      <c r="ES514" s="36">
        <v>0</v>
      </c>
      <c r="ET514" s="36">
        <v>0</v>
      </c>
      <c r="EU514" s="36">
        <v>0</v>
      </c>
      <c r="EV514" s="36">
        <v>0</v>
      </c>
      <c r="EW514" s="36">
        <v>0</v>
      </c>
      <c r="EX514" s="36">
        <v>0</v>
      </c>
      <c r="EY514" s="36">
        <v>0</v>
      </c>
      <c r="EZ514" s="36">
        <v>0</v>
      </c>
      <c r="FA514" s="36">
        <v>0</v>
      </c>
      <c r="FB514" s="36">
        <v>0</v>
      </c>
      <c r="FC514" s="36">
        <v>0</v>
      </c>
      <c r="FD514" s="36">
        <v>0</v>
      </c>
      <c r="FE514" s="36">
        <v>0</v>
      </c>
      <c r="FF514" s="36">
        <v>0</v>
      </c>
      <c r="FG514" s="36">
        <v>0</v>
      </c>
      <c r="FH514" s="36">
        <v>0</v>
      </c>
      <c r="FI514" s="36">
        <v>0</v>
      </c>
      <c r="FJ514" s="36">
        <v>0</v>
      </c>
      <c r="FK514" s="36">
        <v>0</v>
      </c>
      <c r="FL514" s="36">
        <v>0</v>
      </c>
      <c r="FM514" s="36">
        <v>0</v>
      </c>
      <c r="FN514" s="36">
        <v>0</v>
      </c>
      <c r="FO514" s="36">
        <v>0</v>
      </c>
      <c r="FP514" s="36">
        <v>0</v>
      </c>
      <c r="FQ514" s="36">
        <v>38655</v>
      </c>
      <c r="FR514" s="36">
        <v>0</v>
      </c>
      <c r="FS514" s="37"/>
      <c r="FT514" s="39">
        <f t="shared" si="262"/>
        <v>122106</v>
      </c>
      <c r="FU514" s="39">
        <f t="shared" si="263"/>
        <v>1071</v>
      </c>
      <c r="FV514" s="39">
        <f t="shared" si="264"/>
        <v>0</v>
      </c>
      <c r="FW514" s="39">
        <f t="shared" si="265"/>
        <v>46944</v>
      </c>
      <c r="FX514" s="39">
        <f t="shared" si="266"/>
        <v>0</v>
      </c>
      <c r="FY514" s="39">
        <f t="shared" si="267"/>
        <v>0</v>
      </c>
      <c r="FZ514" s="39">
        <f t="shared" si="268"/>
        <v>0</v>
      </c>
      <c r="GA514" s="39">
        <f t="shared" si="269"/>
        <v>33328</v>
      </c>
      <c r="GB514" s="39">
        <f t="shared" si="270"/>
        <v>0</v>
      </c>
      <c r="GC514" s="39">
        <f t="shared" si="271"/>
        <v>0</v>
      </c>
      <c r="GD514" s="39">
        <f t="shared" si="272"/>
        <v>0</v>
      </c>
      <c r="GE514" s="39">
        <f t="shared" si="273"/>
        <v>0</v>
      </c>
      <c r="GF514" s="39"/>
      <c r="GG514" s="39"/>
      <c r="GH514" s="39">
        <f t="shared" si="274"/>
        <v>0</v>
      </c>
      <c r="GI514" s="39">
        <f t="shared" si="275"/>
        <v>0</v>
      </c>
      <c r="GJ514" s="39">
        <f t="shared" si="281"/>
        <v>203449</v>
      </c>
      <c r="GK514" s="39"/>
      <c r="GL514" s="39">
        <f t="shared" si="277"/>
        <v>0</v>
      </c>
      <c r="GM514" s="39"/>
      <c r="GN514" s="39">
        <f t="shared" si="261"/>
        <v>0</v>
      </c>
      <c r="GO514" s="40">
        <f t="shared" si="278"/>
        <v>38655</v>
      </c>
      <c r="GP514" s="40">
        <f t="shared" si="279"/>
        <v>242104</v>
      </c>
      <c r="GQ514" s="40">
        <f t="shared" si="280"/>
        <v>242104</v>
      </c>
      <c r="GR514" s="39" t="str">
        <f>IFERROR(VLOOKUP(CONCATENATE(C514,R514,S514),'Clientes Afectados'!$L$4:$M$249,2,0),"NO")</f>
        <v>NO</v>
      </c>
      <c r="GS514" s="64">
        <f t="shared" si="260"/>
        <v>28</v>
      </c>
      <c r="GT514" s="39" t="e">
        <f>+IF(GS514&gt;#REF!,"SI","NO")</f>
        <v>#REF!</v>
      </c>
    </row>
    <row r="515" spans="1:202" x14ac:dyDescent="0.25">
      <c r="A515" s="35">
        <v>42767</v>
      </c>
      <c r="B515" s="36">
        <v>1594986</v>
      </c>
      <c r="C515" s="36">
        <v>533110</v>
      </c>
      <c r="D515" s="36">
        <v>533110</v>
      </c>
      <c r="E515" s="37" t="s">
        <v>254</v>
      </c>
      <c r="F515" s="37" t="s">
        <v>229</v>
      </c>
      <c r="G515" s="37" t="s">
        <v>255</v>
      </c>
      <c r="H515" s="85" t="s">
        <v>231</v>
      </c>
      <c r="I515" s="37" t="s">
        <v>244</v>
      </c>
      <c r="J515" s="37" t="s">
        <v>233</v>
      </c>
      <c r="K515" s="37" t="s">
        <v>234</v>
      </c>
      <c r="L515" s="37" t="s">
        <v>235</v>
      </c>
      <c r="M515" s="37" t="s">
        <v>252</v>
      </c>
      <c r="N515" s="37" t="s">
        <v>256</v>
      </c>
      <c r="O515" s="37" t="s">
        <v>253</v>
      </c>
      <c r="P515" s="37" t="s">
        <v>239</v>
      </c>
      <c r="Q515" s="37" t="s">
        <v>240</v>
      </c>
      <c r="R515" s="38">
        <v>42741</v>
      </c>
      <c r="S515" s="38">
        <v>42769</v>
      </c>
      <c r="T515" s="38">
        <v>42773</v>
      </c>
      <c r="U515" s="36">
        <v>190378042</v>
      </c>
      <c r="V515" s="36">
        <v>385</v>
      </c>
      <c r="W515" s="36">
        <v>0</v>
      </c>
      <c r="X515" s="36">
        <v>0</v>
      </c>
      <c r="Y515" s="36">
        <v>0</v>
      </c>
      <c r="Z515" s="36">
        <v>0</v>
      </c>
      <c r="AA515" s="36">
        <v>0</v>
      </c>
      <c r="AB515" s="36">
        <v>0</v>
      </c>
      <c r="AC515" s="36">
        <v>0</v>
      </c>
      <c r="AD515" s="36">
        <v>1</v>
      </c>
      <c r="AE515" s="36">
        <v>49</v>
      </c>
      <c r="AF515" s="36">
        <v>1</v>
      </c>
      <c r="AG515" s="36">
        <v>18</v>
      </c>
      <c r="AH515" s="36">
        <v>145306</v>
      </c>
      <c r="AI515" s="36">
        <v>1274</v>
      </c>
      <c r="AJ515" s="36">
        <v>0</v>
      </c>
      <c r="AK515" s="36">
        <v>27609</v>
      </c>
      <c r="AL515" s="36"/>
      <c r="AM515" s="36"/>
      <c r="AN515" s="36">
        <v>0</v>
      </c>
      <c r="AO515" s="36"/>
      <c r="AP515" s="36"/>
      <c r="AQ515" s="36">
        <v>0</v>
      </c>
      <c r="AR515" s="36">
        <v>0</v>
      </c>
      <c r="AS515" s="36">
        <v>0</v>
      </c>
      <c r="AT515" s="36">
        <v>570</v>
      </c>
      <c r="AU515" s="36">
        <v>0</v>
      </c>
      <c r="AV515" s="36">
        <v>0</v>
      </c>
      <c r="AW515" s="36"/>
      <c r="AX515" s="36">
        <v>0</v>
      </c>
      <c r="AY515" s="36">
        <v>30916</v>
      </c>
      <c r="AZ515" s="36">
        <v>103463</v>
      </c>
      <c r="BA515" s="36">
        <v>0</v>
      </c>
      <c r="BB515" s="36">
        <v>0</v>
      </c>
      <c r="BC515" s="36">
        <v>0</v>
      </c>
      <c r="BD515" s="36">
        <v>0</v>
      </c>
      <c r="BE515" s="36">
        <v>0</v>
      </c>
      <c r="BF515" s="36">
        <v>0</v>
      </c>
      <c r="BG515" s="36">
        <v>0</v>
      </c>
      <c r="BH515" s="36">
        <v>0</v>
      </c>
      <c r="BI515" s="36">
        <v>0</v>
      </c>
      <c r="BJ515" s="36">
        <v>0</v>
      </c>
      <c r="BK515" s="36">
        <v>0</v>
      </c>
      <c r="BL515" s="36">
        <v>0</v>
      </c>
      <c r="BM515" s="36">
        <v>0</v>
      </c>
      <c r="BN515" s="36">
        <v>0</v>
      </c>
      <c r="BO515" s="36">
        <v>0</v>
      </c>
      <c r="BP515" s="36">
        <v>0</v>
      </c>
      <c r="BQ515" s="36">
        <v>0</v>
      </c>
      <c r="BR515" s="36">
        <v>0</v>
      </c>
      <c r="BS515" s="36">
        <v>0</v>
      </c>
      <c r="BT515" s="36">
        <v>0</v>
      </c>
      <c r="BU515" s="36">
        <v>0</v>
      </c>
      <c r="BV515" s="36">
        <v>0</v>
      </c>
      <c r="BW515" s="36">
        <v>0</v>
      </c>
      <c r="BX515" s="36">
        <v>0</v>
      </c>
      <c r="BY515" s="36">
        <v>0</v>
      </c>
      <c r="BZ515" s="36">
        <v>0</v>
      </c>
      <c r="CA515" s="36">
        <v>0</v>
      </c>
      <c r="CB515" s="36">
        <v>0</v>
      </c>
      <c r="CC515" s="36">
        <v>0</v>
      </c>
      <c r="CD515" s="36">
        <v>259781</v>
      </c>
      <c r="CE515" s="36">
        <v>309139</v>
      </c>
      <c r="CF515" s="36">
        <v>0</v>
      </c>
      <c r="CG515" s="36">
        <v>49358</v>
      </c>
      <c r="CH515" s="36">
        <v>0</v>
      </c>
      <c r="CI515" s="36">
        <v>0</v>
      </c>
      <c r="CJ515" s="36">
        <v>0</v>
      </c>
      <c r="CK515" s="36">
        <v>0</v>
      </c>
      <c r="CL515" s="36">
        <v>49358</v>
      </c>
      <c r="CM515" s="36">
        <v>-309139</v>
      </c>
      <c r="CN515" s="36">
        <v>0</v>
      </c>
      <c r="CO515" s="36">
        <v>0</v>
      </c>
      <c r="CP515" s="36">
        <v>0</v>
      </c>
      <c r="CQ515" s="36">
        <v>0</v>
      </c>
      <c r="CR515" s="36">
        <v>0</v>
      </c>
      <c r="CS515" s="36">
        <v>0</v>
      </c>
      <c r="CT515" s="36">
        <v>0</v>
      </c>
      <c r="CU515" s="36">
        <v>0</v>
      </c>
      <c r="CV515" s="36">
        <v>0</v>
      </c>
      <c r="CW515" s="36">
        <v>0</v>
      </c>
      <c r="CX515" s="36">
        <v>0</v>
      </c>
      <c r="CY515" s="36">
        <v>0</v>
      </c>
      <c r="CZ515" s="36">
        <v>0</v>
      </c>
      <c r="DA515" s="36">
        <v>0</v>
      </c>
      <c r="DB515" s="36">
        <v>0</v>
      </c>
      <c r="DC515" s="36">
        <v>0</v>
      </c>
      <c r="DD515" s="36">
        <v>0</v>
      </c>
      <c r="DE515" s="36">
        <v>-309139</v>
      </c>
      <c r="DF515" s="36">
        <v>0</v>
      </c>
      <c r="DG515" s="36">
        <v>0</v>
      </c>
      <c r="DH515" s="36">
        <v>0</v>
      </c>
      <c r="DI515" s="36">
        <v>0</v>
      </c>
      <c r="DJ515" s="36">
        <v>0</v>
      </c>
      <c r="DK515" s="36">
        <v>0</v>
      </c>
      <c r="DL515" s="36">
        <v>0</v>
      </c>
      <c r="DM515" s="36">
        <v>0</v>
      </c>
      <c r="DN515" s="36">
        <v>0</v>
      </c>
      <c r="DO515" s="36">
        <v>0</v>
      </c>
      <c r="DP515" s="36">
        <v>0</v>
      </c>
      <c r="DQ515" s="36">
        <v>0</v>
      </c>
      <c r="DR515" s="36">
        <v>0</v>
      </c>
      <c r="DS515" s="36">
        <v>0</v>
      </c>
      <c r="DT515" s="36">
        <v>0</v>
      </c>
      <c r="DU515" s="36">
        <v>0</v>
      </c>
      <c r="DV515" s="36">
        <v>0</v>
      </c>
      <c r="DW515" s="36">
        <v>0</v>
      </c>
      <c r="DX515" s="36">
        <v>0</v>
      </c>
      <c r="DY515" s="36">
        <v>0</v>
      </c>
      <c r="DZ515" s="36">
        <v>0</v>
      </c>
      <c r="EA515" s="36">
        <v>0</v>
      </c>
      <c r="EB515" s="36">
        <v>0</v>
      </c>
      <c r="EC515" s="36">
        <v>0</v>
      </c>
      <c r="ED515" s="36">
        <v>0</v>
      </c>
      <c r="EE515" s="36">
        <v>0</v>
      </c>
      <c r="EF515" s="36">
        <v>0</v>
      </c>
      <c r="EG515" s="36">
        <v>0</v>
      </c>
      <c r="EH515" s="36">
        <v>0</v>
      </c>
      <c r="EI515" s="36">
        <v>0</v>
      </c>
      <c r="EJ515" s="36">
        <v>0</v>
      </c>
      <c r="EK515" s="36">
        <v>0</v>
      </c>
      <c r="EL515" s="36">
        <v>0</v>
      </c>
      <c r="EM515" s="36">
        <v>0</v>
      </c>
      <c r="EN515" s="36">
        <v>0</v>
      </c>
      <c r="EO515" s="36">
        <v>0</v>
      </c>
      <c r="EP515" s="36">
        <v>0</v>
      </c>
      <c r="EQ515" s="36">
        <v>0</v>
      </c>
      <c r="ER515" s="36">
        <v>0</v>
      </c>
      <c r="ES515" s="36">
        <v>0</v>
      </c>
      <c r="ET515" s="36">
        <v>0</v>
      </c>
      <c r="EU515" s="36">
        <v>0</v>
      </c>
      <c r="EV515" s="36">
        <v>0</v>
      </c>
      <c r="EW515" s="36">
        <v>0</v>
      </c>
      <c r="EX515" s="36">
        <v>0</v>
      </c>
      <c r="EY515" s="36">
        <v>0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0</v>
      </c>
      <c r="FF515" s="36">
        <v>0</v>
      </c>
      <c r="FG515" s="36">
        <v>0</v>
      </c>
      <c r="FH515" s="36">
        <v>0</v>
      </c>
      <c r="FI515" s="36">
        <v>0</v>
      </c>
      <c r="FJ515" s="36">
        <v>0</v>
      </c>
      <c r="FK515" s="36">
        <v>0</v>
      </c>
      <c r="FL515" s="36">
        <v>0</v>
      </c>
      <c r="FM515" s="36">
        <v>0</v>
      </c>
      <c r="FN515" s="36">
        <v>0</v>
      </c>
      <c r="FO515" s="36">
        <v>0</v>
      </c>
      <c r="FP515" s="36">
        <v>0</v>
      </c>
      <c r="FQ515" s="36">
        <v>49358</v>
      </c>
      <c r="FR515" s="36">
        <v>0</v>
      </c>
      <c r="FS515" s="37"/>
      <c r="FT515" s="39">
        <f t="shared" si="262"/>
        <v>122106</v>
      </c>
      <c r="FU515" s="39">
        <f t="shared" si="263"/>
        <v>1071</v>
      </c>
      <c r="FV515" s="39">
        <f t="shared" si="264"/>
        <v>0</v>
      </c>
      <c r="FW515" s="39">
        <f t="shared" si="265"/>
        <v>23201</v>
      </c>
      <c r="FX515" s="39">
        <f t="shared" si="266"/>
        <v>0</v>
      </c>
      <c r="FY515" s="39">
        <f t="shared" si="267"/>
        <v>479</v>
      </c>
      <c r="FZ515" s="39">
        <f t="shared" si="268"/>
        <v>0</v>
      </c>
      <c r="GA515" s="39">
        <f t="shared" si="269"/>
        <v>25980</v>
      </c>
      <c r="GB515" s="39">
        <f t="shared" si="270"/>
        <v>86944</v>
      </c>
      <c r="GC515" s="39">
        <f t="shared" si="271"/>
        <v>0</v>
      </c>
      <c r="GD515" s="39">
        <f t="shared" si="272"/>
        <v>0</v>
      </c>
      <c r="GE515" s="39">
        <f t="shared" si="273"/>
        <v>0</v>
      </c>
      <c r="GF515" s="39"/>
      <c r="GG515" s="39"/>
      <c r="GH515" s="39">
        <f t="shared" si="274"/>
        <v>0</v>
      </c>
      <c r="GI515" s="39">
        <f t="shared" si="275"/>
        <v>0</v>
      </c>
      <c r="GJ515" s="39">
        <f t="shared" si="281"/>
        <v>259781</v>
      </c>
      <c r="GK515" s="39"/>
      <c r="GL515" s="39">
        <f t="shared" si="277"/>
        <v>0</v>
      </c>
      <c r="GM515" s="39"/>
      <c r="GN515" s="39">
        <f t="shared" si="261"/>
        <v>0</v>
      </c>
      <c r="GO515" s="40">
        <f t="shared" si="278"/>
        <v>49358</v>
      </c>
      <c r="GP515" s="40">
        <f t="shared" si="279"/>
        <v>309139</v>
      </c>
      <c r="GQ515" s="40">
        <f t="shared" si="280"/>
        <v>309139</v>
      </c>
      <c r="GR515" s="39" t="str">
        <f>IFERROR(VLOOKUP(CONCATENATE(C515,R515,S515),'Clientes Afectados'!$L$4:$M$249,2,0),"NO")</f>
        <v>NO</v>
      </c>
      <c r="GS515" s="64">
        <f t="shared" ref="GS515:GS578" si="282">+S515-R515</f>
        <v>28</v>
      </c>
      <c r="GT515" s="39" t="e">
        <f>+IF(GS515&gt;#REF!,"SI","NO")</f>
        <v>#REF!</v>
      </c>
    </row>
    <row r="516" spans="1:202" x14ac:dyDescent="0.25">
      <c r="A516" s="35">
        <v>42767</v>
      </c>
      <c r="B516" s="36">
        <v>1594986</v>
      </c>
      <c r="C516" s="36">
        <v>533111</v>
      </c>
      <c r="D516" s="36">
        <v>533111</v>
      </c>
      <c r="E516" s="37" t="s">
        <v>257</v>
      </c>
      <c r="F516" s="37" t="s">
        <v>258</v>
      </c>
      <c r="G516" s="37" t="s">
        <v>259</v>
      </c>
      <c r="H516" s="85" t="s">
        <v>231</v>
      </c>
      <c r="I516" s="37" t="s">
        <v>244</v>
      </c>
      <c r="J516" s="37" t="s">
        <v>233</v>
      </c>
      <c r="K516" s="37" t="s">
        <v>234</v>
      </c>
      <c r="L516" s="37" t="s">
        <v>235</v>
      </c>
      <c r="M516" s="37" t="s">
        <v>252</v>
      </c>
      <c r="N516" s="37" t="s">
        <v>253</v>
      </c>
      <c r="O516" s="37" t="s">
        <v>253</v>
      </c>
      <c r="P516" s="37" t="s">
        <v>239</v>
      </c>
      <c r="Q516" s="37" t="s">
        <v>240</v>
      </c>
      <c r="R516" s="38">
        <v>42741</v>
      </c>
      <c r="S516" s="38">
        <v>42769</v>
      </c>
      <c r="T516" s="38">
        <v>42773</v>
      </c>
      <c r="U516" s="36">
        <v>190378042</v>
      </c>
      <c r="V516" s="36">
        <v>73494</v>
      </c>
      <c r="W516" s="36">
        <v>0</v>
      </c>
      <c r="X516" s="36">
        <v>21240</v>
      </c>
      <c r="Y516" s="36">
        <v>0</v>
      </c>
      <c r="Z516" s="36">
        <v>0</v>
      </c>
      <c r="AA516" s="36">
        <v>0</v>
      </c>
      <c r="AB516" s="36">
        <v>0</v>
      </c>
      <c r="AC516" s="36">
        <v>0</v>
      </c>
      <c r="AD516" s="36">
        <v>119</v>
      </c>
      <c r="AE516" s="36">
        <v>120</v>
      </c>
      <c r="AF516" s="36">
        <v>119</v>
      </c>
      <c r="AG516" s="36">
        <v>120</v>
      </c>
      <c r="AH516" s="36">
        <v>119959</v>
      </c>
      <c r="AI516" s="36">
        <v>1274</v>
      </c>
      <c r="AJ516" s="36">
        <v>0</v>
      </c>
      <c r="AK516" s="36">
        <v>5270395</v>
      </c>
      <c r="AL516" s="36"/>
      <c r="AM516" s="36"/>
      <c r="AN516" s="36">
        <v>0</v>
      </c>
      <c r="AO516" s="36"/>
      <c r="AP516" s="36"/>
      <c r="AQ516" s="36">
        <v>0</v>
      </c>
      <c r="AR516" s="36">
        <v>0</v>
      </c>
      <c r="AS516" s="36">
        <v>0</v>
      </c>
      <c r="AT516" s="36">
        <v>108710</v>
      </c>
      <c r="AU516" s="36">
        <v>0</v>
      </c>
      <c r="AV516" s="36">
        <v>0</v>
      </c>
      <c r="AW516" s="36"/>
      <c r="AX516" s="36">
        <v>0</v>
      </c>
      <c r="AY516" s="36">
        <v>74950</v>
      </c>
      <c r="AZ516" s="36">
        <v>689755</v>
      </c>
      <c r="BA516" s="36">
        <v>0</v>
      </c>
      <c r="BB516" s="36">
        <v>0</v>
      </c>
      <c r="BC516" s="36">
        <v>0</v>
      </c>
      <c r="BD516" s="36">
        <v>0</v>
      </c>
      <c r="BE516" s="36">
        <v>0</v>
      </c>
      <c r="BF516" s="36">
        <v>0</v>
      </c>
      <c r="BG516" s="36">
        <v>0</v>
      </c>
      <c r="BH516" s="36">
        <v>0</v>
      </c>
      <c r="BI516" s="36">
        <v>0</v>
      </c>
      <c r="BJ516" s="36">
        <v>0</v>
      </c>
      <c r="BK516" s="36">
        <v>0</v>
      </c>
      <c r="BL516" s="36">
        <v>0</v>
      </c>
      <c r="BM516" s="36">
        <v>0</v>
      </c>
      <c r="BN516" s="36">
        <v>0</v>
      </c>
      <c r="BO516" s="36">
        <v>0</v>
      </c>
      <c r="BP516" s="36">
        <v>0</v>
      </c>
      <c r="BQ516" s="36">
        <v>0</v>
      </c>
      <c r="BR516" s="36">
        <v>0</v>
      </c>
      <c r="BS516" s="36">
        <v>0</v>
      </c>
      <c r="BT516" s="36">
        <v>0</v>
      </c>
      <c r="BU516" s="36">
        <v>0</v>
      </c>
      <c r="BV516" s="36">
        <v>0</v>
      </c>
      <c r="BW516" s="36">
        <v>0</v>
      </c>
      <c r="BX516" s="36">
        <v>0</v>
      </c>
      <c r="BY516" s="36">
        <v>0</v>
      </c>
      <c r="BZ516" s="36">
        <v>0</v>
      </c>
      <c r="CA516" s="36">
        <v>0</v>
      </c>
      <c r="CB516" s="36">
        <v>0</v>
      </c>
      <c r="CC516" s="36">
        <v>0</v>
      </c>
      <c r="CD516" s="36">
        <v>5264742</v>
      </c>
      <c r="CE516" s="36">
        <v>6265043</v>
      </c>
      <c r="CF516" s="36">
        <v>0</v>
      </c>
      <c r="CG516" s="36">
        <v>1000301</v>
      </c>
      <c r="CH516" s="36">
        <v>0</v>
      </c>
      <c r="CI516" s="36">
        <v>0</v>
      </c>
      <c r="CJ516" s="36">
        <v>0</v>
      </c>
      <c r="CK516" s="36">
        <v>0</v>
      </c>
      <c r="CL516" s="36">
        <v>1000301</v>
      </c>
      <c r="CM516" s="36">
        <v>-6265043</v>
      </c>
      <c r="CN516" s="36">
        <v>0</v>
      </c>
      <c r="CO516" s="36">
        <v>0</v>
      </c>
      <c r="CP516" s="36">
        <v>0</v>
      </c>
      <c r="CQ516" s="36">
        <v>0</v>
      </c>
      <c r="CR516" s="36">
        <v>0</v>
      </c>
      <c r="CS516" s="36">
        <v>0</v>
      </c>
      <c r="CT516" s="36">
        <v>0</v>
      </c>
      <c r="CU516" s="36">
        <v>0</v>
      </c>
      <c r="CV516" s="36">
        <v>0</v>
      </c>
      <c r="CW516" s="36">
        <v>0</v>
      </c>
      <c r="CX516" s="36">
        <v>0</v>
      </c>
      <c r="CY516" s="36">
        <v>0</v>
      </c>
      <c r="CZ516" s="36">
        <v>0</v>
      </c>
      <c r="DA516" s="36">
        <v>0</v>
      </c>
      <c r="DB516" s="36">
        <v>0</v>
      </c>
      <c r="DC516" s="36">
        <v>0</v>
      </c>
      <c r="DD516" s="36">
        <v>0</v>
      </c>
      <c r="DE516" s="36">
        <v>-6265043</v>
      </c>
      <c r="DF516" s="36">
        <v>0</v>
      </c>
      <c r="DG516" s="36">
        <v>0</v>
      </c>
      <c r="DH516" s="36">
        <v>0</v>
      </c>
      <c r="DI516" s="36">
        <v>0</v>
      </c>
      <c r="DJ516" s="36">
        <v>0</v>
      </c>
      <c r="DK516" s="36">
        <v>0</v>
      </c>
      <c r="DL516" s="36">
        <v>0</v>
      </c>
      <c r="DM516" s="36">
        <v>0</v>
      </c>
      <c r="DN516" s="36">
        <v>0</v>
      </c>
      <c r="DO516" s="36">
        <v>0</v>
      </c>
      <c r="DP516" s="36">
        <v>0</v>
      </c>
      <c r="DQ516" s="36">
        <v>0</v>
      </c>
      <c r="DR516" s="36">
        <v>0</v>
      </c>
      <c r="DS516" s="36">
        <v>0</v>
      </c>
      <c r="DT516" s="36">
        <v>0</v>
      </c>
      <c r="DU516" s="36">
        <v>0</v>
      </c>
      <c r="DV516" s="36">
        <v>0</v>
      </c>
      <c r="DW516" s="36">
        <v>0</v>
      </c>
      <c r="DX516" s="36">
        <v>0</v>
      </c>
      <c r="DY516" s="36">
        <v>0</v>
      </c>
      <c r="DZ516" s="36">
        <v>0</v>
      </c>
      <c r="EA516" s="36">
        <v>0</v>
      </c>
      <c r="EB516" s="36">
        <v>0</v>
      </c>
      <c r="EC516" s="36">
        <v>0</v>
      </c>
      <c r="ED516" s="36">
        <v>0</v>
      </c>
      <c r="EE516" s="36">
        <v>0</v>
      </c>
      <c r="EF516" s="36">
        <v>0</v>
      </c>
      <c r="EG516" s="36">
        <v>0</v>
      </c>
      <c r="EH516" s="36">
        <v>0</v>
      </c>
      <c r="EI516" s="36">
        <v>0</v>
      </c>
      <c r="EJ516" s="36">
        <v>0</v>
      </c>
      <c r="EK516" s="36">
        <v>0</v>
      </c>
      <c r="EL516" s="36">
        <v>0</v>
      </c>
      <c r="EM516" s="36">
        <v>0</v>
      </c>
      <c r="EN516" s="36">
        <v>0</v>
      </c>
      <c r="EO516" s="36">
        <v>0</v>
      </c>
      <c r="EP516" s="36">
        <v>0</v>
      </c>
      <c r="EQ516" s="36">
        <v>0</v>
      </c>
      <c r="ER516" s="36">
        <v>0</v>
      </c>
      <c r="ES516" s="36">
        <v>0</v>
      </c>
      <c r="ET516" s="36">
        <v>0</v>
      </c>
      <c r="EU516" s="36">
        <v>0</v>
      </c>
      <c r="EV516" s="36">
        <v>0</v>
      </c>
      <c r="EW516" s="36">
        <v>0</v>
      </c>
      <c r="EX516" s="36">
        <v>0</v>
      </c>
      <c r="EY516" s="36">
        <v>0</v>
      </c>
      <c r="EZ516" s="36">
        <v>0</v>
      </c>
      <c r="FA516" s="36">
        <v>0</v>
      </c>
      <c r="FB516" s="36">
        <v>0</v>
      </c>
      <c r="FC516" s="36">
        <v>0</v>
      </c>
      <c r="FD516" s="36">
        <v>0</v>
      </c>
      <c r="FE516" s="36">
        <v>0</v>
      </c>
      <c r="FF516" s="36">
        <v>0</v>
      </c>
      <c r="FG516" s="36">
        <v>0</v>
      </c>
      <c r="FH516" s="36">
        <v>0</v>
      </c>
      <c r="FI516" s="36">
        <v>0</v>
      </c>
      <c r="FJ516" s="36">
        <v>0</v>
      </c>
      <c r="FK516" s="36">
        <v>0</v>
      </c>
      <c r="FL516" s="36">
        <v>0</v>
      </c>
      <c r="FM516" s="36">
        <v>0</v>
      </c>
      <c r="FN516" s="36">
        <v>0</v>
      </c>
      <c r="FO516" s="36">
        <v>0</v>
      </c>
      <c r="FP516" s="36">
        <v>0</v>
      </c>
      <c r="FQ516" s="36">
        <v>1000301</v>
      </c>
      <c r="FR516" s="36">
        <v>0</v>
      </c>
      <c r="FS516" s="37"/>
      <c r="FT516" s="39">
        <f t="shared" si="262"/>
        <v>100806</v>
      </c>
      <c r="FU516" s="39">
        <f t="shared" si="263"/>
        <v>1071</v>
      </c>
      <c r="FV516" s="39">
        <f t="shared" si="264"/>
        <v>0</v>
      </c>
      <c r="FW516" s="39">
        <f t="shared" si="265"/>
        <v>4428903</v>
      </c>
      <c r="FX516" s="39">
        <f t="shared" si="266"/>
        <v>0</v>
      </c>
      <c r="FY516" s="39">
        <f t="shared" si="267"/>
        <v>91353</v>
      </c>
      <c r="FZ516" s="39">
        <f t="shared" si="268"/>
        <v>0</v>
      </c>
      <c r="GA516" s="39">
        <f t="shared" si="269"/>
        <v>62983</v>
      </c>
      <c r="GB516" s="39">
        <f t="shared" si="270"/>
        <v>579626</v>
      </c>
      <c r="GC516" s="39">
        <f t="shared" si="271"/>
        <v>0</v>
      </c>
      <c r="GD516" s="39">
        <f t="shared" si="272"/>
        <v>0</v>
      </c>
      <c r="GE516" s="39">
        <f t="shared" si="273"/>
        <v>0</v>
      </c>
      <c r="GF516" s="39"/>
      <c r="GG516" s="39"/>
      <c r="GH516" s="39">
        <f t="shared" si="274"/>
        <v>0</v>
      </c>
      <c r="GI516" s="39">
        <f t="shared" si="275"/>
        <v>0</v>
      </c>
      <c r="GJ516" s="39">
        <f t="shared" si="281"/>
        <v>5264742</v>
      </c>
      <c r="GK516" s="39"/>
      <c r="GL516" s="39">
        <f t="shared" si="277"/>
        <v>0</v>
      </c>
      <c r="GM516" s="39"/>
      <c r="GN516" s="39">
        <f t="shared" si="261"/>
        <v>0</v>
      </c>
      <c r="GO516" s="40">
        <f t="shared" si="278"/>
        <v>1000301</v>
      </c>
      <c r="GP516" s="40">
        <f t="shared" si="279"/>
        <v>6265043</v>
      </c>
      <c r="GQ516" s="40">
        <f t="shared" si="280"/>
        <v>6265043</v>
      </c>
      <c r="GR516" s="39" t="str">
        <f>IFERROR(VLOOKUP(CONCATENATE(C516,R516,S516),'Clientes Afectados'!$L$4:$M$249,2,0),"NO")</f>
        <v>NO</v>
      </c>
      <c r="GS516" s="64">
        <f t="shared" si="282"/>
        <v>28</v>
      </c>
      <c r="GT516" s="39" t="e">
        <f>+IF(GS516&gt;#REF!,"SI","NO")</f>
        <v>#REF!</v>
      </c>
    </row>
    <row r="517" spans="1:202" x14ac:dyDescent="0.25">
      <c r="A517" s="35">
        <v>42767</v>
      </c>
      <c r="B517" s="36">
        <v>1594986</v>
      </c>
      <c r="C517" s="36">
        <v>574634</v>
      </c>
      <c r="D517" s="36">
        <v>574634</v>
      </c>
      <c r="E517" s="37" t="s">
        <v>347</v>
      </c>
      <c r="F517" s="37" t="s">
        <v>229</v>
      </c>
      <c r="G517" s="37" t="s">
        <v>322</v>
      </c>
      <c r="H517" s="85" t="s">
        <v>231</v>
      </c>
      <c r="I517" s="37" t="s">
        <v>310</v>
      </c>
      <c r="J517" s="37" t="s">
        <v>233</v>
      </c>
      <c r="K517" s="37" t="s">
        <v>234</v>
      </c>
      <c r="L517" s="37" t="s">
        <v>235</v>
      </c>
      <c r="M517" s="37" t="s">
        <v>323</v>
      </c>
      <c r="N517" s="37" t="s">
        <v>324</v>
      </c>
      <c r="O517" s="37" t="s">
        <v>324</v>
      </c>
      <c r="P517" s="37" t="s">
        <v>239</v>
      </c>
      <c r="Q517" s="37" t="s">
        <v>240</v>
      </c>
      <c r="R517" s="38">
        <v>42741</v>
      </c>
      <c r="S517" s="38">
        <v>42769</v>
      </c>
      <c r="T517" s="38">
        <v>42773</v>
      </c>
      <c r="U517" s="36">
        <v>190378042</v>
      </c>
      <c r="V517" s="36">
        <v>70520</v>
      </c>
      <c r="W517" s="36">
        <v>0</v>
      </c>
      <c r="X517" s="36">
        <v>15670</v>
      </c>
      <c r="Y517" s="36">
        <v>0</v>
      </c>
      <c r="Z517" s="36">
        <v>0</v>
      </c>
      <c r="AA517" s="36">
        <v>0</v>
      </c>
      <c r="AB517" s="36">
        <v>0</v>
      </c>
      <c r="AC517" s="36">
        <v>0</v>
      </c>
      <c r="AD517" s="36">
        <v>119</v>
      </c>
      <c r="AE517" s="36">
        <v>228</v>
      </c>
      <c r="AF517" s="36">
        <v>119</v>
      </c>
      <c r="AG517" s="36">
        <v>127</v>
      </c>
      <c r="AH517" s="36">
        <v>119959</v>
      </c>
      <c r="AI517" s="36">
        <v>1274</v>
      </c>
      <c r="AJ517" s="36">
        <v>0</v>
      </c>
      <c r="AK517" s="36">
        <v>5057123</v>
      </c>
      <c r="AL517" s="36"/>
      <c r="AM517" s="36"/>
      <c r="AN517" s="36">
        <v>0</v>
      </c>
      <c r="AO517" s="36"/>
      <c r="AP517" s="36"/>
      <c r="AQ517" s="36">
        <v>0</v>
      </c>
      <c r="AR517" s="36">
        <v>0</v>
      </c>
      <c r="AS517" s="36">
        <v>0</v>
      </c>
      <c r="AT517" s="36">
        <v>104311</v>
      </c>
      <c r="AU517" s="36">
        <v>0</v>
      </c>
      <c r="AV517" s="36">
        <v>0</v>
      </c>
      <c r="AW517" s="36"/>
      <c r="AX517" s="36">
        <v>0</v>
      </c>
      <c r="AY517" s="36">
        <v>142404</v>
      </c>
      <c r="AZ517" s="36">
        <v>729990</v>
      </c>
      <c r="BA517" s="36">
        <v>0</v>
      </c>
      <c r="BB517" s="36">
        <v>0</v>
      </c>
      <c r="BC517" s="36">
        <v>0</v>
      </c>
      <c r="BD517" s="36">
        <v>0</v>
      </c>
      <c r="BE517" s="36">
        <v>0</v>
      </c>
      <c r="BF517" s="36">
        <v>0</v>
      </c>
      <c r="BG517" s="36">
        <v>0</v>
      </c>
      <c r="BH517" s="36">
        <v>0</v>
      </c>
      <c r="BI517" s="36">
        <v>0</v>
      </c>
      <c r="BJ517" s="36">
        <v>0</v>
      </c>
      <c r="BK517" s="36">
        <v>0</v>
      </c>
      <c r="BL517" s="36">
        <v>0</v>
      </c>
      <c r="BM517" s="36">
        <v>0</v>
      </c>
      <c r="BN517" s="36">
        <v>0</v>
      </c>
      <c r="BO517" s="36">
        <v>0</v>
      </c>
      <c r="BP517" s="36">
        <v>0</v>
      </c>
      <c r="BQ517" s="36">
        <v>0</v>
      </c>
      <c r="BR517" s="36">
        <v>0</v>
      </c>
      <c r="BS517" s="36">
        <v>0</v>
      </c>
      <c r="BT517" s="36">
        <v>0</v>
      </c>
      <c r="BU517" s="36">
        <v>0</v>
      </c>
      <c r="BV517" s="36">
        <v>0</v>
      </c>
      <c r="BW517" s="36">
        <v>0</v>
      </c>
      <c r="BX517" s="36">
        <v>0</v>
      </c>
      <c r="BY517" s="36">
        <v>0</v>
      </c>
      <c r="BZ517" s="36">
        <v>0</v>
      </c>
      <c r="CA517" s="36">
        <v>0</v>
      </c>
      <c r="CB517" s="36">
        <v>0</v>
      </c>
      <c r="CC517" s="36">
        <v>0</v>
      </c>
      <c r="CD517" s="36">
        <v>5172320</v>
      </c>
      <c r="CE517" s="36">
        <v>6155061</v>
      </c>
      <c r="CF517" s="36">
        <v>0</v>
      </c>
      <c r="CG517" s="36">
        <v>982741</v>
      </c>
      <c r="CH517" s="36">
        <v>0</v>
      </c>
      <c r="CI517" s="36">
        <v>0</v>
      </c>
      <c r="CJ517" s="36">
        <v>0</v>
      </c>
      <c r="CK517" s="36">
        <v>0</v>
      </c>
      <c r="CL517" s="36">
        <v>982741</v>
      </c>
      <c r="CM517" s="36">
        <v>-6155061</v>
      </c>
      <c r="CN517" s="36">
        <v>0</v>
      </c>
      <c r="CO517" s="36">
        <v>0</v>
      </c>
      <c r="CP517" s="36">
        <v>0</v>
      </c>
      <c r="CQ517" s="36">
        <v>0</v>
      </c>
      <c r="CR517" s="36">
        <v>0</v>
      </c>
      <c r="CS517" s="36">
        <v>0</v>
      </c>
      <c r="CT517" s="36">
        <v>0</v>
      </c>
      <c r="CU517" s="36">
        <v>0</v>
      </c>
      <c r="CV517" s="36">
        <v>0</v>
      </c>
      <c r="CW517" s="36">
        <v>0</v>
      </c>
      <c r="CX517" s="36">
        <v>0</v>
      </c>
      <c r="CY517" s="36">
        <v>0</v>
      </c>
      <c r="CZ517" s="36">
        <v>0</v>
      </c>
      <c r="DA517" s="36">
        <v>0</v>
      </c>
      <c r="DB517" s="36">
        <v>0</v>
      </c>
      <c r="DC517" s="36">
        <v>0</v>
      </c>
      <c r="DD517" s="36">
        <v>0</v>
      </c>
      <c r="DE517" s="36">
        <v>-6155061</v>
      </c>
      <c r="DF517" s="36">
        <v>0</v>
      </c>
      <c r="DG517" s="36">
        <v>0</v>
      </c>
      <c r="DH517" s="36">
        <v>0</v>
      </c>
      <c r="DI517" s="36">
        <v>0</v>
      </c>
      <c r="DJ517" s="36">
        <v>0</v>
      </c>
      <c r="DK517" s="36">
        <v>0</v>
      </c>
      <c r="DL517" s="36">
        <v>0</v>
      </c>
      <c r="DM517" s="36">
        <v>0</v>
      </c>
      <c r="DN517" s="36">
        <v>0</v>
      </c>
      <c r="DO517" s="36">
        <v>0</v>
      </c>
      <c r="DP517" s="36">
        <v>0</v>
      </c>
      <c r="DQ517" s="36">
        <v>0</v>
      </c>
      <c r="DR517" s="36">
        <v>0</v>
      </c>
      <c r="DS517" s="36">
        <v>0</v>
      </c>
      <c r="DT517" s="36">
        <v>0</v>
      </c>
      <c r="DU517" s="36">
        <v>0</v>
      </c>
      <c r="DV517" s="36">
        <v>0</v>
      </c>
      <c r="DW517" s="36">
        <v>0</v>
      </c>
      <c r="DX517" s="36">
        <v>0</v>
      </c>
      <c r="DY517" s="36">
        <v>0</v>
      </c>
      <c r="DZ517" s="36">
        <v>0</v>
      </c>
      <c r="EA517" s="36">
        <v>0</v>
      </c>
      <c r="EB517" s="36">
        <v>0</v>
      </c>
      <c r="EC517" s="36">
        <v>0</v>
      </c>
      <c r="ED517" s="36">
        <v>0</v>
      </c>
      <c r="EE517" s="36">
        <v>0</v>
      </c>
      <c r="EF517" s="36">
        <v>0</v>
      </c>
      <c r="EG517" s="36">
        <v>0</v>
      </c>
      <c r="EH517" s="36">
        <v>0</v>
      </c>
      <c r="EI517" s="36">
        <v>0</v>
      </c>
      <c r="EJ517" s="36">
        <v>0</v>
      </c>
      <c r="EK517" s="36">
        <v>0</v>
      </c>
      <c r="EL517" s="36">
        <v>0</v>
      </c>
      <c r="EM517" s="36">
        <v>0</v>
      </c>
      <c r="EN517" s="36">
        <v>0</v>
      </c>
      <c r="EO517" s="36">
        <v>0</v>
      </c>
      <c r="EP517" s="36">
        <v>0</v>
      </c>
      <c r="EQ517" s="36">
        <v>0</v>
      </c>
      <c r="ER517" s="36">
        <v>0</v>
      </c>
      <c r="ES517" s="36">
        <v>0</v>
      </c>
      <c r="ET517" s="36">
        <v>0</v>
      </c>
      <c r="EU517" s="36">
        <v>0</v>
      </c>
      <c r="EV517" s="36">
        <v>0</v>
      </c>
      <c r="EW517" s="36">
        <v>0</v>
      </c>
      <c r="EX517" s="36">
        <v>0</v>
      </c>
      <c r="EY517" s="36">
        <v>0</v>
      </c>
      <c r="EZ517" s="36">
        <v>0</v>
      </c>
      <c r="FA517" s="36">
        <v>0</v>
      </c>
      <c r="FB517" s="36">
        <v>0</v>
      </c>
      <c r="FC517" s="36">
        <v>0</v>
      </c>
      <c r="FD517" s="36">
        <v>0</v>
      </c>
      <c r="FE517" s="36">
        <v>0</v>
      </c>
      <c r="FF517" s="36">
        <v>0</v>
      </c>
      <c r="FG517" s="36">
        <v>0</v>
      </c>
      <c r="FH517" s="36">
        <v>0</v>
      </c>
      <c r="FI517" s="36">
        <v>0</v>
      </c>
      <c r="FJ517" s="36">
        <v>0</v>
      </c>
      <c r="FK517" s="36">
        <v>0</v>
      </c>
      <c r="FL517" s="36">
        <v>0</v>
      </c>
      <c r="FM517" s="36">
        <v>0</v>
      </c>
      <c r="FN517" s="36">
        <v>0</v>
      </c>
      <c r="FO517" s="36">
        <v>0</v>
      </c>
      <c r="FP517" s="36">
        <v>0</v>
      </c>
      <c r="FQ517" s="36">
        <v>982741</v>
      </c>
      <c r="FR517" s="36">
        <v>0</v>
      </c>
      <c r="FS517" s="37"/>
      <c r="FT517" s="39">
        <f t="shared" si="262"/>
        <v>100806</v>
      </c>
      <c r="FU517" s="39">
        <f t="shared" si="263"/>
        <v>1071</v>
      </c>
      <c r="FV517" s="39">
        <f t="shared" si="264"/>
        <v>0</v>
      </c>
      <c r="FW517" s="39">
        <f t="shared" si="265"/>
        <v>4249683</v>
      </c>
      <c r="FX517" s="39">
        <f t="shared" si="266"/>
        <v>0</v>
      </c>
      <c r="FY517" s="39">
        <f t="shared" si="267"/>
        <v>87656</v>
      </c>
      <c r="FZ517" s="39">
        <f t="shared" si="268"/>
        <v>0</v>
      </c>
      <c r="GA517" s="39">
        <f t="shared" si="269"/>
        <v>119667</v>
      </c>
      <c r="GB517" s="39">
        <f t="shared" si="270"/>
        <v>613437</v>
      </c>
      <c r="GC517" s="39">
        <f t="shared" si="271"/>
        <v>0</v>
      </c>
      <c r="GD517" s="39">
        <f t="shared" si="272"/>
        <v>0</v>
      </c>
      <c r="GE517" s="39">
        <f t="shared" si="273"/>
        <v>0</v>
      </c>
      <c r="GF517" s="39"/>
      <c r="GG517" s="39"/>
      <c r="GH517" s="39">
        <f t="shared" si="274"/>
        <v>0</v>
      </c>
      <c r="GI517" s="39">
        <f t="shared" si="275"/>
        <v>0</v>
      </c>
      <c r="GJ517" s="39">
        <f t="shared" si="281"/>
        <v>5172320</v>
      </c>
      <c r="GK517" s="39"/>
      <c r="GL517" s="39">
        <f t="shared" si="277"/>
        <v>0</v>
      </c>
      <c r="GM517" s="39"/>
      <c r="GN517" s="39">
        <f t="shared" si="261"/>
        <v>0</v>
      </c>
      <c r="GO517" s="40">
        <f t="shared" si="278"/>
        <v>982741</v>
      </c>
      <c r="GP517" s="40">
        <f t="shared" si="279"/>
        <v>6155061</v>
      </c>
      <c r="GQ517" s="40">
        <f t="shared" si="280"/>
        <v>6155061</v>
      </c>
      <c r="GR517" s="39" t="str">
        <f>IFERROR(VLOOKUP(CONCATENATE(C517,R517,S517),'Clientes Afectados'!$L$4:$M$249,2,0),"NO")</f>
        <v>NO</v>
      </c>
      <c r="GS517" s="64">
        <f t="shared" si="282"/>
        <v>28</v>
      </c>
      <c r="GT517" s="39" t="e">
        <f>+IF(GS517&gt;#REF!,"SI","NO")</f>
        <v>#REF!</v>
      </c>
    </row>
    <row r="518" spans="1:202" x14ac:dyDescent="0.25">
      <c r="A518" s="35">
        <v>42767</v>
      </c>
      <c r="B518" s="36">
        <v>1594986</v>
      </c>
      <c r="C518" s="36">
        <v>916308</v>
      </c>
      <c r="D518" s="36">
        <v>916308</v>
      </c>
      <c r="E518" s="37" t="s">
        <v>260</v>
      </c>
      <c r="F518" s="37" t="s">
        <v>229</v>
      </c>
      <c r="G518" s="37" t="s">
        <v>261</v>
      </c>
      <c r="H518" s="85" t="s">
        <v>231</v>
      </c>
      <c r="I518" s="37" t="s">
        <v>232</v>
      </c>
      <c r="J518" s="37" t="s">
        <v>263</v>
      </c>
      <c r="K518" s="37" t="s">
        <v>234</v>
      </c>
      <c r="L518" s="37" t="s">
        <v>235</v>
      </c>
      <c r="M518" s="37" t="s">
        <v>264</v>
      </c>
      <c r="N518" s="37" t="s">
        <v>236</v>
      </c>
      <c r="O518" s="37" t="s">
        <v>236</v>
      </c>
      <c r="P518" s="37" t="s">
        <v>239</v>
      </c>
      <c r="Q518" s="37" t="s">
        <v>240</v>
      </c>
      <c r="R518" s="38">
        <v>42741</v>
      </c>
      <c r="S518" s="38">
        <v>42769</v>
      </c>
      <c r="T518" s="38">
        <v>42773</v>
      </c>
      <c r="U518" s="36">
        <v>190378042</v>
      </c>
      <c r="V518" s="36">
        <v>10816</v>
      </c>
      <c r="W518" s="36">
        <v>0</v>
      </c>
      <c r="X518" s="36">
        <v>2686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72</v>
      </c>
      <c r="AE518" s="36">
        <v>73</v>
      </c>
      <c r="AF518" s="36">
        <v>71</v>
      </c>
      <c r="AG518" s="36">
        <v>71</v>
      </c>
      <c r="AH518" s="36">
        <v>82018</v>
      </c>
      <c r="AI518" s="36">
        <v>1274</v>
      </c>
      <c r="AJ518" s="36">
        <v>0</v>
      </c>
      <c r="AK518" s="36">
        <v>731420</v>
      </c>
      <c r="AL518" s="36"/>
      <c r="AM518" s="36"/>
      <c r="AN518" s="36">
        <v>0</v>
      </c>
      <c r="AO518" s="36"/>
      <c r="AP518" s="36"/>
      <c r="AQ518" s="36">
        <v>0</v>
      </c>
      <c r="AR518" s="36">
        <v>0</v>
      </c>
      <c r="AS518" s="36">
        <v>0</v>
      </c>
      <c r="AT518" s="36">
        <v>15998</v>
      </c>
      <c r="AU518" s="36">
        <v>0</v>
      </c>
      <c r="AV518" s="36">
        <v>0</v>
      </c>
      <c r="AW518" s="36"/>
      <c r="AX518" s="36">
        <v>0</v>
      </c>
      <c r="AY518" s="36">
        <v>45907</v>
      </c>
      <c r="AZ518" s="36">
        <v>410978</v>
      </c>
      <c r="BA518" s="36">
        <v>0</v>
      </c>
      <c r="BB518" s="36">
        <v>0</v>
      </c>
      <c r="BC518" s="36">
        <v>0</v>
      </c>
      <c r="BD518" s="36">
        <v>0</v>
      </c>
      <c r="BE518" s="36">
        <v>0</v>
      </c>
      <c r="BF518" s="36">
        <v>0</v>
      </c>
      <c r="BG518" s="36">
        <v>0</v>
      </c>
      <c r="BH518" s="36">
        <v>0</v>
      </c>
      <c r="BI518" s="36">
        <v>0</v>
      </c>
      <c r="BJ518" s="36">
        <v>0</v>
      </c>
      <c r="BK518" s="36">
        <v>0</v>
      </c>
      <c r="BL518" s="36">
        <v>0</v>
      </c>
      <c r="BM518" s="36">
        <v>0</v>
      </c>
      <c r="BN518" s="36">
        <v>0</v>
      </c>
      <c r="BO518" s="36">
        <v>0</v>
      </c>
      <c r="BP518" s="36">
        <v>0</v>
      </c>
      <c r="BQ518" s="36">
        <v>0</v>
      </c>
      <c r="BR518" s="36">
        <v>0</v>
      </c>
      <c r="BS518" s="36">
        <v>0</v>
      </c>
      <c r="BT518" s="36">
        <v>0</v>
      </c>
      <c r="BU518" s="36">
        <v>0</v>
      </c>
      <c r="BV518" s="36">
        <v>0</v>
      </c>
      <c r="BW518" s="36">
        <v>0</v>
      </c>
      <c r="BX518" s="36">
        <v>0</v>
      </c>
      <c r="BY518" s="36">
        <v>0</v>
      </c>
      <c r="BZ518" s="36">
        <v>0</v>
      </c>
      <c r="CA518" s="36">
        <v>0</v>
      </c>
      <c r="CB518" s="36">
        <v>0</v>
      </c>
      <c r="CC518" s="36">
        <v>0</v>
      </c>
      <c r="CD518" s="36">
        <v>1082014</v>
      </c>
      <c r="CE518" s="36">
        <v>1287597</v>
      </c>
      <c r="CF518" s="36">
        <v>0</v>
      </c>
      <c r="CG518" s="36">
        <v>205583</v>
      </c>
      <c r="CH518" s="36">
        <v>0</v>
      </c>
      <c r="CI518" s="36">
        <v>0</v>
      </c>
      <c r="CJ518" s="36">
        <v>0</v>
      </c>
      <c r="CK518" s="36">
        <v>0</v>
      </c>
      <c r="CL518" s="36">
        <v>205583</v>
      </c>
      <c r="CM518" s="36">
        <v>-1287597</v>
      </c>
      <c r="CN518" s="36">
        <v>0</v>
      </c>
      <c r="CO518" s="36">
        <v>0</v>
      </c>
      <c r="CP518" s="36">
        <v>0</v>
      </c>
      <c r="CQ518" s="36">
        <v>0</v>
      </c>
      <c r="CR518" s="36">
        <v>0</v>
      </c>
      <c r="CS518" s="36">
        <v>0</v>
      </c>
      <c r="CT518" s="36">
        <v>0</v>
      </c>
      <c r="CU518" s="36">
        <v>0</v>
      </c>
      <c r="CV518" s="36">
        <v>0</v>
      </c>
      <c r="CW518" s="36">
        <v>0</v>
      </c>
      <c r="CX518" s="36">
        <v>0</v>
      </c>
      <c r="CY518" s="36">
        <v>0</v>
      </c>
      <c r="CZ518" s="36">
        <v>0</v>
      </c>
      <c r="DA518" s="36">
        <v>0</v>
      </c>
      <c r="DB518" s="36">
        <v>0</v>
      </c>
      <c r="DC518" s="36">
        <v>0</v>
      </c>
      <c r="DD518" s="36">
        <v>0</v>
      </c>
      <c r="DE518" s="36">
        <v>-1287597</v>
      </c>
      <c r="DF518" s="36">
        <v>0</v>
      </c>
      <c r="DG518" s="36">
        <v>0</v>
      </c>
      <c r="DH518" s="36">
        <v>0</v>
      </c>
      <c r="DI518" s="36">
        <v>0</v>
      </c>
      <c r="DJ518" s="36">
        <v>0</v>
      </c>
      <c r="DK518" s="36">
        <v>0</v>
      </c>
      <c r="DL518" s="36">
        <v>0</v>
      </c>
      <c r="DM518" s="36">
        <v>0</v>
      </c>
      <c r="DN518" s="36">
        <v>0</v>
      </c>
      <c r="DO518" s="36">
        <v>0</v>
      </c>
      <c r="DP518" s="36">
        <v>0</v>
      </c>
      <c r="DQ518" s="36">
        <v>0</v>
      </c>
      <c r="DR518" s="36">
        <v>0</v>
      </c>
      <c r="DS518" s="36">
        <v>0</v>
      </c>
      <c r="DT518" s="36">
        <v>0</v>
      </c>
      <c r="DU518" s="36">
        <v>0</v>
      </c>
      <c r="DV518" s="36">
        <v>0</v>
      </c>
      <c r="DW518" s="36">
        <v>0</v>
      </c>
      <c r="DX518" s="36">
        <v>0</v>
      </c>
      <c r="DY518" s="36">
        <v>0</v>
      </c>
      <c r="DZ518" s="36">
        <v>0</v>
      </c>
      <c r="EA518" s="36">
        <v>0</v>
      </c>
      <c r="EB518" s="36">
        <v>0</v>
      </c>
      <c r="EC518" s="36">
        <v>0</v>
      </c>
      <c r="ED518" s="36">
        <v>0</v>
      </c>
      <c r="EE518" s="36">
        <v>0</v>
      </c>
      <c r="EF518" s="36">
        <v>0</v>
      </c>
      <c r="EG518" s="36">
        <v>0</v>
      </c>
      <c r="EH518" s="36">
        <v>0</v>
      </c>
      <c r="EI518" s="36">
        <v>0</v>
      </c>
      <c r="EJ518" s="36">
        <v>0</v>
      </c>
      <c r="EK518" s="36">
        <v>0</v>
      </c>
      <c r="EL518" s="36">
        <v>0</v>
      </c>
      <c r="EM518" s="36">
        <v>0</v>
      </c>
      <c r="EN518" s="36">
        <v>0</v>
      </c>
      <c r="EO518" s="36">
        <v>0</v>
      </c>
      <c r="EP518" s="36">
        <v>0</v>
      </c>
      <c r="EQ518" s="36">
        <v>0</v>
      </c>
      <c r="ER518" s="36">
        <v>0</v>
      </c>
      <c r="ES518" s="36">
        <v>0</v>
      </c>
      <c r="ET518" s="36">
        <v>0</v>
      </c>
      <c r="EU518" s="36">
        <v>0</v>
      </c>
      <c r="EV518" s="36">
        <v>0</v>
      </c>
      <c r="EW518" s="36">
        <v>0</v>
      </c>
      <c r="EX518" s="36">
        <v>0</v>
      </c>
      <c r="EY518" s="36">
        <v>0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0</v>
      </c>
      <c r="FF518" s="36">
        <v>0</v>
      </c>
      <c r="FG518" s="36">
        <v>0</v>
      </c>
      <c r="FH518" s="36">
        <v>0</v>
      </c>
      <c r="FI518" s="36">
        <v>0</v>
      </c>
      <c r="FJ518" s="36">
        <v>0</v>
      </c>
      <c r="FK518" s="36">
        <v>0</v>
      </c>
      <c r="FL518" s="36">
        <v>0</v>
      </c>
      <c r="FM518" s="36">
        <v>0</v>
      </c>
      <c r="FN518" s="36">
        <v>0</v>
      </c>
      <c r="FO518" s="36">
        <v>0</v>
      </c>
      <c r="FP518" s="36">
        <v>0</v>
      </c>
      <c r="FQ518" s="36">
        <v>205583</v>
      </c>
      <c r="FR518" s="36">
        <v>0</v>
      </c>
      <c r="FS518" s="37"/>
      <c r="FT518" s="39">
        <f t="shared" si="262"/>
        <v>68923</v>
      </c>
      <c r="FU518" s="39">
        <f t="shared" si="263"/>
        <v>1071</v>
      </c>
      <c r="FV518" s="39">
        <f t="shared" si="264"/>
        <v>0</v>
      </c>
      <c r="FW518" s="39">
        <f t="shared" si="265"/>
        <v>614639</v>
      </c>
      <c r="FX518" s="39">
        <f t="shared" si="266"/>
        <v>0</v>
      </c>
      <c r="FY518" s="39">
        <f t="shared" si="267"/>
        <v>13444</v>
      </c>
      <c r="FZ518" s="39">
        <f t="shared" si="268"/>
        <v>0</v>
      </c>
      <c r="GA518" s="39">
        <f t="shared" si="269"/>
        <v>38577</v>
      </c>
      <c r="GB518" s="39">
        <f t="shared" si="270"/>
        <v>345360</v>
      </c>
      <c r="GC518" s="39">
        <f t="shared" si="271"/>
        <v>0</v>
      </c>
      <c r="GD518" s="39">
        <f t="shared" si="272"/>
        <v>0</v>
      </c>
      <c r="GE518" s="39">
        <f t="shared" si="273"/>
        <v>0</v>
      </c>
      <c r="GF518" s="39"/>
      <c r="GG518" s="39"/>
      <c r="GH518" s="39">
        <f t="shared" si="274"/>
        <v>0</v>
      </c>
      <c r="GI518" s="39">
        <f t="shared" si="275"/>
        <v>0</v>
      </c>
      <c r="GJ518" s="39">
        <f t="shared" si="281"/>
        <v>1082014</v>
      </c>
      <c r="GK518" s="39"/>
      <c r="GL518" s="39">
        <f t="shared" si="277"/>
        <v>0</v>
      </c>
      <c r="GM518" s="39"/>
      <c r="GN518" s="39">
        <f t="shared" si="261"/>
        <v>0</v>
      </c>
      <c r="GO518" s="40">
        <f t="shared" si="278"/>
        <v>205583</v>
      </c>
      <c r="GP518" s="40">
        <f t="shared" si="279"/>
        <v>1287597</v>
      </c>
      <c r="GQ518" s="40">
        <f t="shared" si="280"/>
        <v>1287597</v>
      </c>
      <c r="GR518" s="39" t="str">
        <f>IFERROR(VLOOKUP(CONCATENATE(C518,R518,S518),'Clientes Afectados'!$L$4:$M$249,2,0),"NO")</f>
        <v>NO</v>
      </c>
      <c r="GS518" s="64">
        <f t="shared" si="282"/>
        <v>28</v>
      </c>
      <c r="GT518" s="39" t="e">
        <f>+IF(GS518&gt;#REF!,"SI","NO")</f>
        <v>#REF!</v>
      </c>
    </row>
    <row r="519" spans="1:202" x14ac:dyDescent="0.25">
      <c r="A519" s="35">
        <v>42767</v>
      </c>
      <c r="B519" s="36">
        <v>1594986</v>
      </c>
      <c r="C519" s="36">
        <v>973766</v>
      </c>
      <c r="D519" s="36">
        <v>973766</v>
      </c>
      <c r="E519" s="37" t="s">
        <v>265</v>
      </c>
      <c r="F519" s="37" t="s">
        <v>229</v>
      </c>
      <c r="G519" s="37" t="s">
        <v>266</v>
      </c>
      <c r="H519" s="85" t="s">
        <v>231</v>
      </c>
      <c r="I519" s="37" t="s">
        <v>232</v>
      </c>
      <c r="J519" s="37" t="s">
        <v>263</v>
      </c>
      <c r="K519" s="37" t="s">
        <v>234</v>
      </c>
      <c r="L519" s="37" t="s">
        <v>235</v>
      </c>
      <c r="M519" s="37" t="s">
        <v>264</v>
      </c>
      <c r="N519" s="37" t="s">
        <v>236</v>
      </c>
      <c r="O519" s="37" t="s">
        <v>236</v>
      </c>
      <c r="P519" s="37" t="s">
        <v>239</v>
      </c>
      <c r="Q519" s="37" t="s">
        <v>240</v>
      </c>
      <c r="R519" s="38">
        <v>42741</v>
      </c>
      <c r="S519" s="38">
        <v>42769</v>
      </c>
      <c r="T519" s="38">
        <v>42773</v>
      </c>
      <c r="U519" s="36">
        <v>190378042</v>
      </c>
      <c r="V519" s="36">
        <v>0</v>
      </c>
      <c r="W519" s="36">
        <v>0</v>
      </c>
      <c r="X519" s="36">
        <v>0</v>
      </c>
      <c r="Y519" s="36">
        <v>0</v>
      </c>
      <c r="Z519" s="36">
        <v>0</v>
      </c>
      <c r="AA519" s="36">
        <v>0</v>
      </c>
      <c r="AB519" s="36">
        <v>0</v>
      </c>
      <c r="AC519" s="36">
        <v>30077</v>
      </c>
      <c r="AD519" s="36">
        <v>0</v>
      </c>
      <c r="AE519" s="36">
        <v>0</v>
      </c>
      <c r="AF519" s="36">
        <v>0</v>
      </c>
      <c r="AG519" s="36">
        <v>0</v>
      </c>
      <c r="AH519" s="36">
        <v>0</v>
      </c>
      <c r="AI519" s="36">
        <v>1274</v>
      </c>
      <c r="AJ519" s="36">
        <v>0</v>
      </c>
      <c r="AK519" s="36">
        <v>2033924</v>
      </c>
      <c r="AL519" s="36"/>
      <c r="AM519" s="36"/>
      <c r="AN519" s="36">
        <v>0</v>
      </c>
      <c r="AO519" s="36"/>
      <c r="AP519" s="36"/>
      <c r="AQ519" s="36">
        <v>0</v>
      </c>
      <c r="AR519" s="36">
        <v>0</v>
      </c>
      <c r="AS519" s="36">
        <v>0</v>
      </c>
      <c r="AT519" s="36">
        <v>0</v>
      </c>
      <c r="AU519" s="36">
        <v>0</v>
      </c>
      <c r="AV519" s="36">
        <v>0</v>
      </c>
      <c r="AW519" s="36"/>
      <c r="AX519" s="36">
        <v>0</v>
      </c>
      <c r="AY519" s="36">
        <v>48404</v>
      </c>
      <c r="AZ519" s="36">
        <v>0</v>
      </c>
      <c r="BA519" s="36">
        <v>0</v>
      </c>
      <c r="BB519" s="36">
        <v>0</v>
      </c>
      <c r="BC519" s="36">
        <v>0</v>
      </c>
      <c r="BD519" s="36">
        <v>0</v>
      </c>
      <c r="BE519" s="36">
        <v>0</v>
      </c>
      <c r="BF519" s="36">
        <v>0</v>
      </c>
      <c r="BG519" s="36">
        <v>0</v>
      </c>
      <c r="BH519" s="36">
        <v>0</v>
      </c>
      <c r="BI519" s="36">
        <v>0</v>
      </c>
      <c r="BJ519" s="36">
        <v>0</v>
      </c>
      <c r="BK519" s="36">
        <v>0</v>
      </c>
      <c r="BL519" s="36">
        <v>0</v>
      </c>
      <c r="BM519" s="36">
        <v>0</v>
      </c>
      <c r="BN519" s="36">
        <v>0</v>
      </c>
      <c r="BO519" s="36">
        <v>0</v>
      </c>
      <c r="BP519" s="36">
        <v>0</v>
      </c>
      <c r="BQ519" s="36">
        <v>0</v>
      </c>
      <c r="BR519" s="36">
        <v>0</v>
      </c>
      <c r="BS519" s="36">
        <v>0</v>
      </c>
      <c r="BT519" s="36">
        <v>0</v>
      </c>
      <c r="BU519" s="36">
        <v>0</v>
      </c>
      <c r="BV519" s="36">
        <v>0</v>
      </c>
      <c r="BW519" s="36">
        <v>0</v>
      </c>
      <c r="BX519" s="36">
        <v>0</v>
      </c>
      <c r="BY519" s="36">
        <v>0</v>
      </c>
      <c r="BZ519" s="36">
        <v>0</v>
      </c>
      <c r="CA519" s="36">
        <v>0</v>
      </c>
      <c r="CB519" s="36">
        <v>0</v>
      </c>
      <c r="CC519" s="36">
        <v>0</v>
      </c>
      <c r="CD519" s="36">
        <v>1750927</v>
      </c>
      <c r="CE519" s="36">
        <v>2083603</v>
      </c>
      <c r="CF519" s="36">
        <v>0</v>
      </c>
      <c r="CG519" s="36">
        <v>332676</v>
      </c>
      <c r="CH519" s="36">
        <v>0</v>
      </c>
      <c r="CI519" s="36">
        <v>0</v>
      </c>
      <c r="CJ519" s="36">
        <v>0</v>
      </c>
      <c r="CK519" s="36">
        <v>0</v>
      </c>
      <c r="CL519" s="36">
        <v>332676</v>
      </c>
      <c r="CM519" s="36">
        <v>-2083603</v>
      </c>
      <c r="CN519" s="36">
        <v>0</v>
      </c>
      <c r="CO519" s="36">
        <v>0</v>
      </c>
      <c r="CP519" s="36">
        <v>0</v>
      </c>
      <c r="CQ519" s="36">
        <v>0</v>
      </c>
      <c r="CR519" s="36">
        <v>0</v>
      </c>
      <c r="CS519" s="36">
        <v>0</v>
      </c>
      <c r="CT519" s="36">
        <v>0</v>
      </c>
      <c r="CU519" s="36">
        <v>0</v>
      </c>
      <c r="CV519" s="36">
        <v>0</v>
      </c>
      <c r="CW519" s="36">
        <v>0</v>
      </c>
      <c r="CX519" s="36">
        <v>0</v>
      </c>
      <c r="CY519" s="36">
        <v>0</v>
      </c>
      <c r="CZ519" s="36">
        <v>0</v>
      </c>
      <c r="DA519" s="36">
        <v>0</v>
      </c>
      <c r="DB519" s="36">
        <v>0</v>
      </c>
      <c r="DC519" s="36">
        <v>0</v>
      </c>
      <c r="DD519" s="36">
        <v>0</v>
      </c>
      <c r="DE519" s="36">
        <v>-2083603</v>
      </c>
      <c r="DF519" s="36">
        <v>0</v>
      </c>
      <c r="DG519" s="36">
        <v>0</v>
      </c>
      <c r="DH519" s="36">
        <v>0</v>
      </c>
      <c r="DI519" s="36">
        <v>0</v>
      </c>
      <c r="DJ519" s="36">
        <v>0</v>
      </c>
      <c r="DK519" s="36">
        <v>0</v>
      </c>
      <c r="DL519" s="36">
        <v>0</v>
      </c>
      <c r="DM519" s="36">
        <v>0</v>
      </c>
      <c r="DN519" s="36">
        <v>0</v>
      </c>
      <c r="DO519" s="36">
        <v>0</v>
      </c>
      <c r="DP519" s="36">
        <v>0</v>
      </c>
      <c r="DQ519" s="36">
        <v>0</v>
      </c>
      <c r="DR519" s="36">
        <v>0</v>
      </c>
      <c r="DS519" s="36">
        <v>0</v>
      </c>
      <c r="DT519" s="36">
        <v>0</v>
      </c>
      <c r="DU519" s="36">
        <v>0</v>
      </c>
      <c r="DV519" s="36">
        <v>0</v>
      </c>
      <c r="DW519" s="36">
        <v>0</v>
      </c>
      <c r="DX519" s="36">
        <v>0</v>
      </c>
      <c r="DY519" s="36">
        <v>0</v>
      </c>
      <c r="DZ519" s="36">
        <v>0</v>
      </c>
      <c r="EA519" s="36">
        <v>0</v>
      </c>
      <c r="EB519" s="36">
        <v>0</v>
      </c>
      <c r="EC519" s="36">
        <v>0</v>
      </c>
      <c r="ED519" s="36">
        <v>0</v>
      </c>
      <c r="EE519" s="36">
        <v>0</v>
      </c>
      <c r="EF519" s="36">
        <v>0</v>
      </c>
      <c r="EG519" s="36">
        <v>0</v>
      </c>
      <c r="EH519" s="36">
        <v>0</v>
      </c>
      <c r="EI519" s="36">
        <v>0</v>
      </c>
      <c r="EJ519" s="36">
        <v>0</v>
      </c>
      <c r="EK519" s="36">
        <v>0</v>
      </c>
      <c r="EL519" s="36">
        <v>0</v>
      </c>
      <c r="EM519" s="36">
        <v>0</v>
      </c>
      <c r="EN519" s="36">
        <v>0</v>
      </c>
      <c r="EO519" s="36">
        <v>0</v>
      </c>
      <c r="EP519" s="36">
        <v>0</v>
      </c>
      <c r="EQ519" s="36">
        <v>0</v>
      </c>
      <c r="ER519" s="36">
        <v>0</v>
      </c>
      <c r="ES519" s="36">
        <v>0</v>
      </c>
      <c r="ET519" s="36">
        <v>0</v>
      </c>
      <c r="EU519" s="36">
        <v>0</v>
      </c>
      <c r="EV519" s="36">
        <v>0</v>
      </c>
      <c r="EW519" s="36">
        <v>0</v>
      </c>
      <c r="EX519" s="36">
        <v>0</v>
      </c>
      <c r="EY519" s="36">
        <v>0</v>
      </c>
      <c r="EZ519" s="36">
        <v>0</v>
      </c>
      <c r="FA519" s="36">
        <v>0</v>
      </c>
      <c r="FB519" s="36">
        <v>0</v>
      </c>
      <c r="FC519" s="36">
        <v>0</v>
      </c>
      <c r="FD519" s="36">
        <v>0</v>
      </c>
      <c r="FE519" s="36">
        <v>0</v>
      </c>
      <c r="FF519" s="36">
        <v>0</v>
      </c>
      <c r="FG519" s="36">
        <v>0</v>
      </c>
      <c r="FH519" s="36">
        <v>0</v>
      </c>
      <c r="FI519" s="36">
        <v>0</v>
      </c>
      <c r="FJ519" s="36">
        <v>0</v>
      </c>
      <c r="FK519" s="36">
        <v>0</v>
      </c>
      <c r="FL519" s="36">
        <v>0</v>
      </c>
      <c r="FM519" s="36">
        <v>0</v>
      </c>
      <c r="FN519" s="36">
        <v>0</v>
      </c>
      <c r="FO519" s="36">
        <v>0</v>
      </c>
      <c r="FP519" s="36">
        <v>0</v>
      </c>
      <c r="FQ519" s="36">
        <v>332676</v>
      </c>
      <c r="FR519" s="36">
        <v>0</v>
      </c>
      <c r="FS519" s="37"/>
      <c r="FT519" s="39">
        <f t="shared" si="262"/>
        <v>0</v>
      </c>
      <c r="FU519" s="39">
        <f t="shared" si="263"/>
        <v>1071</v>
      </c>
      <c r="FV519" s="39">
        <f t="shared" si="264"/>
        <v>0</v>
      </c>
      <c r="FW519" s="39">
        <f t="shared" si="265"/>
        <v>1709180</v>
      </c>
      <c r="FX519" s="39">
        <f t="shared" si="266"/>
        <v>0</v>
      </c>
      <c r="FY519" s="39">
        <f t="shared" si="267"/>
        <v>0</v>
      </c>
      <c r="FZ519" s="39">
        <f t="shared" si="268"/>
        <v>0</v>
      </c>
      <c r="GA519" s="39">
        <f t="shared" si="269"/>
        <v>40676</v>
      </c>
      <c r="GB519" s="39">
        <f t="shared" si="270"/>
        <v>0</v>
      </c>
      <c r="GC519" s="39">
        <f t="shared" si="271"/>
        <v>0</v>
      </c>
      <c r="GD519" s="39">
        <f t="shared" si="272"/>
        <v>0</v>
      </c>
      <c r="GE519" s="39">
        <f t="shared" si="273"/>
        <v>0</v>
      </c>
      <c r="GF519" s="39"/>
      <c r="GG519" s="39"/>
      <c r="GH519" s="39">
        <f t="shared" si="274"/>
        <v>0</v>
      </c>
      <c r="GI519" s="39">
        <f t="shared" si="275"/>
        <v>0</v>
      </c>
      <c r="GJ519" s="39">
        <f t="shared" si="281"/>
        <v>1750927</v>
      </c>
      <c r="GK519" s="39"/>
      <c r="GL519" s="39">
        <f t="shared" si="277"/>
        <v>0</v>
      </c>
      <c r="GM519" s="39"/>
      <c r="GN519" s="39">
        <f t="shared" si="261"/>
        <v>0</v>
      </c>
      <c r="GO519" s="40">
        <f t="shared" si="278"/>
        <v>332676</v>
      </c>
      <c r="GP519" s="40">
        <f t="shared" si="279"/>
        <v>2083603</v>
      </c>
      <c r="GQ519" s="40">
        <f t="shared" si="280"/>
        <v>2083603</v>
      </c>
      <c r="GR519" s="39" t="str">
        <f>IFERROR(VLOOKUP(CONCATENATE(C519,R519,S519),'Clientes Afectados'!$L$4:$M$249,2,0),"NO")</f>
        <v>NO</v>
      </c>
      <c r="GS519" s="64">
        <f t="shared" si="282"/>
        <v>28</v>
      </c>
      <c r="GT519" s="39" t="e">
        <f>+IF(GS519&gt;#REF!,"SI","NO")</f>
        <v>#REF!</v>
      </c>
    </row>
    <row r="520" spans="1:202" x14ac:dyDescent="0.25">
      <c r="A520" s="35">
        <v>42767</v>
      </c>
      <c r="B520" s="36">
        <v>1594986</v>
      </c>
      <c r="C520" s="36">
        <v>984572</v>
      </c>
      <c r="D520" s="36">
        <v>984572</v>
      </c>
      <c r="E520" s="37" t="s">
        <v>348</v>
      </c>
      <c r="F520" s="37" t="s">
        <v>229</v>
      </c>
      <c r="G520" s="37" t="s">
        <v>326</v>
      </c>
      <c r="H520" s="85" t="s">
        <v>231</v>
      </c>
      <c r="I520" s="37" t="s">
        <v>232</v>
      </c>
      <c r="J520" s="37" t="s">
        <v>233</v>
      </c>
      <c r="K520" s="37" t="s">
        <v>234</v>
      </c>
      <c r="L520" s="37" t="s">
        <v>235</v>
      </c>
      <c r="M520" s="37" t="s">
        <v>280</v>
      </c>
      <c r="N520" s="37" t="s">
        <v>327</v>
      </c>
      <c r="O520" s="37" t="s">
        <v>327</v>
      </c>
      <c r="P520" s="37" t="s">
        <v>239</v>
      </c>
      <c r="Q520" s="37" t="s">
        <v>240</v>
      </c>
      <c r="R520" s="38">
        <v>42741</v>
      </c>
      <c r="S520" s="38">
        <v>42769</v>
      </c>
      <c r="T520" s="38">
        <v>42773</v>
      </c>
      <c r="U520" s="36">
        <v>190378042</v>
      </c>
      <c r="V520" s="36">
        <v>285504</v>
      </c>
      <c r="W520" s="36">
        <v>0</v>
      </c>
      <c r="X520" s="36">
        <v>106349</v>
      </c>
      <c r="Y520" s="36">
        <v>0</v>
      </c>
      <c r="Z520" s="36">
        <v>0</v>
      </c>
      <c r="AA520" s="36">
        <v>0</v>
      </c>
      <c r="AB520" s="36">
        <v>0</v>
      </c>
      <c r="AC520" s="36">
        <v>0</v>
      </c>
      <c r="AD520" s="36">
        <v>614</v>
      </c>
      <c r="AE520" s="36">
        <v>616</v>
      </c>
      <c r="AF520" s="36">
        <v>612</v>
      </c>
      <c r="AG520" s="36">
        <v>612</v>
      </c>
      <c r="AH520" s="36">
        <v>82018</v>
      </c>
      <c r="AI520" s="36">
        <v>1274</v>
      </c>
      <c r="AJ520" s="36">
        <v>0</v>
      </c>
      <c r="AK520" s="36">
        <v>20474034</v>
      </c>
      <c r="AL520" s="36"/>
      <c r="AM520" s="36"/>
      <c r="AN520" s="36">
        <v>0</v>
      </c>
      <c r="AO520" s="36"/>
      <c r="AP520" s="36"/>
      <c r="AQ520" s="36">
        <v>0</v>
      </c>
      <c r="AR520" s="36">
        <v>0</v>
      </c>
      <c r="AS520" s="36">
        <v>0</v>
      </c>
      <c r="AT520" s="36">
        <v>422308</v>
      </c>
      <c r="AU520" s="36">
        <v>0</v>
      </c>
      <c r="AV520" s="36">
        <v>0</v>
      </c>
      <c r="AW520" s="36"/>
      <c r="AX520" s="36">
        <v>0</v>
      </c>
      <c r="AY520" s="36">
        <v>384741</v>
      </c>
      <c r="AZ520" s="36">
        <v>3517749</v>
      </c>
      <c r="BA520" s="36">
        <v>0</v>
      </c>
      <c r="BB520" s="36">
        <v>0</v>
      </c>
      <c r="BC520" s="36">
        <v>0</v>
      </c>
      <c r="BD520" s="36">
        <v>0</v>
      </c>
      <c r="BE520" s="36">
        <v>0</v>
      </c>
      <c r="BF520" s="36">
        <v>0</v>
      </c>
      <c r="BG520" s="36">
        <v>0</v>
      </c>
      <c r="BH520" s="36">
        <v>0</v>
      </c>
      <c r="BI520" s="36">
        <v>0</v>
      </c>
      <c r="BJ520" s="36">
        <v>0</v>
      </c>
      <c r="BK520" s="36">
        <v>0</v>
      </c>
      <c r="BL520" s="36">
        <v>0</v>
      </c>
      <c r="BM520" s="36">
        <v>0</v>
      </c>
      <c r="BN520" s="36">
        <v>0</v>
      </c>
      <c r="BO520" s="36">
        <v>0</v>
      </c>
      <c r="BP520" s="36">
        <v>0</v>
      </c>
      <c r="BQ520" s="36">
        <v>0</v>
      </c>
      <c r="BR520" s="36">
        <v>0</v>
      </c>
      <c r="BS520" s="36">
        <v>0</v>
      </c>
      <c r="BT520" s="36">
        <v>0</v>
      </c>
      <c r="BU520" s="36">
        <v>0</v>
      </c>
      <c r="BV520" s="36">
        <v>0</v>
      </c>
      <c r="BW520" s="36">
        <v>0</v>
      </c>
      <c r="BX520" s="36">
        <v>0</v>
      </c>
      <c r="BY520" s="36">
        <v>0</v>
      </c>
      <c r="BZ520" s="36">
        <v>0</v>
      </c>
      <c r="CA520" s="36">
        <v>0</v>
      </c>
      <c r="CB520" s="36">
        <v>0</v>
      </c>
      <c r="CC520" s="36">
        <v>0</v>
      </c>
      <c r="CD520" s="36">
        <v>20909350</v>
      </c>
      <c r="CE520" s="36">
        <v>24882126</v>
      </c>
      <c r="CF520" s="36">
        <v>0</v>
      </c>
      <c r="CG520" s="36">
        <v>3972777</v>
      </c>
      <c r="CH520" s="36">
        <v>0</v>
      </c>
      <c r="CI520" s="36">
        <v>0</v>
      </c>
      <c r="CJ520" s="36">
        <v>0</v>
      </c>
      <c r="CK520" s="36">
        <v>0</v>
      </c>
      <c r="CL520" s="36">
        <v>3972777</v>
      </c>
      <c r="CM520" s="36">
        <v>-24882126</v>
      </c>
      <c r="CN520" s="36">
        <v>0</v>
      </c>
      <c r="CO520" s="36">
        <v>0</v>
      </c>
      <c r="CP520" s="36">
        <v>0</v>
      </c>
      <c r="CQ520" s="36">
        <v>0</v>
      </c>
      <c r="CR520" s="36">
        <v>0</v>
      </c>
      <c r="CS520" s="36">
        <v>0</v>
      </c>
      <c r="CT520" s="36">
        <v>0</v>
      </c>
      <c r="CU520" s="36">
        <v>0</v>
      </c>
      <c r="CV520" s="36">
        <v>0</v>
      </c>
      <c r="CW520" s="36">
        <v>0</v>
      </c>
      <c r="CX520" s="36">
        <v>0</v>
      </c>
      <c r="CY520" s="36">
        <v>0</v>
      </c>
      <c r="CZ520" s="36">
        <v>0</v>
      </c>
      <c r="DA520" s="36">
        <v>0</v>
      </c>
      <c r="DB520" s="36">
        <v>0</v>
      </c>
      <c r="DC520" s="36">
        <v>0</v>
      </c>
      <c r="DD520" s="36">
        <v>0</v>
      </c>
      <c r="DE520" s="36">
        <v>-24882126</v>
      </c>
      <c r="DF520" s="36">
        <v>0</v>
      </c>
      <c r="DG520" s="36">
        <v>0</v>
      </c>
      <c r="DH520" s="36">
        <v>0</v>
      </c>
      <c r="DI520" s="36">
        <v>0</v>
      </c>
      <c r="DJ520" s="36">
        <v>0</v>
      </c>
      <c r="DK520" s="36">
        <v>0</v>
      </c>
      <c r="DL520" s="36">
        <v>0</v>
      </c>
      <c r="DM520" s="36">
        <v>0</v>
      </c>
      <c r="DN520" s="36">
        <v>0</v>
      </c>
      <c r="DO520" s="36">
        <v>0</v>
      </c>
      <c r="DP520" s="36">
        <v>0</v>
      </c>
      <c r="DQ520" s="36">
        <v>0</v>
      </c>
      <c r="DR520" s="36">
        <v>0</v>
      </c>
      <c r="DS520" s="36">
        <v>0</v>
      </c>
      <c r="DT520" s="36">
        <v>0</v>
      </c>
      <c r="DU520" s="36">
        <v>0</v>
      </c>
      <c r="DV520" s="36">
        <v>0</v>
      </c>
      <c r="DW520" s="36">
        <v>0</v>
      </c>
      <c r="DX520" s="36">
        <v>0</v>
      </c>
      <c r="DY520" s="36">
        <v>0</v>
      </c>
      <c r="DZ520" s="36">
        <v>0</v>
      </c>
      <c r="EA520" s="36">
        <v>0</v>
      </c>
      <c r="EB520" s="36">
        <v>0</v>
      </c>
      <c r="EC520" s="36">
        <v>0</v>
      </c>
      <c r="ED520" s="36">
        <v>0</v>
      </c>
      <c r="EE520" s="36">
        <v>0</v>
      </c>
      <c r="EF520" s="36">
        <v>0</v>
      </c>
      <c r="EG520" s="36">
        <v>0</v>
      </c>
      <c r="EH520" s="36">
        <v>0</v>
      </c>
      <c r="EI520" s="36">
        <v>0</v>
      </c>
      <c r="EJ520" s="36">
        <v>0</v>
      </c>
      <c r="EK520" s="36">
        <v>0</v>
      </c>
      <c r="EL520" s="36">
        <v>0</v>
      </c>
      <c r="EM520" s="36">
        <v>0</v>
      </c>
      <c r="EN520" s="36">
        <v>0</v>
      </c>
      <c r="EO520" s="36">
        <v>0</v>
      </c>
      <c r="EP520" s="36">
        <v>0</v>
      </c>
      <c r="EQ520" s="36">
        <v>0</v>
      </c>
      <c r="ER520" s="36">
        <v>0</v>
      </c>
      <c r="ES520" s="36">
        <v>0</v>
      </c>
      <c r="ET520" s="36">
        <v>0</v>
      </c>
      <c r="EU520" s="36">
        <v>0</v>
      </c>
      <c r="EV520" s="36">
        <v>0</v>
      </c>
      <c r="EW520" s="36">
        <v>0</v>
      </c>
      <c r="EX520" s="36">
        <v>0</v>
      </c>
      <c r="EY520" s="36">
        <v>0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0</v>
      </c>
      <c r="FF520" s="36">
        <v>0</v>
      </c>
      <c r="FG520" s="36">
        <v>0</v>
      </c>
      <c r="FH520" s="36">
        <v>0</v>
      </c>
      <c r="FI520" s="36">
        <v>0</v>
      </c>
      <c r="FJ520" s="36">
        <v>0</v>
      </c>
      <c r="FK520" s="36">
        <v>0</v>
      </c>
      <c r="FL520" s="36">
        <v>0</v>
      </c>
      <c r="FM520" s="36">
        <v>0</v>
      </c>
      <c r="FN520" s="36">
        <v>0</v>
      </c>
      <c r="FO520" s="36">
        <v>0</v>
      </c>
      <c r="FP520" s="36">
        <v>0</v>
      </c>
      <c r="FQ520" s="36">
        <v>3972777</v>
      </c>
      <c r="FR520" s="36">
        <v>0</v>
      </c>
      <c r="FS520" s="37"/>
      <c r="FT520" s="39">
        <f t="shared" si="262"/>
        <v>68923</v>
      </c>
      <c r="FU520" s="39">
        <f t="shared" si="263"/>
        <v>1071</v>
      </c>
      <c r="FV520" s="39">
        <f t="shared" si="264"/>
        <v>0</v>
      </c>
      <c r="FW520" s="39">
        <f t="shared" si="265"/>
        <v>17205071</v>
      </c>
      <c r="FX520" s="39">
        <f t="shared" si="266"/>
        <v>0</v>
      </c>
      <c r="FY520" s="39">
        <f t="shared" si="267"/>
        <v>354881</v>
      </c>
      <c r="FZ520" s="39">
        <f t="shared" si="268"/>
        <v>0</v>
      </c>
      <c r="GA520" s="39">
        <f t="shared" si="269"/>
        <v>323312</v>
      </c>
      <c r="GB520" s="39">
        <f t="shared" si="270"/>
        <v>2956092</v>
      </c>
      <c r="GC520" s="39">
        <f t="shared" si="271"/>
        <v>0</v>
      </c>
      <c r="GD520" s="39">
        <f t="shared" si="272"/>
        <v>0</v>
      </c>
      <c r="GE520" s="39">
        <f t="shared" si="273"/>
        <v>0</v>
      </c>
      <c r="GF520" s="39"/>
      <c r="GG520" s="39"/>
      <c r="GH520" s="39">
        <f t="shared" si="274"/>
        <v>0</v>
      </c>
      <c r="GI520" s="39">
        <f t="shared" si="275"/>
        <v>0</v>
      </c>
      <c r="GJ520" s="39">
        <f t="shared" si="281"/>
        <v>20909350</v>
      </c>
      <c r="GK520" s="39"/>
      <c r="GL520" s="39">
        <f t="shared" si="277"/>
        <v>0</v>
      </c>
      <c r="GM520" s="39"/>
      <c r="GN520" s="39">
        <f t="shared" si="261"/>
        <v>0</v>
      </c>
      <c r="GO520" s="40">
        <f t="shared" si="278"/>
        <v>3972777</v>
      </c>
      <c r="GP520" s="40">
        <f t="shared" si="279"/>
        <v>24882127</v>
      </c>
      <c r="GQ520" s="40">
        <f t="shared" si="280"/>
        <v>24882127</v>
      </c>
      <c r="GR520" s="39" t="str">
        <f>IFERROR(VLOOKUP(CONCATENATE(C520,R520,S520),'Clientes Afectados'!$L$4:$M$249,2,0),"NO")</f>
        <v>NO</v>
      </c>
      <c r="GS520" s="64">
        <f t="shared" si="282"/>
        <v>28</v>
      </c>
      <c r="GT520" s="39" t="e">
        <f>+IF(GS520&gt;#REF!,"SI","NO")</f>
        <v>#REF!</v>
      </c>
    </row>
    <row r="521" spans="1:202" x14ac:dyDescent="0.25">
      <c r="A521" s="35">
        <v>42767</v>
      </c>
      <c r="B521" s="36">
        <v>1594986</v>
      </c>
      <c r="C521" s="36">
        <v>985980</v>
      </c>
      <c r="D521" s="36">
        <v>985980</v>
      </c>
      <c r="E521" s="37" t="s">
        <v>349</v>
      </c>
      <c r="F521" s="37" t="s">
        <v>229</v>
      </c>
      <c r="G521" s="37" t="s">
        <v>329</v>
      </c>
      <c r="H521" s="85" t="s">
        <v>231</v>
      </c>
      <c r="I521" s="37" t="s">
        <v>244</v>
      </c>
      <c r="J521" s="37" t="s">
        <v>233</v>
      </c>
      <c r="K521" s="37" t="s">
        <v>234</v>
      </c>
      <c r="L521" s="37" t="s">
        <v>235</v>
      </c>
      <c r="M521" s="37" t="s">
        <v>279</v>
      </c>
      <c r="N521" s="37" t="s">
        <v>330</v>
      </c>
      <c r="O521" s="37" t="s">
        <v>330</v>
      </c>
      <c r="P521" s="37" t="s">
        <v>239</v>
      </c>
      <c r="Q521" s="37" t="s">
        <v>240</v>
      </c>
      <c r="R521" s="38">
        <v>42741</v>
      </c>
      <c r="S521" s="38">
        <v>42769</v>
      </c>
      <c r="T521" s="38">
        <v>42773</v>
      </c>
      <c r="U521" s="36">
        <v>190378042</v>
      </c>
      <c r="V521" s="36">
        <v>77683</v>
      </c>
      <c r="W521" s="36">
        <v>0</v>
      </c>
      <c r="X521" s="36">
        <v>13940</v>
      </c>
      <c r="Y521" s="36">
        <v>0</v>
      </c>
      <c r="Z521" s="36">
        <v>0</v>
      </c>
      <c r="AA521" s="36">
        <v>0</v>
      </c>
      <c r="AB521" s="36">
        <v>0</v>
      </c>
      <c r="AC521" s="36">
        <v>0</v>
      </c>
      <c r="AD521" s="36">
        <v>148</v>
      </c>
      <c r="AE521" s="36">
        <v>196</v>
      </c>
      <c r="AF521" s="36">
        <v>148</v>
      </c>
      <c r="AG521" s="36">
        <v>151</v>
      </c>
      <c r="AH521" s="36">
        <v>82018</v>
      </c>
      <c r="AI521" s="36">
        <v>1274</v>
      </c>
      <c r="AJ521" s="36">
        <v>0</v>
      </c>
      <c r="AK521" s="36">
        <v>5570796</v>
      </c>
      <c r="AL521" s="36"/>
      <c r="AM521" s="36"/>
      <c r="AN521" s="36">
        <v>0</v>
      </c>
      <c r="AO521" s="36"/>
      <c r="AP521" s="36"/>
      <c r="AQ521" s="36">
        <v>0</v>
      </c>
      <c r="AR521" s="36">
        <v>0</v>
      </c>
      <c r="AS521" s="36">
        <v>0</v>
      </c>
      <c r="AT521" s="36">
        <v>114906</v>
      </c>
      <c r="AU521" s="36">
        <v>0</v>
      </c>
      <c r="AV521" s="36">
        <v>0</v>
      </c>
      <c r="AW521" s="36"/>
      <c r="AX521" s="36">
        <v>0</v>
      </c>
      <c r="AY521" s="36">
        <v>122729</v>
      </c>
      <c r="AZ521" s="36">
        <v>867942</v>
      </c>
      <c r="BA521" s="36">
        <v>0</v>
      </c>
      <c r="BB521" s="36">
        <v>0</v>
      </c>
      <c r="BC521" s="36">
        <v>0</v>
      </c>
      <c r="BD521" s="36">
        <v>0</v>
      </c>
      <c r="BE521" s="36">
        <v>0</v>
      </c>
      <c r="BF521" s="36">
        <v>0</v>
      </c>
      <c r="BG521" s="36">
        <v>0</v>
      </c>
      <c r="BH521" s="36">
        <v>0</v>
      </c>
      <c r="BI521" s="36">
        <v>0</v>
      </c>
      <c r="BJ521" s="36">
        <v>0</v>
      </c>
      <c r="BK521" s="36">
        <v>0</v>
      </c>
      <c r="BL521" s="36">
        <v>0</v>
      </c>
      <c r="BM521" s="36">
        <v>0</v>
      </c>
      <c r="BN521" s="36">
        <v>0</v>
      </c>
      <c r="BO521" s="36">
        <v>0</v>
      </c>
      <c r="BP521" s="36">
        <v>0</v>
      </c>
      <c r="BQ521" s="36">
        <v>0</v>
      </c>
      <c r="BR521" s="36">
        <v>0</v>
      </c>
      <c r="BS521" s="36">
        <v>0</v>
      </c>
      <c r="BT521" s="36">
        <v>0</v>
      </c>
      <c r="BU521" s="36">
        <v>0</v>
      </c>
      <c r="BV521" s="36">
        <v>0</v>
      </c>
      <c r="BW521" s="36">
        <v>0</v>
      </c>
      <c r="BX521" s="36">
        <v>0</v>
      </c>
      <c r="BY521" s="36">
        <v>0</v>
      </c>
      <c r="BZ521" s="36">
        <v>0</v>
      </c>
      <c r="CA521" s="36">
        <v>0</v>
      </c>
      <c r="CB521" s="36">
        <v>0</v>
      </c>
      <c r="CC521" s="36">
        <v>0</v>
      </c>
      <c r="CD521" s="36">
        <v>5680392</v>
      </c>
      <c r="CE521" s="36">
        <v>6759666</v>
      </c>
      <c r="CF521" s="36">
        <v>0</v>
      </c>
      <c r="CG521" s="36">
        <v>1079274</v>
      </c>
      <c r="CH521" s="36">
        <v>0</v>
      </c>
      <c r="CI521" s="36">
        <v>0</v>
      </c>
      <c r="CJ521" s="36">
        <v>0</v>
      </c>
      <c r="CK521" s="36">
        <v>0</v>
      </c>
      <c r="CL521" s="36">
        <v>1079274</v>
      </c>
      <c r="CM521" s="36">
        <v>-6759666</v>
      </c>
      <c r="CN521" s="36">
        <v>0</v>
      </c>
      <c r="CO521" s="36">
        <v>0</v>
      </c>
      <c r="CP521" s="36">
        <v>0</v>
      </c>
      <c r="CQ521" s="36">
        <v>0</v>
      </c>
      <c r="CR521" s="36">
        <v>0</v>
      </c>
      <c r="CS521" s="36">
        <v>0</v>
      </c>
      <c r="CT521" s="36">
        <v>0</v>
      </c>
      <c r="CU521" s="36">
        <v>0</v>
      </c>
      <c r="CV521" s="36">
        <v>0</v>
      </c>
      <c r="CW521" s="36">
        <v>0</v>
      </c>
      <c r="CX521" s="36">
        <v>0</v>
      </c>
      <c r="CY521" s="36">
        <v>0</v>
      </c>
      <c r="CZ521" s="36">
        <v>0</v>
      </c>
      <c r="DA521" s="36">
        <v>0</v>
      </c>
      <c r="DB521" s="36">
        <v>0</v>
      </c>
      <c r="DC521" s="36">
        <v>0</v>
      </c>
      <c r="DD521" s="36">
        <v>0</v>
      </c>
      <c r="DE521" s="36">
        <v>-6759666</v>
      </c>
      <c r="DF521" s="36">
        <v>0</v>
      </c>
      <c r="DG521" s="36">
        <v>0</v>
      </c>
      <c r="DH521" s="36">
        <v>0</v>
      </c>
      <c r="DI521" s="36">
        <v>0</v>
      </c>
      <c r="DJ521" s="36">
        <v>0</v>
      </c>
      <c r="DK521" s="36">
        <v>0</v>
      </c>
      <c r="DL521" s="36">
        <v>0</v>
      </c>
      <c r="DM521" s="36">
        <v>0</v>
      </c>
      <c r="DN521" s="36">
        <v>0</v>
      </c>
      <c r="DO521" s="36">
        <v>0</v>
      </c>
      <c r="DP521" s="36">
        <v>0</v>
      </c>
      <c r="DQ521" s="36">
        <v>0</v>
      </c>
      <c r="DR521" s="36">
        <v>0</v>
      </c>
      <c r="DS521" s="36">
        <v>0</v>
      </c>
      <c r="DT521" s="36">
        <v>0</v>
      </c>
      <c r="DU521" s="36">
        <v>0</v>
      </c>
      <c r="DV521" s="36">
        <v>0</v>
      </c>
      <c r="DW521" s="36">
        <v>0</v>
      </c>
      <c r="DX521" s="36">
        <v>0</v>
      </c>
      <c r="DY521" s="36">
        <v>0</v>
      </c>
      <c r="DZ521" s="36">
        <v>0</v>
      </c>
      <c r="EA521" s="36">
        <v>0</v>
      </c>
      <c r="EB521" s="36">
        <v>0</v>
      </c>
      <c r="EC521" s="36">
        <v>0</v>
      </c>
      <c r="ED521" s="36">
        <v>0</v>
      </c>
      <c r="EE521" s="36">
        <v>0</v>
      </c>
      <c r="EF521" s="36">
        <v>0</v>
      </c>
      <c r="EG521" s="36">
        <v>0</v>
      </c>
      <c r="EH521" s="36">
        <v>0</v>
      </c>
      <c r="EI521" s="36">
        <v>0</v>
      </c>
      <c r="EJ521" s="36">
        <v>0</v>
      </c>
      <c r="EK521" s="36">
        <v>0</v>
      </c>
      <c r="EL521" s="36">
        <v>0</v>
      </c>
      <c r="EM521" s="36">
        <v>0</v>
      </c>
      <c r="EN521" s="36">
        <v>0</v>
      </c>
      <c r="EO521" s="36">
        <v>0</v>
      </c>
      <c r="EP521" s="36">
        <v>0</v>
      </c>
      <c r="EQ521" s="36">
        <v>0</v>
      </c>
      <c r="ER521" s="36">
        <v>0</v>
      </c>
      <c r="ES521" s="36">
        <v>0</v>
      </c>
      <c r="ET521" s="36">
        <v>0</v>
      </c>
      <c r="EU521" s="36">
        <v>0</v>
      </c>
      <c r="EV521" s="36">
        <v>0</v>
      </c>
      <c r="EW521" s="36">
        <v>0</v>
      </c>
      <c r="EX521" s="36">
        <v>0</v>
      </c>
      <c r="EY521" s="36">
        <v>0</v>
      </c>
      <c r="EZ521" s="36">
        <v>0</v>
      </c>
      <c r="FA521" s="36">
        <v>0</v>
      </c>
      <c r="FB521" s="36">
        <v>0</v>
      </c>
      <c r="FC521" s="36">
        <v>0</v>
      </c>
      <c r="FD521" s="36">
        <v>0</v>
      </c>
      <c r="FE521" s="36">
        <v>0</v>
      </c>
      <c r="FF521" s="36">
        <v>0</v>
      </c>
      <c r="FG521" s="36">
        <v>0</v>
      </c>
      <c r="FH521" s="36">
        <v>0</v>
      </c>
      <c r="FI521" s="36">
        <v>0</v>
      </c>
      <c r="FJ521" s="36">
        <v>0</v>
      </c>
      <c r="FK521" s="36">
        <v>0</v>
      </c>
      <c r="FL521" s="36">
        <v>0</v>
      </c>
      <c r="FM521" s="36">
        <v>0</v>
      </c>
      <c r="FN521" s="36">
        <v>0</v>
      </c>
      <c r="FO521" s="36">
        <v>0</v>
      </c>
      <c r="FP521" s="36">
        <v>0</v>
      </c>
      <c r="FQ521" s="36">
        <v>1079274</v>
      </c>
      <c r="FR521" s="36">
        <v>0</v>
      </c>
      <c r="FS521" s="37"/>
      <c r="FT521" s="39">
        <f t="shared" si="262"/>
        <v>68923</v>
      </c>
      <c r="FU521" s="39">
        <f t="shared" si="263"/>
        <v>1071</v>
      </c>
      <c r="FV521" s="39">
        <f t="shared" si="264"/>
        <v>0</v>
      </c>
      <c r="FW521" s="39">
        <f t="shared" si="265"/>
        <v>4681341</v>
      </c>
      <c r="FX521" s="39">
        <f t="shared" si="266"/>
        <v>0</v>
      </c>
      <c r="FY521" s="39">
        <f t="shared" si="267"/>
        <v>96560</v>
      </c>
      <c r="FZ521" s="39">
        <f t="shared" si="268"/>
        <v>0</v>
      </c>
      <c r="GA521" s="39">
        <f t="shared" si="269"/>
        <v>103134</v>
      </c>
      <c r="GB521" s="39">
        <f t="shared" si="270"/>
        <v>729363</v>
      </c>
      <c r="GC521" s="39">
        <f t="shared" si="271"/>
        <v>0</v>
      </c>
      <c r="GD521" s="39">
        <f t="shared" si="272"/>
        <v>0</v>
      </c>
      <c r="GE521" s="39">
        <f t="shared" si="273"/>
        <v>0</v>
      </c>
      <c r="GF521" s="39"/>
      <c r="GG521" s="39"/>
      <c r="GH521" s="39">
        <f t="shared" si="274"/>
        <v>0</v>
      </c>
      <c r="GI521" s="39">
        <f t="shared" si="275"/>
        <v>0</v>
      </c>
      <c r="GJ521" s="39">
        <f t="shared" si="281"/>
        <v>5680392</v>
      </c>
      <c r="GK521" s="39"/>
      <c r="GL521" s="39">
        <f t="shared" si="277"/>
        <v>0</v>
      </c>
      <c r="GM521" s="39"/>
      <c r="GN521" s="39">
        <f t="shared" si="261"/>
        <v>0</v>
      </c>
      <c r="GO521" s="40">
        <f t="shared" si="278"/>
        <v>1079274</v>
      </c>
      <c r="GP521" s="40">
        <f t="shared" si="279"/>
        <v>6759666</v>
      </c>
      <c r="GQ521" s="40">
        <f t="shared" si="280"/>
        <v>6759666</v>
      </c>
      <c r="GR521" s="39" t="str">
        <f>IFERROR(VLOOKUP(CONCATENATE(C521,R521,S521),'Clientes Afectados'!$L$4:$M$249,2,0),"NO")</f>
        <v>NO</v>
      </c>
      <c r="GS521" s="64">
        <f t="shared" si="282"/>
        <v>28</v>
      </c>
      <c r="GT521" s="39" t="e">
        <f>+IF(GS521&gt;#REF!,"SI","NO")</f>
        <v>#REF!</v>
      </c>
    </row>
    <row r="522" spans="1:202" x14ac:dyDescent="0.25">
      <c r="A522" s="35">
        <v>42767</v>
      </c>
      <c r="B522" s="36">
        <v>1594986</v>
      </c>
      <c r="C522" s="36">
        <v>1027882</v>
      </c>
      <c r="D522" s="36">
        <v>1027882</v>
      </c>
      <c r="E522" s="37" t="s">
        <v>350</v>
      </c>
      <c r="F522" s="37" t="s">
        <v>229</v>
      </c>
      <c r="G522" s="37" t="s">
        <v>332</v>
      </c>
      <c r="H522" s="85" t="s">
        <v>231</v>
      </c>
      <c r="I522" s="37" t="s">
        <v>244</v>
      </c>
      <c r="J522" s="37" t="s">
        <v>233</v>
      </c>
      <c r="K522" s="37" t="s">
        <v>234</v>
      </c>
      <c r="L522" s="37" t="s">
        <v>235</v>
      </c>
      <c r="M522" s="37" t="s">
        <v>279</v>
      </c>
      <c r="N522" s="37" t="s">
        <v>280</v>
      </c>
      <c r="O522" s="37" t="s">
        <v>280</v>
      </c>
      <c r="P522" s="37" t="s">
        <v>239</v>
      </c>
      <c r="Q522" s="37" t="s">
        <v>240</v>
      </c>
      <c r="R522" s="38">
        <v>42741</v>
      </c>
      <c r="S522" s="38">
        <v>42769</v>
      </c>
      <c r="T522" s="38">
        <v>42773</v>
      </c>
      <c r="U522" s="36">
        <v>190378042</v>
      </c>
      <c r="V522" s="36">
        <v>318270</v>
      </c>
      <c r="W522" s="36">
        <v>0</v>
      </c>
      <c r="X522" s="36">
        <v>105230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639</v>
      </c>
      <c r="AE522" s="36">
        <v>646</v>
      </c>
      <c r="AF522" s="36">
        <v>637</v>
      </c>
      <c r="AG522" s="36">
        <v>643</v>
      </c>
      <c r="AH522" s="36">
        <v>82018</v>
      </c>
      <c r="AI522" s="36">
        <v>1274</v>
      </c>
      <c r="AJ522" s="36">
        <v>0</v>
      </c>
      <c r="AK522" s="36">
        <v>22823747</v>
      </c>
      <c r="AL522" s="36"/>
      <c r="AM522" s="36"/>
      <c r="AN522" s="36">
        <v>0</v>
      </c>
      <c r="AO522" s="36"/>
      <c r="AP522" s="36"/>
      <c r="AQ522" s="36">
        <v>0</v>
      </c>
      <c r="AR522" s="36">
        <v>0</v>
      </c>
      <c r="AS522" s="36">
        <v>0</v>
      </c>
      <c r="AT522" s="36">
        <v>470776</v>
      </c>
      <c r="AU522" s="36">
        <v>0</v>
      </c>
      <c r="AV522" s="36">
        <v>0</v>
      </c>
      <c r="AW522" s="36"/>
      <c r="AX522" s="36">
        <v>0</v>
      </c>
      <c r="AY522" s="36">
        <v>403479</v>
      </c>
      <c r="AZ522" s="36">
        <v>3695937</v>
      </c>
      <c r="BA522" s="36">
        <v>0</v>
      </c>
      <c r="BB522" s="36">
        <v>0</v>
      </c>
      <c r="BC522" s="36">
        <v>0</v>
      </c>
      <c r="BD522" s="36">
        <v>0</v>
      </c>
      <c r="BE522" s="36">
        <v>0</v>
      </c>
      <c r="BF522" s="36">
        <v>0</v>
      </c>
      <c r="BG522" s="36">
        <v>0</v>
      </c>
      <c r="BH522" s="36">
        <v>0</v>
      </c>
      <c r="BI522" s="36">
        <v>0</v>
      </c>
      <c r="BJ522" s="36">
        <v>0</v>
      </c>
      <c r="BK522" s="36">
        <v>0</v>
      </c>
      <c r="BL522" s="36">
        <v>0</v>
      </c>
      <c r="BM522" s="36">
        <v>0</v>
      </c>
      <c r="BN522" s="36">
        <v>0</v>
      </c>
      <c r="BO522" s="36">
        <v>0</v>
      </c>
      <c r="BP522" s="36">
        <v>0</v>
      </c>
      <c r="BQ522" s="36">
        <v>0</v>
      </c>
      <c r="BR522" s="36">
        <v>0</v>
      </c>
      <c r="BS522" s="36">
        <v>0</v>
      </c>
      <c r="BT522" s="36">
        <v>0</v>
      </c>
      <c r="BU522" s="36">
        <v>0</v>
      </c>
      <c r="BV522" s="36">
        <v>0</v>
      </c>
      <c r="BW522" s="36">
        <v>0</v>
      </c>
      <c r="BX522" s="36">
        <v>0</v>
      </c>
      <c r="BY522" s="36">
        <v>0</v>
      </c>
      <c r="BZ522" s="36">
        <v>0</v>
      </c>
      <c r="CA522" s="36">
        <v>0</v>
      </c>
      <c r="CB522" s="36">
        <v>0</v>
      </c>
      <c r="CC522" s="36">
        <v>0</v>
      </c>
      <c r="CD522" s="36">
        <v>23090110</v>
      </c>
      <c r="CE522" s="36">
        <v>27477231</v>
      </c>
      <c r="CF522" s="36">
        <v>0</v>
      </c>
      <c r="CG522" s="36">
        <v>4387121</v>
      </c>
      <c r="CH522" s="36">
        <v>0</v>
      </c>
      <c r="CI522" s="36">
        <v>0</v>
      </c>
      <c r="CJ522" s="36">
        <v>0</v>
      </c>
      <c r="CK522" s="36">
        <v>0</v>
      </c>
      <c r="CL522" s="36">
        <v>4387121</v>
      </c>
      <c r="CM522" s="36">
        <v>-27477231</v>
      </c>
      <c r="CN522" s="36">
        <v>0</v>
      </c>
      <c r="CO522" s="36">
        <v>0</v>
      </c>
      <c r="CP522" s="36">
        <v>0</v>
      </c>
      <c r="CQ522" s="36">
        <v>0</v>
      </c>
      <c r="CR522" s="36">
        <v>0</v>
      </c>
      <c r="CS522" s="36">
        <v>0</v>
      </c>
      <c r="CT522" s="36">
        <v>0</v>
      </c>
      <c r="CU522" s="36">
        <v>0</v>
      </c>
      <c r="CV522" s="36">
        <v>0</v>
      </c>
      <c r="CW522" s="36">
        <v>0</v>
      </c>
      <c r="CX522" s="36">
        <v>0</v>
      </c>
      <c r="CY522" s="36">
        <v>0</v>
      </c>
      <c r="CZ522" s="36">
        <v>0</v>
      </c>
      <c r="DA522" s="36">
        <v>0</v>
      </c>
      <c r="DB522" s="36">
        <v>0</v>
      </c>
      <c r="DC522" s="36">
        <v>0</v>
      </c>
      <c r="DD522" s="36">
        <v>0</v>
      </c>
      <c r="DE522" s="36">
        <v>-27477231</v>
      </c>
      <c r="DF522" s="36">
        <v>0</v>
      </c>
      <c r="DG522" s="36">
        <v>0</v>
      </c>
      <c r="DH522" s="36">
        <v>0</v>
      </c>
      <c r="DI522" s="36">
        <v>0</v>
      </c>
      <c r="DJ522" s="36">
        <v>0</v>
      </c>
      <c r="DK522" s="36">
        <v>0</v>
      </c>
      <c r="DL522" s="36">
        <v>0</v>
      </c>
      <c r="DM522" s="36">
        <v>0</v>
      </c>
      <c r="DN522" s="36">
        <v>0</v>
      </c>
      <c r="DO522" s="36">
        <v>0</v>
      </c>
      <c r="DP522" s="36">
        <v>0</v>
      </c>
      <c r="DQ522" s="36">
        <v>0</v>
      </c>
      <c r="DR522" s="36">
        <v>0</v>
      </c>
      <c r="DS522" s="36">
        <v>0</v>
      </c>
      <c r="DT522" s="36">
        <v>0</v>
      </c>
      <c r="DU522" s="36">
        <v>0</v>
      </c>
      <c r="DV522" s="36">
        <v>0</v>
      </c>
      <c r="DW522" s="36">
        <v>0</v>
      </c>
      <c r="DX522" s="36">
        <v>0</v>
      </c>
      <c r="DY522" s="36">
        <v>0</v>
      </c>
      <c r="DZ522" s="36">
        <v>0</v>
      </c>
      <c r="EA522" s="36">
        <v>0</v>
      </c>
      <c r="EB522" s="36">
        <v>0</v>
      </c>
      <c r="EC522" s="36">
        <v>0</v>
      </c>
      <c r="ED522" s="36">
        <v>0</v>
      </c>
      <c r="EE522" s="36">
        <v>0</v>
      </c>
      <c r="EF522" s="36">
        <v>0</v>
      </c>
      <c r="EG522" s="36">
        <v>0</v>
      </c>
      <c r="EH522" s="36">
        <v>0</v>
      </c>
      <c r="EI522" s="36">
        <v>0</v>
      </c>
      <c r="EJ522" s="36">
        <v>0</v>
      </c>
      <c r="EK522" s="36">
        <v>0</v>
      </c>
      <c r="EL522" s="36">
        <v>0</v>
      </c>
      <c r="EM522" s="36">
        <v>0</v>
      </c>
      <c r="EN522" s="36">
        <v>0</v>
      </c>
      <c r="EO522" s="36">
        <v>0</v>
      </c>
      <c r="EP522" s="36">
        <v>0</v>
      </c>
      <c r="EQ522" s="36">
        <v>0</v>
      </c>
      <c r="ER522" s="36">
        <v>0</v>
      </c>
      <c r="ES522" s="36">
        <v>0</v>
      </c>
      <c r="ET522" s="36">
        <v>0</v>
      </c>
      <c r="EU522" s="36">
        <v>0</v>
      </c>
      <c r="EV522" s="36">
        <v>0</v>
      </c>
      <c r="EW522" s="36">
        <v>0</v>
      </c>
      <c r="EX522" s="36">
        <v>0</v>
      </c>
      <c r="EY522" s="36">
        <v>0</v>
      </c>
      <c r="EZ522" s="36">
        <v>0</v>
      </c>
      <c r="FA522" s="36">
        <v>0</v>
      </c>
      <c r="FB522" s="36">
        <v>0</v>
      </c>
      <c r="FC522" s="36">
        <v>0</v>
      </c>
      <c r="FD522" s="36">
        <v>0</v>
      </c>
      <c r="FE522" s="36">
        <v>0</v>
      </c>
      <c r="FF522" s="36">
        <v>0</v>
      </c>
      <c r="FG522" s="36">
        <v>0</v>
      </c>
      <c r="FH522" s="36">
        <v>0</v>
      </c>
      <c r="FI522" s="36">
        <v>0</v>
      </c>
      <c r="FJ522" s="36">
        <v>0</v>
      </c>
      <c r="FK522" s="36">
        <v>0</v>
      </c>
      <c r="FL522" s="36">
        <v>0</v>
      </c>
      <c r="FM522" s="36">
        <v>0</v>
      </c>
      <c r="FN522" s="36">
        <v>0</v>
      </c>
      <c r="FO522" s="36">
        <v>0</v>
      </c>
      <c r="FP522" s="36">
        <v>0</v>
      </c>
      <c r="FQ522" s="36">
        <v>4387121</v>
      </c>
      <c r="FR522" s="36">
        <v>0</v>
      </c>
      <c r="FS522" s="37"/>
      <c r="FT522" s="39">
        <f t="shared" si="262"/>
        <v>68923</v>
      </c>
      <c r="FU522" s="39">
        <f t="shared" si="263"/>
        <v>1071</v>
      </c>
      <c r="FV522" s="39">
        <f t="shared" si="264"/>
        <v>0</v>
      </c>
      <c r="FW522" s="39">
        <f t="shared" si="265"/>
        <v>19179619</v>
      </c>
      <c r="FX522" s="39">
        <f t="shared" si="266"/>
        <v>0</v>
      </c>
      <c r="FY522" s="39">
        <f t="shared" si="267"/>
        <v>395610</v>
      </c>
      <c r="FZ522" s="39">
        <f t="shared" si="268"/>
        <v>0</v>
      </c>
      <c r="GA522" s="39">
        <f t="shared" si="269"/>
        <v>339058</v>
      </c>
      <c r="GB522" s="39">
        <f t="shared" si="270"/>
        <v>3105829</v>
      </c>
      <c r="GC522" s="39">
        <f t="shared" si="271"/>
        <v>0</v>
      </c>
      <c r="GD522" s="39">
        <f t="shared" si="272"/>
        <v>0</v>
      </c>
      <c r="GE522" s="39">
        <f t="shared" si="273"/>
        <v>0</v>
      </c>
      <c r="GF522" s="39"/>
      <c r="GG522" s="39"/>
      <c r="GH522" s="39">
        <f t="shared" si="274"/>
        <v>0</v>
      </c>
      <c r="GI522" s="39">
        <f t="shared" si="275"/>
        <v>0</v>
      </c>
      <c r="GJ522" s="39">
        <f t="shared" si="281"/>
        <v>23090110</v>
      </c>
      <c r="GK522" s="39"/>
      <c r="GL522" s="39">
        <f t="shared" si="277"/>
        <v>0</v>
      </c>
      <c r="GM522" s="39"/>
      <c r="GN522" s="39">
        <f t="shared" si="261"/>
        <v>0</v>
      </c>
      <c r="GO522" s="40">
        <f t="shared" si="278"/>
        <v>4387121</v>
      </c>
      <c r="GP522" s="40">
        <f t="shared" si="279"/>
        <v>27477231</v>
      </c>
      <c r="GQ522" s="40">
        <f t="shared" si="280"/>
        <v>27477231</v>
      </c>
      <c r="GR522" s="39" t="str">
        <f>IFERROR(VLOOKUP(CONCATENATE(C522,R522,S522),'Clientes Afectados'!$L$4:$M$249,2,0),"NO")</f>
        <v>NO</v>
      </c>
      <c r="GS522" s="64">
        <f t="shared" si="282"/>
        <v>28</v>
      </c>
      <c r="GT522" s="39" t="e">
        <f>+IF(GS522&gt;#REF!,"SI","NO")</f>
        <v>#REF!</v>
      </c>
    </row>
    <row r="523" spans="1:202" x14ac:dyDescent="0.25">
      <c r="A523" s="35">
        <v>42767</v>
      </c>
      <c r="B523" s="36">
        <v>1594986</v>
      </c>
      <c r="C523" s="36">
        <v>1263130</v>
      </c>
      <c r="D523" s="36">
        <v>1263130</v>
      </c>
      <c r="E523" s="37" t="s">
        <v>267</v>
      </c>
      <c r="F523" s="37" t="s">
        <v>229</v>
      </c>
      <c r="G523" s="37" t="s">
        <v>268</v>
      </c>
      <c r="H523" s="85" t="s">
        <v>231</v>
      </c>
      <c r="I523" s="37" t="s">
        <v>262</v>
      </c>
      <c r="J523" s="37" t="s">
        <v>233</v>
      </c>
      <c r="K523" s="37" t="s">
        <v>234</v>
      </c>
      <c r="L523" s="37" t="s">
        <v>235</v>
      </c>
      <c r="M523" s="37" t="s">
        <v>269</v>
      </c>
      <c r="N523" s="37" t="s">
        <v>270</v>
      </c>
      <c r="O523" s="37" t="s">
        <v>270</v>
      </c>
      <c r="P523" s="37" t="s">
        <v>239</v>
      </c>
      <c r="Q523" s="37" t="s">
        <v>240</v>
      </c>
      <c r="R523" s="38">
        <v>42741</v>
      </c>
      <c r="S523" s="38">
        <v>42769</v>
      </c>
      <c r="T523" s="38">
        <v>42773</v>
      </c>
      <c r="U523" s="36">
        <v>190378042</v>
      </c>
      <c r="V523" s="36">
        <v>27701</v>
      </c>
      <c r="W523" s="36">
        <v>0</v>
      </c>
      <c r="X523" s="36">
        <v>5374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51</v>
      </c>
      <c r="AE523" s="36">
        <v>52</v>
      </c>
      <c r="AF523" s="36">
        <v>49</v>
      </c>
      <c r="AG523" s="36">
        <v>50</v>
      </c>
      <c r="AH523" s="36">
        <v>0</v>
      </c>
      <c r="AI523" s="36">
        <v>1274</v>
      </c>
      <c r="AJ523" s="36">
        <v>0</v>
      </c>
      <c r="AK523" s="36">
        <v>1986491</v>
      </c>
      <c r="AL523" s="36"/>
      <c r="AM523" s="36"/>
      <c r="AN523" s="36">
        <v>0</v>
      </c>
      <c r="AO523" s="36"/>
      <c r="AP523" s="36"/>
      <c r="AQ523" s="36">
        <v>0</v>
      </c>
      <c r="AR523" s="36">
        <v>0</v>
      </c>
      <c r="AS523" s="36">
        <v>0</v>
      </c>
      <c r="AT523" s="36">
        <v>40974</v>
      </c>
      <c r="AU523" s="36">
        <v>0</v>
      </c>
      <c r="AV523" s="36">
        <v>0</v>
      </c>
      <c r="AW523" s="36"/>
      <c r="AX523" s="36">
        <v>0</v>
      </c>
      <c r="AY523" s="36">
        <v>32479</v>
      </c>
      <c r="AZ523" s="36">
        <v>287398</v>
      </c>
      <c r="BA523" s="36">
        <v>0</v>
      </c>
      <c r="BB523" s="36">
        <v>0</v>
      </c>
      <c r="BC523" s="36">
        <v>0</v>
      </c>
      <c r="BD523" s="36">
        <v>0</v>
      </c>
      <c r="BE523" s="36">
        <v>0</v>
      </c>
      <c r="BF523" s="36">
        <v>0</v>
      </c>
      <c r="BG523" s="36">
        <v>0</v>
      </c>
      <c r="BH523" s="36">
        <v>0</v>
      </c>
      <c r="BI523" s="36">
        <v>0</v>
      </c>
      <c r="BJ523" s="36">
        <v>0</v>
      </c>
      <c r="BK523" s="36">
        <v>0</v>
      </c>
      <c r="BL523" s="36">
        <v>0</v>
      </c>
      <c r="BM523" s="36">
        <v>0</v>
      </c>
      <c r="BN523" s="36">
        <v>0</v>
      </c>
      <c r="BO523" s="36">
        <v>0</v>
      </c>
      <c r="BP523" s="36">
        <v>0</v>
      </c>
      <c r="BQ523" s="36">
        <v>0</v>
      </c>
      <c r="BR523" s="36">
        <v>0</v>
      </c>
      <c r="BS523" s="36">
        <v>0</v>
      </c>
      <c r="BT523" s="36">
        <v>0</v>
      </c>
      <c r="BU523" s="36">
        <v>0</v>
      </c>
      <c r="BV523" s="36">
        <v>0</v>
      </c>
      <c r="BW523" s="36">
        <v>0</v>
      </c>
      <c r="BX523" s="36">
        <v>0</v>
      </c>
      <c r="BY523" s="36">
        <v>0</v>
      </c>
      <c r="BZ523" s="36">
        <v>0</v>
      </c>
      <c r="CA523" s="36">
        <v>0</v>
      </c>
      <c r="CB523" s="36">
        <v>0</v>
      </c>
      <c r="CC523" s="36">
        <v>0</v>
      </c>
      <c r="CD523" s="36">
        <v>1973627</v>
      </c>
      <c r="CE523" s="36">
        <v>2348616</v>
      </c>
      <c r="CF523" s="36">
        <v>0</v>
      </c>
      <c r="CG523" s="36">
        <v>374989</v>
      </c>
      <c r="CH523" s="36">
        <v>0</v>
      </c>
      <c r="CI523" s="36">
        <v>0</v>
      </c>
      <c r="CJ523" s="36">
        <v>0</v>
      </c>
      <c r="CK523" s="36">
        <v>0</v>
      </c>
      <c r="CL523" s="36">
        <v>374989</v>
      </c>
      <c r="CM523" s="36">
        <v>-2348616</v>
      </c>
      <c r="CN523" s="36">
        <v>0</v>
      </c>
      <c r="CO523" s="36">
        <v>0</v>
      </c>
      <c r="CP523" s="36">
        <v>0</v>
      </c>
      <c r="CQ523" s="36">
        <v>0</v>
      </c>
      <c r="CR523" s="36">
        <v>0</v>
      </c>
      <c r="CS523" s="36">
        <v>0</v>
      </c>
      <c r="CT523" s="36">
        <v>0</v>
      </c>
      <c r="CU523" s="36">
        <v>0</v>
      </c>
      <c r="CV523" s="36">
        <v>0</v>
      </c>
      <c r="CW523" s="36">
        <v>0</v>
      </c>
      <c r="CX523" s="36">
        <v>0</v>
      </c>
      <c r="CY523" s="36">
        <v>0</v>
      </c>
      <c r="CZ523" s="36">
        <v>0</v>
      </c>
      <c r="DA523" s="36">
        <v>0</v>
      </c>
      <c r="DB523" s="36">
        <v>0</v>
      </c>
      <c r="DC523" s="36">
        <v>0</v>
      </c>
      <c r="DD523" s="36">
        <v>0</v>
      </c>
      <c r="DE523" s="36">
        <v>-2348616</v>
      </c>
      <c r="DF523" s="36">
        <v>0</v>
      </c>
      <c r="DG523" s="36">
        <v>0</v>
      </c>
      <c r="DH523" s="36">
        <v>0</v>
      </c>
      <c r="DI523" s="36">
        <v>0</v>
      </c>
      <c r="DJ523" s="36">
        <v>0</v>
      </c>
      <c r="DK523" s="36">
        <v>0</v>
      </c>
      <c r="DL523" s="36">
        <v>0</v>
      </c>
      <c r="DM523" s="36">
        <v>0</v>
      </c>
      <c r="DN523" s="36">
        <v>0</v>
      </c>
      <c r="DO523" s="36">
        <v>0</v>
      </c>
      <c r="DP523" s="36">
        <v>0</v>
      </c>
      <c r="DQ523" s="36">
        <v>0</v>
      </c>
      <c r="DR523" s="36">
        <v>0</v>
      </c>
      <c r="DS523" s="36">
        <v>0</v>
      </c>
      <c r="DT523" s="36">
        <v>0</v>
      </c>
      <c r="DU523" s="36">
        <v>0</v>
      </c>
      <c r="DV523" s="36">
        <v>0</v>
      </c>
      <c r="DW523" s="36">
        <v>0</v>
      </c>
      <c r="DX523" s="36">
        <v>0</v>
      </c>
      <c r="DY523" s="36">
        <v>0</v>
      </c>
      <c r="DZ523" s="36">
        <v>0</v>
      </c>
      <c r="EA523" s="36">
        <v>0</v>
      </c>
      <c r="EB523" s="36">
        <v>0</v>
      </c>
      <c r="EC523" s="36">
        <v>0</v>
      </c>
      <c r="ED523" s="36">
        <v>0</v>
      </c>
      <c r="EE523" s="36">
        <v>0</v>
      </c>
      <c r="EF523" s="36">
        <v>0</v>
      </c>
      <c r="EG523" s="36">
        <v>0</v>
      </c>
      <c r="EH523" s="36">
        <v>0</v>
      </c>
      <c r="EI523" s="36">
        <v>0</v>
      </c>
      <c r="EJ523" s="36">
        <v>0</v>
      </c>
      <c r="EK523" s="36">
        <v>0</v>
      </c>
      <c r="EL523" s="36">
        <v>0</v>
      </c>
      <c r="EM523" s="36">
        <v>0</v>
      </c>
      <c r="EN523" s="36">
        <v>0</v>
      </c>
      <c r="EO523" s="36">
        <v>0</v>
      </c>
      <c r="EP523" s="36">
        <v>0</v>
      </c>
      <c r="EQ523" s="36">
        <v>0</v>
      </c>
      <c r="ER523" s="36">
        <v>0</v>
      </c>
      <c r="ES523" s="36">
        <v>0</v>
      </c>
      <c r="ET523" s="36">
        <v>0</v>
      </c>
      <c r="EU523" s="36">
        <v>0</v>
      </c>
      <c r="EV523" s="36">
        <v>0</v>
      </c>
      <c r="EW523" s="36">
        <v>0</v>
      </c>
      <c r="EX523" s="36">
        <v>0</v>
      </c>
      <c r="EY523" s="36">
        <v>0</v>
      </c>
      <c r="EZ523" s="36">
        <v>0</v>
      </c>
      <c r="FA523" s="36">
        <v>0</v>
      </c>
      <c r="FB523" s="36">
        <v>0</v>
      </c>
      <c r="FC523" s="36">
        <v>0</v>
      </c>
      <c r="FD523" s="36">
        <v>0</v>
      </c>
      <c r="FE523" s="36">
        <v>0</v>
      </c>
      <c r="FF523" s="36">
        <v>0</v>
      </c>
      <c r="FG523" s="36">
        <v>0</v>
      </c>
      <c r="FH523" s="36">
        <v>0</v>
      </c>
      <c r="FI523" s="36">
        <v>0</v>
      </c>
      <c r="FJ523" s="36">
        <v>0</v>
      </c>
      <c r="FK523" s="36">
        <v>0</v>
      </c>
      <c r="FL523" s="36">
        <v>0</v>
      </c>
      <c r="FM523" s="36">
        <v>0</v>
      </c>
      <c r="FN523" s="36">
        <v>0</v>
      </c>
      <c r="FO523" s="36">
        <v>0</v>
      </c>
      <c r="FP523" s="36">
        <v>0</v>
      </c>
      <c r="FQ523" s="36">
        <v>374989</v>
      </c>
      <c r="FR523" s="36">
        <v>0</v>
      </c>
      <c r="FS523" s="37"/>
      <c r="FT523" s="39">
        <f t="shared" si="262"/>
        <v>0</v>
      </c>
      <c r="FU523" s="39">
        <f t="shared" si="263"/>
        <v>1071</v>
      </c>
      <c r="FV523" s="39">
        <f t="shared" si="264"/>
        <v>0</v>
      </c>
      <c r="FW523" s="39">
        <f t="shared" si="265"/>
        <v>1669320</v>
      </c>
      <c r="FX523" s="39">
        <f t="shared" si="266"/>
        <v>0</v>
      </c>
      <c r="FY523" s="39">
        <f t="shared" si="267"/>
        <v>34432</v>
      </c>
      <c r="FZ523" s="39">
        <f t="shared" si="268"/>
        <v>0</v>
      </c>
      <c r="GA523" s="39">
        <f t="shared" si="269"/>
        <v>27293</v>
      </c>
      <c r="GB523" s="39">
        <f t="shared" si="270"/>
        <v>241511</v>
      </c>
      <c r="GC523" s="39">
        <f t="shared" si="271"/>
        <v>0</v>
      </c>
      <c r="GD523" s="39">
        <f t="shared" si="272"/>
        <v>0</v>
      </c>
      <c r="GE523" s="39">
        <f t="shared" si="273"/>
        <v>0</v>
      </c>
      <c r="GF523" s="39"/>
      <c r="GG523" s="39"/>
      <c r="GH523" s="39">
        <f t="shared" si="274"/>
        <v>0</v>
      </c>
      <c r="GI523" s="39">
        <f t="shared" si="275"/>
        <v>0</v>
      </c>
      <c r="GJ523" s="39">
        <f t="shared" si="281"/>
        <v>1973627</v>
      </c>
      <c r="GK523" s="39"/>
      <c r="GL523" s="39">
        <f t="shared" si="277"/>
        <v>0</v>
      </c>
      <c r="GM523" s="39"/>
      <c r="GN523" s="39">
        <f t="shared" si="261"/>
        <v>0</v>
      </c>
      <c r="GO523" s="40">
        <f t="shared" si="278"/>
        <v>374989</v>
      </c>
      <c r="GP523" s="40">
        <f t="shared" si="279"/>
        <v>2348616</v>
      </c>
      <c r="GQ523" s="40">
        <f t="shared" si="280"/>
        <v>2348616</v>
      </c>
      <c r="GR523" s="39" t="str">
        <f>IFERROR(VLOOKUP(CONCATENATE(C523,R523,S523),'Clientes Afectados'!$L$4:$M$249,2,0),"NO")</f>
        <v>NO</v>
      </c>
      <c r="GS523" s="64">
        <f t="shared" si="282"/>
        <v>28</v>
      </c>
      <c r="GT523" s="39" t="e">
        <f>+IF(GS523&gt;#REF!,"SI","NO")</f>
        <v>#REF!</v>
      </c>
    </row>
    <row r="524" spans="1:202" x14ac:dyDescent="0.25">
      <c r="A524" s="35">
        <v>42767</v>
      </c>
      <c r="B524" s="36">
        <v>1594986</v>
      </c>
      <c r="C524" s="36">
        <v>1314153</v>
      </c>
      <c r="D524" s="36">
        <v>1314153</v>
      </c>
      <c r="E524" s="37" t="s">
        <v>271</v>
      </c>
      <c r="F524" s="37" t="s">
        <v>229</v>
      </c>
      <c r="G524" s="37" t="s">
        <v>272</v>
      </c>
      <c r="H524" s="85" t="s">
        <v>231</v>
      </c>
      <c r="I524" s="37" t="s">
        <v>232</v>
      </c>
      <c r="J524" s="37" t="s">
        <v>233</v>
      </c>
      <c r="K524" s="37" t="s">
        <v>234</v>
      </c>
      <c r="L524" s="37" t="s">
        <v>235</v>
      </c>
      <c r="M524" s="37" t="s">
        <v>245</v>
      </c>
      <c r="N524" s="37" t="s">
        <v>246</v>
      </c>
      <c r="O524" s="37" t="s">
        <v>246</v>
      </c>
      <c r="P524" s="37" t="s">
        <v>239</v>
      </c>
      <c r="Q524" s="37" t="s">
        <v>240</v>
      </c>
      <c r="R524" s="38">
        <v>42741</v>
      </c>
      <c r="S524" s="38">
        <v>42769</v>
      </c>
      <c r="T524" s="38">
        <v>42773</v>
      </c>
      <c r="U524" s="36">
        <v>190378042</v>
      </c>
      <c r="V524" s="36">
        <v>0</v>
      </c>
      <c r="W524" s="36">
        <v>0</v>
      </c>
      <c r="X524" s="36">
        <v>0</v>
      </c>
      <c r="Y524" s="36">
        <v>0</v>
      </c>
      <c r="Z524" s="36">
        <v>0</v>
      </c>
      <c r="AA524" s="36">
        <v>0</v>
      </c>
      <c r="AB524" s="36">
        <v>0</v>
      </c>
      <c r="AC524" s="36">
        <v>31601</v>
      </c>
      <c r="AD524" s="36">
        <v>0</v>
      </c>
      <c r="AE524" s="36">
        <v>0</v>
      </c>
      <c r="AF524" s="36">
        <v>0</v>
      </c>
      <c r="AG524" s="36">
        <v>0</v>
      </c>
      <c r="AH524" s="36">
        <v>0</v>
      </c>
      <c r="AI524" s="36">
        <v>1274</v>
      </c>
      <c r="AJ524" s="36">
        <v>0</v>
      </c>
      <c r="AK524" s="36">
        <v>2266168</v>
      </c>
      <c r="AL524" s="36"/>
      <c r="AM524" s="36"/>
      <c r="AN524" s="36">
        <v>0</v>
      </c>
      <c r="AO524" s="36"/>
      <c r="AP524" s="36"/>
      <c r="AQ524" s="36">
        <v>0</v>
      </c>
      <c r="AR524" s="36">
        <v>0</v>
      </c>
      <c r="AS524" s="36">
        <v>0</v>
      </c>
      <c r="AT524" s="36">
        <v>0</v>
      </c>
      <c r="AU524" s="36">
        <v>0</v>
      </c>
      <c r="AV524" s="36">
        <v>0</v>
      </c>
      <c r="AW524" s="36"/>
      <c r="AX524" s="36">
        <v>0</v>
      </c>
      <c r="AY524" s="36">
        <v>74013</v>
      </c>
      <c r="AZ524" s="36">
        <v>0</v>
      </c>
      <c r="BA524" s="36">
        <v>0</v>
      </c>
      <c r="BB524" s="36">
        <v>0</v>
      </c>
      <c r="BC524" s="36">
        <v>0</v>
      </c>
      <c r="BD524" s="36">
        <v>0</v>
      </c>
      <c r="BE524" s="36">
        <v>0</v>
      </c>
      <c r="BF524" s="36">
        <v>0</v>
      </c>
      <c r="BG524" s="36">
        <v>0</v>
      </c>
      <c r="BH524" s="36">
        <v>0</v>
      </c>
      <c r="BI524" s="36">
        <v>0</v>
      </c>
      <c r="BJ524" s="36">
        <v>0</v>
      </c>
      <c r="BK524" s="36">
        <v>0</v>
      </c>
      <c r="BL524" s="36">
        <v>0</v>
      </c>
      <c r="BM524" s="36">
        <v>0</v>
      </c>
      <c r="BN524" s="36">
        <v>0</v>
      </c>
      <c r="BO524" s="36">
        <v>0</v>
      </c>
      <c r="BP524" s="36">
        <v>0</v>
      </c>
      <c r="BQ524" s="36">
        <v>0</v>
      </c>
      <c r="BR524" s="36">
        <v>0</v>
      </c>
      <c r="BS524" s="36">
        <v>0</v>
      </c>
      <c r="BT524" s="36">
        <v>0</v>
      </c>
      <c r="BU524" s="36">
        <v>0</v>
      </c>
      <c r="BV524" s="36">
        <v>0</v>
      </c>
      <c r="BW524" s="36">
        <v>0</v>
      </c>
      <c r="BX524" s="36">
        <v>0</v>
      </c>
      <c r="BY524" s="36">
        <v>0</v>
      </c>
      <c r="BZ524" s="36">
        <v>0</v>
      </c>
      <c r="CA524" s="36">
        <v>0</v>
      </c>
      <c r="CB524" s="36">
        <v>0</v>
      </c>
      <c r="CC524" s="36">
        <v>0</v>
      </c>
      <c r="CD524" s="36">
        <v>1967610</v>
      </c>
      <c r="CE524" s="36">
        <v>2341456</v>
      </c>
      <c r="CF524" s="36">
        <v>0</v>
      </c>
      <c r="CG524" s="36">
        <v>373846</v>
      </c>
      <c r="CH524" s="36">
        <v>0</v>
      </c>
      <c r="CI524" s="36">
        <v>0</v>
      </c>
      <c r="CJ524" s="36">
        <v>0</v>
      </c>
      <c r="CK524" s="36">
        <v>0</v>
      </c>
      <c r="CL524" s="36">
        <v>373846</v>
      </c>
      <c r="CM524" s="36">
        <v>-2341456</v>
      </c>
      <c r="CN524" s="36">
        <v>0</v>
      </c>
      <c r="CO524" s="36">
        <v>0</v>
      </c>
      <c r="CP524" s="36">
        <v>0</v>
      </c>
      <c r="CQ524" s="36">
        <v>0</v>
      </c>
      <c r="CR524" s="36">
        <v>0</v>
      </c>
      <c r="CS524" s="36">
        <v>0</v>
      </c>
      <c r="CT524" s="36">
        <v>0</v>
      </c>
      <c r="CU524" s="36">
        <v>0</v>
      </c>
      <c r="CV524" s="36">
        <v>0</v>
      </c>
      <c r="CW524" s="36">
        <v>0</v>
      </c>
      <c r="CX524" s="36">
        <v>0</v>
      </c>
      <c r="CY524" s="36">
        <v>0</v>
      </c>
      <c r="CZ524" s="36">
        <v>0</v>
      </c>
      <c r="DA524" s="36">
        <v>0</v>
      </c>
      <c r="DB524" s="36">
        <v>0</v>
      </c>
      <c r="DC524" s="36">
        <v>0</v>
      </c>
      <c r="DD524" s="36">
        <v>0</v>
      </c>
      <c r="DE524" s="36">
        <v>-2341456</v>
      </c>
      <c r="DF524" s="36">
        <v>0</v>
      </c>
      <c r="DG524" s="36">
        <v>0</v>
      </c>
      <c r="DH524" s="36">
        <v>0</v>
      </c>
      <c r="DI524" s="36">
        <v>0</v>
      </c>
      <c r="DJ524" s="36">
        <v>0</v>
      </c>
      <c r="DK524" s="36">
        <v>0</v>
      </c>
      <c r="DL524" s="36">
        <v>0</v>
      </c>
      <c r="DM524" s="36">
        <v>0</v>
      </c>
      <c r="DN524" s="36">
        <v>0</v>
      </c>
      <c r="DO524" s="36">
        <v>0</v>
      </c>
      <c r="DP524" s="36">
        <v>0</v>
      </c>
      <c r="DQ524" s="36">
        <v>0</v>
      </c>
      <c r="DR524" s="36">
        <v>0</v>
      </c>
      <c r="DS524" s="36">
        <v>0</v>
      </c>
      <c r="DT524" s="36">
        <v>0</v>
      </c>
      <c r="DU524" s="36">
        <v>0</v>
      </c>
      <c r="DV524" s="36">
        <v>0</v>
      </c>
      <c r="DW524" s="36">
        <v>0</v>
      </c>
      <c r="DX524" s="36">
        <v>0</v>
      </c>
      <c r="DY524" s="36">
        <v>0</v>
      </c>
      <c r="DZ524" s="36">
        <v>0</v>
      </c>
      <c r="EA524" s="36">
        <v>0</v>
      </c>
      <c r="EB524" s="36">
        <v>0</v>
      </c>
      <c r="EC524" s="36">
        <v>0</v>
      </c>
      <c r="ED524" s="36">
        <v>0</v>
      </c>
      <c r="EE524" s="36">
        <v>0</v>
      </c>
      <c r="EF524" s="36">
        <v>0</v>
      </c>
      <c r="EG524" s="36">
        <v>0</v>
      </c>
      <c r="EH524" s="36">
        <v>0</v>
      </c>
      <c r="EI524" s="36">
        <v>0</v>
      </c>
      <c r="EJ524" s="36">
        <v>0</v>
      </c>
      <c r="EK524" s="36">
        <v>0</v>
      </c>
      <c r="EL524" s="36">
        <v>0</v>
      </c>
      <c r="EM524" s="36">
        <v>0</v>
      </c>
      <c r="EN524" s="36">
        <v>0</v>
      </c>
      <c r="EO524" s="36">
        <v>0</v>
      </c>
      <c r="EP524" s="36">
        <v>0</v>
      </c>
      <c r="EQ524" s="36">
        <v>0</v>
      </c>
      <c r="ER524" s="36">
        <v>0</v>
      </c>
      <c r="ES524" s="36">
        <v>0</v>
      </c>
      <c r="ET524" s="36">
        <v>0</v>
      </c>
      <c r="EU524" s="36">
        <v>0</v>
      </c>
      <c r="EV524" s="36">
        <v>0</v>
      </c>
      <c r="EW524" s="36">
        <v>0</v>
      </c>
      <c r="EX524" s="36">
        <v>0</v>
      </c>
      <c r="EY524" s="36">
        <v>0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0</v>
      </c>
      <c r="FF524" s="36">
        <v>0</v>
      </c>
      <c r="FG524" s="36">
        <v>0</v>
      </c>
      <c r="FH524" s="36">
        <v>0</v>
      </c>
      <c r="FI524" s="36">
        <v>0</v>
      </c>
      <c r="FJ524" s="36">
        <v>0</v>
      </c>
      <c r="FK524" s="36">
        <v>0</v>
      </c>
      <c r="FL524" s="36">
        <v>0</v>
      </c>
      <c r="FM524" s="36">
        <v>0</v>
      </c>
      <c r="FN524" s="36">
        <v>0</v>
      </c>
      <c r="FO524" s="36">
        <v>0</v>
      </c>
      <c r="FP524" s="36">
        <v>0</v>
      </c>
      <c r="FQ524" s="36">
        <v>373846</v>
      </c>
      <c r="FR524" s="36">
        <v>0</v>
      </c>
      <c r="FS524" s="37"/>
      <c r="FT524" s="39">
        <f t="shared" si="262"/>
        <v>0</v>
      </c>
      <c r="FU524" s="39">
        <f t="shared" si="263"/>
        <v>1071</v>
      </c>
      <c r="FV524" s="39">
        <f t="shared" si="264"/>
        <v>0</v>
      </c>
      <c r="FW524" s="39">
        <f t="shared" si="265"/>
        <v>1904343</v>
      </c>
      <c r="FX524" s="39">
        <f t="shared" si="266"/>
        <v>0</v>
      </c>
      <c r="FY524" s="39">
        <f t="shared" si="267"/>
        <v>0</v>
      </c>
      <c r="FZ524" s="39">
        <f t="shared" si="268"/>
        <v>0</v>
      </c>
      <c r="GA524" s="39">
        <f t="shared" si="269"/>
        <v>62196</v>
      </c>
      <c r="GB524" s="39">
        <f t="shared" si="270"/>
        <v>0</v>
      </c>
      <c r="GC524" s="39">
        <f t="shared" si="271"/>
        <v>0</v>
      </c>
      <c r="GD524" s="39">
        <f t="shared" si="272"/>
        <v>0</v>
      </c>
      <c r="GE524" s="39">
        <f t="shared" si="273"/>
        <v>0</v>
      </c>
      <c r="GF524" s="39"/>
      <c r="GG524" s="39"/>
      <c r="GH524" s="39">
        <f t="shared" si="274"/>
        <v>0</v>
      </c>
      <c r="GI524" s="39">
        <f t="shared" si="275"/>
        <v>0</v>
      </c>
      <c r="GJ524" s="39">
        <f t="shared" si="281"/>
        <v>1967610</v>
      </c>
      <c r="GK524" s="39"/>
      <c r="GL524" s="39">
        <f t="shared" si="277"/>
        <v>0</v>
      </c>
      <c r="GM524" s="39"/>
      <c r="GN524" s="39">
        <f t="shared" si="261"/>
        <v>0</v>
      </c>
      <c r="GO524" s="40">
        <f t="shared" si="278"/>
        <v>373846</v>
      </c>
      <c r="GP524" s="40">
        <f t="shared" si="279"/>
        <v>2341456</v>
      </c>
      <c r="GQ524" s="40">
        <f t="shared" si="280"/>
        <v>2341456</v>
      </c>
      <c r="GR524" s="39" t="str">
        <f>IFERROR(VLOOKUP(CONCATENATE(C524,R524,S524),'Clientes Afectados'!$L$4:$M$249,2,0),"NO")</f>
        <v>NO</v>
      </c>
      <c r="GS524" s="64">
        <f t="shared" si="282"/>
        <v>28</v>
      </c>
      <c r="GT524" s="39" t="e">
        <f>+IF(GS524&gt;#REF!,"SI","NO")</f>
        <v>#REF!</v>
      </c>
    </row>
    <row r="525" spans="1:202" x14ac:dyDescent="0.25">
      <c r="A525" s="35">
        <v>42767</v>
      </c>
      <c r="B525" s="36">
        <v>1594986</v>
      </c>
      <c r="C525" s="36">
        <v>1314156</v>
      </c>
      <c r="D525" s="36">
        <v>1314156</v>
      </c>
      <c r="E525" s="37" t="s">
        <v>273</v>
      </c>
      <c r="F525" s="37" t="s">
        <v>229</v>
      </c>
      <c r="G525" s="37" t="s">
        <v>274</v>
      </c>
      <c r="H525" s="85" t="s">
        <v>231</v>
      </c>
      <c r="I525" s="37" t="s">
        <v>232</v>
      </c>
      <c r="J525" s="37" t="s">
        <v>233</v>
      </c>
      <c r="K525" s="37" t="s">
        <v>234</v>
      </c>
      <c r="L525" s="37" t="s">
        <v>235</v>
      </c>
      <c r="M525" s="37" t="s">
        <v>245</v>
      </c>
      <c r="N525" s="37" t="s">
        <v>245</v>
      </c>
      <c r="O525" s="37" t="s">
        <v>245</v>
      </c>
      <c r="P525" s="37" t="s">
        <v>239</v>
      </c>
      <c r="Q525" s="37" t="s">
        <v>240</v>
      </c>
      <c r="R525" s="38">
        <v>42741</v>
      </c>
      <c r="S525" s="38">
        <v>42769</v>
      </c>
      <c r="T525" s="38">
        <v>42773</v>
      </c>
      <c r="U525" s="36">
        <v>190378042</v>
      </c>
      <c r="V525" s="36">
        <v>35272</v>
      </c>
      <c r="W525" s="36">
        <v>0</v>
      </c>
      <c r="X525" s="36">
        <v>12127</v>
      </c>
      <c r="Y525" s="36">
        <v>0</v>
      </c>
      <c r="Z525" s="36">
        <v>0</v>
      </c>
      <c r="AA525" s="36">
        <v>0</v>
      </c>
      <c r="AB525" s="36">
        <v>0</v>
      </c>
      <c r="AC525" s="36">
        <v>0</v>
      </c>
      <c r="AD525" s="36">
        <v>54</v>
      </c>
      <c r="AE525" s="36">
        <v>54</v>
      </c>
      <c r="AF525" s="36">
        <v>54</v>
      </c>
      <c r="AG525" s="36">
        <v>54</v>
      </c>
      <c r="AH525" s="36">
        <v>119959</v>
      </c>
      <c r="AI525" s="36">
        <v>1274</v>
      </c>
      <c r="AJ525" s="36">
        <v>0</v>
      </c>
      <c r="AK525" s="36">
        <v>2529422</v>
      </c>
      <c r="AL525" s="36"/>
      <c r="AM525" s="36"/>
      <c r="AN525" s="36">
        <v>0</v>
      </c>
      <c r="AO525" s="36"/>
      <c r="AP525" s="36"/>
      <c r="AQ525" s="36">
        <v>0</v>
      </c>
      <c r="AR525" s="36">
        <v>0</v>
      </c>
      <c r="AS525" s="36">
        <v>0</v>
      </c>
      <c r="AT525" s="36">
        <v>52173</v>
      </c>
      <c r="AU525" s="36">
        <v>0</v>
      </c>
      <c r="AV525" s="36">
        <v>0</v>
      </c>
      <c r="AW525" s="36"/>
      <c r="AX525" s="36">
        <v>0</v>
      </c>
      <c r="AY525" s="36">
        <v>33727</v>
      </c>
      <c r="AZ525" s="36">
        <v>310390</v>
      </c>
      <c r="BA525" s="36">
        <v>0</v>
      </c>
      <c r="BB525" s="36">
        <v>0</v>
      </c>
      <c r="BC525" s="36">
        <v>0</v>
      </c>
      <c r="BD525" s="36">
        <v>0</v>
      </c>
      <c r="BE525" s="36">
        <v>0</v>
      </c>
      <c r="BF525" s="36">
        <v>0</v>
      </c>
      <c r="BG525" s="36">
        <v>0</v>
      </c>
      <c r="BH525" s="36">
        <v>0</v>
      </c>
      <c r="BI525" s="36">
        <v>0</v>
      </c>
      <c r="BJ525" s="36">
        <v>0</v>
      </c>
      <c r="BK525" s="36">
        <v>0</v>
      </c>
      <c r="BL525" s="36">
        <v>0</v>
      </c>
      <c r="BM525" s="36">
        <v>0</v>
      </c>
      <c r="BN525" s="36">
        <v>0</v>
      </c>
      <c r="BO525" s="36">
        <v>0</v>
      </c>
      <c r="BP525" s="36">
        <v>0</v>
      </c>
      <c r="BQ525" s="36">
        <v>0</v>
      </c>
      <c r="BR525" s="36">
        <v>0</v>
      </c>
      <c r="BS525" s="36">
        <v>0</v>
      </c>
      <c r="BT525" s="36">
        <v>0</v>
      </c>
      <c r="BU525" s="36">
        <v>0</v>
      </c>
      <c r="BV525" s="36">
        <v>0</v>
      </c>
      <c r="BW525" s="36">
        <v>0</v>
      </c>
      <c r="BX525" s="36">
        <v>0</v>
      </c>
      <c r="BY525" s="36">
        <v>0</v>
      </c>
      <c r="BZ525" s="36">
        <v>0</v>
      </c>
      <c r="CA525" s="36">
        <v>0</v>
      </c>
      <c r="CB525" s="36">
        <v>0</v>
      </c>
      <c r="CC525" s="36">
        <v>0</v>
      </c>
      <c r="CD525" s="36">
        <v>2560459</v>
      </c>
      <c r="CE525" s="36">
        <v>3046946</v>
      </c>
      <c r="CF525" s="36">
        <v>0</v>
      </c>
      <c r="CG525" s="36">
        <v>486487</v>
      </c>
      <c r="CH525" s="36">
        <v>0</v>
      </c>
      <c r="CI525" s="36">
        <v>0</v>
      </c>
      <c r="CJ525" s="36">
        <v>0</v>
      </c>
      <c r="CK525" s="36">
        <v>0</v>
      </c>
      <c r="CL525" s="36">
        <v>486487</v>
      </c>
      <c r="CM525" s="36">
        <v>-3046946</v>
      </c>
      <c r="CN525" s="36">
        <v>0</v>
      </c>
      <c r="CO525" s="36">
        <v>0</v>
      </c>
      <c r="CP525" s="36">
        <v>0</v>
      </c>
      <c r="CQ525" s="36">
        <v>0</v>
      </c>
      <c r="CR525" s="36">
        <v>0</v>
      </c>
      <c r="CS525" s="36">
        <v>0</v>
      </c>
      <c r="CT525" s="36">
        <v>0</v>
      </c>
      <c r="CU525" s="36">
        <v>0</v>
      </c>
      <c r="CV525" s="36">
        <v>0</v>
      </c>
      <c r="CW525" s="36">
        <v>0</v>
      </c>
      <c r="CX525" s="36">
        <v>0</v>
      </c>
      <c r="CY525" s="36">
        <v>0</v>
      </c>
      <c r="CZ525" s="36">
        <v>0</v>
      </c>
      <c r="DA525" s="36">
        <v>0</v>
      </c>
      <c r="DB525" s="36">
        <v>0</v>
      </c>
      <c r="DC525" s="36">
        <v>0</v>
      </c>
      <c r="DD525" s="36">
        <v>0</v>
      </c>
      <c r="DE525" s="36">
        <v>-3046946</v>
      </c>
      <c r="DF525" s="36">
        <v>0</v>
      </c>
      <c r="DG525" s="36">
        <v>0</v>
      </c>
      <c r="DH525" s="36">
        <v>0</v>
      </c>
      <c r="DI525" s="36">
        <v>0</v>
      </c>
      <c r="DJ525" s="36">
        <v>0</v>
      </c>
      <c r="DK525" s="36">
        <v>0</v>
      </c>
      <c r="DL525" s="36">
        <v>0</v>
      </c>
      <c r="DM525" s="36">
        <v>0</v>
      </c>
      <c r="DN525" s="36">
        <v>0</v>
      </c>
      <c r="DO525" s="36">
        <v>0</v>
      </c>
      <c r="DP525" s="36">
        <v>0</v>
      </c>
      <c r="DQ525" s="36">
        <v>0</v>
      </c>
      <c r="DR525" s="36">
        <v>0</v>
      </c>
      <c r="DS525" s="36">
        <v>0</v>
      </c>
      <c r="DT525" s="36">
        <v>0</v>
      </c>
      <c r="DU525" s="36">
        <v>0</v>
      </c>
      <c r="DV525" s="36">
        <v>0</v>
      </c>
      <c r="DW525" s="36">
        <v>0</v>
      </c>
      <c r="DX525" s="36">
        <v>0</v>
      </c>
      <c r="DY525" s="36">
        <v>0</v>
      </c>
      <c r="DZ525" s="36">
        <v>0</v>
      </c>
      <c r="EA525" s="36">
        <v>0</v>
      </c>
      <c r="EB525" s="36">
        <v>0</v>
      </c>
      <c r="EC525" s="36">
        <v>0</v>
      </c>
      <c r="ED525" s="36">
        <v>0</v>
      </c>
      <c r="EE525" s="36">
        <v>0</v>
      </c>
      <c r="EF525" s="36">
        <v>0</v>
      </c>
      <c r="EG525" s="36">
        <v>0</v>
      </c>
      <c r="EH525" s="36">
        <v>0</v>
      </c>
      <c r="EI525" s="36">
        <v>0</v>
      </c>
      <c r="EJ525" s="36">
        <v>0</v>
      </c>
      <c r="EK525" s="36">
        <v>0</v>
      </c>
      <c r="EL525" s="36">
        <v>0</v>
      </c>
      <c r="EM525" s="36">
        <v>0</v>
      </c>
      <c r="EN525" s="36">
        <v>0</v>
      </c>
      <c r="EO525" s="36">
        <v>0</v>
      </c>
      <c r="EP525" s="36">
        <v>0</v>
      </c>
      <c r="EQ525" s="36">
        <v>0</v>
      </c>
      <c r="ER525" s="36">
        <v>0</v>
      </c>
      <c r="ES525" s="36">
        <v>0</v>
      </c>
      <c r="ET525" s="36">
        <v>0</v>
      </c>
      <c r="EU525" s="36">
        <v>0</v>
      </c>
      <c r="EV525" s="36">
        <v>0</v>
      </c>
      <c r="EW525" s="36">
        <v>0</v>
      </c>
      <c r="EX525" s="36">
        <v>0</v>
      </c>
      <c r="EY525" s="36">
        <v>0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0</v>
      </c>
      <c r="FF525" s="36">
        <v>0</v>
      </c>
      <c r="FG525" s="36">
        <v>0</v>
      </c>
      <c r="FH525" s="36">
        <v>0</v>
      </c>
      <c r="FI525" s="36">
        <v>0</v>
      </c>
      <c r="FJ525" s="36">
        <v>0</v>
      </c>
      <c r="FK525" s="36">
        <v>0</v>
      </c>
      <c r="FL525" s="36">
        <v>0</v>
      </c>
      <c r="FM525" s="36">
        <v>0</v>
      </c>
      <c r="FN525" s="36">
        <v>0</v>
      </c>
      <c r="FO525" s="36">
        <v>0</v>
      </c>
      <c r="FP525" s="36">
        <v>0</v>
      </c>
      <c r="FQ525" s="36">
        <v>486487</v>
      </c>
      <c r="FR525" s="36">
        <v>0</v>
      </c>
      <c r="FS525" s="37"/>
      <c r="FT525" s="39">
        <f t="shared" si="262"/>
        <v>100806</v>
      </c>
      <c r="FU525" s="39">
        <f t="shared" si="263"/>
        <v>1071</v>
      </c>
      <c r="FV525" s="39">
        <f t="shared" si="264"/>
        <v>0</v>
      </c>
      <c r="FW525" s="39">
        <f t="shared" si="265"/>
        <v>2125565</v>
      </c>
      <c r="FX525" s="39">
        <f t="shared" si="266"/>
        <v>0</v>
      </c>
      <c r="FY525" s="39">
        <f t="shared" si="267"/>
        <v>43843</v>
      </c>
      <c r="FZ525" s="39">
        <f t="shared" si="268"/>
        <v>0</v>
      </c>
      <c r="GA525" s="39">
        <f t="shared" si="269"/>
        <v>28342</v>
      </c>
      <c r="GB525" s="39">
        <f t="shared" si="270"/>
        <v>260832</v>
      </c>
      <c r="GC525" s="39">
        <f t="shared" si="271"/>
        <v>0</v>
      </c>
      <c r="GD525" s="39">
        <f t="shared" si="272"/>
        <v>0</v>
      </c>
      <c r="GE525" s="39">
        <f t="shared" si="273"/>
        <v>0</v>
      </c>
      <c r="GF525" s="39"/>
      <c r="GG525" s="39"/>
      <c r="GH525" s="39">
        <f t="shared" si="274"/>
        <v>0</v>
      </c>
      <c r="GI525" s="39">
        <f t="shared" si="275"/>
        <v>0</v>
      </c>
      <c r="GJ525" s="39">
        <f t="shared" si="281"/>
        <v>2560459</v>
      </c>
      <c r="GK525" s="39"/>
      <c r="GL525" s="39">
        <f t="shared" si="277"/>
        <v>0</v>
      </c>
      <c r="GM525" s="39"/>
      <c r="GN525" s="39">
        <f t="shared" si="261"/>
        <v>0</v>
      </c>
      <c r="GO525" s="40">
        <f t="shared" si="278"/>
        <v>486487</v>
      </c>
      <c r="GP525" s="40">
        <f t="shared" si="279"/>
        <v>3046946</v>
      </c>
      <c r="GQ525" s="40">
        <f t="shared" si="280"/>
        <v>3046946</v>
      </c>
      <c r="GR525" s="39" t="str">
        <f>IFERROR(VLOOKUP(CONCATENATE(C525,R525,S525),'Clientes Afectados'!$L$4:$M$249,2,0),"NO")</f>
        <v>NO</v>
      </c>
      <c r="GS525" s="64">
        <f t="shared" si="282"/>
        <v>28</v>
      </c>
      <c r="GT525" s="39" t="e">
        <f>+IF(GS525&gt;#REF!,"SI","NO")</f>
        <v>#REF!</v>
      </c>
    </row>
    <row r="526" spans="1:202" x14ac:dyDescent="0.25">
      <c r="A526" s="35">
        <v>42767</v>
      </c>
      <c r="B526" s="36">
        <v>1594986</v>
      </c>
      <c r="C526" s="36">
        <v>1386062</v>
      </c>
      <c r="D526" s="36">
        <v>1386062</v>
      </c>
      <c r="E526" s="37" t="s">
        <v>351</v>
      </c>
      <c r="F526" s="37" t="s">
        <v>229</v>
      </c>
      <c r="G526" s="37" t="s">
        <v>334</v>
      </c>
      <c r="H526" s="85" t="s">
        <v>231</v>
      </c>
      <c r="I526" s="37" t="s">
        <v>232</v>
      </c>
      <c r="J526" s="37" t="s">
        <v>233</v>
      </c>
      <c r="K526" s="37" t="s">
        <v>234</v>
      </c>
      <c r="L526" s="37" t="s">
        <v>235</v>
      </c>
      <c r="M526" s="37" t="s">
        <v>245</v>
      </c>
      <c r="N526" s="37" t="s">
        <v>246</v>
      </c>
      <c r="O526" s="37" t="s">
        <v>246</v>
      </c>
      <c r="P526" s="37" t="s">
        <v>239</v>
      </c>
      <c r="Q526" s="37" t="s">
        <v>240</v>
      </c>
      <c r="R526" s="38">
        <v>42741</v>
      </c>
      <c r="S526" s="38">
        <v>42769</v>
      </c>
      <c r="T526" s="38">
        <v>42773</v>
      </c>
      <c r="U526" s="36">
        <v>190378042</v>
      </c>
      <c r="V526" s="36">
        <v>56651</v>
      </c>
      <c r="W526" s="36">
        <v>0</v>
      </c>
      <c r="X526" s="36">
        <v>12127</v>
      </c>
      <c r="Y526" s="36">
        <v>0</v>
      </c>
      <c r="Z526" s="36">
        <v>0</v>
      </c>
      <c r="AA526" s="36">
        <v>0</v>
      </c>
      <c r="AB526" s="36">
        <v>0</v>
      </c>
      <c r="AC526" s="36">
        <v>0</v>
      </c>
      <c r="AD526" s="36">
        <v>178</v>
      </c>
      <c r="AE526" s="36">
        <v>268</v>
      </c>
      <c r="AF526" s="36">
        <v>178</v>
      </c>
      <c r="AG526" s="36">
        <v>186</v>
      </c>
      <c r="AH526" s="36">
        <v>0</v>
      </c>
      <c r="AI526" s="36">
        <v>1274</v>
      </c>
      <c r="AJ526" s="36">
        <v>0</v>
      </c>
      <c r="AK526" s="36">
        <v>4062551</v>
      </c>
      <c r="AL526" s="36"/>
      <c r="AM526" s="36"/>
      <c r="AN526" s="36">
        <v>0</v>
      </c>
      <c r="AO526" s="36"/>
      <c r="AP526" s="36"/>
      <c r="AQ526" s="36">
        <v>0</v>
      </c>
      <c r="AR526" s="36">
        <v>0</v>
      </c>
      <c r="AS526" s="36">
        <v>0</v>
      </c>
      <c r="AT526" s="36">
        <v>83796</v>
      </c>
      <c r="AU526" s="36">
        <v>0</v>
      </c>
      <c r="AV526" s="36">
        <v>0</v>
      </c>
      <c r="AW526" s="36"/>
      <c r="AX526" s="36">
        <v>0</v>
      </c>
      <c r="AY526" s="36">
        <v>167388</v>
      </c>
      <c r="AZ526" s="36">
        <v>1071994</v>
      </c>
      <c r="BA526" s="36">
        <v>0</v>
      </c>
      <c r="BB526" s="36">
        <v>0</v>
      </c>
      <c r="BC526" s="36">
        <v>0</v>
      </c>
      <c r="BD526" s="36">
        <v>0</v>
      </c>
      <c r="BE526" s="36">
        <v>0</v>
      </c>
      <c r="BF526" s="36">
        <v>0</v>
      </c>
      <c r="BG526" s="36">
        <v>0</v>
      </c>
      <c r="BH526" s="36">
        <v>0</v>
      </c>
      <c r="BI526" s="36">
        <v>0</v>
      </c>
      <c r="BJ526" s="36">
        <v>0</v>
      </c>
      <c r="BK526" s="36">
        <v>0</v>
      </c>
      <c r="BL526" s="36">
        <v>0</v>
      </c>
      <c r="BM526" s="36">
        <v>0</v>
      </c>
      <c r="BN526" s="36">
        <v>0</v>
      </c>
      <c r="BO526" s="36">
        <v>0</v>
      </c>
      <c r="BP526" s="36">
        <v>0</v>
      </c>
      <c r="BQ526" s="36">
        <v>0</v>
      </c>
      <c r="BR526" s="36">
        <v>0</v>
      </c>
      <c r="BS526" s="36">
        <v>0</v>
      </c>
      <c r="BT526" s="36">
        <v>0</v>
      </c>
      <c r="BU526" s="36">
        <v>0</v>
      </c>
      <c r="BV526" s="36">
        <v>0</v>
      </c>
      <c r="BW526" s="36">
        <v>0</v>
      </c>
      <c r="BX526" s="36">
        <v>0</v>
      </c>
      <c r="BY526" s="36">
        <v>0</v>
      </c>
      <c r="BZ526" s="36">
        <v>0</v>
      </c>
      <c r="CA526" s="36">
        <v>0</v>
      </c>
      <c r="CB526" s="36">
        <v>0</v>
      </c>
      <c r="CC526" s="36">
        <v>0</v>
      </c>
      <c r="CD526" s="36">
        <v>4526893</v>
      </c>
      <c r="CE526" s="36">
        <v>5387003</v>
      </c>
      <c r="CF526" s="36">
        <v>0</v>
      </c>
      <c r="CG526" s="36">
        <v>860110</v>
      </c>
      <c r="CH526" s="36">
        <v>0</v>
      </c>
      <c r="CI526" s="36">
        <v>0</v>
      </c>
      <c r="CJ526" s="36">
        <v>0</v>
      </c>
      <c r="CK526" s="36">
        <v>0</v>
      </c>
      <c r="CL526" s="36">
        <v>860110</v>
      </c>
      <c r="CM526" s="36">
        <v>-5387003</v>
      </c>
      <c r="CN526" s="36">
        <v>0</v>
      </c>
      <c r="CO526" s="36">
        <v>0</v>
      </c>
      <c r="CP526" s="36">
        <v>0</v>
      </c>
      <c r="CQ526" s="36">
        <v>0</v>
      </c>
      <c r="CR526" s="36">
        <v>0</v>
      </c>
      <c r="CS526" s="36">
        <v>0</v>
      </c>
      <c r="CT526" s="36">
        <v>0</v>
      </c>
      <c r="CU526" s="36">
        <v>0</v>
      </c>
      <c r="CV526" s="36">
        <v>0</v>
      </c>
      <c r="CW526" s="36">
        <v>0</v>
      </c>
      <c r="CX526" s="36">
        <v>0</v>
      </c>
      <c r="CY526" s="36">
        <v>0</v>
      </c>
      <c r="CZ526" s="36">
        <v>0</v>
      </c>
      <c r="DA526" s="36">
        <v>0</v>
      </c>
      <c r="DB526" s="36">
        <v>0</v>
      </c>
      <c r="DC526" s="36">
        <v>0</v>
      </c>
      <c r="DD526" s="36">
        <v>0</v>
      </c>
      <c r="DE526" s="36">
        <v>-5387003</v>
      </c>
      <c r="DF526" s="36">
        <v>0</v>
      </c>
      <c r="DG526" s="36">
        <v>0</v>
      </c>
      <c r="DH526" s="36">
        <v>0</v>
      </c>
      <c r="DI526" s="36">
        <v>0</v>
      </c>
      <c r="DJ526" s="36">
        <v>0</v>
      </c>
      <c r="DK526" s="36">
        <v>0</v>
      </c>
      <c r="DL526" s="36">
        <v>0</v>
      </c>
      <c r="DM526" s="36">
        <v>0</v>
      </c>
      <c r="DN526" s="36">
        <v>0</v>
      </c>
      <c r="DO526" s="36">
        <v>0</v>
      </c>
      <c r="DP526" s="36">
        <v>0</v>
      </c>
      <c r="DQ526" s="36">
        <v>0</v>
      </c>
      <c r="DR526" s="36">
        <v>0</v>
      </c>
      <c r="DS526" s="36">
        <v>0</v>
      </c>
      <c r="DT526" s="36">
        <v>0</v>
      </c>
      <c r="DU526" s="36">
        <v>0</v>
      </c>
      <c r="DV526" s="36">
        <v>0</v>
      </c>
      <c r="DW526" s="36">
        <v>0</v>
      </c>
      <c r="DX526" s="36">
        <v>0</v>
      </c>
      <c r="DY526" s="36">
        <v>0</v>
      </c>
      <c r="DZ526" s="36">
        <v>0</v>
      </c>
      <c r="EA526" s="36">
        <v>0</v>
      </c>
      <c r="EB526" s="36">
        <v>0</v>
      </c>
      <c r="EC526" s="36">
        <v>0</v>
      </c>
      <c r="ED526" s="36">
        <v>0</v>
      </c>
      <c r="EE526" s="36">
        <v>0</v>
      </c>
      <c r="EF526" s="36">
        <v>0</v>
      </c>
      <c r="EG526" s="36">
        <v>0</v>
      </c>
      <c r="EH526" s="36">
        <v>0</v>
      </c>
      <c r="EI526" s="36">
        <v>0</v>
      </c>
      <c r="EJ526" s="36">
        <v>0</v>
      </c>
      <c r="EK526" s="36">
        <v>0</v>
      </c>
      <c r="EL526" s="36">
        <v>0</v>
      </c>
      <c r="EM526" s="36">
        <v>0</v>
      </c>
      <c r="EN526" s="36">
        <v>0</v>
      </c>
      <c r="EO526" s="36">
        <v>0</v>
      </c>
      <c r="EP526" s="36">
        <v>0</v>
      </c>
      <c r="EQ526" s="36">
        <v>0</v>
      </c>
      <c r="ER526" s="36">
        <v>0</v>
      </c>
      <c r="ES526" s="36">
        <v>0</v>
      </c>
      <c r="ET526" s="36">
        <v>0</v>
      </c>
      <c r="EU526" s="36">
        <v>0</v>
      </c>
      <c r="EV526" s="36">
        <v>0</v>
      </c>
      <c r="EW526" s="36">
        <v>0</v>
      </c>
      <c r="EX526" s="36">
        <v>0</v>
      </c>
      <c r="EY526" s="36">
        <v>0</v>
      </c>
      <c r="EZ526" s="36">
        <v>0</v>
      </c>
      <c r="FA526" s="36">
        <v>0</v>
      </c>
      <c r="FB526" s="36">
        <v>0</v>
      </c>
      <c r="FC526" s="36">
        <v>0</v>
      </c>
      <c r="FD526" s="36">
        <v>0</v>
      </c>
      <c r="FE526" s="36">
        <v>0</v>
      </c>
      <c r="FF526" s="36">
        <v>0</v>
      </c>
      <c r="FG526" s="36">
        <v>0</v>
      </c>
      <c r="FH526" s="36">
        <v>0</v>
      </c>
      <c r="FI526" s="36">
        <v>0</v>
      </c>
      <c r="FJ526" s="36">
        <v>0</v>
      </c>
      <c r="FK526" s="36">
        <v>0</v>
      </c>
      <c r="FL526" s="36">
        <v>0</v>
      </c>
      <c r="FM526" s="36">
        <v>0</v>
      </c>
      <c r="FN526" s="36">
        <v>0</v>
      </c>
      <c r="FO526" s="36">
        <v>0</v>
      </c>
      <c r="FP526" s="36">
        <v>0</v>
      </c>
      <c r="FQ526" s="36">
        <v>860110</v>
      </c>
      <c r="FR526" s="36">
        <v>0</v>
      </c>
      <c r="FS526" s="37"/>
      <c r="FT526" s="39">
        <f t="shared" si="262"/>
        <v>0</v>
      </c>
      <c r="FU526" s="39">
        <f t="shared" si="263"/>
        <v>1071</v>
      </c>
      <c r="FV526" s="39">
        <f t="shared" si="264"/>
        <v>0</v>
      </c>
      <c r="FW526" s="39">
        <f t="shared" si="265"/>
        <v>3413908</v>
      </c>
      <c r="FX526" s="39">
        <f t="shared" si="266"/>
        <v>0</v>
      </c>
      <c r="FY526" s="39">
        <f t="shared" si="267"/>
        <v>70417</v>
      </c>
      <c r="FZ526" s="39">
        <f t="shared" si="268"/>
        <v>0</v>
      </c>
      <c r="GA526" s="39">
        <f t="shared" si="269"/>
        <v>140662</v>
      </c>
      <c r="GB526" s="39">
        <f t="shared" si="270"/>
        <v>900835</v>
      </c>
      <c r="GC526" s="39">
        <f t="shared" si="271"/>
        <v>0</v>
      </c>
      <c r="GD526" s="39">
        <f t="shared" si="272"/>
        <v>0</v>
      </c>
      <c r="GE526" s="39">
        <f t="shared" si="273"/>
        <v>0</v>
      </c>
      <c r="GF526" s="39"/>
      <c r="GG526" s="39"/>
      <c r="GH526" s="39">
        <f t="shared" si="274"/>
        <v>0</v>
      </c>
      <c r="GI526" s="39">
        <f t="shared" si="275"/>
        <v>0</v>
      </c>
      <c r="GJ526" s="39">
        <f t="shared" si="281"/>
        <v>4526893</v>
      </c>
      <c r="GK526" s="39"/>
      <c r="GL526" s="39">
        <f t="shared" si="277"/>
        <v>0</v>
      </c>
      <c r="GM526" s="39"/>
      <c r="GN526" s="39">
        <f t="shared" si="261"/>
        <v>0</v>
      </c>
      <c r="GO526" s="40">
        <f t="shared" si="278"/>
        <v>860110</v>
      </c>
      <c r="GP526" s="40">
        <f t="shared" si="279"/>
        <v>5387003</v>
      </c>
      <c r="GQ526" s="40">
        <f t="shared" si="280"/>
        <v>5387003</v>
      </c>
      <c r="GR526" s="39" t="str">
        <f>IFERROR(VLOOKUP(CONCATENATE(C526,R526,S526),'Clientes Afectados'!$L$4:$M$249,2,0),"NO")</f>
        <v>NO</v>
      </c>
      <c r="GS526" s="64">
        <f t="shared" si="282"/>
        <v>28</v>
      </c>
      <c r="GT526" s="39" t="e">
        <f>+IF(GS526&gt;#REF!,"SI","NO")</f>
        <v>#REF!</v>
      </c>
    </row>
    <row r="527" spans="1:202" x14ac:dyDescent="0.25">
      <c r="A527" s="35">
        <v>42767</v>
      </c>
      <c r="B527" s="36">
        <v>1594986</v>
      </c>
      <c r="C527" s="36">
        <v>1459358</v>
      </c>
      <c r="D527" s="36">
        <v>1459358</v>
      </c>
      <c r="E527" s="37" t="s">
        <v>275</v>
      </c>
      <c r="F527" s="37" t="s">
        <v>229</v>
      </c>
      <c r="G527" s="37" t="s">
        <v>276</v>
      </c>
      <c r="H527" s="85" t="s">
        <v>231</v>
      </c>
      <c r="I527" s="37" t="s">
        <v>232</v>
      </c>
      <c r="J527" s="37" t="s">
        <v>233</v>
      </c>
      <c r="K527" s="37" t="s">
        <v>234</v>
      </c>
      <c r="L527" s="37" t="s">
        <v>235</v>
      </c>
      <c r="M527" s="37" t="s">
        <v>252</v>
      </c>
      <c r="N527" s="37" t="s">
        <v>253</v>
      </c>
      <c r="O527" s="37" t="s">
        <v>253</v>
      </c>
      <c r="P527" s="37" t="s">
        <v>239</v>
      </c>
      <c r="Q527" s="37" t="s">
        <v>240</v>
      </c>
      <c r="R527" s="38">
        <v>42741</v>
      </c>
      <c r="S527" s="38">
        <v>42769</v>
      </c>
      <c r="T527" s="38">
        <v>42773</v>
      </c>
      <c r="U527" s="36">
        <v>190378042</v>
      </c>
      <c r="V527" s="36">
        <v>42444</v>
      </c>
      <c r="W527" s="36">
        <v>0</v>
      </c>
      <c r="X527" s="36">
        <v>14768</v>
      </c>
      <c r="Y527" s="36">
        <v>0</v>
      </c>
      <c r="Z527" s="36">
        <v>0</v>
      </c>
      <c r="AA527" s="36">
        <v>0</v>
      </c>
      <c r="AB527" s="36">
        <v>0</v>
      </c>
      <c r="AC527" s="36">
        <v>0</v>
      </c>
      <c r="AD527" s="36">
        <v>100</v>
      </c>
      <c r="AE527" s="36">
        <v>125</v>
      </c>
      <c r="AF527" s="36">
        <v>99</v>
      </c>
      <c r="AG527" s="36">
        <v>94</v>
      </c>
      <c r="AH527" s="36">
        <v>0</v>
      </c>
      <c r="AI527" s="36">
        <v>1274</v>
      </c>
      <c r="AJ527" s="36">
        <v>0</v>
      </c>
      <c r="AK527" s="36">
        <v>3043740</v>
      </c>
      <c r="AL527" s="36"/>
      <c r="AM527" s="36"/>
      <c r="AN527" s="36">
        <v>0</v>
      </c>
      <c r="AO527" s="36"/>
      <c r="AP527" s="36"/>
      <c r="AQ527" s="36">
        <v>0</v>
      </c>
      <c r="AR527" s="36">
        <v>0</v>
      </c>
      <c r="AS527" s="36">
        <v>0</v>
      </c>
      <c r="AT527" s="36">
        <v>62782</v>
      </c>
      <c r="AU527" s="36">
        <v>0</v>
      </c>
      <c r="AV527" s="36">
        <v>0</v>
      </c>
      <c r="AW527" s="36"/>
      <c r="AX527" s="36">
        <v>0</v>
      </c>
      <c r="AY527" s="36">
        <v>78072</v>
      </c>
      <c r="AZ527" s="36">
        <v>543181</v>
      </c>
      <c r="BA527" s="36">
        <v>0</v>
      </c>
      <c r="BB527" s="36">
        <v>0</v>
      </c>
      <c r="BC527" s="36">
        <v>0</v>
      </c>
      <c r="BD527" s="36">
        <v>0</v>
      </c>
      <c r="BE527" s="36">
        <v>0</v>
      </c>
      <c r="BF527" s="36">
        <v>0</v>
      </c>
      <c r="BG527" s="36">
        <v>0</v>
      </c>
      <c r="BH527" s="36">
        <v>0</v>
      </c>
      <c r="BI527" s="36">
        <v>0</v>
      </c>
      <c r="BJ527" s="36">
        <v>0</v>
      </c>
      <c r="BK527" s="36">
        <v>0</v>
      </c>
      <c r="BL527" s="36">
        <v>0</v>
      </c>
      <c r="BM527" s="36">
        <v>0</v>
      </c>
      <c r="BN527" s="36">
        <v>0</v>
      </c>
      <c r="BO527" s="36">
        <v>0</v>
      </c>
      <c r="BP527" s="36">
        <v>0</v>
      </c>
      <c r="BQ527" s="36">
        <v>0</v>
      </c>
      <c r="BR527" s="36">
        <v>0</v>
      </c>
      <c r="BS527" s="36">
        <v>0</v>
      </c>
      <c r="BT527" s="36">
        <v>0</v>
      </c>
      <c r="BU527" s="36">
        <v>0</v>
      </c>
      <c r="BV527" s="36">
        <v>0</v>
      </c>
      <c r="BW527" s="36">
        <v>0</v>
      </c>
      <c r="BX527" s="36">
        <v>0</v>
      </c>
      <c r="BY527" s="36">
        <v>0</v>
      </c>
      <c r="BZ527" s="36">
        <v>0</v>
      </c>
      <c r="CA527" s="36">
        <v>0</v>
      </c>
      <c r="CB527" s="36">
        <v>0</v>
      </c>
      <c r="CC527" s="36">
        <v>0</v>
      </c>
      <c r="CD527" s="36">
        <v>3133656</v>
      </c>
      <c r="CE527" s="36">
        <v>3729051</v>
      </c>
      <c r="CF527" s="36">
        <v>0</v>
      </c>
      <c r="CG527" s="36">
        <v>595395</v>
      </c>
      <c r="CH527" s="36">
        <v>0</v>
      </c>
      <c r="CI527" s="36">
        <v>0</v>
      </c>
      <c r="CJ527" s="36">
        <v>0</v>
      </c>
      <c r="CK527" s="36">
        <v>0</v>
      </c>
      <c r="CL527" s="36">
        <v>595395</v>
      </c>
      <c r="CM527" s="36">
        <v>-3729051</v>
      </c>
      <c r="CN527" s="36">
        <v>0</v>
      </c>
      <c r="CO527" s="36">
        <v>0</v>
      </c>
      <c r="CP527" s="36">
        <v>0</v>
      </c>
      <c r="CQ527" s="36">
        <v>0</v>
      </c>
      <c r="CR527" s="36">
        <v>0</v>
      </c>
      <c r="CS527" s="36">
        <v>0</v>
      </c>
      <c r="CT527" s="36">
        <v>0</v>
      </c>
      <c r="CU527" s="36">
        <v>0</v>
      </c>
      <c r="CV527" s="36">
        <v>0</v>
      </c>
      <c r="CW527" s="36">
        <v>0</v>
      </c>
      <c r="CX527" s="36">
        <v>0</v>
      </c>
      <c r="CY527" s="36">
        <v>0</v>
      </c>
      <c r="CZ527" s="36">
        <v>0</v>
      </c>
      <c r="DA527" s="36">
        <v>0</v>
      </c>
      <c r="DB527" s="36">
        <v>0</v>
      </c>
      <c r="DC527" s="36">
        <v>0</v>
      </c>
      <c r="DD527" s="36">
        <v>0</v>
      </c>
      <c r="DE527" s="36">
        <v>-3729051</v>
      </c>
      <c r="DF527" s="36">
        <v>0</v>
      </c>
      <c r="DG527" s="36">
        <v>0</v>
      </c>
      <c r="DH527" s="36">
        <v>0</v>
      </c>
      <c r="DI527" s="36">
        <v>0</v>
      </c>
      <c r="DJ527" s="36">
        <v>0</v>
      </c>
      <c r="DK527" s="36">
        <v>0</v>
      </c>
      <c r="DL527" s="36">
        <v>0</v>
      </c>
      <c r="DM527" s="36">
        <v>0</v>
      </c>
      <c r="DN527" s="36">
        <v>0</v>
      </c>
      <c r="DO527" s="36">
        <v>0</v>
      </c>
      <c r="DP527" s="36">
        <v>0</v>
      </c>
      <c r="DQ527" s="36">
        <v>0</v>
      </c>
      <c r="DR527" s="36">
        <v>0</v>
      </c>
      <c r="DS527" s="36">
        <v>0</v>
      </c>
      <c r="DT527" s="36">
        <v>0</v>
      </c>
      <c r="DU527" s="36">
        <v>0</v>
      </c>
      <c r="DV527" s="36">
        <v>0</v>
      </c>
      <c r="DW527" s="36">
        <v>0</v>
      </c>
      <c r="DX527" s="36">
        <v>0</v>
      </c>
      <c r="DY527" s="36">
        <v>0</v>
      </c>
      <c r="DZ527" s="36">
        <v>0</v>
      </c>
      <c r="EA527" s="36">
        <v>0</v>
      </c>
      <c r="EB527" s="36">
        <v>0</v>
      </c>
      <c r="EC527" s="36">
        <v>0</v>
      </c>
      <c r="ED527" s="36">
        <v>0</v>
      </c>
      <c r="EE527" s="36">
        <v>0</v>
      </c>
      <c r="EF527" s="36">
        <v>0</v>
      </c>
      <c r="EG527" s="36">
        <v>0</v>
      </c>
      <c r="EH527" s="36">
        <v>0</v>
      </c>
      <c r="EI527" s="36">
        <v>0</v>
      </c>
      <c r="EJ527" s="36">
        <v>0</v>
      </c>
      <c r="EK527" s="36">
        <v>0</v>
      </c>
      <c r="EL527" s="36">
        <v>0</v>
      </c>
      <c r="EM527" s="36">
        <v>0</v>
      </c>
      <c r="EN527" s="36">
        <v>0</v>
      </c>
      <c r="EO527" s="36">
        <v>0</v>
      </c>
      <c r="EP527" s="36">
        <v>0</v>
      </c>
      <c r="EQ527" s="36">
        <v>0</v>
      </c>
      <c r="ER527" s="36">
        <v>0</v>
      </c>
      <c r="ES527" s="36">
        <v>0</v>
      </c>
      <c r="ET527" s="36">
        <v>0</v>
      </c>
      <c r="EU527" s="36">
        <v>0</v>
      </c>
      <c r="EV527" s="36">
        <v>0</v>
      </c>
      <c r="EW527" s="36">
        <v>0</v>
      </c>
      <c r="EX527" s="36">
        <v>0</v>
      </c>
      <c r="EY527" s="36">
        <v>0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0</v>
      </c>
      <c r="FF527" s="36">
        <v>0</v>
      </c>
      <c r="FG527" s="36">
        <v>0</v>
      </c>
      <c r="FH527" s="36">
        <v>0</v>
      </c>
      <c r="FI527" s="36">
        <v>0</v>
      </c>
      <c r="FJ527" s="36">
        <v>0</v>
      </c>
      <c r="FK527" s="36">
        <v>0</v>
      </c>
      <c r="FL527" s="36">
        <v>0</v>
      </c>
      <c r="FM527" s="36">
        <v>0</v>
      </c>
      <c r="FN527" s="36">
        <v>0</v>
      </c>
      <c r="FO527" s="36">
        <v>0</v>
      </c>
      <c r="FP527" s="36">
        <v>0</v>
      </c>
      <c r="FQ527" s="36">
        <v>595395</v>
      </c>
      <c r="FR527" s="36">
        <v>0</v>
      </c>
      <c r="FS527" s="37"/>
      <c r="FT527" s="39">
        <f t="shared" si="262"/>
        <v>0</v>
      </c>
      <c r="FU527" s="39">
        <f t="shared" si="263"/>
        <v>1071</v>
      </c>
      <c r="FV527" s="39">
        <f t="shared" si="264"/>
        <v>0</v>
      </c>
      <c r="FW527" s="39">
        <f t="shared" si="265"/>
        <v>2557765</v>
      </c>
      <c r="FX527" s="39">
        <f t="shared" si="266"/>
        <v>0</v>
      </c>
      <c r="FY527" s="39">
        <f t="shared" si="267"/>
        <v>52758</v>
      </c>
      <c r="FZ527" s="39">
        <f t="shared" si="268"/>
        <v>0</v>
      </c>
      <c r="GA527" s="39">
        <f t="shared" si="269"/>
        <v>65607</v>
      </c>
      <c r="GB527" s="39">
        <f t="shared" si="270"/>
        <v>456455</v>
      </c>
      <c r="GC527" s="39">
        <f t="shared" si="271"/>
        <v>0</v>
      </c>
      <c r="GD527" s="39">
        <f t="shared" si="272"/>
        <v>0</v>
      </c>
      <c r="GE527" s="39">
        <f t="shared" si="273"/>
        <v>0</v>
      </c>
      <c r="GF527" s="39"/>
      <c r="GG527" s="39"/>
      <c r="GH527" s="39">
        <f t="shared" si="274"/>
        <v>0</v>
      </c>
      <c r="GI527" s="39">
        <f t="shared" si="275"/>
        <v>0</v>
      </c>
      <c r="GJ527" s="39">
        <f t="shared" si="281"/>
        <v>3133656</v>
      </c>
      <c r="GK527" s="39"/>
      <c r="GL527" s="39">
        <f t="shared" si="277"/>
        <v>0</v>
      </c>
      <c r="GM527" s="39"/>
      <c r="GN527" s="39">
        <f t="shared" si="261"/>
        <v>0</v>
      </c>
      <c r="GO527" s="40">
        <f t="shared" si="278"/>
        <v>595395</v>
      </c>
      <c r="GP527" s="40">
        <f t="shared" si="279"/>
        <v>3729051</v>
      </c>
      <c r="GQ527" s="40">
        <f t="shared" si="280"/>
        <v>3729051</v>
      </c>
      <c r="GR527" s="39" t="str">
        <f>IFERROR(VLOOKUP(CONCATENATE(C527,R527,S527),'Clientes Afectados'!$L$4:$M$249,2,0),"NO")</f>
        <v>NO</v>
      </c>
      <c r="GS527" s="64">
        <f t="shared" si="282"/>
        <v>28</v>
      </c>
      <c r="GT527" s="39" t="e">
        <f>+IF(GS527&gt;#REF!,"SI","NO")</f>
        <v>#REF!</v>
      </c>
    </row>
    <row r="528" spans="1:202" x14ac:dyDescent="0.25">
      <c r="A528" s="35">
        <v>42767</v>
      </c>
      <c r="B528" s="36">
        <v>1594986</v>
      </c>
      <c r="C528" s="36">
        <v>1486848</v>
      </c>
      <c r="D528" s="36">
        <v>1486848</v>
      </c>
      <c r="E528" s="37" t="s">
        <v>352</v>
      </c>
      <c r="F528" s="37" t="s">
        <v>229</v>
      </c>
      <c r="G528" s="37" t="s">
        <v>336</v>
      </c>
      <c r="H528" s="85" t="s">
        <v>231</v>
      </c>
      <c r="I528" s="37" t="s">
        <v>232</v>
      </c>
      <c r="J528" s="37" t="s">
        <v>337</v>
      </c>
      <c r="K528" s="37" t="s">
        <v>234</v>
      </c>
      <c r="L528" s="37" t="s">
        <v>235</v>
      </c>
      <c r="M528" s="37" t="s">
        <v>338</v>
      </c>
      <c r="N528" s="37" t="s">
        <v>339</v>
      </c>
      <c r="O528" s="37" t="s">
        <v>339</v>
      </c>
      <c r="P528" s="37" t="s">
        <v>239</v>
      </c>
      <c r="Q528" s="37" t="s">
        <v>240</v>
      </c>
      <c r="R528" s="38">
        <v>42741</v>
      </c>
      <c r="S528" s="38">
        <v>42769</v>
      </c>
      <c r="T528" s="38">
        <v>42773</v>
      </c>
      <c r="U528" s="36">
        <v>190378042</v>
      </c>
      <c r="V528" s="36">
        <v>179470</v>
      </c>
      <c r="W528" s="36">
        <v>0</v>
      </c>
      <c r="X528" s="36">
        <v>45080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498</v>
      </c>
      <c r="AE528" s="36">
        <v>550</v>
      </c>
      <c r="AF528" s="36">
        <v>465</v>
      </c>
      <c r="AG528" s="36">
        <v>367</v>
      </c>
      <c r="AH528" s="36">
        <v>0</v>
      </c>
      <c r="AI528" s="36">
        <v>1274</v>
      </c>
      <c r="AJ528" s="36">
        <v>0</v>
      </c>
      <c r="AK528" s="36">
        <v>12870134</v>
      </c>
      <c r="AL528" s="36"/>
      <c r="AM528" s="36"/>
      <c r="AN528" s="36">
        <v>0</v>
      </c>
      <c r="AO528" s="36"/>
      <c r="AP528" s="36"/>
      <c r="AQ528" s="36">
        <v>0</v>
      </c>
      <c r="AR528" s="36">
        <v>0</v>
      </c>
      <c r="AS528" s="36">
        <v>0</v>
      </c>
      <c r="AT528" s="36">
        <v>265466</v>
      </c>
      <c r="AU528" s="36">
        <v>0</v>
      </c>
      <c r="AV528" s="36">
        <v>0</v>
      </c>
      <c r="AW528" s="36"/>
      <c r="AX528" s="36">
        <v>0</v>
      </c>
      <c r="AY528" s="36">
        <v>584516</v>
      </c>
      <c r="AZ528" s="36">
        <v>2296000</v>
      </c>
      <c r="BA528" s="36">
        <v>0</v>
      </c>
      <c r="BB528" s="36">
        <v>0</v>
      </c>
      <c r="BC528" s="36">
        <v>0</v>
      </c>
      <c r="BD528" s="36">
        <v>0</v>
      </c>
      <c r="BE528" s="36">
        <v>0</v>
      </c>
      <c r="BF528" s="36">
        <v>0</v>
      </c>
      <c r="BG528" s="36">
        <v>0</v>
      </c>
      <c r="BH528" s="36">
        <v>0</v>
      </c>
      <c r="BI528" s="36">
        <v>0</v>
      </c>
      <c r="BJ528" s="36">
        <v>0</v>
      </c>
      <c r="BK528" s="36">
        <v>0</v>
      </c>
      <c r="BL528" s="36">
        <v>0</v>
      </c>
      <c r="BM528" s="36">
        <v>0</v>
      </c>
      <c r="BN528" s="36">
        <v>0</v>
      </c>
      <c r="BO528" s="36">
        <v>0</v>
      </c>
      <c r="BP528" s="36">
        <v>0</v>
      </c>
      <c r="BQ528" s="36">
        <v>0</v>
      </c>
      <c r="BR528" s="36">
        <v>0</v>
      </c>
      <c r="BS528" s="36">
        <v>0</v>
      </c>
      <c r="BT528" s="36">
        <v>0</v>
      </c>
      <c r="BU528" s="36">
        <v>0</v>
      </c>
      <c r="BV528" s="36">
        <v>0</v>
      </c>
      <c r="BW528" s="36">
        <v>0</v>
      </c>
      <c r="BX528" s="36">
        <v>0</v>
      </c>
      <c r="BY528" s="36">
        <v>0</v>
      </c>
      <c r="BZ528" s="36">
        <v>0</v>
      </c>
      <c r="CA528" s="36">
        <v>0</v>
      </c>
      <c r="CB528" s="36">
        <v>0</v>
      </c>
      <c r="CC528" s="36">
        <v>0</v>
      </c>
      <c r="CD528" s="36">
        <v>13459993</v>
      </c>
      <c r="CE528" s="36">
        <v>16017392</v>
      </c>
      <c r="CF528" s="36">
        <v>0</v>
      </c>
      <c r="CG528" s="36">
        <v>2557399</v>
      </c>
      <c r="CH528" s="36">
        <v>0</v>
      </c>
      <c r="CI528" s="36">
        <v>0</v>
      </c>
      <c r="CJ528" s="36">
        <v>0</v>
      </c>
      <c r="CK528" s="36">
        <v>0</v>
      </c>
      <c r="CL528" s="36">
        <v>2557399</v>
      </c>
      <c r="CM528" s="36">
        <v>-16017392</v>
      </c>
      <c r="CN528" s="36">
        <v>0</v>
      </c>
      <c r="CO528" s="36">
        <v>0</v>
      </c>
      <c r="CP528" s="36">
        <v>0</v>
      </c>
      <c r="CQ528" s="36">
        <v>0</v>
      </c>
      <c r="CR528" s="36">
        <v>0</v>
      </c>
      <c r="CS528" s="36">
        <v>0</v>
      </c>
      <c r="CT528" s="36">
        <v>0</v>
      </c>
      <c r="CU528" s="36">
        <v>0</v>
      </c>
      <c r="CV528" s="36">
        <v>0</v>
      </c>
      <c r="CW528" s="36">
        <v>0</v>
      </c>
      <c r="CX528" s="36">
        <v>0</v>
      </c>
      <c r="CY528" s="36">
        <v>0</v>
      </c>
      <c r="CZ528" s="36">
        <v>0</v>
      </c>
      <c r="DA528" s="36">
        <v>0</v>
      </c>
      <c r="DB528" s="36">
        <v>0</v>
      </c>
      <c r="DC528" s="36">
        <v>0</v>
      </c>
      <c r="DD528" s="36">
        <v>0</v>
      </c>
      <c r="DE528" s="36">
        <v>-16017392</v>
      </c>
      <c r="DF528" s="36">
        <v>0</v>
      </c>
      <c r="DG528" s="36">
        <v>0</v>
      </c>
      <c r="DH528" s="36">
        <v>0</v>
      </c>
      <c r="DI528" s="36">
        <v>0</v>
      </c>
      <c r="DJ528" s="36">
        <v>0</v>
      </c>
      <c r="DK528" s="36">
        <v>0</v>
      </c>
      <c r="DL528" s="36">
        <v>0</v>
      </c>
      <c r="DM528" s="36">
        <v>0</v>
      </c>
      <c r="DN528" s="36">
        <v>0</v>
      </c>
      <c r="DO528" s="36">
        <v>0</v>
      </c>
      <c r="DP528" s="36">
        <v>0</v>
      </c>
      <c r="DQ528" s="36">
        <v>0</v>
      </c>
      <c r="DR528" s="36">
        <v>0</v>
      </c>
      <c r="DS528" s="36">
        <v>0</v>
      </c>
      <c r="DT528" s="36">
        <v>0</v>
      </c>
      <c r="DU528" s="36">
        <v>0</v>
      </c>
      <c r="DV528" s="36">
        <v>0</v>
      </c>
      <c r="DW528" s="36">
        <v>0</v>
      </c>
      <c r="DX528" s="36">
        <v>0</v>
      </c>
      <c r="DY528" s="36">
        <v>0</v>
      </c>
      <c r="DZ528" s="36">
        <v>0</v>
      </c>
      <c r="EA528" s="36">
        <v>0</v>
      </c>
      <c r="EB528" s="36">
        <v>0</v>
      </c>
      <c r="EC528" s="36">
        <v>0</v>
      </c>
      <c r="ED528" s="36">
        <v>0</v>
      </c>
      <c r="EE528" s="36">
        <v>0</v>
      </c>
      <c r="EF528" s="36">
        <v>0</v>
      </c>
      <c r="EG528" s="36">
        <v>0</v>
      </c>
      <c r="EH528" s="36">
        <v>0</v>
      </c>
      <c r="EI528" s="36">
        <v>0</v>
      </c>
      <c r="EJ528" s="36">
        <v>0</v>
      </c>
      <c r="EK528" s="36">
        <v>0</v>
      </c>
      <c r="EL528" s="36">
        <v>0</v>
      </c>
      <c r="EM528" s="36">
        <v>0</v>
      </c>
      <c r="EN528" s="36">
        <v>0</v>
      </c>
      <c r="EO528" s="36">
        <v>0</v>
      </c>
      <c r="EP528" s="36">
        <v>0</v>
      </c>
      <c r="EQ528" s="36">
        <v>0</v>
      </c>
      <c r="ER528" s="36">
        <v>0</v>
      </c>
      <c r="ES528" s="36">
        <v>0</v>
      </c>
      <c r="ET528" s="36">
        <v>0</v>
      </c>
      <c r="EU528" s="36">
        <v>0</v>
      </c>
      <c r="EV528" s="36">
        <v>0</v>
      </c>
      <c r="EW528" s="36">
        <v>0</v>
      </c>
      <c r="EX528" s="36">
        <v>0</v>
      </c>
      <c r="EY528" s="36">
        <v>0</v>
      </c>
      <c r="EZ528" s="36">
        <v>0</v>
      </c>
      <c r="FA528" s="36">
        <v>0</v>
      </c>
      <c r="FB528" s="36">
        <v>0</v>
      </c>
      <c r="FC528" s="36">
        <v>0</v>
      </c>
      <c r="FD528" s="36">
        <v>0</v>
      </c>
      <c r="FE528" s="36">
        <v>0</v>
      </c>
      <c r="FF528" s="36">
        <v>0</v>
      </c>
      <c r="FG528" s="36">
        <v>0</v>
      </c>
      <c r="FH528" s="36">
        <v>0</v>
      </c>
      <c r="FI528" s="36">
        <v>0</v>
      </c>
      <c r="FJ528" s="36">
        <v>0</v>
      </c>
      <c r="FK528" s="36">
        <v>0</v>
      </c>
      <c r="FL528" s="36">
        <v>0</v>
      </c>
      <c r="FM528" s="36">
        <v>0</v>
      </c>
      <c r="FN528" s="36">
        <v>0</v>
      </c>
      <c r="FO528" s="36">
        <v>0</v>
      </c>
      <c r="FP528" s="36">
        <v>0</v>
      </c>
      <c r="FQ528" s="36">
        <v>2557399</v>
      </c>
      <c r="FR528" s="36">
        <v>0</v>
      </c>
      <c r="FS528" s="37"/>
      <c r="FT528" s="39">
        <f t="shared" si="262"/>
        <v>0</v>
      </c>
      <c r="FU528" s="39">
        <f t="shared" si="263"/>
        <v>1071</v>
      </c>
      <c r="FV528" s="39">
        <f t="shared" si="264"/>
        <v>0</v>
      </c>
      <c r="FW528" s="39">
        <f t="shared" si="265"/>
        <v>10815239</v>
      </c>
      <c r="FX528" s="39">
        <f t="shared" si="266"/>
        <v>0</v>
      </c>
      <c r="FY528" s="39">
        <f t="shared" si="267"/>
        <v>223081</v>
      </c>
      <c r="FZ528" s="39">
        <f t="shared" si="268"/>
        <v>0</v>
      </c>
      <c r="GA528" s="39">
        <f t="shared" si="269"/>
        <v>491190</v>
      </c>
      <c r="GB528" s="39">
        <f t="shared" si="270"/>
        <v>1929412</v>
      </c>
      <c r="GC528" s="39">
        <f t="shared" si="271"/>
        <v>0</v>
      </c>
      <c r="GD528" s="39">
        <f t="shared" si="272"/>
        <v>0</v>
      </c>
      <c r="GE528" s="39">
        <f t="shared" si="273"/>
        <v>0</v>
      </c>
      <c r="GF528" s="39"/>
      <c r="GG528" s="39"/>
      <c r="GH528" s="39">
        <f t="shared" si="274"/>
        <v>0</v>
      </c>
      <c r="GI528" s="39">
        <f t="shared" si="275"/>
        <v>0</v>
      </c>
      <c r="GJ528" s="39">
        <f t="shared" si="281"/>
        <v>13459993</v>
      </c>
      <c r="GK528" s="39"/>
      <c r="GL528" s="39">
        <f t="shared" si="277"/>
        <v>0</v>
      </c>
      <c r="GM528" s="39"/>
      <c r="GN528" s="39">
        <f t="shared" si="261"/>
        <v>0</v>
      </c>
      <c r="GO528" s="40">
        <f t="shared" si="278"/>
        <v>2557399</v>
      </c>
      <c r="GP528" s="40">
        <f t="shared" si="279"/>
        <v>16017392</v>
      </c>
      <c r="GQ528" s="40">
        <f t="shared" si="280"/>
        <v>16017392</v>
      </c>
      <c r="GR528" s="39" t="str">
        <f>IFERROR(VLOOKUP(CONCATENATE(C528,R528,S528),'Clientes Afectados'!$L$4:$M$249,2,0),"NO")</f>
        <v>NO</v>
      </c>
      <c r="GS528" s="64">
        <f t="shared" si="282"/>
        <v>28</v>
      </c>
      <c r="GT528" s="39" t="e">
        <f>+IF(GS528&gt;#REF!,"SI","NO")</f>
        <v>#REF!</v>
      </c>
    </row>
    <row r="529" spans="1:202" x14ac:dyDescent="0.25">
      <c r="A529" s="35">
        <v>42767</v>
      </c>
      <c r="B529" s="36">
        <v>1594986</v>
      </c>
      <c r="C529" s="36">
        <v>1493531</v>
      </c>
      <c r="D529" s="36">
        <v>1493531</v>
      </c>
      <c r="E529" s="37" t="s">
        <v>277</v>
      </c>
      <c r="F529" s="37" t="s">
        <v>258</v>
      </c>
      <c r="G529" s="37" t="s">
        <v>278</v>
      </c>
      <c r="H529" s="85" t="s">
        <v>231</v>
      </c>
      <c r="I529" s="37" t="s">
        <v>262</v>
      </c>
      <c r="J529" s="37" t="s">
        <v>233</v>
      </c>
      <c r="K529" s="37" t="s">
        <v>234</v>
      </c>
      <c r="L529" s="37" t="s">
        <v>235</v>
      </c>
      <c r="M529" s="37" t="s">
        <v>279</v>
      </c>
      <c r="N529" s="37" t="s">
        <v>280</v>
      </c>
      <c r="O529" s="37" t="s">
        <v>241</v>
      </c>
      <c r="P529" s="37" t="s">
        <v>281</v>
      </c>
      <c r="Q529" s="37" t="s">
        <v>240</v>
      </c>
      <c r="R529" s="38">
        <v>42741</v>
      </c>
      <c r="S529" s="38">
        <v>42769</v>
      </c>
      <c r="T529" s="38">
        <v>42773</v>
      </c>
      <c r="U529" s="36">
        <v>190378042</v>
      </c>
      <c r="V529" s="36">
        <v>33160</v>
      </c>
      <c r="W529" s="36">
        <v>0</v>
      </c>
      <c r="X529" s="36">
        <v>7465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91</v>
      </c>
      <c r="AE529" s="36">
        <v>98</v>
      </c>
      <c r="AF529" s="36">
        <v>91</v>
      </c>
      <c r="AG529" s="36">
        <v>51</v>
      </c>
      <c r="AH529" s="36">
        <v>82018</v>
      </c>
      <c r="AI529" s="36">
        <v>1274</v>
      </c>
      <c r="AJ529" s="36">
        <v>0</v>
      </c>
      <c r="AK529" s="36">
        <v>2377966</v>
      </c>
      <c r="AL529" s="36"/>
      <c r="AM529" s="36"/>
      <c r="AN529" s="36">
        <v>0</v>
      </c>
      <c r="AO529" s="36"/>
      <c r="AP529" s="36"/>
      <c r="AQ529" s="36">
        <v>0</v>
      </c>
      <c r="AR529" s="36">
        <v>0</v>
      </c>
      <c r="AS529" s="36">
        <v>0</v>
      </c>
      <c r="AT529" s="36">
        <v>49049</v>
      </c>
      <c r="AU529" s="36">
        <v>0</v>
      </c>
      <c r="AV529" s="36">
        <v>0</v>
      </c>
      <c r="AW529" s="36"/>
      <c r="AX529" s="36">
        <v>0</v>
      </c>
      <c r="AY529" s="36">
        <v>61209</v>
      </c>
      <c r="AZ529" s="36">
        <v>296020</v>
      </c>
      <c r="BA529" s="36">
        <v>0</v>
      </c>
      <c r="BB529" s="36">
        <v>0</v>
      </c>
      <c r="BC529" s="36">
        <v>0</v>
      </c>
      <c r="BD529" s="36">
        <v>0</v>
      </c>
      <c r="BE529" s="36">
        <v>0</v>
      </c>
      <c r="BF529" s="36">
        <v>0</v>
      </c>
      <c r="BG529" s="36">
        <v>0</v>
      </c>
      <c r="BH529" s="36">
        <v>0</v>
      </c>
      <c r="BI529" s="36">
        <v>0</v>
      </c>
      <c r="BJ529" s="36">
        <v>0</v>
      </c>
      <c r="BK529" s="36">
        <v>0</v>
      </c>
      <c r="BL529" s="36">
        <v>0</v>
      </c>
      <c r="BM529" s="36">
        <v>0</v>
      </c>
      <c r="BN529" s="36">
        <v>0</v>
      </c>
      <c r="BO529" s="36">
        <v>0</v>
      </c>
      <c r="BP529" s="36">
        <v>0</v>
      </c>
      <c r="BQ529" s="36">
        <v>0</v>
      </c>
      <c r="BR529" s="36">
        <v>0</v>
      </c>
      <c r="BS529" s="36">
        <v>0</v>
      </c>
      <c r="BT529" s="36">
        <v>0</v>
      </c>
      <c r="BU529" s="36">
        <v>0</v>
      </c>
      <c r="BV529" s="36">
        <v>0</v>
      </c>
      <c r="BW529" s="36">
        <v>0</v>
      </c>
      <c r="BX529" s="36">
        <v>0</v>
      </c>
      <c r="BY529" s="36">
        <v>0</v>
      </c>
      <c r="BZ529" s="36">
        <v>0</v>
      </c>
      <c r="CA529" s="36">
        <v>0</v>
      </c>
      <c r="CB529" s="36">
        <v>0</v>
      </c>
      <c r="CC529" s="36">
        <v>0</v>
      </c>
      <c r="CD529" s="36">
        <v>2409695</v>
      </c>
      <c r="CE529" s="36">
        <v>2867537</v>
      </c>
      <c r="CF529" s="36">
        <v>0</v>
      </c>
      <c r="CG529" s="36">
        <v>457842</v>
      </c>
      <c r="CH529" s="36">
        <v>0</v>
      </c>
      <c r="CI529" s="36">
        <v>0</v>
      </c>
      <c r="CJ529" s="36">
        <v>0</v>
      </c>
      <c r="CK529" s="36">
        <v>0</v>
      </c>
      <c r="CL529" s="36">
        <v>457842</v>
      </c>
      <c r="CM529" s="36">
        <v>-2867537</v>
      </c>
      <c r="CN529" s="36">
        <v>0</v>
      </c>
      <c r="CO529" s="36">
        <v>0</v>
      </c>
      <c r="CP529" s="36">
        <v>0</v>
      </c>
      <c r="CQ529" s="36">
        <v>0</v>
      </c>
      <c r="CR529" s="36">
        <v>0</v>
      </c>
      <c r="CS529" s="36">
        <v>0</v>
      </c>
      <c r="CT529" s="36">
        <v>0</v>
      </c>
      <c r="CU529" s="36">
        <v>0</v>
      </c>
      <c r="CV529" s="36">
        <v>0</v>
      </c>
      <c r="CW529" s="36">
        <v>0</v>
      </c>
      <c r="CX529" s="36">
        <v>0</v>
      </c>
      <c r="CY529" s="36">
        <v>0</v>
      </c>
      <c r="CZ529" s="36">
        <v>0</v>
      </c>
      <c r="DA529" s="36">
        <v>0</v>
      </c>
      <c r="DB529" s="36">
        <v>0</v>
      </c>
      <c r="DC529" s="36">
        <v>0</v>
      </c>
      <c r="DD529" s="36">
        <v>0</v>
      </c>
      <c r="DE529" s="36">
        <v>-2867537</v>
      </c>
      <c r="DF529" s="36">
        <v>0</v>
      </c>
      <c r="DG529" s="36">
        <v>0</v>
      </c>
      <c r="DH529" s="36">
        <v>0</v>
      </c>
      <c r="DI529" s="36">
        <v>0</v>
      </c>
      <c r="DJ529" s="36">
        <v>0</v>
      </c>
      <c r="DK529" s="36">
        <v>0</v>
      </c>
      <c r="DL529" s="36">
        <v>0</v>
      </c>
      <c r="DM529" s="36">
        <v>0</v>
      </c>
      <c r="DN529" s="36">
        <v>0</v>
      </c>
      <c r="DO529" s="36">
        <v>0</v>
      </c>
      <c r="DP529" s="36">
        <v>0</v>
      </c>
      <c r="DQ529" s="36">
        <v>0</v>
      </c>
      <c r="DR529" s="36">
        <v>0</v>
      </c>
      <c r="DS529" s="36">
        <v>0</v>
      </c>
      <c r="DT529" s="36">
        <v>0</v>
      </c>
      <c r="DU529" s="36">
        <v>0</v>
      </c>
      <c r="DV529" s="36">
        <v>0</v>
      </c>
      <c r="DW529" s="36">
        <v>0</v>
      </c>
      <c r="DX529" s="36">
        <v>0</v>
      </c>
      <c r="DY529" s="36">
        <v>0</v>
      </c>
      <c r="DZ529" s="36">
        <v>0</v>
      </c>
      <c r="EA529" s="36">
        <v>0</v>
      </c>
      <c r="EB529" s="36">
        <v>0</v>
      </c>
      <c r="EC529" s="36">
        <v>0</v>
      </c>
      <c r="ED529" s="36">
        <v>0</v>
      </c>
      <c r="EE529" s="36">
        <v>0</v>
      </c>
      <c r="EF529" s="36">
        <v>0</v>
      </c>
      <c r="EG529" s="36">
        <v>0</v>
      </c>
      <c r="EH529" s="36">
        <v>0</v>
      </c>
      <c r="EI529" s="36">
        <v>0</v>
      </c>
      <c r="EJ529" s="36">
        <v>0</v>
      </c>
      <c r="EK529" s="36">
        <v>0</v>
      </c>
      <c r="EL529" s="36">
        <v>0</v>
      </c>
      <c r="EM529" s="36">
        <v>0</v>
      </c>
      <c r="EN529" s="36">
        <v>0</v>
      </c>
      <c r="EO529" s="36">
        <v>0</v>
      </c>
      <c r="EP529" s="36">
        <v>0</v>
      </c>
      <c r="EQ529" s="36">
        <v>0</v>
      </c>
      <c r="ER529" s="36">
        <v>0</v>
      </c>
      <c r="ES529" s="36">
        <v>0</v>
      </c>
      <c r="ET529" s="36">
        <v>0</v>
      </c>
      <c r="EU529" s="36">
        <v>0</v>
      </c>
      <c r="EV529" s="36">
        <v>0</v>
      </c>
      <c r="EW529" s="36">
        <v>0</v>
      </c>
      <c r="EX529" s="36">
        <v>0</v>
      </c>
      <c r="EY529" s="36">
        <v>0</v>
      </c>
      <c r="EZ529" s="36">
        <v>0</v>
      </c>
      <c r="FA529" s="36">
        <v>0</v>
      </c>
      <c r="FB529" s="36">
        <v>0</v>
      </c>
      <c r="FC529" s="36">
        <v>0</v>
      </c>
      <c r="FD529" s="36">
        <v>0</v>
      </c>
      <c r="FE529" s="36">
        <v>0</v>
      </c>
      <c r="FF529" s="36">
        <v>0</v>
      </c>
      <c r="FG529" s="36">
        <v>0</v>
      </c>
      <c r="FH529" s="36">
        <v>0</v>
      </c>
      <c r="FI529" s="36">
        <v>0</v>
      </c>
      <c r="FJ529" s="36">
        <v>0</v>
      </c>
      <c r="FK529" s="36">
        <v>0</v>
      </c>
      <c r="FL529" s="36">
        <v>0</v>
      </c>
      <c r="FM529" s="36">
        <v>0</v>
      </c>
      <c r="FN529" s="36">
        <v>0</v>
      </c>
      <c r="FO529" s="36">
        <v>0</v>
      </c>
      <c r="FP529" s="36">
        <v>0</v>
      </c>
      <c r="FQ529" s="36">
        <v>457842</v>
      </c>
      <c r="FR529" s="36">
        <v>0</v>
      </c>
      <c r="FS529" s="37"/>
      <c r="FT529" s="39">
        <f t="shared" si="262"/>
        <v>68923</v>
      </c>
      <c r="FU529" s="39">
        <f t="shared" si="263"/>
        <v>1071</v>
      </c>
      <c r="FV529" s="39">
        <f t="shared" si="264"/>
        <v>0</v>
      </c>
      <c r="FW529" s="39">
        <f t="shared" si="265"/>
        <v>1998291</v>
      </c>
      <c r="FX529" s="39">
        <f t="shared" si="266"/>
        <v>0</v>
      </c>
      <c r="FY529" s="39">
        <f t="shared" si="267"/>
        <v>41218</v>
      </c>
      <c r="FZ529" s="39">
        <f t="shared" si="268"/>
        <v>0</v>
      </c>
      <c r="GA529" s="39">
        <f t="shared" si="269"/>
        <v>51436</v>
      </c>
      <c r="GB529" s="39">
        <f t="shared" si="270"/>
        <v>248756</v>
      </c>
      <c r="GC529" s="39">
        <f t="shared" si="271"/>
        <v>0</v>
      </c>
      <c r="GD529" s="39">
        <f t="shared" si="272"/>
        <v>0</v>
      </c>
      <c r="GE529" s="39">
        <f t="shared" si="273"/>
        <v>0</v>
      </c>
      <c r="GF529" s="39"/>
      <c r="GG529" s="39"/>
      <c r="GH529" s="39">
        <f t="shared" si="274"/>
        <v>0</v>
      </c>
      <c r="GI529" s="39">
        <f t="shared" si="275"/>
        <v>0</v>
      </c>
      <c r="GJ529" s="39">
        <f t="shared" si="281"/>
        <v>2409695</v>
      </c>
      <c r="GK529" s="39"/>
      <c r="GL529" s="39">
        <f t="shared" si="277"/>
        <v>0</v>
      </c>
      <c r="GM529" s="39"/>
      <c r="GN529" s="39">
        <f t="shared" ref="GN529:GN592" si="283">BT529++EZ529+FA529+DK529</f>
        <v>0</v>
      </c>
      <c r="GO529" s="40">
        <f t="shared" si="278"/>
        <v>457842</v>
      </c>
      <c r="GP529" s="40">
        <f t="shared" si="279"/>
        <v>2867537</v>
      </c>
      <c r="GQ529" s="40">
        <f t="shared" si="280"/>
        <v>2867537</v>
      </c>
      <c r="GR529" s="39" t="str">
        <f>IFERROR(VLOOKUP(CONCATENATE(C529,R529,S529),'Clientes Afectados'!$L$4:$M$249,2,0),"NO")</f>
        <v>NO</v>
      </c>
      <c r="GS529" s="64">
        <f t="shared" si="282"/>
        <v>28</v>
      </c>
      <c r="GT529" s="39" t="e">
        <f>+IF(GS529&gt;#REF!,"SI","NO")</f>
        <v>#REF!</v>
      </c>
    </row>
    <row r="530" spans="1:202" x14ac:dyDescent="0.25">
      <c r="A530" s="35">
        <v>42767</v>
      </c>
      <c r="B530" s="36">
        <v>1594986</v>
      </c>
      <c r="C530" s="36">
        <v>2510800</v>
      </c>
      <c r="D530" s="36">
        <v>2510800</v>
      </c>
      <c r="E530" s="37" t="s">
        <v>353</v>
      </c>
      <c r="F530" s="37" t="s">
        <v>305</v>
      </c>
      <c r="G530" s="37" t="s">
        <v>341</v>
      </c>
      <c r="H530" s="85" t="s">
        <v>231</v>
      </c>
      <c r="I530" s="37" t="s">
        <v>232</v>
      </c>
      <c r="J530" s="37" t="s">
        <v>233</v>
      </c>
      <c r="K530" s="37" t="s">
        <v>234</v>
      </c>
      <c r="L530" s="37" t="s">
        <v>235</v>
      </c>
      <c r="M530" s="37" t="s">
        <v>279</v>
      </c>
      <c r="N530" s="37" t="s">
        <v>330</v>
      </c>
      <c r="O530" s="37" t="s">
        <v>330</v>
      </c>
      <c r="P530" s="37" t="s">
        <v>239</v>
      </c>
      <c r="Q530" s="37" t="s">
        <v>240</v>
      </c>
      <c r="R530" s="38">
        <v>42741</v>
      </c>
      <c r="S530" s="38">
        <v>42769</v>
      </c>
      <c r="T530" s="38">
        <v>42773</v>
      </c>
      <c r="U530" s="36">
        <v>190378042</v>
      </c>
      <c r="V530" s="36">
        <v>101934</v>
      </c>
      <c r="W530" s="36">
        <v>0</v>
      </c>
      <c r="X530" s="36">
        <v>23840</v>
      </c>
      <c r="Y530" s="36">
        <v>0</v>
      </c>
      <c r="Z530" s="36">
        <v>0</v>
      </c>
      <c r="AA530" s="36">
        <v>0</v>
      </c>
      <c r="AB530" s="36">
        <v>0</v>
      </c>
      <c r="AC530" s="36">
        <v>0</v>
      </c>
      <c r="AD530" s="36">
        <v>202</v>
      </c>
      <c r="AE530" s="36">
        <v>215</v>
      </c>
      <c r="AF530" s="36">
        <v>202</v>
      </c>
      <c r="AG530" s="36">
        <v>168</v>
      </c>
      <c r="AH530" s="36">
        <v>0</v>
      </c>
      <c r="AI530" s="36">
        <v>1274</v>
      </c>
      <c r="AJ530" s="36">
        <v>0</v>
      </c>
      <c r="AK530" s="36">
        <v>7309881</v>
      </c>
      <c r="AL530" s="36"/>
      <c r="AM530" s="36"/>
      <c r="AN530" s="36">
        <v>0</v>
      </c>
      <c r="AO530" s="36"/>
      <c r="AP530" s="36"/>
      <c r="AQ530" s="36">
        <v>0</v>
      </c>
      <c r="AR530" s="36">
        <v>0</v>
      </c>
      <c r="AS530" s="36">
        <v>0</v>
      </c>
      <c r="AT530" s="36">
        <v>150778</v>
      </c>
      <c r="AU530" s="36">
        <v>0</v>
      </c>
      <c r="AV530" s="36">
        <v>0</v>
      </c>
      <c r="AW530" s="36"/>
      <c r="AX530" s="36">
        <v>0</v>
      </c>
      <c r="AY530" s="36">
        <v>134597</v>
      </c>
      <c r="AZ530" s="36">
        <v>965656</v>
      </c>
      <c r="BA530" s="36">
        <v>0</v>
      </c>
      <c r="BB530" s="36">
        <v>0</v>
      </c>
      <c r="BC530" s="36">
        <v>0</v>
      </c>
      <c r="BD530" s="36">
        <v>0</v>
      </c>
      <c r="BE530" s="36">
        <v>0</v>
      </c>
      <c r="BF530" s="36">
        <v>0</v>
      </c>
      <c r="BG530" s="36">
        <v>0</v>
      </c>
      <c r="BH530" s="36">
        <v>0</v>
      </c>
      <c r="BI530" s="36">
        <v>0</v>
      </c>
      <c r="BJ530" s="36">
        <v>0</v>
      </c>
      <c r="BK530" s="36">
        <v>0</v>
      </c>
      <c r="BL530" s="36">
        <v>0</v>
      </c>
      <c r="BM530" s="36">
        <v>0</v>
      </c>
      <c r="BN530" s="36">
        <v>0</v>
      </c>
      <c r="BO530" s="36">
        <v>0</v>
      </c>
      <c r="BP530" s="36">
        <v>0</v>
      </c>
      <c r="BQ530" s="36">
        <v>0</v>
      </c>
      <c r="BR530" s="36">
        <v>0</v>
      </c>
      <c r="BS530" s="36">
        <v>0</v>
      </c>
      <c r="BT530" s="36">
        <v>0</v>
      </c>
      <c r="BU530" s="36">
        <v>0</v>
      </c>
      <c r="BV530" s="36">
        <v>0</v>
      </c>
      <c r="BW530" s="36">
        <v>0</v>
      </c>
      <c r="BX530" s="36">
        <v>0</v>
      </c>
      <c r="BY530" s="36">
        <v>0</v>
      </c>
      <c r="BZ530" s="36">
        <v>0</v>
      </c>
      <c r="CA530" s="36">
        <v>0</v>
      </c>
      <c r="CB530" s="36">
        <v>0</v>
      </c>
      <c r="CC530" s="36">
        <v>0</v>
      </c>
      <c r="CD530" s="36">
        <v>7195115</v>
      </c>
      <c r="CE530" s="36">
        <v>8562187</v>
      </c>
      <c r="CF530" s="36">
        <v>0</v>
      </c>
      <c r="CG530" s="36">
        <v>1367072</v>
      </c>
      <c r="CH530" s="36">
        <v>0</v>
      </c>
      <c r="CI530" s="36">
        <v>0</v>
      </c>
      <c r="CJ530" s="36">
        <v>0</v>
      </c>
      <c r="CK530" s="36">
        <v>0</v>
      </c>
      <c r="CL530" s="36">
        <v>1367072</v>
      </c>
      <c r="CM530" s="36">
        <v>-8562187</v>
      </c>
      <c r="CN530" s="36">
        <v>0</v>
      </c>
      <c r="CO530" s="36">
        <v>0</v>
      </c>
      <c r="CP530" s="36">
        <v>0</v>
      </c>
      <c r="CQ530" s="36">
        <v>0</v>
      </c>
      <c r="CR530" s="36">
        <v>0</v>
      </c>
      <c r="CS530" s="36">
        <v>0</v>
      </c>
      <c r="CT530" s="36">
        <v>0</v>
      </c>
      <c r="CU530" s="36">
        <v>0</v>
      </c>
      <c r="CV530" s="36">
        <v>0</v>
      </c>
      <c r="CW530" s="36">
        <v>0</v>
      </c>
      <c r="CX530" s="36">
        <v>0</v>
      </c>
      <c r="CY530" s="36">
        <v>0</v>
      </c>
      <c r="CZ530" s="36">
        <v>0</v>
      </c>
      <c r="DA530" s="36">
        <v>0</v>
      </c>
      <c r="DB530" s="36">
        <v>0</v>
      </c>
      <c r="DC530" s="36">
        <v>0</v>
      </c>
      <c r="DD530" s="36">
        <v>0</v>
      </c>
      <c r="DE530" s="36">
        <v>-8562187</v>
      </c>
      <c r="DF530" s="36">
        <v>0</v>
      </c>
      <c r="DG530" s="36">
        <v>0</v>
      </c>
      <c r="DH530" s="36">
        <v>0</v>
      </c>
      <c r="DI530" s="36">
        <v>0</v>
      </c>
      <c r="DJ530" s="36">
        <v>0</v>
      </c>
      <c r="DK530" s="36">
        <v>0</v>
      </c>
      <c r="DL530" s="36">
        <v>0</v>
      </c>
      <c r="DM530" s="36">
        <v>0</v>
      </c>
      <c r="DN530" s="36">
        <v>0</v>
      </c>
      <c r="DO530" s="36">
        <v>0</v>
      </c>
      <c r="DP530" s="36">
        <v>0</v>
      </c>
      <c r="DQ530" s="36">
        <v>0</v>
      </c>
      <c r="DR530" s="36">
        <v>0</v>
      </c>
      <c r="DS530" s="36">
        <v>0</v>
      </c>
      <c r="DT530" s="36">
        <v>0</v>
      </c>
      <c r="DU530" s="36">
        <v>0</v>
      </c>
      <c r="DV530" s="36">
        <v>0</v>
      </c>
      <c r="DW530" s="36">
        <v>0</v>
      </c>
      <c r="DX530" s="36">
        <v>0</v>
      </c>
      <c r="DY530" s="36">
        <v>0</v>
      </c>
      <c r="DZ530" s="36">
        <v>0</v>
      </c>
      <c r="EA530" s="36">
        <v>0</v>
      </c>
      <c r="EB530" s="36">
        <v>0</v>
      </c>
      <c r="EC530" s="36">
        <v>0</v>
      </c>
      <c r="ED530" s="36">
        <v>0</v>
      </c>
      <c r="EE530" s="36">
        <v>0</v>
      </c>
      <c r="EF530" s="36">
        <v>0</v>
      </c>
      <c r="EG530" s="36">
        <v>0</v>
      </c>
      <c r="EH530" s="36">
        <v>0</v>
      </c>
      <c r="EI530" s="36">
        <v>0</v>
      </c>
      <c r="EJ530" s="36">
        <v>0</v>
      </c>
      <c r="EK530" s="36">
        <v>0</v>
      </c>
      <c r="EL530" s="36">
        <v>0</v>
      </c>
      <c r="EM530" s="36">
        <v>0</v>
      </c>
      <c r="EN530" s="36">
        <v>0</v>
      </c>
      <c r="EO530" s="36">
        <v>0</v>
      </c>
      <c r="EP530" s="36">
        <v>0</v>
      </c>
      <c r="EQ530" s="36">
        <v>0</v>
      </c>
      <c r="ER530" s="36">
        <v>0</v>
      </c>
      <c r="ES530" s="36">
        <v>0</v>
      </c>
      <c r="ET530" s="36">
        <v>0</v>
      </c>
      <c r="EU530" s="36">
        <v>0</v>
      </c>
      <c r="EV530" s="36">
        <v>0</v>
      </c>
      <c r="EW530" s="36">
        <v>0</v>
      </c>
      <c r="EX530" s="36">
        <v>0</v>
      </c>
      <c r="EY530" s="36">
        <v>0</v>
      </c>
      <c r="EZ530" s="36">
        <v>0</v>
      </c>
      <c r="FA530" s="36">
        <v>0</v>
      </c>
      <c r="FB530" s="36">
        <v>0</v>
      </c>
      <c r="FC530" s="36">
        <v>0</v>
      </c>
      <c r="FD530" s="36">
        <v>0</v>
      </c>
      <c r="FE530" s="36">
        <v>0</v>
      </c>
      <c r="FF530" s="36">
        <v>0</v>
      </c>
      <c r="FG530" s="36">
        <v>0</v>
      </c>
      <c r="FH530" s="36">
        <v>0</v>
      </c>
      <c r="FI530" s="36">
        <v>0</v>
      </c>
      <c r="FJ530" s="36">
        <v>0</v>
      </c>
      <c r="FK530" s="36">
        <v>0</v>
      </c>
      <c r="FL530" s="36">
        <v>0</v>
      </c>
      <c r="FM530" s="36">
        <v>0</v>
      </c>
      <c r="FN530" s="36">
        <v>0</v>
      </c>
      <c r="FO530" s="36">
        <v>0</v>
      </c>
      <c r="FP530" s="36">
        <v>0</v>
      </c>
      <c r="FQ530" s="36">
        <v>1367072</v>
      </c>
      <c r="FR530" s="36">
        <v>0</v>
      </c>
      <c r="FS530" s="37"/>
      <c r="FT530" s="39">
        <f t="shared" si="262"/>
        <v>0</v>
      </c>
      <c r="FU530" s="39">
        <f t="shared" si="263"/>
        <v>1071</v>
      </c>
      <c r="FV530" s="39">
        <f t="shared" si="264"/>
        <v>0</v>
      </c>
      <c r="FW530" s="39">
        <f t="shared" si="265"/>
        <v>6142757</v>
      </c>
      <c r="FX530" s="39">
        <f t="shared" si="266"/>
        <v>0</v>
      </c>
      <c r="FY530" s="39">
        <f t="shared" si="267"/>
        <v>126704</v>
      </c>
      <c r="FZ530" s="39">
        <f t="shared" si="268"/>
        <v>0</v>
      </c>
      <c r="GA530" s="39">
        <f t="shared" si="269"/>
        <v>113107</v>
      </c>
      <c r="GB530" s="39">
        <f t="shared" si="270"/>
        <v>811476</v>
      </c>
      <c r="GC530" s="39">
        <f t="shared" si="271"/>
        <v>0</v>
      </c>
      <c r="GD530" s="39">
        <f t="shared" si="272"/>
        <v>0</v>
      </c>
      <c r="GE530" s="39">
        <f t="shared" si="273"/>
        <v>0</v>
      </c>
      <c r="GF530" s="39"/>
      <c r="GG530" s="39"/>
      <c r="GH530" s="39">
        <f t="shared" si="274"/>
        <v>0</v>
      </c>
      <c r="GI530" s="39">
        <f t="shared" si="275"/>
        <v>0</v>
      </c>
      <c r="GJ530" s="39">
        <f t="shared" si="281"/>
        <v>7195115</v>
      </c>
      <c r="GK530" s="39"/>
      <c r="GL530" s="39">
        <f t="shared" si="277"/>
        <v>0</v>
      </c>
      <c r="GM530" s="39"/>
      <c r="GN530" s="39">
        <f t="shared" si="283"/>
        <v>0</v>
      </c>
      <c r="GO530" s="40">
        <f t="shared" si="278"/>
        <v>1367072</v>
      </c>
      <c r="GP530" s="40">
        <f t="shared" si="279"/>
        <v>8562187</v>
      </c>
      <c r="GQ530" s="40">
        <f t="shared" si="280"/>
        <v>8562187</v>
      </c>
      <c r="GR530" s="39" t="str">
        <f>IFERROR(VLOOKUP(CONCATENATE(C530,R530,S530),'Clientes Afectados'!$L$4:$M$249,2,0),"NO")</f>
        <v>NO</v>
      </c>
      <c r="GS530" s="64">
        <f t="shared" si="282"/>
        <v>28</v>
      </c>
      <c r="GT530" s="39" t="e">
        <f>+IF(GS530&gt;#REF!,"SI","NO")</f>
        <v>#REF!</v>
      </c>
    </row>
    <row r="531" spans="1:202" x14ac:dyDescent="0.25">
      <c r="A531" s="35">
        <v>42767</v>
      </c>
      <c r="B531" s="36">
        <v>1594986</v>
      </c>
      <c r="C531" s="36">
        <v>2797207</v>
      </c>
      <c r="D531" s="36">
        <v>2797207</v>
      </c>
      <c r="E531" s="37" t="s">
        <v>282</v>
      </c>
      <c r="F531" s="37" t="s">
        <v>305</v>
      </c>
      <c r="G531" s="37" t="s">
        <v>284</v>
      </c>
      <c r="H531" s="85" t="s">
        <v>285</v>
      </c>
      <c r="I531" s="37" t="s">
        <v>286</v>
      </c>
      <c r="J531" s="37" t="s">
        <v>233</v>
      </c>
      <c r="K531" s="37" t="s">
        <v>234</v>
      </c>
      <c r="L531" s="37" t="s">
        <v>235</v>
      </c>
      <c r="M531" s="37" t="s">
        <v>245</v>
      </c>
      <c r="N531" s="37" t="s">
        <v>246</v>
      </c>
      <c r="O531" s="37" t="s">
        <v>246</v>
      </c>
      <c r="P531" s="37" t="s">
        <v>281</v>
      </c>
      <c r="Q531" s="37" t="s">
        <v>240</v>
      </c>
      <c r="R531" s="38">
        <v>42741</v>
      </c>
      <c r="S531" s="38">
        <v>42769</v>
      </c>
      <c r="T531" s="38">
        <v>42773</v>
      </c>
      <c r="U531" s="36">
        <v>190378042</v>
      </c>
      <c r="V531" s="36">
        <v>27338</v>
      </c>
      <c r="W531" s="36">
        <v>0</v>
      </c>
      <c r="X531" s="36">
        <v>8101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44</v>
      </c>
      <c r="AE531" s="36">
        <v>44</v>
      </c>
      <c r="AF531" s="36">
        <v>44</v>
      </c>
      <c r="AG531" s="36">
        <v>43</v>
      </c>
      <c r="AH531" s="36">
        <v>0</v>
      </c>
      <c r="AI531" s="36">
        <v>1274</v>
      </c>
      <c r="AJ531" s="36">
        <v>0</v>
      </c>
      <c r="AK531" s="36">
        <v>2065741</v>
      </c>
      <c r="AL531" s="36"/>
      <c r="AM531" s="36"/>
      <c r="AN531" s="36">
        <v>0</v>
      </c>
      <c r="AO531" s="36"/>
      <c r="AP531" s="36"/>
      <c r="AQ531" s="36">
        <v>0</v>
      </c>
      <c r="AR531" s="36">
        <v>0</v>
      </c>
      <c r="AS531" s="36">
        <v>0</v>
      </c>
      <c r="AT531" s="36">
        <v>40437</v>
      </c>
      <c r="AU531" s="36">
        <v>0</v>
      </c>
      <c r="AV531" s="36">
        <v>0</v>
      </c>
      <c r="AW531" s="36"/>
      <c r="AX531" s="36">
        <v>0</v>
      </c>
      <c r="AY531" s="36">
        <v>86805</v>
      </c>
      <c r="AZ531" s="36">
        <v>375334</v>
      </c>
      <c r="BA531" s="36">
        <v>0</v>
      </c>
      <c r="BB531" s="36">
        <v>0</v>
      </c>
      <c r="BC531" s="36">
        <v>0</v>
      </c>
      <c r="BD531" s="36">
        <v>0</v>
      </c>
      <c r="BE531" s="36">
        <v>0</v>
      </c>
      <c r="BF531" s="36">
        <v>0</v>
      </c>
      <c r="BG531" s="36">
        <v>0</v>
      </c>
      <c r="BH531" s="36">
        <v>0</v>
      </c>
      <c r="BI531" s="36">
        <v>0</v>
      </c>
      <c r="BJ531" s="36">
        <v>0</v>
      </c>
      <c r="BK531" s="36">
        <v>0</v>
      </c>
      <c r="BL531" s="36">
        <v>0</v>
      </c>
      <c r="BM531" s="36">
        <v>0</v>
      </c>
      <c r="BN531" s="36">
        <v>0</v>
      </c>
      <c r="BO531" s="36">
        <v>0</v>
      </c>
      <c r="BP531" s="36">
        <v>0</v>
      </c>
      <c r="BQ531" s="36">
        <v>0</v>
      </c>
      <c r="BR531" s="36">
        <v>0</v>
      </c>
      <c r="BS531" s="36">
        <v>0</v>
      </c>
      <c r="BT531" s="36">
        <v>0</v>
      </c>
      <c r="BU531" s="36">
        <v>0</v>
      </c>
      <c r="BV531" s="36">
        <v>0</v>
      </c>
      <c r="BW531" s="36">
        <v>0</v>
      </c>
      <c r="BX531" s="36">
        <v>0</v>
      </c>
      <c r="BY531" s="36">
        <v>0</v>
      </c>
      <c r="BZ531" s="36">
        <v>0</v>
      </c>
      <c r="CA531" s="36">
        <v>0</v>
      </c>
      <c r="CB531" s="36">
        <v>0</v>
      </c>
      <c r="CC531" s="36">
        <v>0</v>
      </c>
      <c r="CD531" s="36">
        <v>2159321</v>
      </c>
      <c r="CE531" s="36">
        <v>2569592</v>
      </c>
      <c r="CF531" s="36">
        <v>0</v>
      </c>
      <c r="CG531" s="36">
        <v>410271</v>
      </c>
      <c r="CH531" s="36">
        <v>0</v>
      </c>
      <c r="CI531" s="36">
        <v>0</v>
      </c>
      <c r="CJ531" s="36">
        <v>0</v>
      </c>
      <c r="CK531" s="36">
        <v>0</v>
      </c>
      <c r="CL531" s="36">
        <v>410271</v>
      </c>
      <c r="CM531" s="36">
        <v>-2569592</v>
      </c>
      <c r="CN531" s="36">
        <v>0</v>
      </c>
      <c r="CO531" s="36">
        <v>0</v>
      </c>
      <c r="CP531" s="36">
        <v>0</v>
      </c>
      <c r="CQ531" s="36">
        <v>0</v>
      </c>
      <c r="CR531" s="36">
        <v>0</v>
      </c>
      <c r="CS531" s="36">
        <v>0</v>
      </c>
      <c r="CT531" s="36">
        <v>0</v>
      </c>
      <c r="CU531" s="36">
        <v>0</v>
      </c>
      <c r="CV531" s="36">
        <v>0</v>
      </c>
      <c r="CW531" s="36">
        <v>0</v>
      </c>
      <c r="CX531" s="36">
        <v>0</v>
      </c>
      <c r="CY531" s="36">
        <v>0</v>
      </c>
      <c r="CZ531" s="36">
        <v>0</v>
      </c>
      <c r="DA531" s="36">
        <v>0</v>
      </c>
      <c r="DB531" s="36">
        <v>0</v>
      </c>
      <c r="DC531" s="36">
        <v>0</v>
      </c>
      <c r="DD531" s="36">
        <v>0</v>
      </c>
      <c r="DE531" s="36">
        <v>-2569592</v>
      </c>
      <c r="DF531" s="36">
        <v>0</v>
      </c>
      <c r="DG531" s="36">
        <v>0</v>
      </c>
      <c r="DH531" s="36">
        <v>0</v>
      </c>
      <c r="DI531" s="36">
        <v>0</v>
      </c>
      <c r="DJ531" s="36">
        <v>0</v>
      </c>
      <c r="DK531" s="36">
        <v>0</v>
      </c>
      <c r="DL531" s="36">
        <v>0</v>
      </c>
      <c r="DM531" s="36">
        <v>0</v>
      </c>
      <c r="DN531" s="36">
        <v>0</v>
      </c>
      <c r="DO531" s="36">
        <v>0</v>
      </c>
      <c r="DP531" s="36">
        <v>0</v>
      </c>
      <c r="DQ531" s="36">
        <v>0</v>
      </c>
      <c r="DR531" s="36">
        <v>0</v>
      </c>
      <c r="DS531" s="36">
        <v>0</v>
      </c>
      <c r="DT531" s="36">
        <v>0</v>
      </c>
      <c r="DU531" s="36">
        <v>0</v>
      </c>
      <c r="DV531" s="36">
        <v>0</v>
      </c>
      <c r="DW531" s="36">
        <v>0</v>
      </c>
      <c r="DX531" s="36">
        <v>0</v>
      </c>
      <c r="DY531" s="36">
        <v>0</v>
      </c>
      <c r="DZ531" s="36">
        <v>0</v>
      </c>
      <c r="EA531" s="36">
        <v>0</v>
      </c>
      <c r="EB531" s="36">
        <v>0</v>
      </c>
      <c r="EC531" s="36">
        <v>0</v>
      </c>
      <c r="ED531" s="36">
        <v>0</v>
      </c>
      <c r="EE531" s="36">
        <v>0</v>
      </c>
      <c r="EF531" s="36">
        <v>0</v>
      </c>
      <c r="EG531" s="36">
        <v>0</v>
      </c>
      <c r="EH531" s="36">
        <v>0</v>
      </c>
      <c r="EI531" s="36">
        <v>0</v>
      </c>
      <c r="EJ531" s="36">
        <v>0</v>
      </c>
      <c r="EK531" s="36">
        <v>0</v>
      </c>
      <c r="EL531" s="36">
        <v>0</v>
      </c>
      <c r="EM531" s="36">
        <v>0</v>
      </c>
      <c r="EN531" s="36">
        <v>0</v>
      </c>
      <c r="EO531" s="36">
        <v>0</v>
      </c>
      <c r="EP531" s="36">
        <v>0</v>
      </c>
      <c r="EQ531" s="36">
        <v>0</v>
      </c>
      <c r="ER531" s="36">
        <v>0</v>
      </c>
      <c r="ES531" s="36">
        <v>0</v>
      </c>
      <c r="ET531" s="36">
        <v>0</v>
      </c>
      <c r="EU531" s="36">
        <v>0</v>
      </c>
      <c r="EV531" s="36">
        <v>0</v>
      </c>
      <c r="EW531" s="36">
        <v>0</v>
      </c>
      <c r="EX531" s="36">
        <v>0</v>
      </c>
      <c r="EY531" s="36">
        <v>0</v>
      </c>
      <c r="EZ531" s="36">
        <v>0</v>
      </c>
      <c r="FA531" s="36">
        <v>0</v>
      </c>
      <c r="FB531" s="36">
        <v>0</v>
      </c>
      <c r="FC531" s="36">
        <v>0</v>
      </c>
      <c r="FD531" s="36">
        <v>0</v>
      </c>
      <c r="FE531" s="36">
        <v>0</v>
      </c>
      <c r="FF531" s="36">
        <v>0</v>
      </c>
      <c r="FG531" s="36">
        <v>0</v>
      </c>
      <c r="FH531" s="36">
        <v>0</v>
      </c>
      <c r="FI531" s="36">
        <v>0</v>
      </c>
      <c r="FJ531" s="36">
        <v>0</v>
      </c>
      <c r="FK531" s="36">
        <v>0</v>
      </c>
      <c r="FL531" s="36">
        <v>0</v>
      </c>
      <c r="FM531" s="36">
        <v>0</v>
      </c>
      <c r="FN531" s="36">
        <v>0</v>
      </c>
      <c r="FO531" s="36">
        <v>0</v>
      </c>
      <c r="FP531" s="36">
        <v>0</v>
      </c>
      <c r="FQ531" s="36">
        <v>410271</v>
      </c>
      <c r="FR531" s="36">
        <v>0</v>
      </c>
      <c r="FS531" s="37"/>
      <c r="FT531" s="39">
        <f t="shared" si="262"/>
        <v>0</v>
      </c>
      <c r="FU531" s="39">
        <f t="shared" si="263"/>
        <v>1071</v>
      </c>
      <c r="FV531" s="39">
        <f t="shared" si="264"/>
        <v>0</v>
      </c>
      <c r="FW531" s="39">
        <f t="shared" si="265"/>
        <v>1735917</v>
      </c>
      <c r="FX531" s="39">
        <f t="shared" si="266"/>
        <v>0</v>
      </c>
      <c r="FY531" s="39">
        <f t="shared" si="267"/>
        <v>33981</v>
      </c>
      <c r="FZ531" s="39">
        <f t="shared" si="268"/>
        <v>0</v>
      </c>
      <c r="GA531" s="39">
        <f t="shared" si="269"/>
        <v>72945</v>
      </c>
      <c r="GB531" s="39">
        <f t="shared" si="270"/>
        <v>315407</v>
      </c>
      <c r="GC531" s="39">
        <f t="shared" si="271"/>
        <v>0</v>
      </c>
      <c r="GD531" s="39">
        <f t="shared" si="272"/>
        <v>0</v>
      </c>
      <c r="GE531" s="39">
        <f t="shared" si="273"/>
        <v>0</v>
      </c>
      <c r="GF531" s="39"/>
      <c r="GG531" s="39"/>
      <c r="GH531" s="39">
        <f t="shared" si="274"/>
        <v>0</v>
      </c>
      <c r="GI531" s="39">
        <f t="shared" si="275"/>
        <v>0</v>
      </c>
      <c r="GJ531" s="39">
        <f t="shared" si="281"/>
        <v>2159321</v>
      </c>
      <c r="GK531" s="39"/>
      <c r="GL531" s="39">
        <f t="shared" si="277"/>
        <v>0</v>
      </c>
      <c r="GM531" s="39"/>
      <c r="GN531" s="39">
        <f t="shared" si="283"/>
        <v>0</v>
      </c>
      <c r="GO531" s="40">
        <f t="shared" si="278"/>
        <v>410271</v>
      </c>
      <c r="GP531" s="40">
        <f t="shared" si="279"/>
        <v>2569592</v>
      </c>
      <c r="GQ531" s="40">
        <f t="shared" si="280"/>
        <v>2569592</v>
      </c>
      <c r="GR531" s="39" t="str">
        <f>IFERROR(VLOOKUP(CONCATENATE(C531,R531,S531),'Clientes Afectados'!$L$4:$M$249,2,0),"NO")</f>
        <v>NO</v>
      </c>
      <c r="GS531" s="64">
        <f t="shared" si="282"/>
        <v>28</v>
      </c>
      <c r="GT531" s="39" t="e">
        <f>+IF(GS531&gt;#REF!,"SI","NO")</f>
        <v>#REF!</v>
      </c>
    </row>
    <row r="532" spans="1:202" x14ac:dyDescent="0.25">
      <c r="A532" s="35">
        <v>42736</v>
      </c>
      <c r="B532" s="36">
        <v>1594986</v>
      </c>
      <c r="C532" s="36">
        <v>532954</v>
      </c>
      <c r="D532" s="36">
        <v>532954</v>
      </c>
      <c r="E532" s="37" t="s">
        <v>342</v>
      </c>
      <c r="F532" s="37" t="s">
        <v>229</v>
      </c>
      <c r="G532" s="37" t="s">
        <v>309</v>
      </c>
      <c r="H532" s="85" t="s">
        <v>231</v>
      </c>
      <c r="I532" s="37" t="s">
        <v>310</v>
      </c>
      <c r="J532" s="37" t="s">
        <v>233</v>
      </c>
      <c r="K532" s="37" t="s">
        <v>234</v>
      </c>
      <c r="L532" s="37" t="s">
        <v>235</v>
      </c>
      <c r="M532" s="37" t="s">
        <v>311</v>
      </c>
      <c r="N532" s="37" t="s">
        <v>236</v>
      </c>
      <c r="O532" s="37" t="s">
        <v>236</v>
      </c>
      <c r="P532" s="37" t="s">
        <v>239</v>
      </c>
      <c r="Q532" s="37" t="s">
        <v>240</v>
      </c>
      <c r="R532" s="38">
        <v>42709</v>
      </c>
      <c r="S532" s="38">
        <v>42741</v>
      </c>
      <c r="T532" s="38">
        <v>42744</v>
      </c>
      <c r="U532" s="36">
        <v>188695504</v>
      </c>
      <c r="V532" s="36">
        <v>101095</v>
      </c>
      <c r="W532" s="36">
        <v>0</v>
      </c>
      <c r="X532" s="36">
        <v>23307</v>
      </c>
      <c r="Y532" s="36">
        <v>0</v>
      </c>
      <c r="Z532" s="36">
        <v>0</v>
      </c>
      <c r="AA532" s="36">
        <v>0</v>
      </c>
      <c r="AB532" s="36">
        <v>0</v>
      </c>
      <c r="AC532" s="36">
        <v>0</v>
      </c>
      <c r="AD532" s="36">
        <v>213</v>
      </c>
      <c r="AE532" s="36">
        <v>244</v>
      </c>
      <c r="AF532" s="36">
        <v>162</v>
      </c>
      <c r="AG532" s="36">
        <v>209</v>
      </c>
      <c r="AH532" s="36">
        <v>120113</v>
      </c>
      <c r="AI532" s="36">
        <v>1264</v>
      </c>
      <c r="AJ532" s="36">
        <v>0</v>
      </c>
      <c r="AK532" s="36">
        <v>7249714</v>
      </c>
      <c r="AL532" s="36"/>
      <c r="AM532" s="36"/>
      <c r="AN532" s="36">
        <v>0</v>
      </c>
      <c r="AO532" s="36"/>
      <c r="AP532" s="36"/>
      <c r="AQ532" s="36">
        <v>0</v>
      </c>
      <c r="AR532" s="36">
        <v>0</v>
      </c>
      <c r="AS532" s="36">
        <v>0</v>
      </c>
      <c r="AT532" s="36">
        <v>149537</v>
      </c>
      <c r="AU532" s="36">
        <v>0</v>
      </c>
      <c r="AV532" s="36">
        <v>0</v>
      </c>
      <c r="AW532" s="36"/>
      <c r="AX532" s="36">
        <v>0</v>
      </c>
      <c r="AY532" s="36">
        <v>151084</v>
      </c>
      <c r="AZ532" s="36">
        <v>1202604</v>
      </c>
      <c r="BA532" s="36">
        <v>0</v>
      </c>
      <c r="BB532" s="36">
        <v>0</v>
      </c>
      <c r="BC532" s="36">
        <v>0</v>
      </c>
      <c r="BD532" s="36">
        <v>0</v>
      </c>
      <c r="BE532" s="36">
        <v>0</v>
      </c>
      <c r="BF532" s="36">
        <v>0</v>
      </c>
      <c r="BG532" s="36">
        <v>0</v>
      </c>
      <c r="BH532" s="36">
        <v>0</v>
      </c>
      <c r="BI532" s="36">
        <v>0</v>
      </c>
      <c r="BJ532" s="36">
        <v>0</v>
      </c>
      <c r="BK532" s="36">
        <v>0</v>
      </c>
      <c r="BL532" s="36">
        <v>0</v>
      </c>
      <c r="BM532" s="36">
        <v>0</v>
      </c>
      <c r="BN532" s="36">
        <v>0</v>
      </c>
      <c r="BO532" s="36">
        <v>0</v>
      </c>
      <c r="BP532" s="36">
        <v>0</v>
      </c>
      <c r="BQ532" s="36">
        <v>0</v>
      </c>
      <c r="BR532" s="36">
        <v>0</v>
      </c>
      <c r="BS532" s="36">
        <v>0</v>
      </c>
      <c r="BT532" s="36">
        <v>0</v>
      </c>
      <c r="BU532" s="36">
        <v>0</v>
      </c>
      <c r="BV532" s="36">
        <v>0</v>
      </c>
      <c r="BW532" s="36">
        <v>0</v>
      </c>
      <c r="BX532" s="36">
        <v>0</v>
      </c>
      <c r="BY532" s="36">
        <v>0</v>
      </c>
      <c r="BZ532" s="36">
        <v>0</v>
      </c>
      <c r="CA532" s="36">
        <v>0</v>
      </c>
      <c r="CB532" s="36">
        <v>0</v>
      </c>
      <c r="CC532" s="36">
        <v>0</v>
      </c>
      <c r="CD532" s="36">
        <v>7457408</v>
      </c>
      <c r="CE532" s="36">
        <v>8874316</v>
      </c>
      <c r="CF532" s="36">
        <v>0</v>
      </c>
      <c r="CG532" s="36">
        <v>1416908</v>
      </c>
      <c r="CH532" s="36">
        <v>0</v>
      </c>
      <c r="CI532" s="36">
        <v>0</v>
      </c>
      <c r="CJ532" s="36">
        <v>0</v>
      </c>
      <c r="CK532" s="36">
        <v>0</v>
      </c>
      <c r="CL532" s="36">
        <v>1416908</v>
      </c>
      <c r="CM532" s="36">
        <v>-8874316</v>
      </c>
      <c r="CN532" s="36">
        <v>0</v>
      </c>
      <c r="CO532" s="36">
        <v>0</v>
      </c>
      <c r="CP532" s="36">
        <v>0</v>
      </c>
      <c r="CQ532" s="36">
        <v>0</v>
      </c>
      <c r="CR532" s="36">
        <v>0</v>
      </c>
      <c r="CS532" s="36">
        <v>0</v>
      </c>
      <c r="CT532" s="36">
        <v>0</v>
      </c>
      <c r="CU532" s="36">
        <v>0</v>
      </c>
      <c r="CV532" s="36">
        <v>0</v>
      </c>
      <c r="CW532" s="36">
        <v>0</v>
      </c>
      <c r="CX532" s="36">
        <v>0</v>
      </c>
      <c r="CY532" s="36">
        <v>0</v>
      </c>
      <c r="CZ532" s="36">
        <v>0</v>
      </c>
      <c r="DA532" s="36">
        <v>0</v>
      </c>
      <c r="DB532" s="36">
        <v>0</v>
      </c>
      <c r="DC532" s="36">
        <v>0</v>
      </c>
      <c r="DD532" s="36">
        <v>0</v>
      </c>
      <c r="DE532" s="36">
        <v>-8874316</v>
      </c>
      <c r="DF532" s="36">
        <v>0</v>
      </c>
      <c r="DG532" s="36">
        <v>0</v>
      </c>
      <c r="DH532" s="36">
        <v>0</v>
      </c>
      <c r="DI532" s="36">
        <v>0</v>
      </c>
      <c r="DJ532" s="36">
        <v>0</v>
      </c>
      <c r="DK532" s="36">
        <v>0</v>
      </c>
      <c r="DL532" s="36">
        <v>0</v>
      </c>
      <c r="DM532" s="36">
        <v>0</v>
      </c>
      <c r="DN532" s="36">
        <v>0</v>
      </c>
      <c r="DO532" s="36">
        <v>0</v>
      </c>
      <c r="DP532" s="36">
        <v>0</v>
      </c>
      <c r="DQ532" s="36">
        <v>0</v>
      </c>
      <c r="DR532" s="36">
        <v>0</v>
      </c>
      <c r="DS532" s="36">
        <v>0</v>
      </c>
      <c r="DT532" s="36">
        <v>0</v>
      </c>
      <c r="DU532" s="36">
        <v>0</v>
      </c>
      <c r="DV532" s="36">
        <v>0</v>
      </c>
      <c r="DW532" s="36">
        <v>0</v>
      </c>
      <c r="DX532" s="36">
        <v>0</v>
      </c>
      <c r="DY532" s="36">
        <v>0</v>
      </c>
      <c r="DZ532" s="36">
        <v>0</v>
      </c>
      <c r="EA532" s="36">
        <v>0</v>
      </c>
      <c r="EB532" s="36">
        <v>0</v>
      </c>
      <c r="EC532" s="36">
        <v>0</v>
      </c>
      <c r="ED532" s="36">
        <v>0</v>
      </c>
      <c r="EE532" s="36">
        <v>0</v>
      </c>
      <c r="EF532" s="36">
        <v>0</v>
      </c>
      <c r="EG532" s="36">
        <v>0</v>
      </c>
      <c r="EH532" s="36">
        <v>0</v>
      </c>
      <c r="EI532" s="36">
        <v>0</v>
      </c>
      <c r="EJ532" s="36">
        <v>0</v>
      </c>
      <c r="EK532" s="36">
        <v>0</v>
      </c>
      <c r="EL532" s="36">
        <v>0</v>
      </c>
      <c r="EM532" s="36">
        <v>0</v>
      </c>
      <c r="EN532" s="36">
        <v>0</v>
      </c>
      <c r="EO532" s="36">
        <v>0</v>
      </c>
      <c r="EP532" s="36">
        <v>0</v>
      </c>
      <c r="EQ532" s="36">
        <v>0</v>
      </c>
      <c r="ER532" s="36">
        <v>0</v>
      </c>
      <c r="ES532" s="36">
        <v>0</v>
      </c>
      <c r="ET532" s="36">
        <v>0</v>
      </c>
      <c r="EU532" s="36">
        <v>0</v>
      </c>
      <c r="EV532" s="36">
        <v>0</v>
      </c>
      <c r="EW532" s="36">
        <v>0</v>
      </c>
      <c r="EX532" s="36">
        <v>0</v>
      </c>
      <c r="EY532" s="36">
        <v>0</v>
      </c>
      <c r="EZ532" s="36">
        <v>0</v>
      </c>
      <c r="FA532" s="36">
        <v>0</v>
      </c>
      <c r="FB532" s="36">
        <v>0</v>
      </c>
      <c r="FC532" s="36">
        <v>0</v>
      </c>
      <c r="FD532" s="36">
        <v>0</v>
      </c>
      <c r="FE532" s="36">
        <v>0</v>
      </c>
      <c r="FF532" s="36">
        <v>0</v>
      </c>
      <c r="FG532" s="36">
        <v>0</v>
      </c>
      <c r="FH532" s="36">
        <v>0</v>
      </c>
      <c r="FI532" s="36">
        <v>0</v>
      </c>
      <c r="FJ532" s="36">
        <v>0</v>
      </c>
      <c r="FK532" s="36">
        <v>0</v>
      </c>
      <c r="FL532" s="36">
        <v>0</v>
      </c>
      <c r="FM532" s="36">
        <v>0</v>
      </c>
      <c r="FN532" s="36">
        <v>0</v>
      </c>
      <c r="FO532" s="36">
        <v>0</v>
      </c>
      <c r="FP532" s="36">
        <v>0</v>
      </c>
      <c r="FQ532" s="36">
        <v>1416908</v>
      </c>
      <c r="FR532" s="36">
        <v>0</v>
      </c>
      <c r="FS532" s="37"/>
      <c r="FT532" s="39">
        <f t="shared" si="262"/>
        <v>100935</v>
      </c>
      <c r="FU532" s="39">
        <f t="shared" si="263"/>
        <v>1062</v>
      </c>
      <c r="FV532" s="39">
        <f t="shared" si="264"/>
        <v>0</v>
      </c>
      <c r="FW532" s="39">
        <f t="shared" si="265"/>
        <v>6092197</v>
      </c>
      <c r="FX532" s="39">
        <f t="shared" si="266"/>
        <v>0</v>
      </c>
      <c r="FY532" s="39">
        <f t="shared" si="267"/>
        <v>125661</v>
      </c>
      <c r="FZ532" s="39">
        <f t="shared" si="268"/>
        <v>0</v>
      </c>
      <c r="GA532" s="39">
        <f t="shared" si="269"/>
        <v>126961</v>
      </c>
      <c r="GB532" s="39">
        <f t="shared" si="270"/>
        <v>1010592</v>
      </c>
      <c r="GC532" s="39">
        <f t="shared" si="271"/>
        <v>0</v>
      </c>
      <c r="GD532" s="39">
        <f t="shared" si="272"/>
        <v>0</v>
      </c>
      <c r="GE532" s="39">
        <f t="shared" si="273"/>
        <v>0</v>
      </c>
      <c r="GF532" s="39"/>
      <c r="GG532" s="39"/>
      <c r="GH532" s="39">
        <f t="shared" si="274"/>
        <v>0</v>
      </c>
      <c r="GI532" s="39">
        <f t="shared" si="275"/>
        <v>0</v>
      </c>
      <c r="GJ532" s="39">
        <f t="shared" si="281"/>
        <v>7457408</v>
      </c>
      <c r="GK532" s="39"/>
      <c r="GL532" s="39">
        <f t="shared" si="277"/>
        <v>0</v>
      </c>
      <c r="GM532" s="39"/>
      <c r="GN532" s="39">
        <f t="shared" si="283"/>
        <v>0</v>
      </c>
      <c r="GO532" s="40">
        <f t="shared" si="278"/>
        <v>1416908</v>
      </c>
      <c r="GP532" s="40">
        <f t="shared" si="279"/>
        <v>8874316</v>
      </c>
      <c r="GQ532" s="40">
        <f t="shared" si="280"/>
        <v>8874316</v>
      </c>
      <c r="GR532" s="39" t="str">
        <f>IFERROR(VLOOKUP(CONCATENATE(C532,R532,S532),'Clientes Afectados'!$L$4:$M$249,2,0),"NO")</f>
        <v>NO</v>
      </c>
      <c r="GS532" s="64">
        <f t="shared" si="282"/>
        <v>32</v>
      </c>
      <c r="GT532" s="39" t="e">
        <f>+IF(GS532&gt;#REF!,"SI","NO")</f>
        <v>#REF!</v>
      </c>
    </row>
    <row r="533" spans="1:202" x14ac:dyDescent="0.25">
      <c r="A533" s="35">
        <v>42736</v>
      </c>
      <c r="B533" s="36">
        <v>1594986</v>
      </c>
      <c r="C533" s="36">
        <v>532986</v>
      </c>
      <c r="D533" s="36">
        <v>532986</v>
      </c>
      <c r="E533" s="37" t="s">
        <v>343</v>
      </c>
      <c r="F533" s="37" t="s">
        <v>258</v>
      </c>
      <c r="G533" s="37" t="s">
        <v>313</v>
      </c>
      <c r="H533" s="85" t="s">
        <v>231</v>
      </c>
      <c r="I533" s="37" t="s">
        <v>262</v>
      </c>
      <c r="J533" s="37" t="s">
        <v>233</v>
      </c>
      <c r="K533" s="37" t="s">
        <v>234</v>
      </c>
      <c r="L533" s="37" t="s">
        <v>235</v>
      </c>
      <c r="M533" s="37" t="s">
        <v>245</v>
      </c>
      <c r="N533" s="37" t="s">
        <v>246</v>
      </c>
      <c r="O533" s="37" t="s">
        <v>246</v>
      </c>
      <c r="P533" s="37" t="s">
        <v>239</v>
      </c>
      <c r="Q533" s="37" t="s">
        <v>240</v>
      </c>
      <c r="R533" s="38">
        <v>42709</v>
      </c>
      <c r="S533" s="38">
        <v>42741</v>
      </c>
      <c r="T533" s="38">
        <v>42744</v>
      </c>
      <c r="U533" s="36">
        <v>188695504</v>
      </c>
      <c r="V533" s="36">
        <v>129675</v>
      </c>
      <c r="W533" s="36">
        <v>0</v>
      </c>
      <c r="X533" s="36">
        <v>49130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339</v>
      </c>
      <c r="AE533" s="36">
        <v>338</v>
      </c>
      <c r="AF533" s="36">
        <v>260</v>
      </c>
      <c r="AG533" s="36">
        <v>247</v>
      </c>
      <c r="AH533" s="36">
        <v>64657</v>
      </c>
      <c r="AI533" s="36">
        <v>1264</v>
      </c>
      <c r="AJ533" s="36">
        <v>0</v>
      </c>
      <c r="AK533" s="36">
        <v>9299241</v>
      </c>
      <c r="AL533" s="36"/>
      <c r="AM533" s="36"/>
      <c r="AN533" s="36">
        <v>0</v>
      </c>
      <c r="AO533" s="36"/>
      <c r="AP533" s="36"/>
      <c r="AQ533" s="36">
        <v>0</v>
      </c>
      <c r="AR533" s="36">
        <v>0</v>
      </c>
      <c r="AS533" s="36">
        <v>0</v>
      </c>
      <c r="AT533" s="36">
        <v>191811</v>
      </c>
      <c r="AU533" s="36">
        <v>0</v>
      </c>
      <c r="AV533" s="36">
        <v>0</v>
      </c>
      <c r="AW533" s="36"/>
      <c r="AX533" s="36">
        <v>0</v>
      </c>
      <c r="AY533" s="36">
        <v>209170</v>
      </c>
      <c r="AZ533" s="36">
        <v>1417868</v>
      </c>
      <c r="BA533" s="36">
        <v>0</v>
      </c>
      <c r="BB533" s="36">
        <v>0</v>
      </c>
      <c r="BC533" s="36">
        <v>0</v>
      </c>
      <c r="BD533" s="36">
        <v>0</v>
      </c>
      <c r="BE533" s="36">
        <v>0</v>
      </c>
      <c r="BF533" s="36">
        <v>0</v>
      </c>
      <c r="BG533" s="36">
        <v>0</v>
      </c>
      <c r="BH533" s="36">
        <v>0</v>
      </c>
      <c r="BI533" s="36">
        <v>0</v>
      </c>
      <c r="BJ533" s="36">
        <v>0</v>
      </c>
      <c r="BK533" s="36">
        <v>0</v>
      </c>
      <c r="BL533" s="36">
        <v>0</v>
      </c>
      <c r="BM533" s="36">
        <v>0</v>
      </c>
      <c r="BN533" s="36">
        <v>0</v>
      </c>
      <c r="BO533" s="36">
        <v>0</v>
      </c>
      <c r="BP533" s="36">
        <v>0</v>
      </c>
      <c r="BQ533" s="36">
        <v>0</v>
      </c>
      <c r="BR533" s="36">
        <v>0</v>
      </c>
      <c r="BS533" s="36">
        <v>0</v>
      </c>
      <c r="BT533" s="36">
        <v>0</v>
      </c>
      <c r="BU533" s="36">
        <v>0</v>
      </c>
      <c r="BV533" s="36">
        <v>0</v>
      </c>
      <c r="BW533" s="36">
        <v>0</v>
      </c>
      <c r="BX533" s="36">
        <v>0</v>
      </c>
      <c r="BY533" s="36">
        <v>0</v>
      </c>
      <c r="BZ533" s="36">
        <v>0</v>
      </c>
      <c r="CA533" s="36">
        <v>0</v>
      </c>
      <c r="CB533" s="36">
        <v>0</v>
      </c>
      <c r="CC533" s="36">
        <v>0</v>
      </c>
      <c r="CD533" s="36">
        <v>9398329</v>
      </c>
      <c r="CE533" s="36">
        <v>11184012</v>
      </c>
      <c r="CF533" s="36">
        <v>0</v>
      </c>
      <c r="CG533" s="36">
        <v>1785683</v>
      </c>
      <c r="CH533" s="36">
        <v>0</v>
      </c>
      <c r="CI533" s="36">
        <v>0</v>
      </c>
      <c r="CJ533" s="36">
        <v>0</v>
      </c>
      <c r="CK533" s="36">
        <v>0</v>
      </c>
      <c r="CL533" s="36">
        <v>1785683</v>
      </c>
      <c r="CM533" s="36">
        <v>-11184012</v>
      </c>
      <c r="CN533" s="36">
        <v>0</v>
      </c>
      <c r="CO533" s="36">
        <v>0</v>
      </c>
      <c r="CP533" s="36">
        <v>0</v>
      </c>
      <c r="CQ533" s="36">
        <v>0</v>
      </c>
      <c r="CR533" s="36">
        <v>0</v>
      </c>
      <c r="CS533" s="36">
        <v>0</v>
      </c>
      <c r="CT533" s="36">
        <v>0</v>
      </c>
      <c r="CU533" s="36">
        <v>0</v>
      </c>
      <c r="CV533" s="36">
        <v>0</v>
      </c>
      <c r="CW533" s="36">
        <v>0</v>
      </c>
      <c r="CX533" s="36">
        <v>0</v>
      </c>
      <c r="CY533" s="36">
        <v>0</v>
      </c>
      <c r="CZ533" s="36">
        <v>0</v>
      </c>
      <c r="DA533" s="36">
        <v>0</v>
      </c>
      <c r="DB533" s="36">
        <v>0</v>
      </c>
      <c r="DC533" s="36">
        <v>0</v>
      </c>
      <c r="DD533" s="36">
        <v>0</v>
      </c>
      <c r="DE533" s="36">
        <v>-11184012</v>
      </c>
      <c r="DF533" s="36">
        <v>0</v>
      </c>
      <c r="DG533" s="36">
        <v>0</v>
      </c>
      <c r="DH533" s="36">
        <v>0</v>
      </c>
      <c r="DI533" s="36">
        <v>0</v>
      </c>
      <c r="DJ533" s="36">
        <v>0</v>
      </c>
      <c r="DK533" s="36">
        <v>0</v>
      </c>
      <c r="DL533" s="36">
        <v>0</v>
      </c>
      <c r="DM533" s="36">
        <v>0</v>
      </c>
      <c r="DN533" s="36">
        <v>0</v>
      </c>
      <c r="DO533" s="36">
        <v>0</v>
      </c>
      <c r="DP533" s="36">
        <v>0</v>
      </c>
      <c r="DQ533" s="36">
        <v>0</v>
      </c>
      <c r="DR533" s="36">
        <v>0</v>
      </c>
      <c r="DS533" s="36">
        <v>0</v>
      </c>
      <c r="DT533" s="36">
        <v>0</v>
      </c>
      <c r="DU533" s="36">
        <v>0</v>
      </c>
      <c r="DV533" s="36">
        <v>0</v>
      </c>
      <c r="DW533" s="36">
        <v>0</v>
      </c>
      <c r="DX533" s="36">
        <v>0</v>
      </c>
      <c r="DY533" s="36">
        <v>0</v>
      </c>
      <c r="DZ533" s="36">
        <v>0</v>
      </c>
      <c r="EA533" s="36">
        <v>0</v>
      </c>
      <c r="EB533" s="36">
        <v>0</v>
      </c>
      <c r="EC533" s="36">
        <v>0</v>
      </c>
      <c r="ED533" s="36">
        <v>0</v>
      </c>
      <c r="EE533" s="36">
        <v>0</v>
      </c>
      <c r="EF533" s="36">
        <v>0</v>
      </c>
      <c r="EG533" s="36">
        <v>0</v>
      </c>
      <c r="EH533" s="36">
        <v>0</v>
      </c>
      <c r="EI533" s="36">
        <v>0</v>
      </c>
      <c r="EJ533" s="36">
        <v>0</v>
      </c>
      <c r="EK533" s="36">
        <v>0</v>
      </c>
      <c r="EL533" s="36">
        <v>0</v>
      </c>
      <c r="EM533" s="36">
        <v>0</v>
      </c>
      <c r="EN533" s="36">
        <v>0</v>
      </c>
      <c r="EO533" s="36">
        <v>0</v>
      </c>
      <c r="EP533" s="36">
        <v>0</v>
      </c>
      <c r="EQ533" s="36">
        <v>0</v>
      </c>
      <c r="ER533" s="36">
        <v>0</v>
      </c>
      <c r="ES533" s="36">
        <v>0</v>
      </c>
      <c r="ET533" s="36">
        <v>0</v>
      </c>
      <c r="EU533" s="36">
        <v>0</v>
      </c>
      <c r="EV533" s="36">
        <v>0</v>
      </c>
      <c r="EW533" s="36">
        <v>0</v>
      </c>
      <c r="EX533" s="36">
        <v>0</v>
      </c>
      <c r="EY533" s="36">
        <v>0</v>
      </c>
      <c r="EZ533" s="36">
        <v>0</v>
      </c>
      <c r="FA533" s="36">
        <v>0</v>
      </c>
      <c r="FB533" s="36">
        <v>0</v>
      </c>
      <c r="FC533" s="36">
        <v>0</v>
      </c>
      <c r="FD533" s="36">
        <v>0</v>
      </c>
      <c r="FE533" s="36">
        <v>0</v>
      </c>
      <c r="FF533" s="36">
        <v>0</v>
      </c>
      <c r="FG533" s="36">
        <v>0</v>
      </c>
      <c r="FH533" s="36">
        <v>0</v>
      </c>
      <c r="FI533" s="36">
        <v>0</v>
      </c>
      <c r="FJ533" s="36">
        <v>0</v>
      </c>
      <c r="FK533" s="36">
        <v>0</v>
      </c>
      <c r="FL533" s="36">
        <v>0</v>
      </c>
      <c r="FM533" s="36">
        <v>0</v>
      </c>
      <c r="FN533" s="36">
        <v>0</v>
      </c>
      <c r="FO533" s="36">
        <v>0</v>
      </c>
      <c r="FP533" s="36">
        <v>0</v>
      </c>
      <c r="FQ533" s="36">
        <v>1785683</v>
      </c>
      <c r="FR533" s="36">
        <v>0</v>
      </c>
      <c r="FS533" s="37"/>
      <c r="FT533" s="39">
        <f t="shared" si="262"/>
        <v>54334</v>
      </c>
      <c r="FU533" s="39">
        <f t="shared" si="263"/>
        <v>1062</v>
      </c>
      <c r="FV533" s="39">
        <f t="shared" si="264"/>
        <v>0</v>
      </c>
      <c r="FW533" s="39">
        <f t="shared" si="265"/>
        <v>7814488</v>
      </c>
      <c r="FX533" s="39">
        <f t="shared" si="266"/>
        <v>0</v>
      </c>
      <c r="FY533" s="39">
        <f t="shared" si="267"/>
        <v>161186</v>
      </c>
      <c r="FZ533" s="39">
        <f t="shared" si="268"/>
        <v>0</v>
      </c>
      <c r="GA533" s="39">
        <f t="shared" si="269"/>
        <v>175773</v>
      </c>
      <c r="GB533" s="39">
        <f t="shared" si="270"/>
        <v>1191486</v>
      </c>
      <c r="GC533" s="39">
        <f t="shared" si="271"/>
        <v>0</v>
      </c>
      <c r="GD533" s="39">
        <f t="shared" si="272"/>
        <v>0</v>
      </c>
      <c r="GE533" s="39">
        <f t="shared" si="273"/>
        <v>0</v>
      </c>
      <c r="GF533" s="39"/>
      <c r="GG533" s="39"/>
      <c r="GH533" s="39">
        <f t="shared" si="274"/>
        <v>0</v>
      </c>
      <c r="GI533" s="39">
        <f t="shared" si="275"/>
        <v>0</v>
      </c>
      <c r="GJ533" s="39">
        <f t="shared" si="281"/>
        <v>9398329</v>
      </c>
      <c r="GK533" s="39"/>
      <c r="GL533" s="39">
        <f t="shared" si="277"/>
        <v>0</v>
      </c>
      <c r="GM533" s="39"/>
      <c r="GN533" s="39">
        <f t="shared" si="283"/>
        <v>0</v>
      </c>
      <c r="GO533" s="40">
        <f t="shared" si="278"/>
        <v>1785683</v>
      </c>
      <c r="GP533" s="40">
        <f t="shared" si="279"/>
        <v>11184012</v>
      </c>
      <c r="GQ533" s="40">
        <f t="shared" si="280"/>
        <v>11184012</v>
      </c>
      <c r="GR533" s="39" t="str">
        <f>IFERROR(VLOOKUP(CONCATENATE(C533,R533,S533),'Clientes Afectados'!$L$4:$M$249,2,0),"NO")</f>
        <v>NO</v>
      </c>
      <c r="GS533" s="64">
        <f t="shared" si="282"/>
        <v>32</v>
      </c>
      <c r="GT533" s="39" t="e">
        <f>+IF(GS533&gt;#REF!,"SI","NO")</f>
        <v>#REF!</v>
      </c>
    </row>
    <row r="534" spans="1:202" x14ac:dyDescent="0.25">
      <c r="A534" s="35">
        <v>42736</v>
      </c>
      <c r="B534" s="36">
        <v>1594986</v>
      </c>
      <c r="C534" s="36">
        <v>532990</v>
      </c>
      <c r="D534" s="36">
        <v>532990</v>
      </c>
      <c r="E534" s="37" t="s">
        <v>344</v>
      </c>
      <c r="F534" s="37" t="s">
        <v>229</v>
      </c>
      <c r="G534" s="37" t="s">
        <v>315</v>
      </c>
      <c r="H534" s="85" t="s">
        <v>231</v>
      </c>
      <c r="I534" s="37" t="s">
        <v>232</v>
      </c>
      <c r="J534" s="37" t="s">
        <v>233</v>
      </c>
      <c r="K534" s="37" t="s">
        <v>234</v>
      </c>
      <c r="L534" s="37" t="s">
        <v>235</v>
      </c>
      <c r="M534" s="37" t="s">
        <v>236</v>
      </c>
      <c r="N534" s="37" t="s">
        <v>316</v>
      </c>
      <c r="O534" s="37" t="s">
        <v>316</v>
      </c>
      <c r="P534" s="37" t="s">
        <v>239</v>
      </c>
      <c r="Q534" s="37" t="s">
        <v>240</v>
      </c>
      <c r="R534" s="38">
        <v>42709</v>
      </c>
      <c r="S534" s="38">
        <v>42741</v>
      </c>
      <c r="T534" s="38">
        <v>42744</v>
      </c>
      <c r="U534" s="36">
        <v>188695504</v>
      </c>
      <c r="V534" s="36">
        <v>139019</v>
      </c>
      <c r="W534" s="36">
        <v>0</v>
      </c>
      <c r="X534" s="36">
        <v>37166</v>
      </c>
      <c r="Y534" s="36">
        <v>0</v>
      </c>
      <c r="Z534" s="36">
        <v>0</v>
      </c>
      <c r="AA534" s="36">
        <v>0</v>
      </c>
      <c r="AB534" s="36">
        <v>0</v>
      </c>
      <c r="AC534" s="36">
        <v>0</v>
      </c>
      <c r="AD534" s="36">
        <v>449</v>
      </c>
      <c r="AE534" s="36">
        <v>402</v>
      </c>
      <c r="AF534" s="36">
        <v>448</v>
      </c>
      <c r="AG534" s="36">
        <v>294</v>
      </c>
      <c r="AH534" s="36">
        <v>120113</v>
      </c>
      <c r="AI534" s="36">
        <v>1264</v>
      </c>
      <c r="AJ534" s="36">
        <v>0</v>
      </c>
      <c r="AK534" s="36">
        <v>9969317</v>
      </c>
      <c r="AL534" s="36"/>
      <c r="AM534" s="36"/>
      <c r="AN534" s="36">
        <v>0</v>
      </c>
      <c r="AO534" s="36"/>
      <c r="AP534" s="36"/>
      <c r="AQ534" s="36">
        <v>0</v>
      </c>
      <c r="AR534" s="36">
        <v>0</v>
      </c>
      <c r="AS534" s="36">
        <v>0</v>
      </c>
      <c r="AT534" s="36">
        <v>205633</v>
      </c>
      <c r="AU534" s="36">
        <v>0</v>
      </c>
      <c r="AV534" s="36">
        <v>0</v>
      </c>
      <c r="AW534" s="36"/>
      <c r="AX534" s="36">
        <v>0</v>
      </c>
      <c r="AY534" s="36">
        <v>248408</v>
      </c>
      <c r="AZ534" s="36">
        <v>1690535</v>
      </c>
      <c r="BA534" s="36">
        <v>0</v>
      </c>
      <c r="BB534" s="36">
        <v>0</v>
      </c>
      <c r="BC534" s="36">
        <v>0</v>
      </c>
      <c r="BD534" s="36">
        <v>0</v>
      </c>
      <c r="BE534" s="36">
        <v>0</v>
      </c>
      <c r="BF534" s="36">
        <v>0</v>
      </c>
      <c r="BG534" s="36">
        <v>0</v>
      </c>
      <c r="BH534" s="36">
        <v>0</v>
      </c>
      <c r="BI534" s="36">
        <v>0</v>
      </c>
      <c r="BJ534" s="36">
        <v>0</v>
      </c>
      <c r="BK534" s="36">
        <v>0</v>
      </c>
      <c r="BL534" s="36">
        <v>0</v>
      </c>
      <c r="BM534" s="36">
        <v>0</v>
      </c>
      <c r="BN534" s="36">
        <v>0</v>
      </c>
      <c r="BO534" s="36">
        <v>0</v>
      </c>
      <c r="BP534" s="36">
        <v>0</v>
      </c>
      <c r="BQ534" s="36">
        <v>0</v>
      </c>
      <c r="BR534" s="36">
        <v>0</v>
      </c>
      <c r="BS534" s="36">
        <v>0</v>
      </c>
      <c r="BT534" s="36">
        <v>0</v>
      </c>
      <c r="BU534" s="36">
        <v>0</v>
      </c>
      <c r="BV534" s="36">
        <v>0</v>
      </c>
      <c r="BW534" s="36">
        <v>0</v>
      </c>
      <c r="BX534" s="36">
        <v>0</v>
      </c>
      <c r="BY534" s="36">
        <v>0</v>
      </c>
      <c r="BZ534" s="36">
        <v>0</v>
      </c>
      <c r="CA534" s="36">
        <v>0</v>
      </c>
      <c r="CB534" s="36">
        <v>0</v>
      </c>
      <c r="CC534" s="36">
        <v>0</v>
      </c>
      <c r="CD534" s="36">
        <v>10281739</v>
      </c>
      <c r="CE534" s="36">
        <v>12235269</v>
      </c>
      <c r="CF534" s="36">
        <v>0</v>
      </c>
      <c r="CG534" s="36">
        <v>1953530</v>
      </c>
      <c r="CH534" s="36">
        <v>0</v>
      </c>
      <c r="CI534" s="36">
        <v>0</v>
      </c>
      <c r="CJ534" s="36">
        <v>0</v>
      </c>
      <c r="CK534" s="36">
        <v>0</v>
      </c>
      <c r="CL534" s="36">
        <v>1953530</v>
      </c>
      <c r="CM534" s="36">
        <v>-12235269</v>
      </c>
      <c r="CN534" s="36">
        <v>0</v>
      </c>
      <c r="CO534" s="36">
        <v>0</v>
      </c>
      <c r="CP534" s="36">
        <v>0</v>
      </c>
      <c r="CQ534" s="36">
        <v>0</v>
      </c>
      <c r="CR534" s="36">
        <v>0</v>
      </c>
      <c r="CS534" s="36">
        <v>0</v>
      </c>
      <c r="CT534" s="36">
        <v>0</v>
      </c>
      <c r="CU534" s="36">
        <v>0</v>
      </c>
      <c r="CV534" s="36">
        <v>0</v>
      </c>
      <c r="CW534" s="36">
        <v>0</v>
      </c>
      <c r="CX534" s="36">
        <v>0</v>
      </c>
      <c r="CY534" s="36">
        <v>0</v>
      </c>
      <c r="CZ534" s="36">
        <v>0</v>
      </c>
      <c r="DA534" s="36">
        <v>0</v>
      </c>
      <c r="DB534" s="36">
        <v>0</v>
      </c>
      <c r="DC534" s="36">
        <v>0</v>
      </c>
      <c r="DD534" s="36">
        <v>0</v>
      </c>
      <c r="DE534" s="36">
        <v>-12235269</v>
      </c>
      <c r="DF534" s="36">
        <v>0</v>
      </c>
      <c r="DG534" s="36">
        <v>0</v>
      </c>
      <c r="DH534" s="36">
        <v>0</v>
      </c>
      <c r="DI534" s="36">
        <v>0</v>
      </c>
      <c r="DJ534" s="36">
        <v>0</v>
      </c>
      <c r="DK534" s="36">
        <v>0</v>
      </c>
      <c r="DL534" s="36">
        <v>0</v>
      </c>
      <c r="DM534" s="36">
        <v>0</v>
      </c>
      <c r="DN534" s="36">
        <v>0</v>
      </c>
      <c r="DO534" s="36">
        <v>0</v>
      </c>
      <c r="DP534" s="36">
        <v>0</v>
      </c>
      <c r="DQ534" s="36">
        <v>0</v>
      </c>
      <c r="DR534" s="36">
        <v>0</v>
      </c>
      <c r="DS534" s="36">
        <v>0</v>
      </c>
      <c r="DT534" s="36">
        <v>0</v>
      </c>
      <c r="DU534" s="36">
        <v>0</v>
      </c>
      <c r="DV534" s="36">
        <v>0</v>
      </c>
      <c r="DW534" s="36">
        <v>0</v>
      </c>
      <c r="DX534" s="36">
        <v>0</v>
      </c>
      <c r="DY534" s="36">
        <v>0</v>
      </c>
      <c r="DZ534" s="36">
        <v>0</v>
      </c>
      <c r="EA534" s="36">
        <v>0</v>
      </c>
      <c r="EB534" s="36">
        <v>0</v>
      </c>
      <c r="EC534" s="36">
        <v>0</v>
      </c>
      <c r="ED534" s="36">
        <v>0</v>
      </c>
      <c r="EE534" s="36">
        <v>0</v>
      </c>
      <c r="EF534" s="36">
        <v>0</v>
      </c>
      <c r="EG534" s="36">
        <v>0</v>
      </c>
      <c r="EH534" s="36">
        <v>0</v>
      </c>
      <c r="EI534" s="36">
        <v>0</v>
      </c>
      <c r="EJ534" s="36">
        <v>0</v>
      </c>
      <c r="EK534" s="36">
        <v>0</v>
      </c>
      <c r="EL534" s="36">
        <v>0</v>
      </c>
      <c r="EM534" s="36">
        <v>0</v>
      </c>
      <c r="EN534" s="36">
        <v>0</v>
      </c>
      <c r="EO534" s="36">
        <v>0</v>
      </c>
      <c r="EP534" s="36">
        <v>0</v>
      </c>
      <c r="EQ534" s="36">
        <v>0</v>
      </c>
      <c r="ER534" s="36">
        <v>0</v>
      </c>
      <c r="ES534" s="36">
        <v>0</v>
      </c>
      <c r="ET534" s="36">
        <v>0</v>
      </c>
      <c r="EU534" s="36">
        <v>0</v>
      </c>
      <c r="EV534" s="36">
        <v>0</v>
      </c>
      <c r="EW534" s="36">
        <v>0</v>
      </c>
      <c r="EX534" s="36">
        <v>0</v>
      </c>
      <c r="EY534" s="36">
        <v>0</v>
      </c>
      <c r="EZ534" s="36">
        <v>0</v>
      </c>
      <c r="FA534" s="36">
        <v>0</v>
      </c>
      <c r="FB534" s="36">
        <v>0</v>
      </c>
      <c r="FC534" s="36">
        <v>0</v>
      </c>
      <c r="FD534" s="36">
        <v>0</v>
      </c>
      <c r="FE534" s="36">
        <v>0</v>
      </c>
      <c r="FF534" s="36">
        <v>0</v>
      </c>
      <c r="FG534" s="36">
        <v>0</v>
      </c>
      <c r="FH534" s="36">
        <v>0</v>
      </c>
      <c r="FI534" s="36">
        <v>0</v>
      </c>
      <c r="FJ534" s="36">
        <v>0</v>
      </c>
      <c r="FK534" s="36">
        <v>0</v>
      </c>
      <c r="FL534" s="36">
        <v>0</v>
      </c>
      <c r="FM534" s="36">
        <v>0</v>
      </c>
      <c r="FN534" s="36">
        <v>0</v>
      </c>
      <c r="FO534" s="36">
        <v>0</v>
      </c>
      <c r="FP534" s="36">
        <v>0</v>
      </c>
      <c r="FQ534" s="36">
        <v>1953530</v>
      </c>
      <c r="FR534" s="36">
        <v>0</v>
      </c>
      <c r="FS534" s="37"/>
      <c r="FT534" s="39">
        <f t="shared" si="262"/>
        <v>100935</v>
      </c>
      <c r="FU534" s="39">
        <f t="shared" si="263"/>
        <v>1062</v>
      </c>
      <c r="FV534" s="39">
        <f t="shared" si="264"/>
        <v>0</v>
      </c>
      <c r="FW534" s="39">
        <f t="shared" si="265"/>
        <v>8377577</v>
      </c>
      <c r="FX534" s="39">
        <f t="shared" si="266"/>
        <v>0</v>
      </c>
      <c r="FY534" s="39">
        <f t="shared" si="267"/>
        <v>172801</v>
      </c>
      <c r="FZ534" s="39">
        <f t="shared" si="268"/>
        <v>0</v>
      </c>
      <c r="GA534" s="39">
        <f t="shared" si="269"/>
        <v>208746</v>
      </c>
      <c r="GB534" s="39">
        <f t="shared" si="270"/>
        <v>1420618</v>
      </c>
      <c r="GC534" s="39">
        <f t="shared" si="271"/>
        <v>0</v>
      </c>
      <c r="GD534" s="39">
        <f t="shared" si="272"/>
        <v>0</v>
      </c>
      <c r="GE534" s="39">
        <f t="shared" si="273"/>
        <v>0</v>
      </c>
      <c r="GF534" s="39"/>
      <c r="GG534" s="39"/>
      <c r="GH534" s="39">
        <f t="shared" si="274"/>
        <v>0</v>
      </c>
      <c r="GI534" s="39">
        <f t="shared" si="275"/>
        <v>0</v>
      </c>
      <c r="GJ534" s="39">
        <f t="shared" si="281"/>
        <v>10281739</v>
      </c>
      <c r="GK534" s="39"/>
      <c r="GL534" s="39">
        <f t="shared" si="277"/>
        <v>0</v>
      </c>
      <c r="GM534" s="39"/>
      <c r="GN534" s="39">
        <f t="shared" si="283"/>
        <v>0</v>
      </c>
      <c r="GO534" s="40">
        <f t="shared" si="278"/>
        <v>1953530</v>
      </c>
      <c r="GP534" s="40">
        <f t="shared" si="279"/>
        <v>12235269</v>
      </c>
      <c r="GQ534" s="40">
        <f t="shared" si="280"/>
        <v>12235269</v>
      </c>
      <c r="GR534" s="39" t="str">
        <f>IFERROR(VLOOKUP(CONCATENATE(C534,R534,S534),'Clientes Afectados'!$L$4:$M$249,2,0),"NO")</f>
        <v>NO</v>
      </c>
      <c r="GS534" s="64">
        <f t="shared" si="282"/>
        <v>32</v>
      </c>
      <c r="GT534" s="39" t="e">
        <f>+IF(GS534&gt;#REF!,"SI","NO")</f>
        <v>#REF!</v>
      </c>
    </row>
    <row r="535" spans="1:202" x14ac:dyDescent="0.25">
      <c r="A535" s="35">
        <v>42736</v>
      </c>
      <c r="B535" s="36">
        <v>1594986</v>
      </c>
      <c r="C535" s="36">
        <v>532998</v>
      </c>
      <c r="D535" s="36">
        <v>532998</v>
      </c>
      <c r="E535" s="37" t="s">
        <v>228</v>
      </c>
      <c r="F535" s="37" t="s">
        <v>229</v>
      </c>
      <c r="G535" s="37" t="s">
        <v>230</v>
      </c>
      <c r="H535" s="85" t="s">
        <v>231</v>
      </c>
      <c r="I535" s="37" t="s">
        <v>232</v>
      </c>
      <c r="J535" s="37" t="s">
        <v>233</v>
      </c>
      <c r="K535" s="37" t="s">
        <v>234</v>
      </c>
      <c r="L535" s="37" t="s">
        <v>235</v>
      </c>
      <c r="M535" s="37" t="s">
        <v>236</v>
      </c>
      <c r="N535" s="37" t="s">
        <v>237</v>
      </c>
      <c r="O535" s="37" t="s">
        <v>306</v>
      </c>
      <c r="P535" s="37" t="s">
        <v>239</v>
      </c>
      <c r="Q535" s="37" t="s">
        <v>240</v>
      </c>
      <c r="R535" s="38">
        <v>42709</v>
      </c>
      <c r="S535" s="38">
        <v>42741</v>
      </c>
      <c r="T535" s="38">
        <v>42744</v>
      </c>
      <c r="U535" s="36">
        <v>188695504</v>
      </c>
      <c r="V535" s="36">
        <v>51032</v>
      </c>
      <c r="W535" s="36">
        <v>0</v>
      </c>
      <c r="X535" s="36">
        <v>11900</v>
      </c>
      <c r="Y535" s="36">
        <v>0</v>
      </c>
      <c r="Z535" s="36">
        <v>0</v>
      </c>
      <c r="AA535" s="36">
        <v>0</v>
      </c>
      <c r="AB535" s="36">
        <v>0</v>
      </c>
      <c r="AC535" s="36">
        <v>0</v>
      </c>
      <c r="AD535" s="36">
        <v>165</v>
      </c>
      <c r="AE535" s="36">
        <v>118</v>
      </c>
      <c r="AF535" s="36">
        <v>165</v>
      </c>
      <c r="AG535" s="36">
        <v>61</v>
      </c>
      <c r="AH535" s="36">
        <v>145460</v>
      </c>
      <c r="AI535" s="36">
        <v>1264</v>
      </c>
      <c r="AJ535" s="36">
        <v>0</v>
      </c>
      <c r="AK535" s="36">
        <v>3659601</v>
      </c>
      <c r="AL535" s="36"/>
      <c r="AM535" s="36"/>
      <c r="AN535" s="36">
        <v>0</v>
      </c>
      <c r="AO535" s="36"/>
      <c r="AP535" s="36"/>
      <c r="AQ535" s="36">
        <v>0</v>
      </c>
      <c r="AR535" s="36">
        <v>0</v>
      </c>
      <c r="AS535" s="36">
        <v>0</v>
      </c>
      <c r="AT535" s="36">
        <v>75485</v>
      </c>
      <c r="AU535" s="36">
        <v>0</v>
      </c>
      <c r="AV535" s="36">
        <v>0</v>
      </c>
      <c r="AW535" s="36"/>
      <c r="AX535" s="36">
        <v>0</v>
      </c>
      <c r="AY535" s="36">
        <v>72916</v>
      </c>
      <c r="AZ535" s="36">
        <v>350161</v>
      </c>
      <c r="BA535" s="36">
        <v>0</v>
      </c>
      <c r="BB535" s="36">
        <v>0</v>
      </c>
      <c r="BC535" s="36">
        <v>0</v>
      </c>
      <c r="BD535" s="36">
        <v>0</v>
      </c>
      <c r="BE535" s="36">
        <v>0</v>
      </c>
      <c r="BF535" s="36">
        <v>0</v>
      </c>
      <c r="BG535" s="36">
        <v>0</v>
      </c>
      <c r="BH535" s="36">
        <v>0</v>
      </c>
      <c r="BI535" s="36">
        <v>0</v>
      </c>
      <c r="BJ535" s="36">
        <v>0</v>
      </c>
      <c r="BK535" s="36">
        <v>0</v>
      </c>
      <c r="BL535" s="36">
        <v>0</v>
      </c>
      <c r="BM535" s="36">
        <v>0</v>
      </c>
      <c r="BN535" s="36">
        <v>0</v>
      </c>
      <c r="BO535" s="36">
        <v>0</v>
      </c>
      <c r="BP535" s="36">
        <v>0</v>
      </c>
      <c r="BQ535" s="36">
        <v>0</v>
      </c>
      <c r="BR535" s="36">
        <v>0</v>
      </c>
      <c r="BS535" s="36">
        <v>0</v>
      </c>
      <c r="BT535" s="36">
        <v>0</v>
      </c>
      <c r="BU535" s="36">
        <v>0</v>
      </c>
      <c r="BV535" s="36">
        <v>0</v>
      </c>
      <c r="BW535" s="36">
        <v>0</v>
      </c>
      <c r="BX535" s="36">
        <v>0</v>
      </c>
      <c r="BY535" s="36">
        <v>0</v>
      </c>
      <c r="BZ535" s="36">
        <v>0</v>
      </c>
      <c r="CA535" s="36">
        <v>0</v>
      </c>
      <c r="CB535" s="36">
        <v>0</v>
      </c>
      <c r="CC535" s="36">
        <v>0</v>
      </c>
      <c r="CD535" s="36">
        <v>3617552</v>
      </c>
      <c r="CE535" s="36">
        <v>4304887</v>
      </c>
      <c r="CF535" s="36">
        <v>0</v>
      </c>
      <c r="CG535" s="36">
        <v>687335</v>
      </c>
      <c r="CH535" s="36">
        <v>0</v>
      </c>
      <c r="CI535" s="36">
        <v>0</v>
      </c>
      <c r="CJ535" s="36">
        <v>0</v>
      </c>
      <c r="CK535" s="36">
        <v>0</v>
      </c>
      <c r="CL535" s="36">
        <v>687335</v>
      </c>
      <c r="CM535" s="36">
        <v>-4304887</v>
      </c>
      <c r="CN535" s="36">
        <v>0</v>
      </c>
      <c r="CO535" s="36">
        <v>0</v>
      </c>
      <c r="CP535" s="36">
        <v>0</v>
      </c>
      <c r="CQ535" s="36">
        <v>0</v>
      </c>
      <c r="CR535" s="36">
        <v>0</v>
      </c>
      <c r="CS535" s="36">
        <v>0</v>
      </c>
      <c r="CT535" s="36">
        <v>0</v>
      </c>
      <c r="CU535" s="36">
        <v>0</v>
      </c>
      <c r="CV535" s="36">
        <v>0</v>
      </c>
      <c r="CW535" s="36">
        <v>0</v>
      </c>
      <c r="CX535" s="36">
        <v>0</v>
      </c>
      <c r="CY535" s="36">
        <v>0</v>
      </c>
      <c r="CZ535" s="36">
        <v>0</v>
      </c>
      <c r="DA535" s="36">
        <v>0</v>
      </c>
      <c r="DB535" s="36">
        <v>0</v>
      </c>
      <c r="DC535" s="36">
        <v>0</v>
      </c>
      <c r="DD535" s="36">
        <v>0</v>
      </c>
      <c r="DE535" s="36">
        <v>-4304887</v>
      </c>
      <c r="DF535" s="36">
        <v>0</v>
      </c>
      <c r="DG535" s="36">
        <v>0</v>
      </c>
      <c r="DH535" s="36">
        <v>0</v>
      </c>
      <c r="DI535" s="36">
        <v>0</v>
      </c>
      <c r="DJ535" s="36">
        <v>0</v>
      </c>
      <c r="DK535" s="36">
        <v>0</v>
      </c>
      <c r="DL535" s="36">
        <v>0</v>
      </c>
      <c r="DM535" s="36">
        <v>0</v>
      </c>
      <c r="DN535" s="36">
        <v>0</v>
      </c>
      <c r="DO535" s="36">
        <v>0</v>
      </c>
      <c r="DP535" s="36">
        <v>0</v>
      </c>
      <c r="DQ535" s="36">
        <v>0</v>
      </c>
      <c r="DR535" s="36">
        <v>0</v>
      </c>
      <c r="DS535" s="36">
        <v>0</v>
      </c>
      <c r="DT535" s="36">
        <v>0</v>
      </c>
      <c r="DU535" s="36">
        <v>0</v>
      </c>
      <c r="DV535" s="36">
        <v>0</v>
      </c>
      <c r="DW535" s="36">
        <v>0</v>
      </c>
      <c r="DX535" s="36">
        <v>0</v>
      </c>
      <c r="DY535" s="36">
        <v>0</v>
      </c>
      <c r="DZ535" s="36">
        <v>0</v>
      </c>
      <c r="EA535" s="36">
        <v>0</v>
      </c>
      <c r="EB535" s="36">
        <v>0</v>
      </c>
      <c r="EC535" s="36">
        <v>0</v>
      </c>
      <c r="ED535" s="36">
        <v>0</v>
      </c>
      <c r="EE535" s="36">
        <v>0</v>
      </c>
      <c r="EF535" s="36">
        <v>0</v>
      </c>
      <c r="EG535" s="36">
        <v>0</v>
      </c>
      <c r="EH535" s="36">
        <v>0</v>
      </c>
      <c r="EI535" s="36">
        <v>0</v>
      </c>
      <c r="EJ535" s="36">
        <v>0</v>
      </c>
      <c r="EK535" s="36">
        <v>0</v>
      </c>
      <c r="EL535" s="36">
        <v>0</v>
      </c>
      <c r="EM535" s="36">
        <v>0</v>
      </c>
      <c r="EN535" s="36">
        <v>0</v>
      </c>
      <c r="EO535" s="36">
        <v>0</v>
      </c>
      <c r="EP535" s="36">
        <v>0</v>
      </c>
      <c r="EQ535" s="36">
        <v>0</v>
      </c>
      <c r="ER535" s="36">
        <v>0</v>
      </c>
      <c r="ES535" s="36">
        <v>0</v>
      </c>
      <c r="ET535" s="36">
        <v>0</v>
      </c>
      <c r="EU535" s="36">
        <v>0</v>
      </c>
      <c r="EV535" s="36">
        <v>0</v>
      </c>
      <c r="EW535" s="36">
        <v>0</v>
      </c>
      <c r="EX535" s="36">
        <v>0</v>
      </c>
      <c r="EY535" s="36">
        <v>0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0</v>
      </c>
      <c r="FF535" s="36">
        <v>0</v>
      </c>
      <c r="FG535" s="36">
        <v>0</v>
      </c>
      <c r="FH535" s="36">
        <v>0</v>
      </c>
      <c r="FI535" s="36">
        <v>0</v>
      </c>
      <c r="FJ535" s="36">
        <v>0</v>
      </c>
      <c r="FK535" s="36">
        <v>0</v>
      </c>
      <c r="FL535" s="36">
        <v>0</v>
      </c>
      <c r="FM535" s="36">
        <v>0</v>
      </c>
      <c r="FN535" s="36">
        <v>0</v>
      </c>
      <c r="FO535" s="36">
        <v>0</v>
      </c>
      <c r="FP535" s="36">
        <v>0</v>
      </c>
      <c r="FQ535" s="36">
        <v>687335</v>
      </c>
      <c r="FR535" s="36">
        <v>0</v>
      </c>
      <c r="FS535" s="37"/>
      <c r="FT535" s="39">
        <f t="shared" si="262"/>
        <v>122235</v>
      </c>
      <c r="FU535" s="39">
        <f t="shared" si="263"/>
        <v>1062</v>
      </c>
      <c r="FV535" s="39">
        <f t="shared" si="264"/>
        <v>0</v>
      </c>
      <c r="FW535" s="39">
        <f t="shared" si="265"/>
        <v>3075295</v>
      </c>
      <c r="FX535" s="39">
        <f t="shared" si="266"/>
        <v>0</v>
      </c>
      <c r="FY535" s="39">
        <f t="shared" si="267"/>
        <v>63433</v>
      </c>
      <c r="FZ535" s="39">
        <f t="shared" si="268"/>
        <v>0</v>
      </c>
      <c r="GA535" s="39">
        <f t="shared" si="269"/>
        <v>61274</v>
      </c>
      <c r="GB535" s="39">
        <f t="shared" si="270"/>
        <v>294253</v>
      </c>
      <c r="GC535" s="39">
        <f t="shared" si="271"/>
        <v>0</v>
      </c>
      <c r="GD535" s="39">
        <f t="shared" si="272"/>
        <v>0</v>
      </c>
      <c r="GE535" s="39">
        <f t="shared" si="273"/>
        <v>0</v>
      </c>
      <c r="GF535" s="39"/>
      <c r="GG535" s="39"/>
      <c r="GH535" s="39">
        <f t="shared" si="274"/>
        <v>0</v>
      </c>
      <c r="GI535" s="39">
        <f t="shared" si="275"/>
        <v>0</v>
      </c>
      <c r="GJ535" s="39">
        <f t="shared" si="281"/>
        <v>3617552</v>
      </c>
      <c r="GK535" s="39"/>
      <c r="GL535" s="39">
        <f t="shared" si="277"/>
        <v>0</v>
      </c>
      <c r="GM535" s="39"/>
      <c r="GN535" s="39">
        <f t="shared" si="283"/>
        <v>0</v>
      </c>
      <c r="GO535" s="40">
        <f t="shared" si="278"/>
        <v>687335</v>
      </c>
      <c r="GP535" s="40">
        <f t="shared" si="279"/>
        <v>4304887</v>
      </c>
      <c r="GQ535" s="40">
        <f t="shared" si="280"/>
        <v>4304887</v>
      </c>
      <c r="GR535" s="39" t="str">
        <f>IFERROR(VLOOKUP(CONCATENATE(C535,R535,S535),'Clientes Afectados'!$L$4:$M$249,2,0),"NO")</f>
        <v>NO</v>
      </c>
      <c r="GS535" s="64">
        <f t="shared" si="282"/>
        <v>32</v>
      </c>
      <c r="GT535" s="39" t="e">
        <f>+IF(GS535&gt;#REF!,"SI","NO")</f>
        <v>#REF!</v>
      </c>
    </row>
    <row r="536" spans="1:202" x14ac:dyDescent="0.25">
      <c r="A536" s="35">
        <v>42736</v>
      </c>
      <c r="B536" s="36">
        <v>1594986</v>
      </c>
      <c r="C536" s="36">
        <v>532999</v>
      </c>
      <c r="D536" s="36">
        <v>532999</v>
      </c>
      <c r="E536" s="37" t="s">
        <v>242</v>
      </c>
      <c r="F536" s="37" t="s">
        <v>229</v>
      </c>
      <c r="G536" s="37" t="s">
        <v>243</v>
      </c>
      <c r="H536" s="85" t="s">
        <v>231</v>
      </c>
      <c r="I536" s="37" t="s">
        <v>232</v>
      </c>
      <c r="J536" s="37" t="s">
        <v>233</v>
      </c>
      <c r="K536" s="37" t="s">
        <v>234</v>
      </c>
      <c r="L536" s="37" t="s">
        <v>235</v>
      </c>
      <c r="M536" s="37" t="s">
        <v>245</v>
      </c>
      <c r="N536" s="37" t="s">
        <v>246</v>
      </c>
      <c r="O536" s="37" t="s">
        <v>246</v>
      </c>
      <c r="P536" s="37" t="s">
        <v>239</v>
      </c>
      <c r="Q536" s="37" t="s">
        <v>240</v>
      </c>
      <c r="R536" s="38">
        <v>42709</v>
      </c>
      <c r="S536" s="38">
        <v>42741</v>
      </c>
      <c r="T536" s="38">
        <v>42744</v>
      </c>
      <c r="U536" s="36">
        <v>188695504</v>
      </c>
      <c r="V536" s="36">
        <v>14061</v>
      </c>
      <c r="W536" s="36">
        <v>0</v>
      </c>
      <c r="X536" s="36">
        <v>3779</v>
      </c>
      <c r="Y536" s="36">
        <v>0</v>
      </c>
      <c r="Z536" s="36">
        <v>0</v>
      </c>
      <c r="AA536" s="36">
        <v>0</v>
      </c>
      <c r="AB536" s="36">
        <v>0</v>
      </c>
      <c r="AC536" s="36">
        <v>0</v>
      </c>
      <c r="AD536" s="36">
        <v>23</v>
      </c>
      <c r="AE536" s="36">
        <v>27</v>
      </c>
      <c r="AF536" s="36">
        <v>23</v>
      </c>
      <c r="AG536" s="36">
        <v>23</v>
      </c>
      <c r="AH536" s="36">
        <v>82172</v>
      </c>
      <c r="AI536" s="36">
        <v>1264</v>
      </c>
      <c r="AJ536" s="36">
        <v>0</v>
      </c>
      <c r="AK536" s="36">
        <v>1008341</v>
      </c>
      <c r="AL536" s="36"/>
      <c r="AM536" s="36"/>
      <c r="AN536" s="36">
        <v>0</v>
      </c>
      <c r="AO536" s="36"/>
      <c r="AP536" s="36"/>
      <c r="AQ536" s="36">
        <v>0</v>
      </c>
      <c r="AR536" s="36">
        <v>0</v>
      </c>
      <c r="AS536" s="36">
        <v>0</v>
      </c>
      <c r="AT536" s="36">
        <v>20799</v>
      </c>
      <c r="AU536" s="36">
        <v>0</v>
      </c>
      <c r="AV536" s="36">
        <v>0</v>
      </c>
      <c r="AW536" s="36"/>
      <c r="AX536" s="36">
        <v>0</v>
      </c>
      <c r="AY536" s="36">
        <v>16684</v>
      </c>
      <c r="AZ536" s="36">
        <v>132028</v>
      </c>
      <c r="BA536" s="36">
        <v>0</v>
      </c>
      <c r="BB536" s="36">
        <v>0</v>
      </c>
      <c r="BC536" s="36">
        <v>0</v>
      </c>
      <c r="BD536" s="36">
        <v>0</v>
      </c>
      <c r="BE536" s="36">
        <v>0</v>
      </c>
      <c r="BF536" s="36">
        <v>0</v>
      </c>
      <c r="BG536" s="36">
        <v>0</v>
      </c>
      <c r="BH536" s="36">
        <v>0</v>
      </c>
      <c r="BI536" s="36">
        <v>0</v>
      </c>
      <c r="BJ536" s="36">
        <v>0</v>
      </c>
      <c r="BK536" s="36">
        <v>0</v>
      </c>
      <c r="BL536" s="36">
        <v>0</v>
      </c>
      <c r="BM536" s="36">
        <v>0</v>
      </c>
      <c r="BN536" s="36">
        <v>0</v>
      </c>
      <c r="BO536" s="36">
        <v>0</v>
      </c>
      <c r="BP536" s="36">
        <v>0</v>
      </c>
      <c r="BQ536" s="36">
        <v>0</v>
      </c>
      <c r="BR536" s="36">
        <v>0</v>
      </c>
      <c r="BS536" s="36">
        <v>0</v>
      </c>
      <c r="BT536" s="36">
        <v>0</v>
      </c>
      <c r="BU536" s="36">
        <v>0</v>
      </c>
      <c r="BV536" s="36">
        <v>0</v>
      </c>
      <c r="BW536" s="36">
        <v>0</v>
      </c>
      <c r="BX536" s="36">
        <v>0</v>
      </c>
      <c r="BY536" s="36">
        <v>0</v>
      </c>
      <c r="BZ536" s="36">
        <v>0</v>
      </c>
      <c r="CA536" s="36">
        <v>0</v>
      </c>
      <c r="CB536" s="36">
        <v>0</v>
      </c>
      <c r="CC536" s="36">
        <v>0</v>
      </c>
      <c r="CD536" s="36">
        <v>1059905</v>
      </c>
      <c r="CE536" s="36">
        <v>1261287</v>
      </c>
      <c r="CF536" s="36">
        <v>0</v>
      </c>
      <c r="CG536" s="36">
        <v>201382</v>
      </c>
      <c r="CH536" s="36">
        <v>0</v>
      </c>
      <c r="CI536" s="36">
        <v>0</v>
      </c>
      <c r="CJ536" s="36">
        <v>0</v>
      </c>
      <c r="CK536" s="36">
        <v>0</v>
      </c>
      <c r="CL536" s="36">
        <v>201382</v>
      </c>
      <c r="CM536" s="36">
        <v>-1261287</v>
      </c>
      <c r="CN536" s="36">
        <v>0</v>
      </c>
      <c r="CO536" s="36">
        <v>0</v>
      </c>
      <c r="CP536" s="36">
        <v>0</v>
      </c>
      <c r="CQ536" s="36">
        <v>0</v>
      </c>
      <c r="CR536" s="36">
        <v>0</v>
      </c>
      <c r="CS536" s="36">
        <v>0</v>
      </c>
      <c r="CT536" s="36">
        <v>0</v>
      </c>
      <c r="CU536" s="36">
        <v>0</v>
      </c>
      <c r="CV536" s="36">
        <v>0</v>
      </c>
      <c r="CW536" s="36">
        <v>0</v>
      </c>
      <c r="CX536" s="36">
        <v>0</v>
      </c>
      <c r="CY536" s="36">
        <v>0</v>
      </c>
      <c r="CZ536" s="36">
        <v>0</v>
      </c>
      <c r="DA536" s="36">
        <v>0</v>
      </c>
      <c r="DB536" s="36">
        <v>0</v>
      </c>
      <c r="DC536" s="36">
        <v>0</v>
      </c>
      <c r="DD536" s="36">
        <v>0</v>
      </c>
      <c r="DE536" s="36">
        <v>-1261287</v>
      </c>
      <c r="DF536" s="36">
        <v>0</v>
      </c>
      <c r="DG536" s="36">
        <v>0</v>
      </c>
      <c r="DH536" s="36">
        <v>0</v>
      </c>
      <c r="DI536" s="36">
        <v>0</v>
      </c>
      <c r="DJ536" s="36">
        <v>0</v>
      </c>
      <c r="DK536" s="36">
        <v>0</v>
      </c>
      <c r="DL536" s="36">
        <v>0</v>
      </c>
      <c r="DM536" s="36">
        <v>0</v>
      </c>
      <c r="DN536" s="36">
        <v>0</v>
      </c>
      <c r="DO536" s="36">
        <v>0</v>
      </c>
      <c r="DP536" s="36">
        <v>0</v>
      </c>
      <c r="DQ536" s="36">
        <v>0</v>
      </c>
      <c r="DR536" s="36">
        <v>0</v>
      </c>
      <c r="DS536" s="36">
        <v>0</v>
      </c>
      <c r="DT536" s="36">
        <v>0</v>
      </c>
      <c r="DU536" s="36">
        <v>0</v>
      </c>
      <c r="DV536" s="36">
        <v>0</v>
      </c>
      <c r="DW536" s="36">
        <v>0</v>
      </c>
      <c r="DX536" s="36">
        <v>0</v>
      </c>
      <c r="DY536" s="36">
        <v>0</v>
      </c>
      <c r="DZ536" s="36">
        <v>0</v>
      </c>
      <c r="EA536" s="36">
        <v>0</v>
      </c>
      <c r="EB536" s="36">
        <v>0</v>
      </c>
      <c r="EC536" s="36">
        <v>0</v>
      </c>
      <c r="ED536" s="36">
        <v>0</v>
      </c>
      <c r="EE536" s="36">
        <v>0</v>
      </c>
      <c r="EF536" s="36">
        <v>0</v>
      </c>
      <c r="EG536" s="36">
        <v>0</v>
      </c>
      <c r="EH536" s="36">
        <v>0</v>
      </c>
      <c r="EI536" s="36">
        <v>0</v>
      </c>
      <c r="EJ536" s="36">
        <v>0</v>
      </c>
      <c r="EK536" s="36">
        <v>0</v>
      </c>
      <c r="EL536" s="36">
        <v>0</v>
      </c>
      <c r="EM536" s="36">
        <v>0</v>
      </c>
      <c r="EN536" s="36">
        <v>0</v>
      </c>
      <c r="EO536" s="36">
        <v>0</v>
      </c>
      <c r="EP536" s="36">
        <v>0</v>
      </c>
      <c r="EQ536" s="36">
        <v>0</v>
      </c>
      <c r="ER536" s="36">
        <v>0</v>
      </c>
      <c r="ES536" s="36">
        <v>0</v>
      </c>
      <c r="ET536" s="36">
        <v>0</v>
      </c>
      <c r="EU536" s="36">
        <v>0</v>
      </c>
      <c r="EV536" s="36">
        <v>0</v>
      </c>
      <c r="EW536" s="36">
        <v>0</v>
      </c>
      <c r="EX536" s="36">
        <v>0</v>
      </c>
      <c r="EY536" s="36">
        <v>0</v>
      </c>
      <c r="EZ536" s="36">
        <v>0</v>
      </c>
      <c r="FA536" s="36">
        <v>0</v>
      </c>
      <c r="FB536" s="36">
        <v>0</v>
      </c>
      <c r="FC536" s="36">
        <v>0</v>
      </c>
      <c r="FD536" s="36">
        <v>0</v>
      </c>
      <c r="FE536" s="36">
        <v>0</v>
      </c>
      <c r="FF536" s="36">
        <v>0</v>
      </c>
      <c r="FG536" s="36">
        <v>0</v>
      </c>
      <c r="FH536" s="36">
        <v>0</v>
      </c>
      <c r="FI536" s="36">
        <v>0</v>
      </c>
      <c r="FJ536" s="36">
        <v>0</v>
      </c>
      <c r="FK536" s="36">
        <v>0</v>
      </c>
      <c r="FL536" s="36">
        <v>0</v>
      </c>
      <c r="FM536" s="36">
        <v>0</v>
      </c>
      <c r="FN536" s="36">
        <v>0</v>
      </c>
      <c r="FO536" s="36">
        <v>0</v>
      </c>
      <c r="FP536" s="36">
        <v>0</v>
      </c>
      <c r="FQ536" s="36">
        <v>201382</v>
      </c>
      <c r="FR536" s="36">
        <v>0</v>
      </c>
      <c r="FS536" s="37"/>
      <c r="FT536" s="39">
        <f t="shared" si="262"/>
        <v>69052</v>
      </c>
      <c r="FU536" s="39">
        <f t="shared" si="263"/>
        <v>1062</v>
      </c>
      <c r="FV536" s="39">
        <f t="shared" si="264"/>
        <v>0</v>
      </c>
      <c r="FW536" s="39">
        <f t="shared" si="265"/>
        <v>847345</v>
      </c>
      <c r="FX536" s="39">
        <f t="shared" si="266"/>
        <v>0</v>
      </c>
      <c r="FY536" s="39">
        <f t="shared" si="267"/>
        <v>17478</v>
      </c>
      <c r="FZ536" s="39">
        <f t="shared" si="268"/>
        <v>0</v>
      </c>
      <c r="GA536" s="39">
        <f t="shared" si="269"/>
        <v>14020</v>
      </c>
      <c r="GB536" s="39">
        <f t="shared" si="270"/>
        <v>110948</v>
      </c>
      <c r="GC536" s="39">
        <f t="shared" si="271"/>
        <v>0</v>
      </c>
      <c r="GD536" s="39">
        <f t="shared" si="272"/>
        <v>0</v>
      </c>
      <c r="GE536" s="39">
        <f t="shared" si="273"/>
        <v>0</v>
      </c>
      <c r="GF536" s="39"/>
      <c r="GG536" s="39"/>
      <c r="GH536" s="39">
        <f t="shared" si="274"/>
        <v>0</v>
      </c>
      <c r="GI536" s="39">
        <f t="shared" si="275"/>
        <v>0</v>
      </c>
      <c r="GJ536" s="39">
        <f t="shared" si="281"/>
        <v>1059905</v>
      </c>
      <c r="GK536" s="39"/>
      <c r="GL536" s="39">
        <f t="shared" si="277"/>
        <v>0</v>
      </c>
      <c r="GM536" s="39"/>
      <c r="GN536" s="39">
        <f t="shared" si="283"/>
        <v>0</v>
      </c>
      <c r="GO536" s="40">
        <f t="shared" si="278"/>
        <v>201382</v>
      </c>
      <c r="GP536" s="40">
        <f t="shared" si="279"/>
        <v>1261287</v>
      </c>
      <c r="GQ536" s="40">
        <f t="shared" si="280"/>
        <v>1261287</v>
      </c>
      <c r="GR536" s="39" t="str">
        <f>IFERROR(VLOOKUP(CONCATENATE(C536,R536,S536),'Clientes Afectados'!$L$4:$M$249,2,0),"NO")</f>
        <v>NO</v>
      </c>
      <c r="GS536" s="64">
        <f t="shared" si="282"/>
        <v>32</v>
      </c>
      <c r="GT536" s="39" t="e">
        <f>+IF(GS536&gt;#REF!,"SI","NO")</f>
        <v>#REF!</v>
      </c>
    </row>
    <row r="537" spans="1:202" x14ac:dyDescent="0.25">
      <c r="A537" s="35">
        <v>42736</v>
      </c>
      <c r="B537" s="36">
        <v>1594986</v>
      </c>
      <c r="C537" s="36">
        <v>533094</v>
      </c>
      <c r="D537" s="36">
        <v>533094</v>
      </c>
      <c r="E537" s="37" t="s">
        <v>345</v>
      </c>
      <c r="F537" s="37" t="s">
        <v>229</v>
      </c>
      <c r="G537" s="37" t="s">
        <v>318</v>
      </c>
      <c r="H537" s="85" t="s">
        <v>231</v>
      </c>
      <c r="I537" s="37" t="s">
        <v>244</v>
      </c>
      <c r="J537" s="37" t="s">
        <v>233</v>
      </c>
      <c r="K537" s="37" t="s">
        <v>234</v>
      </c>
      <c r="L537" s="37" t="s">
        <v>235</v>
      </c>
      <c r="M537" s="37" t="s">
        <v>369</v>
      </c>
      <c r="N537" s="37" t="s">
        <v>245</v>
      </c>
      <c r="O537" s="37" t="s">
        <v>245</v>
      </c>
      <c r="P537" s="37" t="s">
        <v>239</v>
      </c>
      <c r="Q537" s="37" t="s">
        <v>240</v>
      </c>
      <c r="R537" s="38">
        <v>42709</v>
      </c>
      <c r="S537" s="38">
        <v>42741</v>
      </c>
      <c r="T537" s="38">
        <v>42744</v>
      </c>
      <c r="U537" s="36">
        <v>188695504</v>
      </c>
      <c r="V537" s="36">
        <v>348550</v>
      </c>
      <c r="W537" s="36">
        <v>0</v>
      </c>
      <c r="X537" s="36">
        <v>84446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656</v>
      </c>
      <c r="AE537" s="36">
        <v>678</v>
      </c>
      <c r="AF537" s="36">
        <v>653</v>
      </c>
      <c r="AG537" s="36">
        <v>663</v>
      </c>
      <c r="AH537" s="36">
        <v>82172</v>
      </c>
      <c r="AI537" s="36">
        <v>1264</v>
      </c>
      <c r="AJ537" s="36">
        <v>0</v>
      </c>
      <c r="AK537" s="36">
        <v>24995182</v>
      </c>
      <c r="AL537" s="36"/>
      <c r="AM537" s="36"/>
      <c r="AN537" s="36">
        <v>0</v>
      </c>
      <c r="AO537" s="36"/>
      <c r="AP537" s="36"/>
      <c r="AQ537" s="36">
        <v>0</v>
      </c>
      <c r="AR537" s="36">
        <v>0</v>
      </c>
      <c r="AS537" s="36">
        <v>0</v>
      </c>
      <c r="AT537" s="36">
        <v>515565</v>
      </c>
      <c r="AU537" s="36">
        <v>0</v>
      </c>
      <c r="AV537" s="36">
        <v>0</v>
      </c>
      <c r="AW537" s="36"/>
      <c r="AX537" s="36">
        <v>0</v>
      </c>
      <c r="AY537" s="36">
        <v>418956</v>
      </c>
      <c r="AZ537" s="36">
        <v>3808726</v>
      </c>
      <c r="BA537" s="36">
        <v>0</v>
      </c>
      <c r="BB537" s="36">
        <v>0</v>
      </c>
      <c r="BC537" s="36">
        <v>0</v>
      </c>
      <c r="BD537" s="36">
        <v>0</v>
      </c>
      <c r="BE537" s="36">
        <v>0</v>
      </c>
      <c r="BF537" s="36">
        <v>0</v>
      </c>
      <c r="BG537" s="36">
        <v>0</v>
      </c>
      <c r="BH537" s="36">
        <v>0</v>
      </c>
      <c r="BI537" s="36">
        <v>0</v>
      </c>
      <c r="BJ537" s="36">
        <v>0</v>
      </c>
      <c r="BK537" s="36">
        <v>0</v>
      </c>
      <c r="BL537" s="36">
        <v>0</v>
      </c>
      <c r="BM537" s="36">
        <v>0</v>
      </c>
      <c r="BN537" s="36">
        <v>0</v>
      </c>
      <c r="BO537" s="36">
        <v>0</v>
      </c>
      <c r="BP537" s="36">
        <v>0</v>
      </c>
      <c r="BQ537" s="36">
        <v>0</v>
      </c>
      <c r="BR537" s="36">
        <v>0</v>
      </c>
      <c r="BS537" s="36">
        <v>0</v>
      </c>
      <c r="BT537" s="36">
        <v>0</v>
      </c>
      <c r="BU537" s="36">
        <v>0</v>
      </c>
      <c r="BV537" s="36">
        <v>0</v>
      </c>
      <c r="BW537" s="36">
        <v>0</v>
      </c>
      <c r="BX537" s="36">
        <v>0</v>
      </c>
      <c r="BY537" s="36">
        <v>0</v>
      </c>
      <c r="BZ537" s="36">
        <v>0</v>
      </c>
      <c r="CA537" s="36">
        <v>0</v>
      </c>
      <c r="CB537" s="36">
        <v>0</v>
      </c>
      <c r="CC537" s="36">
        <v>0</v>
      </c>
      <c r="CD537" s="36">
        <v>25060391</v>
      </c>
      <c r="CE537" s="36">
        <v>29821865</v>
      </c>
      <c r="CF537" s="36">
        <v>0</v>
      </c>
      <c r="CG537" s="36">
        <v>4761474</v>
      </c>
      <c r="CH537" s="36">
        <v>0</v>
      </c>
      <c r="CI537" s="36">
        <v>0</v>
      </c>
      <c r="CJ537" s="36">
        <v>0</v>
      </c>
      <c r="CK537" s="36">
        <v>0</v>
      </c>
      <c r="CL537" s="36">
        <v>4761474</v>
      </c>
      <c r="CM537" s="36">
        <v>-29821865</v>
      </c>
      <c r="CN537" s="36">
        <v>0</v>
      </c>
      <c r="CO537" s="36">
        <v>0</v>
      </c>
      <c r="CP537" s="36">
        <v>0</v>
      </c>
      <c r="CQ537" s="36">
        <v>0</v>
      </c>
      <c r="CR537" s="36">
        <v>0</v>
      </c>
      <c r="CS537" s="36">
        <v>0</v>
      </c>
      <c r="CT537" s="36">
        <v>0</v>
      </c>
      <c r="CU537" s="36">
        <v>0</v>
      </c>
      <c r="CV537" s="36">
        <v>0</v>
      </c>
      <c r="CW537" s="36">
        <v>0</v>
      </c>
      <c r="CX537" s="36">
        <v>0</v>
      </c>
      <c r="CY537" s="36">
        <v>0</v>
      </c>
      <c r="CZ537" s="36">
        <v>0</v>
      </c>
      <c r="DA537" s="36">
        <v>0</v>
      </c>
      <c r="DB537" s="36">
        <v>0</v>
      </c>
      <c r="DC537" s="36">
        <v>0</v>
      </c>
      <c r="DD537" s="36">
        <v>0</v>
      </c>
      <c r="DE537" s="36">
        <v>-29821865</v>
      </c>
      <c r="DF537" s="36">
        <v>0</v>
      </c>
      <c r="DG537" s="36">
        <v>0</v>
      </c>
      <c r="DH537" s="36">
        <v>0</v>
      </c>
      <c r="DI537" s="36">
        <v>0</v>
      </c>
      <c r="DJ537" s="36">
        <v>0</v>
      </c>
      <c r="DK537" s="36">
        <v>0</v>
      </c>
      <c r="DL537" s="36">
        <v>0</v>
      </c>
      <c r="DM537" s="36">
        <v>0</v>
      </c>
      <c r="DN537" s="36">
        <v>0</v>
      </c>
      <c r="DO537" s="36">
        <v>0</v>
      </c>
      <c r="DP537" s="36">
        <v>0</v>
      </c>
      <c r="DQ537" s="36">
        <v>0</v>
      </c>
      <c r="DR537" s="36">
        <v>0</v>
      </c>
      <c r="DS537" s="36">
        <v>0</v>
      </c>
      <c r="DT537" s="36">
        <v>0</v>
      </c>
      <c r="DU537" s="36">
        <v>0</v>
      </c>
      <c r="DV537" s="36">
        <v>0</v>
      </c>
      <c r="DW537" s="36">
        <v>0</v>
      </c>
      <c r="DX537" s="36">
        <v>0</v>
      </c>
      <c r="DY537" s="36">
        <v>0</v>
      </c>
      <c r="DZ537" s="36">
        <v>0</v>
      </c>
      <c r="EA537" s="36">
        <v>0</v>
      </c>
      <c r="EB537" s="36">
        <v>0</v>
      </c>
      <c r="EC537" s="36">
        <v>0</v>
      </c>
      <c r="ED537" s="36">
        <v>0</v>
      </c>
      <c r="EE537" s="36">
        <v>0</v>
      </c>
      <c r="EF537" s="36">
        <v>0</v>
      </c>
      <c r="EG537" s="36">
        <v>0</v>
      </c>
      <c r="EH537" s="36">
        <v>0</v>
      </c>
      <c r="EI537" s="36">
        <v>0</v>
      </c>
      <c r="EJ537" s="36">
        <v>0</v>
      </c>
      <c r="EK537" s="36">
        <v>0</v>
      </c>
      <c r="EL537" s="36">
        <v>0</v>
      </c>
      <c r="EM537" s="36">
        <v>0</v>
      </c>
      <c r="EN537" s="36">
        <v>0</v>
      </c>
      <c r="EO537" s="36">
        <v>0</v>
      </c>
      <c r="EP537" s="36">
        <v>0</v>
      </c>
      <c r="EQ537" s="36">
        <v>0</v>
      </c>
      <c r="ER537" s="36">
        <v>0</v>
      </c>
      <c r="ES537" s="36">
        <v>0</v>
      </c>
      <c r="ET537" s="36">
        <v>0</v>
      </c>
      <c r="EU537" s="36">
        <v>0</v>
      </c>
      <c r="EV537" s="36">
        <v>0</v>
      </c>
      <c r="EW537" s="36">
        <v>0</v>
      </c>
      <c r="EX537" s="36">
        <v>0</v>
      </c>
      <c r="EY537" s="36">
        <v>0</v>
      </c>
      <c r="EZ537" s="36">
        <v>0</v>
      </c>
      <c r="FA537" s="36">
        <v>0</v>
      </c>
      <c r="FB537" s="36">
        <v>0</v>
      </c>
      <c r="FC537" s="36">
        <v>0</v>
      </c>
      <c r="FD537" s="36">
        <v>0</v>
      </c>
      <c r="FE537" s="36">
        <v>0</v>
      </c>
      <c r="FF537" s="36">
        <v>0</v>
      </c>
      <c r="FG537" s="36">
        <v>0</v>
      </c>
      <c r="FH537" s="36">
        <v>0</v>
      </c>
      <c r="FI537" s="36">
        <v>0</v>
      </c>
      <c r="FJ537" s="36">
        <v>0</v>
      </c>
      <c r="FK537" s="36">
        <v>0</v>
      </c>
      <c r="FL537" s="36">
        <v>0</v>
      </c>
      <c r="FM537" s="36">
        <v>0</v>
      </c>
      <c r="FN537" s="36">
        <v>0</v>
      </c>
      <c r="FO537" s="36">
        <v>0</v>
      </c>
      <c r="FP537" s="36">
        <v>0</v>
      </c>
      <c r="FQ537" s="36">
        <v>4761474</v>
      </c>
      <c r="FR537" s="36">
        <v>0</v>
      </c>
      <c r="FS537" s="37"/>
      <c r="FT537" s="39">
        <f t="shared" si="262"/>
        <v>69052</v>
      </c>
      <c r="FU537" s="39">
        <f t="shared" si="263"/>
        <v>1062</v>
      </c>
      <c r="FV537" s="39">
        <f t="shared" si="264"/>
        <v>0</v>
      </c>
      <c r="FW537" s="39">
        <f t="shared" si="265"/>
        <v>21004355</v>
      </c>
      <c r="FX537" s="39">
        <f t="shared" si="266"/>
        <v>0</v>
      </c>
      <c r="FY537" s="39">
        <f t="shared" si="267"/>
        <v>433248</v>
      </c>
      <c r="FZ537" s="39">
        <f t="shared" si="268"/>
        <v>0</v>
      </c>
      <c r="GA537" s="39">
        <f t="shared" si="269"/>
        <v>352064</v>
      </c>
      <c r="GB537" s="39">
        <f t="shared" si="270"/>
        <v>3200610</v>
      </c>
      <c r="GC537" s="39">
        <f t="shared" si="271"/>
        <v>0</v>
      </c>
      <c r="GD537" s="39">
        <f t="shared" si="272"/>
        <v>0</v>
      </c>
      <c r="GE537" s="39">
        <f t="shared" si="273"/>
        <v>0</v>
      </c>
      <c r="GF537" s="39"/>
      <c r="GG537" s="39"/>
      <c r="GH537" s="39">
        <f t="shared" si="274"/>
        <v>0</v>
      </c>
      <c r="GI537" s="39">
        <f t="shared" si="275"/>
        <v>0</v>
      </c>
      <c r="GJ537" s="39">
        <f t="shared" si="281"/>
        <v>25060391</v>
      </c>
      <c r="GK537" s="39"/>
      <c r="GL537" s="39">
        <f t="shared" si="277"/>
        <v>0</v>
      </c>
      <c r="GM537" s="39"/>
      <c r="GN537" s="39">
        <f t="shared" si="283"/>
        <v>0</v>
      </c>
      <c r="GO537" s="40">
        <f t="shared" si="278"/>
        <v>4761474</v>
      </c>
      <c r="GP537" s="40">
        <f t="shared" si="279"/>
        <v>29821865</v>
      </c>
      <c r="GQ537" s="40">
        <f t="shared" si="280"/>
        <v>29821865</v>
      </c>
      <c r="GR537" s="39" t="str">
        <f>IFERROR(VLOOKUP(CONCATENATE(C537,R537,S537),'Clientes Afectados'!$L$4:$M$249,2,0),"NO")</f>
        <v>NO</v>
      </c>
      <c r="GS537" s="64">
        <f t="shared" si="282"/>
        <v>32</v>
      </c>
      <c r="GT537" s="39" t="e">
        <f>+IF(GS537&gt;#REF!,"SI","NO")</f>
        <v>#REF!</v>
      </c>
    </row>
    <row r="538" spans="1:202" x14ac:dyDescent="0.25">
      <c r="A538" s="35">
        <v>42736</v>
      </c>
      <c r="B538" s="36">
        <v>1594986</v>
      </c>
      <c r="C538" s="36">
        <v>533096</v>
      </c>
      <c r="D538" s="36">
        <v>533096</v>
      </c>
      <c r="E538" s="37" t="s">
        <v>346</v>
      </c>
      <c r="F538" s="37" t="s">
        <v>229</v>
      </c>
      <c r="G538" s="37" t="s">
        <v>320</v>
      </c>
      <c r="H538" s="85" t="s">
        <v>231</v>
      </c>
      <c r="I538" s="37" t="s">
        <v>244</v>
      </c>
      <c r="J538" s="37" t="s">
        <v>233</v>
      </c>
      <c r="K538" s="37" t="s">
        <v>234</v>
      </c>
      <c r="L538" s="37" t="s">
        <v>235</v>
      </c>
      <c r="M538" s="37" t="s">
        <v>369</v>
      </c>
      <c r="N538" s="37" t="s">
        <v>256</v>
      </c>
      <c r="O538" s="37" t="s">
        <v>245</v>
      </c>
      <c r="P538" s="37" t="s">
        <v>239</v>
      </c>
      <c r="Q538" s="37" t="s">
        <v>240</v>
      </c>
      <c r="R538" s="38">
        <v>42709</v>
      </c>
      <c r="S538" s="38">
        <v>42741</v>
      </c>
      <c r="T538" s="38">
        <v>42744</v>
      </c>
      <c r="U538" s="36">
        <v>188695504</v>
      </c>
      <c r="V538" s="36">
        <v>49583</v>
      </c>
      <c r="W538" s="36">
        <v>0</v>
      </c>
      <c r="X538" s="36">
        <v>13853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99</v>
      </c>
      <c r="AE538" s="36">
        <v>100</v>
      </c>
      <c r="AF538" s="36">
        <v>99</v>
      </c>
      <c r="AG538" s="36">
        <v>100</v>
      </c>
      <c r="AH538" s="36">
        <v>120113</v>
      </c>
      <c r="AI538" s="36">
        <v>1264</v>
      </c>
      <c r="AJ538" s="36">
        <v>0</v>
      </c>
      <c r="AK538" s="36">
        <v>3555691</v>
      </c>
      <c r="AL538" s="36"/>
      <c r="AM538" s="36"/>
      <c r="AN538" s="36">
        <v>0</v>
      </c>
      <c r="AO538" s="36"/>
      <c r="AP538" s="36"/>
      <c r="AQ538" s="36">
        <v>0</v>
      </c>
      <c r="AR538" s="36">
        <v>0</v>
      </c>
      <c r="AS538" s="36">
        <v>0</v>
      </c>
      <c r="AT538" s="36">
        <v>73342</v>
      </c>
      <c r="AU538" s="36">
        <v>0</v>
      </c>
      <c r="AV538" s="36">
        <v>0</v>
      </c>
      <c r="AW538" s="36"/>
      <c r="AX538" s="36">
        <v>0</v>
      </c>
      <c r="AY538" s="36">
        <v>61793</v>
      </c>
      <c r="AZ538" s="36">
        <v>574036</v>
      </c>
      <c r="BA538" s="36">
        <v>0</v>
      </c>
      <c r="BB538" s="36">
        <v>0</v>
      </c>
      <c r="BC538" s="36">
        <v>0</v>
      </c>
      <c r="BD538" s="36">
        <v>0</v>
      </c>
      <c r="BE538" s="36">
        <v>0</v>
      </c>
      <c r="BF538" s="36">
        <v>0</v>
      </c>
      <c r="BG538" s="36">
        <v>0</v>
      </c>
      <c r="BH538" s="36">
        <v>0</v>
      </c>
      <c r="BI538" s="36">
        <v>0</v>
      </c>
      <c r="BJ538" s="36">
        <v>0</v>
      </c>
      <c r="BK538" s="36">
        <v>0</v>
      </c>
      <c r="BL538" s="36">
        <v>0</v>
      </c>
      <c r="BM538" s="36">
        <v>0</v>
      </c>
      <c r="BN538" s="36">
        <v>0</v>
      </c>
      <c r="BO538" s="36">
        <v>0</v>
      </c>
      <c r="BP538" s="36">
        <v>0</v>
      </c>
      <c r="BQ538" s="36">
        <v>0</v>
      </c>
      <c r="BR538" s="36">
        <v>0</v>
      </c>
      <c r="BS538" s="36">
        <v>0</v>
      </c>
      <c r="BT538" s="36">
        <v>0</v>
      </c>
      <c r="BU538" s="36">
        <v>0</v>
      </c>
      <c r="BV538" s="36">
        <v>0</v>
      </c>
      <c r="BW538" s="36">
        <v>0</v>
      </c>
      <c r="BX538" s="36">
        <v>0</v>
      </c>
      <c r="BY538" s="36">
        <v>0</v>
      </c>
      <c r="BZ538" s="36">
        <v>242228</v>
      </c>
      <c r="CA538" s="36">
        <v>10720</v>
      </c>
      <c r="CB538" s="36">
        <v>0</v>
      </c>
      <c r="CC538" s="36">
        <v>0</v>
      </c>
      <c r="CD538" s="36">
        <v>3898476</v>
      </c>
      <c r="CE538" s="36">
        <v>4639187</v>
      </c>
      <c r="CF538" s="36">
        <v>0</v>
      </c>
      <c r="CG538" s="36">
        <v>740711</v>
      </c>
      <c r="CH538" s="36">
        <v>0</v>
      </c>
      <c r="CI538" s="36">
        <v>0</v>
      </c>
      <c r="CJ538" s="36">
        <v>0</v>
      </c>
      <c r="CK538" s="36">
        <v>0</v>
      </c>
      <c r="CL538" s="36">
        <v>740711</v>
      </c>
      <c r="CM538" s="36">
        <v>-4639187</v>
      </c>
      <c r="CN538" s="36">
        <v>0</v>
      </c>
      <c r="CO538" s="36">
        <v>0</v>
      </c>
      <c r="CP538" s="36">
        <v>0</v>
      </c>
      <c r="CQ538" s="36">
        <v>0</v>
      </c>
      <c r="CR538" s="36">
        <v>0</v>
      </c>
      <c r="CS538" s="36">
        <v>0</v>
      </c>
      <c r="CT538" s="36">
        <v>0</v>
      </c>
      <c r="CU538" s="36">
        <v>0</v>
      </c>
      <c r="CV538" s="36">
        <v>0</v>
      </c>
      <c r="CW538" s="36">
        <v>0</v>
      </c>
      <c r="CX538" s="36">
        <v>0</v>
      </c>
      <c r="CY538" s="36">
        <v>0</v>
      </c>
      <c r="CZ538" s="36">
        <v>0</v>
      </c>
      <c r="DA538" s="36">
        <v>0</v>
      </c>
      <c r="DB538" s="36">
        <v>0</v>
      </c>
      <c r="DC538" s="36">
        <v>0</v>
      </c>
      <c r="DD538" s="36">
        <v>0</v>
      </c>
      <c r="DE538" s="36">
        <v>-4639187</v>
      </c>
      <c r="DF538" s="36">
        <v>0</v>
      </c>
      <c r="DG538" s="36">
        <v>0</v>
      </c>
      <c r="DH538" s="36">
        <v>0</v>
      </c>
      <c r="DI538" s="36">
        <v>0</v>
      </c>
      <c r="DJ538" s="36">
        <v>0</v>
      </c>
      <c r="DK538" s="36">
        <v>0</v>
      </c>
      <c r="DL538" s="36">
        <v>0</v>
      </c>
      <c r="DM538" s="36">
        <v>0</v>
      </c>
      <c r="DN538" s="36">
        <v>0</v>
      </c>
      <c r="DO538" s="36">
        <v>0</v>
      </c>
      <c r="DP538" s="36">
        <v>0</v>
      </c>
      <c r="DQ538" s="36">
        <v>0</v>
      </c>
      <c r="DR538" s="36">
        <v>0</v>
      </c>
      <c r="DS538" s="36">
        <v>0</v>
      </c>
      <c r="DT538" s="36">
        <v>0</v>
      </c>
      <c r="DU538" s="36">
        <v>0</v>
      </c>
      <c r="DV538" s="36">
        <v>0</v>
      </c>
      <c r="DW538" s="36">
        <v>0</v>
      </c>
      <c r="DX538" s="36">
        <v>0</v>
      </c>
      <c r="DY538" s="36">
        <v>0</v>
      </c>
      <c r="DZ538" s="36">
        <v>0</v>
      </c>
      <c r="EA538" s="36">
        <v>0</v>
      </c>
      <c r="EB538" s="36">
        <v>0</v>
      </c>
      <c r="EC538" s="36">
        <v>0</v>
      </c>
      <c r="ED538" s="36">
        <v>0</v>
      </c>
      <c r="EE538" s="36">
        <v>0</v>
      </c>
      <c r="EF538" s="36">
        <v>0</v>
      </c>
      <c r="EG538" s="36">
        <v>0</v>
      </c>
      <c r="EH538" s="36">
        <v>0</v>
      </c>
      <c r="EI538" s="36">
        <v>0</v>
      </c>
      <c r="EJ538" s="36">
        <v>0</v>
      </c>
      <c r="EK538" s="36">
        <v>0</v>
      </c>
      <c r="EL538" s="36">
        <v>0</v>
      </c>
      <c r="EM538" s="36">
        <v>0</v>
      </c>
      <c r="EN538" s="36">
        <v>0</v>
      </c>
      <c r="EO538" s="36">
        <v>0</v>
      </c>
      <c r="EP538" s="36">
        <v>0</v>
      </c>
      <c r="EQ538" s="36">
        <v>0</v>
      </c>
      <c r="ER538" s="36">
        <v>0</v>
      </c>
      <c r="ES538" s="36">
        <v>0</v>
      </c>
      <c r="ET538" s="36">
        <v>0</v>
      </c>
      <c r="EU538" s="36">
        <v>0</v>
      </c>
      <c r="EV538" s="36">
        <v>0</v>
      </c>
      <c r="EW538" s="36">
        <v>0</v>
      </c>
      <c r="EX538" s="36">
        <v>0</v>
      </c>
      <c r="EY538" s="36">
        <v>0</v>
      </c>
      <c r="EZ538" s="36">
        <v>0</v>
      </c>
      <c r="FA538" s="36">
        <v>0</v>
      </c>
      <c r="FB538" s="36">
        <v>0</v>
      </c>
      <c r="FC538" s="36">
        <v>0</v>
      </c>
      <c r="FD538" s="36">
        <v>0</v>
      </c>
      <c r="FE538" s="36">
        <v>0</v>
      </c>
      <c r="FF538" s="36">
        <v>0</v>
      </c>
      <c r="FG538" s="36">
        <v>0</v>
      </c>
      <c r="FH538" s="36">
        <v>0</v>
      </c>
      <c r="FI538" s="36">
        <v>0</v>
      </c>
      <c r="FJ538" s="36">
        <v>0</v>
      </c>
      <c r="FK538" s="36">
        <v>0</v>
      </c>
      <c r="FL538" s="36">
        <v>0</v>
      </c>
      <c r="FM538" s="36">
        <v>0</v>
      </c>
      <c r="FN538" s="36">
        <v>0</v>
      </c>
      <c r="FO538" s="36">
        <v>0</v>
      </c>
      <c r="FP538" s="36">
        <v>0</v>
      </c>
      <c r="FQ538" s="36">
        <v>740711</v>
      </c>
      <c r="FR538" s="36">
        <v>0</v>
      </c>
      <c r="FS538" s="37"/>
      <c r="FT538" s="39">
        <f t="shared" si="262"/>
        <v>100935</v>
      </c>
      <c r="FU538" s="39">
        <f t="shared" si="263"/>
        <v>1062</v>
      </c>
      <c r="FV538" s="39">
        <f t="shared" si="264"/>
        <v>0</v>
      </c>
      <c r="FW538" s="39">
        <f t="shared" si="265"/>
        <v>2987976</v>
      </c>
      <c r="FX538" s="39">
        <f t="shared" si="266"/>
        <v>0</v>
      </c>
      <c r="FY538" s="39">
        <f t="shared" si="267"/>
        <v>61632</v>
      </c>
      <c r="FZ538" s="39">
        <f t="shared" si="268"/>
        <v>0</v>
      </c>
      <c r="GA538" s="39">
        <f t="shared" si="269"/>
        <v>51927</v>
      </c>
      <c r="GB538" s="39">
        <f t="shared" si="270"/>
        <v>482383</v>
      </c>
      <c r="GC538" s="39">
        <f t="shared" si="271"/>
        <v>0</v>
      </c>
      <c r="GD538" s="39">
        <f t="shared" si="272"/>
        <v>0</v>
      </c>
      <c r="GE538" s="39">
        <f t="shared" si="273"/>
        <v>0</v>
      </c>
      <c r="GF538" s="39"/>
      <c r="GG538" s="39"/>
      <c r="GH538" s="39">
        <f t="shared" si="274"/>
        <v>0</v>
      </c>
      <c r="GI538" s="39">
        <f t="shared" si="275"/>
        <v>0</v>
      </c>
      <c r="GJ538" s="39">
        <f t="shared" si="281"/>
        <v>3685915</v>
      </c>
      <c r="GK538" s="39"/>
      <c r="GL538" s="39">
        <f t="shared" si="277"/>
        <v>0</v>
      </c>
      <c r="GM538" s="39"/>
      <c r="GN538" s="39">
        <f t="shared" si="283"/>
        <v>0</v>
      </c>
      <c r="GO538" s="40">
        <f t="shared" si="278"/>
        <v>700324</v>
      </c>
      <c r="GP538" s="40">
        <f t="shared" si="279"/>
        <v>4386239</v>
      </c>
      <c r="GQ538" s="40">
        <f t="shared" si="280"/>
        <v>4386239</v>
      </c>
      <c r="GR538" s="39" t="str">
        <f>IFERROR(VLOOKUP(CONCATENATE(C538,R538,S538),'Clientes Afectados'!$L$4:$M$249,2,0),"NO")</f>
        <v>NO</v>
      </c>
      <c r="GS538" s="64">
        <f t="shared" si="282"/>
        <v>32</v>
      </c>
      <c r="GT538" s="39" t="e">
        <f>+IF(GS538&gt;#REF!,"SI","NO")</f>
        <v>#REF!</v>
      </c>
    </row>
    <row r="539" spans="1:202" x14ac:dyDescent="0.25">
      <c r="A539" s="35">
        <v>42736</v>
      </c>
      <c r="B539" s="36">
        <v>1594986</v>
      </c>
      <c r="C539" s="36">
        <v>533097</v>
      </c>
      <c r="D539" s="36">
        <v>533097</v>
      </c>
      <c r="E539" s="37" t="s">
        <v>247</v>
      </c>
      <c r="F539" s="37" t="s">
        <v>229</v>
      </c>
      <c r="G539" s="37" t="s">
        <v>248</v>
      </c>
      <c r="H539" s="85" t="s">
        <v>231</v>
      </c>
      <c r="I539" s="37" t="s">
        <v>244</v>
      </c>
      <c r="J539" s="37" t="s">
        <v>233</v>
      </c>
      <c r="K539" s="37" t="s">
        <v>234</v>
      </c>
      <c r="L539" s="37" t="s">
        <v>235</v>
      </c>
      <c r="M539" s="37" t="s">
        <v>369</v>
      </c>
      <c r="N539" s="37" t="s">
        <v>245</v>
      </c>
      <c r="O539" s="37" t="s">
        <v>245</v>
      </c>
      <c r="P539" s="37" t="s">
        <v>239</v>
      </c>
      <c r="Q539" s="37" t="s">
        <v>240</v>
      </c>
      <c r="R539" s="38">
        <v>42709</v>
      </c>
      <c r="S539" s="38">
        <v>42741</v>
      </c>
      <c r="T539" s="38">
        <v>42744</v>
      </c>
      <c r="U539" s="36">
        <v>188695504</v>
      </c>
      <c r="V539" s="36">
        <v>43909</v>
      </c>
      <c r="W539" s="36">
        <v>0</v>
      </c>
      <c r="X539" s="36">
        <v>16476</v>
      </c>
      <c r="Y539" s="36">
        <v>0</v>
      </c>
      <c r="Z539" s="36">
        <v>0</v>
      </c>
      <c r="AA539" s="36">
        <v>0</v>
      </c>
      <c r="AB539" s="36">
        <v>0</v>
      </c>
      <c r="AC539" s="36">
        <v>0</v>
      </c>
      <c r="AD539" s="36">
        <v>96</v>
      </c>
      <c r="AE539" s="36">
        <v>98</v>
      </c>
      <c r="AF539" s="36">
        <v>92</v>
      </c>
      <c r="AG539" s="36">
        <v>96</v>
      </c>
      <c r="AH539" s="36">
        <v>198521</v>
      </c>
      <c r="AI539" s="36">
        <v>1264</v>
      </c>
      <c r="AJ539" s="36">
        <v>0</v>
      </c>
      <c r="AK539" s="36">
        <v>3148798</v>
      </c>
      <c r="AL539" s="36"/>
      <c r="AM539" s="36"/>
      <c r="AN539" s="36">
        <v>0</v>
      </c>
      <c r="AO539" s="36"/>
      <c r="AP539" s="36"/>
      <c r="AQ539" s="36">
        <v>0</v>
      </c>
      <c r="AR539" s="36">
        <v>0</v>
      </c>
      <c r="AS539" s="36">
        <v>0</v>
      </c>
      <c r="AT539" s="36">
        <v>64949</v>
      </c>
      <c r="AU539" s="36">
        <v>0</v>
      </c>
      <c r="AV539" s="36">
        <v>0</v>
      </c>
      <c r="AW539" s="36"/>
      <c r="AX539" s="36">
        <v>0</v>
      </c>
      <c r="AY539" s="36">
        <v>60557</v>
      </c>
      <c r="AZ539" s="36">
        <v>551075</v>
      </c>
      <c r="BA539" s="36">
        <v>0</v>
      </c>
      <c r="BB539" s="36">
        <v>0</v>
      </c>
      <c r="BC539" s="36">
        <v>0</v>
      </c>
      <c r="BD539" s="36">
        <v>0</v>
      </c>
      <c r="BE539" s="36">
        <v>0</v>
      </c>
      <c r="BF539" s="36">
        <v>0</v>
      </c>
      <c r="BG539" s="36">
        <v>0</v>
      </c>
      <c r="BH539" s="36">
        <v>0</v>
      </c>
      <c r="BI539" s="36">
        <v>0</v>
      </c>
      <c r="BJ539" s="36">
        <v>0</v>
      </c>
      <c r="BK539" s="36">
        <v>0</v>
      </c>
      <c r="BL539" s="36">
        <v>0</v>
      </c>
      <c r="BM539" s="36">
        <v>0</v>
      </c>
      <c r="BN539" s="36">
        <v>0</v>
      </c>
      <c r="BO539" s="36">
        <v>0</v>
      </c>
      <c r="BP539" s="36">
        <v>0</v>
      </c>
      <c r="BQ539" s="36">
        <v>0</v>
      </c>
      <c r="BR539" s="36">
        <v>0</v>
      </c>
      <c r="BS539" s="36">
        <v>0</v>
      </c>
      <c r="BT539" s="36">
        <v>0</v>
      </c>
      <c r="BU539" s="36">
        <v>0</v>
      </c>
      <c r="BV539" s="36">
        <v>0</v>
      </c>
      <c r="BW539" s="36">
        <v>0</v>
      </c>
      <c r="BX539" s="36">
        <v>0</v>
      </c>
      <c r="BY539" s="36">
        <v>0</v>
      </c>
      <c r="BZ539" s="36">
        <v>0</v>
      </c>
      <c r="CA539" s="36">
        <v>0</v>
      </c>
      <c r="CB539" s="36">
        <v>0</v>
      </c>
      <c r="CC539" s="36">
        <v>0</v>
      </c>
      <c r="CD539" s="36">
        <v>3382490</v>
      </c>
      <c r="CE539" s="36">
        <v>4025163</v>
      </c>
      <c r="CF539" s="36">
        <v>0</v>
      </c>
      <c r="CG539" s="36">
        <v>642673</v>
      </c>
      <c r="CH539" s="36">
        <v>0</v>
      </c>
      <c r="CI539" s="36">
        <v>0</v>
      </c>
      <c r="CJ539" s="36">
        <v>0</v>
      </c>
      <c r="CK539" s="36">
        <v>0</v>
      </c>
      <c r="CL539" s="36">
        <v>642673</v>
      </c>
      <c r="CM539" s="36">
        <v>-4025163</v>
      </c>
      <c r="CN539" s="36">
        <v>0</v>
      </c>
      <c r="CO539" s="36">
        <v>0</v>
      </c>
      <c r="CP539" s="36">
        <v>0</v>
      </c>
      <c r="CQ539" s="36">
        <v>0</v>
      </c>
      <c r="CR539" s="36">
        <v>0</v>
      </c>
      <c r="CS539" s="36">
        <v>0</v>
      </c>
      <c r="CT539" s="36">
        <v>0</v>
      </c>
      <c r="CU539" s="36">
        <v>0</v>
      </c>
      <c r="CV539" s="36">
        <v>0</v>
      </c>
      <c r="CW539" s="36">
        <v>0</v>
      </c>
      <c r="CX539" s="36">
        <v>0</v>
      </c>
      <c r="CY539" s="36">
        <v>0</v>
      </c>
      <c r="CZ539" s="36">
        <v>0</v>
      </c>
      <c r="DA539" s="36">
        <v>0</v>
      </c>
      <c r="DB539" s="36">
        <v>0</v>
      </c>
      <c r="DC539" s="36">
        <v>0</v>
      </c>
      <c r="DD539" s="36">
        <v>0</v>
      </c>
      <c r="DE539" s="36">
        <v>-4025163</v>
      </c>
      <c r="DF539" s="36">
        <v>0</v>
      </c>
      <c r="DG539" s="36">
        <v>0</v>
      </c>
      <c r="DH539" s="36">
        <v>0</v>
      </c>
      <c r="DI539" s="36">
        <v>0</v>
      </c>
      <c r="DJ539" s="36">
        <v>0</v>
      </c>
      <c r="DK539" s="36">
        <v>0</v>
      </c>
      <c r="DL539" s="36">
        <v>0</v>
      </c>
      <c r="DM539" s="36">
        <v>0</v>
      </c>
      <c r="DN539" s="36">
        <v>0</v>
      </c>
      <c r="DO539" s="36">
        <v>0</v>
      </c>
      <c r="DP539" s="36">
        <v>0</v>
      </c>
      <c r="DQ539" s="36">
        <v>0</v>
      </c>
      <c r="DR539" s="36">
        <v>0</v>
      </c>
      <c r="DS539" s="36">
        <v>0</v>
      </c>
      <c r="DT539" s="36">
        <v>0</v>
      </c>
      <c r="DU539" s="36">
        <v>0</v>
      </c>
      <c r="DV539" s="36">
        <v>0</v>
      </c>
      <c r="DW539" s="36">
        <v>0</v>
      </c>
      <c r="DX539" s="36">
        <v>0</v>
      </c>
      <c r="DY539" s="36">
        <v>0</v>
      </c>
      <c r="DZ539" s="36">
        <v>0</v>
      </c>
      <c r="EA539" s="36">
        <v>0</v>
      </c>
      <c r="EB539" s="36">
        <v>0</v>
      </c>
      <c r="EC539" s="36">
        <v>0</v>
      </c>
      <c r="ED539" s="36">
        <v>0</v>
      </c>
      <c r="EE539" s="36">
        <v>0</v>
      </c>
      <c r="EF539" s="36">
        <v>0</v>
      </c>
      <c r="EG539" s="36">
        <v>0</v>
      </c>
      <c r="EH539" s="36">
        <v>0</v>
      </c>
      <c r="EI539" s="36">
        <v>0</v>
      </c>
      <c r="EJ539" s="36">
        <v>0</v>
      </c>
      <c r="EK539" s="36">
        <v>0</v>
      </c>
      <c r="EL539" s="36">
        <v>0</v>
      </c>
      <c r="EM539" s="36">
        <v>0</v>
      </c>
      <c r="EN539" s="36">
        <v>0</v>
      </c>
      <c r="EO539" s="36">
        <v>0</v>
      </c>
      <c r="EP539" s="36">
        <v>0</v>
      </c>
      <c r="EQ539" s="36">
        <v>0</v>
      </c>
      <c r="ER539" s="36">
        <v>0</v>
      </c>
      <c r="ES539" s="36">
        <v>0</v>
      </c>
      <c r="ET539" s="36">
        <v>0</v>
      </c>
      <c r="EU539" s="36">
        <v>0</v>
      </c>
      <c r="EV539" s="36">
        <v>0</v>
      </c>
      <c r="EW539" s="36">
        <v>0</v>
      </c>
      <c r="EX539" s="36">
        <v>0</v>
      </c>
      <c r="EY539" s="36">
        <v>0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0</v>
      </c>
      <c r="FF539" s="36">
        <v>0</v>
      </c>
      <c r="FG539" s="36">
        <v>0</v>
      </c>
      <c r="FH539" s="36">
        <v>0</v>
      </c>
      <c r="FI539" s="36">
        <v>0</v>
      </c>
      <c r="FJ539" s="36">
        <v>0</v>
      </c>
      <c r="FK539" s="36">
        <v>0</v>
      </c>
      <c r="FL539" s="36">
        <v>0</v>
      </c>
      <c r="FM539" s="36">
        <v>0</v>
      </c>
      <c r="FN539" s="36">
        <v>0</v>
      </c>
      <c r="FO539" s="36">
        <v>0</v>
      </c>
      <c r="FP539" s="36">
        <v>0</v>
      </c>
      <c r="FQ539" s="36">
        <v>642673</v>
      </c>
      <c r="FR539" s="36">
        <v>0</v>
      </c>
      <c r="FS539" s="37"/>
      <c r="FT539" s="39">
        <f t="shared" si="262"/>
        <v>166824</v>
      </c>
      <c r="FU539" s="39">
        <f t="shared" si="263"/>
        <v>1062</v>
      </c>
      <c r="FV539" s="39">
        <f t="shared" si="264"/>
        <v>0</v>
      </c>
      <c r="FW539" s="39">
        <f t="shared" si="265"/>
        <v>2646049</v>
      </c>
      <c r="FX539" s="39">
        <f t="shared" si="266"/>
        <v>0</v>
      </c>
      <c r="FY539" s="39">
        <f t="shared" si="267"/>
        <v>54579</v>
      </c>
      <c r="FZ539" s="39">
        <f t="shared" si="268"/>
        <v>0</v>
      </c>
      <c r="GA539" s="39">
        <f t="shared" si="269"/>
        <v>50888</v>
      </c>
      <c r="GB539" s="39">
        <f t="shared" si="270"/>
        <v>463088</v>
      </c>
      <c r="GC539" s="39">
        <f t="shared" si="271"/>
        <v>0</v>
      </c>
      <c r="GD539" s="39">
        <f t="shared" si="272"/>
        <v>0</v>
      </c>
      <c r="GE539" s="39">
        <f t="shared" si="273"/>
        <v>0</v>
      </c>
      <c r="GF539" s="39"/>
      <c r="GG539" s="39"/>
      <c r="GH539" s="39">
        <f t="shared" si="274"/>
        <v>0</v>
      </c>
      <c r="GI539" s="39">
        <f t="shared" si="275"/>
        <v>0</v>
      </c>
      <c r="GJ539" s="39">
        <f t="shared" si="281"/>
        <v>3382490</v>
      </c>
      <c r="GK539" s="39"/>
      <c r="GL539" s="39">
        <f t="shared" si="277"/>
        <v>0</v>
      </c>
      <c r="GM539" s="39"/>
      <c r="GN539" s="39">
        <f t="shared" si="283"/>
        <v>0</v>
      </c>
      <c r="GO539" s="40">
        <f t="shared" si="278"/>
        <v>642673</v>
      </c>
      <c r="GP539" s="40">
        <f t="shared" si="279"/>
        <v>4025163</v>
      </c>
      <c r="GQ539" s="40">
        <f t="shared" si="280"/>
        <v>4025163</v>
      </c>
      <c r="GR539" s="39" t="str">
        <f>IFERROR(VLOOKUP(CONCATENATE(C539,R539,S539),'Clientes Afectados'!$L$4:$M$249,2,0),"NO")</f>
        <v>NO</v>
      </c>
      <c r="GS539" s="64">
        <f t="shared" si="282"/>
        <v>32</v>
      </c>
      <c r="GT539" s="39" t="e">
        <f>+IF(GS539&gt;#REF!,"SI","NO")</f>
        <v>#REF!</v>
      </c>
    </row>
    <row r="540" spans="1:202" x14ac:dyDescent="0.25">
      <c r="A540" s="35">
        <v>42736</v>
      </c>
      <c r="B540" s="36">
        <v>1594986</v>
      </c>
      <c r="C540" s="36">
        <v>533104</v>
      </c>
      <c r="D540" s="36">
        <v>533104</v>
      </c>
      <c r="E540" s="37" t="s">
        <v>250</v>
      </c>
      <c r="F540" s="37" t="s">
        <v>229</v>
      </c>
      <c r="G540" s="37" t="s">
        <v>251</v>
      </c>
      <c r="H540" s="85" t="s">
        <v>231</v>
      </c>
      <c r="I540" s="37" t="s">
        <v>244</v>
      </c>
      <c r="J540" s="37" t="s">
        <v>233</v>
      </c>
      <c r="K540" s="37" t="s">
        <v>234</v>
      </c>
      <c r="L540" s="37" t="s">
        <v>235</v>
      </c>
      <c r="M540" s="37" t="s">
        <v>252</v>
      </c>
      <c r="N540" s="37" t="s">
        <v>237</v>
      </c>
      <c r="O540" s="37" t="s">
        <v>253</v>
      </c>
      <c r="P540" s="37" t="s">
        <v>239</v>
      </c>
      <c r="Q540" s="37" t="s">
        <v>240</v>
      </c>
      <c r="R540" s="38">
        <v>42709</v>
      </c>
      <c r="S540" s="38">
        <v>42741</v>
      </c>
      <c r="T540" s="38">
        <v>42744</v>
      </c>
      <c r="U540" s="36">
        <v>188695504</v>
      </c>
      <c r="V540" s="36">
        <v>724</v>
      </c>
      <c r="W540" s="36">
        <v>0</v>
      </c>
      <c r="X540" s="36">
        <v>0</v>
      </c>
      <c r="Y540" s="36">
        <v>0</v>
      </c>
      <c r="Z540" s="36">
        <v>0</v>
      </c>
      <c r="AA540" s="36">
        <v>0</v>
      </c>
      <c r="AB540" s="36">
        <v>0</v>
      </c>
      <c r="AC540" s="36">
        <v>0</v>
      </c>
      <c r="AD540" s="36">
        <v>1</v>
      </c>
      <c r="AE540" s="36">
        <v>63</v>
      </c>
      <c r="AF540" s="36">
        <v>1</v>
      </c>
      <c r="AG540" s="36">
        <v>63</v>
      </c>
      <c r="AH540" s="36">
        <v>145460</v>
      </c>
      <c r="AI540" s="36">
        <v>1264</v>
      </c>
      <c r="AJ540" s="36">
        <v>0</v>
      </c>
      <c r="AK540" s="36">
        <v>51920</v>
      </c>
      <c r="AL540" s="36"/>
      <c r="AM540" s="36"/>
      <c r="AN540" s="36">
        <v>0</v>
      </c>
      <c r="AO540" s="36"/>
      <c r="AP540" s="36"/>
      <c r="AQ540" s="36">
        <v>0</v>
      </c>
      <c r="AR540" s="36">
        <v>0</v>
      </c>
      <c r="AS540" s="36">
        <v>0</v>
      </c>
      <c r="AT540" s="36">
        <v>1071</v>
      </c>
      <c r="AU540" s="36">
        <v>0</v>
      </c>
      <c r="AV540" s="36">
        <v>0</v>
      </c>
      <c r="AW540" s="36"/>
      <c r="AX540" s="36">
        <v>0</v>
      </c>
      <c r="AY540" s="36">
        <v>39239</v>
      </c>
      <c r="AZ540" s="36">
        <v>361642</v>
      </c>
      <c r="BA540" s="36">
        <v>0</v>
      </c>
      <c r="BB540" s="36">
        <v>0</v>
      </c>
      <c r="BC540" s="36">
        <v>0</v>
      </c>
      <c r="BD540" s="36">
        <v>0</v>
      </c>
      <c r="BE540" s="36">
        <v>0</v>
      </c>
      <c r="BF540" s="36">
        <v>0</v>
      </c>
      <c r="BG540" s="36">
        <v>0</v>
      </c>
      <c r="BH540" s="36">
        <v>0</v>
      </c>
      <c r="BI540" s="36">
        <v>0</v>
      </c>
      <c r="BJ540" s="36">
        <v>0</v>
      </c>
      <c r="BK540" s="36">
        <v>0</v>
      </c>
      <c r="BL540" s="36">
        <v>0</v>
      </c>
      <c r="BM540" s="36">
        <v>0</v>
      </c>
      <c r="BN540" s="36">
        <v>0</v>
      </c>
      <c r="BO540" s="36">
        <v>0</v>
      </c>
      <c r="BP540" s="36">
        <v>0</v>
      </c>
      <c r="BQ540" s="36">
        <v>0</v>
      </c>
      <c r="BR540" s="36">
        <v>0</v>
      </c>
      <c r="BS540" s="36">
        <v>0</v>
      </c>
      <c r="BT540" s="36">
        <v>0</v>
      </c>
      <c r="BU540" s="36">
        <v>0</v>
      </c>
      <c r="BV540" s="36">
        <v>0</v>
      </c>
      <c r="BW540" s="36">
        <v>0</v>
      </c>
      <c r="BX540" s="36">
        <v>0</v>
      </c>
      <c r="BY540" s="36">
        <v>0</v>
      </c>
      <c r="BZ540" s="36">
        <v>0</v>
      </c>
      <c r="CA540" s="36">
        <v>0</v>
      </c>
      <c r="CB540" s="36">
        <v>0</v>
      </c>
      <c r="CC540" s="36">
        <v>0</v>
      </c>
      <c r="CD540" s="36">
        <v>504702</v>
      </c>
      <c r="CE540" s="36">
        <v>600595</v>
      </c>
      <c r="CF540" s="36">
        <v>0</v>
      </c>
      <c r="CG540" s="36">
        <v>95893</v>
      </c>
      <c r="CH540" s="36">
        <v>0</v>
      </c>
      <c r="CI540" s="36">
        <v>0</v>
      </c>
      <c r="CJ540" s="36">
        <v>0</v>
      </c>
      <c r="CK540" s="36">
        <v>0</v>
      </c>
      <c r="CL540" s="36">
        <v>95893</v>
      </c>
      <c r="CM540" s="36">
        <v>-600595</v>
      </c>
      <c r="CN540" s="36">
        <v>0</v>
      </c>
      <c r="CO540" s="36">
        <v>0</v>
      </c>
      <c r="CP540" s="36">
        <v>0</v>
      </c>
      <c r="CQ540" s="36">
        <v>0</v>
      </c>
      <c r="CR540" s="36">
        <v>0</v>
      </c>
      <c r="CS540" s="36">
        <v>0</v>
      </c>
      <c r="CT540" s="36">
        <v>0</v>
      </c>
      <c r="CU540" s="36">
        <v>0</v>
      </c>
      <c r="CV540" s="36">
        <v>0</v>
      </c>
      <c r="CW540" s="36">
        <v>0</v>
      </c>
      <c r="CX540" s="36">
        <v>0</v>
      </c>
      <c r="CY540" s="36">
        <v>0</v>
      </c>
      <c r="CZ540" s="36">
        <v>0</v>
      </c>
      <c r="DA540" s="36">
        <v>0</v>
      </c>
      <c r="DB540" s="36">
        <v>0</v>
      </c>
      <c r="DC540" s="36">
        <v>0</v>
      </c>
      <c r="DD540" s="36">
        <v>0</v>
      </c>
      <c r="DE540" s="36">
        <v>-600595</v>
      </c>
      <c r="DF540" s="36">
        <v>0</v>
      </c>
      <c r="DG540" s="36">
        <v>0</v>
      </c>
      <c r="DH540" s="36">
        <v>0</v>
      </c>
      <c r="DI540" s="36">
        <v>0</v>
      </c>
      <c r="DJ540" s="36">
        <v>0</v>
      </c>
      <c r="DK540" s="36">
        <v>0</v>
      </c>
      <c r="DL540" s="36">
        <v>0</v>
      </c>
      <c r="DM540" s="36">
        <v>0</v>
      </c>
      <c r="DN540" s="36">
        <v>0</v>
      </c>
      <c r="DO540" s="36">
        <v>0</v>
      </c>
      <c r="DP540" s="36">
        <v>0</v>
      </c>
      <c r="DQ540" s="36">
        <v>0</v>
      </c>
      <c r="DR540" s="36">
        <v>0</v>
      </c>
      <c r="DS540" s="36">
        <v>0</v>
      </c>
      <c r="DT540" s="36">
        <v>0</v>
      </c>
      <c r="DU540" s="36">
        <v>0</v>
      </c>
      <c r="DV540" s="36">
        <v>0</v>
      </c>
      <c r="DW540" s="36">
        <v>0</v>
      </c>
      <c r="DX540" s="36">
        <v>0</v>
      </c>
      <c r="DY540" s="36">
        <v>0</v>
      </c>
      <c r="DZ540" s="36">
        <v>0</v>
      </c>
      <c r="EA540" s="36">
        <v>0</v>
      </c>
      <c r="EB540" s="36">
        <v>0</v>
      </c>
      <c r="EC540" s="36">
        <v>0</v>
      </c>
      <c r="ED540" s="36">
        <v>0</v>
      </c>
      <c r="EE540" s="36">
        <v>0</v>
      </c>
      <c r="EF540" s="36">
        <v>0</v>
      </c>
      <c r="EG540" s="36">
        <v>0</v>
      </c>
      <c r="EH540" s="36">
        <v>0</v>
      </c>
      <c r="EI540" s="36">
        <v>0</v>
      </c>
      <c r="EJ540" s="36">
        <v>0</v>
      </c>
      <c r="EK540" s="36">
        <v>0</v>
      </c>
      <c r="EL540" s="36">
        <v>0</v>
      </c>
      <c r="EM540" s="36">
        <v>0</v>
      </c>
      <c r="EN540" s="36">
        <v>0</v>
      </c>
      <c r="EO540" s="36">
        <v>0</v>
      </c>
      <c r="EP540" s="36">
        <v>0</v>
      </c>
      <c r="EQ540" s="36">
        <v>0</v>
      </c>
      <c r="ER540" s="36">
        <v>0</v>
      </c>
      <c r="ES540" s="36">
        <v>0</v>
      </c>
      <c r="ET540" s="36">
        <v>0</v>
      </c>
      <c r="EU540" s="36">
        <v>0</v>
      </c>
      <c r="EV540" s="36">
        <v>0</v>
      </c>
      <c r="EW540" s="36">
        <v>0</v>
      </c>
      <c r="EX540" s="36">
        <v>0</v>
      </c>
      <c r="EY540" s="36">
        <v>0</v>
      </c>
      <c r="EZ540" s="36">
        <v>0</v>
      </c>
      <c r="FA540" s="36">
        <v>0</v>
      </c>
      <c r="FB540" s="36">
        <v>0</v>
      </c>
      <c r="FC540" s="36">
        <v>0</v>
      </c>
      <c r="FD540" s="36">
        <v>0</v>
      </c>
      <c r="FE540" s="36">
        <v>0</v>
      </c>
      <c r="FF540" s="36">
        <v>0</v>
      </c>
      <c r="FG540" s="36">
        <v>0</v>
      </c>
      <c r="FH540" s="36">
        <v>0</v>
      </c>
      <c r="FI540" s="36">
        <v>0</v>
      </c>
      <c r="FJ540" s="36">
        <v>0</v>
      </c>
      <c r="FK540" s="36">
        <v>0</v>
      </c>
      <c r="FL540" s="36">
        <v>0</v>
      </c>
      <c r="FM540" s="36">
        <v>0</v>
      </c>
      <c r="FN540" s="36">
        <v>0</v>
      </c>
      <c r="FO540" s="36">
        <v>0</v>
      </c>
      <c r="FP540" s="36">
        <v>0</v>
      </c>
      <c r="FQ540" s="36">
        <v>95893</v>
      </c>
      <c r="FR540" s="36">
        <v>0</v>
      </c>
      <c r="FS540" s="37"/>
      <c r="FT540" s="39">
        <f t="shared" ref="FT540:FT557" si="284">ROUND(AH540/1.19,0)</f>
        <v>122235</v>
      </c>
      <c r="FU540" s="39">
        <f t="shared" ref="FU540:FU557" si="285">ROUND(AI540/1.19,0)</f>
        <v>1062</v>
      </c>
      <c r="FV540" s="39">
        <f t="shared" ref="FV540:FV557" si="286">ROUND(AJ540/1.19,0)</f>
        <v>0</v>
      </c>
      <c r="FW540" s="39">
        <f t="shared" ref="FW540:FW557" si="287">ROUND(AK540/1.19,0)</f>
        <v>43630</v>
      </c>
      <c r="FX540" s="39">
        <f t="shared" ref="FX540:FX557" si="288">ROUND(AL540/1.19,0)</f>
        <v>0</v>
      </c>
      <c r="FY540" s="39">
        <f t="shared" ref="FY540:FY557" si="289">ROUND(AT540/1.19,0)</f>
        <v>900</v>
      </c>
      <c r="FZ540" s="39">
        <f t="shared" ref="FZ540:FZ557" si="290">ROUND(AN540/1.19,0)</f>
        <v>0</v>
      </c>
      <c r="GA540" s="39">
        <f t="shared" ref="GA540:GA557" si="291">ROUND(AY540/1.19,0)</f>
        <v>32974</v>
      </c>
      <c r="GB540" s="39">
        <f t="shared" ref="GB540:GB557" si="292">ROUND(AZ540/1.19,0)</f>
        <v>303901</v>
      </c>
      <c r="GC540" s="39">
        <f t="shared" ref="GC540:GC557" si="293">ROUND(BA540/1.19,0)</f>
        <v>0</v>
      </c>
      <c r="GD540" s="39">
        <f t="shared" ref="GD540:GD557" si="294">ROUND(BN540/1.19,0)</f>
        <v>0</v>
      </c>
      <c r="GE540" s="39">
        <f t="shared" ref="GE540:GE557" si="295">ROUND(BO540/1.19,0)</f>
        <v>0</v>
      </c>
      <c r="GF540" s="39"/>
      <c r="GG540" s="39"/>
      <c r="GH540" s="39">
        <f t="shared" ref="GH540:GH557" si="296">AW540/1.19</f>
        <v>0</v>
      </c>
      <c r="GI540" s="39">
        <f t="shared" ref="GI540:GI557" si="297">EZ540</f>
        <v>0</v>
      </c>
      <c r="GJ540" s="39">
        <f t="shared" si="281"/>
        <v>504702</v>
      </c>
      <c r="GK540" s="39"/>
      <c r="GL540" s="39">
        <f t="shared" ref="GL540:GL557" si="298">BP540</f>
        <v>0</v>
      </c>
      <c r="GM540" s="39"/>
      <c r="GN540" s="39">
        <f t="shared" si="283"/>
        <v>0</v>
      </c>
      <c r="GO540" s="40">
        <f t="shared" ref="GO540:GO557" si="299">ROUND(GJ540*0.19,0)</f>
        <v>95893</v>
      </c>
      <c r="GP540" s="40">
        <f t="shared" ref="GP540:GP557" si="300">+GJ540+GO540</f>
        <v>600595</v>
      </c>
      <c r="GQ540" s="40">
        <f t="shared" ref="GQ540:GQ557" si="301">+GP540+GK540+GL540+GM540+GN540</f>
        <v>600595</v>
      </c>
      <c r="GR540" s="39" t="str">
        <f>IFERROR(VLOOKUP(CONCATENATE(C540,R540,S540),'Clientes Afectados'!$L$4:$M$249,2,0),"NO")</f>
        <v>NO</v>
      </c>
      <c r="GS540" s="64">
        <f t="shared" si="282"/>
        <v>32</v>
      </c>
      <c r="GT540" s="39" t="e">
        <f>+IF(GS540&gt;#REF!,"SI","NO")</f>
        <v>#REF!</v>
      </c>
    </row>
    <row r="541" spans="1:202" x14ac:dyDescent="0.25">
      <c r="A541" s="35">
        <v>42736</v>
      </c>
      <c r="B541" s="36">
        <v>1594986</v>
      </c>
      <c r="C541" s="36">
        <v>533110</v>
      </c>
      <c r="D541" s="36">
        <v>533110</v>
      </c>
      <c r="E541" s="37" t="s">
        <v>254</v>
      </c>
      <c r="F541" s="37" t="s">
        <v>229</v>
      </c>
      <c r="G541" s="37" t="s">
        <v>255</v>
      </c>
      <c r="H541" s="85" t="s">
        <v>231</v>
      </c>
      <c r="I541" s="37" t="s">
        <v>244</v>
      </c>
      <c r="J541" s="37" t="s">
        <v>233</v>
      </c>
      <c r="K541" s="37" t="s">
        <v>234</v>
      </c>
      <c r="L541" s="37" t="s">
        <v>235</v>
      </c>
      <c r="M541" s="37" t="s">
        <v>252</v>
      </c>
      <c r="N541" s="37" t="s">
        <v>256</v>
      </c>
      <c r="O541" s="37" t="s">
        <v>253</v>
      </c>
      <c r="P541" s="37" t="s">
        <v>239</v>
      </c>
      <c r="Q541" s="37" t="s">
        <v>240</v>
      </c>
      <c r="R541" s="38">
        <v>42709</v>
      </c>
      <c r="S541" s="38">
        <v>42741</v>
      </c>
      <c r="T541" s="38">
        <v>42744</v>
      </c>
      <c r="U541" s="36">
        <v>188695504</v>
      </c>
      <c r="V541" s="36">
        <v>464</v>
      </c>
      <c r="W541" s="36">
        <v>0</v>
      </c>
      <c r="X541" s="36">
        <v>3</v>
      </c>
      <c r="Y541" s="36">
        <v>0</v>
      </c>
      <c r="Z541" s="36">
        <v>0</v>
      </c>
      <c r="AA541" s="36">
        <v>0</v>
      </c>
      <c r="AB541" s="36">
        <v>0</v>
      </c>
      <c r="AC541" s="36">
        <v>0</v>
      </c>
      <c r="AD541" s="36">
        <v>31</v>
      </c>
      <c r="AE541" s="36">
        <v>49</v>
      </c>
      <c r="AF541" s="36">
        <v>1</v>
      </c>
      <c r="AG541" s="36">
        <v>18</v>
      </c>
      <c r="AH541" s="36">
        <v>145460</v>
      </c>
      <c r="AI541" s="36">
        <v>1264</v>
      </c>
      <c r="AJ541" s="36">
        <v>0</v>
      </c>
      <c r="AK541" s="36">
        <v>33275</v>
      </c>
      <c r="AL541" s="36"/>
      <c r="AM541" s="36"/>
      <c r="AN541" s="36">
        <v>0</v>
      </c>
      <c r="AO541" s="36"/>
      <c r="AP541" s="36"/>
      <c r="AQ541" s="36">
        <v>0</v>
      </c>
      <c r="AR541" s="36">
        <v>0</v>
      </c>
      <c r="AS541" s="36">
        <v>0</v>
      </c>
      <c r="AT541" s="36">
        <v>687</v>
      </c>
      <c r="AU541" s="36">
        <v>0</v>
      </c>
      <c r="AV541" s="36">
        <v>0</v>
      </c>
      <c r="AW541" s="36"/>
      <c r="AX541" s="36">
        <v>0</v>
      </c>
      <c r="AY541" s="36">
        <v>30588</v>
      </c>
      <c r="AZ541" s="36">
        <v>103327</v>
      </c>
      <c r="BA541" s="36">
        <v>0</v>
      </c>
      <c r="BB541" s="36">
        <v>0</v>
      </c>
      <c r="BC541" s="36">
        <v>0</v>
      </c>
      <c r="BD541" s="36">
        <v>0</v>
      </c>
      <c r="BE541" s="36">
        <v>0</v>
      </c>
      <c r="BF541" s="36">
        <v>0</v>
      </c>
      <c r="BG541" s="36">
        <v>0</v>
      </c>
      <c r="BH541" s="36">
        <v>0</v>
      </c>
      <c r="BI541" s="36">
        <v>0</v>
      </c>
      <c r="BJ541" s="36">
        <v>0</v>
      </c>
      <c r="BK541" s="36">
        <v>0</v>
      </c>
      <c r="BL541" s="36">
        <v>0</v>
      </c>
      <c r="BM541" s="36">
        <v>0</v>
      </c>
      <c r="BN541" s="36">
        <v>0</v>
      </c>
      <c r="BO541" s="36">
        <v>0</v>
      </c>
      <c r="BP541" s="36">
        <v>0</v>
      </c>
      <c r="BQ541" s="36">
        <v>0</v>
      </c>
      <c r="BR541" s="36">
        <v>0</v>
      </c>
      <c r="BS541" s="36">
        <v>0</v>
      </c>
      <c r="BT541" s="36">
        <v>0</v>
      </c>
      <c r="BU541" s="36">
        <v>0</v>
      </c>
      <c r="BV541" s="36">
        <v>0</v>
      </c>
      <c r="BW541" s="36">
        <v>0</v>
      </c>
      <c r="BX541" s="36">
        <v>0</v>
      </c>
      <c r="BY541" s="36">
        <v>0</v>
      </c>
      <c r="BZ541" s="36">
        <v>0</v>
      </c>
      <c r="CA541" s="36">
        <v>0</v>
      </c>
      <c r="CB541" s="36">
        <v>0</v>
      </c>
      <c r="CC541" s="36">
        <v>0</v>
      </c>
      <c r="CD541" s="36">
        <v>264369</v>
      </c>
      <c r="CE541" s="36">
        <v>314599</v>
      </c>
      <c r="CF541" s="36">
        <v>0</v>
      </c>
      <c r="CG541" s="36">
        <v>50230</v>
      </c>
      <c r="CH541" s="36">
        <v>0</v>
      </c>
      <c r="CI541" s="36">
        <v>0</v>
      </c>
      <c r="CJ541" s="36">
        <v>0</v>
      </c>
      <c r="CK541" s="36">
        <v>0</v>
      </c>
      <c r="CL541" s="36">
        <v>50230</v>
      </c>
      <c r="CM541" s="36">
        <v>-314599</v>
      </c>
      <c r="CN541" s="36">
        <v>0</v>
      </c>
      <c r="CO541" s="36">
        <v>0</v>
      </c>
      <c r="CP541" s="36">
        <v>0</v>
      </c>
      <c r="CQ541" s="36">
        <v>0</v>
      </c>
      <c r="CR541" s="36">
        <v>0</v>
      </c>
      <c r="CS541" s="36">
        <v>0</v>
      </c>
      <c r="CT541" s="36">
        <v>0</v>
      </c>
      <c r="CU541" s="36">
        <v>0</v>
      </c>
      <c r="CV541" s="36">
        <v>0</v>
      </c>
      <c r="CW541" s="36">
        <v>0</v>
      </c>
      <c r="CX541" s="36">
        <v>0</v>
      </c>
      <c r="CY541" s="36">
        <v>0</v>
      </c>
      <c r="CZ541" s="36">
        <v>0</v>
      </c>
      <c r="DA541" s="36">
        <v>0</v>
      </c>
      <c r="DB541" s="36">
        <v>0</v>
      </c>
      <c r="DC541" s="36">
        <v>0</v>
      </c>
      <c r="DD541" s="36">
        <v>0</v>
      </c>
      <c r="DE541" s="36">
        <v>-314599</v>
      </c>
      <c r="DF541" s="36">
        <v>0</v>
      </c>
      <c r="DG541" s="36">
        <v>0</v>
      </c>
      <c r="DH541" s="36">
        <v>0</v>
      </c>
      <c r="DI541" s="36">
        <v>0</v>
      </c>
      <c r="DJ541" s="36">
        <v>0</v>
      </c>
      <c r="DK541" s="36">
        <v>0</v>
      </c>
      <c r="DL541" s="36">
        <v>0</v>
      </c>
      <c r="DM541" s="36">
        <v>0</v>
      </c>
      <c r="DN541" s="36">
        <v>0</v>
      </c>
      <c r="DO541" s="36">
        <v>0</v>
      </c>
      <c r="DP541" s="36">
        <v>0</v>
      </c>
      <c r="DQ541" s="36">
        <v>0</v>
      </c>
      <c r="DR541" s="36">
        <v>0</v>
      </c>
      <c r="DS541" s="36">
        <v>0</v>
      </c>
      <c r="DT541" s="36">
        <v>0</v>
      </c>
      <c r="DU541" s="36">
        <v>0</v>
      </c>
      <c r="DV541" s="36">
        <v>0</v>
      </c>
      <c r="DW541" s="36">
        <v>0</v>
      </c>
      <c r="DX541" s="36">
        <v>0</v>
      </c>
      <c r="DY541" s="36">
        <v>0</v>
      </c>
      <c r="DZ541" s="36">
        <v>0</v>
      </c>
      <c r="EA541" s="36">
        <v>0</v>
      </c>
      <c r="EB541" s="36">
        <v>0</v>
      </c>
      <c r="EC541" s="36">
        <v>0</v>
      </c>
      <c r="ED541" s="36">
        <v>0</v>
      </c>
      <c r="EE541" s="36">
        <v>0</v>
      </c>
      <c r="EF541" s="36">
        <v>0</v>
      </c>
      <c r="EG541" s="36">
        <v>0</v>
      </c>
      <c r="EH541" s="36">
        <v>0</v>
      </c>
      <c r="EI541" s="36">
        <v>0</v>
      </c>
      <c r="EJ541" s="36">
        <v>0</v>
      </c>
      <c r="EK541" s="36">
        <v>0</v>
      </c>
      <c r="EL541" s="36">
        <v>0</v>
      </c>
      <c r="EM541" s="36">
        <v>0</v>
      </c>
      <c r="EN541" s="36">
        <v>0</v>
      </c>
      <c r="EO541" s="36">
        <v>0</v>
      </c>
      <c r="EP541" s="36">
        <v>0</v>
      </c>
      <c r="EQ541" s="36">
        <v>0</v>
      </c>
      <c r="ER541" s="36">
        <v>0</v>
      </c>
      <c r="ES541" s="36">
        <v>0</v>
      </c>
      <c r="ET541" s="36">
        <v>0</v>
      </c>
      <c r="EU541" s="36">
        <v>0</v>
      </c>
      <c r="EV541" s="36">
        <v>0</v>
      </c>
      <c r="EW541" s="36">
        <v>0</v>
      </c>
      <c r="EX541" s="36">
        <v>0</v>
      </c>
      <c r="EY541" s="36">
        <v>0</v>
      </c>
      <c r="EZ541" s="36">
        <v>0</v>
      </c>
      <c r="FA541" s="36">
        <v>0</v>
      </c>
      <c r="FB541" s="36">
        <v>0</v>
      </c>
      <c r="FC541" s="36">
        <v>0</v>
      </c>
      <c r="FD541" s="36">
        <v>0</v>
      </c>
      <c r="FE541" s="36">
        <v>0</v>
      </c>
      <c r="FF541" s="36">
        <v>0</v>
      </c>
      <c r="FG541" s="36">
        <v>0</v>
      </c>
      <c r="FH541" s="36">
        <v>0</v>
      </c>
      <c r="FI541" s="36">
        <v>0</v>
      </c>
      <c r="FJ541" s="36">
        <v>0</v>
      </c>
      <c r="FK541" s="36">
        <v>0</v>
      </c>
      <c r="FL541" s="36">
        <v>0</v>
      </c>
      <c r="FM541" s="36">
        <v>0</v>
      </c>
      <c r="FN541" s="36">
        <v>0</v>
      </c>
      <c r="FO541" s="36">
        <v>0</v>
      </c>
      <c r="FP541" s="36">
        <v>0</v>
      </c>
      <c r="FQ541" s="36">
        <v>50230</v>
      </c>
      <c r="FR541" s="36">
        <v>0</v>
      </c>
      <c r="FS541" s="37"/>
      <c r="FT541" s="39">
        <f t="shared" si="284"/>
        <v>122235</v>
      </c>
      <c r="FU541" s="39">
        <f t="shared" si="285"/>
        <v>1062</v>
      </c>
      <c r="FV541" s="39">
        <f t="shared" si="286"/>
        <v>0</v>
      </c>
      <c r="FW541" s="39">
        <f t="shared" si="287"/>
        <v>27962</v>
      </c>
      <c r="FX541" s="39">
        <f t="shared" si="288"/>
        <v>0</v>
      </c>
      <c r="FY541" s="39">
        <f t="shared" si="289"/>
        <v>577</v>
      </c>
      <c r="FZ541" s="39">
        <f t="shared" si="290"/>
        <v>0</v>
      </c>
      <c r="GA541" s="39">
        <f t="shared" si="291"/>
        <v>25704</v>
      </c>
      <c r="GB541" s="39">
        <f t="shared" si="292"/>
        <v>86829</v>
      </c>
      <c r="GC541" s="39">
        <f t="shared" si="293"/>
        <v>0</v>
      </c>
      <c r="GD541" s="39">
        <f t="shared" si="294"/>
        <v>0</v>
      </c>
      <c r="GE541" s="39">
        <f t="shared" si="295"/>
        <v>0</v>
      </c>
      <c r="GF541" s="39"/>
      <c r="GG541" s="39"/>
      <c r="GH541" s="39">
        <f t="shared" si="296"/>
        <v>0</v>
      </c>
      <c r="GI541" s="39">
        <f t="shared" si="297"/>
        <v>0</v>
      </c>
      <c r="GJ541" s="39">
        <f t="shared" si="281"/>
        <v>264369</v>
      </c>
      <c r="GK541" s="39"/>
      <c r="GL541" s="39">
        <f t="shared" si="298"/>
        <v>0</v>
      </c>
      <c r="GM541" s="39"/>
      <c r="GN541" s="39">
        <f t="shared" si="283"/>
        <v>0</v>
      </c>
      <c r="GO541" s="40">
        <f t="shared" si="299"/>
        <v>50230</v>
      </c>
      <c r="GP541" s="40">
        <f t="shared" si="300"/>
        <v>314599</v>
      </c>
      <c r="GQ541" s="40">
        <f t="shared" si="301"/>
        <v>314599</v>
      </c>
      <c r="GR541" s="39" t="str">
        <f>IFERROR(VLOOKUP(CONCATENATE(C541,R541,S541),'Clientes Afectados'!$L$4:$M$249,2,0),"NO")</f>
        <v>NO</v>
      </c>
      <c r="GS541" s="64">
        <f t="shared" si="282"/>
        <v>32</v>
      </c>
      <c r="GT541" s="39" t="e">
        <f>+IF(GS541&gt;#REF!,"SI","NO")</f>
        <v>#REF!</v>
      </c>
    </row>
    <row r="542" spans="1:202" x14ac:dyDescent="0.25">
      <c r="A542" s="35">
        <v>42736</v>
      </c>
      <c r="B542" s="36">
        <v>1594986</v>
      </c>
      <c r="C542" s="36">
        <v>533111</v>
      </c>
      <c r="D542" s="36">
        <v>533111</v>
      </c>
      <c r="E542" s="37" t="s">
        <v>257</v>
      </c>
      <c r="F542" s="37" t="s">
        <v>258</v>
      </c>
      <c r="G542" s="37" t="s">
        <v>259</v>
      </c>
      <c r="H542" s="85" t="s">
        <v>231</v>
      </c>
      <c r="I542" s="37" t="s">
        <v>244</v>
      </c>
      <c r="J542" s="37" t="s">
        <v>233</v>
      </c>
      <c r="K542" s="37" t="s">
        <v>234</v>
      </c>
      <c r="L542" s="37" t="s">
        <v>235</v>
      </c>
      <c r="M542" s="37" t="s">
        <v>252</v>
      </c>
      <c r="N542" s="37" t="s">
        <v>253</v>
      </c>
      <c r="O542" s="37" t="s">
        <v>253</v>
      </c>
      <c r="P542" s="37" t="s">
        <v>239</v>
      </c>
      <c r="Q542" s="37" t="s">
        <v>240</v>
      </c>
      <c r="R542" s="38">
        <v>42709</v>
      </c>
      <c r="S542" s="38">
        <v>42741</v>
      </c>
      <c r="T542" s="38">
        <v>42744</v>
      </c>
      <c r="U542" s="36">
        <v>188695504</v>
      </c>
      <c r="V542" s="36">
        <v>76719</v>
      </c>
      <c r="W542" s="36">
        <v>0</v>
      </c>
      <c r="X542" s="36">
        <v>21745</v>
      </c>
      <c r="Y542" s="36">
        <v>0</v>
      </c>
      <c r="Z542" s="36">
        <v>0</v>
      </c>
      <c r="AA542" s="36">
        <v>0</v>
      </c>
      <c r="AB542" s="36">
        <v>0</v>
      </c>
      <c r="AC542" s="36">
        <v>0</v>
      </c>
      <c r="AD542" s="36">
        <v>119</v>
      </c>
      <c r="AE542" s="36">
        <v>120</v>
      </c>
      <c r="AF542" s="36">
        <v>119</v>
      </c>
      <c r="AG542" s="36">
        <v>120</v>
      </c>
      <c r="AH542" s="36">
        <v>120113</v>
      </c>
      <c r="AI542" s="36">
        <v>1264</v>
      </c>
      <c r="AJ542" s="36">
        <v>0</v>
      </c>
      <c r="AK542" s="36">
        <v>5501665</v>
      </c>
      <c r="AL542" s="36"/>
      <c r="AM542" s="36"/>
      <c r="AN542" s="36">
        <v>0</v>
      </c>
      <c r="AO542" s="36"/>
      <c r="AP542" s="36"/>
      <c r="AQ542" s="36">
        <v>0</v>
      </c>
      <c r="AR542" s="36">
        <v>0</v>
      </c>
      <c r="AS542" s="36">
        <v>0</v>
      </c>
      <c r="AT542" s="36">
        <v>113481</v>
      </c>
      <c r="AU542" s="36">
        <v>0</v>
      </c>
      <c r="AV542" s="36">
        <v>0</v>
      </c>
      <c r="AW542" s="36"/>
      <c r="AX542" s="36">
        <v>0</v>
      </c>
      <c r="AY542" s="36">
        <v>74461</v>
      </c>
      <c r="AZ542" s="36">
        <v>688842</v>
      </c>
      <c r="BA542" s="36">
        <v>0</v>
      </c>
      <c r="BB542" s="36">
        <v>0</v>
      </c>
      <c r="BC542" s="36">
        <v>0</v>
      </c>
      <c r="BD542" s="36">
        <v>0</v>
      </c>
      <c r="BE542" s="36">
        <v>0</v>
      </c>
      <c r="BF542" s="36">
        <v>0</v>
      </c>
      <c r="BG542" s="36">
        <v>0</v>
      </c>
      <c r="BH542" s="36">
        <v>0</v>
      </c>
      <c r="BI542" s="36">
        <v>0</v>
      </c>
      <c r="BJ542" s="36">
        <v>0</v>
      </c>
      <c r="BK542" s="36">
        <v>0</v>
      </c>
      <c r="BL542" s="36">
        <v>0</v>
      </c>
      <c r="BM542" s="36">
        <v>0</v>
      </c>
      <c r="BN542" s="36">
        <v>0</v>
      </c>
      <c r="BO542" s="36">
        <v>0</v>
      </c>
      <c r="BP542" s="36">
        <v>0</v>
      </c>
      <c r="BQ542" s="36">
        <v>0</v>
      </c>
      <c r="BR542" s="36">
        <v>0</v>
      </c>
      <c r="BS542" s="36">
        <v>0</v>
      </c>
      <c r="BT542" s="36">
        <v>0</v>
      </c>
      <c r="BU542" s="36">
        <v>0</v>
      </c>
      <c r="BV542" s="36">
        <v>0</v>
      </c>
      <c r="BW542" s="36">
        <v>0</v>
      </c>
      <c r="BX542" s="36">
        <v>0</v>
      </c>
      <c r="BY542" s="36">
        <v>0</v>
      </c>
      <c r="BZ542" s="36">
        <v>0</v>
      </c>
      <c r="CA542" s="36">
        <v>0</v>
      </c>
      <c r="CB542" s="36">
        <v>0</v>
      </c>
      <c r="CC542" s="36">
        <v>0</v>
      </c>
      <c r="CD542" s="36">
        <v>5462038</v>
      </c>
      <c r="CE542" s="36">
        <v>6499825</v>
      </c>
      <c r="CF542" s="36">
        <v>0</v>
      </c>
      <c r="CG542" s="36">
        <v>1037787</v>
      </c>
      <c r="CH542" s="36">
        <v>0</v>
      </c>
      <c r="CI542" s="36">
        <v>0</v>
      </c>
      <c r="CJ542" s="36">
        <v>0</v>
      </c>
      <c r="CK542" s="36">
        <v>0</v>
      </c>
      <c r="CL542" s="36">
        <v>1037787</v>
      </c>
      <c r="CM542" s="36">
        <v>-6499825</v>
      </c>
      <c r="CN542" s="36">
        <v>0</v>
      </c>
      <c r="CO542" s="36">
        <v>0</v>
      </c>
      <c r="CP542" s="36">
        <v>0</v>
      </c>
      <c r="CQ542" s="36">
        <v>0</v>
      </c>
      <c r="CR542" s="36">
        <v>0</v>
      </c>
      <c r="CS542" s="36">
        <v>0</v>
      </c>
      <c r="CT542" s="36">
        <v>0</v>
      </c>
      <c r="CU542" s="36">
        <v>0</v>
      </c>
      <c r="CV542" s="36">
        <v>0</v>
      </c>
      <c r="CW542" s="36">
        <v>0</v>
      </c>
      <c r="CX542" s="36">
        <v>0</v>
      </c>
      <c r="CY542" s="36">
        <v>0</v>
      </c>
      <c r="CZ542" s="36">
        <v>0</v>
      </c>
      <c r="DA542" s="36">
        <v>0</v>
      </c>
      <c r="DB542" s="36">
        <v>0</v>
      </c>
      <c r="DC542" s="36">
        <v>0</v>
      </c>
      <c r="DD542" s="36">
        <v>0</v>
      </c>
      <c r="DE542" s="36">
        <v>-6499825</v>
      </c>
      <c r="DF542" s="36">
        <v>0</v>
      </c>
      <c r="DG542" s="36">
        <v>0</v>
      </c>
      <c r="DH542" s="36">
        <v>0</v>
      </c>
      <c r="DI542" s="36">
        <v>0</v>
      </c>
      <c r="DJ542" s="36">
        <v>0</v>
      </c>
      <c r="DK542" s="36">
        <v>0</v>
      </c>
      <c r="DL542" s="36">
        <v>0</v>
      </c>
      <c r="DM542" s="36">
        <v>0</v>
      </c>
      <c r="DN542" s="36">
        <v>0</v>
      </c>
      <c r="DO542" s="36">
        <v>0</v>
      </c>
      <c r="DP542" s="36">
        <v>0</v>
      </c>
      <c r="DQ542" s="36">
        <v>0</v>
      </c>
      <c r="DR542" s="36">
        <v>0</v>
      </c>
      <c r="DS542" s="36">
        <v>0</v>
      </c>
      <c r="DT542" s="36">
        <v>0</v>
      </c>
      <c r="DU542" s="36">
        <v>0</v>
      </c>
      <c r="DV542" s="36">
        <v>0</v>
      </c>
      <c r="DW542" s="36">
        <v>0</v>
      </c>
      <c r="DX542" s="36">
        <v>0</v>
      </c>
      <c r="DY542" s="36">
        <v>0</v>
      </c>
      <c r="DZ542" s="36">
        <v>0</v>
      </c>
      <c r="EA542" s="36">
        <v>0</v>
      </c>
      <c r="EB542" s="36">
        <v>0</v>
      </c>
      <c r="EC542" s="36">
        <v>0</v>
      </c>
      <c r="ED542" s="36">
        <v>0</v>
      </c>
      <c r="EE542" s="36">
        <v>0</v>
      </c>
      <c r="EF542" s="36">
        <v>0</v>
      </c>
      <c r="EG542" s="36">
        <v>0</v>
      </c>
      <c r="EH542" s="36">
        <v>0</v>
      </c>
      <c r="EI542" s="36">
        <v>0</v>
      </c>
      <c r="EJ542" s="36">
        <v>0</v>
      </c>
      <c r="EK542" s="36">
        <v>0</v>
      </c>
      <c r="EL542" s="36">
        <v>0</v>
      </c>
      <c r="EM542" s="36">
        <v>0</v>
      </c>
      <c r="EN542" s="36">
        <v>0</v>
      </c>
      <c r="EO542" s="36">
        <v>0</v>
      </c>
      <c r="EP542" s="36">
        <v>0</v>
      </c>
      <c r="EQ542" s="36">
        <v>0</v>
      </c>
      <c r="ER542" s="36">
        <v>0</v>
      </c>
      <c r="ES542" s="36">
        <v>0</v>
      </c>
      <c r="ET542" s="36">
        <v>0</v>
      </c>
      <c r="EU542" s="36">
        <v>0</v>
      </c>
      <c r="EV542" s="36">
        <v>0</v>
      </c>
      <c r="EW542" s="36">
        <v>0</v>
      </c>
      <c r="EX542" s="36">
        <v>0</v>
      </c>
      <c r="EY542" s="36">
        <v>0</v>
      </c>
      <c r="EZ542" s="36">
        <v>0</v>
      </c>
      <c r="FA542" s="36">
        <v>0</v>
      </c>
      <c r="FB542" s="36">
        <v>0</v>
      </c>
      <c r="FC542" s="36">
        <v>0</v>
      </c>
      <c r="FD542" s="36">
        <v>0</v>
      </c>
      <c r="FE542" s="36">
        <v>0</v>
      </c>
      <c r="FF542" s="36">
        <v>0</v>
      </c>
      <c r="FG542" s="36">
        <v>0</v>
      </c>
      <c r="FH542" s="36">
        <v>0</v>
      </c>
      <c r="FI542" s="36">
        <v>0</v>
      </c>
      <c r="FJ542" s="36">
        <v>0</v>
      </c>
      <c r="FK542" s="36">
        <v>0</v>
      </c>
      <c r="FL542" s="36">
        <v>0</v>
      </c>
      <c r="FM542" s="36">
        <v>0</v>
      </c>
      <c r="FN542" s="36">
        <v>0</v>
      </c>
      <c r="FO542" s="36">
        <v>0</v>
      </c>
      <c r="FP542" s="36">
        <v>0</v>
      </c>
      <c r="FQ542" s="36">
        <v>1037787</v>
      </c>
      <c r="FR542" s="36">
        <v>0</v>
      </c>
      <c r="FS542" s="37"/>
      <c r="FT542" s="39">
        <f t="shared" si="284"/>
        <v>100935</v>
      </c>
      <c r="FU542" s="39">
        <f t="shared" si="285"/>
        <v>1062</v>
      </c>
      <c r="FV542" s="39">
        <f t="shared" si="286"/>
        <v>0</v>
      </c>
      <c r="FW542" s="39">
        <f t="shared" si="287"/>
        <v>4623248</v>
      </c>
      <c r="FX542" s="39">
        <f t="shared" si="288"/>
        <v>0</v>
      </c>
      <c r="FY542" s="39">
        <f t="shared" si="289"/>
        <v>95362</v>
      </c>
      <c r="FZ542" s="39">
        <f t="shared" si="290"/>
        <v>0</v>
      </c>
      <c r="GA542" s="39">
        <f t="shared" si="291"/>
        <v>62572</v>
      </c>
      <c r="GB542" s="39">
        <f t="shared" si="292"/>
        <v>578859</v>
      </c>
      <c r="GC542" s="39">
        <f t="shared" si="293"/>
        <v>0</v>
      </c>
      <c r="GD542" s="39">
        <f t="shared" si="294"/>
        <v>0</v>
      </c>
      <c r="GE542" s="39">
        <f t="shared" si="295"/>
        <v>0</v>
      </c>
      <c r="GF542" s="39"/>
      <c r="GG542" s="39"/>
      <c r="GH542" s="39">
        <f t="shared" si="296"/>
        <v>0</v>
      </c>
      <c r="GI542" s="39">
        <f t="shared" si="297"/>
        <v>0</v>
      </c>
      <c r="GJ542" s="39">
        <f t="shared" si="281"/>
        <v>5462038</v>
      </c>
      <c r="GK542" s="39"/>
      <c r="GL542" s="39">
        <f t="shared" si="298"/>
        <v>0</v>
      </c>
      <c r="GM542" s="39"/>
      <c r="GN542" s="39">
        <f t="shared" si="283"/>
        <v>0</v>
      </c>
      <c r="GO542" s="40">
        <f t="shared" si="299"/>
        <v>1037787</v>
      </c>
      <c r="GP542" s="40">
        <f t="shared" si="300"/>
        <v>6499825</v>
      </c>
      <c r="GQ542" s="40">
        <f t="shared" si="301"/>
        <v>6499825</v>
      </c>
      <c r="GR542" s="39" t="str">
        <f>IFERROR(VLOOKUP(CONCATENATE(C542,R542,S542),'Clientes Afectados'!$L$4:$M$249,2,0),"NO")</f>
        <v>NO</v>
      </c>
      <c r="GS542" s="64">
        <f t="shared" si="282"/>
        <v>32</v>
      </c>
      <c r="GT542" s="39" t="e">
        <f>+IF(GS542&gt;#REF!,"SI","NO")</f>
        <v>#REF!</v>
      </c>
    </row>
    <row r="543" spans="1:202" x14ac:dyDescent="0.25">
      <c r="A543" s="35">
        <v>42736</v>
      </c>
      <c r="B543" s="36">
        <v>1594986</v>
      </c>
      <c r="C543" s="36">
        <v>574634</v>
      </c>
      <c r="D543" s="36">
        <v>574634</v>
      </c>
      <c r="E543" s="37" t="s">
        <v>347</v>
      </c>
      <c r="F543" s="37" t="s">
        <v>229</v>
      </c>
      <c r="G543" s="37" t="s">
        <v>322</v>
      </c>
      <c r="H543" s="85" t="s">
        <v>231</v>
      </c>
      <c r="I543" s="37" t="s">
        <v>310</v>
      </c>
      <c r="J543" s="37" t="s">
        <v>233</v>
      </c>
      <c r="K543" s="37" t="s">
        <v>234</v>
      </c>
      <c r="L543" s="37" t="s">
        <v>235</v>
      </c>
      <c r="M543" s="37" t="s">
        <v>323</v>
      </c>
      <c r="N543" s="37" t="s">
        <v>324</v>
      </c>
      <c r="O543" s="37" t="s">
        <v>324</v>
      </c>
      <c r="P543" s="37" t="s">
        <v>239</v>
      </c>
      <c r="Q543" s="37" t="s">
        <v>240</v>
      </c>
      <c r="R543" s="38">
        <v>42709</v>
      </c>
      <c r="S543" s="38">
        <v>42741</v>
      </c>
      <c r="T543" s="38">
        <v>42744</v>
      </c>
      <c r="U543" s="36">
        <v>188695504</v>
      </c>
      <c r="V543" s="36">
        <v>76409</v>
      </c>
      <c r="W543" s="36">
        <v>0</v>
      </c>
      <c r="X543" s="36">
        <v>11208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118</v>
      </c>
      <c r="AE543" s="36">
        <v>228</v>
      </c>
      <c r="AF543" s="36">
        <v>117</v>
      </c>
      <c r="AG543" s="36">
        <v>127</v>
      </c>
      <c r="AH543" s="36">
        <v>120113</v>
      </c>
      <c r="AI543" s="36">
        <v>1264</v>
      </c>
      <c r="AJ543" s="36">
        <v>0</v>
      </c>
      <c r="AK543" s="36">
        <v>5479435</v>
      </c>
      <c r="AL543" s="36"/>
      <c r="AM543" s="36"/>
      <c r="AN543" s="36">
        <v>0</v>
      </c>
      <c r="AO543" s="36"/>
      <c r="AP543" s="36"/>
      <c r="AQ543" s="36">
        <v>0</v>
      </c>
      <c r="AR543" s="36">
        <v>0</v>
      </c>
      <c r="AS543" s="36">
        <v>0</v>
      </c>
      <c r="AT543" s="36">
        <v>113021</v>
      </c>
      <c r="AU543" s="36">
        <v>0</v>
      </c>
      <c r="AV543" s="36">
        <v>0</v>
      </c>
      <c r="AW543" s="36"/>
      <c r="AX543" s="36">
        <v>0</v>
      </c>
      <c r="AY543" s="36">
        <v>140888</v>
      </c>
      <c r="AZ543" s="36">
        <v>729025</v>
      </c>
      <c r="BA543" s="36">
        <v>0</v>
      </c>
      <c r="BB543" s="36">
        <v>0</v>
      </c>
      <c r="BC543" s="36">
        <v>0</v>
      </c>
      <c r="BD543" s="36">
        <v>0</v>
      </c>
      <c r="BE543" s="36">
        <v>0</v>
      </c>
      <c r="BF543" s="36">
        <v>0</v>
      </c>
      <c r="BG543" s="36">
        <v>0</v>
      </c>
      <c r="BH543" s="36">
        <v>0</v>
      </c>
      <c r="BI543" s="36">
        <v>0</v>
      </c>
      <c r="BJ543" s="36">
        <v>0</v>
      </c>
      <c r="BK543" s="36">
        <v>0</v>
      </c>
      <c r="BL543" s="36">
        <v>0</v>
      </c>
      <c r="BM543" s="36">
        <v>0</v>
      </c>
      <c r="BN543" s="36">
        <v>0</v>
      </c>
      <c r="BO543" s="36">
        <v>0</v>
      </c>
      <c r="BP543" s="36">
        <v>0</v>
      </c>
      <c r="BQ543" s="36">
        <v>0</v>
      </c>
      <c r="BR543" s="36">
        <v>0</v>
      </c>
      <c r="BS543" s="36">
        <v>0</v>
      </c>
      <c r="BT543" s="36">
        <v>0</v>
      </c>
      <c r="BU543" s="36">
        <v>0</v>
      </c>
      <c r="BV543" s="36">
        <v>0</v>
      </c>
      <c r="BW543" s="36">
        <v>0</v>
      </c>
      <c r="BX543" s="36">
        <v>0</v>
      </c>
      <c r="BY543" s="36">
        <v>0</v>
      </c>
      <c r="BZ543" s="36">
        <v>0</v>
      </c>
      <c r="CA543" s="36">
        <v>0</v>
      </c>
      <c r="CB543" s="36">
        <v>0</v>
      </c>
      <c r="CC543" s="36">
        <v>0</v>
      </c>
      <c r="CD543" s="36">
        <v>5532559</v>
      </c>
      <c r="CE543" s="36">
        <v>6583745</v>
      </c>
      <c r="CF543" s="36">
        <v>0</v>
      </c>
      <c r="CG543" s="36">
        <v>1051186</v>
      </c>
      <c r="CH543" s="36">
        <v>0</v>
      </c>
      <c r="CI543" s="36">
        <v>0</v>
      </c>
      <c r="CJ543" s="36">
        <v>0</v>
      </c>
      <c r="CK543" s="36">
        <v>0</v>
      </c>
      <c r="CL543" s="36">
        <v>1051186</v>
      </c>
      <c r="CM543" s="36">
        <v>-6583745</v>
      </c>
      <c r="CN543" s="36">
        <v>0</v>
      </c>
      <c r="CO543" s="36">
        <v>0</v>
      </c>
      <c r="CP543" s="36">
        <v>0</v>
      </c>
      <c r="CQ543" s="36">
        <v>0</v>
      </c>
      <c r="CR543" s="36">
        <v>0</v>
      </c>
      <c r="CS543" s="36">
        <v>0</v>
      </c>
      <c r="CT543" s="36">
        <v>0</v>
      </c>
      <c r="CU543" s="36">
        <v>0</v>
      </c>
      <c r="CV543" s="36">
        <v>0</v>
      </c>
      <c r="CW543" s="36">
        <v>0</v>
      </c>
      <c r="CX543" s="36">
        <v>0</v>
      </c>
      <c r="CY543" s="36">
        <v>0</v>
      </c>
      <c r="CZ543" s="36">
        <v>0</v>
      </c>
      <c r="DA543" s="36">
        <v>0</v>
      </c>
      <c r="DB543" s="36">
        <v>0</v>
      </c>
      <c r="DC543" s="36">
        <v>0</v>
      </c>
      <c r="DD543" s="36">
        <v>0</v>
      </c>
      <c r="DE543" s="36">
        <v>-6583745</v>
      </c>
      <c r="DF543" s="36">
        <v>0</v>
      </c>
      <c r="DG543" s="36">
        <v>0</v>
      </c>
      <c r="DH543" s="36">
        <v>0</v>
      </c>
      <c r="DI543" s="36">
        <v>0</v>
      </c>
      <c r="DJ543" s="36">
        <v>0</v>
      </c>
      <c r="DK543" s="36">
        <v>0</v>
      </c>
      <c r="DL543" s="36">
        <v>0</v>
      </c>
      <c r="DM543" s="36">
        <v>0</v>
      </c>
      <c r="DN543" s="36">
        <v>0</v>
      </c>
      <c r="DO543" s="36">
        <v>0</v>
      </c>
      <c r="DP543" s="36">
        <v>0</v>
      </c>
      <c r="DQ543" s="36">
        <v>0</v>
      </c>
      <c r="DR543" s="36">
        <v>0</v>
      </c>
      <c r="DS543" s="36">
        <v>0</v>
      </c>
      <c r="DT543" s="36">
        <v>0</v>
      </c>
      <c r="DU543" s="36">
        <v>0</v>
      </c>
      <c r="DV543" s="36">
        <v>0</v>
      </c>
      <c r="DW543" s="36">
        <v>0</v>
      </c>
      <c r="DX543" s="36">
        <v>0</v>
      </c>
      <c r="DY543" s="36">
        <v>0</v>
      </c>
      <c r="DZ543" s="36">
        <v>0</v>
      </c>
      <c r="EA543" s="36">
        <v>0</v>
      </c>
      <c r="EB543" s="36">
        <v>0</v>
      </c>
      <c r="EC543" s="36">
        <v>0</v>
      </c>
      <c r="ED543" s="36">
        <v>0</v>
      </c>
      <c r="EE543" s="36">
        <v>0</v>
      </c>
      <c r="EF543" s="36">
        <v>0</v>
      </c>
      <c r="EG543" s="36">
        <v>0</v>
      </c>
      <c r="EH543" s="36">
        <v>0</v>
      </c>
      <c r="EI543" s="36">
        <v>0</v>
      </c>
      <c r="EJ543" s="36">
        <v>0</v>
      </c>
      <c r="EK543" s="36">
        <v>0</v>
      </c>
      <c r="EL543" s="36">
        <v>0</v>
      </c>
      <c r="EM543" s="36">
        <v>0</v>
      </c>
      <c r="EN543" s="36">
        <v>0</v>
      </c>
      <c r="EO543" s="36">
        <v>0</v>
      </c>
      <c r="EP543" s="36">
        <v>0</v>
      </c>
      <c r="EQ543" s="36">
        <v>0</v>
      </c>
      <c r="ER543" s="36">
        <v>0</v>
      </c>
      <c r="ES543" s="36">
        <v>0</v>
      </c>
      <c r="ET543" s="36">
        <v>0</v>
      </c>
      <c r="EU543" s="36">
        <v>0</v>
      </c>
      <c r="EV543" s="36">
        <v>0</v>
      </c>
      <c r="EW543" s="36">
        <v>0</v>
      </c>
      <c r="EX543" s="36">
        <v>0</v>
      </c>
      <c r="EY543" s="36">
        <v>0</v>
      </c>
      <c r="EZ543" s="36">
        <v>0</v>
      </c>
      <c r="FA543" s="36">
        <v>0</v>
      </c>
      <c r="FB543" s="36">
        <v>0</v>
      </c>
      <c r="FC543" s="36">
        <v>0</v>
      </c>
      <c r="FD543" s="36">
        <v>0</v>
      </c>
      <c r="FE543" s="36">
        <v>0</v>
      </c>
      <c r="FF543" s="36">
        <v>0</v>
      </c>
      <c r="FG543" s="36">
        <v>0</v>
      </c>
      <c r="FH543" s="36">
        <v>0</v>
      </c>
      <c r="FI543" s="36">
        <v>0</v>
      </c>
      <c r="FJ543" s="36">
        <v>0</v>
      </c>
      <c r="FK543" s="36">
        <v>0</v>
      </c>
      <c r="FL543" s="36">
        <v>0</v>
      </c>
      <c r="FM543" s="36">
        <v>0</v>
      </c>
      <c r="FN543" s="36">
        <v>0</v>
      </c>
      <c r="FO543" s="36">
        <v>0</v>
      </c>
      <c r="FP543" s="36">
        <v>0</v>
      </c>
      <c r="FQ543" s="36">
        <v>1051186</v>
      </c>
      <c r="FR543" s="36">
        <v>0</v>
      </c>
      <c r="FS543" s="37"/>
      <c r="FT543" s="39">
        <f t="shared" si="284"/>
        <v>100935</v>
      </c>
      <c r="FU543" s="39">
        <f t="shared" si="285"/>
        <v>1062</v>
      </c>
      <c r="FV543" s="39">
        <f t="shared" si="286"/>
        <v>0</v>
      </c>
      <c r="FW543" s="39">
        <f t="shared" si="287"/>
        <v>4604567</v>
      </c>
      <c r="FX543" s="39">
        <f t="shared" si="288"/>
        <v>0</v>
      </c>
      <c r="FY543" s="39">
        <f t="shared" si="289"/>
        <v>94976</v>
      </c>
      <c r="FZ543" s="39">
        <f t="shared" si="290"/>
        <v>0</v>
      </c>
      <c r="GA543" s="39">
        <f t="shared" si="291"/>
        <v>118393</v>
      </c>
      <c r="GB543" s="39">
        <f t="shared" si="292"/>
        <v>612626</v>
      </c>
      <c r="GC543" s="39">
        <f t="shared" si="293"/>
        <v>0</v>
      </c>
      <c r="GD543" s="39">
        <f t="shared" si="294"/>
        <v>0</v>
      </c>
      <c r="GE543" s="39">
        <f t="shared" si="295"/>
        <v>0</v>
      </c>
      <c r="GF543" s="39"/>
      <c r="GG543" s="39"/>
      <c r="GH543" s="39">
        <f t="shared" si="296"/>
        <v>0</v>
      </c>
      <c r="GI543" s="39">
        <f t="shared" si="297"/>
        <v>0</v>
      </c>
      <c r="GJ543" s="39">
        <f t="shared" si="281"/>
        <v>5532559</v>
      </c>
      <c r="GK543" s="39"/>
      <c r="GL543" s="39">
        <f t="shared" si="298"/>
        <v>0</v>
      </c>
      <c r="GM543" s="39"/>
      <c r="GN543" s="39">
        <f t="shared" si="283"/>
        <v>0</v>
      </c>
      <c r="GO543" s="40">
        <f t="shared" si="299"/>
        <v>1051186</v>
      </c>
      <c r="GP543" s="40">
        <f t="shared" si="300"/>
        <v>6583745</v>
      </c>
      <c r="GQ543" s="40">
        <f t="shared" si="301"/>
        <v>6583745</v>
      </c>
      <c r="GR543" s="39" t="str">
        <f>IFERROR(VLOOKUP(CONCATENATE(C543,R543,S543),'Clientes Afectados'!$L$4:$M$249,2,0),"NO")</f>
        <v>NO</v>
      </c>
      <c r="GS543" s="64">
        <f t="shared" si="282"/>
        <v>32</v>
      </c>
      <c r="GT543" s="39" t="e">
        <f>+IF(GS543&gt;#REF!,"SI","NO")</f>
        <v>#REF!</v>
      </c>
    </row>
    <row r="544" spans="1:202" x14ac:dyDescent="0.25">
      <c r="A544" s="35">
        <v>42736</v>
      </c>
      <c r="B544" s="36">
        <v>1594986</v>
      </c>
      <c r="C544" s="36">
        <v>916308</v>
      </c>
      <c r="D544" s="36">
        <v>916308</v>
      </c>
      <c r="E544" s="37" t="s">
        <v>260</v>
      </c>
      <c r="F544" s="37" t="s">
        <v>229</v>
      </c>
      <c r="G544" s="37" t="s">
        <v>261</v>
      </c>
      <c r="H544" s="85" t="s">
        <v>231</v>
      </c>
      <c r="I544" s="37" t="s">
        <v>310</v>
      </c>
      <c r="J544" s="37" t="s">
        <v>263</v>
      </c>
      <c r="K544" s="37" t="s">
        <v>234</v>
      </c>
      <c r="L544" s="37" t="s">
        <v>235</v>
      </c>
      <c r="M544" s="37" t="s">
        <v>264</v>
      </c>
      <c r="N544" s="37" t="s">
        <v>236</v>
      </c>
      <c r="O544" s="37" t="s">
        <v>236</v>
      </c>
      <c r="P544" s="37" t="s">
        <v>239</v>
      </c>
      <c r="Q544" s="37" t="s">
        <v>240</v>
      </c>
      <c r="R544" s="38">
        <v>42709</v>
      </c>
      <c r="S544" s="38">
        <v>42741</v>
      </c>
      <c r="T544" s="38">
        <v>42744</v>
      </c>
      <c r="U544" s="36">
        <v>188695504</v>
      </c>
      <c r="V544" s="36">
        <v>42674</v>
      </c>
      <c r="W544" s="36">
        <v>0</v>
      </c>
      <c r="X544" s="36">
        <v>12167</v>
      </c>
      <c r="Y544" s="36">
        <v>0</v>
      </c>
      <c r="Z544" s="36">
        <v>0</v>
      </c>
      <c r="AA544" s="36">
        <v>0</v>
      </c>
      <c r="AB544" s="36">
        <v>0</v>
      </c>
      <c r="AC544" s="36">
        <v>0</v>
      </c>
      <c r="AD544" s="36">
        <v>74</v>
      </c>
      <c r="AE544" s="36">
        <v>73</v>
      </c>
      <c r="AF544" s="36">
        <v>72</v>
      </c>
      <c r="AG544" s="36">
        <v>71</v>
      </c>
      <c r="AH544" s="36">
        <v>82172</v>
      </c>
      <c r="AI544" s="36">
        <v>1264</v>
      </c>
      <c r="AJ544" s="36">
        <v>0</v>
      </c>
      <c r="AK544" s="36">
        <v>2885782</v>
      </c>
      <c r="AL544" s="36"/>
      <c r="AM544" s="36"/>
      <c r="AN544" s="36">
        <v>0</v>
      </c>
      <c r="AO544" s="36"/>
      <c r="AP544" s="36"/>
      <c r="AQ544" s="36">
        <v>0</v>
      </c>
      <c r="AR544" s="36">
        <v>0</v>
      </c>
      <c r="AS544" s="36">
        <v>0</v>
      </c>
      <c r="AT544" s="36">
        <v>63122</v>
      </c>
      <c r="AU544" s="36">
        <v>0</v>
      </c>
      <c r="AV544" s="36">
        <v>0</v>
      </c>
      <c r="AW544" s="36"/>
      <c r="AX544" s="36">
        <v>0</v>
      </c>
      <c r="AY544" s="36">
        <v>45418</v>
      </c>
      <c r="AZ544" s="36">
        <v>410436</v>
      </c>
      <c r="BA544" s="36">
        <v>0</v>
      </c>
      <c r="BB544" s="36">
        <v>0</v>
      </c>
      <c r="BC544" s="36">
        <v>0</v>
      </c>
      <c r="BD544" s="36">
        <v>0</v>
      </c>
      <c r="BE544" s="36">
        <v>0</v>
      </c>
      <c r="BF544" s="36">
        <v>0</v>
      </c>
      <c r="BG544" s="36">
        <v>0</v>
      </c>
      <c r="BH544" s="36">
        <v>0</v>
      </c>
      <c r="BI544" s="36">
        <v>0</v>
      </c>
      <c r="BJ544" s="36">
        <v>0</v>
      </c>
      <c r="BK544" s="36">
        <v>0</v>
      </c>
      <c r="BL544" s="36">
        <v>0</v>
      </c>
      <c r="BM544" s="36">
        <v>0</v>
      </c>
      <c r="BN544" s="36">
        <v>0</v>
      </c>
      <c r="BO544" s="36">
        <v>0</v>
      </c>
      <c r="BP544" s="36">
        <v>0</v>
      </c>
      <c r="BQ544" s="36">
        <v>0</v>
      </c>
      <c r="BR544" s="36">
        <v>0</v>
      </c>
      <c r="BS544" s="36">
        <v>0</v>
      </c>
      <c r="BT544" s="36">
        <v>0</v>
      </c>
      <c r="BU544" s="36">
        <v>0</v>
      </c>
      <c r="BV544" s="36">
        <v>0</v>
      </c>
      <c r="BW544" s="36">
        <v>0</v>
      </c>
      <c r="BX544" s="36">
        <v>0</v>
      </c>
      <c r="BY544" s="36">
        <v>0</v>
      </c>
      <c r="BZ544" s="36">
        <v>0</v>
      </c>
      <c r="CA544" s="36">
        <v>0</v>
      </c>
      <c r="CB544" s="36">
        <v>0</v>
      </c>
      <c r="CC544" s="36">
        <v>0</v>
      </c>
      <c r="CD544" s="36">
        <v>2931255</v>
      </c>
      <c r="CE544" s="36">
        <v>3488193</v>
      </c>
      <c r="CF544" s="36">
        <v>0</v>
      </c>
      <c r="CG544" s="36">
        <v>556938</v>
      </c>
      <c r="CH544" s="36">
        <v>0</v>
      </c>
      <c r="CI544" s="36">
        <v>0</v>
      </c>
      <c r="CJ544" s="36">
        <v>0</v>
      </c>
      <c r="CK544" s="36">
        <v>0</v>
      </c>
      <c r="CL544" s="36">
        <v>556938</v>
      </c>
      <c r="CM544" s="36">
        <v>-3488193</v>
      </c>
      <c r="CN544" s="36">
        <v>0</v>
      </c>
      <c r="CO544" s="36">
        <v>0</v>
      </c>
      <c r="CP544" s="36">
        <v>0</v>
      </c>
      <c r="CQ544" s="36">
        <v>0</v>
      </c>
      <c r="CR544" s="36">
        <v>0</v>
      </c>
      <c r="CS544" s="36">
        <v>0</v>
      </c>
      <c r="CT544" s="36">
        <v>0</v>
      </c>
      <c r="CU544" s="36">
        <v>0</v>
      </c>
      <c r="CV544" s="36">
        <v>0</v>
      </c>
      <c r="CW544" s="36">
        <v>0</v>
      </c>
      <c r="CX544" s="36">
        <v>0</v>
      </c>
      <c r="CY544" s="36">
        <v>0</v>
      </c>
      <c r="CZ544" s="36">
        <v>0</v>
      </c>
      <c r="DA544" s="36">
        <v>0</v>
      </c>
      <c r="DB544" s="36">
        <v>0</v>
      </c>
      <c r="DC544" s="36">
        <v>0</v>
      </c>
      <c r="DD544" s="36">
        <v>0</v>
      </c>
      <c r="DE544" s="36">
        <v>-3488193</v>
      </c>
      <c r="DF544" s="36">
        <v>0</v>
      </c>
      <c r="DG544" s="36">
        <v>0</v>
      </c>
      <c r="DH544" s="36">
        <v>0</v>
      </c>
      <c r="DI544" s="36">
        <v>0</v>
      </c>
      <c r="DJ544" s="36">
        <v>0</v>
      </c>
      <c r="DK544" s="36">
        <v>0</v>
      </c>
      <c r="DL544" s="36">
        <v>0</v>
      </c>
      <c r="DM544" s="36">
        <v>0</v>
      </c>
      <c r="DN544" s="36">
        <v>0</v>
      </c>
      <c r="DO544" s="36">
        <v>0</v>
      </c>
      <c r="DP544" s="36">
        <v>0</v>
      </c>
      <c r="DQ544" s="36">
        <v>0</v>
      </c>
      <c r="DR544" s="36">
        <v>0</v>
      </c>
      <c r="DS544" s="36">
        <v>0</v>
      </c>
      <c r="DT544" s="36">
        <v>0</v>
      </c>
      <c r="DU544" s="36">
        <v>0</v>
      </c>
      <c r="DV544" s="36">
        <v>0</v>
      </c>
      <c r="DW544" s="36">
        <v>0</v>
      </c>
      <c r="DX544" s="36">
        <v>0</v>
      </c>
      <c r="DY544" s="36">
        <v>0</v>
      </c>
      <c r="DZ544" s="36">
        <v>0</v>
      </c>
      <c r="EA544" s="36">
        <v>0</v>
      </c>
      <c r="EB544" s="36">
        <v>0</v>
      </c>
      <c r="EC544" s="36">
        <v>0</v>
      </c>
      <c r="ED544" s="36">
        <v>0</v>
      </c>
      <c r="EE544" s="36">
        <v>0</v>
      </c>
      <c r="EF544" s="36">
        <v>0</v>
      </c>
      <c r="EG544" s="36">
        <v>0</v>
      </c>
      <c r="EH544" s="36">
        <v>0</v>
      </c>
      <c r="EI544" s="36">
        <v>0</v>
      </c>
      <c r="EJ544" s="36">
        <v>0</v>
      </c>
      <c r="EK544" s="36">
        <v>0</v>
      </c>
      <c r="EL544" s="36">
        <v>0</v>
      </c>
      <c r="EM544" s="36">
        <v>0</v>
      </c>
      <c r="EN544" s="36">
        <v>0</v>
      </c>
      <c r="EO544" s="36">
        <v>0</v>
      </c>
      <c r="EP544" s="36">
        <v>0</v>
      </c>
      <c r="EQ544" s="36">
        <v>0</v>
      </c>
      <c r="ER544" s="36">
        <v>0</v>
      </c>
      <c r="ES544" s="36">
        <v>0</v>
      </c>
      <c r="ET544" s="36">
        <v>0</v>
      </c>
      <c r="EU544" s="36">
        <v>0</v>
      </c>
      <c r="EV544" s="36">
        <v>0</v>
      </c>
      <c r="EW544" s="36">
        <v>0</v>
      </c>
      <c r="EX544" s="36">
        <v>0</v>
      </c>
      <c r="EY544" s="36">
        <v>0</v>
      </c>
      <c r="EZ544" s="36">
        <v>0</v>
      </c>
      <c r="FA544" s="36">
        <v>0</v>
      </c>
      <c r="FB544" s="36">
        <v>0</v>
      </c>
      <c r="FC544" s="36">
        <v>0</v>
      </c>
      <c r="FD544" s="36">
        <v>0</v>
      </c>
      <c r="FE544" s="36">
        <v>0</v>
      </c>
      <c r="FF544" s="36">
        <v>0</v>
      </c>
      <c r="FG544" s="36">
        <v>0</v>
      </c>
      <c r="FH544" s="36">
        <v>0</v>
      </c>
      <c r="FI544" s="36">
        <v>0</v>
      </c>
      <c r="FJ544" s="36">
        <v>0</v>
      </c>
      <c r="FK544" s="36">
        <v>0</v>
      </c>
      <c r="FL544" s="36">
        <v>0</v>
      </c>
      <c r="FM544" s="36">
        <v>0</v>
      </c>
      <c r="FN544" s="36">
        <v>0</v>
      </c>
      <c r="FO544" s="36">
        <v>0</v>
      </c>
      <c r="FP544" s="36">
        <v>0</v>
      </c>
      <c r="FQ544" s="36">
        <v>556938</v>
      </c>
      <c r="FR544" s="36">
        <v>0</v>
      </c>
      <c r="FS544" s="37"/>
      <c r="FT544" s="39">
        <f t="shared" si="284"/>
        <v>69052</v>
      </c>
      <c r="FU544" s="39">
        <f t="shared" si="285"/>
        <v>1062</v>
      </c>
      <c r="FV544" s="39">
        <f t="shared" si="286"/>
        <v>0</v>
      </c>
      <c r="FW544" s="39">
        <f t="shared" si="287"/>
        <v>2425027</v>
      </c>
      <c r="FX544" s="39">
        <f t="shared" si="288"/>
        <v>0</v>
      </c>
      <c r="FY544" s="39">
        <f t="shared" si="289"/>
        <v>53044</v>
      </c>
      <c r="FZ544" s="39">
        <f t="shared" si="290"/>
        <v>0</v>
      </c>
      <c r="GA544" s="39">
        <f t="shared" si="291"/>
        <v>38166</v>
      </c>
      <c r="GB544" s="39">
        <f t="shared" si="292"/>
        <v>344904</v>
      </c>
      <c r="GC544" s="39">
        <f t="shared" si="293"/>
        <v>0</v>
      </c>
      <c r="GD544" s="39">
        <f t="shared" si="294"/>
        <v>0</v>
      </c>
      <c r="GE544" s="39">
        <f t="shared" si="295"/>
        <v>0</v>
      </c>
      <c r="GF544" s="39"/>
      <c r="GG544" s="39"/>
      <c r="GH544" s="39">
        <f t="shared" si="296"/>
        <v>0</v>
      </c>
      <c r="GI544" s="39">
        <f t="shared" si="297"/>
        <v>0</v>
      </c>
      <c r="GJ544" s="39">
        <f t="shared" ref="GJ544:GJ551" si="302">SUM(FT544:GE544)+GH544+GF544</f>
        <v>2931255</v>
      </c>
      <c r="GK544" s="39"/>
      <c r="GL544" s="39">
        <f t="shared" si="298"/>
        <v>0</v>
      </c>
      <c r="GM544" s="39"/>
      <c r="GN544" s="39">
        <f t="shared" si="283"/>
        <v>0</v>
      </c>
      <c r="GO544" s="40">
        <f t="shared" si="299"/>
        <v>556938</v>
      </c>
      <c r="GP544" s="40">
        <f t="shared" si="300"/>
        <v>3488193</v>
      </c>
      <c r="GQ544" s="40">
        <f t="shared" si="301"/>
        <v>3488193</v>
      </c>
      <c r="GR544" s="39" t="str">
        <f>IFERROR(VLOOKUP(CONCATENATE(C544,R544,S544),'Clientes Afectados'!$L$4:$M$249,2,0),"NO")</f>
        <v>NO</v>
      </c>
      <c r="GS544" s="64">
        <f t="shared" si="282"/>
        <v>32</v>
      </c>
      <c r="GT544" s="39" t="e">
        <f>+IF(GS544&gt;#REF!,"SI","NO")</f>
        <v>#REF!</v>
      </c>
    </row>
    <row r="545" spans="1:202" x14ac:dyDescent="0.25">
      <c r="A545" s="35">
        <v>42736</v>
      </c>
      <c r="B545" s="36">
        <v>1594986</v>
      </c>
      <c r="C545" s="36">
        <v>973766</v>
      </c>
      <c r="D545" s="36">
        <v>973766</v>
      </c>
      <c r="E545" s="37" t="s">
        <v>265</v>
      </c>
      <c r="F545" s="37" t="s">
        <v>229</v>
      </c>
      <c r="G545" s="37" t="s">
        <v>266</v>
      </c>
      <c r="H545" s="85" t="s">
        <v>231</v>
      </c>
      <c r="I545" s="37" t="s">
        <v>310</v>
      </c>
      <c r="J545" s="37" t="s">
        <v>263</v>
      </c>
      <c r="K545" s="37" t="s">
        <v>234</v>
      </c>
      <c r="L545" s="37" t="s">
        <v>235</v>
      </c>
      <c r="M545" s="37" t="s">
        <v>264</v>
      </c>
      <c r="N545" s="37" t="s">
        <v>236</v>
      </c>
      <c r="O545" s="37" t="s">
        <v>236</v>
      </c>
      <c r="P545" s="37" t="s">
        <v>239</v>
      </c>
      <c r="Q545" s="37" t="s">
        <v>240</v>
      </c>
      <c r="R545" s="38">
        <v>42709</v>
      </c>
      <c r="S545" s="38">
        <v>42741</v>
      </c>
      <c r="T545" s="38">
        <v>42744</v>
      </c>
      <c r="U545" s="36">
        <v>188695504</v>
      </c>
      <c r="V545" s="36">
        <v>37220</v>
      </c>
      <c r="W545" s="36">
        <v>0</v>
      </c>
      <c r="X545" s="36">
        <v>15666</v>
      </c>
      <c r="Y545" s="36">
        <v>0</v>
      </c>
      <c r="Z545" s="36">
        <v>0</v>
      </c>
      <c r="AA545" s="36">
        <v>0</v>
      </c>
      <c r="AB545" s="36">
        <v>0</v>
      </c>
      <c r="AC545" s="36">
        <v>0</v>
      </c>
      <c r="AD545" s="36">
        <v>82</v>
      </c>
      <c r="AE545" s="36">
        <v>82</v>
      </c>
      <c r="AF545" s="36">
        <v>81</v>
      </c>
      <c r="AG545" s="36">
        <v>80</v>
      </c>
      <c r="AH545" s="36">
        <v>0</v>
      </c>
      <c r="AI545" s="36">
        <v>1264</v>
      </c>
      <c r="AJ545" s="36">
        <v>0</v>
      </c>
      <c r="AK545" s="36">
        <v>2516961</v>
      </c>
      <c r="AL545" s="36"/>
      <c r="AM545" s="36"/>
      <c r="AN545" s="36">
        <v>0</v>
      </c>
      <c r="AO545" s="36"/>
      <c r="AP545" s="36"/>
      <c r="AQ545" s="36">
        <v>0</v>
      </c>
      <c r="AR545" s="36">
        <v>0</v>
      </c>
      <c r="AS545" s="36">
        <v>0</v>
      </c>
      <c r="AT545" s="36">
        <v>55054</v>
      </c>
      <c r="AU545" s="36">
        <v>0</v>
      </c>
      <c r="AV545" s="36">
        <v>0</v>
      </c>
      <c r="AW545" s="36"/>
      <c r="AX545" s="36">
        <v>0</v>
      </c>
      <c r="AY545" s="36">
        <v>50980</v>
      </c>
      <c r="AZ545" s="36">
        <v>459228</v>
      </c>
      <c r="BA545" s="36">
        <v>30271</v>
      </c>
      <c r="BB545" s="36">
        <v>0</v>
      </c>
      <c r="BC545" s="36">
        <v>0</v>
      </c>
      <c r="BD545" s="36">
        <v>0</v>
      </c>
      <c r="BE545" s="36">
        <v>0</v>
      </c>
      <c r="BF545" s="36">
        <v>0</v>
      </c>
      <c r="BG545" s="36">
        <v>0</v>
      </c>
      <c r="BH545" s="36">
        <v>0</v>
      </c>
      <c r="BI545" s="36">
        <v>0</v>
      </c>
      <c r="BJ545" s="36">
        <v>0</v>
      </c>
      <c r="BK545" s="36">
        <v>0</v>
      </c>
      <c r="BL545" s="36">
        <v>0</v>
      </c>
      <c r="BM545" s="36">
        <v>0</v>
      </c>
      <c r="BN545" s="36">
        <v>0</v>
      </c>
      <c r="BO545" s="36">
        <v>0</v>
      </c>
      <c r="BP545" s="36">
        <v>0</v>
      </c>
      <c r="BQ545" s="36">
        <v>0</v>
      </c>
      <c r="BR545" s="36">
        <v>0</v>
      </c>
      <c r="BS545" s="36">
        <v>0</v>
      </c>
      <c r="BT545" s="36">
        <v>0</v>
      </c>
      <c r="BU545" s="36">
        <v>0</v>
      </c>
      <c r="BV545" s="36">
        <v>0</v>
      </c>
      <c r="BW545" s="36">
        <v>0</v>
      </c>
      <c r="BX545" s="36">
        <v>0</v>
      </c>
      <c r="BY545" s="36">
        <v>0</v>
      </c>
      <c r="BZ545" s="36">
        <v>0</v>
      </c>
      <c r="CA545" s="36">
        <v>0</v>
      </c>
      <c r="CB545" s="36">
        <v>0</v>
      </c>
      <c r="CC545" s="36">
        <v>0</v>
      </c>
      <c r="CD545" s="36">
        <v>2616603</v>
      </c>
      <c r="CE545" s="36">
        <v>3113758</v>
      </c>
      <c r="CF545" s="36">
        <v>0</v>
      </c>
      <c r="CG545" s="36">
        <v>497155</v>
      </c>
      <c r="CH545" s="36">
        <v>0</v>
      </c>
      <c r="CI545" s="36">
        <v>0</v>
      </c>
      <c r="CJ545" s="36">
        <v>0</v>
      </c>
      <c r="CK545" s="36">
        <v>0</v>
      </c>
      <c r="CL545" s="36">
        <v>497155</v>
      </c>
      <c r="CM545" s="36">
        <v>-3113758</v>
      </c>
      <c r="CN545" s="36">
        <v>0</v>
      </c>
      <c r="CO545" s="36">
        <v>0</v>
      </c>
      <c r="CP545" s="36">
        <v>0</v>
      </c>
      <c r="CQ545" s="36">
        <v>0</v>
      </c>
      <c r="CR545" s="36">
        <v>0</v>
      </c>
      <c r="CS545" s="36">
        <v>0</v>
      </c>
      <c r="CT545" s="36">
        <v>0</v>
      </c>
      <c r="CU545" s="36">
        <v>0</v>
      </c>
      <c r="CV545" s="36">
        <v>0</v>
      </c>
      <c r="CW545" s="36">
        <v>0</v>
      </c>
      <c r="CX545" s="36">
        <v>0</v>
      </c>
      <c r="CY545" s="36">
        <v>0</v>
      </c>
      <c r="CZ545" s="36">
        <v>0</v>
      </c>
      <c r="DA545" s="36">
        <v>0</v>
      </c>
      <c r="DB545" s="36">
        <v>0</v>
      </c>
      <c r="DC545" s="36">
        <v>0</v>
      </c>
      <c r="DD545" s="36">
        <v>0</v>
      </c>
      <c r="DE545" s="36">
        <v>-3113758</v>
      </c>
      <c r="DF545" s="36">
        <v>0</v>
      </c>
      <c r="DG545" s="36">
        <v>0</v>
      </c>
      <c r="DH545" s="36">
        <v>0</v>
      </c>
      <c r="DI545" s="36">
        <v>0</v>
      </c>
      <c r="DJ545" s="36">
        <v>0</v>
      </c>
      <c r="DK545" s="36">
        <v>0</v>
      </c>
      <c r="DL545" s="36">
        <v>0</v>
      </c>
      <c r="DM545" s="36">
        <v>0</v>
      </c>
      <c r="DN545" s="36">
        <v>0</v>
      </c>
      <c r="DO545" s="36">
        <v>0</v>
      </c>
      <c r="DP545" s="36">
        <v>0</v>
      </c>
      <c r="DQ545" s="36">
        <v>0</v>
      </c>
      <c r="DR545" s="36">
        <v>0</v>
      </c>
      <c r="DS545" s="36">
        <v>0</v>
      </c>
      <c r="DT545" s="36">
        <v>0</v>
      </c>
      <c r="DU545" s="36">
        <v>0</v>
      </c>
      <c r="DV545" s="36">
        <v>0</v>
      </c>
      <c r="DW545" s="36">
        <v>0</v>
      </c>
      <c r="DX545" s="36">
        <v>0</v>
      </c>
      <c r="DY545" s="36">
        <v>0</v>
      </c>
      <c r="DZ545" s="36">
        <v>0</v>
      </c>
      <c r="EA545" s="36">
        <v>0</v>
      </c>
      <c r="EB545" s="36">
        <v>0</v>
      </c>
      <c r="EC545" s="36">
        <v>0</v>
      </c>
      <c r="ED545" s="36">
        <v>0</v>
      </c>
      <c r="EE545" s="36">
        <v>0</v>
      </c>
      <c r="EF545" s="36">
        <v>0</v>
      </c>
      <c r="EG545" s="36">
        <v>0</v>
      </c>
      <c r="EH545" s="36">
        <v>0</v>
      </c>
      <c r="EI545" s="36">
        <v>0</v>
      </c>
      <c r="EJ545" s="36">
        <v>0</v>
      </c>
      <c r="EK545" s="36">
        <v>0</v>
      </c>
      <c r="EL545" s="36">
        <v>0</v>
      </c>
      <c r="EM545" s="36">
        <v>0</v>
      </c>
      <c r="EN545" s="36">
        <v>0</v>
      </c>
      <c r="EO545" s="36">
        <v>0</v>
      </c>
      <c r="EP545" s="36">
        <v>0</v>
      </c>
      <c r="EQ545" s="36">
        <v>0</v>
      </c>
      <c r="ER545" s="36">
        <v>0</v>
      </c>
      <c r="ES545" s="36">
        <v>0</v>
      </c>
      <c r="ET545" s="36">
        <v>0</v>
      </c>
      <c r="EU545" s="36">
        <v>0</v>
      </c>
      <c r="EV545" s="36">
        <v>0</v>
      </c>
      <c r="EW545" s="36">
        <v>0</v>
      </c>
      <c r="EX545" s="36">
        <v>0</v>
      </c>
      <c r="EY545" s="36">
        <v>0</v>
      </c>
      <c r="EZ545" s="36">
        <v>0</v>
      </c>
      <c r="FA545" s="36">
        <v>0</v>
      </c>
      <c r="FB545" s="36">
        <v>0</v>
      </c>
      <c r="FC545" s="36">
        <v>0</v>
      </c>
      <c r="FD545" s="36">
        <v>0</v>
      </c>
      <c r="FE545" s="36">
        <v>0</v>
      </c>
      <c r="FF545" s="36">
        <v>0</v>
      </c>
      <c r="FG545" s="36">
        <v>0</v>
      </c>
      <c r="FH545" s="36">
        <v>0</v>
      </c>
      <c r="FI545" s="36">
        <v>0</v>
      </c>
      <c r="FJ545" s="36">
        <v>0</v>
      </c>
      <c r="FK545" s="36">
        <v>0</v>
      </c>
      <c r="FL545" s="36">
        <v>0</v>
      </c>
      <c r="FM545" s="36">
        <v>0</v>
      </c>
      <c r="FN545" s="36">
        <v>0</v>
      </c>
      <c r="FO545" s="36">
        <v>0</v>
      </c>
      <c r="FP545" s="36">
        <v>0</v>
      </c>
      <c r="FQ545" s="36">
        <v>497155</v>
      </c>
      <c r="FR545" s="36">
        <v>0</v>
      </c>
      <c r="FS545" s="37"/>
      <c r="FT545" s="39">
        <f t="shared" si="284"/>
        <v>0</v>
      </c>
      <c r="FU545" s="39">
        <f t="shared" si="285"/>
        <v>1062</v>
      </c>
      <c r="FV545" s="39">
        <f t="shared" si="286"/>
        <v>0</v>
      </c>
      <c r="FW545" s="39">
        <f t="shared" si="287"/>
        <v>2115093</v>
      </c>
      <c r="FX545" s="39">
        <f t="shared" si="288"/>
        <v>0</v>
      </c>
      <c r="FY545" s="39">
        <f t="shared" si="289"/>
        <v>46264</v>
      </c>
      <c r="FZ545" s="39">
        <f t="shared" si="290"/>
        <v>0</v>
      </c>
      <c r="GA545" s="39">
        <f t="shared" si="291"/>
        <v>42840</v>
      </c>
      <c r="GB545" s="39">
        <f t="shared" si="292"/>
        <v>385906</v>
      </c>
      <c r="GC545" s="39">
        <f t="shared" si="293"/>
        <v>25438</v>
      </c>
      <c r="GD545" s="39">
        <f t="shared" si="294"/>
        <v>0</v>
      </c>
      <c r="GE545" s="39">
        <f t="shared" si="295"/>
        <v>0</v>
      </c>
      <c r="GF545" s="39"/>
      <c r="GG545" s="39"/>
      <c r="GH545" s="39">
        <f t="shared" si="296"/>
        <v>0</v>
      </c>
      <c r="GI545" s="39">
        <f t="shared" si="297"/>
        <v>0</v>
      </c>
      <c r="GJ545" s="39">
        <f t="shared" si="302"/>
        <v>2616603</v>
      </c>
      <c r="GK545" s="39"/>
      <c r="GL545" s="39">
        <f t="shared" si="298"/>
        <v>0</v>
      </c>
      <c r="GM545" s="39"/>
      <c r="GN545" s="39">
        <f t="shared" si="283"/>
        <v>0</v>
      </c>
      <c r="GO545" s="40">
        <f t="shared" si="299"/>
        <v>497155</v>
      </c>
      <c r="GP545" s="40">
        <f t="shared" si="300"/>
        <v>3113758</v>
      </c>
      <c r="GQ545" s="40">
        <f t="shared" si="301"/>
        <v>3113758</v>
      </c>
      <c r="GR545" s="39" t="str">
        <f>IFERROR(VLOOKUP(CONCATENATE(C545,R545,S545),'Clientes Afectados'!$L$4:$M$249,2,0),"NO")</f>
        <v>NO</v>
      </c>
      <c r="GS545" s="64">
        <f t="shared" si="282"/>
        <v>32</v>
      </c>
      <c r="GT545" s="39" t="e">
        <f>+IF(GS545&gt;#REF!,"SI","NO")</f>
        <v>#REF!</v>
      </c>
    </row>
    <row r="546" spans="1:202" x14ac:dyDescent="0.25">
      <c r="A546" s="35">
        <v>42736</v>
      </c>
      <c r="B546" s="36">
        <v>1594986</v>
      </c>
      <c r="C546" s="36">
        <v>984572</v>
      </c>
      <c r="D546" s="36">
        <v>984572</v>
      </c>
      <c r="E546" s="37" t="s">
        <v>348</v>
      </c>
      <c r="F546" s="37" t="s">
        <v>229</v>
      </c>
      <c r="G546" s="37" t="s">
        <v>326</v>
      </c>
      <c r="H546" s="85" t="s">
        <v>231</v>
      </c>
      <c r="I546" s="37" t="s">
        <v>232</v>
      </c>
      <c r="J546" s="37" t="s">
        <v>233</v>
      </c>
      <c r="K546" s="37" t="s">
        <v>234</v>
      </c>
      <c r="L546" s="37" t="s">
        <v>235</v>
      </c>
      <c r="M546" s="37" t="s">
        <v>280</v>
      </c>
      <c r="N546" s="37" t="s">
        <v>327</v>
      </c>
      <c r="O546" s="37" t="s">
        <v>327</v>
      </c>
      <c r="P546" s="37" t="s">
        <v>239</v>
      </c>
      <c r="Q546" s="37" t="s">
        <v>240</v>
      </c>
      <c r="R546" s="38">
        <v>42709</v>
      </c>
      <c r="S546" s="38">
        <v>42741</v>
      </c>
      <c r="T546" s="38">
        <v>42744</v>
      </c>
      <c r="U546" s="36">
        <v>188695504</v>
      </c>
      <c r="V546" s="36">
        <v>286484</v>
      </c>
      <c r="W546" s="36">
        <v>0</v>
      </c>
      <c r="X546" s="36">
        <v>101103</v>
      </c>
      <c r="Y546" s="36">
        <v>0</v>
      </c>
      <c r="Z546" s="36">
        <v>0</v>
      </c>
      <c r="AA546" s="36">
        <v>0</v>
      </c>
      <c r="AB546" s="36">
        <v>0</v>
      </c>
      <c r="AC546" s="36">
        <v>0</v>
      </c>
      <c r="AD546" s="36">
        <v>609</v>
      </c>
      <c r="AE546" s="36">
        <v>615</v>
      </c>
      <c r="AF546" s="36">
        <v>602</v>
      </c>
      <c r="AG546" s="36">
        <v>612</v>
      </c>
      <c r="AH546" s="36">
        <v>82172</v>
      </c>
      <c r="AI546" s="36">
        <v>1264</v>
      </c>
      <c r="AJ546" s="36">
        <v>0</v>
      </c>
      <c r="AK546" s="36">
        <v>20544311</v>
      </c>
      <c r="AL546" s="36"/>
      <c r="AM546" s="36"/>
      <c r="AN546" s="36">
        <v>0</v>
      </c>
      <c r="AO546" s="36"/>
      <c r="AP546" s="36"/>
      <c r="AQ546" s="36">
        <v>0</v>
      </c>
      <c r="AR546" s="36">
        <v>0</v>
      </c>
      <c r="AS546" s="36">
        <v>0</v>
      </c>
      <c r="AT546" s="36">
        <v>423759</v>
      </c>
      <c r="AU546" s="36">
        <v>0</v>
      </c>
      <c r="AV546" s="36">
        <v>0</v>
      </c>
      <c r="AW546" s="36"/>
      <c r="AX546" s="36">
        <v>0</v>
      </c>
      <c r="AY546" s="36">
        <v>380336</v>
      </c>
      <c r="AZ546" s="36">
        <v>3513098</v>
      </c>
      <c r="BA546" s="36">
        <v>0</v>
      </c>
      <c r="BB546" s="36">
        <v>0</v>
      </c>
      <c r="BC546" s="36">
        <v>0</v>
      </c>
      <c r="BD546" s="36">
        <v>0</v>
      </c>
      <c r="BE546" s="36">
        <v>0</v>
      </c>
      <c r="BF546" s="36">
        <v>0</v>
      </c>
      <c r="BG546" s="36">
        <v>0</v>
      </c>
      <c r="BH546" s="36">
        <v>0</v>
      </c>
      <c r="BI546" s="36">
        <v>0</v>
      </c>
      <c r="BJ546" s="36">
        <v>0</v>
      </c>
      <c r="BK546" s="36">
        <v>0</v>
      </c>
      <c r="BL546" s="36">
        <v>0</v>
      </c>
      <c r="BM546" s="36">
        <v>0</v>
      </c>
      <c r="BN546" s="36">
        <v>0</v>
      </c>
      <c r="BO546" s="36">
        <v>0</v>
      </c>
      <c r="BP546" s="36">
        <v>0</v>
      </c>
      <c r="BQ546" s="36">
        <v>0</v>
      </c>
      <c r="BR546" s="36">
        <v>0</v>
      </c>
      <c r="BS546" s="36">
        <v>0</v>
      </c>
      <c r="BT546" s="36">
        <v>0</v>
      </c>
      <c r="BU546" s="36">
        <v>0</v>
      </c>
      <c r="BV546" s="36">
        <v>0</v>
      </c>
      <c r="BW546" s="36">
        <v>0</v>
      </c>
      <c r="BX546" s="36">
        <v>0</v>
      </c>
      <c r="BY546" s="36">
        <v>0</v>
      </c>
      <c r="BZ546" s="36">
        <v>0</v>
      </c>
      <c r="CA546" s="36">
        <v>0</v>
      </c>
      <c r="CB546" s="36">
        <v>0</v>
      </c>
      <c r="CC546" s="36">
        <v>0</v>
      </c>
      <c r="CD546" s="36">
        <v>20962134</v>
      </c>
      <c r="CE546" s="36">
        <v>24944939</v>
      </c>
      <c r="CF546" s="36">
        <v>0</v>
      </c>
      <c r="CG546" s="36">
        <v>3982805</v>
      </c>
      <c r="CH546" s="36">
        <v>0</v>
      </c>
      <c r="CI546" s="36">
        <v>0</v>
      </c>
      <c r="CJ546" s="36">
        <v>0</v>
      </c>
      <c r="CK546" s="36">
        <v>0</v>
      </c>
      <c r="CL546" s="36">
        <v>3982805</v>
      </c>
      <c r="CM546" s="36">
        <v>-24944939</v>
      </c>
      <c r="CN546" s="36">
        <v>0</v>
      </c>
      <c r="CO546" s="36">
        <v>0</v>
      </c>
      <c r="CP546" s="36">
        <v>0</v>
      </c>
      <c r="CQ546" s="36">
        <v>0</v>
      </c>
      <c r="CR546" s="36">
        <v>0</v>
      </c>
      <c r="CS546" s="36">
        <v>0</v>
      </c>
      <c r="CT546" s="36">
        <v>0</v>
      </c>
      <c r="CU546" s="36">
        <v>0</v>
      </c>
      <c r="CV546" s="36">
        <v>0</v>
      </c>
      <c r="CW546" s="36">
        <v>0</v>
      </c>
      <c r="CX546" s="36">
        <v>0</v>
      </c>
      <c r="CY546" s="36">
        <v>0</v>
      </c>
      <c r="CZ546" s="36">
        <v>0</v>
      </c>
      <c r="DA546" s="36">
        <v>0</v>
      </c>
      <c r="DB546" s="36">
        <v>0</v>
      </c>
      <c r="DC546" s="36">
        <v>0</v>
      </c>
      <c r="DD546" s="36">
        <v>0</v>
      </c>
      <c r="DE546" s="36">
        <v>-24944939</v>
      </c>
      <c r="DF546" s="36">
        <v>0</v>
      </c>
      <c r="DG546" s="36">
        <v>0</v>
      </c>
      <c r="DH546" s="36">
        <v>0</v>
      </c>
      <c r="DI546" s="36">
        <v>0</v>
      </c>
      <c r="DJ546" s="36">
        <v>0</v>
      </c>
      <c r="DK546" s="36">
        <v>0</v>
      </c>
      <c r="DL546" s="36">
        <v>0</v>
      </c>
      <c r="DM546" s="36">
        <v>0</v>
      </c>
      <c r="DN546" s="36">
        <v>0</v>
      </c>
      <c r="DO546" s="36">
        <v>0</v>
      </c>
      <c r="DP546" s="36">
        <v>0</v>
      </c>
      <c r="DQ546" s="36">
        <v>0</v>
      </c>
      <c r="DR546" s="36">
        <v>0</v>
      </c>
      <c r="DS546" s="36">
        <v>0</v>
      </c>
      <c r="DT546" s="36">
        <v>0</v>
      </c>
      <c r="DU546" s="36">
        <v>0</v>
      </c>
      <c r="DV546" s="36">
        <v>0</v>
      </c>
      <c r="DW546" s="36">
        <v>0</v>
      </c>
      <c r="DX546" s="36">
        <v>0</v>
      </c>
      <c r="DY546" s="36">
        <v>0</v>
      </c>
      <c r="DZ546" s="36">
        <v>0</v>
      </c>
      <c r="EA546" s="36">
        <v>0</v>
      </c>
      <c r="EB546" s="36">
        <v>0</v>
      </c>
      <c r="EC546" s="36">
        <v>0</v>
      </c>
      <c r="ED546" s="36">
        <v>0</v>
      </c>
      <c r="EE546" s="36">
        <v>0</v>
      </c>
      <c r="EF546" s="36">
        <v>0</v>
      </c>
      <c r="EG546" s="36">
        <v>0</v>
      </c>
      <c r="EH546" s="36">
        <v>0</v>
      </c>
      <c r="EI546" s="36">
        <v>0</v>
      </c>
      <c r="EJ546" s="36">
        <v>0</v>
      </c>
      <c r="EK546" s="36">
        <v>0</v>
      </c>
      <c r="EL546" s="36">
        <v>0</v>
      </c>
      <c r="EM546" s="36">
        <v>0</v>
      </c>
      <c r="EN546" s="36">
        <v>0</v>
      </c>
      <c r="EO546" s="36">
        <v>0</v>
      </c>
      <c r="EP546" s="36">
        <v>0</v>
      </c>
      <c r="EQ546" s="36">
        <v>0</v>
      </c>
      <c r="ER546" s="36">
        <v>0</v>
      </c>
      <c r="ES546" s="36">
        <v>0</v>
      </c>
      <c r="ET546" s="36">
        <v>0</v>
      </c>
      <c r="EU546" s="36">
        <v>0</v>
      </c>
      <c r="EV546" s="36">
        <v>0</v>
      </c>
      <c r="EW546" s="36">
        <v>0</v>
      </c>
      <c r="EX546" s="36">
        <v>0</v>
      </c>
      <c r="EY546" s="36">
        <v>0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0</v>
      </c>
      <c r="FF546" s="36">
        <v>0</v>
      </c>
      <c r="FG546" s="36">
        <v>0</v>
      </c>
      <c r="FH546" s="36">
        <v>0</v>
      </c>
      <c r="FI546" s="36">
        <v>0</v>
      </c>
      <c r="FJ546" s="36">
        <v>0</v>
      </c>
      <c r="FK546" s="36">
        <v>0</v>
      </c>
      <c r="FL546" s="36">
        <v>0</v>
      </c>
      <c r="FM546" s="36">
        <v>0</v>
      </c>
      <c r="FN546" s="36">
        <v>0</v>
      </c>
      <c r="FO546" s="36">
        <v>0</v>
      </c>
      <c r="FP546" s="36">
        <v>0</v>
      </c>
      <c r="FQ546" s="36">
        <v>3982805</v>
      </c>
      <c r="FR546" s="36">
        <v>0</v>
      </c>
      <c r="FS546" s="37"/>
      <c r="FT546" s="39">
        <f t="shared" si="284"/>
        <v>69052</v>
      </c>
      <c r="FU546" s="39">
        <f t="shared" si="285"/>
        <v>1062</v>
      </c>
      <c r="FV546" s="39">
        <f t="shared" si="286"/>
        <v>0</v>
      </c>
      <c r="FW546" s="39">
        <f t="shared" si="287"/>
        <v>17264127</v>
      </c>
      <c r="FX546" s="39">
        <f t="shared" si="288"/>
        <v>0</v>
      </c>
      <c r="FY546" s="39">
        <f t="shared" si="289"/>
        <v>356100</v>
      </c>
      <c r="FZ546" s="39">
        <f t="shared" si="290"/>
        <v>0</v>
      </c>
      <c r="GA546" s="39">
        <f t="shared" si="291"/>
        <v>319610</v>
      </c>
      <c r="GB546" s="39">
        <f t="shared" si="292"/>
        <v>2952183</v>
      </c>
      <c r="GC546" s="39">
        <f t="shared" si="293"/>
        <v>0</v>
      </c>
      <c r="GD546" s="39">
        <f t="shared" si="294"/>
        <v>0</v>
      </c>
      <c r="GE546" s="39">
        <f t="shared" si="295"/>
        <v>0</v>
      </c>
      <c r="GF546" s="39"/>
      <c r="GG546" s="39"/>
      <c r="GH546" s="39">
        <f t="shared" si="296"/>
        <v>0</v>
      </c>
      <c r="GI546" s="39">
        <f t="shared" si="297"/>
        <v>0</v>
      </c>
      <c r="GJ546" s="39">
        <f t="shared" si="302"/>
        <v>20962134</v>
      </c>
      <c r="GK546" s="39"/>
      <c r="GL546" s="39">
        <f t="shared" si="298"/>
        <v>0</v>
      </c>
      <c r="GM546" s="39"/>
      <c r="GN546" s="39">
        <f t="shared" si="283"/>
        <v>0</v>
      </c>
      <c r="GO546" s="40">
        <f t="shared" si="299"/>
        <v>3982805</v>
      </c>
      <c r="GP546" s="40">
        <f t="shared" si="300"/>
        <v>24944939</v>
      </c>
      <c r="GQ546" s="40">
        <f t="shared" si="301"/>
        <v>24944939</v>
      </c>
      <c r="GR546" s="39" t="str">
        <f>IFERROR(VLOOKUP(CONCATENATE(C546,R546,S546),'Clientes Afectados'!$L$4:$M$249,2,0),"NO")</f>
        <v>NO</v>
      </c>
      <c r="GS546" s="64">
        <f t="shared" si="282"/>
        <v>32</v>
      </c>
      <c r="GT546" s="39" t="e">
        <f>+IF(GS546&gt;#REF!,"SI","NO")</f>
        <v>#REF!</v>
      </c>
    </row>
    <row r="547" spans="1:202" x14ac:dyDescent="0.25">
      <c r="A547" s="35">
        <v>42736</v>
      </c>
      <c r="B547" s="36">
        <v>1594986</v>
      </c>
      <c r="C547" s="36">
        <v>985980</v>
      </c>
      <c r="D547" s="36">
        <v>985980</v>
      </c>
      <c r="E547" s="37" t="s">
        <v>349</v>
      </c>
      <c r="F547" s="37" t="s">
        <v>229</v>
      </c>
      <c r="G547" s="37" t="s">
        <v>329</v>
      </c>
      <c r="H547" s="85" t="s">
        <v>231</v>
      </c>
      <c r="I547" s="37" t="s">
        <v>232</v>
      </c>
      <c r="J547" s="37" t="s">
        <v>233</v>
      </c>
      <c r="K547" s="37" t="s">
        <v>234</v>
      </c>
      <c r="L547" s="37" t="s">
        <v>235</v>
      </c>
      <c r="M547" s="37" t="s">
        <v>279</v>
      </c>
      <c r="N547" s="37" t="s">
        <v>330</v>
      </c>
      <c r="O547" s="37" t="s">
        <v>330</v>
      </c>
      <c r="P547" s="37" t="s">
        <v>239</v>
      </c>
      <c r="Q547" s="37" t="s">
        <v>240</v>
      </c>
      <c r="R547" s="38">
        <v>42709</v>
      </c>
      <c r="S547" s="38">
        <v>42741</v>
      </c>
      <c r="T547" s="38">
        <v>42744</v>
      </c>
      <c r="U547" s="36">
        <v>188695504</v>
      </c>
      <c r="V547" s="36">
        <v>80562</v>
      </c>
      <c r="W547" s="36">
        <v>0</v>
      </c>
      <c r="X547" s="36">
        <v>14187</v>
      </c>
      <c r="Y547" s="36">
        <v>0</v>
      </c>
      <c r="Z547" s="36">
        <v>0</v>
      </c>
      <c r="AA547" s="36">
        <v>0</v>
      </c>
      <c r="AB547" s="36">
        <v>0</v>
      </c>
      <c r="AC547" s="36">
        <v>0</v>
      </c>
      <c r="AD547" s="36">
        <v>149</v>
      </c>
      <c r="AE547" s="36">
        <v>196</v>
      </c>
      <c r="AF547" s="36">
        <v>149</v>
      </c>
      <c r="AG547" s="36">
        <v>151</v>
      </c>
      <c r="AH547" s="36">
        <v>82172</v>
      </c>
      <c r="AI547" s="36">
        <v>1264</v>
      </c>
      <c r="AJ547" s="36">
        <v>0</v>
      </c>
      <c r="AK547" s="36">
        <v>5777254</v>
      </c>
      <c r="AL547" s="36"/>
      <c r="AM547" s="36"/>
      <c r="AN547" s="36">
        <v>0</v>
      </c>
      <c r="AO547" s="36"/>
      <c r="AP547" s="36"/>
      <c r="AQ547" s="36">
        <v>0</v>
      </c>
      <c r="AR547" s="36">
        <v>0</v>
      </c>
      <c r="AS547" s="36">
        <v>0</v>
      </c>
      <c r="AT547" s="36">
        <v>119165</v>
      </c>
      <c r="AU547" s="36">
        <v>0</v>
      </c>
      <c r="AV547" s="36">
        <v>0</v>
      </c>
      <c r="AW547" s="36"/>
      <c r="AX547" s="36">
        <v>0</v>
      </c>
      <c r="AY547" s="36">
        <v>121423</v>
      </c>
      <c r="AZ547" s="36">
        <v>866794</v>
      </c>
      <c r="BA547" s="36">
        <v>0</v>
      </c>
      <c r="BB547" s="36">
        <v>0</v>
      </c>
      <c r="BC547" s="36">
        <v>0</v>
      </c>
      <c r="BD547" s="36">
        <v>0</v>
      </c>
      <c r="BE547" s="36">
        <v>0</v>
      </c>
      <c r="BF547" s="36">
        <v>0</v>
      </c>
      <c r="BG547" s="36">
        <v>0</v>
      </c>
      <c r="BH547" s="36">
        <v>0</v>
      </c>
      <c r="BI547" s="36">
        <v>0</v>
      </c>
      <c r="BJ547" s="36">
        <v>0</v>
      </c>
      <c r="BK547" s="36">
        <v>0</v>
      </c>
      <c r="BL547" s="36">
        <v>0</v>
      </c>
      <c r="BM547" s="36">
        <v>0</v>
      </c>
      <c r="BN547" s="36">
        <v>0</v>
      </c>
      <c r="BO547" s="36">
        <v>0</v>
      </c>
      <c r="BP547" s="36">
        <v>0</v>
      </c>
      <c r="BQ547" s="36">
        <v>0</v>
      </c>
      <c r="BR547" s="36">
        <v>0</v>
      </c>
      <c r="BS547" s="36">
        <v>0</v>
      </c>
      <c r="BT547" s="36">
        <v>0</v>
      </c>
      <c r="BU547" s="36">
        <v>0</v>
      </c>
      <c r="BV547" s="36">
        <v>0</v>
      </c>
      <c r="BW547" s="36">
        <v>0</v>
      </c>
      <c r="BX547" s="36">
        <v>0</v>
      </c>
      <c r="BY547" s="36">
        <v>0</v>
      </c>
      <c r="BZ547" s="36">
        <v>0</v>
      </c>
      <c r="CA547" s="36">
        <v>0</v>
      </c>
      <c r="CB547" s="36">
        <v>0</v>
      </c>
      <c r="CC547" s="36">
        <v>0</v>
      </c>
      <c r="CD547" s="36">
        <v>5855522</v>
      </c>
      <c r="CE547" s="36">
        <v>6968071</v>
      </c>
      <c r="CF547" s="36">
        <v>0</v>
      </c>
      <c r="CG547" s="36">
        <v>1112549</v>
      </c>
      <c r="CH547" s="36">
        <v>0</v>
      </c>
      <c r="CI547" s="36">
        <v>0</v>
      </c>
      <c r="CJ547" s="36">
        <v>0</v>
      </c>
      <c r="CK547" s="36">
        <v>0</v>
      </c>
      <c r="CL547" s="36">
        <v>1112549</v>
      </c>
      <c r="CM547" s="36">
        <v>-6968071</v>
      </c>
      <c r="CN547" s="36">
        <v>0</v>
      </c>
      <c r="CO547" s="36">
        <v>0</v>
      </c>
      <c r="CP547" s="36">
        <v>0</v>
      </c>
      <c r="CQ547" s="36">
        <v>0</v>
      </c>
      <c r="CR547" s="36">
        <v>0</v>
      </c>
      <c r="CS547" s="36">
        <v>0</v>
      </c>
      <c r="CT547" s="36">
        <v>0</v>
      </c>
      <c r="CU547" s="36">
        <v>0</v>
      </c>
      <c r="CV547" s="36">
        <v>0</v>
      </c>
      <c r="CW547" s="36">
        <v>0</v>
      </c>
      <c r="CX547" s="36">
        <v>0</v>
      </c>
      <c r="CY547" s="36">
        <v>0</v>
      </c>
      <c r="CZ547" s="36">
        <v>0</v>
      </c>
      <c r="DA547" s="36">
        <v>0</v>
      </c>
      <c r="DB547" s="36">
        <v>0</v>
      </c>
      <c r="DC547" s="36">
        <v>0</v>
      </c>
      <c r="DD547" s="36">
        <v>60</v>
      </c>
      <c r="DE547" s="36">
        <v>-6968011</v>
      </c>
      <c r="DF547" s="36">
        <v>0</v>
      </c>
      <c r="DG547" s="36">
        <v>0</v>
      </c>
      <c r="DH547" s="36">
        <v>0</v>
      </c>
      <c r="DI547" s="36">
        <v>0</v>
      </c>
      <c r="DJ547" s="36">
        <v>0</v>
      </c>
      <c r="DK547" s="36">
        <v>0</v>
      </c>
      <c r="DL547" s="36">
        <v>0</v>
      </c>
      <c r="DM547" s="36">
        <v>0</v>
      </c>
      <c r="DN547" s="36">
        <v>0</v>
      </c>
      <c r="DO547" s="36">
        <v>0</v>
      </c>
      <c r="DP547" s="36">
        <v>0</v>
      </c>
      <c r="DQ547" s="36">
        <v>0</v>
      </c>
      <c r="DR547" s="36">
        <v>0</v>
      </c>
      <c r="DS547" s="36">
        <v>0</v>
      </c>
      <c r="DT547" s="36">
        <v>0</v>
      </c>
      <c r="DU547" s="36">
        <v>0</v>
      </c>
      <c r="DV547" s="36">
        <v>0</v>
      </c>
      <c r="DW547" s="36">
        <v>0</v>
      </c>
      <c r="DX547" s="36">
        <v>0</v>
      </c>
      <c r="DY547" s="36">
        <v>0</v>
      </c>
      <c r="DZ547" s="36">
        <v>0</v>
      </c>
      <c r="EA547" s="36">
        <v>0</v>
      </c>
      <c r="EB547" s="36">
        <v>0</v>
      </c>
      <c r="EC547" s="36">
        <v>0</v>
      </c>
      <c r="ED547" s="36">
        <v>0</v>
      </c>
      <c r="EE547" s="36">
        <v>0</v>
      </c>
      <c r="EF547" s="36">
        <v>0</v>
      </c>
      <c r="EG547" s="36">
        <v>0</v>
      </c>
      <c r="EH547" s="36">
        <v>0</v>
      </c>
      <c r="EI547" s="36">
        <v>0</v>
      </c>
      <c r="EJ547" s="36">
        <v>0</v>
      </c>
      <c r="EK547" s="36">
        <v>0</v>
      </c>
      <c r="EL547" s="36">
        <v>0</v>
      </c>
      <c r="EM547" s="36">
        <v>0</v>
      </c>
      <c r="EN547" s="36">
        <v>0</v>
      </c>
      <c r="EO547" s="36">
        <v>0</v>
      </c>
      <c r="EP547" s="36">
        <v>0</v>
      </c>
      <c r="EQ547" s="36">
        <v>0</v>
      </c>
      <c r="ER547" s="36">
        <v>0</v>
      </c>
      <c r="ES547" s="36">
        <v>0</v>
      </c>
      <c r="ET547" s="36">
        <v>0</v>
      </c>
      <c r="EU547" s="36">
        <v>0</v>
      </c>
      <c r="EV547" s="36">
        <v>0</v>
      </c>
      <c r="EW547" s="36">
        <v>0</v>
      </c>
      <c r="EX547" s="36">
        <v>0</v>
      </c>
      <c r="EY547" s="36">
        <v>0</v>
      </c>
      <c r="EZ547" s="36">
        <v>-60</v>
      </c>
      <c r="FA547" s="36">
        <v>0</v>
      </c>
      <c r="FB547" s="36">
        <v>0</v>
      </c>
      <c r="FC547" s="36">
        <v>0</v>
      </c>
      <c r="FD547" s="36">
        <v>0</v>
      </c>
      <c r="FE547" s="36">
        <v>0</v>
      </c>
      <c r="FF547" s="36">
        <v>0</v>
      </c>
      <c r="FG547" s="36">
        <v>0</v>
      </c>
      <c r="FH547" s="36">
        <v>0</v>
      </c>
      <c r="FI547" s="36">
        <v>0</v>
      </c>
      <c r="FJ547" s="36">
        <v>0</v>
      </c>
      <c r="FK547" s="36">
        <v>0</v>
      </c>
      <c r="FL547" s="36">
        <v>0</v>
      </c>
      <c r="FM547" s="36">
        <v>0</v>
      </c>
      <c r="FN547" s="36">
        <v>0</v>
      </c>
      <c r="FO547" s="36">
        <v>0</v>
      </c>
      <c r="FP547" s="36">
        <v>-60</v>
      </c>
      <c r="FQ547" s="36">
        <v>1112549</v>
      </c>
      <c r="FR547" s="36">
        <v>0</v>
      </c>
      <c r="FS547" s="37"/>
      <c r="FT547" s="39">
        <f t="shared" si="284"/>
        <v>69052</v>
      </c>
      <c r="FU547" s="39">
        <f t="shared" si="285"/>
        <v>1062</v>
      </c>
      <c r="FV547" s="39">
        <f t="shared" si="286"/>
        <v>0</v>
      </c>
      <c r="FW547" s="39">
        <f t="shared" si="287"/>
        <v>4854835</v>
      </c>
      <c r="FX547" s="39">
        <f t="shared" si="288"/>
        <v>0</v>
      </c>
      <c r="FY547" s="39">
        <f t="shared" si="289"/>
        <v>100139</v>
      </c>
      <c r="FZ547" s="39">
        <f t="shared" si="290"/>
        <v>0</v>
      </c>
      <c r="GA547" s="39">
        <f t="shared" si="291"/>
        <v>102036</v>
      </c>
      <c r="GB547" s="39">
        <f t="shared" si="292"/>
        <v>728398</v>
      </c>
      <c r="GC547" s="39">
        <f t="shared" si="293"/>
        <v>0</v>
      </c>
      <c r="GD547" s="39">
        <f t="shared" si="294"/>
        <v>0</v>
      </c>
      <c r="GE547" s="39">
        <f t="shared" si="295"/>
        <v>0</v>
      </c>
      <c r="GF547" s="39"/>
      <c r="GG547" s="39"/>
      <c r="GH547" s="39">
        <f t="shared" si="296"/>
        <v>0</v>
      </c>
      <c r="GI547" s="39">
        <f t="shared" si="297"/>
        <v>-60</v>
      </c>
      <c r="GJ547" s="39">
        <f t="shared" si="302"/>
        <v>5855522</v>
      </c>
      <c r="GK547" s="39"/>
      <c r="GL547" s="39">
        <f t="shared" si="298"/>
        <v>0</v>
      </c>
      <c r="GM547" s="39"/>
      <c r="GN547" s="39">
        <f t="shared" si="283"/>
        <v>-60</v>
      </c>
      <c r="GO547" s="40">
        <f t="shared" si="299"/>
        <v>1112549</v>
      </c>
      <c r="GP547" s="40">
        <f t="shared" si="300"/>
        <v>6968071</v>
      </c>
      <c r="GQ547" s="40">
        <f t="shared" si="301"/>
        <v>6968011</v>
      </c>
      <c r="GR547" s="39" t="str">
        <f>IFERROR(VLOOKUP(CONCATENATE(C547,R547,S547),'Clientes Afectados'!$L$4:$M$249,2,0),"NO")</f>
        <v>NO</v>
      </c>
      <c r="GS547" s="64">
        <f t="shared" si="282"/>
        <v>32</v>
      </c>
      <c r="GT547" s="39" t="e">
        <f>+IF(GS547&gt;#REF!,"SI","NO")</f>
        <v>#REF!</v>
      </c>
    </row>
    <row r="548" spans="1:202" x14ac:dyDescent="0.25">
      <c r="A548" s="35">
        <v>42736</v>
      </c>
      <c r="B548" s="36">
        <v>1594986</v>
      </c>
      <c r="C548" s="36">
        <v>1027882</v>
      </c>
      <c r="D548" s="36">
        <v>1027882</v>
      </c>
      <c r="E548" s="37" t="s">
        <v>350</v>
      </c>
      <c r="F548" s="37" t="s">
        <v>229</v>
      </c>
      <c r="G548" s="37" t="s">
        <v>332</v>
      </c>
      <c r="H548" s="85" t="s">
        <v>231</v>
      </c>
      <c r="I548" s="37" t="s">
        <v>244</v>
      </c>
      <c r="J548" s="37" t="s">
        <v>233</v>
      </c>
      <c r="K548" s="37" t="s">
        <v>234</v>
      </c>
      <c r="L548" s="37" t="s">
        <v>235</v>
      </c>
      <c r="M548" s="37" t="s">
        <v>279</v>
      </c>
      <c r="N548" s="37" t="s">
        <v>280</v>
      </c>
      <c r="O548" s="37" t="s">
        <v>280</v>
      </c>
      <c r="P548" s="37" t="s">
        <v>239</v>
      </c>
      <c r="Q548" s="37" t="s">
        <v>240</v>
      </c>
      <c r="R548" s="38">
        <v>42709</v>
      </c>
      <c r="S548" s="38">
        <v>42741</v>
      </c>
      <c r="T548" s="38">
        <v>42744</v>
      </c>
      <c r="U548" s="36">
        <v>188695504</v>
      </c>
      <c r="V548" s="36">
        <v>348820</v>
      </c>
      <c r="W548" s="36">
        <v>0</v>
      </c>
      <c r="X548" s="36">
        <v>113805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638</v>
      </c>
      <c r="AE548" s="36">
        <v>646</v>
      </c>
      <c r="AF548" s="36">
        <v>637</v>
      </c>
      <c r="AG548" s="36">
        <v>643</v>
      </c>
      <c r="AH548" s="36">
        <v>82172</v>
      </c>
      <c r="AI548" s="36">
        <v>1264</v>
      </c>
      <c r="AJ548" s="36">
        <v>0</v>
      </c>
      <c r="AK548" s="36">
        <v>25014545</v>
      </c>
      <c r="AL548" s="36"/>
      <c r="AM548" s="36"/>
      <c r="AN548" s="36">
        <v>0</v>
      </c>
      <c r="AO548" s="36"/>
      <c r="AP548" s="36"/>
      <c r="AQ548" s="36">
        <v>0</v>
      </c>
      <c r="AR548" s="36">
        <v>0</v>
      </c>
      <c r="AS548" s="36">
        <v>0</v>
      </c>
      <c r="AT548" s="36">
        <v>515964</v>
      </c>
      <c r="AU548" s="36">
        <v>0</v>
      </c>
      <c r="AV548" s="36">
        <v>0</v>
      </c>
      <c r="AW548" s="36"/>
      <c r="AX548" s="36">
        <v>0</v>
      </c>
      <c r="AY548" s="36">
        <v>399183</v>
      </c>
      <c r="AZ548" s="36">
        <v>3691049</v>
      </c>
      <c r="BA548" s="36">
        <v>0</v>
      </c>
      <c r="BB548" s="36">
        <v>0</v>
      </c>
      <c r="BC548" s="36">
        <v>0</v>
      </c>
      <c r="BD548" s="36">
        <v>0</v>
      </c>
      <c r="BE548" s="36">
        <v>0</v>
      </c>
      <c r="BF548" s="36">
        <v>0</v>
      </c>
      <c r="BG548" s="36">
        <v>0</v>
      </c>
      <c r="BH548" s="36">
        <v>0</v>
      </c>
      <c r="BI548" s="36">
        <v>0</v>
      </c>
      <c r="BJ548" s="36">
        <v>0</v>
      </c>
      <c r="BK548" s="36">
        <v>0</v>
      </c>
      <c r="BL548" s="36">
        <v>0</v>
      </c>
      <c r="BM548" s="36">
        <v>0</v>
      </c>
      <c r="BN548" s="36">
        <v>0</v>
      </c>
      <c r="BO548" s="36">
        <v>0</v>
      </c>
      <c r="BP548" s="36">
        <v>0</v>
      </c>
      <c r="BQ548" s="36">
        <v>0</v>
      </c>
      <c r="BR548" s="36">
        <v>0</v>
      </c>
      <c r="BS548" s="36">
        <v>0</v>
      </c>
      <c r="BT548" s="36">
        <v>0</v>
      </c>
      <c r="BU548" s="36">
        <v>0</v>
      </c>
      <c r="BV548" s="36">
        <v>0</v>
      </c>
      <c r="BW548" s="36">
        <v>0</v>
      </c>
      <c r="BX548" s="36">
        <v>0</v>
      </c>
      <c r="BY548" s="36">
        <v>0</v>
      </c>
      <c r="BZ548" s="36">
        <v>0</v>
      </c>
      <c r="CA548" s="36">
        <v>0</v>
      </c>
      <c r="CB548" s="36">
        <v>0</v>
      </c>
      <c r="CC548" s="36">
        <v>0</v>
      </c>
      <c r="CD548" s="36">
        <v>24961493</v>
      </c>
      <c r="CE548" s="36">
        <v>29704177</v>
      </c>
      <c r="CF548" s="36">
        <v>0</v>
      </c>
      <c r="CG548" s="36">
        <v>4742684</v>
      </c>
      <c r="CH548" s="36">
        <v>0</v>
      </c>
      <c r="CI548" s="36">
        <v>0</v>
      </c>
      <c r="CJ548" s="36">
        <v>0</v>
      </c>
      <c r="CK548" s="36">
        <v>0</v>
      </c>
      <c r="CL548" s="36">
        <v>4742684</v>
      </c>
      <c r="CM548" s="36">
        <v>-29704177</v>
      </c>
      <c r="CN548" s="36">
        <v>0</v>
      </c>
      <c r="CO548" s="36">
        <v>0</v>
      </c>
      <c r="CP548" s="36">
        <v>0</v>
      </c>
      <c r="CQ548" s="36">
        <v>0</v>
      </c>
      <c r="CR548" s="36">
        <v>0</v>
      </c>
      <c r="CS548" s="36">
        <v>0</v>
      </c>
      <c r="CT548" s="36">
        <v>0</v>
      </c>
      <c r="CU548" s="36">
        <v>0</v>
      </c>
      <c r="CV548" s="36">
        <v>0</v>
      </c>
      <c r="CW548" s="36">
        <v>0</v>
      </c>
      <c r="CX548" s="36">
        <v>0</v>
      </c>
      <c r="CY548" s="36">
        <v>0</v>
      </c>
      <c r="CZ548" s="36">
        <v>0</v>
      </c>
      <c r="DA548" s="36">
        <v>0</v>
      </c>
      <c r="DB548" s="36">
        <v>0</v>
      </c>
      <c r="DC548" s="36">
        <v>0</v>
      </c>
      <c r="DD548" s="36">
        <v>0</v>
      </c>
      <c r="DE548" s="36">
        <v>-29704177</v>
      </c>
      <c r="DF548" s="36">
        <v>0</v>
      </c>
      <c r="DG548" s="36">
        <v>0</v>
      </c>
      <c r="DH548" s="36">
        <v>0</v>
      </c>
      <c r="DI548" s="36">
        <v>0</v>
      </c>
      <c r="DJ548" s="36">
        <v>0</v>
      </c>
      <c r="DK548" s="36">
        <v>0</v>
      </c>
      <c r="DL548" s="36">
        <v>0</v>
      </c>
      <c r="DM548" s="36">
        <v>0</v>
      </c>
      <c r="DN548" s="36">
        <v>0</v>
      </c>
      <c r="DO548" s="36">
        <v>0</v>
      </c>
      <c r="DP548" s="36">
        <v>0</v>
      </c>
      <c r="DQ548" s="36">
        <v>0</v>
      </c>
      <c r="DR548" s="36">
        <v>0</v>
      </c>
      <c r="DS548" s="36">
        <v>0</v>
      </c>
      <c r="DT548" s="36">
        <v>0</v>
      </c>
      <c r="DU548" s="36">
        <v>0</v>
      </c>
      <c r="DV548" s="36">
        <v>0</v>
      </c>
      <c r="DW548" s="36">
        <v>0</v>
      </c>
      <c r="DX548" s="36">
        <v>0</v>
      </c>
      <c r="DY548" s="36">
        <v>0</v>
      </c>
      <c r="DZ548" s="36">
        <v>0</v>
      </c>
      <c r="EA548" s="36">
        <v>0</v>
      </c>
      <c r="EB548" s="36">
        <v>0</v>
      </c>
      <c r="EC548" s="36">
        <v>0</v>
      </c>
      <c r="ED548" s="36">
        <v>0</v>
      </c>
      <c r="EE548" s="36">
        <v>0</v>
      </c>
      <c r="EF548" s="36">
        <v>0</v>
      </c>
      <c r="EG548" s="36">
        <v>0</v>
      </c>
      <c r="EH548" s="36">
        <v>0</v>
      </c>
      <c r="EI548" s="36">
        <v>0</v>
      </c>
      <c r="EJ548" s="36">
        <v>0</v>
      </c>
      <c r="EK548" s="36">
        <v>0</v>
      </c>
      <c r="EL548" s="36">
        <v>0</v>
      </c>
      <c r="EM548" s="36">
        <v>0</v>
      </c>
      <c r="EN548" s="36">
        <v>0</v>
      </c>
      <c r="EO548" s="36">
        <v>0</v>
      </c>
      <c r="EP548" s="36">
        <v>0</v>
      </c>
      <c r="EQ548" s="36">
        <v>0</v>
      </c>
      <c r="ER548" s="36">
        <v>0</v>
      </c>
      <c r="ES548" s="36">
        <v>0</v>
      </c>
      <c r="ET548" s="36">
        <v>0</v>
      </c>
      <c r="EU548" s="36">
        <v>0</v>
      </c>
      <c r="EV548" s="36">
        <v>0</v>
      </c>
      <c r="EW548" s="36">
        <v>0</v>
      </c>
      <c r="EX548" s="36">
        <v>0</v>
      </c>
      <c r="EY548" s="36">
        <v>0</v>
      </c>
      <c r="EZ548" s="36">
        <v>0</v>
      </c>
      <c r="FA548" s="36">
        <v>0</v>
      </c>
      <c r="FB548" s="36">
        <v>0</v>
      </c>
      <c r="FC548" s="36">
        <v>0</v>
      </c>
      <c r="FD548" s="36">
        <v>0</v>
      </c>
      <c r="FE548" s="36">
        <v>0</v>
      </c>
      <c r="FF548" s="36">
        <v>0</v>
      </c>
      <c r="FG548" s="36">
        <v>0</v>
      </c>
      <c r="FH548" s="36">
        <v>0</v>
      </c>
      <c r="FI548" s="36">
        <v>0</v>
      </c>
      <c r="FJ548" s="36">
        <v>0</v>
      </c>
      <c r="FK548" s="36">
        <v>0</v>
      </c>
      <c r="FL548" s="36">
        <v>0</v>
      </c>
      <c r="FM548" s="36">
        <v>0</v>
      </c>
      <c r="FN548" s="36">
        <v>0</v>
      </c>
      <c r="FO548" s="36">
        <v>0</v>
      </c>
      <c r="FP548" s="36">
        <v>0</v>
      </c>
      <c r="FQ548" s="36">
        <v>4742684</v>
      </c>
      <c r="FR548" s="36">
        <v>0</v>
      </c>
      <c r="FS548" s="37"/>
      <c r="FT548" s="39">
        <f t="shared" si="284"/>
        <v>69052</v>
      </c>
      <c r="FU548" s="39">
        <f t="shared" si="285"/>
        <v>1062</v>
      </c>
      <c r="FV548" s="39">
        <f t="shared" si="286"/>
        <v>0</v>
      </c>
      <c r="FW548" s="39">
        <f t="shared" si="287"/>
        <v>21020626</v>
      </c>
      <c r="FX548" s="39">
        <f t="shared" si="288"/>
        <v>0</v>
      </c>
      <c r="FY548" s="39">
        <f t="shared" si="289"/>
        <v>433583</v>
      </c>
      <c r="FZ548" s="39">
        <f t="shared" si="290"/>
        <v>0</v>
      </c>
      <c r="GA548" s="39">
        <f t="shared" si="291"/>
        <v>335448</v>
      </c>
      <c r="GB548" s="39">
        <f t="shared" si="292"/>
        <v>3101722</v>
      </c>
      <c r="GC548" s="39">
        <f t="shared" si="293"/>
        <v>0</v>
      </c>
      <c r="GD548" s="39">
        <f t="shared" si="294"/>
        <v>0</v>
      </c>
      <c r="GE548" s="39">
        <f t="shared" si="295"/>
        <v>0</v>
      </c>
      <c r="GF548" s="39"/>
      <c r="GG548" s="39"/>
      <c r="GH548" s="39">
        <f t="shared" si="296"/>
        <v>0</v>
      </c>
      <c r="GI548" s="39">
        <f t="shared" si="297"/>
        <v>0</v>
      </c>
      <c r="GJ548" s="39">
        <f t="shared" si="302"/>
        <v>24961493</v>
      </c>
      <c r="GK548" s="39"/>
      <c r="GL548" s="39">
        <f t="shared" si="298"/>
        <v>0</v>
      </c>
      <c r="GM548" s="39"/>
      <c r="GN548" s="39">
        <f t="shared" si="283"/>
        <v>0</v>
      </c>
      <c r="GO548" s="40">
        <f t="shared" si="299"/>
        <v>4742684</v>
      </c>
      <c r="GP548" s="40">
        <f t="shared" si="300"/>
        <v>29704177</v>
      </c>
      <c r="GQ548" s="40">
        <f t="shared" si="301"/>
        <v>29704177</v>
      </c>
      <c r="GR548" s="39" t="str">
        <f>IFERROR(VLOOKUP(CONCATENATE(C548,R548,S548),'Clientes Afectados'!$L$4:$M$249,2,0),"NO")</f>
        <v>NO</v>
      </c>
      <c r="GS548" s="64">
        <f t="shared" si="282"/>
        <v>32</v>
      </c>
      <c r="GT548" s="39" t="e">
        <f>+IF(GS548&gt;#REF!,"SI","NO")</f>
        <v>#REF!</v>
      </c>
    </row>
    <row r="549" spans="1:202" x14ac:dyDescent="0.25">
      <c r="A549" s="35">
        <v>42736</v>
      </c>
      <c r="B549" s="36">
        <v>1594986</v>
      </c>
      <c r="C549" s="36">
        <v>1263130</v>
      </c>
      <c r="D549" s="36">
        <v>1263130</v>
      </c>
      <c r="E549" s="37" t="s">
        <v>267</v>
      </c>
      <c r="F549" s="37" t="s">
        <v>229</v>
      </c>
      <c r="G549" s="37" t="s">
        <v>268</v>
      </c>
      <c r="H549" s="85" t="s">
        <v>231</v>
      </c>
      <c r="I549" s="37" t="s">
        <v>262</v>
      </c>
      <c r="J549" s="37" t="s">
        <v>233</v>
      </c>
      <c r="K549" s="37" t="s">
        <v>234</v>
      </c>
      <c r="L549" s="37" t="s">
        <v>235</v>
      </c>
      <c r="M549" s="37" t="s">
        <v>269</v>
      </c>
      <c r="N549" s="37" t="s">
        <v>270</v>
      </c>
      <c r="O549" s="37" t="s">
        <v>270</v>
      </c>
      <c r="P549" s="37" t="s">
        <v>239</v>
      </c>
      <c r="Q549" s="37" t="s">
        <v>240</v>
      </c>
      <c r="R549" s="38">
        <v>42709</v>
      </c>
      <c r="S549" s="38">
        <v>42741</v>
      </c>
      <c r="T549" s="38">
        <v>42744</v>
      </c>
      <c r="U549" s="36">
        <v>188695504</v>
      </c>
      <c r="V549" s="36">
        <v>25743</v>
      </c>
      <c r="W549" s="36">
        <v>0</v>
      </c>
      <c r="X549" s="36">
        <v>4989</v>
      </c>
      <c r="Y549" s="36">
        <v>0</v>
      </c>
      <c r="Z549" s="36">
        <v>0</v>
      </c>
      <c r="AA549" s="36">
        <v>0</v>
      </c>
      <c r="AB549" s="36">
        <v>0</v>
      </c>
      <c r="AC549" s="36">
        <v>0</v>
      </c>
      <c r="AD549" s="36">
        <v>52</v>
      </c>
      <c r="AE549" s="36">
        <v>52</v>
      </c>
      <c r="AF549" s="36">
        <v>52</v>
      </c>
      <c r="AG549" s="36">
        <v>50</v>
      </c>
      <c r="AH549" s="36">
        <v>0</v>
      </c>
      <c r="AI549" s="36">
        <v>1264</v>
      </c>
      <c r="AJ549" s="36">
        <v>0</v>
      </c>
      <c r="AK549" s="36">
        <v>1846079</v>
      </c>
      <c r="AL549" s="36"/>
      <c r="AM549" s="36"/>
      <c r="AN549" s="36">
        <v>0</v>
      </c>
      <c r="AO549" s="36"/>
      <c r="AP549" s="36"/>
      <c r="AQ549" s="36">
        <v>0</v>
      </c>
      <c r="AR549" s="36">
        <v>0</v>
      </c>
      <c r="AS549" s="36">
        <v>0</v>
      </c>
      <c r="AT549" s="36">
        <v>38079</v>
      </c>
      <c r="AU549" s="36">
        <v>0</v>
      </c>
      <c r="AV549" s="36">
        <v>0</v>
      </c>
      <c r="AW549" s="36"/>
      <c r="AX549" s="36">
        <v>0</v>
      </c>
      <c r="AY549" s="36">
        <v>32132</v>
      </c>
      <c r="AZ549" s="36">
        <v>287017</v>
      </c>
      <c r="BA549" s="36">
        <v>0</v>
      </c>
      <c r="BB549" s="36">
        <v>0</v>
      </c>
      <c r="BC549" s="36">
        <v>0</v>
      </c>
      <c r="BD549" s="36">
        <v>0</v>
      </c>
      <c r="BE549" s="36">
        <v>0</v>
      </c>
      <c r="BF549" s="36">
        <v>0</v>
      </c>
      <c r="BG549" s="36">
        <v>0</v>
      </c>
      <c r="BH549" s="36">
        <v>0</v>
      </c>
      <c r="BI549" s="36">
        <v>0</v>
      </c>
      <c r="BJ549" s="36">
        <v>0</v>
      </c>
      <c r="BK549" s="36">
        <v>0</v>
      </c>
      <c r="BL549" s="36">
        <v>0</v>
      </c>
      <c r="BM549" s="36">
        <v>0</v>
      </c>
      <c r="BN549" s="36">
        <v>0</v>
      </c>
      <c r="BO549" s="36">
        <v>0</v>
      </c>
      <c r="BP549" s="36">
        <v>0</v>
      </c>
      <c r="BQ549" s="36">
        <v>0</v>
      </c>
      <c r="BR549" s="36">
        <v>0</v>
      </c>
      <c r="BS549" s="36">
        <v>0</v>
      </c>
      <c r="BT549" s="36">
        <v>0</v>
      </c>
      <c r="BU549" s="36">
        <v>0</v>
      </c>
      <c r="BV549" s="36">
        <v>0</v>
      </c>
      <c r="BW549" s="36">
        <v>0</v>
      </c>
      <c r="BX549" s="36">
        <v>0</v>
      </c>
      <c r="BY549" s="36">
        <v>0</v>
      </c>
      <c r="BZ549" s="36">
        <v>0</v>
      </c>
      <c r="CA549" s="36">
        <v>0</v>
      </c>
      <c r="CB549" s="36">
        <v>0</v>
      </c>
      <c r="CC549" s="36">
        <v>0</v>
      </c>
      <c r="CD549" s="36">
        <v>1852581</v>
      </c>
      <c r="CE549" s="36">
        <v>2204571</v>
      </c>
      <c r="CF549" s="36">
        <v>0</v>
      </c>
      <c r="CG549" s="36">
        <v>351990</v>
      </c>
      <c r="CH549" s="36">
        <v>0</v>
      </c>
      <c r="CI549" s="36">
        <v>0</v>
      </c>
      <c r="CJ549" s="36">
        <v>0</v>
      </c>
      <c r="CK549" s="36">
        <v>0</v>
      </c>
      <c r="CL549" s="36">
        <v>351990</v>
      </c>
      <c r="CM549" s="36">
        <v>-2204571</v>
      </c>
      <c r="CN549" s="36">
        <v>0</v>
      </c>
      <c r="CO549" s="36">
        <v>0</v>
      </c>
      <c r="CP549" s="36">
        <v>0</v>
      </c>
      <c r="CQ549" s="36">
        <v>0</v>
      </c>
      <c r="CR549" s="36">
        <v>0</v>
      </c>
      <c r="CS549" s="36">
        <v>0</v>
      </c>
      <c r="CT549" s="36">
        <v>0</v>
      </c>
      <c r="CU549" s="36">
        <v>0</v>
      </c>
      <c r="CV549" s="36">
        <v>0</v>
      </c>
      <c r="CW549" s="36">
        <v>0</v>
      </c>
      <c r="CX549" s="36">
        <v>0</v>
      </c>
      <c r="CY549" s="36">
        <v>0</v>
      </c>
      <c r="CZ549" s="36">
        <v>0</v>
      </c>
      <c r="DA549" s="36">
        <v>0</v>
      </c>
      <c r="DB549" s="36">
        <v>0</v>
      </c>
      <c r="DC549" s="36">
        <v>0</v>
      </c>
      <c r="DD549" s="36">
        <v>0</v>
      </c>
      <c r="DE549" s="36">
        <v>-2204571</v>
      </c>
      <c r="DF549" s="36">
        <v>0</v>
      </c>
      <c r="DG549" s="36">
        <v>0</v>
      </c>
      <c r="DH549" s="36">
        <v>0</v>
      </c>
      <c r="DI549" s="36">
        <v>0</v>
      </c>
      <c r="DJ549" s="36">
        <v>0</v>
      </c>
      <c r="DK549" s="36">
        <v>0</v>
      </c>
      <c r="DL549" s="36">
        <v>0</v>
      </c>
      <c r="DM549" s="36">
        <v>0</v>
      </c>
      <c r="DN549" s="36">
        <v>0</v>
      </c>
      <c r="DO549" s="36">
        <v>0</v>
      </c>
      <c r="DP549" s="36">
        <v>0</v>
      </c>
      <c r="DQ549" s="36">
        <v>0</v>
      </c>
      <c r="DR549" s="36">
        <v>0</v>
      </c>
      <c r="DS549" s="36">
        <v>0</v>
      </c>
      <c r="DT549" s="36">
        <v>0</v>
      </c>
      <c r="DU549" s="36">
        <v>0</v>
      </c>
      <c r="DV549" s="36">
        <v>0</v>
      </c>
      <c r="DW549" s="36">
        <v>0</v>
      </c>
      <c r="DX549" s="36">
        <v>0</v>
      </c>
      <c r="DY549" s="36">
        <v>0</v>
      </c>
      <c r="DZ549" s="36">
        <v>0</v>
      </c>
      <c r="EA549" s="36">
        <v>0</v>
      </c>
      <c r="EB549" s="36">
        <v>0</v>
      </c>
      <c r="EC549" s="36">
        <v>0</v>
      </c>
      <c r="ED549" s="36">
        <v>0</v>
      </c>
      <c r="EE549" s="36">
        <v>0</v>
      </c>
      <c r="EF549" s="36">
        <v>0</v>
      </c>
      <c r="EG549" s="36">
        <v>0</v>
      </c>
      <c r="EH549" s="36">
        <v>0</v>
      </c>
      <c r="EI549" s="36">
        <v>0</v>
      </c>
      <c r="EJ549" s="36">
        <v>0</v>
      </c>
      <c r="EK549" s="36">
        <v>0</v>
      </c>
      <c r="EL549" s="36">
        <v>0</v>
      </c>
      <c r="EM549" s="36">
        <v>0</v>
      </c>
      <c r="EN549" s="36">
        <v>0</v>
      </c>
      <c r="EO549" s="36">
        <v>0</v>
      </c>
      <c r="EP549" s="36">
        <v>0</v>
      </c>
      <c r="EQ549" s="36">
        <v>0</v>
      </c>
      <c r="ER549" s="36">
        <v>0</v>
      </c>
      <c r="ES549" s="36">
        <v>0</v>
      </c>
      <c r="ET549" s="36">
        <v>0</v>
      </c>
      <c r="EU549" s="36">
        <v>0</v>
      </c>
      <c r="EV549" s="36">
        <v>0</v>
      </c>
      <c r="EW549" s="36">
        <v>0</v>
      </c>
      <c r="EX549" s="36">
        <v>0</v>
      </c>
      <c r="EY549" s="36">
        <v>0</v>
      </c>
      <c r="EZ549" s="36">
        <v>0</v>
      </c>
      <c r="FA549" s="36">
        <v>0</v>
      </c>
      <c r="FB549" s="36">
        <v>0</v>
      </c>
      <c r="FC549" s="36">
        <v>0</v>
      </c>
      <c r="FD549" s="36">
        <v>0</v>
      </c>
      <c r="FE549" s="36">
        <v>0</v>
      </c>
      <c r="FF549" s="36">
        <v>0</v>
      </c>
      <c r="FG549" s="36">
        <v>0</v>
      </c>
      <c r="FH549" s="36">
        <v>0</v>
      </c>
      <c r="FI549" s="36">
        <v>0</v>
      </c>
      <c r="FJ549" s="36">
        <v>0</v>
      </c>
      <c r="FK549" s="36">
        <v>0</v>
      </c>
      <c r="FL549" s="36">
        <v>0</v>
      </c>
      <c r="FM549" s="36">
        <v>0</v>
      </c>
      <c r="FN549" s="36">
        <v>0</v>
      </c>
      <c r="FO549" s="36">
        <v>0</v>
      </c>
      <c r="FP549" s="36">
        <v>0</v>
      </c>
      <c r="FQ549" s="36">
        <v>351990</v>
      </c>
      <c r="FR549" s="36">
        <v>0</v>
      </c>
      <c r="FS549" s="37"/>
      <c r="FT549" s="39">
        <f t="shared" si="284"/>
        <v>0</v>
      </c>
      <c r="FU549" s="39">
        <f t="shared" si="285"/>
        <v>1062</v>
      </c>
      <c r="FV549" s="39">
        <f t="shared" si="286"/>
        <v>0</v>
      </c>
      <c r="FW549" s="39">
        <f t="shared" si="287"/>
        <v>1551327</v>
      </c>
      <c r="FX549" s="39">
        <f t="shared" si="288"/>
        <v>0</v>
      </c>
      <c r="FY549" s="39">
        <f t="shared" si="289"/>
        <v>31999</v>
      </c>
      <c r="FZ549" s="39">
        <f t="shared" si="290"/>
        <v>0</v>
      </c>
      <c r="GA549" s="39">
        <f t="shared" si="291"/>
        <v>27002</v>
      </c>
      <c r="GB549" s="39">
        <f t="shared" si="292"/>
        <v>241191</v>
      </c>
      <c r="GC549" s="39">
        <f t="shared" si="293"/>
        <v>0</v>
      </c>
      <c r="GD549" s="39">
        <f t="shared" si="294"/>
        <v>0</v>
      </c>
      <c r="GE549" s="39">
        <f t="shared" si="295"/>
        <v>0</v>
      </c>
      <c r="GF549" s="39"/>
      <c r="GG549" s="39"/>
      <c r="GH549" s="39">
        <f t="shared" si="296"/>
        <v>0</v>
      </c>
      <c r="GI549" s="39">
        <f t="shared" si="297"/>
        <v>0</v>
      </c>
      <c r="GJ549" s="39">
        <f t="shared" si="302"/>
        <v>1852581</v>
      </c>
      <c r="GK549" s="39"/>
      <c r="GL549" s="39">
        <f t="shared" si="298"/>
        <v>0</v>
      </c>
      <c r="GM549" s="39"/>
      <c r="GN549" s="39">
        <f t="shared" si="283"/>
        <v>0</v>
      </c>
      <c r="GO549" s="40">
        <f t="shared" si="299"/>
        <v>351990</v>
      </c>
      <c r="GP549" s="40">
        <f t="shared" si="300"/>
        <v>2204571</v>
      </c>
      <c r="GQ549" s="40">
        <f t="shared" si="301"/>
        <v>2204571</v>
      </c>
      <c r="GR549" s="39" t="str">
        <f>IFERROR(VLOOKUP(CONCATENATE(C549,R549,S549),'Clientes Afectados'!$L$4:$M$249,2,0),"NO")</f>
        <v>NO</v>
      </c>
      <c r="GS549" s="64">
        <f t="shared" si="282"/>
        <v>32</v>
      </c>
      <c r="GT549" s="39" t="e">
        <f>+IF(GS549&gt;#REF!,"SI","NO")</f>
        <v>#REF!</v>
      </c>
    </row>
    <row r="550" spans="1:202" x14ac:dyDescent="0.25">
      <c r="A550" s="35">
        <v>42736</v>
      </c>
      <c r="B550" s="36">
        <v>1594986</v>
      </c>
      <c r="C550" s="36">
        <v>1314153</v>
      </c>
      <c r="D550" s="36">
        <v>1314153</v>
      </c>
      <c r="E550" s="37" t="s">
        <v>271</v>
      </c>
      <c r="F550" s="37" t="s">
        <v>229</v>
      </c>
      <c r="G550" s="37" t="s">
        <v>272</v>
      </c>
      <c r="H550" s="85" t="s">
        <v>231</v>
      </c>
      <c r="I550" s="37" t="s">
        <v>262</v>
      </c>
      <c r="J550" s="37" t="s">
        <v>233</v>
      </c>
      <c r="K550" s="37" t="s">
        <v>234</v>
      </c>
      <c r="L550" s="37" t="s">
        <v>235</v>
      </c>
      <c r="M550" s="37" t="s">
        <v>245</v>
      </c>
      <c r="N550" s="37" t="s">
        <v>246</v>
      </c>
      <c r="O550" s="37" t="s">
        <v>246</v>
      </c>
      <c r="P550" s="37" t="s">
        <v>239</v>
      </c>
      <c r="Q550" s="37" t="s">
        <v>240</v>
      </c>
      <c r="R550" s="38">
        <v>42709</v>
      </c>
      <c r="S550" s="38">
        <v>42741</v>
      </c>
      <c r="T550" s="38">
        <v>42744</v>
      </c>
      <c r="U550" s="36">
        <v>188695504</v>
      </c>
      <c r="V550" s="36">
        <v>35421</v>
      </c>
      <c r="W550" s="36">
        <v>0</v>
      </c>
      <c r="X550" s="36">
        <v>286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96</v>
      </c>
      <c r="AE550" s="36">
        <v>118</v>
      </c>
      <c r="AF550" s="36">
        <v>73</v>
      </c>
      <c r="AG550" s="36">
        <v>107</v>
      </c>
      <c r="AH550" s="36">
        <v>0</v>
      </c>
      <c r="AI550" s="36">
        <v>1264</v>
      </c>
      <c r="AJ550" s="36">
        <v>0</v>
      </c>
      <c r="AK550" s="36">
        <v>2540107</v>
      </c>
      <c r="AL550" s="36"/>
      <c r="AM550" s="36"/>
      <c r="AN550" s="36">
        <v>0</v>
      </c>
      <c r="AO550" s="36"/>
      <c r="AP550" s="36"/>
      <c r="AQ550" s="36">
        <v>0</v>
      </c>
      <c r="AR550" s="36">
        <v>0</v>
      </c>
      <c r="AS550" s="36">
        <v>0</v>
      </c>
      <c r="AT550" s="36">
        <v>52393</v>
      </c>
      <c r="AU550" s="36">
        <v>0</v>
      </c>
      <c r="AV550" s="36">
        <v>0</v>
      </c>
      <c r="AW550" s="36"/>
      <c r="AX550" s="36">
        <v>0</v>
      </c>
      <c r="AY550" s="36">
        <v>73224</v>
      </c>
      <c r="AZ550" s="36">
        <v>614218</v>
      </c>
      <c r="BA550" s="36">
        <v>0</v>
      </c>
      <c r="BB550" s="36">
        <v>0</v>
      </c>
      <c r="BC550" s="36">
        <v>0</v>
      </c>
      <c r="BD550" s="36">
        <v>0</v>
      </c>
      <c r="BE550" s="36">
        <v>0</v>
      </c>
      <c r="BF550" s="36">
        <v>0</v>
      </c>
      <c r="BG550" s="36">
        <v>0</v>
      </c>
      <c r="BH550" s="36">
        <v>0</v>
      </c>
      <c r="BI550" s="36">
        <v>0</v>
      </c>
      <c r="BJ550" s="36">
        <v>0</v>
      </c>
      <c r="BK550" s="36">
        <v>0</v>
      </c>
      <c r="BL550" s="36">
        <v>0</v>
      </c>
      <c r="BM550" s="36">
        <v>0</v>
      </c>
      <c r="BN550" s="36">
        <v>0</v>
      </c>
      <c r="BO550" s="36">
        <v>0</v>
      </c>
      <c r="BP550" s="36">
        <v>0</v>
      </c>
      <c r="BQ550" s="36">
        <v>0</v>
      </c>
      <c r="BR550" s="36">
        <v>0</v>
      </c>
      <c r="BS550" s="36">
        <v>0</v>
      </c>
      <c r="BT550" s="36">
        <v>0</v>
      </c>
      <c r="BU550" s="36">
        <v>0</v>
      </c>
      <c r="BV550" s="36">
        <v>0</v>
      </c>
      <c r="BW550" s="36">
        <v>0</v>
      </c>
      <c r="BX550" s="36">
        <v>0</v>
      </c>
      <c r="BY550" s="36">
        <v>0</v>
      </c>
      <c r="BZ550" s="36">
        <v>0</v>
      </c>
      <c r="CA550" s="36">
        <v>0</v>
      </c>
      <c r="CB550" s="36">
        <v>0</v>
      </c>
      <c r="CC550" s="36">
        <v>0</v>
      </c>
      <c r="CD550" s="36">
        <v>2757317</v>
      </c>
      <c r="CE550" s="36">
        <v>3281207</v>
      </c>
      <c r="CF550" s="36">
        <v>0</v>
      </c>
      <c r="CG550" s="36">
        <v>523890</v>
      </c>
      <c r="CH550" s="36">
        <v>0</v>
      </c>
      <c r="CI550" s="36">
        <v>0</v>
      </c>
      <c r="CJ550" s="36">
        <v>0</v>
      </c>
      <c r="CK550" s="36">
        <v>0</v>
      </c>
      <c r="CL550" s="36">
        <v>523890</v>
      </c>
      <c r="CM550" s="36">
        <v>-3281207</v>
      </c>
      <c r="CN550" s="36">
        <v>0</v>
      </c>
      <c r="CO550" s="36">
        <v>0</v>
      </c>
      <c r="CP550" s="36">
        <v>0</v>
      </c>
      <c r="CQ550" s="36">
        <v>0</v>
      </c>
      <c r="CR550" s="36">
        <v>0</v>
      </c>
      <c r="CS550" s="36">
        <v>0</v>
      </c>
      <c r="CT550" s="36">
        <v>0</v>
      </c>
      <c r="CU550" s="36">
        <v>0</v>
      </c>
      <c r="CV550" s="36">
        <v>0</v>
      </c>
      <c r="CW550" s="36">
        <v>0</v>
      </c>
      <c r="CX550" s="36">
        <v>0</v>
      </c>
      <c r="CY550" s="36">
        <v>0</v>
      </c>
      <c r="CZ550" s="36">
        <v>0</v>
      </c>
      <c r="DA550" s="36">
        <v>0</v>
      </c>
      <c r="DB550" s="36">
        <v>0</v>
      </c>
      <c r="DC550" s="36">
        <v>0</v>
      </c>
      <c r="DD550" s="36">
        <v>0</v>
      </c>
      <c r="DE550" s="36">
        <v>-3281207</v>
      </c>
      <c r="DF550" s="36">
        <v>0</v>
      </c>
      <c r="DG550" s="36">
        <v>0</v>
      </c>
      <c r="DH550" s="36">
        <v>0</v>
      </c>
      <c r="DI550" s="36">
        <v>0</v>
      </c>
      <c r="DJ550" s="36">
        <v>0</v>
      </c>
      <c r="DK550" s="36">
        <v>0</v>
      </c>
      <c r="DL550" s="36">
        <v>0</v>
      </c>
      <c r="DM550" s="36">
        <v>0</v>
      </c>
      <c r="DN550" s="36">
        <v>0</v>
      </c>
      <c r="DO550" s="36">
        <v>0</v>
      </c>
      <c r="DP550" s="36">
        <v>0</v>
      </c>
      <c r="DQ550" s="36">
        <v>0</v>
      </c>
      <c r="DR550" s="36">
        <v>0</v>
      </c>
      <c r="DS550" s="36">
        <v>0</v>
      </c>
      <c r="DT550" s="36">
        <v>0</v>
      </c>
      <c r="DU550" s="36">
        <v>0</v>
      </c>
      <c r="DV550" s="36">
        <v>0</v>
      </c>
      <c r="DW550" s="36">
        <v>0</v>
      </c>
      <c r="DX550" s="36">
        <v>0</v>
      </c>
      <c r="DY550" s="36">
        <v>0</v>
      </c>
      <c r="DZ550" s="36">
        <v>0</v>
      </c>
      <c r="EA550" s="36">
        <v>0</v>
      </c>
      <c r="EB550" s="36">
        <v>0</v>
      </c>
      <c r="EC550" s="36">
        <v>0</v>
      </c>
      <c r="ED550" s="36">
        <v>0</v>
      </c>
      <c r="EE550" s="36">
        <v>0</v>
      </c>
      <c r="EF550" s="36">
        <v>0</v>
      </c>
      <c r="EG550" s="36">
        <v>0</v>
      </c>
      <c r="EH550" s="36">
        <v>0</v>
      </c>
      <c r="EI550" s="36">
        <v>0</v>
      </c>
      <c r="EJ550" s="36">
        <v>0</v>
      </c>
      <c r="EK550" s="36">
        <v>0</v>
      </c>
      <c r="EL550" s="36">
        <v>0</v>
      </c>
      <c r="EM550" s="36">
        <v>0</v>
      </c>
      <c r="EN550" s="36">
        <v>0</v>
      </c>
      <c r="EO550" s="36">
        <v>0</v>
      </c>
      <c r="EP550" s="36">
        <v>0</v>
      </c>
      <c r="EQ550" s="36">
        <v>0</v>
      </c>
      <c r="ER550" s="36">
        <v>0</v>
      </c>
      <c r="ES550" s="36">
        <v>0</v>
      </c>
      <c r="ET550" s="36">
        <v>0</v>
      </c>
      <c r="EU550" s="36">
        <v>0</v>
      </c>
      <c r="EV550" s="36">
        <v>0</v>
      </c>
      <c r="EW550" s="36">
        <v>0</v>
      </c>
      <c r="EX550" s="36">
        <v>0</v>
      </c>
      <c r="EY550" s="36">
        <v>0</v>
      </c>
      <c r="EZ550" s="36">
        <v>0</v>
      </c>
      <c r="FA550" s="36">
        <v>0</v>
      </c>
      <c r="FB550" s="36">
        <v>0</v>
      </c>
      <c r="FC550" s="36">
        <v>0</v>
      </c>
      <c r="FD550" s="36">
        <v>0</v>
      </c>
      <c r="FE550" s="36">
        <v>0</v>
      </c>
      <c r="FF550" s="36">
        <v>0</v>
      </c>
      <c r="FG550" s="36">
        <v>0</v>
      </c>
      <c r="FH550" s="36">
        <v>0</v>
      </c>
      <c r="FI550" s="36">
        <v>0</v>
      </c>
      <c r="FJ550" s="36">
        <v>0</v>
      </c>
      <c r="FK550" s="36">
        <v>0</v>
      </c>
      <c r="FL550" s="36">
        <v>0</v>
      </c>
      <c r="FM550" s="36">
        <v>0</v>
      </c>
      <c r="FN550" s="36">
        <v>0</v>
      </c>
      <c r="FO550" s="36">
        <v>0</v>
      </c>
      <c r="FP550" s="36">
        <v>0</v>
      </c>
      <c r="FQ550" s="36">
        <v>523890</v>
      </c>
      <c r="FR550" s="36">
        <v>0</v>
      </c>
      <c r="FS550" s="37"/>
      <c r="FT550" s="39">
        <f t="shared" si="284"/>
        <v>0</v>
      </c>
      <c r="FU550" s="39">
        <f t="shared" si="285"/>
        <v>1062</v>
      </c>
      <c r="FV550" s="39">
        <f t="shared" si="286"/>
        <v>0</v>
      </c>
      <c r="FW550" s="39">
        <f t="shared" si="287"/>
        <v>2134544</v>
      </c>
      <c r="FX550" s="39">
        <f t="shared" si="288"/>
        <v>0</v>
      </c>
      <c r="FY550" s="39">
        <f t="shared" si="289"/>
        <v>44028</v>
      </c>
      <c r="FZ550" s="39">
        <f t="shared" si="290"/>
        <v>0</v>
      </c>
      <c r="GA550" s="39">
        <f t="shared" si="291"/>
        <v>61533</v>
      </c>
      <c r="GB550" s="39">
        <f t="shared" si="292"/>
        <v>516150</v>
      </c>
      <c r="GC550" s="39">
        <f t="shared" si="293"/>
        <v>0</v>
      </c>
      <c r="GD550" s="39">
        <f t="shared" si="294"/>
        <v>0</v>
      </c>
      <c r="GE550" s="39">
        <f t="shared" si="295"/>
        <v>0</v>
      </c>
      <c r="GF550" s="39"/>
      <c r="GG550" s="39"/>
      <c r="GH550" s="39">
        <f t="shared" si="296"/>
        <v>0</v>
      </c>
      <c r="GI550" s="39">
        <f t="shared" si="297"/>
        <v>0</v>
      </c>
      <c r="GJ550" s="39">
        <f t="shared" si="302"/>
        <v>2757317</v>
      </c>
      <c r="GK550" s="39"/>
      <c r="GL550" s="39">
        <f t="shared" si="298"/>
        <v>0</v>
      </c>
      <c r="GM550" s="39"/>
      <c r="GN550" s="39">
        <f t="shared" si="283"/>
        <v>0</v>
      </c>
      <c r="GO550" s="40">
        <f t="shared" si="299"/>
        <v>523890</v>
      </c>
      <c r="GP550" s="40">
        <f t="shared" si="300"/>
        <v>3281207</v>
      </c>
      <c r="GQ550" s="40">
        <f t="shared" si="301"/>
        <v>3281207</v>
      </c>
      <c r="GR550" s="39" t="str">
        <f>IFERROR(VLOOKUP(CONCATENATE(C550,R550,S550),'Clientes Afectados'!$L$4:$M$249,2,0),"NO")</f>
        <v>NO</v>
      </c>
      <c r="GS550" s="64">
        <f t="shared" si="282"/>
        <v>32</v>
      </c>
      <c r="GT550" s="39" t="e">
        <f>+IF(GS550&gt;#REF!,"SI","NO")</f>
        <v>#REF!</v>
      </c>
    </row>
    <row r="551" spans="1:202" x14ac:dyDescent="0.25">
      <c r="A551" s="35">
        <v>42736</v>
      </c>
      <c r="B551" s="36">
        <v>1594986</v>
      </c>
      <c r="C551" s="36">
        <v>1314156</v>
      </c>
      <c r="D551" s="36">
        <v>1314156</v>
      </c>
      <c r="E551" s="37" t="s">
        <v>273</v>
      </c>
      <c r="F551" s="37" t="s">
        <v>229</v>
      </c>
      <c r="G551" s="37" t="s">
        <v>274</v>
      </c>
      <c r="H551" s="85" t="s">
        <v>231</v>
      </c>
      <c r="I551" s="37" t="s">
        <v>262</v>
      </c>
      <c r="J551" s="37" t="s">
        <v>233</v>
      </c>
      <c r="K551" s="37" t="s">
        <v>234</v>
      </c>
      <c r="L551" s="37" t="s">
        <v>235</v>
      </c>
      <c r="M551" s="37" t="s">
        <v>245</v>
      </c>
      <c r="N551" s="37" t="s">
        <v>245</v>
      </c>
      <c r="O551" s="37" t="s">
        <v>245</v>
      </c>
      <c r="P551" s="37" t="s">
        <v>239</v>
      </c>
      <c r="Q551" s="37" t="s">
        <v>240</v>
      </c>
      <c r="R551" s="38">
        <v>42709</v>
      </c>
      <c r="S551" s="38">
        <v>42741</v>
      </c>
      <c r="T551" s="38">
        <v>42744</v>
      </c>
      <c r="U551" s="36">
        <v>188695504</v>
      </c>
      <c r="V551" s="36">
        <v>40672</v>
      </c>
      <c r="W551" s="36">
        <v>0</v>
      </c>
      <c r="X551" s="36">
        <v>14118</v>
      </c>
      <c r="Y551" s="36">
        <v>0</v>
      </c>
      <c r="Z551" s="36">
        <v>0</v>
      </c>
      <c r="AA551" s="36">
        <v>0</v>
      </c>
      <c r="AB551" s="36">
        <v>0</v>
      </c>
      <c r="AC551" s="36">
        <v>0</v>
      </c>
      <c r="AD551" s="36">
        <v>54</v>
      </c>
      <c r="AE551" s="36">
        <v>54</v>
      </c>
      <c r="AF551" s="36">
        <v>54</v>
      </c>
      <c r="AG551" s="36">
        <v>54</v>
      </c>
      <c r="AH551" s="36">
        <v>120113</v>
      </c>
      <c r="AI551" s="36">
        <v>1264</v>
      </c>
      <c r="AJ551" s="36">
        <v>0</v>
      </c>
      <c r="AK551" s="36">
        <v>2916666</v>
      </c>
      <c r="AL551" s="36"/>
      <c r="AM551" s="36"/>
      <c r="AN551" s="36">
        <v>0</v>
      </c>
      <c r="AO551" s="36"/>
      <c r="AP551" s="36"/>
      <c r="AQ551" s="36">
        <v>0</v>
      </c>
      <c r="AR551" s="36">
        <v>0</v>
      </c>
      <c r="AS551" s="36">
        <v>0</v>
      </c>
      <c r="AT551" s="36">
        <v>60160</v>
      </c>
      <c r="AU551" s="36">
        <v>0</v>
      </c>
      <c r="AV551" s="36">
        <v>0</v>
      </c>
      <c r="AW551" s="36"/>
      <c r="AX551" s="36">
        <v>0</v>
      </c>
      <c r="AY551" s="36">
        <v>33369</v>
      </c>
      <c r="AZ551" s="36">
        <v>309980</v>
      </c>
      <c r="BA551" s="36">
        <v>0</v>
      </c>
      <c r="BB551" s="36">
        <v>0</v>
      </c>
      <c r="BC551" s="36">
        <v>0</v>
      </c>
      <c r="BD551" s="36">
        <v>0</v>
      </c>
      <c r="BE551" s="36">
        <v>0</v>
      </c>
      <c r="BF551" s="36">
        <v>0</v>
      </c>
      <c r="BG551" s="36">
        <v>0</v>
      </c>
      <c r="BH551" s="36">
        <v>0</v>
      </c>
      <c r="BI551" s="36">
        <v>0</v>
      </c>
      <c r="BJ551" s="36">
        <v>0</v>
      </c>
      <c r="BK551" s="36">
        <v>0</v>
      </c>
      <c r="BL551" s="36">
        <v>0</v>
      </c>
      <c r="BM551" s="36">
        <v>0</v>
      </c>
      <c r="BN551" s="36">
        <v>0</v>
      </c>
      <c r="BO551" s="36">
        <v>0</v>
      </c>
      <c r="BP551" s="36">
        <v>0</v>
      </c>
      <c r="BQ551" s="36">
        <v>0</v>
      </c>
      <c r="BR551" s="36">
        <v>0</v>
      </c>
      <c r="BS551" s="36">
        <v>0</v>
      </c>
      <c r="BT551" s="36">
        <v>0</v>
      </c>
      <c r="BU551" s="36">
        <v>0</v>
      </c>
      <c r="BV551" s="36">
        <v>0</v>
      </c>
      <c r="BW551" s="36">
        <v>0</v>
      </c>
      <c r="BX551" s="36">
        <v>0</v>
      </c>
      <c r="BY551" s="36">
        <v>0</v>
      </c>
      <c r="BZ551" s="36">
        <v>0</v>
      </c>
      <c r="CA551" s="36">
        <v>0</v>
      </c>
      <c r="CB551" s="36">
        <v>0</v>
      </c>
      <c r="CC551" s="36">
        <v>0</v>
      </c>
      <c r="CD551" s="36">
        <v>2892060</v>
      </c>
      <c r="CE551" s="36">
        <v>3441551</v>
      </c>
      <c r="CF551" s="36">
        <v>0</v>
      </c>
      <c r="CG551" s="36">
        <v>549491</v>
      </c>
      <c r="CH551" s="36">
        <v>0</v>
      </c>
      <c r="CI551" s="36">
        <v>0</v>
      </c>
      <c r="CJ551" s="36">
        <v>0</v>
      </c>
      <c r="CK551" s="36">
        <v>0</v>
      </c>
      <c r="CL551" s="36">
        <v>549491</v>
      </c>
      <c r="CM551" s="36">
        <v>-3441551</v>
      </c>
      <c r="CN551" s="36">
        <v>0</v>
      </c>
      <c r="CO551" s="36">
        <v>0</v>
      </c>
      <c r="CP551" s="36">
        <v>0</v>
      </c>
      <c r="CQ551" s="36">
        <v>0</v>
      </c>
      <c r="CR551" s="36">
        <v>0</v>
      </c>
      <c r="CS551" s="36">
        <v>0</v>
      </c>
      <c r="CT551" s="36">
        <v>0</v>
      </c>
      <c r="CU551" s="36">
        <v>0</v>
      </c>
      <c r="CV551" s="36">
        <v>0</v>
      </c>
      <c r="CW551" s="36">
        <v>0</v>
      </c>
      <c r="CX551" s="36">
        <v>0</v>
      </c>
      <c r="CY551" s="36">
        <v>0</v>
      </c>
      <c r="CZ551" s="36">
        <v>0</v>
      </c>
      <c r="DA551" s="36">
        <v>0</v>
      </c>
      <c r="DB551" s="36">
        <v>0</v>
      </c>
      <c r="DC551" s="36">
        <v>0</v>
      </c>
      <c r="DD551" s="36">
        <v>0</v>
      </c>
      <c r="DE551" s="36">
        <v>-3441551</v>
      </c>
      <c r="DF551" s="36">
        <v>0</v>
      </c>
      <c r="DG551" s="36">
        <v>0</v>
      </c>
      <c r="DH551" s="36">
        <v>0</v>
      </c>
      <c r="DI551" s="36">
        <v>0</v>
      </c>
      <c r="DJ551" s="36">
        <v>0</v>
      </c>
      <c r="DK551" s="36">
        <v>0</v>
      </c>
      <c r="DL551" s="36">
        <v>0</v>
      </c>
      <c r="DM551" s="36">
        <v>0</v>
      </c>
      <c r="DN551" s="36">
        <v>0</v>
      </c>
      <c r="DO551" s="36">
        <v>0</v>
      </c>
      <c r="DP551" s="36">
        <v>0</v>
      </c>
      <c r="DQ551" s="36">
        <v>0</v>
      </c>
      <c r="DR551" s="36">
        <v>0</v>
      </c>
      <c r="DS551" s="36">
        <v>0</v>
      </c>
      <c r="DT551" s="36">
        <v>0</v>
      </c>
      <c r="DU551" s="36">
        <v>0</v>
      </c>
      <c r="DV551" s="36">
        <v>0</v>
      </c>
      <c r="DW551" s="36">
        <v>0</v>
      </c>
      <c r="DX551" s="36">
        <v>0</v>
      </c>
      <c r="DY551" s="36">
        <v>0</v>
      </c>
      <c r="DZ551" s="36">
        <v>0</v>
      </c>
      <c r="EA551" s="36">
        <v>0</v>
      </c>
      <c r="EB551" s="36">
        <v>0</v>
      </c>
      <c r="EC551" s="36">
        <v>0</v>
      </c>
      <c r="ED551" s="36">
        <v>0</v>
      </c>
      <c r="EE551" s="36">
        <v>0</v>
      </c>
      <c r="EF551" s="36">
        <v>0</v>
      </c>
      <c r="EG551" s="36">
        <v>0</v>
      </c>
      <c r="EH551" s="36">
        <v>0</v>
      </c>
      <c r="EI551" s="36">
        <v>0</v>
      </c>
      <c r="EJ551" s="36">
        <v>0</v>
      </c>
      <c r="EK551" s="36">
        <v>0</v>
      </c>
      <c r="EL551" s="36">
        <v>0</v>
      </c>
      <c r="EM551" s="36">
        <v>0</v>
      </c>
      <c r="EN551" s="36">
        <v>0</v>
      </c>
      <c r="EO551" s="36">
        <v>0</v>
      </c>
      <c r="EP551" s="36">
        <v>0</v>
      </c>
      <c r="EQ551" s="36">
        <v>0</v>
      </c>
      <c r="ER551" s="36">
        <v>0</v>
      </c>
      <c r="ES551" s="36">
        <v>0</v>
      </c>
      <c r="ET551" s="36">
        <v>0</v>
      </c>
      <c r="EU551" s="36">
        <v>0</v>
      </c>
      <c r="EV551" s="36">
        <v>0</v>
      </c>
      <c r="EW551" s="36">
        <v>0</v>
      </c>
      <c r="EX551" s="36">
        <v>0</v>
      </c>
      <c r="EY551" s="36">
        <v>0</v>
      </c>
      <c r="EZ551" s="36">
        <v>0</v>
      </c>
      <c r="FA551" s="36">
        <v>0</v>
      </c>
      <c r="FB551" s="36">
        <v>0</v>
      </c>
      <c r="FC551" s="36">
        <v>0</v>
      </c>
      <c r="FD551" s="36">
        <v>0</v>
      </c>
      <c r="FE551" s="36">
        <v>0</v>
      </c>
      <c r="FF551" s="36">
        <v>0</v>
      </c>
      <c r="FG551" s="36">
        <v>0</v>
      </c>
      <c r="FH551" s="36">
        <v>0</v>
      </c>
      <c r="FI551" s="36">
        <v>0</v>
      </c>
      <c r="FJ551" s="36">
        <v>0</v>
      </c>
      <c r="FK551" s="36">
        <v>0</v>
      </c>
      <c r="FL551" s="36">
        <v>0</v>
      </c>
      <c r="FM551" s="36">
        <v>0</v>
      </c>
      <c r="FN551" s="36">
        <v>0</v>
      </c>
      <c r="FO551" s="36">
        <v>0</v>
      </c>
      <c r="FP551" s="36">
        <v>0</v>
      </c>
      <c r="FQ551" s="36">
        <v>549491</v>
      </c>
      <c r="FR551" s="36">
        <v>0</v>
      </c>
      <c r="FS551" s="37"/>
      <c r="FT551" s="39">
        <f t="shared" si="284"/>
        <v>100935</v>
      </c>
      <c r="FU551" s="39">
        <f t="shared" si="285"/>
        <v>1062</v>
      </c>
      <c r="FV551" s="39">
        <f t="shared" si="286"/>
        <v>0</v>
      </c>
      <c r="FW551" s="39">
        <f t="shared" si="287"/>
        <v>2450980</v>
      </c>
      <c r="FX551" s="39">
        <f t="shared" si="288"/>
        <v>0</v>
      </c>
      <c r="FY551" s="39">
        <f t="shared" si="289"/>
        <v>50555</v>
      </c>
      <c r="FZ551" s="39">
        <f t="shared" si="290"/>
        <v>0</v>
      </c>
      <c r="GA551" s="39">
        <f t="shared" si="291"/>
        <v>28041</v>
      </c>
      <c r="GB551" s="39">
        <f t="shared" si="292"/>
        <v>260487</v>
      </c>
      <c r="GC551" s="39">
        <f t="shared" si="293"/>
        <v>0</v>
      </c>
      <c r="GD551" s="39">
        <f t="shared" si="294"/>
        <v>0</v>
      </c>
      <c r="GE551" s="39">
        <f t="shared" si="295"/>
        <v>0</v>
      </c>
      <c r="GF551" s="39"/>
      <c r="GG551" s="39"/>
      <c r="GH551" s="39">
        <f t="shared" si="296"/>
        <v>0</v>
      </c>
      <c r="GI551" s="39">
        <f t="shared" si="297"/>
        <v>0</v>
      </c>
      <c r="GJ551" s="39">
        <f t="shared" si="302"/>
        <v>2892060</v>
      </c>
      <c r="GK551" s="39"/>
      <c r="GL551" s="39">
        <f t="shared" si="298"/>
        <v>0</v>
      </c>
      <c r="GM551" s="39"/>
      <c r="GN551" s="39">
        <f t="shared" si="283"/>
        <v>0</v>
      </c>
      <c r="GO551" s="40">
        <f t="shared" si="299"/>
        <v>549491</v>
      </c>
      <c r="GP551" s="40">
        <f t="shared" si="300"/>
        <v>3441551</v>
      </c>
      <c r="GQ551" s="40">
        <f t="shared" si="301"/>
        <v>3441551</v>
      </c>
      <c r="GR551" s="39" t="str">
        <f>IFERROR(VLOOKUP(CONCATENATE(C551,R551,S551),'Clientes Afectados'!$L$4:$M$249,2,0),"NO")</f>
        <v>NO</v>
      </c>
      <c r="GS551" s="64">
        <f t="shared" si="282"/>
        <v>32</v>
      </c>
      <c r="GT551" s="39" t="e">
        <f>+IF(GS551&gt;#REF!,"SI","NO")</f>
        <v>#REF!</v>
      </c>
    </row>
    <row r="552" spans="1:202" x14ac:dyDescent="0.25">
      <c r="A552" s="35">
        <v>42736</v>
      </c>
      <c r="B552" s="36">
        <v>1594986</v>
      </c>
      <c r="C552" s="36">
        <v>1386062</v>
      </c>
      <c r="D552" s="36">
        <v>1386062</v>
      </c>
      <c r="E552" s="37" t="s">
        <v>351</v>
      </c>
      <c r="F552" s="37" t="s">
        <v>229</v>
      </c>
      <c r="G552" s="37" t="s">
        <v>334</v>
      </c>
      <c r="H552" s="85" t="s">
        <v>231</v>
      </c>
      <c r="I552" s="37" t="s">
        <v>262</v>
      </c>
      <c r="J552" s="37" t="s">
        <v>233</v>
      </c>
      <c r="K552" s="37" t="s">
        <v>234</v>
      </c>
      <c r="L552" s="37" t="s">
        <v>235</v>
      </c>
      <c r="M552" s="37" t="s">
        <v>245</v>
      </c>
      <c r="N552" s="37" t="s">
        <v>246</v>
      </c>
      <c r="O552" s="37" t="s">
        <v>246</v>
      </c>
      <c r="P552" s="37" t="s">
        <v>239</v>
      </c>
      <c r="Q552" s="37" t="s">
        <v>240</v>
      </c>
      <c r="R552" s="38">
        <v>42648</v>
      </c>
      <c r="S552" s="38">
        <v>42741</v>
      </c>
      <c r="T552" s="38">
        <v>42744</v>
      </c>
      <c r="U552" s="36">
        <v>188695504</v>
      </c>
      <c r="V552" s="36">
        <v>248383</v>
      </c>
      <c r="W552" s="36">
        <v>0</v>
      </c>
      <c r="X552" s="36">
        <v>53010</v>
      </c>
      <c r="Y552" s="36">
        <v>0</v>
      </c>
      <c r="Z552" s="36">
        <v>0</v>
      </c>
      <c r="AA552" s="36">
        <v>0</v>
      </c>
      <c r="AB552" s="36">
        <v>0</v>
      </c>
      <c r="AC552" s="36">
        <v>0</v>
      </c>
      <c r="AD552" s="36">
        <v>338</v>
      </c>
      <c r="AE552" s="36">
        <v>310</v>
      </c>
      <c r="AF552" s="36">
        <v>338</v>
      </c>
      <c r="AG552" s="36">
        <v>186</v>
      </c>
      <c r="AH552" s="36">
        <v>0</v>
      </c>
      <c r="AI552" s="36">
        <v>1264</v>
      </c>
      <c r="AJ552" s="36">
        <v>0</v>
      </c>
      <c r="AK552" s="36">
        <v>17812016</v>
      </c>
      <c r="AL552" s="36"/>
      <c r="AM552" s="36"/>
      <c r="AN552" s="36">
        <v>0</v>
      </c>
      <c r="AO552" s="36"/>
      <c r="AP552" s="36"/>
      <c r="AQ552" s="36">
        <v>0</v>
      </c>
      <c r="AR552" s="36">
        <v>0</v>
      </c>
      <c r="AS552" s="36">
        <v>0</v>
      </c>
      <c r="AT552" s="36">
        <v>367401</v>
      </c>
      <c r="AU552" s="36">
        <v>0</v>
      </c>
      <c r="AV552" s="36">
        <v>0</v>
      </c>
      <c r="AW552" s="36"/>
      <c r="AX552" s="36">
        <v>0</v>
      </c>
      <c r="AY552" s="36">
        <v>593022</v>
      </c>
      <c r="AZ552" s="36">
        <v>3317571</v>
      </c>
      <c r="BA552" s="36">
        <v>0</v>
      </c>
      <c r="BB552" s="36">
        <v>0</v>
      </c>
      <c r="BC552" s="36">
        <v>0</v>
      </c>
      <c r="BD552" s="36">
        <v>0</v>
      </c>
      <c r="BE552" s="36">
        <v>0</v>
      </c>
      <c r="BF552" s="36">
        <v>0</v>
      </c>
      <c r="BG552" s="36">
        <v>0</v>
      </c>
      <c r="BH552" s="36">
        <v>0</v>
      </c>
      <c r="BI552" s="36">
        <v>0</v>
      </c>
      <c r="BJ552" s="36">
        <v>0</v>
      </c>
      <c r="BK552" s="36">
        <v>0</v>
      </c>
      <c r="BL552" s="36">
        <v>0</v>
      </c>
      <c r="BM552" s="36">
        <v>0</v>
      </c>
      <c r="BN552" s="36">
        <v>0</v>
      </c>
      <c r="BO552" s="36">
        <v>0</v>
      </c>
      <c r="BP552" s="36">
        <v>-11860716</v>
      </c>
      <c r="BQ552" s="36">
        <v>0</v>
      </c>
      <c r="BR552" s="36">
        <v>0</v>
      </c>
      <c r="BS552" s="36">
        <v>0</v>
      </c>
      <c r="BT552" s="36">
        <v>0</v>
      </c>
      <c r="BU552" s="36">
        <v>0</v>
      </c>
      <c r="BV552" s="36">
        <v>0</v>
      </c>
      <c r="BW552" s="36">
        <v>0</v>
      </c>
      <c r="BX552" s="36">
        <v>0</v>
      </c>
      <c r="BY552" s="36">
        <v>0</v>
      </c>
      <c r="BZ552" s="36">
        <v>0</v>
      </c>
      <c r="CA552" s="36">
        <v>0</v>
      </c>
      <c r="CB552" s="36">
        <v>0</v>
      </c>
      <c r="CC552" s="36">
        <v>0</v>
      </c>
      <c r="CD552" s="36">
        <v>8597108</v>
      </c>
      <c r="CE552" s="36">
        <v>10230559</v>
      </c>
      <c r="CF552" s="36">
        <v>0</v>
      </c>
      <c r="CG552" s="36">
        <v>1633451</v>
      </c>
      <c r="CH552" s="36">
        <v>0</v>
      </c>
      <c r="CI552" s="36">
        <v>0</v>
      </c>
      <c r="CJ552" s="36">
        <v>0</v>
      </c>
      <c r="CK552" s="36">
        <v>0</v>
      </c>
      <c r="CL552" s="36">
        <v>1633451</v>
      </c>
      <c r="CM552" s="36">
        <v>-10230559</v>
      </c>
      <c r="CN552" s="36">
        <v>0</v>
      </c>
      <c r="CO552" s="36">
        <v>0</v>
      </c>
      <c r="CP552" s="36">
        <v>0</v>
      </c>
      <c r="CQ552" s="36">
        <v>0</v>
      </c>
      <c r="CR552" s="36">
        <v>0</v>
      </c>
      <c r="CS552" s="36">
        <v>0</v>
      </c>
      <c r="CT552" s="36">
        <v>0</v>
      </c>
      <c r="CU552" s="36">
        <v>0</v>
      </c>
      <c r="CV552" s="36">
        <v>0</v>
      </c>
      <c r="CW552" s="36">
        <v>0</v>
      </c>
      <c r="CX552" s="36">
        <v>0</v>
      </c>
      <c r="CY552" s="36">
        <v>0</v>
      </c>
      <c r="CZ552" s="36">
        <v>0</v>
      </c>
      <c r="DA552" s="36">
        <v>0</v>
      </c>
      <c r="DB552" s="36">
        <v>0</v>
      </c>
      <c r="DC552" s="36">
        <v>0</v>
      </c>
      <c r="DD552" s="36">
        <v>0</v>
      </c>
      <c r="DE552" s="36">
        <v>-10230559</v>
      </c>
      <c r="DF552" s="36">
        <v>0</v>
      </c>
      <c r="DG552" s="36">
        <v>0</v>
      </c>
      <c r="DH552" s="36">
        <v>0</v>
      </c>
      <c r="DI552" s="36">
        <v>0</v>
      </c>
      <c r="DJ552" s="36">
        <v>0</v>
      </c>
      <c r="DK552" s="36">
        <v>0</v>
      </c>
      <c r="DL552" s="36">
        <v>0</v>
      </c>
      <c r="DM552" s="36">
        <v>0</v>
      </c>
      <c r="DN552" s="36">
        <v>0</v>
      </c>
      <c r="DO552" s="36">
        <v>0</v>
      </c>
      <c r="DP552" s="36">
        <v>0</v>
      </c>
      <c r="DQ552" s="36">
        <v>0</v>
      </c>
      <c r="DR552" s="36">
        <v>0</v>
      </c>
      <c r="DS552" s="36">
        <v>0</v>
      </c>
      <c r="DT552" s="36">
        <v>0</v>
      </c>
      <c r="DU552" s="36">
        <v>0</v>
      </c>
      <c r="DV552" s="36">
        <v>0</v>
      </c>
      <c r="DW552" s="36">
        <v>0</v>
      </c>
      <c r="DX552" s="36">
        <v>0</v>
      </c>
      <c r="DY552" s="36">
        <v>0</v>
      </c>
      <c r="DZ552" s="36">
        <v>0</v>
      </c>
      <c r="EA552" s="36">
        <v>0</v>
      </c>
      <c r="EB552" s="36">
        <v>0</v>
      </c>
      <c r="EC552" s="36">
        <v>0</v>
      </c>
      <c r="ED552" s="36">
        <v>0</v>
      </c>
      <c r="EE552" s="36">
        <v>0</v>
      </c>
      <c r="EF552" s="36">
        <v>0</v>
      </c>
      <c r="EG552" s="36">
        <v>0</v>
      </c>
      <c r="EH552" s="36">
        <v>0</v>
      </c>
      <c r="EI552" s="36">
        <v>0</v>
      </c>
      <c r="EJ552" s="36">
        <v>0</v>
      </c>
      <c r="EK552" s="36">
        <v>0</v>
      </c>
      <c r="EL552" s="36">
        <v>0</v>
      </c>
      <c r="EM552" s="36">
        <v>0</v>
      </c>
      <c r="EN552" s="36">
        <v>0</v>
      </c>
      <c r="EO552" s="36">
        <v>0</v>
      </c>
      <c r="EP552" s="36">
        <v>0</v>
      </c>
      <c r="EQ552" s="36">
        <v>0</v>
      </c>
      <c r="ER552" s="36">
        <v>0</v>
      </c>
      <c r="ES552" s="36">
        <v>0</v>
      </c>
      <c r="ET552" s="36">
        <v>0</v>
      </c>
      <c r="EU552" s="36">
        <v>0</v>
      </c>
      <c r="EV552" s="36">
        <v>0</v>
      </c>
      <c r="EW552" s="36">
        <v>0</v>
      </c>
      <c r="EX552" s="36">
        <v>0</v>
      </c>
      <c r="EY552" s="36">
        <v>0</v>
      </c>
      <c r="EZ552" s="36">
        <v>0</v>
      </c>
      <c r="FA552" s="36">
        <v>0</v>
      </c>
      <c r="FB552" s="36">
        <v>0</v>
      </c>
      <c r="FC552" s="36">
        <v>0</v>
      </c>
      <c r="FD552" s="36">
        <v>0</v>
      </c>
      <c r="FE552" s="36">
        <v>0</v>
      </c>
      <c r="FF552" s="36">
        <v>0</v>
      </c>
      <c r="FG552" s="36">
        <v>0</v>
      </c>
      <c r="FH552" s="36">
        <v>0</v>
      </c>
      <c r="FI552" s="36">
        <v>0</v>
      </c>
      <c r="FJ552" s="36">
        <v>0</v>
      </c>
      <c r="FK552" s="36">
        <v>0</v>
      </c>
      <c r="FL552" s="36">
        <v>0</v>
      </c>
      <c r="FM552" s="36">
        <v>0</v>
      </c>
      <c r="FN552" s="36">
        <v>0</v>
      </c>
      <c r="FO552" s="36">
        <v>0</v>
      </c>
      <c r="FP552" s="36">
        <v>0</v>
      </c>
      <c r="FQ552" s="36">
        <v>1633451</v>
      </c>
      <c r="FR552" s="36">
        <v>0</v>
      </c>
      <c r="FS552" s="37"/>
      <c r="FT552" s="39">
        <f t="shared" si="284"/>
        <v>0</v>
      </c>
      <c r="FU552" s="39">
        <f t="shared" si="285"/>
        <v>1062</v>
      </c>
      <c r="FV552" s="39">
        <f t="shared" si="286"/>
        <v>0</v>
      </c>
      <c r="FW552" s="39">
        <f t="shared" si="287"/>
        <v>14968081</v>
      </c>
      <c r="FX552" s="39">
        <f t="shared" si="288"/>
        <v>0</v>
      </c>
      <c r="FY552" s="39">
        <f t="shared" si="289"/>
        <v>308740</v>
      </c>
      <c r="FZ552" s="39">
        <f t="shared" si="290"/>
        <v>0</v>
      </c>
      <c r="GA552" s="39">
        <f t="shared" si="291"/>
        <v>498338</v>
      </c>
      <c r="GB552" s="39">
        <f t="shared" si="292"/>
        <v>2787875</v>
      </c>
      <c r="GC552" s="39">
        <f t="shared" si="293"/>
        <v>0</v>
      </c>
      <c r="GD552" s="39">
        <f t="shared" si="294"/>
        <v>0</v>
      </c>
      <c r="GE552" s="39">
        <f t="shared" si="295"/>
        <v>0</v>
      </c>
      <c r="GF552" s="39">
        <f>BP552/1.19</f>
        <v>-9966988.2352941185</v>
      </c>
      <c r="GG552" s="39"/>
      <c r="GH552" s="39">
        <f t="shared" si="296"/>
        <v>0</v>
      </c>
      <c r="GI552" s="39">
        <f t="shared" si="297"/>
        <v>0</v>
      </c>
      <c r="GJ552" s="39">
        <f>SUM(FT552:GE552)+GH552+GF552</f>
        <v>8597107.7647058815</v>
      </c>
      <c r="GK552" s="39"/>
      <c r="GL552" s="39">
        <v>0</v>
      </c>
      <c r="GM552" s="39"/>
      <c r="GN552" s="39">
        <f t="shared" si="283"/>
        <v>0</v>
      </c>
      <c r="GO552" s="40">
        <f t="shared" si="299"/>
        <v>1633450</v>
      </c>
      <c r="GP552" s="40">
        <f t="shared" si="300"/>
        <v>10230557.764705881</v>
      </c>
      <c r="GQ552" s="40">
        <f t="shared" si="301"/>
        <v>10230557.764705881</v>
      </c>
      <c r="GR552" s="39" t="str">
        <f>IFERROR(VLOOKUP(CONCATENATE(C552,R552,S552),'Clientes Afectados'!$L$4:$M$249,2,0),"NO")</f>
        <v>NO</v>
      </c>
      <c r="GS552" s="64">
        <f t="shared" si="282"/>
        <v>93</v>
      </c>
      <c r="GT552" s="39" t="e">
        <f>+IF(GS552&gt;#REF!,"SI","NO")</f>
        <v>#REF!</v>
      </c>
    </row>
    <row r="553" spans="1:202" x14ac:dyDescent="0.25">
      <c r="A553" s="35">
        <v>42736</v>
      </c>
      <c r="B553" s="36">
        <v>1594986</v>
      </c>
      <c r="C553" s="36">
        <v>1459358</v>
      </c>
      <c r="D553" s="36">
        <v>1459358</v>
      </c>
      <c r="E553" s="37" t="s">
        <v>275</v>
      </c>
      <c r="F553" s="37" t="s">
        <v>229</v>
      </c>
      <c r="G553" s="37" t="s">
        <v>276</v>
      </c>
      <c r="H553" s="85" t="s">
        <v>231</v>
      </c>
      <c r="I553" s="37" t="s">
        <v>262</v>
      </c>
      <c r="J553" s="37" t="s">
        <v>233</v>
      </c>
      <c r="K553" s="37" t="s">
        <v>234</v>
      </c>
      <c r="L553" s="37" t="s">
        <v>235</v>
      </c>
      <c r="M553" s="37" t="s">
        <v>252</v>
      </c>
      <c r="N553" s="37" t="s">
        <v>253</v>
      </c>
      <c r="O553" s="37" t="s">
        <v>253</v>
      </c>
      <c r="P553" s="37" t="s">
        <v>239</v>
      </c>
      <c r="Q553" s="37" t="s">
        <v>240</v>
      </c>
      <c r="R553" s="38">
        <v>42709</v>
      </c>
      <c r="S553" s="38">
        <v>42741</v>
      </c>
      <c r="T553" s="38">
        <v>42744</v>
      </c>
      <c r="U553" s="36">
        <v>188695504</v>
      </c>
      <c r="V553" s="36">
        <v>42401</v>
      </c>
      <c r="W553" s="36">
        <v>0</v>
      </c>
      <c r="X553" s="36">
        <v>13860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100</v>
      </c>
      <c r="AE553" s="36">
        <v>125</v>
      </c>
      <c r="AF553" s="36">
        <v>99</v>
      </c>
      <c r="AG553" s="36">
        <v>94</v>
      </c>
      <c r="AH553" s="36">
        <v>0</v>
      </c>
      <c r="AI553" s="36">
        <v>1264</v>
      </c>
      <c r="AJ553" s="36">
        <v>0</v>
      </c>
      <c r="AK553" s="36">
        <v>3040656</v>
      </c>
      <c r="AL553" s="36"/>
      <c r="AM553" s="36"/>
      <c r="AN553" s="36">
        <v>0</v>
      </c>
      <c r="AO553" s="36"/>
      <c r="AP553" s="36"/>
      <c r="AQ553" s="36">
        <v>0</v>
      </c>
      <c r="AR553" s="36">
        <v>0</v>
      </c>
      <c r="AS553" s="36">
        <v>0</v>
      </c>
      <c r="AT553" s="36">
        <v>62718</v>
      </c>
      <c r="AU553" s="36">
        <v>0</v>
      </c>
      <c r="AV553" s="36">
        <v>0</v>
      </c>
      <c r="AW553" s="36"/>
      <c r="AX553" s="36">
        <v>0</v>
      </c>
      <c r="AY553" s="36">
        <v>77242</v>
      </c>
      <c r="AZ553" s="36">
        <v>542464</v>
      </c>
      <c r="BA553" s="36">
        <v>0</v>
      </c>
      <c r="BB553" s="36">
        <v>0</v>
      </c>
      <c r="BC553" s="36">
        <v>0</v>
      </c>
      <c r="BD553" s="36">
        <v>0</v>
      </c>
      <c r="BE553" s="36">
        <v>0</v>
      </c>
      <c r="BF553" s="36">
        <v>0</v>
      </c>
      <c r="BG553" s="36">
        <v>0</v>
      </c>
      <c r="BH553" s="36">
        <v>0</v>
      </c>
      <c r="BI553" s="36">
        <v>0</v>
      </c>
      <c r="BJ553" s="36">
        <v>0</v>
      </c>
      <c r="BK553" s="36">
        <v>0</v>
      </c>
      <c r="BL553" s="36">
        <v>0</v>
      </c>
      <c r="BM553" s="36">
        <v>0</v>
      </c>
      <c r="BN553" s="36">
        <v>0</v>
      </c>
      <c r="BO553" s="36">
        <v>0</v>
      </c>
      <c r="BP553" s="36">
        <v>0</v>
      </c>
      <c r="BQ553" s="36">
        <v>0</v>
      </c>
      <c r="BR553" s="36">
        <v>0</v>
      </c>
      <c r="BS553" s="36">
        <v>0</v>
      </c>
      <c r="BT553" s="36">
        <v>0</v>
      </c>
      <c r="BU553" s="36">
        <v>0</v>
      </c>
      <c r="BV553" s="36">
        <v>0</v>
      </c>
      <c r="BW553" s="36">
        <v>0</v>
      </c>
      <c r="BX553" s="36">
        <v>0</v>
      </c>
      <c r="BY553" s="36">
        <v>0</v>
      </c>
      <c r="BZ553" s="36">
        <v>0</v>
      </c>
      <c r="CA553" s="36">
        <v>0</v>
      </c>
      <c r="CB553" s="36">
        <v>0</v>
      </c>
      <c r="CC553" s="36">
        <v>0</v>
      </c>
      <c r="CD553" s="36">
        <v>3129700</v>
      </c>
      <c r="CE553" s="36">
        <v>3724343</v>
      </c>
      <c r="CF553" s="36">
        <v>0</v>
      </c>
      <c r="CG553" s="36">
        <v>594643</v>
      </c>
      <c r="CH553" s="36">
        <v>0</v>
      </c>
      <c r="CI553" s="36">
        <v>0</v>
      </c>
      <c r="CJ553" s="36">
        <v>0</v>
      </c>
      <c r="CK553" s="36">
        <v>0</v>
      </c>
      <c r="CL553" s="36">
        <v>594643</v>
      </c>
      <c r="CM553" s="36">
        <v>-3724343</v>
      </c>
      <c r="CN553" s="36">
        <v>0</v>
      </c>
      <c r="CO553" s="36">
        <v>0</v>
      </c>
      <c r="CP553" s="36">
        <v>0</v>
      </c>
      <c r="CQ553" s="36">
        <v>0</v>
      </c>
      <c r="CR553" s="36">
        <v>0</v>
      </c>
      <c r="CS553" s="36">
        <v>0</v>
      </c>
      <c r="CT553" s="36">
        <v>0</v>
      </c>
      <c r="CU553" s="36">
        <v>0</v>
      </c>
      <c r="CV553" s="36">
        <v>0</v>
      </c>
      <c r="CW553" s="36">
        <v>0</v>
      </c>
      <c r="CX553" s="36">
        <v>0</v>
      </c>
      <c r="CY553" s="36">
        <v>0</v>
      </c>
      <c r="CZ553" s="36">
        <v>0</v>
      </c>
      <c r="DA553" s="36">
        <v>0</v>
      </c>
      <c r="DB553" s="36">
        <v>0</v>
      </c>
      <c r="DC553" s="36">
        <v>0</v>
      </c>
      <c r="DD553" s="36">
        <v>0</v>
      </c>
      <c r="DE553" s="36">
        <v>-3724343</v>
      </c>
      <c r="DF553" s="36">
        <v>0</v>
      </c>
      <c r="DG553" s="36">
        <v>0</v>
      </c>
      <c r="DH553" s="36">
        <v>0</v>
      </c>
      <c r="DI553" s="36">
        <v>0</v>
      </c>
      <c r="DJ553" s="36">
        <v>0</v>
      </c>
      <c r="DK553" s="36">
        <v>0</v>
      </c>
      <c r="DL553" s="36">
        <v>0</v>
      </c>
      <c r="DM553" s="36">
        <v>0</v>
      </c>
      <c r="DN553" s="36">
        <v>0</v>
      </c>
      <c r="DO553" s="36">
        <v>0</v>
      </c>
      <c r="DP553" s="36">
        <v>0</v>
      </c>
      <c r="DQ553" s="36">
        <v>0</v>
      </c>
      <c r="DR553" s="36">
        <v>0</v>
      </c>
      <c r="DS553" s="36">
        <v>0</v>
      </c>
      <c r="DT553" s="36">
        <v>0</v>
      </c>
      <c r="DU553" s="36">
        <v>0</v>
      </c>
      <c r="DV553" s="36">
        <v>0</v>
      </c>
      <c r="DW553" s="36">
        <v>0</v>
      </c>
      <c r="DX553" s="36">
        <v>0</v>
      </c>
      <c r="DY553" s="36">
        <v>0</v>
      </c>
      <c r="DZ553" s="36">
        <v>0</v>
      </c>
      <c r="EA553" s="36">
        <v>0</v>
      </c>
      <c r="EB553" s="36">
        <v>0</v>
      </c>
      <c r="EC553" s="36">
        <v>0</v>
      </c>
      <c r="ED553" s="36">
        <v>0</v>
      </c>
      <c r="EE553" s="36">
        <v>0</v>
      </c>
      <c r="EF553" s="36">
        <v>0</v>
      </c>
      <c r="EG553" s="36">
        <v>0</v>
      </c>
      <c r="EH553" s="36">
        <v>0</v>
      </c>
      <c r="EI553" s="36">
        <v>0</v>
      </c>
      <c r="EJ553" s="36">
        <v>0</v>
      </c>
      <c r="EK553" s="36">
        <v>0</v>
      </c>
      <c r="EL553" s="36">
        <v>0</v>
      </c>
      <c r="EM553" s="36">
        <v>0</v>
      </c>
      <c r="EN553" s="36">
        <v>0</v>
      </c>
      <c r="EO553" s="36">
        <v>0</v>
      </c>
      <c r="EP553" s="36">
        <v>0</v>
      </c>
      <c r="EQ553" s="36">
        <v>0</v>
      </c>
      <c r="ER553" s="36">
        <v>0</v>
      </c>
      <c r="ES553" s="36">
        <v>0</v>
      </c>
      <c r="ET553" s="36">
        <v>0</v>
      </c>
      <c r="EU553" s="36">
        <v>0</v>
      </c>
      <c r="EV553" s="36">
        <v>0</v>
      </c>
      <c r="EW553" s="36">
        <v>0</v>
      </c>
      <c r="EX553" s="36">
        <v>0</v>
      </c>
      <c r="EY553" s="36">
        <v>0</v>
      </c>
      <c r="EZ553" s="36">
        <v>0</v>
      </c>
      <c r="FA553" s="36">
        <v>0</v>
      </c>
      <c r="FB553" s="36">
        <v>0</v>
      </c>
      <c r="FC553" s="36">
        <v>0</v>
      </c>
      <c r="FD553" s="36">
        <v>0</v>
      </c>
      <c r="FE553" s="36">
        <v>0</v>
      </c>
      <c r="FF553" s="36">
        <v>0</v>
      </c>
      <c r="FG553" s="36">
        <v>0</v>
      </c>
      <c r="FH553" s="36">
        <v>0</v>
      </c>
      <c r="FI553" s="36">
        <v>0</v>
      </c>
      <c r="FJ553" s="36">
        <v>0</v>
      </c>
      <c r="FK553" s="36">
        <v>0</v>
      </c>
      <c r="FL553" s="36">
        <v>0</v>
      </c>
      <c r="FM553" s="36">
        <v>0</v>
      </c>
      <c r="FN553" s="36">
        <v>0</v>
      </c>
      <c r="FO553" s="36">
        <v>0</v>
      </c>
      <c r="FP553" s="36">
        <v>0</v>
      </c>
      <c r="FQ553" s="36">
        <v>594643</v>
      </c>
      <c r="FR553" s="36">
        <v>0</v>
      </c>
      <c r="FS553" s="37"/>
      <c r="FT553" s="39">
        <f t="shared" si="284"/>
        <v>0</v>
      </c>
      <c r="FU553" s="39">
        <f t="shared" si="285"/>
        <v>1062</v>
      </c>
      <c r="FV553" s="39">
        <f t="shared" si="286"/>
        <v>0</v>
      </c>
      <c r="FW553" s="39">
        <f t="shared" si="287"/>
        <v>2555173</v>
      </c>
      <c r="FX553" s="39">
        <f t="shared" si="288"/>
        <v>0</v>
      </c>
      <c r="FY553" s="39">
        <f t="shared" si="289"/>
        <v>52704</v>
      </c>
      <c r="FZ553" s="39">
        <f t="shared" si="290"/>
        <v>0</v>
      </c>
      <c r="GA553" s="39">
        <f t="shared" si="291"/>
        <v>64909</v>
      </c>
      <c r="GB553" s="39">
        <f t="shared" si="292"/>
        <v>455852</v>
      </c>
      <c r="GC553" s="39">
        <f t="shared" si="293"/>
        <v>0</v>
      </c>
      <c r="GD553" s="39">
        <f t="shared" si="294"/>
        <v>0</v>
      </c>
      <c r="GE553" s="39">
        <f t="shared" si="295"/>
        <v>0</v>
      </c>
      <c r="GF553" s="39">
        <f t="shared" ref="GF553:GF616" si="303">BP553/1.19</f>
        <v>0</v>
      </c>
      <c r="GG553" s="39"/>
      <c r="GH553" s="39">
        <f t="shared" si="296"/>
        <v>0</v>
      </c>
      <c r="GI553" s="39">
        <f t="shared" si="297"/>
        <v>0</v>
      </c>
      <c r="GJ553" s="39">
        <f t="shared" ref="GJ553:GJ616" si="304">SUM(FT553:GE553)+GH553+GF553</f>
        <v>3129700</v>
      </c>
      <c r="GK553" s="39"/>
      <c r="GL553" s="39">
        <f t="shared" si="298"/>
        <v>0</v>
      </c>
      <c r="GM553" s="39"/>
      <c r="GN553" s="39">
        <f t="shared" si="283"/>
        <v>0</v>
      </c>
      <c r="GO553" s="40">
        <f t="shared" si="299"/>
        <v>594643</v>
      </c>
      <c r="GP553" s="40">
        <f t="shared" si="300"/>
        <v>3724343</v>
      </c>
      <c r="GQ553" s="40">
        <f t="shared" si="301"/>
        <v>3724343</v>
      </c>
      <c r="GR553" s="39" t="str">
        <f>IFERROR(VLOOKUP(CONCATENATE(C553,R553,S553),'Clientes Afectados'!$L$4:$M$249,2,0),"NO")</f>
        <v>NO</v>
      </c>
      <c r="GS553" s="64">
        <f t="shared" si="282"/>
        <v>32</v>
      </c>
      <c r="GT553" s="39" t="e">
        <f>+IF(GS553&gt;#REF!,"SI","NO")</f>
        <v>#REF!</v>
      </c>
    </row>
    <row r="554" spans="1:202" x14ac:dyDescent="0.25">
      <c r="A554" s="35">
        <v>42736</v>
      </c>
      <c r="B554" s="36">
        <v>1594986</v>
      </c>
      <c r="C554" s="36">
        <v>1486848</v>
      </c>
      <c r="D554" s="36">
        <v>1486848</v>
      </c>
      <c r="E554" s="37" t="s">
        <v>352</v>
      </c>
      <c r="F554" s="37" t="s">
        <v>229</v>
      </c>
      <c r="G554" s="37" t="s">
        <v>336</v>
      </c>
      <c r="H554" s="85" t="s">
        <v>231</v>
      </c>
      <c r="I554" s="37" t="s">
        <v>262</v>
      </c>
      <c r="J554" s="37" t="s">
        <v>337</v>
      </c>
      <c r="K554" s="37" t="s">
        <v>234</v>
      </c>
      <c r="L554" s="37" t="s">
        <v>235</v>
      </c>
      <c r="M554" s="37" t="s">
        <v>338</v>
      </c>
      <c r="N554" s="37" t="s">
        <v>339</v>
      </c>
      <c r="O554" s="37" t="s">
        <v>339</v>
      </c>
      <c r="P554" s="37" t="s">
        <v>239</v>
      </c>
      <c r="Q554" s="37" t="s">
        <v>240</v>
      </c>
      <c r="R554" s="38">
        <v>42709</v>
      </c>
      <c r="S554" s="38">
        <v>42741</v>
      </c>
      <c r="T554" s="38">
        <v>42744</v>
      </c>
      <c r="U554" s="36">
        <v>188695504</v>
      </c>
      <c r="V554" s="36">
        <v>176900</v>
      </c>
      <c r="W554" s="36">
        <v>0</v>
      </c>
      <c r="X554" s="36">
        <v>38050</v>
      </c>
      <c r="Y554" s="36">
        <v>0</v>
      </c>
      <c r="Z554" s="36">
        <v>0</v>
      </c>
      <c r="AA554" s="36">
        <v>0</v>
      </c>
      <c r="AB554" s="36">
        <v>0</v>
      </c>
      <c r="AC554" s="36">
        <v>0</v>
      </c>
      <c r="AD554" s="36">
        <v>526</v>
      </c>
      <c r="AE554" s="36">
        <v>555</v>
      </c>
      <c r="AF554" s="36">
        <v>489</v>
      </c>
      <c r="AG554" s="36">
        <v>367</v>
      </c>
      <c r="AH554" s="36">
        <v>0</v>
      </c>
      <c r="AI554" s="36">
        <v>1264</v>
      </c>
      <c r="AJ554" s="36">
        <v>0</v>
      </c>
      <c r="AK554" s="36">
        <v>12685834</v>
      </c>
      <c r="AL554" s="36"/>
      <c r="AM554" s="36"/>
      <c r="AN554" s="36">
        <v>0</v>
      </c>
      <c r="AO554" s="36"/>
      <c r="AP554" s="36"/>
      <c r="AQ554" s="36">
        <v>0</v>
      </c>
      <c r="AR554" s="36">
        <v>0</v>
      </c>
      <c r="AS554" s="36">
        <v>0</v>
      </c>
      <c r="AT554" s="36">
        <v>261666</v>
      </c>
      <c r="AU554" s="36">
        <v>0</v>
      </c>
      <c r="AV554" s="36">
        <v>0</v>
      </c>
      <c r="AW554" s="36"/>
      <c r="AX554" s="36">
        <v>0</v>
      </c>
      <c r="AY554" s="36">
        <v>583550</v>
      </c>
      <c r="AZ554" s="36">
        <v>2291252</v>
      </c>
      <c r="BA554" s="36">
        <v>0</v>
      </c>
      <c r="BB554" s="36">
        <v>0</v>
      </c>
      <c r="BC554" s="36">
        <v>0</v>
      </c>
      <c r="BD554" s="36">
        <v>0</v>
      </c>
      <c r="BE554" s="36">
        <v>0</v>
      </c>
      <c r="BF554" s="36">
        <v>0</v>
      </c>
      <c r="BG554" s="36">
        <v>0</v>
      </c>
      <c r="BH554" s="36">
        <v>0</v>
      </c>
      <c r="BI554" s="36">
        <v>0</v>
      </c>
      <c r="BJ554" s="36">
        <v>0</v>
      </c>
      <c r="BK554" s="36">
        <v>0</v>
      </c>
      <c r="BL554" s="36">
        <v>0</v>
      </c>
      <c r="BM554" s="36">
        <v>0</v>
      </c>
      <c r="BN554" s="36">
        <v>0</v>
      </c>
      <c r="BO554" s="36">
        <v>0</v>
      </c>
      <c r="BP554" s="36">
        <v>0</v>
      </c>
      <c r="BQ554" s="36">
        <v>0</v>
      </c>
      <c r="BR554" s="36">
        <v>0</v>
      </c>
      <c r="BS554" s="36">
        <v>0</v>
      </c>
      <c r="BT554" s="36">
        <v>0</v>
      </c>
      <c r="BU554" s="36">
        <v>0</v>
      </c>
      <c r="BV554" s="36">
        <v>0</v>
      </c>
      <c r="BW554" s="36">
        <v>0</v>
      </c>
      <c r="BX554" s="36">
        <v>0</v>
      </c>
      <c r="BY554" s="36">
        <v>0</v>
      </c>
      <c r="BZ554" s="36">
        <v>0</v>
      </c>
      <c r="CA554" s="36">
        <v>0</v>
      </c>
      <c r="CB554" s="36">
        <v>0</v>
      </c>
      <c r="CC554" s="36">
        <v>0</v>
      </c>
      <c r="CD554" s="36">
        <v>13297114</v>
      </c>
      <c r="CE554" s="36">
        <v>15823566</v>
      </c>
      <c r="CF554" s="36">
        <v>0</v>
      </c>
      <c r="CG554" s="36">
        <v>2526452</v>
      </c>
      <c r="CH554" s="36">
        <v>0</v>
      </c>
      <c r="CI554" s="36">
        <v>0</v>
      </c>
      <c r="CJ554" s="36">
        <v>0</v>
      </c>
      <c r="CK554" s="36">
        <v>0</v>
      </c>
      <c r="CL554" s="36">
        <v>2526452</v>
      </c>
      <c r="CM554" s="36">
        <v>-15823566</v>
      </c>
      <c r="CN554" s="36">
        <v>0</v>
      </c>
      <c r="CO554" s="36">
        <v>0</v>
      </c>
      <c r="CP554" s="36">
        <v>0</v>
      </c>
      <c r="CQ554" s="36">
        <v>0</v>
      </c>
      <c r="CR554" s="36">
        <v>0</v>
      </c>
      <c r="CS554" s="36">
        <v>0</v>
      </c>
      <c r="CT554" s="36">
        <v>0</v>
      </c>
      <c r="CU554" s="36">
        <v>0</v>
      </c>
      <c r="CV554" s="36">
        <v>0</v>
      </c>
      <c r="CW554" s="36">
        <v>0</v>
      </c>
      <c r="CX554" s="36">
        <v>0</v>
      </c>
      <c r="CY554" s="36">
        <v>0</v>
      </c>
      <c r="CZ554" s="36">
        <v>0</v>
      </c>
      <c r="DA554" s="36">
        <v>0</v>
      </c>
      <c r="DB554" s="36">
        <v>0</v>
      </c>
      <c r="DC554" s="36">
        <v>0</v>
      </c>
      <c r="DD554" s="36">
        <v>0</v>
      </c>
      <c r="DE554" s="36">
        <v>-15823566</v>
      </c>
      <c r="DF554" s="36">
        <v>0</v>
      </c>
      <c r="DG554" s="36">
        <v>0</v>
      </c>
      <c r="DH554" s="36">
        <v>0</v>
      </c>
      <c r="DI554" s="36">
        <v>0</v>
      </c>
      <c r="DJ554" s="36">
        <v>0</v>
      </c>
      <c r="DK554" s="36">
        <v>0</v>
      </c>
      <c r="DL554" s="36">
        <v>0</v>
      </c>
      <c r="DM554" s="36">
        <v>0</v>
      </c>
      <c r="DN554" s="36">
        <v>0</v>
      </c>
      <c r="DO554" s="36">
        <v>0</v>
      </c>
      <c r="DP554" s="36">
        <v>0</v>
      </c>
      <c r="DQ554" s="36">
        <v>0</v>
      </c>
      <c r="DR554" s="36">
        <v>0</v>
      </c>
      <c r="DS554" s="36">
        <v>0</v>
      </c>
      <c r="DT554" s="36">
        <v>0</v>
      </c>
      <c r="DU554" s="36">
        <v>0</v>
      </c>
      <c r="DV554" s="36">
        <v>0</v>
      </c>
      <c r="DW554" s="36">
        <v>0</v>
      </c>
      <c r="DX554" s="36">
        <v>0</v>
      </c>
      <c r="DY554" s="36">
        <v>0</v>
      </c>
      <c r="DZ554" s="36">
        <v>0</v>
      </c>
      <c r="EA554" s="36">
        <v>0</v>
      </c>
      <c r="EB554" s="36">
        <v>0</v>
      </c>
      <c r="EC554" s="36">
        <v>0</v>
      </c>
      <c r="ED554" s="36">
        <v>0</v>
      </c>
      <c r="EE554" s="36">
        <v>0</v>
      </c>
      <c r="EF554" s="36">
        <v>0</v>
      </c>
      <c r="EG554" s="36">
        <v>0</v>
      </c>
      <c r="EH554" s="36">
        <v>0</v>
      </c>
      <c r="EI554" s="36">
        <v>0</v>
      </c>
      <c r="EJ554" s="36">
        <v>0</v>
      </c>
      <c r="EK554" s="36">
        <v>0</v>
      </c>
      <c r="EL554" s="36">
        <v>0</v>
      </c>
      <c r="EM554" s="36">
        <v>0</v>
      </c>
      <c r="EN554" s="36">
        <v>0</v>
      </c>
      <c r="EO554" s="36">
        <v>0</v>
      </c>
      <c r="EP554" s="36">
        <v>0</v>
      </c>
      <c r="EQ554" s="36">
        <v>0</v>
      </c>
      <c r="ER554" s="36">
        <v>0</v>
      </c>
      <c r="ES554" s="36">
        <v>0</v>
      </c>
      <c r="ET554" s="36">
        <v>0</v>
      </c>
      <c r="EU554" s="36">
        <v>0</v>
      </c>
      <c r="EV554" s="36">
        <v>0</v>
      </c>
      <c r="EW554" s="36">
        <v>0</v>
      </c>
      <c r="EX554" s="36">
        <v>0</v>
      </c>
      <c r="EY554" s="36">
        <v>0</v>
      </c>
      <c r="EZ554" s="36">
        <v>0</v>
      </c>
      <c r="FA554" s="36">
        <v>0</v>
      </c>
      <c r="FB554" s="36">
        <v>0</v>
      </c>
      <c r="FC554" s="36">
        <v>0</v>
      </c>
      <c r="FD554" s="36">
        <v>0</v>
      </c>
      <c r="FE554" s="36">
        <v>0</v>
      </c>
      <c r="FF554" s="36">
        <v>0</v>
      </c>
      <c r="FG554" s="36">
        <v>0</v>
      </c>
      <c r="FH554" s="36">
        <v>0</v>
      </c>
      <c r="FI554" s="36">
        <v>0</v>
      </c>
      <c r="FJ554" s="36">
        <v>0</v>
      </c>
      <c r="FK554" s="36">
        <v>0</v>
      </c>
      <c r="FL554" s="36">
        <v>0</v>
      </c>
      <c r="FM554" s="36">
        <v>0</v>
      </c>
      <c r="FN554" s="36">
        <v>0</v>
      </c>
      <c r="FO554" s="36">
        <v>0</v>
      </c>
      <c r="FP554" s="36">
        <v>0</v>
      </c>
      <c r="FQ554" s="36">
        <v>2526452</v>
      </c>
      <c r="FR554" s="36">
        <v>0</v>
      </c>
      <c r="FS554" s="37"/>
      <c r="FT554" s="39">
        <f t="shared" si="284"/>
        <v>0</v>
      </c>
      <c r="FU554" s="39">
        <f t="shared" si="285"/>
        <v>1062</v>
      </c>
      <c r="FV554" s="39">
        <f t="shared" si="286"/>
        <v>0</v>
      </c>
      <c r="FW554" s="39">
        <f t="shared" si="287"/>
        <v>10660365</v>
      </c>
      <c r="FX554" s="39">
        <f t="shared" si="288"/>
        <v>0</v>
      </c>
      <c r="FY554" s="39">
        <f t="shared" si="289"/>
        <v>219887</v>
      </c>
      <c r="FZ554" s="39">
        <f t="shared" si="290"/>
        <v>0</v>
      </c>
      <c r="GA554" s="39">
        <f t="shared" si="291"/>
        <v>490378</v>
      </c>
      <c r="GB554" s="39">
        <f t="shared" si="292"/>
        <v>1925422</v>
      </c>
      <c r="GC554" s="39">
        <f t="shared" si="293"/>
        <v>0</v>
      </c>
      <c r="GD554" s="39">
        <f t="shared" si="294"/>
        <v>0</v>
      </c>
      <c r="GE554" s="39">
        <f t="shared" si="295"/>
        <v>0</v>
      </c>
      <c r="GF554" s="39">
        <f t="shared" si="303"/>
        <v>0</v>
      </c>
      <c r="GG554" s="39"/>
      <c r="GH554" s="39">
        <f t="shared" si="296"/>
        <v>0</v>
      </c>
      <c r="GI554" s="39">
        <f t="shared" si="297"/>
        <v>0</v>
      </c>
      <c r="GJ554" s="39">
        <f t="shared" si="304"/>
        <v>13297114</v>
      </c>
      <c r="GK554" s="39"/>
      <c r="GL554" s="39">
        <f t="shared" si="298"/>
        <v>0</v>
      </c>
      <c r="GM554" s="39"/>
      <c r="GN554" s="39">
        <f t="shared" si="283"/>
        <v>0</v>
      </c>
      <c r="GO554" s="40">
        <f t="shared" si="299"/>
        <v>2526452</v>
      </c>
      <c r="GP554" s="40">
        <f t="shared" si="300"/>
        <v>15823566</v>
      </c>
      <c r="GQ554" s="40">
        <f t="shared" si="301"/>
        <v>15823566</v>
      </c>
      <c r="GR554" s="39" t="str">
        <f>IFERROR(VLOOKUP(CONCATENATE(C554,R554,S554),'Clientes Afectados'!$L$4:$M$249,2,0),"NO")</f>
        <v>NO</v>
      </c>
      <c r="GS554" s="64">
        <f t="shared" si="282"/>
        <v>32</v>
      </c>
      <c r="GT554" s="39" t="e">
        <f>+IF(GS554&gt;#REF!,"SI","NO")</f>
        <v>#REF!</v>
      </c>
    </row>
    <row r="555" spans="1:202" x14ac:dyDescent="0.25">
      <c r="A555" s="35">
        <v>42736</v>
      </c>
      <c r="B555" s="36">
        <v>1594986</v>
      </c>
      <c r="C555" s="36">
        <v>1493531</v>
      </c>
      <c r="D555" s="36">
        <v>1493531</v>
      </c>
      <c r="E555" s="37" t="s">
        <v>277</v>
      </c>
      <c r="F555" s="37" t="s">
        <v>258</v>
      </c>
      <c r="G555" s="37" t="s">
        <v>278</v>
      </c>
      <c r="H555" s="85" t="s">
        <v>231</v>
      </c>
      <c r="I555" s="37" t="s">
        <v>262</v>
      </c>
      <c r="J555" s="37" t="s">
        <v>233</v>
      </c>
      <c r="K555" s="37" t="s">
        <v>234</v>
      </c>
      <c r="L555" s="37" t="s">
        <v>235</v>
      </c>
      <c r="M555" s="37" t="s">
        <v>279</v>
      </c>
      <c r="N555" s="37" t="s">
        <v>280</v>
      </c>
      <c r="O555" s="37" t="s">
        <v>241</v>
      </c>
      <c r="P555" s="37" t="s">
        <v>281</v>
      </c>
      <c r="Q555" s="37" t="s">
        <v>240</v>
      </c>
      <c r="R555" s="38">
        <v>42709</v>
      </c>
      <c r="S555" s="38">
        <v>42741</v>
      </c>
      <c r="T555" s="38">
        <v>42744</v>
      </c>
      <c r="U555" s="36">
        <v>188695504</v>
      </c>
      <c r="V555" s="36">
        <v>33290</v>
      </c>
      <c r="W555" s="36">
        <v>0</v>
      </c>
      <c r="X555" s="36">
        <v>6757</v>
      </c>
      <c r="Y555" s="36">
        <v>0</v>
      </c>
      <c r="Z555" s="36">
        <v>0</v>
      </c>
      <c r="AA555" s="36">
        <v>0</v>
      </c>
      <c r="AB555" s="36">
        <v>0</v>
      </c>
      <c r="AC555" s="36">
        <v>0</v>
      </c>
      <c r="AD555" s="36">
        <v>92</v>
      </c>
      <c r="AE555" s="36">
        <v>98</v>
      </c>
      <c r="AF555" s="36">
        <v>91</v>
      </c>
      <c r="AG555" s="36">
        <v>51</v>
      </c>
      <c r="AH555" s="36">
        <v>82172</v>
      </c>
      <c r="AI555" s="36">
        <v>1264</v>
      </c>
      <c r="AJ555" s="36">
        <v>0</v>
      </c>
      <c r="AK555" s="36">
        <v>2387289</v>
      </c>
      <c r="AL555" s="36"/>
      <c r="AM555" s="36"/>
      <c r="AN555" s="36">
        <v>0</v>
      </c>
      <c r="AO555" s="36"/>
      <c r="AP555" s="36"/>
      <c r="AQ555" s="36">
        <v>0</v>
      </c>
      <c r="AR555" s="36">
        <v>0</v>
      </c>
      <c r="AS555" s="36">
        <v>0</v>
      </c>
      <c r="AT555" s="36">
        <v>49241</v>
      </c>
      <c r="AU555" s="36">
        <v>0</v>
      </c>
      <c r="AV555" s="36">
        <v>0</v>
      </c>
      <c r="AW555" s="36"/>
      <c r="AX555" s="36">
        <v>0</v>
      </c>
      <c r="AY555" s="36">
        <v>60557</v>
      </c>
      <c r="AZ555" s="36">
        <v>295628</v>
      </c>
      <c r="BA555" s="36">
        <v>0</v>
      </c>
      <c r="BB555" s="36">
        <v>0</v>
      </c>
      <c r="BC555" s="36">
        <v>0</v>
      </c>
      <c r="BD555" s="36">
        <v>0</v>
      </c>
      <c r="BE555" s="36">
        <v>0</v>
      </c>
      <c r="BF555" s="36">
        <v>0</v>
      </c>
      <c r="BG555" s="36">
        <v>0</v>
      </c>
      <c r="BH555" s="36">
        <v>0</v>
      </c>
      <c r="BI555" s="36">
        <v>0</v>
      </c>
      <c r="BJ555" s="36">
        <v>0</v>
      </c>
      <c r="BK555" s="36">
        <v>0</v>
      </c>
      <c r="BL555" s="36">
        <v>0</v>
      </c>
      <c r="BM555" s="36">
        <v>0</v>
      </c>
      <c r="BN555" s="36">
        <v>0</v>
      </c>
      <c r="BO555" s="36">
        <v>0</v>
      </c>
      <c r="BP555" s="36">
        <v>0</v>
      </c>
      <c r="BQ555" s="36">
        <v>0</v>
      </c>
      <c r="BR555" s="36">
        <v>0</v>
      </c>
      <c r="BS555" s="36">
        <v>0</v>
      </c>
      <c r="BT555" s="36">
        <v>0</v>
      </c>
      <c r="BU555" s="36">
        <v>0</v>
      </c>
      <c r="BV555" s="36">
        <v>0</v>
      </c>
      <c r="BW555" s="36">
        <v>0</v>
      </c>
      <c r="BX555" s="36">
        <v>0</v>
      </c>
      <c r="BY555" s="36">
        <v>0</v>
      </c>
      <c r="BZ555" s="36">
        <v>0</v>
      </c>
      <c r="CA555" s="36">
        <v>0</v>
      </c>
      <c r="CB555" s="36">
        <v>0</v>
      </c>
      <c r="CC555" s="36">
        <v>0</v>
      </c>
      <c r="CD555" s="36">
        <v>2416933</v>
      </c>
      <c r="CE555" s="36">
        <v>2876150</v>
      </c>
      <c r="CF555" s="36">
        <v>0</v>
      </c>
      <c r="CG555" s="36">
        <v>459217</v>
      </c>
      <c r="CH555" s="36">
        <v>0</v>
      </c>
      <c r="CI555" s="36">
        <v>0</v>
      </c>
      <c r="CJ555" s="36">
        <v>0</v>
      </c>
      <c r="CK555" s="36">
        <v>0</v>
      </c>
      <c r="CL555" s="36">
        <v>459217</v>
      </c>
      <c r="CM555" s="36">
        <v>-2876150</v>
      </c>
      <c r="CN555" s="36">
        <v>0</v>
      </c>
      <c r="CO555" s="36">
        <v>0</v>
      </c>
      <c r="CP555" s="36">
        <v>0</v>
      </c>
      <c r="CQ555" s="36">
        <v>0</v>
      </c>
      <c r="CR555" s="36">
        <v>0</v>
      </c>
      <c r="CS555" s="36">
        <v>0</v>
      </c>
      <c r="CT555" s="36">
        <v>0</v>
      </c>
      <c r="CU555" s="36">
        <v>0</v>
      </c>
      <c r="CV555" s="36">
        <v>0</v>
      </c>
      <c r="CW555" s="36">
        <v>0</v>
      </c>
      <c r="CX555" s="36">
        <v>0</v>
      </c>
      <c r="CY555" s="36">
        <v>0</v>
      </c>
      <c r="CZ555" s="36">
        <v>0</v>
      </c>
      <c r="DA555" s="36">
        <v>0</v>
      </c>
      <c r="DB555" s="36">
        <v>0</v>
      </c>
      <c r="DC555" s="36">
        <v>0</v>
      </c>
      <c r="DD555" s="36">
        <v>0</v>
      </c>
      <c r="DE555" s="36">
        <v>-2876150</v>
      </c>
      <c r="DF555" s="36">
        <v>0</v>
      </c>
      <c r="DG555" s="36">
        <v>0</v>
      </c>
      <c r="DH555" s="36">
        <v>0</v>
      </c>
      <c r="DI555" s="36">
        <v>0</v>
      </c>
      <c r="DJ555" s="36">
        <v>0</v>
      </c>
      <c r="DK555" s="36">
        <v>0</v>
      </c>
      <c r="DL555" s="36">
        <v>0</v>
      </c>
      <c r="DM555" s="36">
        <v>0</v>
      </c>
      <c r="DN555" s="36">
        <v>0</v>
      </c>
      <c r="DO555" s="36">
        <v>0</v>
      </c>
      <c r="DP555" s="36">
        <v>0</v>
      </c>
      <c r="DQ555" s="36">
        <v>0</v>
      </c>
      <c r="DR555" s="36">
        <v>0</v>
      </c>
      <c r="DS555" s="36">
        <v>0</v>
      </c>
      <c r="DT555" s="36">
        <v>0</v>
      </c>
      <c r="DU555" s="36">
        <v>0</v>
      </c>
      <c r="DV555" s="36">
        <v>0</v>
      </c>
      <c r="DW555" s="36">
        <v>0</v>
      </c>
      <c r="DX555" s="36">
        <v>0</v>
      </c>
      <c r="DY555" s="36">
        <v>0</v>
      </c>
      <c r="DZ555" s="36">
        <v>0</v>
      </c>
      <c r="EA555" s="36">
        <v>0</v>
      </c>
      <c r="EB555" s="36">
        <v>0</v>
      </c>
      <c r="EC555" s="36">
        <v>0</v>
      </c>
      <c r="ED555" s="36">
        <v>0</v>
      </c>
      <c r="EE555" s="36">
        <v>0</v>
      </c>
      <c r="EF555" s="36">
        <v>0</v>
      </c>
      <c r="EG555" s="36">
        <v>0</v>
      </c>
      <c r="EH555" s="36">
        <v>0</v>
      </c>
      <c r="EI555" s="36">
        <v>0</v>
      </c>
      <c r="EJ555" s="36">
        <v>0</v>
      </c>
      <c r="EK555" s="36">
        <v>0</v>
      </c>
      <c r="EL555" s="36">
        <v>0</v>
      </c>
      <c r="EM555" s="36">
        <v>0</v>
      </c>
      <c r="EN555" s="36">
        <v>0</v>
      </c>
      <c r="EO555" s="36">
        <v>0</v>
      </c>
      <c r="EP555" s="36">
        <v>0</v>
      </c>
      <c r="EQ555" s="36">
        <v>0</v>
      </c>
      <c r="ER555" s="36">
        <v>0</v>
      </c>
      <c r="ES555" s="36">
        <v>0</v>
      </c>
      <c r="ET555" s="36">
        <v>0</v>
      </c>
      <c r="EU555" s="36">
        <v>0</v>
      </c>
      <c r="EV555" s="36">
        <v>0</v>
      </c>
      <c r="EW555" s="36">
        <v>0</v>
      </c>
      <c r="EX555" s="36">
        <v>0</v>
      </c>
      <c r="EY555" s="36">
        <v>0</v>
      </c>
      <c r="EZ555" s="36">
        <v>0</v>
      </c>
      <c r="FA555" s="36">
        <v>0</v>
      </c>
      <c r="FB555" s="36">
        <v>0</v>
      </c>
      <c r="FC555" s="36">
        <v>0</v>
      </c>
      <c r="FD555" s="36">
        <v>0</v>
      </c>
      <c r="FE555" s="36">
        <v>0</v>
      </c>
      <c r="FF555" s="36">
        <v>0</v>
      </c>
      <c r="FG555" s="36">
        <v>0</v>
      </c>
      <c r="FH555" s="36">
        <v>0</v>
      </c>
      <c r="FI555" s="36">
        <v>0</v>
      </c>
      <c r="FJ555" s="36">
        <v>0</v>
      </c>
      <c r="FK555" s="36">
        <v>0</v>
      </c>
      <c r="FL555" s="36">
        <v>0</v>
      </c>
      <c r="FM555" s="36">
        <v>0</v>
      </c>
      <c r="FN555" s="36">
        <v>0</v>
      </c>
      <c r="FO555" s="36">
        <v>0</v>
      </c>
      <c r="FP555" s="36">
        <v>0</v>
      </c>
      <c r="FQ555" s="36">
        <v>459217</v>
      </c>
      <c r="FR555" s="36">
        <v>0</v>
      </c>
      <c r="FS555" s="37"/>
      <c r="FT555" s="39">
        <f t="shared" si="284"/>
        <v>69052</v>
      </c>
      <c r="FU555" s="39">
        <f t="shared" si="285"/>
        <v>1062</v>
      </c>
      <c r="FV555" s="39">
        <f t="shared" si="286"/>
        <v>0</v>
      </c>
      <c r="FW555" s="39">
        <f t="shared" si="287"/>
        <v>2006125</v>
      </c>
      <c r="FX555" s="39">
        <f t="shared" si="288"/>
        <v>0</v>
      </c>
      <c r="FY555" s="39">
        <f t="shared" si="289"/>
        <v>41379</v>
      </c>
      <c r="FZ555" s="39">
        <f t="shared" si="290"/>
        <v>0</v>
      </c>
      <c r="GA555" s="39">
        <f t="shared" si="291"/>
        <v>50888</v>
      </c>
      <c r="GB555" s="39">
        <f t="shared" si="292"/>
        <v>248427</v>
      </c>
      <c r="GC555" s="39">
        <f t="shared" si="293"/>
        <v>0</v>
      </c>
      <c r="GD555" s="39">
        <f t="shared" si="294"/>
        <v>0</v>
      </c>
      <c r="GE555" s="39">
        <f t="shared" si="295"/>
        <v>0</v>
      </c>
      <c r="GF555" s="39">
        <f t="shared" si="303"/>
        <v>0</v>
      </c>
      <c r="GG555" s="39"/>
      <c r="GH555" s="39">
        <f t="shared" si="296"/>
        <v>0</v>
      </c>
      <c r="GI555" s="39">
        <f t="shared" si="297"/>
        <v>0</v>
      </c>
      <c r="GJ555" s="39">
        <f t="shared" si="304"/>
        <v>2416933</v>
      </c>
      <c r="GK555" s="39"/>
      <c r="GL555" s="39">
        <f t="shared" si="298"/>
        <v>0</v>
      </c>
      <c r="GM555" s="39"/>
      <c r="GN555" s="39">
        <f t="shared" si="283"/>
        <v>0</v>
      </c>
      <c r="GO555" s="40">
        <f t="shared" si="299"/>
        <v>459217</v>
      </c>
      <c r="GP555" s="40">
        <f t="shared" si="300"/>
        <v>2876150</v>
      </c>
      <c r="GQ555" s="40">
        <f t="shared" si="301"/>
        <v>2876150</v>
      </c>
      <c r="GR555" s="39" t="str">
        <f>IFERROR(VLOOKUP(CONCATENATE(C555,R555,S555),'Clientes Afectados'!$L$4:$M$249,2,0),"NO")</f>
        <v>NO</v>
      </c>
      <c r="GS555" s="64">
        <f t="shared" si="282"/>
        <v>32</v>
      </c>
      <c r="GT555" s="39" t="e">
        <f>+IF(GS555&gt;#REF!,"SI","NO")</f>
        <v>#REF!</v>
      </c>
    </row>
    <row r="556" spans="1:202" x14ac:dyDescent="0.25">
      <c r="A556" s="35">
        <v>42736</v>
      </c>
      <c r="B556" s="36">
        <v>1594986</v>
      </c>
      <c r="C556" s="36">
        <v>2510800</v>
      </c>
      <c r="D556" s="36">
        <v>2510800</v>
      </c>
      <c r="E556" s="37" t="s">
        <v>353</v>
      </c>
      <c r="F556" s="37" t="s">
        <v>305</v>
      </c>
      <c r="G556" s="37" t="s">
        <v>341</v>
      </c>
      <c r="H556" s="85" t="s">
        <v>231</v>
      </c>
      <c r="I556" s="37" t="s">
        <v>232</v>
      </c>
      <c r="J556" s="37" t="s">
        <v>233</v>
      </c>
      <c r="K556" s="37" t="s">
        <v>234</v>
      </c>
      <c r="L556" s="37" t="s">
        <v>235</v>
      </c>
      <c r="M556" s="37" t="s">
        <v>279</v>
      </c>
      <c r="N556" s="37" t="s">
        <v>330</v>
      </c>
      <c r="O556" s="37" t="s">
        <v>330</v>
      </c>
      <c r="P556" s="37" t="s">
        <v>239</v>
      </c>
      <c r="Q556" s="37" t="s">
        <v>240</v>
      </c>
      <c r="R556" s="38">
        <v>42709</v>
      </c>
      <c r="S556" s="38">
        <v>42741</v>
      </c>
      <c r="T556" s="38">
        <v>42744</v>
      </c>
      <c r="U556" s="36">
        <v>188695504</v>
      </c>
      <c r="V556" s="36">
        <v>89686</v>
      </c>
      <c r="W556" s="36">
        <v>0</v>
      </c>
      <c r="X556" s="36">
        <v>12536</v>
      </c>
      <c r="Y556" s="36">
        <v>0</v>
      </c>
      <c r="Z556" s="36">
        <v>0</v>
      </c>
      <c r="AA556" s="36">
        <v>0</v>
      </c>
      <c r="AB556" s="36">
        <v>0</v>
      </c>
      <c r="AC556" s="36">
        <v>0</v>
      </c>
      <c r="AD556" s="36">
        <v>208</v>
      </c>
      <c r="AE556" s="36">
        <v>215</v>
      </c>
      <c r="AF556" s="36">
        <v>208</v>
      </c>
      <c r="AG556" s="36">
        <v>168</v>
      </c>
      <c r="AH556" s="36">
        <v>0</v>
      </c>
      <c r="AI556" s="36">
        <v>1264</v>
      </c>
      <c r="AJ556" s="36">
        <v>0</v>
      </c>
      <c r="AK556" s="36">
        <v>6431554</v>
      </c>
      <c r="AL556" s="36"/>
      <c r="AM556" s="36"/>
      <c r="AN556" s="36">
        <v>0</v>
      </c>
      <c r="AO556" s="36"/>
      <c r="AP556" s="36"/>
      <c r="AQ556" s="36">
        <v>0</v>
      </c>
      <c r="AR556" s="36">
        <v>0</v>
      </c>
      <c r="AS556" s="36">
        <v>0</v>
      </c>
      <c r="AT556" s="36">
        <v>132661</v>
      </c>
      <c r="AU556" s="36">
        <v>0</v>
      </c>
      <c r="AV556" s="36">
        <v>0</v>
      </c>
      <c r="AW556" s="36"/>
      <c r="AX556" s="36">
        <v>0</v>
      </c>
      <c r="AY556" s="36">
        <v>133163</v>
      </c>
      <c r="AZ556" s="36">
        <v>964380</v>
      </c>
      <c r="BA556" s="36">
        <v>0</v>
      </c>
      <c r="BB556" s="36">
        <v>0</v>
      </c>
      <c r="BC556" s="36">
        <v>0</v>
      </c>
      <c r="BD556" s="36">
        <v>0</v>
      </c>
      <c r="BE556" s="36">
        <v>0</v>
      </c>
      <c r="BF556" s="36">
        <v>0</v>
      </c>
      <c r="BG556" s="36">
        <v>0</v>
      </c>
      <c r="BH556" s="36">
        <v>0</v>
      </c>
      <c r="BI556" s="36">
        <v>0</v>
      </c>
      <c r="BJ556" s="36">
        <v>0</v>
      </c>
      <c r="BK556" s="36">
        <v>0</v>
      </c>
      <c r="BL556" s="36">
        <v>0</v>
      </c>
      <c r="BM556" s="36">
        <v>0</v>
      </c>
      <c r="BN556" s="36">
        <v>0</v>
      </c>
      <c r="BO556" s="36">
        <v>0</v>
      </c>
      <c r="BP556" s="36">
        <v>0</v>
      </c>
      <c r="BQ556" s="36">
        <v>0</v>
      </c>
      <c r="BR556" s="36">
        <v>0</v>
      </c>
      <c r="BS556" s="36">
        <v>0</v>
      </c>
      <c r="BT556" s="36">
        <v>0</v>
      </c>
      <c r="BU556" s="36">
        <v>0</v>
      </c>
      <c r="BV556" s="36">
        <v>0</v>
      </c>
      <c r="BW556" s="36">
        <v>0</v>
      </c>
      <c r="BX556" s="36">
        <v>0</v>
      </c>
      <c r="BY556" s="36">
        <v>0</v>
      </c>
      <c r="BZ556" s="36">
        <v>0</v>
      </c>
      <c r="CA556" s="36">
        <v>0</v>
      </c>
      <c r="CB556" s="36">
        <v>0</v>
      </c>
      <c r="CC556" s="36">
        <v>0</v>
      </c>
      <c r="CD556" s="36">
        <v>6439514</v>
      </c>
      <c r="CE556" s="36">
        <v>7663022</v>
      </c>
      <c r="CF556" s="36">
        <v>0</v>
      </c>
      <c r="CG556" s="36">
        <v>1223508</v>
      </c>
      <c r="CH556" s="36">
        <v>0</v>
      </c>
      <c r="CI556" s="36">
        <v>0</v>
      </c>
      <c r="CJ556" s="36">
        <v>0</v>
      </c>
      <c r="CK556" s="36">
        <v>0</v>
      </c>
      <c r="CL556" s="36">
        <v>1223508</v>
      </c>
      <c r="CM556" s="36">
        <v>-7663022</v>
      </c>
      <c r="CN556" s="36">
        <v>0</v>
      </c>
      <c r="CO556" s="36">
        <v>0</v>
      </c>
      <c r="CP556" s="36">
        <v>0</v>
      </c>
      <c r="CQ556" s="36">
        <v>0</v>
      </c>
      <c r="CR556" s="36">
        <v>0</v>
      </c>
      <c r="CS556" s="36">
        <v>0</v>
      </c>
      <c r="CT556" s="36">
        <v>0</v>
      </c>
      <c r="CU556" s="36">
        <v>0</v>
      </c>
      <c r="CV556" s="36">
        <v>0</v>
      </c>
      <c r="CW556" s="36">
        <v>0</v>
      </c>
      <c r="CX556" s="36">
        <v>0</v>
      </c>
      <c r="CY556" s="36">
        <v>0</v>
      </c>
      <c r="CZ556" s="36">
        <v>0</v>
      </c>
      <c r="DA556" s="36">
        <v>0</v>
      </c>
      <c r="DB556" s="36">
        <v>0</v>
      </c>
      <c r="DC556" s="36">
        <v>0</v>
      </c>
      <c r="DD556" s="36">
        <v>0</v>
      </c>
      <c r="DE556" s="36">
        <v>-7663022</v>
      </c>
      <c r="DF556" s="36">
        <v>0</v>
      </c>
      <c r="DG556" s="36">
        <v>0</v>
      </c>
      <c r="DH556" s="36">
        <v>0</v>
      </c>
      <c r="DI556" s="36">
        <v>0</v>
      </c>
      <c r="DJ556" s="36">
        <v>0</v>
      </c>
      <c r="DK556" s="36">
        <v>0</v>
      </c>
      <c r="DL556" s="36">
        <v>0</v>
      </c>
      <c r="DM556" s="36">
        <v>0</v>
      </c>
      <c r="DN556" s="36">
        <v>0</v>
      </c>
      <c r="DO556" s="36">
        <v>0</v>
      </c>
      <c r="DP556" s="36">
        <v>0</v>
      </c>
      <c r="DQ556" s="36">
        <v>0</v>
      </c>
      <c r="DR556" s="36">
        <v>0</v>
      </c>
      <c r="DS556" s="36">
        <v>0</v>
      </c>
      <c r="DT556" s="36">
        <v>0</v>
      </c>
      <c r="DU556" s="36">
        <v>0</v>
      </c>
      <c r="DV556" s="36">
        <v>0</v>
      </c>
      <c r="DW556" s="36">
        <v>0</v>
      </c>
      <c r="DX556" s="36">
        <v>0</v>
      </c>
      <c r="DY556" s="36">
        <v>0</v>
      </c>
      <c r="DZ556" s="36">
        <v>0</v>
      </c>
      <c r="EA556" s="36">
        <v>0</v>
      </c>
      <c r="EB556" s="36">
        <v>0</v>
      </c>
      <c r="EC556" s="36">
        <v>0</v>
      </c>
      <c r="ED556" s="36">
        <v>0</v>
      </c>
      <c r="EE556" s="36">
        <v>0</v>
      </c>
      <c r="EF556" s="36">
        <v>0</v>
      </c>
      <c r="EG556" s="36">
        <v>0</v>
      </c>
      <c r="EH556" s="36">
        <v>0</v>
      </c>
      <c r="EI556" s="36">
        <v>0</v>
      </c>
      <c r="EJ556" s="36">
        <v>0</v>
      </c>
      <c r="EK556" s="36">
        <v>0</v>
      </c>
      <c r="EL556" s="36">
        <v>0</v>
      </c>
      <c r="EM556" s="36">
        <v>0</v>
      </c>
      <c r="EN556" s="36">
        <v>0</v>
      </c>
      <c r="EO556" s="36">
        <v>0</v>
      </c>
      <c r="EP556" s="36">
        <v>0</v>
      </c>
      <c r="EQ556" s="36">
        <v>0</v>
      </c>
      <c r="ER556" s="36">
        <v>0</v>
      </c>
      <c r="ES556" s="36">
        <v>0</v>
      </c>
      <c r="ET556" s="36">
        <v>0</v>
      </c>
      <c r="EU556" s="36">
        <v>0</v>
      </c>
      <c r="EV556" s="36">
        <v>0</v>
      </c>
      <c r="EW556" s="36">
        <v>0</v>
      </c>
      <c r="EX556" s="36">
        <v>0</v>
      </c>
      <c r="EY556" s="36">
        <v>0</v>
      </c>
      <c r="EZ556" s="36">
        <v>0</v>
      </c>
      <c r="FA556" s="36">
        <v>0</v>
      </c>
      <c r="FB556" s="36">
        <v>0</v>
      </c>
      <c r="FC556" s="36">
        <v>0</v>
      </c>
      <c r="FD556" s="36">
        <v>0</v>
      </c>
      <c r="FE556" s="36">
        <v>0</v>
      </c>
      <c r="FF556" s="36">
        <v>0</v>
      </c>
      <c r="FG556" s="36">
        <v>0</v>
      </c>
      <c r="FH556" s="36">
        <v>0</v>
      </c>
      <c r="FI556" s="36">
        <v>0</v>
      </c>
      <c r="FJ556" s="36">
        <v>0</v>
      </c>
      <c r="FK556" s="36">
        <v>0</v>
      </c>
      <c r="FL556" s="36">
        <v>0</v>
      </c>
      <c r="FM556" s="36">
        <v>0</v>
      </c>
      <c r="FN556" s="36">
        <v>0</v>
      </c>
      <c r="FO556" s="36">
        <v>0</v>
      </c>
      <c r="FP556" s="36">
        <v>0</v>
      </c>
      <c r="FQ556" s="36">
        <v>1223508</v>
      </c>
      <c r="FR556" s="36">
        <v>0</v>
      </c>
      <c r="FS556" s="37"/>
      <c r="FT556" s="39">
        <f t="shared" si="284"/>
        <v>0</v>
      </c>
      <c r="FU556" s="39">
        <f t="shared" si="285"/>
        <v>1062</v>
      </c>
      <c r="FV556" s="39">
        <f t="shared" si="286"/>
        <v>0</v>
      </c>
      <c r="FW556" s="39">
        <f t="shared" si="287"/>
        <v>5404667</v>
      </c>
      <c r="FX556" s="39">
        <f t="shared" si="288"/>
        <v>0</v>
      </c>
      <c r="FY556" s="39">
        <f t="shared" si="289"/>
        <v>111480</v>
      </c>
      <c r="FZ556" s="39">
        <f t="shared" si="290"/>
        <v>0</v>
      </c>
      <c r="GA556" s="39">
        <f t="shared" si="291"/>
        <v>111902</v>
      </c>
      <c r="GB556" s="39">
        <f t="shared" si="292"/>
        <v>810403</v>
      </c>
      <c r="GC556" s="39">
        <f t="shared" si="293"/>
        <v>0</v>
      </c>
      <c r="GD556" s="39">
        <f t="shared" si="294"/>
        <v>0</v>
      </c>
      <c r="GE556" s="39">
        <f t="shared" si="295"/>
        <v>0</v>
      </c>
      <c r="GF556" s="39">
        <f t="shared" si="303"/>
        <v>0</v>
      </c>
      <c r="GG556" s="39"/>
      <c r="GH556" s="39">
        <f t="shared" si="296"/>
        <v>0</v>
      </c>
      <c r="GI556" s="39">
        <f t="shared" si="297"/>
        <v>0</v>
      </c>
      <c r="GJ556" s="39">
        <f t="shared" si="304"/>
        <v>6439514</v>
      </c>
      <c r="GK556" s="39"/>
      <c r="GL556" s="39">
        <f t="shared" si="298"/>
        <v>0</v>
      </c>
      <c r="GM556" s="39"/>
      <c r="GN556" s="39">
        <f t="shared" si="283"/>
        <v>0</v>
      </c>
      <c r="GO556" s="40">
        <f t="shared" si="299"/>
        <v>1223508</v>
      </c>
      <c r="GP556" s="40">
        <f t="shared" si="300"/>
        <v>7663022</v>
      </c>
      <c r="GQ556" s="40">
        <f t="shared" si="301"/>
        <v>7663022</v>
      </c>
      <c r="GR556" s="39" t="str">
        <f>IFERROR(VLOOKUP(CONCATENATE(C556,R556,S556),'Clientes Afectados'!$L$4:$M$249,2,0),"NO")</f>
        <v>NO</v>
      </c>
      <c r="GS556" s="64">
        <f t="shared" si="282"/>
        <v>32</v>
      </c>
      <c r="GT556" s="39" t="e">
        <f>+IF(GS556&gt;#REF!,"SI","NO")</f>
        <v>#REF!</v>
      </c>
    </row>
    <row r="557" spans="1:202" x14ac:dyDescent="0.25">
      <c r="A557" s="35">
        <v>42736</v>
      </c>
      <c r="B557" s="36">
        <v>1594986</v>
      </c>
      <c r="C557" s="36">
        <v>2797207</v>
      </c>
      <c r="D557" s="36">
        <v>2797207</v>
      </c>
      <c r="E557" s="37" t="s">
        <v>282</v>
      </c>
      <c r="F557" s="37" t="s">
        <v>305</v>
      </c>
      <c r="G557" s="37" t="s">
        <v>284</v>
      </c>
      <c r="H557" s="85" t="s">
        <v>285</v>
      </c>
      <c r="I557" s="37" t="s">
        <v>286</v>
      </c>
      <c r="J557" s="37" t="s">
        <v>233</v>
      </c>
      <c r="K557" s="37" t="s">
        <v>234</v>
      </c>
      <c r="L557" s="37" t="s">
        <v>235</v>
      </c>
      <c r="M557" s="37" t="s">
        <v>245</v>
      </c>
      <c r="N557" s="37" t="s">
        <v>246</v>
      </c>
      <c r="O557" s="37" t="s">
        <v>246</v>
      </c>
      <c r="P557" s="37" t="s">
        <v>281</v>
      </c>
      <c r="Q557" s="37" t="s">
        <v>240</v>
      </c>
      <c r="R557" s="38">
        <v>42709</v>
      </c>
      <c r="S557" s="38">
        <v>42741</v>
      </c>
      <c r="T557" s="38">
        <v>42744</v>
      </c>
      <c r="U557" s="36">
        <v>188695504</v>
      </c>
      <c r="V557" s="36">
        <v>28212</v>
      </c>
      <c r="W557" s="36">
        <v>0</v>
      </c>
      <c r="X557" s="36">
        <v>8401</v>
      </c>
      <c r="Y557" s="36">
        <v>0</v>
      </c>
      <c r="Z557" s="36">
        <v>0</v>
      </c>
      <c r="AA557" s="36">
        <v>0</v>
      </c>
      <c r="AB557" s="36">
        <v>0</v>
      </c>
      <c r="AC557" s="36">
        <v>0</v>
      </c>
      <c r="AD557" s="36">
        <v>43</v>
      </c>
      <c r="AE557" s="36">
        <v>44</v>
      </c>
      <c r="AF557" s="36">
        <v>42</v>
      </c>
      <c r="AG557" s="36">
        <v>43</v>
      </c>
      <c r="AH557" s="36">
        <v>0</v>
      </c>
      <c r="AI557" s="36">
        <v>1264</v>
      </c>
      <c r="AJ557" s="36">
        <v>0</v>
      </c>
      <c r="AK557" s="36">
        <v>2131783</v>
      </c>
      <c r="AL557" s="36"/>
      <c r="AM557" s="36"/>
      <c r="AN557" s="36">
        <v>0</v>
      </c>
      <c r="AO557" s="36"/>
      <c r="AP557" s="36"/>
      <c r="AQ557" s="36">
        <v>0</v>
      </c>
      <c r="AR557" s="36">
        <v>0</v>
      </c>
      <c r="AS557" s="36">
        <v>0</v>
      </c>
      <c r="AT557" s="36">
        <v>41731</v>
      </c>
      <c r="AU557" s="36">
        <v>0</v>
      </c>
      <c r="AV557" s="36">
        <v>0</v>
      </c>
      <c r="AW557" s="36"/>
      <c r="AX557" s="36">
        <v>0</v>
      </c>
      <c r="AY557" s="36">
        <v>85492</v>
      </c>
      <c r="AZ557" s="36">
        <v>373535</v>
      </c>
      <c r="BA557" s="36">
        <v>0</v>
      </c>
      <c r="BB557" s="36">
        <v>0</v>
      </c>
      <c r="BC557" s="36">
        <v>0</v>
      </c>
      <c r="BD557" s="36">
        <v>0</v>
      </c>
      <c r="BE557" s="36">
        <v>0</v>
      </c>
      <c r="BF557" s="36">
        <v>0</v>
      </c>
      <c r="BG557" s="36">
        <v>0</v>
      </c>
      <c r="BH557" s="36">
        <v>0</v>
      </c>
      <c r="BI557" s="36">
        <v>0</v>
      </c>
      <c r="BJ557" s="36">
        <v>0</v>
      </c>
      <c r="BK557" s="36">
        <v>0</v>
      </c>
      <c r="BL557" s="36">
        <v>0</v>
      </c>
      <c r="BM557" s="36">
        <v>0</v>
      </c>
      <c r="BN557" s="36">
        <v>0</v>
      </c>
      <c r="BO557" s="36">
        <v>0</v>
      </c>
      <c r="BP557" s="36">
        <v>0</v>
      </c>
      <c r="BQ557" s="36">
        <v>0</v>
      </c>
      <c r="BR557" s="36">
        <v>0</v>
      </c>
      <c r="BS557" s="36">
        <v>0</v>
      </c>
      <c r="BT557" s="36">
        <v>0</v>
      </c>
      <c r="BU557" s="36">
        <v>0</v>
      </c>
      <c r="BV557" s="36">
        <v>0</v>
      </c>
      <c r="BW557" s="36">
        <v>0</v>
      </c>
      <c r="BX557" s="36">
        <v>0</v>
      </c>
      <c r="BY557" s="36">
        <v>0</v>
      </c>
      <c r="BZ557" s="36">
        <v>0</v>
      </c>
      <c r="CA557" s="36">
        <v>0</v>
      </c>
      <c r="CB557" s="36">
        <v>0</v>
      </c>
      <c r="CC557" s="36">
        <v>0</v>
      </c>
      <c r="CD557" s="36">
        <v>2213281</v>
      </c>
      <c r="CE557" s="36">
        <v>2633804</v>
      </c>
      <c r="CF557" s="36">
        <v>0</v>
      </c>
      <c r="CG557" s="36">
        <v>420523</v>
      </c>
      <c r="CH557" s="36">
        <v>0</v>
      </c>
      <c r="CI557" s="36">
        <v>0</v>
      </c>
      <c r="CJ557" s="36">
        <v>0</v>
      </c>
      <c r="CK557" s="36">
        <v>0</v>
      </c>
      <c r="CL557" s="36">
        <v>420523</v>
      </c>
      <c r="CM557" s="36">
        <v>-2633804</v>
      </c>
      <c r="CN557" s="36">
        <v>0</v>
      </c>
      <c r="CO557" s="36">
        <v>0</v>
      </c>
      <c r="CP557" s="36">
        <v>0</v>
      </c>
      <c r="CQ557" s="36">
        <v>0</v>
      </c>
      <c r="CR557" s="36">
        <v>0</v>
      </c>
      <c r="CS557" s="36">
        <v>0</v>
      </c>
      <c r="CT557" s="36">
        <v>0</v>
      </c>
      <c r="CU557" s="36">
        <v>0</v>
      </c>
      <c r="CV557" s="36">
        <v>0</v>
      </c>
      <c r="CW557" s="36">
        <v>0</v>
      </c>
      <c r="CX557" s="36">
        <v>0</v>
      </c>
      <c r="CY557" s="36">
        <v>0</v>
      </c>
      <c r="CZ557" s="36">
        <v>0</v>
      </c>
      <c r="DA557" s="36">
        <v>0</v>
      </c>
      <c r="DB557" s="36">
        <v>0</v>
      </c>
      <c r="DC557" s="36">
        <v>0</v>
      </c>
      <c r="DD557" s="36">
        <v>0</v>
      </c>
      <c r="DE557" s="36">
        <v>-2633804</v>
      </c>
      <c r="DF557" s="36">
        <v>0</v>
      </c>
      <c r="DG557" s="36">
        <v>0</v>
      </c>
      <c r="DH557" s="36">
        <v>0</v>
      </c>
      <c r="DI557" s="36">
        <v>0</v>
      </c>
      <c r="DJ557" s="36">
        <v>0</v>
      </c>
      <c r="DK557" s="36">
        <v>0</v>
      </c>
      <c r="DL557" s="36">
        <v>0</v>
      </c>
      <c r="DM557" s="36">
        <v>0</v>
      </c>
      <c r="DN557" s="36">
        <v>0</v>
      </c>
      <c r="DO557" s="36">
        <v>0</v>
      </c>
      <c r="DP557" s="36">
        <v>0</v>
      </c>
      <c r="DQ557" s="36">
        <v>0</v>
      </c>
      <c r="DR557" s="36">
        <v>0</v>
      </c>
      <c r="DS557" s="36">
        <v>0</v>
      </c>
      <c r="DT557" s="36">
        <v>0</v>
      </c>
      <c r="DU557" s="36">
        <v>0</v>
      </c>
      <c r="DV557" s="36">
        <v>0</v>
      </c>
      <c r="DW557" s="36">
        <v>0</v>
      </c>
      <c r="DX557" s="36">
        <v>0</v>
      </c>
      <c r="DY557" s="36">
        <v>0</v>
      </c>
      <c r="DZ557" s="36">
        <v>0</v>
      </c>
      <c r="EA557" s="36">
        <v>0</v>
      </c>
      <c r="EB557" s="36">
        <v>0</v>
      </c>
      <c r="EC557" s="36">
        <v>0</v>
      </c>
      <c r="ED557" s="36">
        <v>0</v>
      </c>
      <c r="EE557" s="36">
        <v>0</v>
      </c>
      <c r="EF557" s="36">
        <v>0</v>
      </c>
      <c r="EG557" s="36">
        <v>0</v>
      </c>
      <c r="EH557" s="36">
        <v>0</v>
      </c>
      <c r="EI557" s="36">
        <v>0</v>
      </c>
      <c r="EJ557" s="36">
        <v>0</v>
      </c>
      <c r="EK557" s="36">
        <v>0</v>
      </c>
      <c r="EL557" s="36">
        <v>0</v>
      </c>
      <c r="EM557" s="36">
        <v>0</v>
      </c>
      <c r="EN557" s="36">
        <v>0</v>
      </c>
      <c r="EO557" s="36">
        <v>0</v>
      </c>
      <c r="EP557" s="36">
        <v>0</v>
      </c>
      <c r="EQ557" s="36">
        <v>0</v>
      </c>
      <c r="ER557" s="36">
        <v>0</v>
      </c>
      <c r="ES557" s="36">
        <v>0</v>
      </c>
      <c r="ET557" s="36">
        <v>0</v>
      </c>
      <c r="EU557" s="36">
        <v>0</v>
      </c>
      <c r="EV557" s="36">
        <v>0</v>
      </c>
      <c r="EW557" s="36">
        <v>0</v>
      </c>
      <c r="EX557" s="36">
        <v>0</v>
      </c>
      <c r="EY557" s="36">
        <v>0</v>
      </c>
      <c r="EZ557" s="36">
        <v>0</v>
      </c>
      <c r="FA557" s="36">
        <v>0</v>
      </c>
      <c r="FB557" s="36">
        <v>0</v>
      </c>
      <c r="FC557" s="36">
        <v>0</v>
      </c>
      <c r="FD557" s="36">
        <v>0</v>
      </c>
      <c r="FE557" s="36">
        <v>0</v>
      </c>
      <c r="FF557" s="36">
        <v>0</v>
      </c>
      <c r="FG557" s="36">
        <v>0</v>
      </c>
      <c r="FH557" s="36">
        <v>0</v>
      </c>
      <c r="FI557" s="36">
        <v>0</v>
      </c>
      <c r="FJ557" s="36">
        <v>0</v>
      </c>
      <c r="FK557" s="36">
        <v>0</v>
      </c>
      <c r="FL557" s="36">
        <v>0</v>
      </c>
      <c r="FM557" s="36">
        <v>0</v>
      </c>
      <c r="FN557" s="36">
        <v>0</v>
      </c>
      <c r="FO557" s="36">
        <v>0</v>
      </c>
      <c r="FP557" s="36">
        <v>0</v>
      </c>
      <c r="FQ557" s="36">
        <v>420523</v>
      </c>
      <c r="FR557" s="36">
        <v>0</v>
      </c>
      <c r="FS557" s="37"/>
      <c r="FT557" s="39">
        <f t="shared" si="284"/>
        <v>0</v>
      </c>
      <c r="FU557" s="39">
        <f t="shared" si="285"/>
        <v>1062</v>
      </c>
      <c r="FV557" s="39">
        <f t="shared" si="286"/>
        <v>0</v>
      </c>
      <c r="FW557" s="39">
        <f t="shared" si="287"/>
        <v>1791414</v>
      </c>
      <c r="FX557" s="39">
        <f t="shared" si="288"/>
        <v>0</v>
      </c>
      <c r="FY557" s="39">
        <f t="shared" si="289"/>
        <v>35068</v>
      </c>
      <c r="FZ557" s="39">
        <f t="shared" si="290"/>
        <v>0</v>
      </c>
      <c r="GA557" s="39">
        <f t="shared" si="291"/>
        <v>71842</v>
      </c>
      <c r="GB557" s="39">
        <f t="shared" si="292"/>
        <v>313895</v>
      </c>
      <c r="GC557" s="39">
        <f t="shared" si="293"/>
        <v>0</v>
      </c>
      <c r="GD557" s="39">
        <f t="shared" si="294"/>
        <v>0</v>
      </c>
      <c r="GE557" s="39">
        <f t="shared" si="295"/>
        <v>0</v>
      </c>
      <c r="GF557" s="39">
        <f t="shared" si="303"/>
        <v>0</v>
      </c>
      <c r="GG557" s="39"/>
      <c r="GH557" s="39">
        <f t="shared" si="296"/>
        <v>0</v>
      </c>
      <c r="GI557" s="39">
        <f t="shared" si="297"/>
        <v>0</v>
      </c>
      <c r="GJ557" s="39">
        <f t="shared" si="304"/>
        <v>2213281</v>
      </c>
      <c r="GK557" s="39"/>
      <c r="GL557" s="39">
        <f t="shared" si="298"/>
        <v>0</v>
      </c>
      <c r="GM557" s="39"/>
      <c r="GN557" s="39">
        <f t="shared" si="283"/>
        <v>0</v>
      </c>
      <c r="GO557" s="40">
        <f t="shared" si="299"/>
        <v>420523</v>
      </c>
      <c r="GP557" s="40">
        <f t="shared" si="300"/>
        <v>2633804</v>
      </c>
      <c r="GQ557" s="40">
        <f t="shared" si="301"/>
        <v>2633804</v>
      </c>
      <c r="GR557" s="39" t="str">
        <f>IFERROR(VLOOKUP(CONCATENATE(C557,R557,S557),'Clientes Afectados'!$L$4:$M$249,2,0),"NO")</f>
        <v>NO</v>
      </c>
      <c r="GS557" s="64">
        <f t="shared" si="282"/>
        <v>32</v>
      </c>
      <c r="GT557" s="39" t="e">
        <f>+IF(GS557&gt;#REF!,"SI","NO")</f>
        <v>#REF!</v>
      </c>
    </row>
    <row r="558" spans="1:202" x14ac:dyDescent="0.25">
      <c r="A558" s="35">
        <v>42705</v>
      </c>
      <c r="B558" s="36">
        <v>1594986</v>
      </c>
      <c r="C558" s="36">
        <v>532954</v>
      </c>
      <c r="D558" s="36">
        <v>532954</v>
      </c>
      <c r="E558" s="37" t="s">
        <v>342</v>
      </c>
      <c r="F558" s="37" t="s">
        <v>229</v>
      </c>
      <c r="G558" s="37" t="s">
        <v>309</v>
      </c>
      <c r="H558" s="85" t="s">
        <v>231</v>
      </c>
      <c r="I558" s="37" t="s">
        <v>310</v>
      </c>
      <c r="J558" s="37" t="s">
        <v>233</v>
      </c>
      <c r="K558" s="37" t="s">
        <v>234</v>
      </c>
      <c r="L558" s="37" t="s">
        <v>235</v>
      </c>
      <c r="M558" s="37" t="s">
        <v>311</v>
      </c>
      <c r="N558" s="37" t="s">
        <v>236</v>
      </c>
      <c r="O558" s="37" t="s">
        <v>236</v>
      </c>
      <c r="P558" s="37" t="s">
        <v>239</v>
      </c>
      <c r="Q558" s="37" t="s">
        <v>240</v>
      </c>
      <c r="R558" s="38">
        <v>42681</v>
      </c>
      <c r="S558" s="38">
        <v>42709</v>
      </c>
      <c r="T558" s="38">
        <v>42711</v>
      </c>
      <c r="U558" s="36">
        <v>187132481</v>
      </c>
      <c r="V558" s="36">
        <v>68034</v>
      </c>
      <c r="W558" s="36">
        <v>0</v>
      </c>
      <c r="X558" s="36">
        <v>15418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163</v>
      </c>
      <c r="AE558" s="36">
        <v>244</v>
      </c>
      <c r="AF558" s="36">
        <v>162</v>
      </c>
      <c r="AG558" s="36">
        <v>209</v>
      </c>
      <c r="AH558" s="36">
        <v>119970</v>
      </c>
      <c r="AI558" s="36">
        <v>1260</v>
      </c>
      <c r="AJ558" s="36">
        <v>0</v>
      </c>
      <c r="AK558" s="36">
        <v>4878848</v>
      </c>
      <c r="AL558" s="36">
        <v>0</v>
      </c>
      <c r="AM558" s="36">
        <v>0</v>
      </c>
      <c r="AN558" s="36">
        <v>0</v>
      </c>
      <c r="AO558" s="36">
        <v>0</v>
      </c>
      <c r="AP558" s="36">
        <v>0</v>
      </c>
      <c r="AQ558" s="36">
        <v>0</v>
      </c>
      <c r="AR558" s="36">
        <v>0</v>
      </c>
      <c r="AS558" s="36">
        <v>0</v>
      </c>
      <c r="AT558" s="36">
        <v>100634</v>
      </c>
      <c r="AU558" s="36">
        <v>0</v>
      </c>
      <c r="AV558" s="36">
        <v>0</v>
      </c>
      <c r="AW558" s="36">
        <v>0</v>
      </c>
      <c r="AX558" s="36">
        <v>0</v>
      </c>
      <c r="AY558" s="36">
        <v>150705</v>
      </c>
      <c r="AZ558" s="36">
        <v>1202233</v>
      </c>
      <c r="BA558" s="36">
        <v>0</v>
      </c>
      <c r="BB558" s="36">
        <v>0</v>
      </c>
      <c r="BC558" s="36">
        <v>0</v>
      </c>
      <c r="BD558" s="36">
        <v>0</v>
      </c>
      <c r="BE558" s="36">
        <v>0</v>
      </c>
      <c r="BF558" s="36">
        <v>0</v>
      </c>
      <c r="BG558" s="36">
        <v>0</v>
      </c>
      <c r="BH558" s="36">
        <v>0</v>
      </c>
      <c r="BI558" s="36">
        <v>0</v>
      </c>
      <c r="BJ558" s="36">
        <v>0</v>
      </c>
      <c r="BK558" s="36">
        <v>0</v>
      </c>
      <c r="BL558" s="36">
        <v>0</v>
      </c>
      <c r="BM558" s="36">
        <v>0</v>
      </c>
      <c r="BN558" s="36">
        <v>0</v>
      </c>
      <c r="BO558" s="36">
        <v>0</v>
      </c>
      <c r="BP558" s="36">
        <v>0</v>
      </c>
      <c r="BQ558" s="36">
        <v>0</v>
      </c>
      <c r="BR558" s="36">
        <v>0</v>
      </c>
      <c r="BS558" s="36">
        <v>0</v>
      </c>
      <c r="BT558" s="36">
        <v>0</v>
      </c>
      <c r="BU558" s="36">
        <v>0</v>
      </c>
      <c r="BV558" s="36">
        <v>0</v>
      </c>
      <c r="BW558" s="36">
        <v>0</v>
      </c>
      <c r="BX558" s="36">
        <v>0</v>
      </c>
      <c r="BY558" s="36">
        <v>0</v>
      </c>
      <c r="BZ558" s="36">
        <v>0</v>
      </c>
      <c r="CA558" s="36">
        <v>0</v>
      </c>
      <c r="CB558" s="36">
        <v>0</v>
      </c>
      <c r="CC558" s="36">
        <v>0</v>
      </c>
      <c r="CD558" s="36">
        <v>5423235</v>
      </c>
      <c r="CE558" s="36">
        <v>6453650</v>
      </c>
      <c r="CF558" s="36">
        <v>0</v>
      </c>
      <c r="CG558" s="36">
        <v>1030415</v>
      </c>
      <c r="CH558" s="36">
        <v>0</v>
      </c>
      <c r="CI558" s="36">
        <v>0</v>
      </c>
      <c r="CJ558" s="36">
        <v>0</v>
      </c>
      <c r="CK558" s="36">
        <v>0</v>
      </c>
      <c r="CL558" s="36">
        <v>1030415</v>
      </c>
      <c r="CM558" s="36">
        <v>-6453650</v>
      </c>
      <c r="CN558" s="36">
        <v>0</v>
      </c>
      <c r="CO558" s="36">
        <v>0</v>
      </c>
      <c r="CP558" s="36">
        <v>0</v>
      </c>
      <c r="CQ558" s="36">
        <v>0</v>
      </c>
      <c r="CR558" s="36">
        <v>0</v>
      </c>
      <c r="CS558" s="36">
        <v>0</v>
      </c>
      <c r="CT558" s="36">
        <v>0</v>
      </c>
      <c r="CU558" s="36">
        <v>0</v>
      </c>
      <c r="CV558" s="36">
        <v>0</v>
      </c>
      <c r="CW558" s="36">
        <v>0</v>
      </c>
      <c r="CX558" s="36">
        <v>0</v>
      </c>
      <c r="CY558" s="36">
        <v>0</v>
      </c>
      <c r="CZ558" s="36">
        <v>0</v>
      </c>
      <c r="DA558" s="36">
        <v>0</v>
      </c>
      <c r="DB558" s="36">
        <v>0</v>
      </c>
      <c r="DC558" s="36">
        <v>0</v>
      </c>
      <c r="DD558" s="36">
        <v>0</v>
      </c>
      <c r="DE558" s="36">
        <v>-6453650</v>
      </c>
      <c r="DF558" s="36">
        <v>0</v>
      </c>
      <c r="DG558" s="36">
        <v>0</v>
      </c>
      <c r="DH558" s="36">
        <v>0</v>
      </c>
      <c r="DI558" s="36">
        <v>0</v>
      </c>
      <c r="DJ558" s="36">
        <v>0</v>
      </c>
      <c r="DK558" s="36">
        <v>0</v>
      </c>
      <c r="DL558" s="36">
        <v>0</v>
      </c>
      <c r="DM558" s="36">
        <v>0</v>
      </c>
      <c r="DN558" s="36">
        <v>0</v>
      </c>
      <c r="DO558" s="36">
        <v>0</v>
      </c>
      <c r="DP558" s="36">
        <v>0</v>
      </c>
      <c r="DQ558" s="36">
        <v>0</v>
      </c>
      <c r="DR558" s="36">
        <v>0</v>
      </c>
      <c r="DS558" s="36">
        <v>0</v>
      </c>
      <c r="DT558" s="36">
        <v>0</v>
      </c>
      <c r="DU558" s="36">
        <v>0</v>
      </c>
      <c r="DV558" s="36">
        <v>0</v>
      </c>
      <c r="DW558" s="36">
        <v>0</v>
      </c>
      <c r="DX558" s="36">
        <v>0</v>
      </c>
      <c r="DY558" s="36">
        <v>0</v>
      </c>
      <c r="DZ558" s="36">
        <v>0</v>
      </c>
      <c r="EA558" s="36">
        <v>0</v>
      </c>
      <c r="EB558" s="36">
        <v>0</v>
      </c>
      <c r="EC558" s="36">
        <v>0</v>
      </c>
      <c r="ED558" s="36">
        <v>0</v>
      </c>
      <c r="EE558" s="36">
        <v>0</v>
      </c>
      <c r="EF558" s="36">
        <v>0</v>
      </c>
      <c r="EG558" s="36">
        <v>0</v>
      </c>
      <c r="EH558" s="36">
        <v>0</v>
      </c>
      <c r="EI558" s="36">
        <v>0</v>
      </c>
      <c r="EJ558" s="36">
        <v>0</v>
      </c>
      <c r="EK558" s="36">
        <v>0</v>
      </c>
      <c r="EL558" s="36">
        <v>0</v>
      </c>
      <c r="EM558" s="36">
        <v>0</v>
      </c>
      <c r="EN558" s="36">
        <v>0</v>
      </c>
      <c r="EO558" s="36">
        <v>0</v>
      </c>
      <c r="EP558" s="36">
        <v>0</v>
      </c>
      <c r="EQ558" s="36">
        <v>0</v>
      </c>
      <c r="ER558" s="36">
        <v>0</v>
      </c>
      <c r="ES558" s="36">
        <v>0</v>
      </c>
      <c r="ET558" s="36">
        <v>0</v>
      </c>
      <c r="EU558" s="36">
        <v>0</v>
      </c>
      <c r="EV558" s="36">
        <v>0</v>
      </c>
      <c r="EW558" s="36">
        <v>0</v>
      </c>
      <c r="EX558" s="36">
        <v>0</v>
      </c>
      <c r="EY558" s="36">
        <v>0</v>
      </c>
      <c r="EZ558" s="36">
        <v>0</v>
      </c>
      <c r="FA558" s="36">
        <v>0</v>
      </c>
      <c r="FB558" s="36">
        <v>0</v>
      </c>
      <c r="FC558" s="36">
        <v>0</v>
      </c>
      <c r="FD558" s="36">
        <v>0</v>
      </c>
      <c r="FE558" s="36">
        <v>0</v>
      </c>
      <c r="FF558" s="36">
        <v>0</v>
      </c>
      <c r="FG558" s="36">
        <v>0</v>
      </c>
      <c r="FH558" s="36">
        <v>0</v>
      </c>
      <c r="FI558" s="36">
        <v>0</v>
      </c>
      <c r="FJ558" s="36">
        <v>0</v>
      </c>
      <c r="FK558" s="36">
        <v>0</v>
      </c>
      <c r="FL558" s="36">
        <v>0</v>
      </c>
      <c r="FM558" s="36">
        <v>0</v>
      </c>
      <c r="FN558" s="36">
        <v>0</v>
      </c>
      <c r="FO558" s="36">
        <v>0</v>
      </c>
      <c r="FP558" s="36">
        <v>0</v>
      </c>
      <c r="FQ558" s="36">
        <v>1030415</v>
      </c>
      <c r="FR558" s="36">
        <v>0</v>
      </c>
      <c r="FS558" s="37"/>
      <c r="FT558" s="39">
        <f t="shared" ref="FT558:FT621" si="305">ROUND(AH558/1.19,0)</f>
        <v>100815</v>
      </c>
      <c r="FU558" s="39">
        <f t="shared" ref="FU558:FU621" si="306">ROUND(AI558/1.19,0)</f>
        <v>1059</v>
      </c>
      <c r="FV558" s="39">
        <f t="shared" ref="FV558:FV621" si="307">ROUND(AJ558/1.19,0)</f>
        <v>0</v>
      </c>
      <c r="FW558" s="39">
        <f t="shared" ref="FW558:FW621" si="308">ROUND(AK558/1.19,0)</f>
        <v>4099872</v>
      </c>
      <c r="FX558" s="39">
        <f t="shared" ref="FX558:FX621" si="309">ROUND(AL558/1.19,0)</f>
        <v>0</v>
      </c>
      <c r="FY558" s="39">
        <f t="shared" ref="FY558:FY621" si="310">ROUND(AT558/1.19,0)</f>
        <v>84566</v>
      </c>
      <c r="FZ558" s="39">
        <f t="shared" ref="FZ558:FZ621" si="311">ROUND(AN558/1.19,0)</f>
        <v>0</v>
      </c>
      <c r="GA558" s="39">
        <f t="shared" ref="GA558:GA621" si="312">ROUND(AY558/1.19,0)</f>
        <v>126643</v>
      </c>
      <c r="GB558" s="39">
        <f t="shared" ref="GB558:GB621" si="313">ROUND(AZ558/1.19,0)</f>
        <v>1010280</v>
      </c>
      <c r="GC558" s="39">
        <f t="shared" ref="GC558:GC621" si="314">ROUND(BA558/1.19,0)</f>
        <v>0</v>
      </c>
      <c r="GD558" s="39">
        <f t="shared" ref="GD558:GD621" si="315">ROUND(BN558/1.19,0)</f>
        <v>0</v>
      </c>
      <c r="GE558" s="39">
        <f t="shared" ref="GE558:GE621" si="316">ROUND(BO558/1.19,0)</f>
        <v>0</v>
      </c>
      <c r="GF558" s="39">
        <f t="shared" si="303"/>
        <v>0</v>
      </c>
      <c r="GG558" s="39"/>
      <c r="GH558" s="39">
        <f t="shared" ref="GH558:GH621" si="317">AW558/1.19</f>
        <v>0</v>
      </c>
      <c r="GI558" s="39">
        <f t="shared" ref="GI558:GI621" si="318">EZ558</f>
        <v>0</v>
      </c>
      <c r="GJ558" s="39">
        <f t="shared" si="304"/>
        <v>5423235</v>
      </c>
      <c r="GK558" s="39"/>
      <c r="GL558" s="39">
        <f t="shared" ref="GL558:GL621" si="319">BP558</f>
        <v>0</v>
      </c>
      <c r="GM558" s="39"/>
      <c r="GN558" s="39">
        <f t="shared" si="283"/>
        <v>0</v>
      </c>
      <c r="GO558" s="40">
        <f t="shared" ref="GO558:GO621" si="320">ROUND(GJ558*0.19,0)</f>
        <v>1030415</v>
      </c>
      <c r="GP558" s="40">
        <f t="shared" ref="GP558:GP621" si="321">+GJ558+GO558</f>
        <v>6453650</v>
      </c>
      <c r="GQ558" s="40">
        <f t="shared" ref="GQ558:GQ621" si="322">+GP558+GK558+GL558+GM558+GN558</f>
        <v>6453650</v>
      </c>
      <c r="GR558" s="39" t="str">
        <f>IFERROR(VLOOKUP(CONCATENATE(C558,R558,S558),'Clientes Afectados'!$L$4:$M$249,2,0),"NO")</f>
        <v>NO</v>
      </c>
      <c r="GS558" s="64">
        <f t="shared" si="282"/>
        <v>28</v>
      </c>
      <c r="GT558" s="39" t="e">
        <f>+IF(GS558&gt;#REF!,"SI","NO")</f>
        <v>#REF!</v>
      </c>
    </row>
    <row r="559" spans="1:202" x14ac:dyDescent="0.25">
      <c r="A559" s="35">
        <v>42705</v>
      </c>
      <c r="B559" s="36">
        <v>1594986</v>
      </c>
      <c r="C559" s="36">
        <v>532986</v>
      </c>
      <c r="D559" s="36">
        <v>532986</v>
      </c>
      <c r="E559" s="37" t="s">
        <v>343</v>
      </c>
      <c r="F559" s="37" t="s">
        <v>258</v>
      </c>
      <c r="G559" s="37" t="s">
        <v>313</v>
      </c>
      <c r="H559" s="85" t="s">
        <v>231</v>
      </c>
      <c r="I559" s="37" t="s">
        <v>262</v>
      </c>
      <c r="J559" s="37" t="s">
        <v>233</v>
      </c>
      <c r="K559" s="37" t="s">
        <v>234</v>
      </c>
      <c r="L559" s="37" t="s">
        <v>235</v>
      </c>
      <c r="M559" s="37" t="s">
        <v>245</v>
      </c>
      <c r="N559" s="37" t="s">
        <v>246</v>
      </c>
      <c r="O559" s="37" t="s">
        <v>246</v>
      </c>
      <c r="P559" s="37" t="s">
        <v>239</v>
      </c>
      <c r="Q559" s="37" t="s">
        <v>240</v>
      </c>
      <c r="R559" s="38">
        <v>42681</v>
      </c>
      <c r="S559" s="38">
        <v>42709</v>
      </c>
      <c r="T559" s="38">
        <v>42711</v>
      </c>
      <c r="U559" s="36">
        <v>187132481</v>
      </c>
      <c r="V559" s="36">
        <v>112861</v>
      </c>
      <c r="W559" s="36">
        <v>0</v>
      </c>
      <c r="X559" s="36">
        <v>42387</v>
      </c>
      <c r="Y559" s="36">
        <v>0</v>
      </c>
      <c r="Z559" s="36">
        <v>0</v>
      </c>
      <c r="AA559" s="36">
        <v>0</v>
      </c>
      <c r="AB559" s="36">
        <v>0</v>
      </c>
      <c r="AC559" s="36">
        <v>0</v>
      </c>
      <c r="AD559" s="36">
        <v>338</v>
      </c>
      <c r="AE559" s="36">
        <v>332</v>
      </c>
      <c r="AF559" s="36">
        <v>269</v>
      </c>
      <c r="AG559" s="36">
        <v>247</v>
      </c>
      <c r="AH559" s="36">
        <v>64573</v>
      </c>
      <c r="AI559" s="36">
        <v>1260</v>
      </c>
      <c r="AJ559" s="36">
        <v>0</v>
      </c>
      <c r="AK559" s="36">
        <v>8093477</v>
      </c>
      <c r="AL559" s="36">
        <v>0</v>
      </c>
      <c r="AM559" s="36">
        <v>0</v>
      </c>
      <c r="AN559" s="36">
        <v>0</v>
      </c>
      <c r="AO559" s="36">
        <v>0</v>
      </c>
      <c r="AP559" s="36">
        <v>0</v>
      </c>
      <c r="AQ559" s="36">
        <v>0</v>
      </c>
      <c r="AR559" s="36">
        <v>0</v>
      </c>
      <c r="AS559" s="36">
        <v>0</v>
      </c>
      <c r="AT559" s="36">
        <v>166940</v>
      </c>
      <c r="AU559" s="36">
        <v>0</v>
      </c>
      <c r="AV559" s="36">
        <v>0</v>
      </c>
      <c r="AW559" s="36">
        <v>0</v>
      </c>
      <c r="AX559" s="36">
        <v>0</v>
      </c>
      <c r="AY559" s="36">
        <v>204640</v>
      </c>
      <c r="AZ559" s="36">
        <v>1417430</v>
      </c>
      <c r="BA559" s="36">
        <v>0</v>
      </c>
      <c r="BB559" s="36">
        <v>0</v>
      </c>
      <c r="BC559" s="36">
        <v>0</v>
      </c>
      <c r="BD559" s="36">
        <v>0</v>
      </c>
      <c r="BE559" s="36">
        <v>0</v>
      </c>
      <c r="BF559" s="36">
        <v>0</v>
      </c>
      <c r="BG559" s="36">
        <v>0</v>
      </c>
      <c r="BH559" s="36">
        <v>0</v>
      </c>
      <c r="BI559" s="36">
        <v>0</v>
      </c>
      <c r="BJ559" s="36">
        <v>0</v>
      </c>
      <c r="BK559" s="36">
        <v>0</v>
      </c>
      <c r="BL559" s="36">
        <v>0</v>
      </c>
      <c r="BM559" s="36">
        <v>0</v>
      </c>
      <c r="BN559" s="36">
        <v>0</v>
      </c>
      <c r="BO559" s="36">
        <v>0</v>
      </c>
      <c r="BP559" s="36">
        <v>0</v>
      </c>
      <c r="BQ559" s="36">
        <v>0</v>
      </c>
      <c r="BR559" s="36">
        <v>0</v>
      </c>
      <c r="BS559" s="36">
        <v>0</v>
      </c>
      <c r="BT559" s="36">
        <v>0</v>
      </c>
      <c r="BU559" s="36">
        <v>0</v>
      </c>
      <c r="BV559" s="36">
        <v>0</v>
      </c>
      <c r="BW559" s="36">
        <v>0</v>
      </c>
      <c r="BX559" s="36">
        <v>0</v>
      </c>
      <c r="BY559" s="36">
        <v>0</v>
      </c>
      <c r="BZ559" s="36">
        <v>0</v>
      </c>
      <c r="CA559" s="36">
        <v>0</v>
      </c>
      <c r="CB559" s="36">
        <v>0</v>
      </c>
      <c r="CC559" s="36">
        <v>0</v>
      </c>
      <c r="CD559" s="36">
        <v>8359933</v>
      </c>
      <c r="CE559" s="36">
        <v>9948320</v>
      </c>
      <c r="CF559" s="36">
        <v>0</v>
      </c>
      <c r="CG559" s="36">
        <v>1588387</v>
      </c>
      <c r="CH559" s="36">
        <v>0</v>
      </c>
      <c r="CI559" s="36">
        <v>0</v>
      </c>
      <c r="CJ559" s="36">
        <v>0</v>
      </c>
      <c r="CK559" s="36">
        <v>0</v>
      </c>
      <c r="CL559" s="36">
        <v>1588387</v>
      </c>
      <c r="CM559" s="36">
        <v>-9948320</v>
      </c>
      <c r="CN559" s="36">
        <v>0</v>
      </c>
      <c r="CO559" s="36">
        <v>0</v>
      </c>
      <c r="CP559" s="36">
        <v>0</v>
      </c>
      <c r="CQ559" s="36">
        <v>0</v>
      </c>
      <c r="CR559" s="36">
        <v>0</v>
      </c>
      <c r="CS559" s="36">
        <v>0</v>
      </c>
      <c r="CT559" s="36">
        <v>0</v>
      </c>
      <c r="CU559" s="36">
        <v>0</v>
      </c>
      <c r="CV559" s="36">
        <v>0</v>
      </c>
      <c r="CW559" s="36">
        <v>0</v>
      </c>
      <c r="CX559" s="36">
        <v>0</v>
      </c>
      <c r="CY559" s="36">
        <v>0</v>
      </c>
      <c r="CZ559" s="36">
        <v>0</v>
      </c>
      <c r="DA559" s="36">
        <v>0</v>
      </c>
      <c r="DB559" s="36">
        <v>0</v>
      </c>
      <c r="DC559" s="36">
        <v>0</v>
      </c>
      <c r="DD559" s="36">
        <v>0</v>
      </c>
      <c r="DE559" s="36">
        <v>-9948320</v>
      </c>
      <c r="DF559" s="36">
        <v>0</v>
      </c>
      <c r="DG559" s="36">
        <v>0</v>
      </c>
      <c r="DH559" s="36">
        <v>0</v>
      </c>
      <c r="DI559" s="36">
        <v>0</v>
      </c>
      <c r="DJ559" s="36">
        <v>0</v>
      </c>
      <c r="DK559" s="36">
        <v>0</v>
      </c>
      <c r="DL559" s="36">
        <v>0</v>
      </c>
      <c r="DM559" s="36">
        <v>0</v>
      </c>
      <c r="DN559" s="36">
        <v>0</v>
      </c>
      <c r="DO559" s="36">
        <v>0</v>
      </c>
      <c r="DP559" s="36">
        <v>0</v>
      </c>
      <c r="DQ559" s="36">
        <v>0</v>
      </c>
      <c r="DR559" s="36">
        <v>0</v>
      </c>
      <c r="DS559" s="36">
        <v>0</v>
      </c>
      <c r="DT559" s="36">
        <v>0</v>
      </c>
      <c r="DU559" s="36">
        <v>0</v>
      </c>
      <c r="DV559" s="36">
        <v>0</v>
      </c>
      <c r="DW559" s="36">
        <v>0</v>
      </c>
      <c r="DX559" s="36">
        <v>0</v>
      </c>
      <c r="DY559" s="36">
        <v>0</v>
      </c>
      <c r="DZ559" s="36">
        <v>0</v>
      </c>
      <c r="EA559" s="36">
        <v>0</v>
      </c>
      <c r="EB559" s="36">
        <v>0</v>
      </c>
      <c r="EC559" s="36">
        <v>0</v>
      </c>
      <c r="ED559" s="36">
        <v>0</v>
      </c>
      <c r="EE559" s="36">
        <v>0</v>
      </c>
      <c r="EF559" s="36">
        <v>0</v>
      </c>
      <c r="EG559" s="36">
        <v>0</v>
      </c>
      <c r="EH559" s="36">
        <v>0</v>
      </c>
      <c r="EI559" s="36">
        <v>0</v>
      </c>
      <c r="EJ559" s="36">
        <v>0</v>
      </c>
      <c r="EK559" s="36">
        <v>0</v>
      </c>
      <c r="EL559" s="36">
        <v>0</v>
      </c>
      <c r="EM559" s="36">
        <v>0</v>
      </c>
      <c r="EN559" s="36">
        <v>0</v>
      </c>
      <c r="EO559" s="36">
        <v>0</v>
      </c>
      <c r="EP559" s="36">
        <v>0</v>
      </c>
      <c r="EQ559" s="36">
        <v>0</v>
      </c>
      <c r="ER559" s="36">
        <v>0</v>
      </c>
      <c r="ES559" s="36">
        <v>0</v>
      </c>
      <c r="ET559" s="36">
        <v>0</v>
      </c>
      <c r="EU559" s="36">
        <v>0</v>
      </c>
      <c r="EV559" s="36">
        <v>0</v>
      </c>
      <c r="EW559" s="36">
        <v>0</v>
      </c>
      <c r="EX559" s="36">
        <v>0</v>
      </c>
      <c r="EY559" s="36">
        <v>0</v>
      </c>
      <c r="EZ559" s="36">
        <v>0</v>
      </c>
      <c r="FA559" s="36">
        <v>0</v>
      </c>
      <c r="FB559" s="36">
        <v>0</v>
      </c>
      <c r="FC559" s="36">
        <v>0</v>
      </c>
      <c r="FD559" s="36">
        <v>0</v>
      </c>
      <c r="FE559" s="36">
        <v>0</v>
      </c>
      <c r="FF559" s="36">
        <v>0</v>
      </c>
      <c r="FG559" s="36">
        <v>0</v>
      </c>
      <c r="FH559" s="36">
        <v>0</v>
      </c>
      <c r="FI559" s="36">
        <v>0</v>
      </c>
      <c r="FJ559" s="36">
        <v>0</v>
      </c>
      <c r="FK559" s="36">
        <v>0</v>
      </c>
      <c r="FL559" s="36">
        <v>0</v>
      </c>
      <c r="FM559" s="36">
        <v>0</v>
      </c>
      <c r="FN559" s="36">
        <v>0</v>
      </c>
      <c r="FO559" s="36">
        <v>0</v>
      </c>
      <c r="FP559" s="36">
        <v>0</v>
      </c>
      <c r="FQ559" s="36">
        <v>1588387</v>
      </c>
      <c r="FR559" s="36">
        <v>0</v>
      </c>
      <c r="FS559" s="37"/>
      <c r="FT559" s="39">
        <f t="shared" si="305"/>
        <v>54263</v>
      </c>
      <c r="FU559" s="39">
        <f t="shared" si="306"/>
        <v>1059</v>
      </c>
      <c r="FV559" s="39">
        <f t="shared" si="307"/>
        <v>0</v>
      </c>
      <c r="FW559" s="39">
        <f t="shared" si="308"/>
        <v>6801241</v>
      </c>
      <c r="FX559" s="39">
        <f t="shared" si="309"/>
        <v>0</v>
      </c>
      <c r="FY559" s="39">
        <f t="shared" si="310"/>
        <v>140286</v>
      </c>
      <c r="FZ559" s="39">
        <f t="shared" si="311"/>
        <v>0</v>
      </c>
      <c r="GA559" s="39">
        <f t="shared" si="312"/>
        <v>171966</v>
      </c>
      <c r="GB559" s="39">
        <f t="shared" si="313"/>
        <v>1191118</v>
      </c>
      <c r="GC559" s="39">
        <f t="shared" si="314"/>
        <v>0</v>
      </c>
      <c r="GD559" s="39">
        <f t="shared" si="315"/>
        <v>0</v>
      </c>
      <c r="GE559" s="39">
        <f t="shared" si="316"/>
        <v>0</v>
      </c>
      <c r="GF559" s="39">
        <f t="shared" si="303"/>
        <v>0</v>
      </c>
      <c r="GG559" s="39"/>
      <c r="GH559" s="39">
        <f t="shared" si="317"/>
        <v>0</v>
      </c>
      <c r="GI559" s="39">
        <f t="shared" si="318"/>
        <v>0</v>
      </c>
      <c r="GJ559" s="39">
        <f t="shared" si="304"/>
        <v>8359933</v>
      </c>
      <c r="GK559" s="39"/>
      <c r="GL559" s="39">
        <f t="shared" si="319"/>
        <v>0</v>
      </c>
      <c r="GM559" s="39"/>
      <c r="GN559" s="39">
        <f t="shared" si="283"/>
        <v>0</v>
      </c>
      <c r="GO559" s="40">
        <f t="shared" si="320"/>
        <v>1588387</v>
      </c>
      <c r="GP559" s="40">
        <f t="shared" si="321"/>
        <v>9948320</v>
      </c>
      <c r="GQ559" s="40">
        <f t="shared" si="322"/>
        <v>9948320</v>
      </c>
      <c r="GR559" s="39" t="str">
        <f>IFERROR(VLOOKUP(CONCATENATE(C559,R559,S559),'Clientes Afectados'!$L$4:$M$249,2,0),"NO")</f>
        <v>NO</v>
      </c>
      <c r="GS559" s="64">
        <f t="shared" si="282"/>
        <v>28</v>
      </c>
      <c r="GT559" s="39" t="e">
        <f>+IF(GS559&gt;#REF!,"SI","NO")</f>
        <v>#REF!</v>
      </c>
    </row>
    <row r="560" spans="1:202" x14ac:dyDescent="0.25">
      <c r="A560" s="35">
        <v>42705</v>
      </c>
      <c r="B560" s="36">
        <v>1594986</v>
      </c>
      <c r="C560" s="36">
        <v>532990</v>
      </c>
      <c r="D560" s="36">
        <v>532990</v>
      </c>
      <c r="E560" s="37" t="s">
        <v>344</v>
      </c>
      <c r="F560" s="37" t="s">
        <v>229</v>
      </c>
      <c r="G560" s="37" t="s">
        <v>315</v>
      </c>
      <c r="H560" s="85" t="s">
        <v>231</v>
      </c>
      <c r="I560" s="37" t="s">
        <v>232</v>
      </c>
      <c r="J560" s="37" t="s">
        <v>233</v>
      </c>
      <c r="K560" s="37" t="s">
        <v>234</v>
      </c>
      <c r="L560" s="37" t="s">
        <v>235</v>
      </c>
      <c r="M560" s="37" t="s">
        <v>236</v>
      </c>
      <c r="N560" s="37" t="s">
        <v>316</v>
      </c>
      <c r="O560" s="37" t="s">
        <v>316</v>
      </c>
      <c r="P560" s="37" t="s">
        <v>239</v>
      </c>
      <c r="Q560" s="37" t="s">
        <v>240</v>
      </c>
      <c r="R560" s="38">
        <v>42681</v>
      </c>
      <c r="S560" s="38">
        <v>42709</v>
      </c>
      <c r="T560" s="38">
        <v>42711</v>
      </c>
      <c r="U560" s="36">
        <v>187132481</v>
      </c>
      <c r="V560" s="36">
        <v>114283</v>
      </c>
      <c r="W560" s="36">
        <v>0</v>
      </c>
      <c r="X560" s="36">
        <v>33969</v>
      </c>
      <c r="Y560" s="36">
        <v>0</v>
      </c>
      <c r="Z560" s="36">
        <v>0</v>
      </c>
      <c r="AA560" s="36">
        <v>0</v>
      </c>
      <c r="AB560" s="36">
        <v>0</v>
      </c>
      <c r="AC560" s="36">
        <v>0</v>
      </c>
      <c r="AD560" s="36">
        <v>292</v>
      </c>
      <c r="AE560" s="36">
        <v>327</v>
      </c>
      <c r="AF560" s="36">
        <v>288</v>
      </c>
      <c r="AG560" s="36">
        <v>294</v>
      </c>
      <c r="AH560" s="36">
        <v>119970</v>
      </c>
      <c r="AI560" s="36">
        <v>1260</v>
      </c>
      <c r="AJ560" s="36">
        <v>0</v>
      </c>
      <c r="AK560" s="36">
        <v>8195451</v>
      </c>
      <c r="AL560" s="36">
        <v>0</v>
      </c>
      <c r="AM560" s="36">
        <v>0</v>
      </c>
      <c r="AN560" s="36">
        <v>0</v>
      </c>
      <c r="AO560" s="36">
        <v>0</v>
      </c>
      <c r="AP560" s="36">
        <v>0</v>
      </c>
      <c r="AQ560" s="36">
        <v>0</v>
      </c>
      <c r="AR560" s="36">
        <v>0</v>
      </c>
      <c r="AS560" s="36">
        <v>0</v>
      </c>
      <c r="AT560" s="36">
        <v>169044</v>
      </c>
      <c r="AU560" s="36">
        <v>0</v>
      </c>
      <c r="AV560" s="36">
        <v>0</v>
      </c>
      <c r="AW560" s="36">
        <v>0</v>
      </c>
      <c r="AX560" s="36">
        <v>0</v>
      </c>
      <c r="AY560" s="36">
        <v>201557</v>
      </c>
      <c r="AZ560" s="36">
        <v>1690013</v>
      </c>
      <c r="BA560" s="36">
        <v>0</v>
      </c>
      <c r="BB560" s="36">
        <v>0</v>
      </c>
      <c r="BC560" s="36">
        <v>0</v>
      </c>
      <c r="BD560" s="36">
        <v>0</v>
      </c>
      <c r="BE560" s="36">
        <v>0</v>
      </c>
      <c r="BF560" s="36">
        <v>0</v>
      </c>
      <c r="BG560" s="36">
        <v>0</v>
      </c>
      <c r="BH560" s="36">
        <v>0</v>
      </c>
      <c r="BI560" s="36">
        <v>0</v>
      </c>
      <c r="BJ560" s="36">
        <v>0</v>
      </c>
      <c r="BK560" s="36">
        <v>0</v>
      </c>
      <c r="BL560" s="36">
        <v>0</v>
      </c>
      <c r="BM560" s="36">
        <v>0</v>
      </c>
      <c r="BN560" s="36">
        <v>0</v>
      </c>
      <c r="BO560" s="36">
        <v>0</v>
      </c>
      <c r="BP560" s="36">
        <v>0</v>
      </c>
      <c r="BQ560" s="36">
        <v>0</v>
      </c>
      <c r="BR560" s="36">
        <v>0</v>
      </c>
      <c r="BS560" s="36">
        <v>0</v>
      </c>
      <c r="BT560" s="36">
        <v>0</v>
      </c>
      <c r="BU560" s="36">
        <v>0</v>
      </c>
      <c r="BV560" s="36">
        <v>0</v>
      </c>
      <c r="BW560" s="36">
        <v>0</v>
      </c>
      <c r="BX560" s="36">
        <v>0</v>
      </c>
      <c r="BY560" s="36">
        <v>0</v>
      </c>
      <c r="BZ560" s="36">
        <v>0</v>
      </c>
      <c r="CA560" s="36">
        <v>0</v>
      </c>
      <c r="CB560" s="36">
        <v>0</v>
      </c>
      <c r="CC560" s="36">
        <v>0</v>
      </c>
      <c r="CD560" s="36">
        <v>8720417</v>
      </c>
      <c r="CE560" s="36">
        <v>10377296</v>
      </c>
      <c r="CF560" s="36">
        <v>0</v>
      </c>
      <c r="CG560" s="36">
        <v>1656879</v>
      </c>
      <c r="CH560" s="36">
        <v>0</v>
      </c>
      <c r="CI560" s="36">
        <v>0</v>
      </c>
      <c r="CJ560" s="36">
        <v>0</v>
      </c>
      <c r="CK560" s="36">
        <v>0</v>
      </c>
      <c r="CL560" s="36">
        <v>1656879</v>
      </c>
      <c r="CM560" s="36">
        <v>-10377296</v>
      </c>
      <c r="CN560" s="36">
        <v>0</v>
      </c>
      <c r="CO560" s="36">
        <v>0</v>
      </c>
      <c r="CP560" s="36">
        <v>0</v>
      </c>
      <c r="CQ560" s="36">
        <v>0</v>
      </c>
      <c r="CR560" s="36">
        <v>0</v>
      </c>
      <c r="CS560" s="36">
        <v>0</v>
      </c>
      <c r="CT560" s="36">
        <v>0</v>
      </c>
      <c r="CU560" s="36">
        <v>0</v>
      </c>
      <c r="CV560" s="36">
        <v>0</v>
      </c>
      <c r="CW560" s="36">
        <v>0</v>
      </c>
      <c r="CX560" s="36">
        <v>0</v>
      </c>
      <c r="CY560" s="36">
        <v>0</v>
      </c>
      <c r="CZ560" s="36">
        <v>0</v>
      </c>
      <c r="DA560" s="36">
        <v>0</v>
      </c>
      <c r="DB560" s="36">
        <v>0</v>
      </c>
      <c r="DC560" s="36">
        <v>0</v>
      </c>
      <c r="DD560" s="36">
        <v>0</v>
      </c>
      <c r="DE560" s="36">
        <v>-10377296</v>
      </c>
      <c r="DF560" s="36">
        <v>0</v>
      </c>
      <c r="DG560" s="36">
        <v>0</v>
      </c>
      <c r="DH560" s="36">
        <v>0</v>
      </c>
      <c r="DI560" s="36">
        <v>0</v>
      </c>
      <c r="DJ560" s="36">
        <v>0</v>
      </c>
      <c r="DK560" s="36">
        <v>0</v>
      </c>
      <c r="DL560" s="36">
        <v>0</v>
      </c>
      <c r="DM560" s="36">
        <v>0</v>
      </c>
      <c r="DN560" s="36">
        <v>0</v>
      </c>
      <c r="DO560" s="36">
        <v>0</v>
      </c>
      <c r="DP560" s="36">
        <v>0</v>
      </c>
      <c r="DQ560" s="36">
        <v>0</v>
      </c>
      <c r="DR560" s="36">
        <v>0</v>
      </c>
      <c r="DS560" s="36">
        <v>0</v>
      </c>
      <c r="DT560" s="36">
        <v>0</v>
      </c>
      <c r="DU560" s="36">
        <v>0</v>
      </c>
      <c r="DV560" s="36">
        <v>0</v>
      </c>
      <c r="DW560" s="36">
        <v>0</v>
      </c>
      <c r="DX560" s="36">
        <v>0</v>
      </c>
      <c r="DY560" s="36">
        <v>0</v>
      </c>
      <c r="DZ560" s="36">
        <v>0</v>
      </c>
      <c r="EA560" s="36">
        <v>0</v>
      </c>
      <c r="EB560" s="36">
        <v>0</v>
      </c>
      <c r="EC560" s="36">
        <v>0</v>
      </c>
      <c r="ED560" s="36">
        <v>0</v>
      </c>
      <c r="EE560" s="36">
        <v>0</v>
      </c>
      <c r="EF560" s="36">
        <v>0</v>
      </c>
      <c r="EG560" s="36">
        <v>0</v>
      </c>
      <c r="EH560" s="36">
        <v>0</v>
      </c>
      <c r="EI560" s="36">
        <v>0</v>
      </c>
      <c r="EJ560" s="36">
        <v>0</v>
      </c>
      <c r="EK560" s="36">
        <v>0</v>
      </c>
      <c r="EL560" s="36">
        <v>0</v>
      </c>
      <c r="EM560" s="36">
        <v>0</v>
      </c>
      <c r="EN560" s="36">
        <v>0</v>
      </c>
      <c r="EO560" s="36">
        <v>0</v>
      </c>
      <c r="EP560" s="36">
        <v>0</v>
      </c>
      <c r="EQ560" s="36">
        <v>0</v>
      </c>
      <c r="ER560" s="36">
        <v>0</v>
      </c>
      <c r="ES560" s="36">
        <v>0</v>
      </c>
      <c r="ET560" s="36">
        <v>0</v>
      </c>
      <c r="EU560" s="36">
        <v>0</v>
      </c>
      <c r="EV560" s="36">
        <v>0</v>
      </c>
      <c r="EW560" s="36">
        <v>0</v>
      </c>
      <c r="EX560" s="36">
        <v>0</v>
      </c>
      <c r="EY560" s="36">
        <v>0</v>
      </c>
      <c r="EZ560" s="36">
        <v>0</v>
      </c>
      <c r="FA560" s="36">
        <v>0</v>
      </c>
      <c r="FB560" s="36">
        <v>0</v>
      </c>
      <c r="FC560" s="36">
        <v>0</v>
      </c>
      <c r="FD560" s="36">
        <v>0</v>
      </c>
      <c r="FE560" s="36">
        <v>0</v>
      </c>
      <c r="FF560" s="36">
        <v>0</v>
      </c>
      <c r="FG560" s="36">
        <v>0</v>
      </c>
      <c r="FH560" s="36">
        <v>0</v>
      </c>
      <c r="FI560" s="36">
        <v>0</v>
      </c>
      <c r="FJ560" s="36">
        <v>0</v>
      </c>
      <c r="FK560" s="36">
        <v>0</v>
      </c>
      <c r="FL560" s="36">
        <v>0</v>
      </c>
      <c r="FM560" s="36">
        <v>0</v>
      </c>
      <c r="FN560" s="36">
        <v>0</v>
      </c>
      <c r="FO560" s="36">
        <v>0</v>
      </c>
      <c r="FP560" s="36">
        <v>0</v>
      </c>
      <c r="FQ560" s="36">
        <v>1656879</v>
      </c>
      <c r="FR560" s="36">
        <v>0</v>
      </c>
      <c r="FS560" s="37"/>
      <c r="FT560" s="39">
        <f t="shared" si="305"/>
        <v>100815</v>
      </c>
      <c r="FU560" s="39">
        <f t="shared" si="306"/>
        <v>1059</v>
      </c>
      <c r="FV560" s="39">
        <f t="shared" si="307"/>
        <v>0</v>
      </c>
      <c r="FW560" s="39">
        <f t="shared" si="308"/>
        <v>6886934</v>
      </c>
      <c r="FX560" s="39">
        <f t="shared" si="309"/>
        <v>0</v>
      </c>
      <c r="FY560" s="39">
        <f t="shared" si="310"/>
        <v>142054</v>
      </c>
      <c r="FZ560" s="39">
        <f t="shared" si="311"/>
        <v>0</v>
      </c>
      <c r="GA560" s="39">
        <f t="shared" si="312"/>
        <v>169376</v>
      </c>
      <c r="GB560" s="39">
        <f t="shared" si="313"/>
        <v>1420179</v>
      </c>
      <c r="GC560" s="39">
        <f t="shared" si="314"/>
        <v>0</v>
      </c>
      <c r="GD560" s="39">
        <f t="shared" si="315"/>
        <v>0</v>
      </c>
      <c r="GE560" s="39">
        <f t="shared" si="316"/>
        <v>0</v>
      </c>
      <c r="GF560" s="39">
        <f t="shared" si="303"/>
        <v>0</v>
      </c>
      <c r="GG560" s="39"/>
      <c r="GH560" s="39">
        <f t="shared" si="317"/>
        <v>0</v>
      </c>
      <c r="GI560" s="39">
        <f t="shared" si="318"/>
        <v>0</v>
      </c>
      <c r="GJ560" s="39">
        <f t="shared" si="304"/>
        <v>8720417</v>
      </c>
      <c r="GK560" s="39"/>
      <c r="GL560" s="39">
        <f t="shared" si="319"/>
        <v>0</v>
      </c>
      <c r="GM560" s="39"/>
      <c r="GN560" s="39">
        <f t="shared" si="283"/>
        <v>0</v>
      </c>
      <c r="GO560" s="40">
        <f t="shared" si="320"/>
        <v>1656879</v>
      </c>
      <c r="GP560" s="40">
        <f t="shared" si="321"/>
        <v>10377296</v>
      </c>
      <c r="GQ560" s="40">
        <f t="shared" si="322"/>
        <v>10377296</v>
      </c>
      <c r="GR560" s="39" t="str">
        <f>IFERROR(VLOOKUP(CONCATENATE(C560,R560,S560),'Clientes Afectados'!$L$4:$M$249,2,0),"NO")</f>
        <v>NO</v>
      </c>
      <c r="GS560" s="64">
        <f t="shared" si="282"/>
        <v>28</v>
      </c>
      <c r="GT560" s="39" t="e">
        <f>+IF(GS560&gt;#REF!,"SI","NO")</f>
        <v>#REF!</v>
      </c>
    </row>
    <row r="561" spans="1:202" x14ac:dyDescent="0.25">
      <c r="A561" s="35">
        <v>42705</v>
      </c>
      <c r="B561" s="36">
        <v>1594986</v>
      </c>
      <c r="C561" s="36">
        <v>532998</v>
      </c>
      <c r="D561" s="36">
        <v>532998</v>
      </c>
      <c r="E561" s="37" t="s">
        <v>228</v>
      </c>
      <c r="F561" s="37" t="s">
        <v>229</v>
      </c>
      <c r="G561" s="37" t="s">
        <v>230</v>
      </c>
      <c r="H561" s="85" t="s">
        <v>231</v>
      </c>
      <c r="I561" s="37" t="s">
        <v>262</v>
      </c>
      <c r="J561" s="37" t="s">
        <v>233</v>
      </c>
      <c r="K561" s="37" t="s">
        <v>234</v>
      </c>
      <c r="L561" s="37" t="s">
        <v>235</v>
      </c>
      <c r="M561" s="37" t="s">
        <v>236</v>
      </c>
      <c r="N561" s="37" t="s">
        <v>237</v>
      </c>
      <c r="O561" s="37" t="s">
        <v>306</v>
      </c>
      <c r="P561" s="37" t="s">
        <v>239</v>
      </c>
      <c r="Q561" s="37" t="s">
        <v>240</v>
      </c>
      <c r="R561" s="38">
        <v>42681</v>
      </c>
      <c r="S561" s="38">
        <v>42709</v>
      </c>
      <c r="T561" s="38">
        <v>42711</v>
      </c>
      <c r="U561" s="36">
        <v>187132481</v>
      </c>
      <c r="V561" s="36">
        <v>30557</v>
      </c>
      <c r="W561" s="36">
        <v>0</v>
      </c>
      <c r="X561" s="36">
        <v>3429</v>
      </c>
      <c r="Y561" s="36">
        <v>0</v>
      </c>
      <c r="Z561" s="36">
        <v>0</v>
      </c>
      <c r="AA561" s="36">
        <v>0</v>
      </c>
      <c r="AB561" s="36">
        <v>0</v>
      </c>
      <c r="AC561" s="36">
        <v>0</v>
      </c>
      <c r="AD561" s="36">
        <v>71</v>
      </c>
      <c r="AE561" s="36">
        <v>66</v>
      </c>
      <c r="AF561" s="36">
        <v>60</v>
      </c>
      <c r="AG561" s="36">
        <v>61</v>
      </c>
      <c r="AH561" s="36">
        <v>145284</v>
      </c>
      <c r="AI561" s="36">
        <v>1260</v>
      </c>
      <c r="AJ561" s="36">
        <v>0</v>
      </c>
      <c r="AK561" s="36">
        <v>2191301</v>
      </c>
      <c r="AL561" s="36">
        <v>0</v>
      </c>
      <c r="AM561" s="36">
        <v>0</v>
      </c>
      <c r="AN561" s="36">
        <v>0</v>
      </c>
      <c r="AO561" s="36">
        <v>0</v>
      </c>
      <c r="AP561" s="36">
        <v>0</v>
      </c>
      <c r="AQ561" s="36">
        <v>0</v>
      </c>
      <c r="AR561" s="36">
        <v>0</v>
      </c>
      <c r="AS561" s="36">
        <v>0</v>
      </c>
      <c r="AT561" s="36">
        <v>45199</v>
      </c>
      <c r="AU561" s="36">
        <v>0</v>
      </c>
      <c r="AV561" s="36">
        <v>0</v>
      </c>
      <c r="AW561" s="36">
        <v>0</v>
      </c>
      <c r="AX561" s="36">
        <v>0</v>
      </c>
      <c r="AY561" s="36">
        <v>40990</v>
      </c>
      <c r="AZ561" s="36">
        <v>350054</v>
      </c>
      <c r="BA561" s="36">
        <v>0</v>
      </c>
      <c r="BB561" s="36">
        <v>0</v>
      </c>
      <c r="BC561" s="36">
        <v>0</v>
      </c>
      <c r="BD561" s="36">
        <v>0</v>
      </c>
      <c r="BE561" s="36">
        <v>0</v>
      </c>
      <c r="BF561" s="36">
        <v>0</v>
      </c>
      <c r="BG561" s="36">
        <v>0</v>
      </c>
      <c r="BH561" s="36">
        <v>0</v>
      </c>
      <c r="BI561" s="36">
        <v>0</v>
      </c>
      <c r="BJ561" s="36">
        <v>0</v>
      </c>
      <c r="BK561" s="36">
        <v>0</v>
      </c>
      <c r="BL561" s="36">
        <v>0</v>
      </c>
      <c r="BM561" s="36">
        <v>0</v>
      </c>
      <c r="BN561" s="36">
        <v>0</v>
      </c>
      <c r="BO561" s="36">
        <v>0</v>
      </c>
      <c r="BP561" s="36">
        <v>0</v>
      </c>
      <c r="BQ561" s="36">
        <v>0</v>
      </c>
      <c r="BR561" s="36">
        <v>0</v>
      </c>
      <c r="BS561" s="36">
        <v>0</v>
      </c>
      <c r="BT561" s="36">
        <v>0</v>
      </c>
      <c r="BU561" s="36">
        <v>0</v>
      </c>
      <c r="BV561" s="36">
        <v>0</v>
      </c>
      <c r="BW561" s="36">
        <v>0</v>
      </c>
      <c r="BX561" s="36">
        <v>0</v>
      </c>
      <c r="BY561" s="36">
        <v>0</v>
      </c>
      <c r="BZ561" s="36">
        <v>0</v>
      </c>
      <c r="CA561" s="36">
        <v>0</v>
      </c>
      <c r="CB561" s="36">
        <v>0</v>
      </c>
      <c r="CC561" s="36">
        <v>0</v>
      </c>
      <c r="CD561" s="36">
        <v>2331165</v>
      </c>
      <c r="CE561" s="36">
        <v>2774086</v>
      </c>
      <c r="CF561" s="36">
        <v>0</v>
      </c>
      <c r="CG561" s="36">
        <v>442921</v>
      </c>
      <c r="CH561" s="36">
        <v>0</v>
      </c>
      <c r="CI561" s="36">
        <v>0</v>
      </c>
      <c r="CJ561" s="36">
        <v>0</v>
      </c>
      <c r="CK561" s="36">
        <v>0</v>
      </c>
      <c r="CL561" s="36">
        <v>442921</v>
      </c>
      <c r="CM561" s="36">
        <v>-2774086</v>
      </c>
      <c r="CN561" s="36">
        <v>0</v>
      </c>
      <c r="CO561" s="36">
        <v>0</v>
      </c>
      <c r="CP561" s="36">
        <v>0</v>
      </c>
      <c r="CQ561" s="36">
        <v>0</v>
      </c>
      <c r="CR561" s="36">
        <v>0</v>
      </c>
      <c r="CS561" s="36">
        <v>0</v>
      </c>
      <c r="CT561" s="36">
        <v>0</v>
      </c>
      <c r="CU561" s="36">
        <v>0</v>
      </c>
      <c r="CV561" s="36">
        <v>0</v>
      </c>
      <c r="CW561" s="36">
        <v>0</v>
      </c>
      <c r="CX561" s="36">
        <v>0</v>
      </c>
      <c r="CY561" s="36">
        <v>0</v>
      </c>
      <c r="CZ561" s="36">
        <v>0</v>
      </c>
      <c r="DA561" s="36">
        <v>0</v>
      </c>
      <c r="DB561" s="36">
        <v>0</v>
      </c>
      <c r="DC561" s="36">
        <v>0</v>
      </c>
      <c r="DD561" s="36">
        <v>0</v>
      </c>
      <c r="DE561" s="36">
        <v>-2774086</v>
      </c>
      <c r="DF561" s="36">
        <v>0</v>
      </c>
      <c r="DG561" s="36">
        <v>0</v>
      </c>
      <c r="DH561" s="36">
        <v>0</v>
      </c>
      <c r="DI561" s="36">
        <v>0</v>
      </c>
      <c r="DJ561" s="36">
        <v>0</v>
      </c>
      <c r="DK561" s="36">
        <v>0</v>
      </c>
      <c r="DL561" s="36">
        <v>0</v>
      </c>
      <c r="DM561" s="36">
        <v>0</v>
      </c>
      <c r="DN561" s="36">
        <v>0</v>
      </c>
      <c r="DO561" s="36">
        <v>0</v>
      </c>
      <c r="DP561" s="36">
        <v>0</v>
      </c>
      <c r="DQ561" s="36">
        <v>0</v>
      </c>
      <c r="DR561" s="36">
        <v>0</v>
      </c>
      <c r="DS561" s="36">
        <v>0</v>
      </c>
      <c r="DT561" s="36">
        <v>0</v>
      </c>
      <c r="DU561" s="36">
        <v>0</v>
      </c>
      <c r="DV561" s="36">
        <v>0</v>
      </c>
      <c r="DW561" s="36">
        <v>0</v>
      </c>
      <c r="DX561" s="36">
        <v>0</v>
      </c>
      <c r="DY561" s="36">
        <v>0</v>
      </c>
      <c r="DZ561" s="36">
        <v>0</v>
      </c>
      <c r="EA561" s="36">
        <v>0</v>
      </c>
      <c r="EB561" s="36">
        <v>0</v>
      </c>
      <c r="EC561" s="36">
        <v>0</v>
      </c>
      <c r="ED561" s="36">
        <v>0</v>
      </c>
      <c r="EE561" s="36">
        <v>0</v>
      </c>
      <c r="EF561" s="36">
        <v>0</v>
      </c>
      <c r="EG561" s="36">
        <v>0</v>
      </c>
      <c r="EH561" s="36">
        <v>0</v>
      </c>
      <c r="EI561" s="36">
        <v>0</v>
      </c>
      <c r="EJ561" s="36">
        <v>0</v>
      </c>
      <c r="EK561" s="36">
        <v>0</v>
      </c>
      <c r="EL561" s="36">
        <v>0</v>
      </c>
      <c r="EM561" s="36">
        <v>0</v>
      </c>
      <c r="EN561" s="36">
        <v>0</v>
      </c>
      <c r="EO561" s="36">
        <v>0</v>
      </c>
      <c r="EP561" s="36">
        <v>0</v>
      </c>
      <c r="EQ561" s="36">
        <v>0</v>
      </c>
      <c r="ER561" s="36">
        <v>0</v>
      </c>
      <c r="ES561" s="36">
        <v>0</v>
      </c>
      <c r="ET561" s="36">
        <v>0</v>
      </c>
      <c r="EU561" s="36">
        <v>0</v>
      </c>
      <c r="EV561" s="36">
        <v>0</v>
      </c>
      <c r="EW561" s="36">
        <v>0</v>
      </c>
      <c r="EX561" s="36">
        <v>0</v>
      </c>
      <c r="EY561" s="36">
        <v>0</v>
      </c>
      <c r="EZ561" s="36">
        <v>0</v>
      </c>
      <c r="FA561" s="36">
        <v>0</v>
      </c>
      <c r="FB561" s="36">
        <v>0</v>
      </c>
      <c r="FC561" s="36">
        <v>0</v>
      </c>
      <c r="FD561" s="36">
        <v>0</v>
      </c>
      <c r="FE561" s="36">
        <v>0</v>
      </c>
      <c r="FF561" s="36">
        <v>0</v>
      </c>
      <c r="FG561" s="36">
        <v>0</v>
      </c>
      <c r="FH561" s="36">
        <v>0</v>
      </c>
      <c r="FI561" s="36">
        <v>0</v>
      </c>
      <c r="FJ561" s="36">
        <v>0</v>
      </c>
      <c r="FK561" s="36">
        <v>0</v>
      </c>
      <c r="FL561" s="36">
        <v>0</v>
      </c>
      <c r="FM561" s="36">
        <v>0</v>
      </c>
      <c r="FN561" s="36">
        <v>0</v>
      </c>
      <c r="FO561" s="36">
        <v>0</v>
      </c>
      <c r="FP561" s="36">
        <v>0</v>
      </c>
      <c r="FQ561" s="36">
        <v>442921</v>
      </c>
      <c r="FR561" s="36">
        <v>0</v>
      </c>
      <c r="FS561" s="37"/>
      <c r="FT561" s="39">
        <f t="shared" si="305"/>
        <v>122087</v>
      </c>
      <c r="FU561" s="39">
        <f t="shared" si="306"/>
        <v>1059</v>
      </c>
      <c r="FV561" s="39">
        <f t="shared" si="307"/>
        <v>0</v>
      </c>
      <c r="FW561" s="39">
        <f t="shared" si="308"/>
        <v>1841429</v>
      </c>
      <c r="FX561" s="39">
        <f t="shared" si="309"/>
        <v>0</v>
      </c>
      <c r="FY561" s="39">
        <f t="shared" si="310"/>
        <v>37982</v>
      </c>
      <c r="FZ561" s="39">
        <f t="shared" si="311"/>
        <v>0</v>
      </c>
      <c r="GA561" s="39">
        <f t="shared" si="312"/>
        <v>34445</v>
      </c>
      <c r="GB561" s="39">
        <f t="shared" si="313"/>
        <v>294163</v>
      </c>
      <c r="GC561" s="39">
        <f t="shared" si="314"/>
        <v>0</v>
      </c>
      <c r="GD561" s="39">
        <f t="shared" si="315"/>
        <v>0</v>
      </c>
      <c r="GE561" s="39">
        <f t="shared" si="316"/>
        <v>0</v>
      </c>
      <c r="GF561" s="39">
        <f t="shared" si="303"/>
        <v>0</v>
      </c>
      <c r="GG561" s="39"/>
      <c r="GH561" s="39">
        <f t="shared" si="317"/>
        <v>0</v>
      </c>
      <c r="GI561" s="39">
        <f t="shared" si="318"/>
        <v>0</v>
      </c>
      <c r="GJ561" s="39">
        <f t="shared" si="304"/>
        <v>2331165</v>
      </c>
      <c r="GK561" s="39"/>
      <c r="GL561" s="39">
        <f t="shared" si="319"/>
        <v>0</v>
      </c>
      <c r="GM561" s="39"/>
      <c r="GN561" s="39">
        <f t="shared" si="283"/>
        <v>0</v>
      </c>
      <c r="GO561" s="40">
        <f t="shared" si="320"/>
        <v>442921</v>
      </c>
      <c r="GP561" s="40">
        <f t="shared" si="321"/>
        <v>2774086</v>
      </c>
      <c r="GQ561" s="40">
        <f t="shared" si="322"/>
        <v>2774086</v>
      </c>
      <c r="GR561" s="39" t="str">
        <f>IFERROR(VLOOKUP(CONCATENATE(C561,R561,S561),'Clientes Afectados'!$L$4:$M$249,2,0),"NO")</f>
        <v>NO</v>
      </c>
      <c r="GS561" s="64">
        <f t="shared" si="282"/>
        <v>28</v>
      </c>
      <c r="GT561" s="39" t="e">
        <f>+IF(GS561&gt;#REF!,"SI","NO")</f>
        <v>#REF!</v>
      </c>
    </row>
    <row r="562" spans="1:202" x14ac:dyDescent="0.25">
      <c r="A562" s="35">
        <v>42705</v>
      </c>
      <c r="B562" s="36">
        <v>1594986</v>
      </c>
      <c r="C562" s="36">
        <v>532999</v>
      </c>
      <c r="D562" s="36">
        <v>532999</v>
      </c>
      <c r="E562" s="37" t="s">
        <v>242</v>
      </c>
      <c r="F562" s="37" t="s">
        <v>229</v>
      </c>
      <c r="G562" s="37" t="s">
        <v>243</v>
      </c>
      <c r="H562" s="85" t="s">
        <v>231</v>
      </c>
      <c r="I562" s="37" t="s">
        <v>262</v>
      </c>
      <c r="J562" s="37" t="s">
        <v>233</v>
      </c>
      <c r="K562" s="37" t="s">
        <v>234</v>
      </c>
      <c r="L562" s="37" t="s">
        <v>235</v>
      </c>
      <c r="M562" s="37" t="s">
        <v>245</v>
      </c>
      <c r="N562" s="37" t="s">
        <v>246</v>
      </c>
      <c r="O562" s="37" t="s">
        <v>246</v>
      </c>
      <c r="P562" s="37" t="s">
        <v>239</v>
      </c>
      <c r="Q562" s="37" t="s">
        <v>240</v>
      </c>
      <c r="R562" s="38">
        <v>42681</v>
      </c>
      <c r="S562" s="38">
        <v>42709</v>
      </c>
      <c r="T562" s="38">
        <v>42711</v>
      </c>
      <c r="U562" s="36">
        <v>187132481</v>
      </c>
      <c r="V562" s="36">
        <v>13493</v>
      </c>
      <c r="W562" s="36">
        <v>0</v>
      </c>
      <c r="X562" s="36">
        <v>3545</v>
      </c>
      <c r="Y562" s="36">
        <v>0</v>
      </c>
      <c r="Z562" s="36">
        <v>0</v>
      </c>
      <c r="AA562" s="36">
        <v>0</v>
      </c>
      <c r="AB562" s="36">
        <v>0</v>
      </c>
      <c r="AC562" s="36">
        <v>0</v>
      </c>
      <c r="AD562" s="36">
        <v>23</v>
      </c>
      <c r="AE562" s="36">
        <v>27</v>
      </c>
      <c r="AF562" s="36">
        <v>23</v>
      </c>
      <c r="AG562" s="36">
        <v>23</v>
      </c>
      <c r="AH562" s="36">
        <v>82079</v>
      </c>
      <c r="AI562" s="36">
        <v>1260</v>
      </c>
      <c r="AJ562" s="36">
        <v>0</v>
      </c>
      <c r="AK562" s="36">
        <v>967609</v>
      </c>
      <c r="AL562" s="36">
        <v>0</v>
      </c>
      <c r="AM562" s="36">
        <v>0</v>
      </c>
      <c r="AN562" s="36">
        <v>0</v>
      </c>
      <c r="AO562" s="36">
        <v>0</v>
      </c>
      <c r="AP562" s="36">
        <v>0</v>
      </c>
      <c r="AQ562" s="36">
        <v>0</v>
      </c>
      <c r="AR562" s="36">
        <v>0</v>
      </c>
      <c r="AS562" s="36">
        <v>0</v>
      </c>
      <c r="AT562" s="36">
        <v>19959</v>
      </c>
      <c r="AU562" s="36">
        <v>0</v>
      </c>
      <c r="AV562" s="36">
        <v>0</v>
      </c>
      <c r="AW562" s="36">
        <v>0</v>
      </c>
      <c r="AX562" s="36">
        <v>0</v>
      </c>
      <c r="AY562" s="36">
        <v>16642</v>
      </c>
      <c r="AZ562" s="36">
        <v>131988</v>
      </c>
      <c r="BA562" s="36">
        <v>0</v>
      </c>
      <c r="BB562" s="36">
        <v>0</v>
      </c>
      <c r="BC562" s="36">
        <v>0</v>
      </c>
      <c r="BD562" s="36">
        <v>0</v>
      </c>
      <c r="BE562" s="36">
        <v>0</v>
      </c>
      <c r="BF562" s="36">
        <v>0</v>
      </c>
      <c r="BG562" s="36">
        <v>0</v>
      </c>
      <c r="BH562" s="36">
        <v>0</v>
      </c>
      <c r="BI562" s="36">
        <v>0</v>
      </c>
      <c r="BJ562" s="36">
        <v>0</v>
      </c>
      <c r="BK562" s="36">
        <v>0</v>
      </c>
      <c r="BL562" s="36">
        <v>0</v>
      </c>
      <c r="BM562" s="36">
        <v>0</v>
      </c>
      <c r="BN562" s="36">
        <v>0</v>
      </c>
      <c r="BO562" s="36">
        <v>0</v>
      </c>
      <c r="BP562" s="36">
        <v>0</v>
      </c>
      <c r="BQ562" s="36">
        <v>0</v>
      </c>
      <c r="BR562" s="36">
        <v>0</v>
      </c>
      <c r="BS562" s="36">
        <v>0</v>
      </c>
      <c r="BT562" s="36">
        <v>0</v>
      </c>
      <c r="BU562" s="36">
        <v>0</v>
      </c>
      <c r="BV562" s="36">
        <v>0</v>
      </c>
      <c r="BW562" s="36">
        <v>0</v>
      </c>
      <c r="BX562" s="36">
        <v>0</v>
      </c>
      <c r="BY562" s="36">
        <v>0</v>
      </c>
      <c r="BZ562" s="36">
        <v>0</v>
      </c>
      <c r="CA562" s="36">
        <v>0</v>
      </c>
      <c r="CB562" s="36">
        <v>0</v>
      </c>
      <c r="CC562" s="36">
        <v>0</v>
      </c>
      <c r="CD562" s="36">
        <v>1024821</v>
      </c>
      <c r="CE562" s="36">
        <v>1219537</v>
      </c>
      <c r="CF562" s="36">
        <v>0</v>
      </c>
      <c r="CG562" s="36">
        <v>194716</v>
      </c>
      <c r="CH562" s="36">
        <v>0</v>
      </c>
      <c r="CI562" s="36">
        <v>0</v>
      </c>
      <c r="CJ562" s="36">
        <v>0</v>
      </c>
      <c r="CK562" s="36">
        <v>0</v>
      </c>
      <c r="CL562" s="36">
        <v>194716</v>
      </c>
      <c r="CM562" s="36">
        <v>-1219537</v>
      </c>
      <c r="CN562" s="36">
        <v>0</v>
      </c>
      <c r="CO562" s="36">
        <v>0</v>
      </c>
      <c r="CP562" s="36">
        <v>0</v>
      </c>
      <c r="CQ562" s="36">
        <v>0</v>
      </c>
      <c r="CR562" s="36">
        <v>0</v>
      </c>
      <c r="CS562" s="36">
        <v>0</v>
      </c>
      <c r="CT562" s="36">
        <v>0</v>
      </c>
      <c r="CU562" s="36">
        <v>0</v>
      </c>
      <c r="CV562" s="36">
        <v>0</v>
      </c>
      <c r="CW562" s="36">
        <v>0</v>
      </c>
      <c r="CX562" s="36">
        <v>0</v>
      </c>
      <c r="CY562" s="36">
        <v>0</v>
      </c>
      <c r="CZ562" s="36">
        <v>0</v>
      </c>
      <c r="DA562" s="36">
        <v>0</v>
      </c>
      <c r="DB562" s="36">
        <v>0</v>
      </c>
      <c r="DC562" s="36">
        <v>0</v>
      </c>
      <c r="DD562" s="36">
        <v>0</v>
      </c>
      <c r="DE562" s="36">
        <v>-1219537</v>
      </c>
      <c r="DF562" s="36">
        <v>0</v>
      </c>
      <c r="DG562" s="36">
        <v>0</v>
      </c>
      <c r="DH562" s="36">
        <v>0</v>
      </c>
      <c r="DI562" s="36">
        <v>0</v>
      </c>
      <c r="DJ562" s="36">
        <v>0</v>
      </c>
      <c r="DK562" s="36">
        <v>0</v>
      </c>
      <c r="DL562" s="36">
        <v>0</v>
      </c>
      <c r="DM562" s="36">
        <v>0</v>
      </c>
      <c r="DN562" s="36">
        <v>0</v>
      </c>
      <c r="DO562" s="36">
        <v>0</v>
      </c>
      <c r="DP562" s="36">
        <v>0</v>
      </c>
      <c r="DQ562" s="36">
        <v>0</v>
      </c>
      <c r="DR562" s="36">
        <v>0</v>
      </c>
      <c r="DS562" s="36">
        <v>0</v>
      </c>
      <c r="DT562" s="36">
        <v>0</v>
      </c>
      <c r="DU562" s="36">
        <v>0</v>
      </c>
      <c r="DV562" s="36">
        <v>0</v>
      </c>
      <c r="DW562" s="36">
        <v>0</v>
      </c>
      <c r="DX562" s="36">
        <v>0</v>
      </c>
      <c r="DY562" s="36">
        <v>0</v>
      </c>
      <c r="DZ562" s="36">
        <v>0</v>
      </c>
      <c r="EA562" s="36">
        <v>0</v>
      </c>
      <c r="EB562" s="36">
        <v>0</v>
      </c>
      <c r="EC562" s="36">
        <v>0</v>
      </c>
      <c r="ED562" s="36">
        <v>0</v>
      </c>
      <c r="EE562" s="36">
        <v>0</v>
      </c>
      <c r="EF562" s="36">
        <v>0</v>
      </c>
      <c r="EG562" s="36">
        <v>0</v>
      </c>
      <c r="EH562" s="36">
        <v>0</v>
      </c>
      <c r="EI562" s="36">
        <v>0</v>
      </c>
      <c r="EJ562" s="36">
        <v>0</v>
      </c>
      <c r="EK562" s="36">
        <v>0</v>
      </c>
      <c r="EL562" s="36">
        <v>0</v>
      </c>
      <c r="EM562" s="36">
        <v>0</v>
      </c>
      <c r="EN562" s="36">
        <v>0</v>
      </c>
      <c r="EO562" s="36">
        <v>0</v>
      </c>
      <c r="EP562" s="36">
        <v>0</v>
      </c>
      <c r="EQ562" s="36">
        <v>0</v>
      </c>
      <c r="ER562" s="36">
        <v>0</v>
      </c>
      <c r="ES562" s="36">
        <v>0</v>
      </c>
      <c r="ET562" s="36">
        <v>0</v>
      </c>
      <c r="EU562" s="36">
        <v>0</v>
      </c>
      <c r="EV562" s="36">
        <v>0</v>
      </c>
      <c r="EW562" s="36">
        <v>0</v>
      </c>
      <c r="EX562" s="36">
        <v>0</v>
      </c>
      <c r="EY562" s="36">
        <v>0</v>
      </c>
      <c r="EZ562" s="36">
        <v>0</v>
      </c>
      <c r="FA562" s="36">
        <v>0</v>
      </c>
      <c r="FB562" s="36">
        <v>0</v>
      </c>
      <c r="FC562" s="36">
        <v>0</v>
      </c>
      <c r="FD562" s="36">
        <v>0</v>
      </c>
      <c r="FE562" s="36">
        <v>0</v>
      </c>
      <c r="FF562" s="36">
        <v>0</v>
      </c>
      <c r="FG562" s="36">
        <v>0</v>
      </c>
      <c r="FH562" s="36">
        <v>0</v>
      </c>
      <c r="FI562" s="36">
        <v>0</v>
      </c>
      <c r="FJ562" s="36">
        <v>0</v>
      </c>
      <c r="FK562" s="36">
        <v>0</v>
      </c>
      <c r="FL562" s="36">
        <v>0</v>
      </c>
      <c r="FM562" s="36">
        <v>0</v>
      </c>
      <c r="FN562" s="36">
        <v>0</v>
      </c>
      <c r="FO562" s="36">
        <v>0</v>
      </c>
      <c r="FP562" s="36">
        <v>0</v>
      </c>
      <c r="FQ562" s="36">
        <v>194716</v>
      </c>
      <c r="FR562" s="36">
        <v>0</v>
      </c>
      <c r="FS562" s="37"/>
      <c r="FT562" s="39">
        <f t="shared" si="305"/>
        <v>68974</v>
      </c>
      <c r="FU562" s="39">
        <f t="shared" si="306"/>
        <v>1059</v>
      </c>
      <c r="FV562" s="39">
        <f t="shared" si="307"/>
        <v>0</v>
      </c>
      <c r="FW562" s="39">
        <f t="shared" si="308"/>
        <v>813117</v>
      </c>
      <c r="FX562" s="39">
        <f t="shared" si="309"/>
        <v>0</v>
      </c>
      <c r="FY562" s="39">
        <f t="shared" si="310"/>
        <v>16772</v>
      </c>
      <c r="FZ562" s="39">
        <f t="shared" si="311"/>
        <v>0</v>
      </c>
      <c r="GA562" s="39">
        <f t="shared" si="312"/>
        <v>13985</v>
      </c>
      <c r="GB562" s="39">
        <f t="shared" si="313"/>
        <v>110914</v>
      </c>
      <c r="GC562" s="39">
        <f t="shared" si="314"/>
        <v>0</v>
      </c>
      <c r="GD562" s="39">
        <f t="shared" si="315"/>
        <v>0</v>
      </c>
      <c r="GE562" s="39">
        <f t="shared" si="316"/>
        <v>0</v>
      </c>
      <c r="GF562" s="39">
        <f t="shared" si="303"/>
        <v>0</v>
      </c>
      <c r="GG562" s="39"/>
      <c r="GH562" s="39">
        <f t="shared" si="317"/>
        <v>0</v>
      </c>
      <c r="GI562" s="39">
        <f t="shared" si="318"/>
        <v>0</v>
      </c>
      <c r="GJ562" s="39">
        <f t="shared" si="304"/>
        <v>1024821</v>
      </c>
      <c r="GK562" s="39"/>
      <c r="GL562" s="39">
        <f t="shared" si="319"/>
        <v>0</v>
      </c>
      <c r="GM562" s="39"/>
      <c r="GN562" s="39">
        <f t="shared" si="283"/>
        <v>0</v>
      </c>
      <c r="GO562" s="40">
        <f t="shared" si="320"/>
        <v>194716</v>
      </c>
      <c r="GP562" s="40">
        <f t="shared" si="321"/>
        <v>1219537</v>
      </c>
      <c r="GQ562" s="40">
        <f t="shared" si="322"/>
        <v>1219537</v>
      </c>
      <c r="GR562" s="39" t="str">
        <f>IFERROR(VLOOKUP(CONCATENATE(C562,R562,S562),'Clientes Afectados'!$L$4:$M$249,2,0),"NO")</f>
        <v>NO</v>
      </c>
      <c r="GS562" s="64">
        <f t="shared" si="282"/>
        <v>28</v>
      </c>
      <c r="GT562" s="39" t="e">
        <f>+IF(GS562&gt;#REF!,"SI","NO")</f>
        <v>#REF!</v>
      </c>
    </row>
    <row r="563" spans="1:202" x14ac:dyDescent="0.25">
      <c r="A563" s="35">
        <v>42705</v>
      </c>
      <c r="B563" s="36">
        <v>1594986</v>
      </c>
      <c r="C563" s="36">
        <v>533094</v>
      </c>
      <c r="D563" s="36">
        <v>533094</v>
      </c>
      <c r="E563" s="37" t="s">
        <v>345</v>
      </c>
      <c r="F563" s="37" t="s">
        <v>229</v>
      </c>
      <c r="G563" s="37" t="s">
        <v>318</v>
      </c>
      <c r="H563" s="85" t="s">
        <v>231</v>
      </c>
      <c r="I563" s="37" t="s">
        <v>244</v>
      </c>
      <c r="J563" s="37" t="s">
        <v>233</v>
      </c>
      <c r="K563" s="37" t="s">
        <v>234</v>
      </c>
      <c r="L563" s="37" t="s">
        <v>235</v>
      </c>
      <c r="M563" s="37" t="s">
        <v>369</v>
      </c>
      <c r="N563" s="37" t="s">
        <v>245</v>
      </c>
      <c r="O563" s="37" t="s">
        <v>245</v>
      </c>
      <c r="P563" s="37" t="s">
        <v>239</v>
      </c>
      <c r="Q563" s="37" t="s">
        <v>240</v>
      </c>
      <c r="R563" s="38">
        <v>42681</v>
      </c>
      <c r="S563" s="38">
        <v>42709</v>
      </c>
      <c r="T563" s="38">
        <v>42711</v>
      </c>
      <c r="U563" s="36">
        <v>187132481</v>
      </c>
      <c r="V563" s="36">
        <v>350020</v>
      </c>
      <c r="W563" s="36">
        <v>0</v>
      </c>
      <c r="X563" s="36">
        <v>89812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657</v>
      </c>
      <c r="AE563" s="36">
        <v>678</v>
      </c>
      <c r="AF563" s="36">
        <v>643</v>
      </c>
      <c r="AG563" s="36">
        <v>663</v>
      </c>
      <c r="AH563" s="36">
        <v>82079</v>
      </c>
      <c r="AI563" s="36">
        <v>1260</v>
      </c>
      <c r="AJ563" s="36">
        <v>0</v>
      </c>
      <c r="AK563" s="36">
        <v>25100599</v>
      </c>
      <c r="AL563" s="36">
        <v>0</v>
      </c>
      <c r="AM563" s="36">
        <v>0</v>
      </c>
      <c r="AN563" s="36">
        <v>0</v>
      </c>
      <c r="AO563" s="36">
        <v>0</v>
      </c>
      <c r="AP563" s="36">
        <v>0</v>
      </c>
      <c r="AQ563" s="36">
        <v>0</v>
      </c>
      <c r="AR563" s="36">
        <v>0</v>
      </c>
      <c r="AS563" s="36">
        <v>0</v>
      </c>
      <c r="AT563" s="36">
        <v>517739</v>
      </c>
      <c r="AU563" s="36">
        <v>0</v>
      </c>
      <c r="AV563" s="36">
        <v>0</v>
      </c>
      <c r="AW563" s="36">
        <v>0</v>
      </c>
      <c r="AX563" s="36">
        <v>0</v>
      </c>
      <c r="AY563" s="36">
        <v>417908</v>
      </c>
      <c r="AZ563" s="36">
        <v>3807550</v>
      </c>
      <c r="BA563" s="36">
        <v>0</v>
      </c>
      <c r="BB563" s="36">
        <v>0</v>
      </c>
      <c r="BC563" s="36">
        <v>0</v>
      </c>
      <c r="BD563" s="36">
        <v>0</v>
      </c>
      <c r="BE563" s="36">
        <v>0</v>
      </c>
      <c r="BF563" s="36">
        <v>0</v>
      </c>
      <c r="BG563" s="36">
        <v>0</v>
      </c>
      <c r="BH563" s="36">
        <v>0</v>
      </c>
      <c r="BI563" s="36">
        <v>0</v>
      </c>
      <c r="BJ563" s="36">
        <v>0</v>
      </c>
      <c r="BK563" s="36">
        <v>0</v>
      </c>
      <c r="BL563" s="36">
        <v>0</v>
      </c>
      <c r="BM563" s="36">
        <v>0</v>
      </c>
      <c r="BN563" s="36">
        <v>0</v>
      </c>
      <c r="BO563" s="36">
        <v>0</v>
      </c>
      <c r="BP563" s="36">
        <v>0</v>
      </c>
      <c r="BQ563" s="36">
        <v>0</v>
      </c>
      <c r="BR563" s="36">
        <v>0</v>
      </c>
      <c r="BS563" s="36">
        <v>0</v>
      </c>
      <c r="BT563" s="36">
        <v>0</v>
      </c>
      <c r="BU563" s="36">
        <v>0</v>
      </c>
      <c r="BV563" s="36">
        <v>0</v>
      </c>
      <c r="BW563" s="36">
        <v>0</v>
      </c>
      <c r="BX563" s="36">
        <v>0</v>
      </c>
      <c r="BY563" s="36">
        <v>0</v>
      </c>
      <c r="BZ563" s="36">
        <v>0</v>
      </c>
      <c r="CA563" s="36">
        <v>0</v>
      </c>
      <c r="CB563" s="36">
        <v>0</v>
      </c>
      <c r="CC563" s="36">
        <v>0</v>
      </c>
      <c r="CD563" s="36">
        <v>25148853</v>
      </c>
      <c r="CE563" s="36">
        <v>29927135</v>
      </c>
      <c r="CF563" s="36">
        <v>0</v>
      </c>
      <c r="CG563" s="36">
        <v>4778282</v>
      </c>
      <c r="CH563" s="36">
        <v>0</v>
      </c>
      <c r="CI563" s="36">
        <v>0</v>
      </c>
      <c r="CJ563" s="36">
        <v>0</v>
      </c>
      <c r="CK563" s="36">
        <v>0</v>
      </c>
      <c r="CL563" s="36">
        <v>4778282</v>
      </c>
      <c r="CM563" s="36">
        <v>-29927135</v>
      </c>
      <c r="CN563" s="36">
        <v>0</v>
      </c>
      <c r="CO563" s="36">
        <v>0</v>
      </c>
      <c r="CP563" s="36">
        <v>0</v>
      </c>
      <c r="CQ563" s="36">
        <v>0</v>
      </c>
      <c r="CR563" s="36">
        <v>0</v>
      </c>
      <c r="CS563" s="36">
        <v>0</v>
      </c>
      <c r="CT563" s="36">
        <v>0</v>
      </c>
      <c r="CU563" s="36">
        <v>0</v>
      </c>
      <c r="CV563" s="36">
        <v>0</v>
      </c>
      <c r="CW563" s="36">
        <v>0</v>
      </c>
      <c r="CX563" s="36">
        <v>0</v>
      </c>
      <c r="CY563" s="36">
        <v>0</v>
      </c>
      <c r="CZ563" s="36">
        <v>0</v>
      </c>
      <c r="DA563" s="36">
        <v>0</v>
      </c>
      <c r="DB563" s="36">
        <v>0</v>
      </c>
      <c r="DC563" s="36">
        <v>0</v>
      </c>
      <c r="DD563" s="36">
        <v>0</v>
      </c>
      <c r="DE563" s="36">
        <v>-29927135</v>
      </c>
      <c r="DF563" s="36">
        <v>0</v>
      </c>
      <c r="DG563" s="36">
        <v>0</v>
      </c>
      <c r="DH563" s="36">
        <v>0</v>
      </c>
      <c r="DI563" s="36">
        <v>0</v>
      </c>
      <c r="DJ563" s="36">
        <v>0</v>
      </c>
      <c r="DK563" s="36">
        <v>0</v>
      </c>
      <c r="DL563" s="36">
        <v>0</v>
      </c>
      <c r="DM563" s="36">
        <v>0</v>
      </c>
      <c r="DN563" s="36">
        <v>0</v>
      </c>
      <c r="DO563" s="36">
        <v>0</v>
      </c>
      <c r="DP563" s="36">
        <v>0</v>
      </c>
      <c r="DQ563" s="36">
        <v>0</v>
      </c>
      <c r="DR563" s="36">
        <v>0</v>
      </c>
      <c r="DS563" s="36">
        <v>0</v>
      </c>
      <c r="DT563" s="36">
        <v>0</v>
      </c>
      <c r="DU563" s="36">
        <v>0</v>
      </c>
      <c r="DV563" s="36">
        <v>0</v>
      </c>
      <c r="DW563" s="36">
        <v>0</v>
      </c>
      <c r="DX563" s="36">
        <v>0</v>
      </c>
      <c r="DY563" s="36">
        <v>0</v>
      </c>
      <c r="DZ563" s="36">
        <v>0</v>
      </c>
      <c r="EA563" s="36">
        <v>0</v>
      </c>
      <c r="EB563" s="36">
        <v>0</v>
      </c>
      <c r="EC563" s="36">
        <v>0</v>
      </c>
      <c r="ED563" s="36">
        <v>0</v>
      </c>
      <c r="EE563" s="36">
        <v>0</v>
      </c>
      <c r="EF563" s="36">
        <v>0</v>
      </c>
      <c r="EG563" s="36">
        <v>0</v>
      </c>
      <c r="EH563" s="36">
        <v>0</v>
      </c>
      <c r="EI563" s="36">
        <v>0</v>
      </c>
      <c r="EJ563" s="36">
        <v>0</v>
      </c>
      <c r="EK563" s="36">
        <v>0</v>
      </c>
      <c r="EL563" s="36">
        <v>0</v>
      </c>
      <c r="EM563" s="36">
        <v>0</v>
      </c>
      <c r="EN563" s="36">
        <v>0</v>
      </c>
      <c r="EO563" s="36">
        <v>0</v>
      </c>
      <c r="EP563" s="36">
        <v>0</v>
      </c>
      <c r="EQ563" s="36">
        <v>0</v>
      </c>
      <c r="ER563" s="36">
        <v>0</v>
      </c>
      <c r="ES563" s="36">
        <v>0</v>
      </c>
      <c r="ET563" s="36">
        <v>0</v>
      </c>
      <c r="EU563" s="36">
        <v>0</v>
      </c>
      <c r="EV563" s="36">
        <v>0</v>
      </c>
      <c r="EW563" s="36">
        <v>0</v>
      </c>
      <c r="EX563" s="36">
        <v>0</v>
      </c>
      <c r="EY563" s="36">
        <v>0</v>
      </c>
      <c r="EZ563" s="36">
        <v>0</v>
      </c>
      <c r="FA563" s="36">
        <v>0</v>
      </c>
      <c r="FB563" s="36">
        <v>0</v>
      </c>
      <c r="FC563" s="36">
        <v>0</v>
      </c>
      <c r="FD563" s="36">
        <v>0</v>
      </c>
      <c r="FE563" s="36">
        <v>0</v>
      </c>
      <c r="FF563" s="36">
        <v>0</v>
      </c>
      <c r="FG563" s="36">
        <v>0</v>
      </c>
      <c r="FH563" s="36">
        <v>0</v>
      </c>
      <c r="FI563" s="36">
        <v>0</v>
      </c>
      <c r="FJ563" s="36">
        <v>0</v>
      </c>
      <c r="FK563" s="36">
        <v>0</v>
      </c>
      <c r="FL563" s="36">
        <v>0</v>
      </c>
      <c r="FM563" s="36">
        <v>0</v>
      </c>
      <c r="FN563" s="36">
        <v>0</v>
      </c>
      <c r="FO563" s="36">
        <v>0</v>
      </c>
      <c r="FP563" s="36">
        <v>0</v>
      </c>
      <c r="FQ563" s="36">
        <v>4778282</v>
      </c>
      <c r="FR563" s="36">
        <v>0</v>
      </c>
      <c r="FS563" s="37"/>
      <c r="FT563" s="39">
        <f t="shared" si="305"/>
        <v>68974</v>
      </c>
      <c r="FU563" s="39">
        <f t="shared" si="306"/>
        <v>1059</v>
      </c>
      <c r="FV563" s="39">
        <f t="shared" si="307"/>
        <v>0</v>
      </c>
      <c r="FW563" s="39">
        <f t="shared" si="308"/>
        <v>21092940</v>
      </c>
      <c r="FX563" s="39">
        <f t="shared" si="309"/>
        <v>0</v>
      </c>
      <c r="FY563" s="39">
        <f t="shared" si="310"/>
        <v>435075</v>
      </c>
      <c r="FZ563" s="39">
        <f t="shared" si="311"/>
        <v>0</v>
      </c>
      <c r="GA563" s="39">
        <f t="shared" si="312"/>
        <v>351183</v>
      </c>
      <c r="GB563" s="39">
        <f t="shared" si="313"/>
        <v>3199622</v>
      </c>
      <c r="GC563" s="39">
        <f t="shared" si="314"/>
        <v>0</v>
      </c>
      <c r="GD563" s="39">
        <f t="shared" si="315"/>
        <v>0</v>
      </c>
      <c r="GE563" s="39">
        <f t="shared" si="316"/>
        <v>0</v>
      </c>
      <c r="GF563" s="39">
        <f t="shared" si="303"/>
        <v>0</v>
      </c>
      <c r="GG563" s="39"/>
      <c r="GH563" s="39">
        <f t="shared" si="317"/>
        <v>0</v>
      </c>
      <c r="GI563" s="39">
        <f t="shared" si="318"/>
        <v>0</v>
      </c>
      <c r="GJ563" s="39">
        <f t="shared" si="304"/>
        <v>25148853</v>
      </c>
      <c r="GK563" s="39"/>
      <c r="GL563" s="39">
        <f t="shared" si="319"/>
        <v>0</v>
      </c>
      <c r="GM563" s="39"/>
      <c r="GN563" s="39">
        <f t="shared" si="283"/>
        <v>0</v>
      </c>
      <c r="GO563" s="40">
        <f t="shared" si="320"/>
        <v>4778282</v>
      </c>
      <c r="GP563" s="40">
        <f t="shared" si="321"/>
        <v>29927135</v>
      </c>
      <c r="GQ563" s="40">
        <f t="shared" si="322"/>
        <v>29927135</v>
      </c>
      <c r="GR563" s="39" t="str">
        <f>IFERROR(VLOOKUP(CONCATENATE(C563,R563,S563),'Clientes Afectados'!$L$4:$M$249,2,0),"NO")</f>
        <v>NO</v>
      </c>
      <c r="GS563" s="64">
        <f t="shared" si="282"/>
        <v>28</v>
      </c>
      <c r="GT563" s="39" t="e">
        <f>+IF(GS563&gt;#REF!,"SI","NO")</f>
        <v>#REF!</v>
      </c>
    </row>
    <row r="564" spans="1:202" x14ac:dyDescent="0.25">
      <c r="A564" s="35">
        <v>42705</v>
      </c>
      <c r="B564" s="36">
        <v>1594986</v>
      </c>
      <c r="C564" s="36">
        <v>533096</v>
      </c>
      <c r="D564" s="36">
        <v>533096</v>
      </c>
      <c r="E564" s="37" t="s">
        <v>346</v>
      </c>
      <c r="F564" s="37" t="s">
        <v>229</v>
      </c>
      <c r="G564" s="37" t="s">
        <v>320</v>
      </c>
      <c r="H564" s="85" t="s">
        <v>231</v>
      </c>
      <c r="I564" s="37" t="s">
        <v>232</v>
      </c>
      <c r="J564" s="37" t="s">
        <v>233</v>
      </c>
      <c r="K564" s="37" t="s">
        <v>234</v>
      </c>
      <c r="L564" s="37" t="s">
        <v>235</v>
      </c>
      <c r="M564" s="37" t="s">
        <v>369</v>
      </c>
      <c r="N564" s="37" t="s">
        <v>256</v>
      </c>
      <c r="O564" s="37" t="s">
        <v>245</v>
      </c>
      <c r="P564" s="37" t="s">
        <v>239</v>
      </c>
      <c r="Q564" s="37" t="s">
        <v>240</v>
      </c>
      <c r="R564" s="38">
        <v>42681</v>
      </c>
      <c r="S564" s="38">
        <v>42709</v>
      </c>
      <c r="T564" s="38">
        <v>42711</v>
      </c>
      <c r="U564" s="36">
        <v>187132481</v>
      </c>
      <c r="V564" s="36">
        <v>48244</v>
      </c>
      <c r="W564" s="36">
        <v>0</v>
      </c>
      <c r="X564" s="36">
        <v>13653</v>
      </c>
      <c r="Y564" s="36">
        <v>0</v>
      </c>
      <c r="Z564" s="36">
        <v>0</v>
      </c>
      <c r="AA564" s="36">
        <v>0</v>
      </c>
      <c r="AB564" s="36">
        <v>0</v>
      </c>
      <c r="AC564" s="36">
        <v>0</v>
      </c>
      <c r="AD564" s="36">
        <v>99</v>
      </c>
      <c r="AE564" s="36">
        <v>100</v>
      </c>
      <c r="AF564" s="36">
        <v>99</v>
      </c>
      <c r="AG564" s="36">
        <v>100</v>
      </c>
      <c r="AH564" s="36">
        <v>119970</v>
      </c>
      <c r="AI564" s="36">
        <v>1260</v>
      </c>
      <c r="AJ564" s="36">
        <v>0</v>
      </c>
      <c r="AK564" s="36">
        <v>3459669</v>
      </c>
      <c r="AL564" s="36">
        <v>0</v>
      </c>
      <c r="AM564" s="36">
        <v>0</v>
      </c>
      <c r="AN564" s="36">
        <v>0</v>
      </c>
      <c r="AO564" s="36">
        <v>0</v>
      </c>
      <c r="AP564" s="36">
        <v>0</v>
      </c>
      <c r="AQ564" s="36">
        <v>0</v>
      </c>
      <c r="AR564" s="36">
        <v>0</v>
      </c>
      <c r="AS564" s="36">
        <v>0</v>
      </c>
      <c r="AT564" s="36">
        <v>71361</v>
      </c>
      <c r="AU564" s="36">
        <v>0</v>
      </c>
      <c r="AV564" s="36">
        <v>0</v>
      </c>
      <c r="AW564" s="36">
        <v>0</v>
      </c>
      <c r="AX564" s="36">
        <v>0</v>
      </c>
      <c r="AY564" s="36">
        <v>61638</v>
      </c>
      <c r="AZ564" s="36">
        <v>573858</v>
      </c>
      <c r="BA564" s="36">
        <v>0</v>
      </c>
      <c r="BB564" s="36">
        <v>0</v>
      </c>
      <c r="BC564" s="36">
        <v>0</v>
      </c>
      <c r="BD564" s="36">
        <v>0</v>
      </c>
      <c r="BE564" s="36">
        <v>0</v>
      </c>
      <c r="BF564" s="36">
        <v>0</v>
      </c>
      <c r="BG564" s="36">
        <v>0</v>
      </c>
      <c r="BH564" s="36">
        <v>0</v>
      </c>
      <c r="BI564" s="36">
        <v>0</v>
      </c>
      <c r="BJ564" s="36">
        <v>0</v>
      </c>
      <c r="BK564" s="36">
        <v>0</v>
      </c>
      <c r="BL564" s="36">
        <v>0</v>
      </c>
      <c r="BM564" s="36">
        <v>0</v>
      </c>
      <c r="BN564" s="36">
        <v>0</v>
      </c>
      <c r="BO564" s="36">
        <v>0</v>
      </c>
      <c r="BP564" s="36">
        <v>0</v>
      </c>
      <c r="BQ564" s="36">
        <v>0</v>
      </c>
      <c r="BR564" s="36">
        <v>0</v>
      </c>
      <c r="BS564" s="36">
        <v>0</v>
      </c>
      <c r="BT564" s="36">
        <v>0</v>
      </c>
      <c r="BU564" s="36">
        <v>0</v>
      </c>
      <c r="BV564" s="36">
        <v>0</v>
      </c>
      <c r="BW564" s="36">
        <v>0</v>
      </c>
      <c r="BX564" s="36">
        <v>0</v>
      </c>
      <c r="BY564" s="36">
        <v>0</v>
      </c>
      <c r="BZ564" s="36">
        <v>242228</v>
      </c>
      <c r="CA564" s="36">
        <v>10720</v>
      </c>
      <c r="CB564" s="36">
        <v>0</v>
      </c>
      <c r="CC564" s="36">
        <v>0</v>
      </c>
      <c r="CD564" s="36">
        <v>3815718</v>
      </c>
      <c r="CE564" s="36">
        <v>4540705</v>
      </c>
      <c r="CF564" s="36">
        <v>0</v>
      </c>
      <c r="CG564" s="36">
        <v>724987</v>
      </c>
      <c r="CH564" s="36">
        <v>0</v>
      </c>
      <c r="CI564" s="36">
        <v>0</v>
      </c>
      <c r="CJ564" s="36">
        <v>0</v>
      </c>
      <c r="CK564" s="36">
        <v>0</v>
      </c>
      <c r="CL564" s="36">
        <v>724987</v>
      </c>
      <c r="CM564" s="36">
        <v>-4540705</v>
      </c>
      <c r="CN564" s="36">
        <v>0</v>
      </c>
      <c r="CO564" s="36">
        <v>0</v>
      </c>
      <c r="CP564" s="36">
        <v>0</v>
      </c>
      <c r="CQ564" s="36">
        <v>0</v>
      </c>
      <c r="CR564" s="36">
        <v>0</v>
      </c>
      <c r="CS564" s="36">
        <v>0</v>
      </c>
      <c r="CT564" s="36">
        <v>0</v>
      </c>
      <c r="CU564" s="36">
        <v>0</v>
      </c>
      <c r="CV564" s="36">
        <v>0</v>
      </c>
      <c r="CW564" s="36">
        <v>0</v>
      </c>
      <c r="CX564" s="36">
        <v>0</v>
      </c>
      <c r="CY564" s="36">
        <v>0</v>
      </c>
      <c r="CZ564" s="36">
        <v>0</v>
      </c>
      <c r="DA564" s="36">
        <v>0</v>
      </c>
      <c r="DB564" s="36">
        <v>0</v>
      </c>
      <c r="DC564" s="36">
        <v>0</v>
      </c>
      <c r="DD564" s="36">
        <v>1</v>
      </c>
      <c r="DE564" s="36">
        <v>-4540704</v>
      </c>
      <c r="DF564" s="36">
        <v>0</v>
      </c>
      <c r="DG564" s="36">
        <v>0</v>
      </c>
      <c r="DH564" s="36">
        <v>0</v>
      </c>
      <c r="DI564" s="36">
        <v>0</v>
      </c>
      <c r="DJ564" s="36">
        <v>0</v>
      </c>
      <c r="DK564" s="36">
        <v>-1</v>
      </c>
      <c r="DL564" s="36">
        <v>0</v>
      </c>
      <c r="DM564" s="36">
        <v>0</v>
      </c>
      <c r="DN564" s="36">
        <v>0</v>
      </c>
      <c r="DO564" s="36">
        <v>0</v>
      </c>
      <c r="DP564" s="36">
        <v>0</v>
      </c>
      <c r="DQ564" s="36">
        <v>0</v>
      </c>
      <c r="DR564" s="36">
        <v>0</v>
      </c>
      <c r="DS564" s="36">
        <v>0</v>
      </c>
      <c r="DT564" s="36">
        <v>0</v>
      </c>
      <c r="DU564" s="36">
        <v>0</v>
      </c>
      <c r="DV564" s="36">
        <v>0</v>
      </c>
      <c r="DW564" s="36">
        <v>0</v>
      </c>
      <c r="DX564" s="36">
        <v>0</v>
      </c>
      <c r="DY564" s="36">
        <v>0</v>
      </c>
      <c r="DZ564" s="36">
        <v>0</v>
      </c>
      <c r="EA564" s="36">
        <v>0</v>
      </c>
      <c r="EB564" s="36">
        <v>-1</v>
      </c>
      <c r="EC564" s="36">
        <v>0</v>
      </c>
      <c r="ED564" s="36">
        <v>0</v>
      </c>
      <c r="EE564" s="36">
        <v>0</v>
      </c>
      <c r="EF564" s="36">
        <v>0</v>
      </c>
      <c r="EG564" s="36">
        <v>0</v>
      </c>
      <c r="EH564" s="36">
        <v>0</v>
      </c>
      <c r="EI564" s="36">
        <v>0</v>
      </c>
      <c r="EJ564" s="36">
        <v>0</v>
      </c>
      <c r="EK564" s="36">
        <v>0</v>
      </c>
      <c r="EL564" s="36">
        <v>0</v>
      </c>
      <c r="EM564" s="36">
        <v>0</v>
      </c>
      <c r="EN564" s="36">
        <v>0</v>
      </c>
      <c r="EO564" s="36">
        <v>0</v>
      </c>
      <c r="EP564" s="36">
        <v>0</v>
      </c>
      <c r="EQ564" s="36">
        <v>0</v>
      </c>
      <c r="ER564" s="36">
        <v>0</v>
      </c>
      <c r="ES564" s="36">
        <v>0</v>
      </c>
      <c r="ET564" s="36">
        <v>0</v>
      </c>
      <c r="EU564" s="36">
        <v>0</v>
      </c>
      <c r="EV564" s="36">
        <v>0</v>
      </c>
      <c r="EW564" s="36">
        <v>0</v>
      </c>
      <c r="EX564" s="36">
        <v>0</v>
      </c>
      <c r="EY564" s="36">
        <v>0</v>
      </c>
      <c r="EZ564" s="36">
        <v>0</v>
      </c>
      <c r="FA564" s="36">
        <v>0</v>
      </c>
      <c r="FB564" s="36">
        <v>0</v>
      </c>
      <c r="FC564" s="36">
        <v>0</v>
      </c>
      <c r="FD564" s="36">
        <v>0</v>
      </c>
      <c r="FE564" s="36">
        <v>0</v>
      </c>
      <c r="FF564" s="36">
        <v>0</v>
      </c>
      <c r="FG564" s="36">
        <v>0</v>
      </c>
      <c r="FH564" s="36">
        <v>0</v>
      </c>
      <c r="FI564" s="36">
        <v>0</v>
      </c>
      <c r="FJ564" s="36">
        <v>0</v>
      </c>
      <c r="FK564" s="36">
        <v>0</v>
      </c>
      <c r="FL564" s="36">
        <v>0</v>
      </c>
      <c r="FM564" s="36">
        <v>0</v>
      </c>
      <c r="FN564" s="36">
        <v>0</v>
      </c>
      <c r="FO564" s="36">
        <v>0</v>
      </c>
      <c r="FP564" s="36">
        <v>0</v>
      </c>
      <c r="FQ564" s="36">
        <v>724987</v>
      </c>
      <c r="FR564" s="36">
        <v>0</v>
      </c>
      <c r="FS564" s="37"/>
      <c r="FT564" s="39">
        <f t="shared" si="305"/>
        <v>100815</v>
      </c>
      <c r="FU564" s="39">
        <f t="shared" si="306"/>
        <v>1059</v>
      </c>
      <c r="FV564" s="39">
        <f t="shared" si="307"/>
        <v>0</v>
      </c>
      <c r="FW564" s="39">
        <f t="shared" si="308"/>
        <v>2907285</v>
      </c>
      <c r="FX564" s="39">
        <f t="shared" si="309"/>
        <v>0</v>
      </c>
      <c r="FY564" s="39">
        <f t="shared" si="310"/>
        <v>59967</v>
      </c>
      <c r="FZ564" s="39">
        <f t="shared" si="311"/>
        <v>0</v>
      </c>
      <c r="GA564" s="39">
        <f t="shared" si="312"/>
        <v>51797</v>
      </c>
      <c r="GB564" s="39">
        <f t="shared" si="313"/>
        <v>482234</v>
      </c>
      <c r="GC564" s="39">
        <f t="shared" si="314"/>
        <v>0</v>
      </c>
      <c r="GD564" s="39">
        <f t="shared" si="315"/>
        <v>0</v>
      </c>
      <c r="GE564" s="39">
        <f t="shared" si="316"/>
        <v>0</v>
      </c>
      <c r="GF564" s="39">
        <f t="shared" si="303"/>
        <v>0</v>
      </c>
      <c r="GG564" s="39"/>
      <c r="GH564" s="39">
        <f t="shared" si="317"/>
        <v>0</v>
      </c>
      <c r="GI564" s="39">
        <f t="shared" si="318"/>
        <v>0</v>
      </c>
      <c r="GJ564" s="39">
        <f t="shared" si="304"/>
        <v>3603157</v>
      </c>
      <c r="GK564" s="39"/>
      <c r="GL564" s="39">
        <f t="shared" si="319"/>
        <v>0</v>
      </c>
      <c r="GM564" s="39"/>
      <c r="GN564" s="39">
        <f t="shared" si="283"/>
        <v>-1</v>
      </c>
      <c r="GO564" s="40">
        <f t="shared" si="320"/>
        <v>684600</v>
      </c>
      <c r="GP564" s="40">
        <f t="shared" si="321"/>
        <v>4287757</v>
      </c>
      <c r="GQ564" s="40">
        <f t="shared" si="322"/>
        <v>4287756</v>
      </c>
      <c r="GR564" s="39" t="str">
        <f>IFERROR(VLOOKUP(CONCATENATE(C564,R564,S564),'Clientes Afectados'!$L$4:$M$249,2,0),"NO")</f>
        <v>NO</v>
      </c>
      <c r="GS564" s="64">
        <f t="shared" si="282"/>
        <v>28</v>
      </c>
      <c r="GT564" s="39" t="e">
        <f>+IF(GS564&gt;#REF!,"SI","NO")</f>
        <v>#REF!</v>
      </c>
    </row>
    <row r="565" spans="1:202" x14ac:dyDescent="0.25">
      <c r="A565" s="35">
        <v>42705</v>
      </c>
      <c r="B565" s="36">
        <v>1594986</v>
      </c>
      <c r="C565" s="36">
        <v>533097</v>
      </c>
      <c r="D565" s="36">
        <v>533097</v>
      </c>
      <c r="E565" s="37" t="s">
        <v>247</v>
      </c>
      <c r="F565" s="37" t="s">
        <v>229</v>
      </c>
      <c r="G565" s="37" t="s">
        <v>248</v>
      </c>
      <c r="H565" s="85" t="s">
        <v>231</v>
      </c>
      <c r="I565" s="37" t="s">
        <v>232</v>
      </c>
      <c r="J565" s="37" t="s">
        <v>233</v>
      </c>
      <c r="K565" s="37" t="s">
        <v>234</v>
      </c>
      <c r="L565" s="37" t="s">
        <v>235</v>
      </c>
      <c r="M565" s="37" t="s">
        <v>369</v>
      </c>
      <c r="N565" s="37" t="s">
        <v>245</v>
      </c>
      <c r="O565" s="37" t="s">
        <v>245</v>
      </c>
      <c r="P565" s="37" t="s">
        <v>239</v>
      </c>
      <c r="Q565" s="37" t="s">
        <v>240</v>
      </c>
      <c r="R565" s="38">
        <v>42681</v>
      </c>
      <c r="S565" s="38">
        <v>42709</v>
      </c>
      <c r="T565" s="38">
        <v>42711</v>
      </c>
      <c r="U565" s="36">
        <v>187132481</v>
      </c>
      <c r="V565" s="36">
        <v>42856</v>
      </c>
      <c r="W565" s="36">
        <v>0</v>
      </c>
      <c r="X565" s="36">
        <v>16003</v>
      </c>
      <c r="Y565" s="36">
        <v>0</v>
      </c>
      <c r="Z565" s="36">
        <v>0</v>
      </c>
      <c r="AA565" s="36">
        <v>0</v>
      </c>
      <c r="AB565" s="36">
        <v>0</v>
      </c>
      <c r="AC565" s="36">
        <v>0</v>
      </c>
      <c r="AD565" s="36">
        <v>97</v>
      </c>
      <c r="AE565" s="36">
        <v>98</v>
      </c>
      <c r="AF565" s="36">
        <v>92</v>
      </c>
      <c r="AG565" s="36">
        <v>96</v>
      </c>
      <c r="AH565" s="36">
        <v>198290</v>
      </c>
      <c r="AI565" s="36">
        <v>1260</v>
      </c>
      <c r="AJ565" s="36">
        <v>0</v>
      </c>
      <c r="AK565" s="36">
        <v>3073286</v>
      </c>
      <c r="AL565" s="36">
        <v>0</v>
      </c>
      <c r="AM565" s="36">
        <v>0</v>
      </c>
      <c r="AN565" s="36">
        <v>0</v>
      </c>
      <c r="AO565" s="36">
        <v>0</v>
      </c>
      <c r="AP565" s="36">
        <v>0</v>
      </c>
      <c r="AQ565" s="36">
        <v>0</v>
      </c>
      <c r="AR565" s="36">
        <v>0</v>
      </c>
      <c r="AS565" s="36">
        <v>0</v>
      </c>
      <c r="AT565" s="36">
        <v>63391</v>
      </c>
      <c r="AU565" s="36">
        <v>0</v>
      </c>
      <c r="AV565" s="36">
        <v>0</v>
      </c>
      <c r="AW565" s="36">
        <v>0</v>
      </c>
      <c r="AX565" s="36">
        <v>0</v>
      </c>
      <c r="AY565" s="36">
        <v>60406</v>
      </c>
      <c r="AZ565" s="36">
        <v>550905</v>
      </c>
      <c r="BA565" s="36">
        <v>0</v>
      </c>
      <c r="BB565" s="36">
        <v>0</v>
      </c>
      <c r="BC565" s="36">
        <v>0</v>
      </c>
      <c r="BD565" s="36">
        <v>0</v>
      </c>
      <c r="BE565" s="36">
        <v>0</v>
      </c>
      <c r="BF565" s="36">
        <v>0</v>
      </c>
      <c r="BG565" s="36">
        <v>0</v>
      </c>
      <c r="BH565" s="36">
        <v>0</v>
      </c>
      <c r="BI565" s="36">
        <v>0</v>
      </c>
      <c r="BJ565" s="36">
        <v>0</v>
      </c>
      <c r="BK565" s="36">
        <v>0</v>
      </c>
      <c r="BL565" s="36">
        <v>0</v>
      </c>
      <c r="BM565" s="36">
        <v>0</v>
      </c>
      <c r="BN565" s="36">
        <v>0</v>
      </c>
      <c r="BO565" s="36">
        <v>0</v>
      </c>
      <c r="BP565" s="36">
        <v>0</v>
      </c>
      <c r="BQ565" s="36">
        <v>0</v>
      </c>
      <c r="BR565" s="36">
        <v>0</v>
      </c>
      <c r="BS565" s="36">
        <v>0</v>
      </c>
      <c r="BT565" s="36">
        <v>0</v>
      </c>
      <c r="BU565" s="36">
        <v>0</v>
      </c>
      <c r="BV565" s="36">
        <v>0</v>
      </c>
      <c r="BW565" s="36">
        <v>0</v>
      </c>
      <c r="BX565" s="36">
        <v>0</v>
      </c>
      <c r="BY565" s="36">
        <v>0</v>
      </c>
      <c r="BZ565" s="36">
        <v>0</v>
      </c>
      <c r="CA565" s="36">
        <v>0</v>
      </c>
      <c r="CB565" s="36">
        <v>0</v>
      </c>
      <c r="CC565" s="36">
        <v>0</v>
      </c>
      <c r="CD565" s="36">
        <v>3317258</v>
      </c>
      <c r="CE565" s="36">
        <v>3947537</v>
      </c>
      <c r="CF565" s="36">
        <v>0</v>
      </c>
      <c r="CG565" s="36">
        <v>630279</v>
      </c>
      <c r="CH565" s="36">
        <v>0</v>
      </c>
      <c r="CI565" s="36">
        <v>0</v>
      </c>
      <c r="CJ565" s="36">
        <v>0</v>
      </c>
      <c r="CK565" s="36">
        <v>0</v>
      </c>
      <c r="CL565" s="36">
        <v>630279</v>
      </c>
      <c r="CM565" s="36">
        <v>-3947537</v>
      </c>
      <c r="CN565" s="36">
        <v>0</v>
      </c>
      <c r="CO565" s="36">
        <v>0</v>
      </c>
      <c r="CP565" s="36">
        <v>0</v>
      </c>
      <c r="CQ565" s="36">
        <v>0</v>
      </c>
      <c r="CR565" s="36">
        <v>0</v>
      </c>
      <c r="CS565" s="36">
        <v>0</v>
      </c>
      <c r="CT565" s="36">
        <v>0</v>
      </c>
      <c r="CU565" s="36">
        <v>0</v>
      </c>
      <c r="CV565" s="36">
        <v>0</v>
      </c>
      <c r="CW565" s="36">
        <v>0</v>
      </c>
      <c r="CX565" s="36">
        <v>0</v>
      </c>
      <c r="CY565" s="36">
        <v>0</v>
      </c>
      <c r="CZ565" s="36">
        <v>0</v>
      </c>
      <c r="DA565" s="36">
        <v>0</v>
      </c>
      <c r="DB565" s="36">
        <v>0</v>
      </c>
      <c r="DC565" s="36">
        <v>0</v>
      </c>
      <c r="DD565" s="36">
        <v>0</v>
      </c>
      <c r="DE565" s="36">
        <v>-3947537</v>
      </c>
      <c r="DF565" s="36">
        <v>0</v>
      </c>
      <c r="DG565" s="36">
        <v>0</v>
      </c>
      <c r="DH565" s="36">
        <v>0</v>
      </c>
      <c r="DI565" s="36">
        <v>0</v>
      </c>
      <c r="DJ565" s="36">
        <v>0</v>
      </c>
      <c r="DK565" s="36">
        <v>0</v>
      </c>
      <c r="DL565" s="36">
        <v>0</v>
      </c>
      <c r="DM565" s="36">
        <v>0</v>
      </c>
      <c r="DN565" s="36">
        <v>0</v>
      </c>
      <c r="DO565" s="36">
        <v>0</v>
      </c>
      <c r="DP565" s="36">
        <v>0</v>
      </c>
      <c r="DQ565" s="36">
        <v>0</v>
      </c>
      <c r="DR565" s="36">
        <v>0</v>
      </c>
      <c r="DS565" s="36">
        <v>0</v>
      </c>
      <c r="DT565" s="36">
        <v>0</v>
      </c>
      <c r="DU565" s="36">
        <v>0</v>
      </c>
      <c r="DV565" s="36">
        <v>0</v>
      </c>
      <c r="DW565" s="36">
        <v>0</v>
      </c>
      <c r="DX565" s="36">
        <v>0</v>
      </c>
      <c r="DY565" s="36">
        <v>0</v>
      </c>
      <c r="DZ565" s="36">
        <v>0</v>
      </c>
      <c r="EA565" s="36">
        <v>0</v>
      </c>
      <c r="EB565" s="36">
        <v>0</v>
      </c>
      <c r="EC565" s="36">
        <v>0</v>
      </c>
      <c r="ED565" s="36">
        <v>0</v>
      </c>
      <c r="EE565" s="36">
        <v>0</v>
      </c>
      <c r="EF565" s="36">
        <v>0</v>
      </c>
      <c r="EG565" s="36">
        <v>0</v>
      </c>
      <c r="EH565" s="36">
        <v>0</v>
      </c>
      <c r="EI565" s="36">
        <v>0</v>
      </c>
      <c r="EJ565" s="36">
        <v>0</v>
      </c>
      <c r="EK565" s="36">
        <v>0</v>
      </c>
      <c r="EL565" s="36">
        <v>0</v>
      </c>
      <c r="EM565" s="36">
        <v>0</v>
      </c>
      <c r="EN565" s="36">
        <v>0</v>
      </c>
      <c r="EO565" s="36">
        <v>0</v>
      </c>
      <c r="EP565" s="36">
        <v>0</v>
      </c>
      <c r="EQ565" s="36">
        <v>0</v>
      </c>
      <c r="ER565" s="36">
        <v>0</v>
      </c>
      <c r="ES565" s="36">
        <v>0</v>
      </c>
      <c r="ET565" s="36">
        <v>0</v>
      </c>
      <c r="EU565" s="36">
        <v>0</v>
      </c>
      <c r="EV565" s="36">
        <v>0</v>
      </c>
      <c r="EW565" s="36">
        <v>0</v>
      </c>
      <c r="EX565" s="36">
        <v>0</v>
      </c>
      <c r="EY565" s="36">
        <v>0</v>
      </c>
      <c r="EZ565" s="36">
        <v>0</v>
      </c>
      <c r="FA565" s="36">
        <v>0</v>
      </c>
      <c r="FB565" s="36">
        <v>0</v>
      </c>
      <c r="FC565" s="36">
        <v>0</v>
      </c>
      <c r="FD565" s="36">
        <v>0</v>
      </c>
      <c r="FE565" s="36">
        <v>0</v>
      </c>
      <c r="FF565" s="36">
        <v>0</v>
      </c>
      <c r="FG565" s="36">
        <v>0</v>
      </c>
      <c r="FH565" s="36">
        <v>0</v>
      </c>
      <c r="FI565" s="36">
        <v>0</v>
      </c>
      <c r="FJ565" s="36">
        <v>0</v>
      </c>
      <c r="FK565" s="36">
        <v>0</v>
      </c>
      <c r="FL565" s="36">
        <v>0</v>
      </c>
      <c r="FM565" s="36">
        <v>0</v>
      </c>
      <c r="FN565" s="36">
        <v>0</v>
      </c>
      <c r="FO565" s="36">
        <v>0</v>
      </c>
      <c r="FP565" s="36">
        <v>0</v>
      </c>
      <c r="FQ565" s="36">
        <v>630279</v>
      </c>
      <c r="FR565" s="36">
        <v>0</v>
      </c>
      <c r="FS565" s="37"/>
      <c r="FT565" s="39">
        <f t="shared" si="305"/>
        <v>166630</v>
      </c>
      <c r="FU565" s="39">
        <f t="shared" si="306"/>
        <v>1059</v>
      </c>
      <c r="FV565" s="39">
        <f t="shared" si="307"/>
        <v>0</v>
      </c>
      <c r="FW565" s="39">
        <f t="shared" si="308"/>
        <v>2582593</v>
      </c>
      <c r="FX565" s="39">
        <f t="shared" si="309"/>
        <v>0</v>
      </c>
      <c r="FY565" s="39">
        <f t="shared" si="310"/>
        <v>53270</v>
      </c>
      <c r="FZ565" s="39">
        <f t="shared" si="311"/>
        <v>0</v>
      </c>
      <c r="GA565" s="39">
        <f t="shared" si="312"/>
        <v>50761</v>
      </c>
      <c r="GB565" s="39">
        <f t="shared" si="313"/>
        <v>462945</v>
      </c>
      <c r="GC565" s="39">
        <f t="shared" si="314"/>
        <v>0</v>
      </c>
      <c r="GD565" s="39">
        <f t="shared" si="315"/>
        <v>0</v>
      </c>
      <c r="GE565" s="39">
        <f t="shared" si="316"/>
        <v>0</v>
      </c>
      <c r="GF565" s="39">
        <f t="shared" si="303"/>
        <v>0</v>
      </c>
      <c r="GG565" s="39"/>
      <c r="GH565" s="39">
        <f t="shared" si="317"/>
        <v>0</v>
      </c>
      <c r="GI565" s="39">
        <f t="shared" si="318"/>
        <v>0</v>
      </c>
      <c r="GJ565" s="39">
        <f t="shared" si="304"/>
        <v>3317258</v>
      </c>
      <c r="GK565" s="39"/>
      <c r="GL565" s="39">
        <f t="shared" si="319"/>
        <v>0</v>
      </c>
      <c r="GM565" s="39"/>
      <c r="GN565" s="39">
        <f t="shared" si="283"/>
        <v>0</v>
      </c>
      <c r="GO565" s="40">
        <f t="shared" si="320"/>
        <v>630279</v>
      </c>
      <c r="GP565" s="40">
        <f t="shared" si="321"/>
        <v>3947537</v>
      </c>
      <c r="GQ565" s="40">
        <f t="shared" si="322"/>
        <v>3947537</v>
      </c>
      <c r="GR565" s="39" t="str">
        <f>IFERROR(VLOOKUP(CONCATENATE(C565,R565,S565),'Clientes Afectados'!$L$4:$M$249,2,0),"NO")</f>
        <v>NO</v>
      </c>
      <c r="GS565" s="64">
        <f t="shared" si="282"/>
        <v>28</v>
      </c>
      <c r="GT565" s="39" t="e">
        <f>+IF(GS565&gt;#REF!,"SI","NO")</f>
        <v>#REF!</v>
      </c>
    </row>
    <row r="566" spans="1:202" x14ac:dyDescent="0.25">
      <c r="A566" s="35">
        <v>42705</v>
      </c>
      <c r="B566" s="36">
        <v>1594986</v>
      </c>
      <c r="C566" s="36">
        <v>533104</v>
      </c>
      <c r="D566" s="36">
        <v>533104</v>
      </c>
      <c r="E566" s="37" t="s">
        <v>250</v>
      </c>
      <c r="F566" s="37" t="s">
        <v>229</v>
      </c>
      <c r="G566" s="37" t="s">
        <v>251</v>
      </c>
      <c r="H566" s="85" t="s">
        <v>231</v>
      </c>
      <c r="I566" s="37" t="s">
        <v>262</v>
      </c>
      <c r="J566" s="37" t="s">
        <v>233</v>
      </c>
      <c r="K566" s="37" t="s">
        <v>234</v>
      </c>
      <c r="L566" s="37" t="s">
        <v>235</v>
      </c>
      <c r="M566" s="37" t="s">
        <v>252</v>
      </c>
      <c r="N566" s="37" t="s">
        <v>237</v>
      </c>
      <c r="O566" s="37" t="s">
        <v>253</v>
      </c>
      <c r="P566" s="37" t="s">
        <v>239</v>
      </c>
      <c r="Q566" s="37" t="s">
        <v>240</v>
      </c>
      <c r="R566" s="38">
        <v>42681</v>
      </c>
      <c r="S566" s="38">
        <v>42709</v>
      </c>
      <c r="T566" s="38">
        <v>42711</v>
      </c>
      <c r="U566" s="36">
        <v>187132481</v>
      </c>
      <c r="V566" s="36">
        <v>628</v>
      </c>
      <c r="W566" s="36">
        <v>0</v>
      </c>
      <c r="X566" s="36">
        <v>0</v>
      </c>
      <c r="Y566" s="36">
        <v>0</v>
      </c>
      <c r="Z566" s="36">
        <v>0</v>
      </c>
      <c r="AA566" s="36">
        <v>0</v>
      </c>
      <c r="AB566" s="36">
        <v>0</v>
      </c>
      <c r="AC566" s="36">
        <v>0</v>
      </c>
      <c r="AD566" s="36">
        <v>1</v>
      </c>
      <c r="AE566" s="36">
        <v>63</v>
      </c>
      <c r="AF566" s="36">
        <v>1</v>
      </c>
      <c r="AG566" s="36">
        <v>63</v>
      </c>
      <c r="AH566" s="36">
        <v>145284</v>
      </c>
      <c r="AI566" s="36">
        <v>1260</v>
      </c>
      <c r="AJ566" s="36">
        <v>0</v>
      </c>
      <c r="AK566" s="36">
        <v>45036</v>
      </c>
      <c r="AL566" s="36">
        <v>0</v>
      </c>
      <c r="AM566" s="36">
        <v>0</v>
      </c>
      <c r="AN566" s="36">
        <v>0</v>
      </c>
      <c r="AO566" s="36">
        <v>0</v>
      </c>
      <c r="AP566" s="36">
        <v>0</v>
      </c>
      <c r="AQ566" s="36">
        <v>0</v>
      </c>
      <c r="AR566" s="36">
        <v>0</v>
      </c>
      <c r="AS566" s="36">
        <v>0</v>
      </c>
      <c r="AT566" s="36">
        <v>929</v>
      </c>
      <c r="AU566" s="36">
        <v>0</v>
      </c>
      <c r="AV566" s="36">
        <v>0</v>
      </c>
      <c r="AW566" s="36">
        <v>0</v>
      </c>
      <c r="AX566" s="36">
        <v>0</v>
      </c>
      <c r="AY566" s="36">
        <v>39140</v>
      </c>
      <c r="AZ566" s="36">
        <v>361530</v>
      </c>
      <c r="BA566" s="36">
        <v>0</v>
      </c>
      <c r="BB566" s="36">
        <v>0</v>
      </c>
      <c r="BC566" s="36">
        <v>0</v>
      </c>
      <c r="BD566" s="36">
        <v>0</v>
      </c>
      <c r="BE566" s="36">
        <v>0</v>
      </c>
      <c r="BF566" s="36">
        <v>0</v>
      </c>
      <c r="BG566" s="36">
        <v>0</v>
      </c>
      <c r="BH566" s="36">
        <v>0</v>
      </c>
      <c r="BI566" s="36">
        <v>0</v>
      </c>
      <c r="BJ566" s="36">
        <v>0</v>
      </c>
      <c r="BK566" s="36">
        <v>0</v>
      </c>
      <c r="BL566" s="36">
        <v>0</v>
      </c>
      <c r="BM566" s="36">
        <v>0</v>
      </c>
      <c r="BN566" s="36">
        <v>0</v>
      </c>
      <c r="BO566" s="36">
        <v>0</v>
      </c>
      <c r="BP566" s="36">
        <v>0</v>
      </c>
      <c r="BQ566" s="36">
        <v>0</v>
      </c>
      <c r="BR566" s="36">
        <v>0</v>
      </c>
      <c r="BS566" s="36">
        <v>0</v>
      </c>
      <c r="BT566" s="36">
        <v>0</v>
      </c>
      <c r="BU566" s="36">
        <v>0</v>
      </c>
      <c r="BV566" s="36">
        <v>0</v>
      </c>
      <c r="BW566" s="36">
        <v>0</v>
      </c>
      <c r="BX566" s="36">
        <v>0</v>
      </c>
      <c r="BY566" s="36">
        <v>0</v>
      </c>
      <c r="BZ566" s="36">
        <v>0</v>
      </c>
      <c r="CA566" s="36">
        <v>0</v>
      </c>
      <c r="CB566" s="36">
        <v>0</v>
      </c>
      <c r="CC566" s="36">
        <v>0</v>
      </c>
      <c r="CD566" s="36">
        <v>498470</v>
      </c>
      <c r="CE566" s="36">
        <v>593179</v>
      </c>
      <c r="CF566" s="36">
        <v>0</v>
      </c>
      <c r="CG566" s="36">
        <v>94709</v>
      </c>
      <c r="CH566" s="36">
        <v>0</v>
      </c>
      <c r="CI566" s="36">
        <v>0</v>
      </c>
      <c r="CJ566" s="36">
        <v>0</v>
      </c>
      <c r="CK566" s="36">
        <v>0</v>
      </c>
      <c r="CL566" s="36">
        <v>94709</v>
      </c>
      <c r="CM566" s="36">
        <v>-593179</v>
      </c>
      <c r="CN566" s="36">
        <v>0</v>
      </c>
      <c r="CO566" s="36">
        <v>0</v>
      </c>
      <c r="CP566" s="36">
        <v>0</v>
      </c>
      <c r="CQ566" s="36">
        <v>0</v>
      </c>
      <c r="CR566" s="36">
        <v>0</v>
      </c>
      <c r="CS566" s="36">
        <v>0</v>
      </c>
      <c r="CT566" s="36">
        <v>0</v>
      </c>
      <c r="CU566" s="36">
        <v>0</v>
      </c>
      <c r="CV566" s="36">
        <v>0</v>
      </c>
      <c r="CW566" s="36">
        <v>0</v>
      </c>
      <c r="CX566" s="36">
        <v>0</v>
      </c>
      <c r="CY566" s="36">
        <v>0</v>
      </c>
      <c r="CZ566" s="36">
        <v>0</v>
      </c>
      <c r="DA566" s="36">
        <v>0</v>
      </c>
      <c r="DB566" s="36">
        <v>0</v>
      </c>
      <c r="DC566" s="36">
        <v>0</v>
      </c>
      <c r="DD566" s="36">
        <v>0</v>
      </c>
      <c r="DE566" s="36">
        <v>-593179</v>
      </c>
      <c r="DF566" s="36">
        <v>0</v>
      </c>
      <c r="DG566" s="36">
        <v>0</v>
      </c>
      <c r="DH566" s="36">
        <v>0</v>
      </c>
      <c r="DI566" s="36">
        <v>0</v>
      </c>
      <c r="DJ566" s="36">
        <v>0</v>
      </c>
      <c r="DK566" s="36">
        <v>0</v>
      </c>
      <c r="DL566" s="36">
        <v>0</v>
      </c>
      <c r="DM566" s="36">
        <v>0</v>
      </c>
      <c r="DN566" s="36">
        <v>0</v>
      </c>
      <c r="DO566" s="36">
        <v>0</v>
      </c>
      <c r="DP566" s="36">
        <v>0</v>
      </c>
      <c r="DQ566" s="36">
        <v>0</v>
      </c>
      <c r="DR566" s="36">
        <v>0</v>
      </c>
      <c r="DS566" s="36">
        <v>0</v>
      </c>
      <c r="DT566" s="36">
        <v>0</v>
      </c>
      <c r="DU566" s="36">
        <v>0</v>
      </c>
      <c r="DV566" s="36">
        <v>0</v>
      </c>
      <c r="DW566" s="36">
        <v>0</v>
      </c>
      <c r="DX566" s="36">
        <v>0</v>
      </c>
      <c r="DY566" s="36">
        <v>0</v>
      </c>
      <c r="DZ566" s="36">
        <v>0</v>
      </c>
      <c r="EA566" s="36">
        <v>0</v>
      </c>
      <c r="EB566" s="36">
        <v>0</v>
      </c>
      <c r="EC566" s="36">
        <v>0</v>
      </c>
      <c r="ED566" s="36">
        <v>0</v>
      </c>
      <c r="EE566" s="36">
        <v>0</v>
      </c>
      <c r="EF566" s="36">
        <v>0</v>
      </c>
      <c r="EG566" s="36">
        <v>0</v>
      </c>
      <c r="EH566" s="36">
        <v>0</v>
      </c>
      <c r="EI566" s="36">
        <v>0</v>
      </c>
      <c r="EJ566" s="36">
        <v>0</v>
      </c>
      <c r="EK566" s="36">
        <v>0</v>
      </c>
      <c r="EL566" s="36">
        <v>0</v>
      </c>
      <c r="EM566" s="36">
        <v>0</v>
      </c>
      <c r="EN566" s="36">
        <v>0</v>
      </c>
      <c r="EO566" s="36">
        <v>0</v>
      </c>
      <c r="EP566" s="36">
        <v>0</v>
      </c>
      <c r="EQ566" s="36">
        <v>0</v>
      </c>
      <c r="ER566" s="36">
        <v>0</v>
      </c>
      <c r="ES566" s="36">
        <v>0</v>
      </c>
      <c r="ET566" s="36">
        <v>0</v>
      </c>
      <c r="EU566" s="36">
        <v>0</v>
      </c>
      <c r="EV566" s="36">
        <v>0</v>
      </c>
      <c r="EW566" s="36">
        <v>0</v>
      </c>
      <c r="EX566" s="36">
        <v>0</v>
      </c>
      <c r="EY566" s="36">
        <v>0</v>
      </c>
      <c r="EZ566" s="36">
        <v>0</v>
      </c>
      <c r="FA566" s="36">
        <v>0</v>
      </c>
      <c r="FB566" s="36">
        <v>0</v>
      </c>
      <c r="FC566" s="36">
        <v>0</v>
      </c>
      <c r="FD566" s="36">
        <v>0</v>
      </c>
      <c r="FE566" s="36">
        <v>0</v>
      </c>
      <c r="FF566" s="36">
        <v>0</v>
      </c>
      <c r="FG566" s="36">
        <v>0</v>
      </c>
      <c r="FH566" s="36">
        <v>0</v>
      </c>
      <c r="FI566" s="36">
        <v>0</v>
      </c>
      <c r="FJ566" s="36">
        <v>0</v>
      </c>
      <c r="FK566" s="36">
        <v>0</v>
      </c>
      <c r="FL566" s="36">
        <v>0</v>
      </c>
      <c r="FM566" s="36">
        <v>0</v>
      </c>
      <c r="FN566" s="36">
        <v>0</v>
      </c>
      <c r="FO566" s="36">
        <v>0</v>
      </c>
      <c r="FP566" s="36">
        <v>0</v>
      </c>
      <c r="FQ566" s="36">
        <v>94709</v>
      </c>
      <c r="FR566" s="36">
        <v>0</v>
      </c>
      <c r="FS566" s="37"/>
      <c r="FT566" s="39">
        <f t="shared" si="305"/>
        <v>122087</v>
      </c>
      <c r="FU566" s="39">
        <f t="shared" si="306"/>
        <v>1059</v>
      </c>
      <c r="FV566" s="39">
        <f t="shared" si="307"/>
        <v>0</v>
      </c>
      <c r="FW566" s="39">
        <f t="shared" si="308"/>
        <v>37845</v>
      </c>
      <c r="FX566" s="39">
        <f t="shared" si="309"/>
        <v>0</v>
      </c>
      <c r="FY566" s="39">
        <f t="shared" si="310"/>
        <v>781</v>
      </c>
      <c r="FZ566" s="39">
        <f t="shared" si="311"/>
        <v>0</v>
      </c>
      <c r="GA566" s="39">
        <f t="shared" si="312"/>
        <v>32891</v>
      </c>
      <c r="GB566" s="39">
        <f t="shared" si="313"/>
        <v>303807</v>
      </c>
      <c r="GC566" s="39">
        <f t="shared" si="314"/>
        <v>0</v>
      </c>
      <c r="GD566" s="39">
        <f t="shared" si="315"/>
        <v>0</v>
      </c>
      <c r="GE566" s="39">
        <f t="shared" si="316"/>
        <v>0</v>
      </c>
      <c r="GF566" s="39">
        <f t="shared" si="303"/>
        <v>0</v>
      </c>
      <c r="GG566" s="39"/>
      <c r="GH566" s="39">
        <f t="shared" si="317"/>
        <v>0</v>
      </c>
      <c r="GI566" s="39">
        <f t="shared" si="318"/>
        <v>0</v>
      </c>
      <c r="GJ566" s="39">
        <f t="shared" si="304"/>
        <v>498470</v>
      </c>
      <c r="GK566" s="39"/>
      <c r="GL566" s="39">
        <f t="shared" si="319"/>
        <v>0</v>
      </c>
      <c r="GM566" s="39"/>
      <c r="GN566" s="39">
        <f t="shared" si="283"/>
        <v>0</v>
      </c>
      <c r="GO566" s="40">
        <f t="shared" si="320"/>
        <v>94709</v>
      </c>
      <c r="GP566" s="40">
        <f t="shared" si="321"/>
        <v>593179</v>
      </c>
      <c r="GQ566" s="40">
        <f t="shared" si="322"/>
        <v>593179</v>
      </c>
      <c r="GR566" s="39" t="str">
        <f>IFERROR(VLOOKUP(CONCATENATE(C566,R566,S566),'Clientes Afectados'!$L$4:$M$249,2,0),"NO")</f>
        <v>NO</v>
      </c>
      <c r="GS566" s="64">
        <f t="shared" si="282"/>
        <v>28</v>
      </c>
      <c r="GT566" s="39" t="e">
        <f>+IF(GS566&gt;#REF!,"SI","NO")</f>
        <v>#REF!</v>
      </c>
    </row>
    <row r="567" spans="1:202" x14ac:dyDescent="0.25">
      <c r="A567" s="35">
        <v>42705</v>
      </c>
      <c r="B567" s="36">
        <v>1594986</v>
      </c>
      <c r="C567" s="36">
        <v>533110</v>
      </c>
      <c r="D567" s="36">
        <v>533110</v>
      </c>
      <c r="E567" s="37" t="s">
        <v>254</v>
      </c>
      <c r="F567" s="37" t="s">
        <v>229</v>
      </c>
      <c r="G567" s="37" t="s">
        <v>255</v>
      </c>
      <c r="H567" s="85" t="s">
        <v>231</v>
      </c>
      <c r="I567" s="37" t="s">
        <v>262</v>
      </c>
      <c r="J567" s="37" t="s">
        <v>233</v>
      </c>
      <c r="K567" s="37" t="s">
        <v>234</v>
      </c>
      <c r="L567" s="37" t="s">
        <v>235</v>
      </c>
      <c r="M567" s="37" t="s">
        <v>252</v>
      </c>
      <c r="N567" s="37" t="s">
        <v>256</v>
      </c>
      <c r="O567" s="37" t="s">
        <v>253</v>
      </c>
      <c r="P567" s="37" t="s">
        <v>239</v>
      </c>
      <c r="Q567" s="37" t="s">
        <v>240</v>
      </c>
      <c r="R567" s="38">
        <v>42681</v>
      </c>
      <c r="S567" s="38">
        <v>42709</v>
      </c>
      <c r="T567" s="38">
        <v>42711</v>
      </c>
      <c r="U567" s="36">
        <v>187132481</v>
      </c>
      <c r="V567" s="36">
        <v>391</v>
      </c>
      <c r="W567" s="36">
        <v>0</v>
      </c>
      <c r="X567" s="36">
        <v>0</v>
      </c>
      <c r="Y567" s="36">
        <v>0</v>
      </c>
      <c r="Z567" s="36">
        <v>0</v>
      </c>
      <c r="AA567" s="36">
        <v>0</v>
      </c>
      <c r="AB567" s="36">
        <v>0</v>
      </c>
      <c r="AC567" s="36">
        <v>0</v>
      </c>
      <c r="AD567" s="36">
        <v>1</v>
      </c>
      <c r="AE567" s="36">
        <v>49</v>
      </c>
      <c r="AF567" s="36">
        <v>1</v>
      </c>
      <c r="AG567" s="36">
        <v>18</v>
      </c>
      <c r="AH567" s="36">
        <v>145284</v>
      </c>
      <c r="AI567" s="36">
        <v>1260</v>
      </c>
      <c r="AJ567" s="36">
        <v>0</v>
      </c>
      <c r="AK567" s="36">
        <v>28039</v>
      </c>
      <c r="AL567" s="36">
        <v>0</v>
      </c>
      <c r="AM567" s="36">
        <v>0</v>
      </c>
      <c r="AN567" s="36">
        <v>0</v>
      </c>
      <c r="AO567" s="36">
        <v>0</v>
      </c>
      <c r="AP567" s="36">
        <v>0</v>
      </c>
      <c r="AQ567" s="36">
        <v>0</v>
      </c>
      <c r="AR567" s="36">
        <v>0</v>
      </c>
      <c r="AS567" s="36">
        <v>0</v>
      </c>
      <c r="AT567" s="36">
        <v>578</v>
      </c>
      <c r="AU567" s="36">
        <v>0</v>
      </c>
      <c r="AV567" s="36">
        <v>0</v>
      </c>
      <c r="AW567" s="36">
        <v>0</v>
      </c>
      <c r="AX567" s="36">
        <v>0</v>
      </c>
      <c r="AY567" s="36">
        <v>30510</v>
      </c>
      <c r="AZ567" s="36">
        <v>103294</v>
      </c>
      <c r="BA567" s="36">
        <v>0</v>
      </c>
      <c r="BB567" s="36">
        <v>0</v>
      </c>
      <c r="BC567" s="36">
        <v>0</v>
      </c>
      <c r="BD567" s="36">
        <v>0</v>
      </c>
      <c r="BE567" s="36">
        <v>0</v>
      </c>
      <c r="BF567" s="36">
        <v>0</v>
      </c>
      <c r="BG567" s="36">
        <v>0</v>
      </c>
      <c r="BH567" s="36">
        <v>0</v>
      </c>
      <c r="BI567" s="36">
        <v>0</v>
      </c>
      <c r="BJ567" s="36">
        <v>0</v>
      </c>
      <c r="BK567" s="36">
        <v>0</v>
      </c>
      <c r="BL567" s="36">
        <v>0</v>
      </c>
      <c r="BM567" s="36">
        <v>0</v>
      </c>
      <c r="BN567" s="36">
        <v>0</v>
      </c>
      <c r="BO567" s="36">
        <v>0</v>
      </c>
      <c r="BP567" s="36">
        <v>0</v>
      </c>
      <c r="BQ567" s="36">
        <v>0</v>
      </c>
      <c r="BR567" s="36">
        <v>0</v>
      </c>
      <c r="BS567" s="36">
        <v>0</v>
      </c>
      <c r="BT567" s="36">
        <v>0</v>
      </c>
      <c r="BU567" s="36">
        <v>0</v>
      </c>
      <c r="BV567" s="36">
        <v>0</v>
      </c>
      <c r="BW567" s="36">
        <v>0</v>
      </c>
      <c r="BX567" s="36">
        <v>0</v>
      </c>
      <c r="BY567" s="36">
        <v>0</v>
      </c>
      <c r="BZ567" s="36">
        <v>0</v>
      </c>
      <c r="CA567" s="36">
        <v>0</v>
      </c>
      <c r="CB567" s="36">
        <v>0</v>
      </c>
      <c r="CC567" s="36">
        <v>0</v>
      </c>
      <c r="CD567" s="36">
        <v>259635</v>
      </c>
      <c r="CE567" s="36">
        <v>308966</v>
      </c>
      <c r="CF567" s="36">
        <v>0</v>
      </c>
      <c r="CG567" s="36">
        <v>49331</v>
      </c>
      <c r="CH567" s="36">
        <v>0</v>
      </c>
      <c r="CI567" s="36">
        <v>0</v>
      </c>
      <c r="CJ567" s="36">
        <v>0</v>
      </c>
      <c r="CK567" s="36">
        <v>0</v>
      </c>
      <c r="CL567" s="36">
        <v>49331</v>
      </c>
      <c r="CM567" s="36">
        <v>-308966</v>
      </c>
      <c r="CN567" s="36">
        <v>0</v>
      </c>
      <c r="CO567" s="36">
        <v>0</v>
      </c>
      <c r="CP567" s="36">
        <v>0</v>
      </c>
      <c r="CQ567" s="36">
        <v>0</v>
      </c>
      <c r="CR567" s="36">
        <v>0</v>
      </c>
      <c r="CS567" s="36">
        <v>0</v>
      </c>
      <c r="CT567" s="36">
        <v>0</v>
      </c>
      <c r="CU567" s="36">
        <v>0</v>
      </c>
      <c r="CV567" s="36">
        <v>0</v>
      </c>
      <c r="CW567" s="36">
        <v>0</v>
      </c>
      <c r="CX567" s="36">
        <v>0</v>
      </c>
      <c r="CY567" s="36">
        <v>0</v>
      </c>
      <c r="CZ567" s="36">
        <v>0</v>
      </c>
      <c r="DA567" s="36">
        <v>0</v>
      </c>
      <c r="DB567" s="36">
        <v>0</v>
      </c>
      <c r="DC567" s="36">
        <v>0</v>
      </c>
      <c r="DD567" s="36">
        <v>0</v>
      </c>
      <c r="DE567" s="36">
        <v>-308966</v>
      </c>
      <c r="DF567" s="36">
        <v>0</v>
      </c>
      <c r="DG567" s="36">
        <v>0</v>
      </c>
      <c r="DH567" s="36">
        <v>0</v>
      </c>
      <c r="DI567" s="36">
        <v>0</v>
      </c>
      <c r="DJ567" s="36">
        <v>0</v>
      </c>
      <c r="DK567" s="36">
        <v>0</v>
      </c>
      <c r="DL567" s="36">
        <v>0</v>
      </c>
      <c r="DM567" s="36">
        <v>0</v>
      </c>
      <c r="DN567" s="36">
        <v>0</v>
      </c>
      <c r="DO567" s="36">
        <v>0</v>
      </c>
      <c r="DP567" s="36">
        <v>0</v>
      </c>
      <c r="DQ567" s="36">
        <v>0</v>
      </c>
      <c r="DR567" s="36">
        <v>0</v>
      </c>
      <c r="DS567" s="36">
        <v>0</v>
      </c>
      <c r="DT567" s="36">
        <v>0</v>
      </c>
      <c r="DU567" s="36">
        <v>0</v>
      </c>
      <c r="DV567" s="36">
        <v>0</v>
      </c>
      <c r="DW567" s="36">
        <v>0</v>
      </c>
      <c r="DX567" s="36">
        <v>0</v>
      </c>
      <c r="DY567" s="36">
        <v>0</v>
      </c>
      <c r="DZ567" s="36">
        <v>0</v>
      </c>
      <c r="EA567" s="36">
        <v>0</v>
      </c>
      <c r="EB567" s="36">
        <v>0</v>
      </c>
      <c r="EC567" s="36">
        <v>0</v>
      </c>
      <c r="ED567" s="36">
        <v>0</v>
      </c>
      <c r="EE567" s="36">
        <v>0</v>
      </c>
      <c r="EF567" s="36">
        <v>0</v>
      </c>
      <c r="EG567" s="36">
        <v>0</v>
      </c>
      <c r="EH567" s="36">
        <v>0</v>
      </c>
      <c r="EI567" s="36">
        <v>0</v>
      </c>
      <c r="EJ567" s="36">
        <v>0</v>
      </c>
      <c r="EK567" s="36">
        <v>0</v>
      </c>
      <c r="EL567" s="36">
        <v>0</v>
      </c>
      <c r="EM567" s="36">
        <v>0</v>
      </c>
      <c r="EN567" s="36">
        <v>0</v>
      </c>
      <c r="EO567" s="36">
        <v>0</v>
      </c>
      <c r="EP567" s="36">
        <v>0</v>
      </c>
      <c r="EQ567" s="36">
        <v>0</v>
      </c>
      <c r="ER567" s="36">
        <v>0</v>
      </c>
      <c r="ES567" s="36">
        <v>0</v>
      </c>
      <c r="ET567" s="36">
        <v>0</v>
      </c>
      <c r="EU567" s="36">
        <v>0</v>
      </c>
      <c r="EV567" s="36">
        <v>0</v>
      </c>
      <c r="EW567" s="36">
        <v>0</v>
      </c>
      <c r="EX567" s="36">
        <v>0</v>
      </c>
      <c r="EY567" s="36">
        <v>0</v>
      </c>
      <c r="EZ567" s="36">
        <v>0</v>
      </c>
      <c r="FA567" s="36">
        <v>0</v>
      </c>
      <c r="FB567" s="36">
        <v>0</v>
      </c>
      <c r="FC567" s="36">
        <v>0</v>
      </c>
      <c r="FD567" s="36">
        <v>0</v>
      </c>
      <c r="FE567" s="36">
        <v>0</v>
      </c>
      <c r="FF567" s="36">
        <v>0</v>
      </c>
      <c r="FG567" s="36">
        <v>0</v>
      </c>
      <c r="FH567" s="36">
        <v>0</v>
      </c>
      <c r="FI567" s="36">
        <v>0</v>
      </c>
      <c r="FJ567" s="36">
        <v>0</v>
      </c>
      <c r="FK567" s="36">
        <v>0</v>
      </c>
      <c r="FL567" s="36">
        <v>0</v>
      </c>
      <c r="FM567" s="36">
        <v>0</v>
      </c>
      <c r="FN567" s="36">
        <v>0</v>
      </c>
      <c r="FO567" s="36">
        <v>0</v>
      </c>
      <c r="FP567" s="36">
        <v>0</v>
      </c>
      <c r="FQ567" s="36">
        <v>49331</v>
      </c>
      <c r="FR567" s="36">
        <v>0</v>
      </c>
      <c r="FS567" s="37"/>
      <c r="FT567" s="39">
        <f t="shared" si="305"/>
        <v>122087</v>
      </c>
      <c r="FU567" s="39">
        <f t="shared" si="306"/>
        <v>1059</v>
      </c>
      <c r="FV567" s="39">
        <f t="shared" si="307"/>
        <v>0</v>
      </c>
      <c r="FW567" s="39">
        <f t="shared" si="308"/>
        <v>23562</v>
      </c>
      <c r="FX567" s="39">
        <f t="shared" si="309"/>
        <v>0</v>
      </c>
      <c r="FY567" s="39">
        <f t="shared" si="310"/>
        <v>486</v>
      </c>
      <c r="FZ567" s="39">
        <f t="shared" si="311"/>
        <v>0</v>
      </c>
      <c r="GA567" s="39">
        <f t="shared" si="312"/>
        <v>25639</v>
      </c>
      <c r="GB567" s="39">
        <f t="shared" si="313"/>
        <v>86802</v>
      </c>
      <c r="GC567" s="39">
        <f t="shared" si="314"/>
        <v>0</v>
      </c>
      <c r="GD567" s="39">
        <f t="shared" si="315"/>
        <v>0</v>
      </c>
      <c r="GE567" s="39">
        <f t="shared" si="316"/>
        <v>0</v>
      </c>
      <c r="GF567" s="39">
        <f t="shared" si="303"/>
        <v>0</v>
      </c>
      <c r="GG567" s="39"/>
      <c r="GH567" s="39">
        <f t="shared" si="317"/>
        <v>0</v>
      </c>
      <c r="GI567" s="39">
        <f t="shared" si="318"/>
        <v>0</v>
      </c>
      <c r="GJ567" s="39">
        <f t="shared" si="304"/>
        <v>259635</v>
      </c>
      <c r="GK567" s="39"/>
      <c r="GL567" s="39">
        <f t="shared" si="319"/>
        <v>0</v>
      </c>
      <c r="GM567" s="39"/>
      <c r="GN567" s="39">
        <f t="shared" si="283"/>
        <v>0</v>
      </c>
      <c r="GO567" s="40">
        <f t="shared" si="320"/>
        <v>49331</v>
      </c>
      <c r="GP567" s="40">
        <f t="shared" si="321"/>
        <v>308966</v>
      </c>
      <c r="GQ567" s="40">
        <f t="shared" si="322"/>
        <v>308966</v>
      </c>
      <c r="GR567" s="39" t="str">
        <f>IFERROR(VLOOKUP(CONCATENATE(C567,R567,S567),'Clientes Afectados'!$L$4:$M$249,2,0),"NO")</f>
        <v>NO</v>
      </c>
      <c r="GS567" s="64">
        <f t="shared" si="282"/>
        <v>28</v>
      </c>
      <c r="GT567" s="39" t="e">
        <f>+IF(GS567&gt;#REF!,"SI","NO")</f>
        <v>#REF!</v>
      </c>
    </row>
    <row r="568" spans="1:202" x14ac:dyDescent="0.25">
      <c r="A568" s="35">
        <v>42705</v>
      </c>
      <c r="B568" s="36">
        <v>1594986</v>
      </c>
      <c r="C568" s="36">
        <v>533111</v>
      </c>
      <c r="D568" s="36">
        <v>533111</v>
      </c>
      <c r="E568" s="37" t="s">
        <v>257</v>
      </c>
      <c r="F568" s="37" t="s">
        <v>258</v>
      </c>
      <c r="G568" s="37" t="s">
        <v>259</v>
      </c>
      <c r="H568" s="85" t="s">
        <v>231</v>
      </c>
      <c r="I568" s="37" t="s">
        <v>244</v>
      </c>
      <c r="J568" s="37" t="s">
        <v>233</v>
      </c>
      <c r="K568" s="37" t="s">
        <v>234</v>
      </c>
      <c r="L568" s="37" t="s">
        <v>235</v>
      </c>
      <c r="M568" s="37" t="s">
        <v>252</v>
      </c>
      <c r="N568" s="37" t="s">
        <v>253</v>
      </c>
      <c r="O568" s="37" t="s">
        <v>253</v>
      </c>
      <c r="P568" s="37" t="s">
        <v>239</v>
      </c>
      <c r="Q568" s="37" t="s">
        <v>240</v>
      </c>
      <c r="R568" s="38">
        <v>42681</v>
      </c>
      <c r="S568" s="38">
        <v>42709</v>
      </c>
      <c r="T568" s="38">
        <v>42711</v>
      </c>
      <c r="U568" s="36">
        <v>187132481</v>
      </c>
      <c r="V568" s="36">
        <v>74057</v>
      </c>
      <c r="W568" s="36">
        <v>0</v>
      </c>
      <c r="X568" s="36">
        <v>21504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118</v>
      </c>
      <c r="AE568" s="36">
        <v>121</v>
      </c>
      <c r="AF568" s="36">
        <v>118</v>
      </c>
      <c r="AG568" s="36">
        <v>120</v>
      </c>
      <c r="AH568" s="36">
        <v>119970</v>
      </c>
      <c r="AI568" s="36">
        <v>1260</v>
      </c>
      <c r="AJ568" s="36">
        <v>0</v>
      </c>
      <c r="AK568" s="36">
        <v>5310768</v>
      </c>
      <c r="AL568" s="36">
        <v>0</v>
      </c>
      <c r="AM568" s="36">
        <v>0</v>
      </c>
      <c r="AN568" s="36">
        <v>0</v>
      </c>
      <c r="AO568" s="36">
        <v>0</v>
      </c>
      <c r="AP568" s="36">
        <v>0</v>
      </c>
      <c r="AQ568" s="36">
        <v>0</v>
      </c>
      <c r="AR568" s="36">
        <v>0</v>
      </c>
      <c r="AS568" s="36">
        <v>0</v>
      </c>
      <c r="AT568" s="36">
        <v>109543</v>
      </c>
      <c r="AU568" s="36">
        <v>0</v>
      </c>
      <c r="AV568" s="36">
        <v>0</v>
      </c>
      <c r="AW568" s="36">
        <v>0</v>
      </c>
      <c r="AX568" s="36">
        <v>0</v>
      </c>
      <c r="AY568" s="36">
        <v>74582</v>
      </c>
      <c r="AZ568" s="36">
        <v>688630</v>
      </c>
      <c r="BA568" s="36">
        <v>0</v>
      </c>
      <c r="BB568" s="36">
        <v>0</v>
      </c>
      <c r="BC568" s="36">
        <v>0</v>
      </c>
      <c r="BD568" s="36">
        <v>0</v>
      </c>
      <c r="BE568" s="36">
        <v>0</v>
      </c>
      <c r="BF568" s="36">
        <v>0</v>
      </c>
      <c r="BG568" s="36">
        <v>0</v>
      </c>
      <c r="BH568" s="36">
        <v>0</v>
      </c>
      <c r="BI568" s="36">
        <v>0</v>
      </c>
      <c r="BJ568" s="36">
        <v>0</v>
      </c>
      <c r="BK568" s="36">
        <v>0</v>
      </c>
      <c r="BL568" s="36">
        <v>0</v>
      </c>
      <c r="BM568" s="36">
        <v>0</v>
      </c>
      <c r="BN568" s="36">
        <v>0</v>
      </c>
      <c r="BO568" s="36">
        <v>0</v>
      </c>
      <c r="BP568" s="36">
        <v>0</v>
      </c>
      <c r="BQ568" s="36">
        <v>0</v>
      </c>
      <c r="BR568" s="36">
        <v>0</v>
      </c>
      <c r="BS568" s="36">
        <v>0</v>
      </c>
      <c r="BT568" s="36">
        <v>0</v>
      </c>
      <c r="BU568" s="36">
        <v>0</v>
      </c>
      <c r="BV568" s="36">
        <v>0</v>
      </c>
      <c r="BW568" s="36">
        <v>0</v>
      </c>
      <c r="BX568" s="36">
        <v>0</v>
      </c>
      <c r="BY568" s="36">
        <v>0</v>
      </c>
      <c r="BZ568" s="36">
        <v>0</v>
      </c>
      <c r="CA568" s="36">
        <v>0</v>
      </c>
      <c r="CB568" s="36">
        <v>0</v>
      </c>
      <c r="CC568" s="36">
        <v>0</v>
      </c>
      <c r="CD568" s="36">
        <v>5298112</v>
      </c>
      <c r="CE568" s="36">
        <v>6304753</v>
      </c>
      <c r="CF568" s="36">
        <v>0</v>
      </c>
      <c r="CG568" s="36">
        <v>1006641</v>
      </c>
      <c r="CH568" s="36">
        <v>0</v>
      </c>
      <c r="CI568" s="36">
        <v>0</v>
      </c>
      <c r="CJ568" s="36">
        <v>0</v>
      </c>
      <c r="CK568" s="36">
        <v>0</v>
      </c>
      <c r="CL568" s="36">
        <v>1006641</v>
      </c>
      <c r="CM568" s="36">
        <v>-6304753</v>
      </c>
      <c r="CN568" s="36">
        <v>0</v>
      </c>
      <c r="CO568" s="36">
        <v>0</v>
      </c>
      <c r="CP568" s="36">
        <v>0</v>
      </c>
      <c r="CQ568" s="36">
        <v>0</v>
      </c>
      <c r="CR568" s="36">
        <v>0</v>
      </c>
      <c r="CS568" s="36">
        <v>0</v>
      </c>
      <c r="CT568" s="36">
        <v>0</v>
      </c>
      <c r="CU568" s="36">
        <v>0</v>
      </c>
      <c r="CV568" s="36">
        <v>0</v>
      </c>
      <c r="CW568" s="36">
        <v>0</v>
      </c>
      <c r="CX568" s="36">
        <v>0</v>
      </c>
      <c r="CY568" s="36">
        <v>0</v>
      </c>
      <c r="CZ568" s="36">
        <v>0</v>
      </c>
      <c r="DA568" s="36">
        <v>0</v>
      </c>
      <c r="DB568" s="36">
        <v>0</v>
      </c>
      <c r="DC568" s="36">
        <v>0</v>
      </c>
      <c r="DD568" s="36">
        <v>0</v>
      </c>
      <c r="DE568" s="36">
        <v>-6304753</v>
      </c>
      <c r="DF568" s="36">
        <v>0</v>
      </c>
      <c r="DG568" s="36">
        <v>0</v>
      </c>
      <c r="DH568" s="36">
        <v>0</v>
      </c>
      <c r="DI568" s="36">
        <v>0</v>
      </c>
      <c r="DJ568" s="36">
        <v>0</v>
      </c>
      <c r="DK568" s="36">
        <v>0</v>
      </c>
      <c r="DL568" s="36">
        <v>0</v>
      </c>
      <c r="DM568" s="36">
        <v>0</v>
      </c>
      <c r="DN568" s="36">
        <v>0</v>
      </c>
      <c r="DO568" s="36">
        <v>0</v>
      </c>
      <c r="DP568" s="36">
        <v>0</v>
      </c>
      <c r="DQ568" s="36">
        <v>0</v>
      </c>
      <c r="DR568" s="36">
        <v>0</v>
      </c>
      <c r="DS568" s="36">
        <v>0</v>
      </c>
      <c r="DT568" s="36">
        <v>0</v>
      </c>
      <c r="DU568" s="36">
        <v>0</v>
      </c>
      <c r="DV568" s="36">
        <v>0</v>
      </c>
      <c r="DW568" s="36">
        <v>0</v>
      </c>
      <c r="DX568" s="36">
        <v>0</v>
      </c>
      <c r="DY568" s="36">
        <v>0</v>
      </c>
      <c r="DZ568" s="36">
        <v>0</v>
      </c>
      <c r="EA568" s="36">
        <v>0</v>
      </c>
      <c r="EB568" s="36">
        <v>0</v>
      </c>
      <c r="EC568" s="36">
        <v>0</v>
      </c>
      <c r="ED568" s="36">
        <v>0</v>
      </c>
      <c r="EE568" s="36">
        <v>0</v>
      </c>
      <c r="EF568" s="36">
        <v>0</v>
      </c>
      <c r="EG568" s="36">
        <v>0</v>
      </c>
      <c r="EH568" s="36">
        <v>0</v>
      </c>
      <c r="EI568" s="36">
        <v>0</v>
      </c>
      <c r="EJ568" s="36">
        <v>0</v>
      </c>
      <c r="EK568" s="36">
        <v>0</v>
      </c>
      <c r="EL568" s="36">
        <v>0</v>
      </c>
      <c r="EM568" s="36">
        <v>0</v>
      </c>
      <c r="EN568" s="36">
        <v>0</v>
      </c>
      <c r="EO568" s="36">
        <v>0</v>
      </c>
      <c r="EP568" s="36">
        <v>0</v>
      </c>
      <c r="EQ568" s="36">
        <v>0</v>
      </c>
      <c r="ER568" s="36">
        <v>0</v>
      </c>
      <c r="ES568" s="36">
        <v>0</v>
      </c>
      <c r="ET568" s="36">
        <v>0</v>
      </c>
      <c r="EU568" s="36">
        <v>0</v>
      </c>
      <c r="EV568" s="36">
        <v>0</v>
      </c>
      <c r="EW568" s="36">
        <v>0</v>
      </c>
      <c r="EX568" s="36">
        <v>0</v>
      </c>
      <c r="EY568" s="36">
        <v>0</v>
      </c>
      <c r="EZ568" s="36">
        <v>0</v>
      </c>
      <c r="FA568" s="36">
        <v>0</v>
      </c>
      <c r="FB568" s="36">
        <v>0</v>
      </c>
      <c r="FC568" s="36">
        <v>0</v>
      </c>
      <c r="FD568" s="36">
        <v>0</v>
      </c>
      <c r="FE568" s="36">
        <v>0</v>
      </c>
      <c r="FF568" s="36">
        <v>0</v>
      </c>
      <c r="FG568" s="36">
        <v>0</v>
      </c>
      <c r="FH568" s="36">
        <v>0</v>
      </c>
      <c r="FI568" s="36">
        <v>0</v>
      </c>
      <c r="FJ568" s="36">
        <v>0</v>
      </c>
      <c r="FK568" s="36">
        <v>0</v>
      </c>
      <c r="FL568" s="36">
        <v>0</v>
      </c>
      <c r="FM568" s="36">
        <v>0</v>
      </c>
      <c r="FN568" s="36">
        <v>0</v>
      </c>
      <c r="FO568" s="36">
        <v>0</v>
      </c>
      <c r="FP568" s="36">
        <v>0</v>
      </c>
      <c r="FQ568" s="36">
        <v>1006641</v>
      </c>
      <c r="FR568" s="36">
        <v>0</v>
      </c>
      <c r="FS568" s="37"/>
      <c r="FT568" s="39">
        <f t="shared" si="305"/>
        <v>100815</v>
      </c>
      <c r="FU568" s="39">
        <f t="shared" si="306"/>
        <v>1059</v>
      </c>
      <c r="FV568" s="39">
        <f t="shared" si="307"/>
        <v>0</v>
      </c>
      <c r="FW568" s="39">
        <f t="shared" si="308"/>
        <v>4462830</v>
      </c>
      <c r="FX568" s="39">
        <f t="shared" si="309"/>
        <v>0</v>
      </c>
      <c r="FY568" s="39">
        <f t="shared" si="310"/>
        <v>92053</v>
      </c>
      <c r="FZ568" s="39">
        <f t="shared" si="311"/>
        <v>0</v>
      </c>
      <c r="GA568" s="39">
        <f t="shared" si="312"/>
        <v>62674</v>
      </c>
      <c r="GB568" s="39">
        <f t="shared" si="313"/>
        <v>578681</v>
      </c>
      <c r="GC568" s="39">
        <f t="shared" si="314"/>
        <v>0</v>
      </c>
      <c r="GD568" s="39">
        <f t="shared" si="315"/>
        <v>0</v>
      </c>
      <c r="GE568" s="39">
        <f t="shared" si="316"/>
        <v>0</v>
      </c>
      <c r="GF568" s="39">
        <f t="shared" si="303"/>
        <v>0</v>
      </c>
      <c r="GG568" s="39"/>
      <c r="GH568" s="39">
        <f t="shared" si="317"/>
        <v>0</v>
      </c>
      <c r="GI568" s="39">
        <f t="shared" si="318"/>
        <v>0</v>
      </c>
      <c r="GJ568" s="39">
        <f t="shared" si="304"/>
        <v>5298112</v>
      </c>
      <c r="GK568" s="39"/>
      <c r="GL568" s="39">
        <f t="shared" si="319"/>
        <v>0</v>
      </c>
      <c r="GM568" s="39"/>
      <c r="GN568" s="39">
        <f t="shared" si="283"/>
        <v>0</v>
      </c>
      <c r="GO568" s="40">
        <f t="shared" si="320"/>
        <v>1006641</v>
      </c>
      <c r="GP568" s="40">
        <f t="shared" si="321"/>
        <v>6304753</v>
      </c>
      <c r="GQ568" s="40">
        <f t="shared" si="322"/>
        <v>6304753</v>
      </c>
      <c r="GR568" s="39" t="str">
        <f>IFERROR(VLOOKUP(CONCATENATE(C568,R568,S568),'Clientes Afectados'!$L$4:$M$249,2,0),"NO")</f>
        <v>NO</v>
      </c>
      <c r="GS568" s="64">
        <f t="shared" si="282"/>
        <v>28</v>
      </c>
      <c r="GT568" s="39" t="e">
        <f>+IF(GS568&gt;#REF!,"SI","NO")</f>
        <v>#REF!</v>
      </c>
    </row>
    <row r="569" spans="1:202" x14ac:dyDescent="0.25">
      <c r="A569" s="35">
        <v>42705</v>
      </c>
      <c r="B569" s="36">
        <v>1594986</v>
      </c>
      <c r="C569" s="36">
        <v>574634</v>
      </c>
      <c r="D569" s="36">
        <v>574634</v>
      </c>
      <c r="E569" s="37" t="s">
        <v>347</v>
      </c>
      <c r="F569" s="37" t="s">
        <v>229</v>
      </c>
      <c r="G569" s="37" t="s">
        <v>322</v>
      </c>
      <c r="H569" s="85" t="s">
        <v>231</v>
      </c>
      <c r="I569" s="37" t="s">
        <v>310</v>
      </c>
      <c r="J569" s="37" t="s">
        <v>233</v>
      </c>
      <c r="K569" s="37" t="s">
        <v>234</v>
      </c>
      <c r="L569" s="37" t="s">
        <v>235</v>
      </c>
      <c r="M569" s="37" t="s">
        <v>323</v>
      </c>
      <c r="N569" s="37" t="s">
        <v>324</v>
      </c>
      <c r="O569" s="37" t="s">
        <v>324</v>
      </c>
      <c r="P569" s="37" t="s">
        <v>239</v>
      </c>
      <c r="Q569" s="37" t="s">
        <v>240</v>
      </c>
      <c r="R569" s="38">
        <v>42681</v>
      </c>
      <c r="S569" s="38">
        <v>42709</v>
      </c>
      <c r="T569" s="38">
        <v>42711</v>
      </c>
      <c r="U569" s="36">
        <v>187132481</v>
      </c>
      <c r="V569" s="36">
        <v>50257</v>
      </c>
      <c r="W569" s="36">
        <v>0</v>
      </c>
      <c r="X569" s="36">
        <v>7321</v>
      </c>
      <c r="Y569" s="36">
        <v>0</v>
      </c>
      <c r="Z569" s="36">
        <v>0</v>
      </c>
      <c r="AA569" s="36">
        <v>0</v>
      </c>
      <c r="AB569" s="36">
        <v>0</v>
      </c>
      <c r="AC569" s="36">
        <v>0</v>
      </c>
      <c r="AD569" s="36">
        <v>226</v>
      </c>
      <c r="AE569" s="36">
        <v>228</v>
      </c>
      <c r="AF569" s="36">
        <v>226</v>
      </c>
      <c r="AG569" s="36">
        <v>127</v>
      </c>
      <c r="AH569" s="36">
        <v>119970</v>
      </c>
      <c r="AI569" s="36">
        <v>1260</v>
      </c>
      <c r="AJ569" s="36">
        <v>0</v>
      </c>
      <c r="AK569" s="36">
        <v>3604024</v>
      </c>
      <c r="AL569" s="36">
        <v>0</v>
      </c>
      <c r="AM569" s="36">
        <v>0</v>
      </c>
      <c r="AN569" s="36">
        <v>0</v>
      </c>
      <c r="AO569" s="36">
        <v>0</v>
      </c>
      <c r="AP569" s="36">
        <v>0</v>
      </c>
      <c r="AQ569" s="36">
        <v>0</v>
      </c>
      <c r="AR569" s="36">
        <v>0</v>
      </c>
      <c r="AS569" s="36">
        <v>0</v>
      </c>
      <c r="AT569" s="36">
        <v>74338</v>
      </c>
      <c r="AU569" s="36">
        <v>0</v>
      </c>
      <c r="AV569" s="36">
        <v>0</v>
      </c>
      <c r="AW569" s="36">
        <v>0</v>
      </c>
      <c r="AX569" s="36">
        <v>0</v>
      </c>
      <c r="AY569" s="36">
        <v>140535</v>
      </c>
      <c r="AZ569" s="36">
        <v>728800</v>
      </c>
      <c r="BA569" s="36">
        <v>0</v>
      </c>
      <c r="BB569" s="36">
        <v>0</v>
      </c>
      <c r="BC569" s="36">
        <v>0</v>
      </c>
      <c r="BD569" s="36">
        <v>0</v>
      </c>
      <c r="BE569" s="36">
        <v>0</v>
      </c>
      <c r="BF569" s="36">
        <v>0</v>
      </c>
      <c r="BG569" s="36">
        <v>0</v>
      </c>
      <c r="BH569" s="36">
        <v>0</v>
      </c>
      <c r="BI569" s="36">
        <v>0</v>
      </c>
      <c r="BJ569" s="36">
        <v>0</v>
      </c>
      <c r="BK569" s="36">
        <v>0</v>
      </c>
      <c r="BL569" s="36">
        <v>0</v>
      </c>
      <c r="BM569" s="36">
        <v>0</v>
      </c>
      <c r="BN569" s="36">
        <v>0</v>
      </c>
      <c r="BO569" s="36">
        <v>0</v>
      </c>
      <c r="BP569" s="36">
        <v>0</v>
      </c>
      <c r="BQ569" s="36">
        <v>0</v>
      </c>
      <c r="BR569" s="36">
        <v>0</v>
      </c>
      <c r="BS569" s="36">
        <v>0</v>
      </c>
      <c r="BT569" s="36">
        <v>0</v>
      </c>
      <c r="BU569" s="36">
        <v>0</v>
      </c>
      <c r="BV569" s="36">
        <v>0</v>
      </c>
      <c r="BW569" s="36">
        <v>0</v>
      </c>
      <c r="BX569" s="36">
        <v>0</v>
      </c>
      <c r="BY569" s="36">
        <v>0</v>
      </c>
      <c r="BZ569" s="36">
        <v>0</v>
      </c>
      <c r="CA569" s="36">
        <v>0</v>
      </c>
      <c r="CB569" s="36">
        <v>0</v>
      </c>
      <c r="CC569" s="36">
        <v>0</v>
      </c>
      <c r="CD569" s="36">
        <v>3923469</v>
      </c>
      <c r="CE569" s="36">
        <v>4668928</v>
      </c>
      <c r="CF569" s="36">
        <v>0</v>
      </c>
      <c r="CG569" s="36">
        <v>745459</v>
      </c>
      <c r="CH569" s="36">
        <v>0</v>
      </c>
      <c r="CI569" s="36">
        <v>0</v>
      </c>
      <c r="CJ569" s="36">
        <v>0</v>
      </c>
      <c r="CK569" s="36">
        <v>0</v>
      </c>
      <c r="CL569" s="36">
        <v>745459</v>
      </c>
      <c r="CM569" s="36">
        <v>-4668928</v>
      </c>
      <c r="CN569" s="36">
        <v>0</v>
      </c>
      <c r="CO569" s="36">
        <v>0</v>
      </c>
      <c r="CP569" s="36">
        <v>0</v>
      </c>
      <c r="CQ569" s="36">
        <v>0</v>
      </c>
      <c r="CR569" s="36">
        <v>0</v>
      </c>
      <c r="CS569" s="36">
        <v>0</v>
      </c>
      <c r="CT569" s="36">
        <v>0</v>
      </c>
      <c r="CU569" s="36">
        <v>0</v>
      </c>
      <c r="CV569" s="36">
        <v>0</v>
      </c>
      <c r="CW569" s="36">
        <v>0</v>
      </c>
      <c r="CX569" s="36">
        <v>0</v>
      </c>
      <c r="CY569" s="36">
        <v>0</v>
      </c>
      <c r="CZ569" s="36">
        <v>0</v>
      </c>
      <c r="DA569" s="36">
        <v>0</v>
      </c>
      <c r="DB569" s="36">
        <v>0</v>
      </c>
      <c r="DC569" s="36">
        <v>0</v>
      </c>
      <c r="DD569" s="36">
        <v>0</v>
      </c>
      <c r="DE569" s="36">
        <v>-4668928</v>
      </c>
      <c r="DF569" s="36">
        <v>0</v>
      </c>
      <c r="DG569" s="36">
        <v>0</v>
      </c>
      <c r="DH569" s="36">
        <v>0</v>
      </c>
      <c r="DI569" s="36">
        <v>0</v>
      </c>
      <c r="DJ569" s="36">
        <v>0</v>
      </c>
      <c r="DK569" s="36">
        <v>0</v>
      </c>
      <c r="DL569" s="36">
        <v>0</v>
      </c>
      <c r="DM569" s="36">
        <v>0</v>
      </c>
      <c r="DN569" s="36">
        <v>0</v>
      </c>
      <c r="DO569" s="36">
        <v>0</v>
      </c>
      <c r="DP569" s="36">
        <v>0</v>
      </c>
      <c r="DQ569" s="36">
        <v>0</v>
      </c>
      <c r="DR569" s="36">
        <v>0</v>
      </c>
      <c r="DS569" s="36">
        <v>0</v>
      </c>
      <c r="DT569" s="36">
        <v>0</v>
      </c>
      <c r="DU569" s="36">
        <v>0</v>
      </c>
      <c r="DV569" s="36">
        <v>0</v>
      </c>
      <c r="DW569" s="36">
        <v>0</v>
      </c>
      <c r="DX569" s="36">
        <v>0</v>
      </c>
      <c r="DY569" s="36">
        <v>0</v>
      </c>
      <c r="DZ569" s="36">
        <v>0</v>
      </c>
      <c r="EA569" s="36">
        <v>0</v>
      </c>
      <c r="EB569" s="36">
        <v>0</v>
      </c>
      <c r="EC569" s="36">
        <v>0</v>
      </c>
      <c r="ED569" s="36">
        <v>0</v>
      </c>
      <c r="EE569" s="36">
        <v>0</v>
      </c>
      <c r="EF569" s="36">
        <v>0</v>
      </c>
      <c r="EG569" s="36">
        <v>0</v>
      </c>
      <c r="EH569" s="36">
        <v>0</v>
      </c>
      <c r="EI569" s="36">
        <v>0</v>
      </c>
      <c r="EJ569" s="36">
        <v>0</v>
      </c>
      <c r="EK569" s="36">
        <v>0</v>
      </c>
      <c r="EL569" s="36">
        <v>0</v>
      </c>
      <c r="EM569" s="36">
        <v>0</v>
      </c>
      <c r="EN569" s="36">
        <v>0</v>
      </c>
      <c r="EO569" s="36">
        <v>0</v>
      </c>
      <c r="EP569" s="36">
        <v>0</v>
      </c>
      <c r="EQ569" s="36">
        <v>0</v>
      </c>
      <c r="ER569" s="36">
        <v>0</v>
      </c>
      <c r="ES569" s="36">
        <v>0</v>
      </c>
      <c r="ET569" s="36">
        <v>0</v>
      </c>
      <c r="EU569" s="36">
        <v>0</v>
      </c>
      <c r="EV569" s="36">
        <v>0</v>
      </c>
      <c r="EW569" s="36">
        <v>0</v>
      </c>
      <c r="EX569" s="36">
        <v>0</v>
      </c>
      <c r="EY569" s="36">
        <v>0</v>
      </c>
      <c r="EZ569" s="36">
        <v>0</v>
      </c>
      <c r="FA569" s="36">
        <v>0</v>
      </c>
      <c r="FB569" s="36">
        <v>0</v>
      </c>
      <c r="FC569" s="36">
        <v>0</v>
      </c>
      <c r="FD569" s="36">
        <v>0</v>
      </c>
      <c r="FE569" s="36">
        <v>0</v>
      </c>
      <c r="FF569" s="36">
        <v>0</v>
      </c>
      <c r="FG569" s="36">
        <v>0</v>
      </c>
      <c r="FH569" s="36">
        <v>0</v>
      </c>
      <c r="FI569" s="36">
        <v>0</v>
      </c>
      <c r="FJ569" s="36">
        <v>0</v>
      </c>
      <c r="FK569" s="36">
        <v>0</v>
      </c>
      <c r="FL569" s="36">
        <v>0</v>
      </c>
      <c r="FM569" s="36">
        <v>0</v>
      </c>
      <c r="FN569" s="36">
        <v>0</v>
      </c>
      <c r="FO569" s="36">
        <v>0</v>
      </c>
      <c r="FP569" s="36">
        <v>0</v>
      </c>
      <c r="FQ569" s="36">
        <v>745459</v>
      </c>
      <c r="FR569" s="36">
        <v>0</v>
      </c>
      <c r="FS569" s="37"/>
      <c r="FT569" s="39">
        <f t="shared" si="305"/>
        <v>100815</v>
      </c>
      <c r="FU569" s="39">
        <f t="shared" si="306"/>
        <v>1059</v>
      </c>
      <c r="FV569" s="39">
        <f t="shared" si="307"/>
        <v>0</v>
      </c>
      <c r="FW569" s="39">
        <f t="shared" si="308"/>
        <v>3028592</v>
      </c>
      <c r="FX569" s="39">
        <f t="shared" si="309"/>
        <v>0</v>
      </c>
      <c r="FY569" s="39">
        <f t="shared" si="310"/>
        <v>62469</v>
      </c>
      <c r="FZ569" s="39">
        <f t="shared" si="311"/>
        <v>0</v>
      </c>
      <c r="GA569" s="39">
        <f t="shared" si="312"/>
        <v>118097</v>
      </c>
      <c r="GB569" s="39">
        <f t="shared" si="313"/>
        <v>612437</v>
      </c>
      <c r="GC569" s="39">
        <f t="shared" si="314"/>
        <v>0</v>
      </c>
      <c r="GD569" s="39">
        <f t="shared" si="315"/>
        <v>0</v>
      </c>
      <c r="GE569" s="39">
        <f t="shared" si="316"/>
        <v>0</v>
      </c>
      <c r="GF569" s="39">
        <f t="shared" si="303"/>
        <v>0</v>
      </c>
      <c r="GG569" s="39"/>
      <c r="GH569" s="39">
        <f t="shared" si="317"/>
        <v>0</v>
      </c>
      <c r="GI569" s="39">
        <f t="shared" si="318"/>
        <v>0</v>
      </c>
      <c r="GJ569" s="39">
        <f t="shared" si="304"/>
        <v>3923469</v>
      </c>
      <c r="GK569" s="39"/>
      <c r="GL569" s="39">
        <f t="shared" si="319"/>
        <v>0</v>
      </c>
      <c r="GM569" s="39"/>
      <c r="GN569" s="39">
        <f t="shared" si="283"/>
        <v>0</v>
      </c>
      <c r="GO569" s="40">
        <f t="shared" si="320"/>
        <v>745459</v>
      </c>
      <c r="GP569" s="40">
        <f t="shared" si="321"/>
        <v>4668928</v>
      </c>
      <c r="GQ569" s="40">
        <f t="shared" si="322"/>
        <v>4668928</v>
      </c>
      <c r="GR569" s="39" t="str">
        <f>IFERROR(VLOOKUP(CONCATENATE(C569,R569,S569),'Clientes Afectados'!$L$4:$M$249,2,0),"NO")</f>
        <v>NO</v>
      </c>
      <c r="GS569" s="64">
        <f t="shared" si="282"/>
        <v>28</v>
      </c>
      <c r="GT569" s="39" t="e">
        <f>+IF(GS569&gt;#REF!,"SI","NO")</f>
        <v>#REF!</v>
      </c>
    </row>
    <row r="570" spans="1:202" x14ac:dyDescent="0.25">
      <c r="A570" s="35">
        <v>42705</v>
      </c>
      <c r="B570" s="36">
        <v>1594986</v>
      </c>
      <c r="C570" s="36">
        <v>916308</v>
      </c>
      <c r="D570" s="36">
        <v>916308</v>
      </c>
      <c r="E570" s="37" t="s">
        <v>260</v>
      </c>
      <c r="F570" s="37" t="s">
        <v>229</v>
      </c>
      <c r="G570" s="37" t="s">
        <v>261</v>
      </c>
      <c r="H570" s="85" t="s">
        <v>231</v>
      </c>
      <c r="I570" s="37" t="s">
        <v>244</v>
      </c>
      <c r="J570" s="37" t="s">
        <v>263</v>
      </c>
      <c r="K570" s="37" t="s">
        <v>234</v>
      </c>
      <c r="L570" s="37" t="s">
        <v>235</v>
      </c>
      <c r="M570" s="37" t="s">
        <v>264</v>
      </c>
      <c r="N570" s="37" t="s">
        <v>236</v>
      </c>
      <c r="O570" s="37" t="s">
        <v>236</v>
      </c>
      <c r="P570" s="37" t="s">
        <v>239</v>
      </c>
      <c r="Q570" s="37" t="s">
        <v>240</v>
      </c>
      <c r="R570" s="38">
        <v>42681</v>
      </c>
      <c r="S570" s="38">
        <v>42709</v>
      </c>
      <c r="T570" s="38">
        <v>42711</v>
      </c>
      <c r="U570" s="36">
        <v>187132481</v>
      </c>
      <c r="V570" s="36">
        <v>43744</v>
      </c>
      <c r="W570" s="36">
        <v>0</v>
      </c>
      <c r="X570" s="36">
        <v>12784</v>
      </c>
      <c r="Y570" s="36">
        <v>0</v>
      </c>
      <c r="Z570" s="36">
        <v>0</v>
      </c>
      <c r="AA570" s="36">
        <v>0</v>
      </c>
      <c r="AB570" s="36">
        <v>0</v>
      </c>
      <c r="AC570" s="36">
        <v>0</v>
      </c>
      <c r="AD570" s="36">
        <v>71</v>
      </c>
      <c r="AE570" s="36">
        <v>72</v>
      </c>
      <c r="AF570" s="36">
        <v>71</v>
      </c>
      <c r="AG570" s="36">
        <v>71</v>
      </c>
      <c r="AH570" s="36">
        <v>82079</v>
      </c>
      <c r="AI570" s="36">
        <v>1260</v>
      </c>
      <c r="AJ570" s="36">
        <v>0</v>
      </c>
      <c r="AK570" s="36">
        <v>2958140</v>
      </c>
      <c r="AL570" s="36">
        <v>0</v>
      </c>
      <c r="AM570" s="36">
        <v>0</v>
      </c>
      <c r="AN570" s="36">
        <v>0</v>
      </c>
      <c r="AO570" s="36">
        <v>0</v>
      </c>
      <c r="AP570" s="36">
        <v>0</v>
      </c>
      <c r="AQ570" s="36">
        <v>0</v>
      </c>
      <c r="AR570" s="36">
        <v>0</v>
      </c>
      <c r="AS570" s="36">
        <v>0</v>
      </c>
      <c r="AT570" s="36">
        <v>64705</v>
      </c>
      <c r="AU570" s="36">
        <v>0</v>
      </c>
      <c r="AV570" s="36">
        <v>0</v>
      </c>
      <c r="AW570" s="36">
        <v>0</v>
      </c>
      <c r="AX570" s="36">
        <v>0</v>
      </c>
      <c r="AY570" s="36">
        <v>44688</v>
      </c>
      <c r="AZ570" s="36">
        <v>410308</v>
      </c>
      <c r="BA570" s="36">
        <v>0</v>
      </c>
      <c r="BB570" s="36">
        <v>0</v>
      </c>
      <c r="BC570" s="36">
        <v>0</v>
      </c>
      <c r="BD570" s="36">
        <v>0</v>
      </c>
      <c r="BE570" s="36">
        <v>0</v>
      </c>
      <c r="BF570" s="36">
        <v>0</v>
      </c>
      <c r="BG570" s="36">
        <v>0</v>
      </c>
      <c r="BH570" s="36">
        <v>0</v>
      </c>
      <c r="BI570" s="36">
        <v>0</v>
      </c>
      <c r="BJ570" s="36">
        <v>0</v>
      </c>
      <c r="BK570" s="36">
        <v>0</v>
      </c>
      <c r="BL570" s="36">
        <v>0</v>
      </c>
      <c r="BM570" s="36">
        <v>0</v>
      </c>
      <c r="BN570" s="36">
        <v>0</v>
      </c>
      <c r="BO570" s="36">
        <v>0</v>
      </c>
      <c r="BP570" s="36">
        <v>0</v>
      </c>
      <c r="BQ570" s="36">
        <v>0</v>
      </c>
      <c r="BR570" s="36">
        <v>0</v>
      </c>
      <c r="BS570" s="36">
        <v>0</v>
      </c>
      <c r="BT570" s="36">
        <v>0</v>
      </c>
      <c r="BU570" s="36">
        <v>0</v>
      </c>
      <c r="BV570" s="36">
        <v>0</v>
      </c>
      <c r="BW570" s="36">
        <v>0</v>
      </c>
      <c r="BX570" s="36">
        <v>0</v>
      </c>
      <c r="BY570" s="36">
        <v>0</v>
      </c>
      <c r="BZ570" s="36">
        <v>0</v>
      </c>
      <c r="CA570" s="36">
        <v>0</v>
      </c>
      <c r="CB570" s="36">
        <v>0</v>
      </c>
      <c r="CC570" s="36">
        <v>0</v>
      </c>
      <c r="CD570" s="36">
        <v>2992589</v>
      </c>
      <c r="CE570" s="36">
        <v>3561181</v>
      </c>
      <c r="CF570" s="36">
        <v>0</v>
      </c>
      <c r="CG570" s="36">
        <v>568592</v>
      </c>
      <c r="CH570" s="36">
        <v>0</v>
      </c>
      <c r="CI570" s="36">
        <v>0</v>
      </c>
      <c r="CJ570" s="36">
        <v>0</v>
      </c>
      <c r="CK570" s="36">
        <v>0</v>
      </c>
      <c r="CL570" s="36">
        <v>568592</v>
      </c>
      <c r="CM570" s="36">
        <v>-3561181</v>
      </c>
      <c r="CN570" s="36">
        <v>0</v>
      </c>
      <c r="CO570" s="36">
        <v>0</v>
      </c>
      <c r="CP570" s="36">
        <v>0</v>
      </c>
      <c r="CQ570" s="36">
        <v>0</v>
      </c>
      <c r="CR570" s="36">
        <v>0</v>
      </c>
      <c r="CS570" s="36">
        <v>0</v>
      </c>
      <c r="CT570" s="36">
        <v>0</v>
      </c>
      <c r="CU570" s="36">
        <v>0</v>
      </c>
      <c r="CV570" s="36">
        <v>0</v>
      </c>
      <c r="CW570" s="36">
        <v>0</v>
      </c>
      <c r="CX570" s="36">
        <v>0</v>
      </c>
      <c r="CY570" s="36">
        <v>0</v>
      </c>
      <c r="CZ570" s="36">
        <v>0</v>
      </c>
      <c r="DA570" s="36">
        <v>0</v>
      </c>
      <c r="DB570" s="36">
        <v>0</v>
      </c>
      <c r="DC570" s="36">
        <v>0</v>
      </c>
      <c r="DD570" s="36">
        <v>0</v>
      </c>
      <c r="DE570" s="36">
        <v>-3561181</v>
      </c>
      <c r="DF570" s="36">
        <v>0</v>
      </c>
      <c r="DG570" s="36">
        <v>0</v>
      </c>
      <c r="DH570" s="36">
        <v>0</v>
      </c>
      <c r="DI570" s="36">
        <v>0</v>
      </c>
      <c r="DJ570" s="36">
        <v>0</v>
      </c>
      <c r="DK570" s="36">
        <v>0</v>
      </c>
      <c r="DL570" s="36">
        <v>0</v>
      </c>
      <c r="DM570" s="36">
        <v>0</v>
      </c>
      <c r="DN570" s="36">
        <v>0</v>
      </c>
      <c r="DO570" s="36">
        <v>0</v>
      </c>
      <c r="DP570" s="36">
        <v>0</v>
      </c>
      <c r="DQ570" s="36">
        <v>0</v>
      </c>
      <c r="DR570" s="36">
        <v>0</v>
      </c>
      <c r="DS570" s="36">
        <v>0</v>
      </c>
      <c r="DT570" s="36">
        <v>0</v>
      </c>
      <c r="DU570" s="36">
        <v>0</v>
      </c>
      <c r="DV570" s="36">
        <v>0</v>
      </c>
      <c r="DW570" s="36">
        <v>0</v>
      </c>
      <c r="DX570" s="36">
        <v>0</v>
      </c>
      <c r="DY570" s="36">
        <v>0</v>
      </c>
      <c r="DZ570" s="36">
        <v>0</v>
      </c>
      <c r="EA570" s="36">
        <v>0</v>
      </c>
      <c r="EB570" s="36">
        <v>0</v>
      </c>
      <c r="EC570" s="36">
        <v>0</v>
      </c>
      <c r="ED570" s="36">
        <v>0</v>
      </c>
      <c r="EE570" s="36">
        <v>0</v>
      </c>
      <c r="EF570" s="36">
        <v>0</v>
      </c>
      <c r="EG570" s="36">
        <v>0</v>
      </c>
      <c r="EH570" s="36">
        <v>0</v>
      </c>
      <c r="EI570" s="36">
        <v>0</v>
      </c>
      <c r="EJ570" s="36">
        <v>0</v>
      </c>
      <c r="EK570" s="36">
        <v>0</v>
      </c>
      <c r="EL570" s="36">
        <v>0</v>
      </c>
      <c r="EM570" s="36">
        <v>0</v>
      </c>
      <c r="EN570" s="36">
        <v>0</v>
      </c>
      <c r="EO570" s="36">
        <v>0</v>
      </c>
      <c r="EP570" s="36">
        <v>0</v>
      </c>
      <c r="EQ570" s="36">
        <v>0</v>
      </c>
      <c r="ER570" s="36">
        <v>0</v>
      </c>
      <c r="ES570" s="36">
        <v>0</v>
      </c>
      <c r="ET570" s="36">
        <v>0</v>
      </c>
      <c r="EU570" s="36">
        <v>0</v>
      </c>
      <c r="EV570" s="36">
        <v>0</v>
      </c>
      <c r="EW570" s="36">
        <v>0</v>
      </c>
      <c r="EX570" s="36">
        <v>0</v>
      </c>
      <c r="EY570" s="36">
        <v>0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0</v>
      </c>
      <c r="FF570" s="36">
        <v>0</v>
      </c>
      <c r="FG570" s="36">
        <v>0</v>
      </c>
      <c r="FH570" s="36">
        <v>0</v>
      </c>
      <c r="FI570" s="36">
        <v>0</v>
      </c>
      <c r="FJ570" s="36">
        <v>0</v>
      </c>
      <c r="FK570" s="36">
        <v>0</v>
      </c>
      <c r="FL570" s="36">
        <v>0</v>
      </c>
      <c r="FM570" s="36">
        <v>0</v>
      </c>
      <c r="FN570" s="36">
        <v>0</v>
      </c>
      <c r="FO570" s="36">
        <v>0</v>
      </c>
      <c r="FP570" s="36">
        <v>0</v>
      </c>
      <c r="FQ570" s="36">
        <v>568592</v>
      </c>
      <c r="FR570" s="36">
        <v>0</v>
      </c>
      <c r="FS570" s="37"/>
      <c r="FT570" s="39">
        <f t="shared" si="305"/>
        <v>68974</v>
      </c>
      <c r="FU570" s="39">
        <f t="shared" si="306"/>
        <v>1059</v>
      </c>
      <c r="FV570" s="39">
        <f t="shared" si="307"/>
        <v>0</v>
      </c>
      <c r="FW570" s="39">
        <f t="shared" si="308"/>
        <v>2485832</v>
      </c>
      <c r="FX570" s="39">
        <f t="shared" si="309"/>
        <v>0</v>
      </c>
      <c r="FY570" s="39">
        <f t="shared" si="310"/>
        <v>54374</v>
      </c>
      <c r="FZ570" s="39">
        <f t="shared" si="311"/>
        <v>0</v>
      </c>
      <c r="GA570" s="39">
        <f t="shared" si="312"/>
        <v>37553</v>
      </c>
      <c r="GB570" s="39">
        <f t="shared" si="313"/>
        <v>344797</v>
      </c>
      <c r="GC570" s="39">
        <f t="shared" si="314"/>
        <v>0</v>
      </c>
      <c r="GD570" s="39">
        <f t="shared" si="315"/>
        <v>0</v>
      </c>
      <c r="GE570" s="39">
        <f t="shared" si="316"/>
        <v>0</v>
      </c>
      <c r="GF570" s="39">
        <f t="shared" si="303"/>
        <v>0</v>
      </c>
      <c r="GG570" s="39"/>
      <c r="GH570" s="39">
        <f t="shared" si="317"/>
        <v>0</v>
      </c>
      <c r="GI570" s="39">
        <f t="shared" si="318"/>
        <v>0</v>
      </c>
      <c r="GJ570" s="39">
        <f t="shared" si="304"/>
        <v>2992589</v>
      </c>
      <c r="GK570" s="39"/>
      <c r="GL570" s="39">
        <f t="shared" si="319"/>
        <v>0</v>
      </c>
      <c r="GM570" s="39"/>
      <c r="GN570" s="39">
        <f t="shared" si="283"/>
        <v>0</v>
      </c>
      <c r="GO570" s="40">
        <f t="shared" si="320"/>
        <v>568592</v>
      </c>
      <c r="GP570" s="40">
        <f t="shared" si="321"/>
        <v>3561181</v>
      </c>
      <c r="GQ570" s="40">
        <f t="shared" si="322"/>
        <v>3561181</v>
      </c>
      <c r="GR570" s="39" t="str">
        <f>IFERROR(VLOOKUP(CONCATENATE(C570,R570,S570),'Clientes Afectados'!$L$4:$M$249,2,0),"NO")</f>
        <v>NO</v>
      </c>
      <c r="GS570" s="64">
        <f t="shared" si="282"/>
        <v>28</v>
      </c>
      <c r="GT570" s="39" t="e">
        <f>+IF(GS570&gt;#REF!,"SI","NO")</f>
        <v>#REF!</v>
      </c>
    </row>
    <row r="571" spans="1:202" x14ac:dyDescent="0.25">
      <c r="A571" s="35">
        <v>42705</v>
      </c>
      <c r="B571" s="36">
        <v>1594986</v>
      </c>
      <c r="C571" s="36">
        <v>973766</v>
      </c>
      <c r="D571" s="36">
        <v>973766</v>
      </c>
      <c r="E571" s="37" t="s">
        <v>265</v>
      </c>
      <c r="F571" s="37" t="s">
        <v>229</v>
      </c>
      <c r="G571" s="37" t="s">
        <v>266</v>
      </c>
      <c r="H571" s="85" t="s">
        <v>231</v>
      </c>
      <c r="I571" s="37" t="s">
        <v>244</v>
      </c>
      <c r="J571" s="37" t="s">
        <v>263</v>
      </c>
      <c r="K571" s="37" t="s">
        <v>234</v>
      </c>
      <c r="L571" s="37" t="s">
        <v>235</v>
      </c>
      <c r="M571" s="37" t="s">
        <v>264</v>
      </c>
      <c r="N571" s="37" t="s">
        <v>236</v>
      </c>
      <c r="O571" s="37" t="s">
        <v>236</v>
      </c>
      <c r="P571" s="37" t="s">
        <v>239</v>
      </c>
      <c r="Q571" s="37" t="s">
        <v>240</v>
      </c>
      <c r="R571" s="38">
        <v>42681</v>
      </c>
      <c r="S571" s="38">
        <v>42709</v>
      </c>
      <c r="T571" s="38">
        <v>42711</v>
      </c>
      <c r="U571" s="36">
        <v>187132481</v>
      </c>
      <c r="V571" s="36">
        <v>33888</v>
      </c>
      <c r="W571" s="36">
        <v>0</v>
      </c>
      <c r="X571" s="36">
        <v>14239</v>
      </c>
      <c r="Y571" s="36">
        <v>0</v>
      </c>
      <c r="Z571" s="36">
        <v>0</v>
      </c>
      <c r="AA571" s="36">
        <v>0</v>
      </c>
      <c r="AB571" s="36">
        <v>0</v>
      </c>
      <c r="AC571" s="36">
        <v>0</v>
      </c>
      <c r="AD571" s="36">
        <v>82</v>
      </c>
      <c r="AE571" s="36">
        <v>82</v>
      </c>
      <c r="AF571" s="36">
        <v>82</v>
      </c>
      <c r="AG571" s="36">
        <v>80</v>
      </c>
      <c r="AH571" s="36">
        <v>0</v>
      </c>
      <c r="AI571" s="36">
        <v>1260</v>
      </c>
      <c r="AJ571" s="36">
        <v>0</v>
      </c>
      <c r="AK571" s="36">
        <v>2291639</v>
      </c>
      <c r="AL571" s="36">
        <v>0</v>
      </c>
      <c r="AM571" s="36">
        <v>0</v>
      </c>
      <c r="AN571" s="36">
        <v>0</v>
      </c>
      <c r="AO571" s="36">
        <v>0</v>
      </c>
      <c r="AP571" s="36">
        <v>0</v>
      </c>
      <c r="AQ571" s="36">
        <v>0</v>
      </c>
      <c r="AR571" s="36">
        <v>0</v>
      </c>
      <c r="AS571" s="36">
        <v>0</v>
      </c>
      <c r="AT571" s="36">
        <v>50126</v>
      </c>
      <c r="AU571" s="36">
        <v>0</v>
      </c>
      <c r="AV571" s="36">
        <v>0</v>
      </c>
      <c r="AW571" s="36">
        <v>0</v>
      </c>
      <c r="AX571" s="36">
        <v>0</v>
      </c>
      <c r="AY571" s="36">
        <v>50851</v>
      </c>
      <c r="AZ571" s="36">
        <v>459087</v>
      </c>
      <c r="BA571" s="36">
        <v>28016</v>
      </c>
      <c r="BB571" s="36">
        <v>0</v>
      </c>
      <c r="BC571" s="36">
        <v>0</v>
      </c>
      <c r="BD571" s="36">
        <v>0</v>
      </c>
      <c r="BE571" s="36">
        <v>0</v>
      </c>
      <c r="BF571" s="36">
        <v>0</v>
      </c>
      <c r="BG571" s="36">
        <v>0</v>
      </c>
      <c r="BH571" s="36">
        <v>0</v>
      </c>
      <c r="BI571" s="36">
        <v>0</v>
      </c>
      <c r="BJ571" s="36">
        <v>0</v>
      </c>
      <c r="BK571" s="36">
        <v>0</v>
      </c>
      <c r="BL571" s="36">
        <v>0</v>
      </c>
      <c r="BM571" s="36">
        <v>0</v>
      </c>
      <c r="BN571" s="36">
        <v>0</v>
      </c>
      <c r="BO571" s="36">
        <v>0</v>
      </c>
      <c r="BP571" s="36">
        <v>0</v>
      </c>
      <c r="BQ571" s="36">
        <v>0</v>
      </c>
      <c r="BR571" s="36">
        <v>0</v>
      </c>
      <c r="BS571" s="36">
        <v>0</v>
      </c>
      <c r="BT571" s="36">
        <v>0</v>
      </c>
      <c r="BU571" s="36">
        <v>0</v>
      </c>
      <c r="BV571" s="36">
        <v>0</v>
      </c>
      <c r="BW571" s="36">
        <v>0</v>
      </c>
      <c r="BX571" s="36">
        <v>0</v>
      </c>
      <c r="BY571" s="36">
        <v>0</v>
      </c>
      <c r="BZ571" s="36">
        <v>0</v>
      </c>
      <c r="CA571" s="36">
        <v>0</v>
      </c>
      <c r="CB571" s="36">
        <v>0</v>
      </c>
      <c r="CC571" s="36">
        <v>0</v>
      </c>
      <c r="CD571" s="36">
        <v>2420991</v>
      </c>
      <c r="CE571" s="36">
        <v>2880979</v>
      </c>
      <c r="CF571" s="36">
        <v>0</v>
      </c>
      <c r="CG571" s="36">
        <v>459988</v>
      </c>
      <c r="CH571" s="36">
        <v>0</v>
      </c>
      <c r="CI571" s="36">
        <v>0</v>
      </c>
      <c r="CJ571" s="36">
        <v>0</v>
      </c>
      <c r="CK571" s="36">
        <v>0</v>
      </c>
      <c r="CL571" s="36">
        <v>459988</v>
      </c>
      <c r="CM571" s="36">
        <v>-2880979</v>
      </c>
      <c r="CN571" s="36">
        <v>0</v>
      </c>
      <c r="CO571" s="36">
        <v>0</v>
      </c>
      <c r="CP571" s="36">
        <v>0</v>
      </c>
      <c r="CQ571" s="36">
        <v>0</v>
      </c>
      <c r="CR571" s="36">
        <v>0</v>
      </c>
      <c r="CS571" s="36">
        <v>0</v>
      </c>
      <c r="CT571" s="36">
        <v>0</v>
      </c>
      <c r="CU571" s="36">
        <v>0</v>
      </c>
      <c r="CV571" s="36">
        <v>0</v>
      </c>
      <c r="CW571" s="36">
        <v>0</v>
      </c>
      <c r="CX571" s="36">
        <v>0</v>
      </c>
      <c r="CY571" s="36">
        <v>0</v>
      </c>
      <c r="CZ571" s="36">
        <v>0</v>
      </c>
      <c r="DA571" s="36">
        <v>0</v>
      </c>
      <c r="DB571" s="36">
        <v>0</v>
      </c>
      <c r="DC571" s="36">
        <v>0</v>
      </c>
      <c r="DD571" s="36">
        <v>0</v>
      </c>
      <c r="DE571" s="36">
        <v>-2880979</v>
      </c>
      <c r="DF571" s="36">
        <v>0</v>
      </c>
      <c r="DG571" s="36">
        <v>0</v>
      </c>
      <c r="DH571" s="36">
        <v>0</v>
      </c>
      <c r="DI571" s="36">
        <v>0</v>
      </c>
      <c r="DJ571" s="36">
        <v>0</v>
      </c>
      <c r="DK571" s="36">
        <v>0</v>
      </c>
      <c r="DL571" s="36">
        <v>0</v>
      </c>
      <c r="DM571" s="36">
        <v>0</v>
      </c>
      <c r="DN571" s="36">
        <v>0</v>
      </c>
      <c r="DO571" s="36">
        <v>0</v>
      </c>
      <c r="DP571" s="36">
        <v>0</v>
      </c>
      <c r="DQ571" s="36">
        <v>0</v>
      </c>
      <c r="DR571" s="36">
        <v>0</v>
      </c>
      <c r="DS571" s="36">
        <v>0</v>
      </c>
      <c r="DT571" s="36">
        <v>0</v>
      </c>
      <c r="DU571" s="36">
        <v>0</v>
      </c>
      <c r="DV571" s="36">
        <v>0</v>
      </c>
      <c r="DW571" s="36">
        <v>0</v>
      </c>
      <c r="DX571" s="36">
        <v>0</v>
      </c>
      <c r="DY571" s="36">
        <v>0</v>
      </c>
      <c r="DZ571" s="36">
        <v>0</v>
      </c>
      <c r="EA571" s="36">
        <v>0</v>
      </c>
      <c r="EB571" s="36">
        <v>0</v>
      </c>
      <c r="EC571" s="36">
        <v>0</v>
      </c>
      <c r="ED571" s="36">
        <v>0</v>
      </c>
      <c r="EE571" s="36">
        <v>0</v>
      </c>
      <c r="EF571" s="36">
        <v>0</v>
      </c>
      <c r="EG571" s="36">
        <v>0</v>
      </c>
      <c r="EH571" s="36">
        <v>0</v>
      </c>
      <c r="EI571" s="36">
        <v>0</v>
      </c>
      <c r="EJ571" s="36">
        <v>0</v>
      </c>
      <c r="EK571" s="36">
        <v>0</v>
      </c>
      <c r="EL571" s="36">
        <v>0</v>
      </c>
      <c r="EM571" s="36">
        <v>0</v>
      </c>
      <c r="EN571" s="36">
        <v>0</v>
      </c>
      <c r="EO571" s="36">
        <v>0</v>
      </c>
      <c r="EP571" s="36">
        <v>0</v>
      </c>
      <c r="EQ571" s="36">
        <v>0</v>
      </c>
      <c r="ER571" s="36">
        <v>0</v>
      </c>
      <c r="ES571" s="36">
        <v>0</v>
      </c>
      <c r="ET571" s="36">
        <v>0</v>
      </c>
      <c r="EU571" s="36">
        <v>0</v>
      </c>
      <c r="EV571" s="36">
        <v>0</v>
      </c>
      <c r="EW571" s="36">
        <v>0</v>
      </c>
      <c r="EX571" s="36">
        <v>0</v>
      </c>
      <c r="EY571" s="36">
        <v>0</v>
      </c>
      <c r="EZ571" s="36">
        <v>0</v>
      </c>
      <c r="FA571" s="36">
        <v>0</v>
      </c>
      <c r="FB571" s="36">
        <v>0</v>
      </c>
      <c r="FC571" s="36">
        <v>0</v>
      </c>
      <c r="FD571" s="36">
        <v>0</v>
      </c>
      <c r="FE571" s="36">
        <v>0</v>
      </c>
      <c r="FF571" s="36">
        <v>0</v>
      </c>
      <c r="FG571" s="36">
        <v>0</v>
      </c>
      <c r="FH571" s="36">
        <v>0</v>
      </c>
      <c r="FI571" s="36">
        <v>0</v>
      </c>
      <c r="FJ571" s="36">
        <v>0</v>
      </c>
      <c r="FK571" s="36">
        <v>0</v>
      </c>
      <c r="FL571" s="36">
        <v>0</v>
      </c>
      <c r="FM571" s="36">
        <v>0</v>
      </c>
      <c r="FN571" s="36">
        <v>0</v>
      </c>
      <c r="FO571" s="36">
        <v>0</v>
      </c>
      <c r="FP571" s="36">
        <v>0</v>
      </c>
      <c r="FQ571" s="36">
        <v>459988</v>
      </c>
      <c r="FR571" s="36">
        <v>0</v>
      </c>
      <c r="FS571" s="37"/>
      <c r="FT571" s="39">
        <f t="shared" si="305"/>
        <v>0</v>
      </c>
      <c r="FU571" s="39">
        <f t="shared" si="306"/>
        <v>1059</v>
      </c>
      <c r="FV571" s="39">
        <f t="shared" si="307"/>
        <v>0</v>
      </c>
      <c r="FW571" s="39">
        <f t="shared" si="308"/>
        <v>1925747</v>
      </c>
      <c r="FX571" s="39">
        <f t="shared" si="309"/>
        <v>0</v>
      </c>
      <c r="FY571" s="39">
        <f t="shared" si="310"/>
        <v>42123</v>
      </c>
      <c r="FZ571" s="39">
        <f t="shared" si="311"/>
        <v>0</v>
      </c>
      <c r="GA571" s="39">
        <f t="shared" si="312"/>
        <v>42732</v>
      </c>
      <c r="GB571" s="39">
        <f t="shared" si="313"/>
        <v>385787</v>
      </c>
      <c r="GC571" s="39">
        <f t="shared" si="314"/>
        <v>23543</v>
      </c>
      <c r="GD571" s="39">
        <f t="shared" si="315"/>
        <v>0</v>
      </c>
      <c r="GE571" s="39">
        <f t="shared" si="316"/>
        <v>0</v>
      </c>
      <c r="GF571" s="39">
        <f t="shared" si="303"/>
        <v>0</v>
      </c>
      <c r="GG571" s="39"/>
      <c r="GH571" s="39">
        <f t="shared" si="317"/>
        <v>0</v>
      </c>
      <c r="GI571" s="39">
        <f t="shared" si="318"/>
        <v>0</v>
      </c>
      <c r="GJ571" s="39">
        <f t="shared" si="304"/>
        <v>2420991</v>
      </c>
      <c r="GK571" s="39"/>
      <c r="GL571" s="39">
        <f t="shared" si="319"/>
        <v>0</v>
      </c>
      <c r="GM571" s="39"/>
      <c r="GN571" s="39">
        <f t="shared" si="283"/>
        <v>0</v>
      </c>
      <c r="GO571" s="40">
        <f t="shared" si="320"/>
        <v>459988</v>
      </c>
      <c r="GP571" s="40">
        <f t="shared" si="321"/>
        <v>2880979</v>
      </c>
      <c r="GQ571" s="40">
        <f t="shared" si="322"/>
        <v>2880979</v>
      </c>
      <c r="GR571" s="39" t="str">
        <f>IFERROR(VLOOKUP(CONCATENATE(C571,R571,S571),'Clientes Afectados'!$L$4:$M$249,2,0),"NO")</f>
        <v>NO</v>
      </c>
      <c r="GS571" s="64">
        <f t="shared" si="282"/>
        <v>28</v>
      </c>
      <c r="GT571" s="39" t="e">
        <f>+IF(GS571&gt;#REF!,"SI","NO")</f>
        <v>#REF!</v>
      </c>
    </row>
    <row r="572" spans="1:202" x14ac:dyDescent="0.25">
      <c r="A572" s="35">
        <v>42705</v>
      </c>
      <c r="B572" s="36">
        <v>1594986</v>
      </c>
      <c r="C572" s="36">
        <v>984572</v>
      </c>
      <c r="D572" s="36">
        <v>984572</v>
      </c>
      <c r="E572" s="37" t="s">
        <v>348</v>
      </c>
      <c r="F572" s="37" t="s">
        <v>229</v>
      </c>
      <c r="G572" s="37" t="s">
        <v>326</v>
      </c>
      <c r="H572" s="85" t="s">
        <v>231</v>
      </c>
      <c r="I572" s="37" t="s">
        <v>232</v>
      </c>
      <c r="J572" s="37" t="s">
        <v>233</v>
      </c>
      <c r="K572" s="37" t="s">
        <v>234</v>
      </c>
      <c r="L572" s="37" t="s">
        <v>235</v>
      </c>
      <c r="M572" s="37" t="s">
        <v>280</v>
      </c>
      <c r="N572" s="37" t="s">
        <v>327</v>
      </c>
      <c r="O572" s="37" t="s">
        <v>327</v>
      </c>
      <c r="P572" s="37" t="s">
        <v>239</v>
      </c>
      <c r="Q572" s="37" t="s">
        <v>240</v>
      </c>
      <c r="R572" s="38">
        <v>42681</v>
      </c>
      <c r="S572" s="38">
        <v>42709</v>
      </c>
      <c r="T572" s="38">
        <v>42711</v>
      </c>
      <c r="U572" s="36">
        <v>187132481</v>
      </c>
      <c r="V572" s="36">
        <v>248930</v>
      </c>
      <c r="W572" s="36">
        <v>0</v>
      </c>
      <c r="X572" s="36">
        <v>88033</v>
      </c>
      <c r="Y572" s="36">
        <v>0</v>
      </c>
      <c r="Z572" s="36">
        <v>0</v>
      </c>
      <c r="AA572" s="36">
        <v>0</v>
      </c>
      <c r="AB572" s="36">
        <v>0</v>
      </c>
      <c r="AC572" s="36">
        <v>0</v>
      </c>
      <c r="AD572" s="36">
        <v>610</v>
      </c>
      <c r="AE572" s="36">
        <v>637</v>
      </c>
      <c r="AF572" s="36">
        <v>549</v>
      </c>
      <c r="AG572" s="36">
        <v>612</v>
      </c>
      <c r="AH572" s="36">
        <v>82079</v>
      </c>
      <c r="AI572" s="36">
        <v>1260</v>
      </c>
      <c r="AJ572" s="36">
        <v>0</v>
      </c>
      <c r="AK572" s="36">
        <v>17851244</v>
      </c>
      <c r="AL572" s="36">
        <v>0</v>
      </c>
      <c r="AM572" s="36">
        <v>0</v>
      </c>
      <c r="AN572" s="36">
        <v>0</v>
      </c>
      <c r="AO572" s="36">
        <v>0</v>
      </c>
      <c r="AP572" s="36">
        <v>0</v>
      </c>
      <c r="AQ572" s="36">
        <v>0</v>
      </c>
      <c r="AR572" s="36">
        <v>0</v>
      </c>
      <c r="AS572" s="36">
        <v>0</v>
      </c>
      <c r="AT572" s="36">
        <v>368210</v>
      </c>
      <c r="AU572" s="36">
        <v>0</v>
      </c>
      <c r="AV572" s="36">
        <v>0</v>
      </c>
      <c r="AW572" s="36">
        <v>0</v>
      </c>
      <c r="AX572" s="36">
        <v>0</v>
      </c>
      <c r="AY572" s="36">
        <v>392944</v>
      </c>
      <c r="AZ572" s="36">
        <v>3512012</v>
      </c>
      <c r="BA572" s="36">
        <v>0</v>
      </c>
      <c r="BB572" s="36">
        <v>0</v>
      </c>
      <c r="BC572" s="36">
        <v>0</v>
      </c>
      <c r="BD572" s="36">
        <v>0</v>
      </c>
      <c r="BE572" s="36">
        <v>0</v>
      </c>
      <c r="BF572" s="36">
        <v>0</v>
      </c>
      <c r="BG572" s="36">
        <v>0</v>
      </c>
      <c r="BH572" s="36">
        <v>0</v>
      </c>
      <c r="BI572" s="36">
        <v>0</v>
      </c>
      <c r="BJ572" s="36">
        <v>0</v>
      </c>
      <c r="BK572" s="36">
        <v>0</v>
      </c>
      <c r="BL572" s="36">
        <v>0</v>
      </c>
      <c r="BM572" s="36">
        <v>0</v>
      </c>
      <c r="BN572" s="36">
        <v>0</v>
      </c>
      <c r="BO572" s="36">
        <v>0</v>
      </c>
      <c r="BP572" s="36">
        <v>0</v>
      </c>
      <c r="BQ572" s="36">
        <v>0</v>
      </c>
      <c r="BR572" s="36">
        <v>0</v>
      </c>
      <c r="BS572" s="36">
        <v>0</v>
      </c>
      <c r="BT572" s="36">
        <v>0</v>
      </c>
      <c r="BU572" s="36">
        <v>0</v>
      </c>
      <c r="BV572" s="36">
        <v>0</v>
      </c>
      <c r="BW572" s="36">
        <v>0</v>
      </c>
      <c r="BX572" s="36">
        <v>0</v>
      </c>
      <c r="BY572" s="36">
        <v>0</v>
      </c>
      <c r="BZ572" s="36">
        <v>0</v>
      </c>
      <c r="CA572" s="36">
        <v>0</v>
      </c>
      <c r="CB572" s="36">
        <v>0</v>
      </c>
      <c r="CC572" s="36">
        <v>0</v>
      </c>
      <c r="CD572" s="36">
        <v>18661974</v>
      </c>
      <c r="CE572" s="36">
        <v>22207749</v>
      </c>
      <c r="CF572" s="36">
        <v>0</v>
      </c>
      <c r="CG572" s="36">
        <v>3545775</v>
      </c>
      <c r="CH572" s="36">
        <v>0</v>
      </c>
      <c r="CI572" s="36">
        <v>0</v>
      </c>
      <c r="CJ572" s="36">
        <v>0</v>
      </c>
      <c r="CK572" s="36">
        <v>0</v>
      </c>
      <c r="CL572" s="36">
        <v>3545775</v>
      </c>
      <c r="CM572" s="36">
        <v>-22207749</v>
      </c>
      <c r="CN572" s="36">
        <v>0</v>
      </c>
      <c r="CO572" s="36">
        <v>0</v>
      </c>
      <c r="CP572" s="36">
        <v>0</v>
      </c>
      <c r="CQ572" s="36">
        <v>0</v>
      </c>
      <c r="CR572" s="36">
        <v>0</v>
      </c>
      <c r="CS572" s="36">
        <v>0</v>
      </c>
      <c r="CT572" s="36">
        <v>0</v>
      </c>
      <c r="CU572" s="36">
        <v>0</v>
      </c>
      <c r="CV572" s="36">
        <v>0</v>
      </c>
      <c r="CW572" s="36">
        <v>0</v>
      </c>
      <c r="CX572" s="36">
        <v>0</v>
      </c>
      <c r="CY572" s="36">
        <v>0</v>
      </c>
      <c r="CZ572" s="36">
        <v>0</v>
      </c>
      <c r="DA572" s="36">
        <v>0</v>
      </c>
      <c r="DB572" s="36">
        <v>0</v>
      </c>
      <c r="DC572" s="36">
        <v>0</v>
      </c>
      <c r="DD572" s="36">
        <v>0</v>
      </c>
      <c r="DE572" s="36">
        <v>-22207749</v>
      </c>
      <c r="DF572" s="36">
        <v>0</v>
      </c>
      <c r="DG572" s="36">
        <v>0</v>
      </c>
      <c r="DH572" s="36">
        <v>0</v>
      </c>
      <c r="DI572" s="36">
        <v>0</v>
      </c>
      <c r="DJ572" s="36">
        <v>0</v>
      </c>
      <c r="DK572" s="36">
        <v>0</v>
      </c>
      <c r="DL572" s="36">
        <v>0</v>
      </c>
      <c r="DM572" s="36">
        <v>0</v>
      </c>
      <c r="DN572" s="36">
        <v>0</v>
      </c>
      <c r="DO572" s="36">
        <v>0</v>
      </c>
      <c r="DP572" s="36">
        <v>0</v>
      </c>
      <c r="DQ572" s="36">
        <v>0</v>
      </c>
      <c r="DR572" s="36">
        <v>0</v>
      </c>
      <c r="DS572" s="36">
        <v>0</v>
      </c>
      <c r="DT572" s="36">
        <v>0</v>
      </c>
      <c r="DU572" s="36">
        <v>0</v>
      </c>
      <c r="DV572" s="36">
        <v>0</v>
      </c>
      <c r="DW572" s="36">
        <v>0</v>
      </c>
      <c r="DX572" s="36">
        <v>0</v>
      </c>
      <c r="DY572" s="36">
        <v>0</v>
      </c>
      <c r="DZ572" s="36">
        <v>0</v>
      </c>
      <c r="EA572" s="36">
        <v>0</v>
      </c>
      <c r="EB572" s="36">
        <v>0</v>
      </c>
      <c r="EC572" s="36">
        <v>0</v>
      </c>
      <c r="ED572" s="36">
        <v>0</v>
      </c>
      <c r="EE572" s="36">
        <v>0</v>
      </c>
      <c r="EF572" s="36">
        <v>0</v>
      </c>
      <c r="EG572" s="36">
        <v>0</v>
      </c>
      <c r="EH572" s="36">
        <v>0</v>
      </c>
      <c r="EI572" s="36">
        <v>0</v>
      </c>
      <c r="EJ572" s="36">
        <v>0</v>
      </c>
      <c r="EK572" s="36">
        <v>0</v>
      </c>
      <c r="EL572" s="36">
        <v>0</v>
      </c>
      <c r="EM572" s="36">
        <v>0</v>
      </c>
      <c r="EN572" s="36">
        <v>0</v>
      </c>
      <c r="EO572" s="36">
        <v>0</v>
      </c>
      <c r="EP572" s="36">
        <v>0</v>
      </c>
      <c r="EQ572" s="36">
        <v>0</v>
      </c>
      <c r="ER572" s="36">
        <v>0</v>
      </c>
      <c r="ES572" s="36">
        <v>0</v>
      </c>
      <c r="ET572" s="36">
        <v>0</v>
      </c>
      <c r="EU572" s="36">
        <v>0</v>
      </c>
      <c r="EV572" s="36">
        <v>0</v>
      </c>
      <c r="EW572" s="36">
        <v>0</v>
      </c>
      <c r="EX572" s="36">
        <v>0</v>
      </c>
      <c r="EY572" s="36">
        <v>0</v>
      </c>
      <c r="EZ572" s="36">
        <v>0</v>
      </c>
      <c r="FA572" s="36">
        <v>0</v>
      </c>
      <c r="FB572" s="36">
        <v>0</v>
      </c>
      <c r="FC572" s="36">
        <v>0</v>
      </c>
      <c r="FD572" s="36">
        <v>0</v>
      </c>
      <c r="FE572" s="36">
        <v>0</v>
      </c>
      <c r="FF572" s="36">
        <v>0</v>
      </c>
      <c r="FG572" s="36">
        <v>0</v>
      </c>
      <c r="FH572" s="36">
        <v>0</v>
      </c>
      <c r="FI572" s="36">
        <v>0</v>
      </c>
      <c r="FJ572" s="36">
        <v>0</v>
      </c>
      <c r="FK572" s="36">
        <v>0</v>
      </c>
      <c r="FL572" s="36">
        <v>0</v>
      </c>
      <c r="FM572" s="36">
        <v>0</v>
      </c>
      <c r="FN572" s="36">
        <v>0</v>
      </c>
      <c r="FO572" s="36">
        <v>0</v>
      </c>
      <c r="FP572" s="36">
        <v>0</v>
      </c>
      <c r="FQ572" s="36">
        <v>3545775</v>
      </c>
      <c r="FR572" s="36">
        <v>0</v>
      </c>
      <c r="FS572" s="37"/>
      <c r="FT572" s="39">
        <f t="shared" si="305"/>
        <v>68974</v>
      </c>
      <c r="FU572" s="39">
        <f t="shared" si="306"/>
        <v>1059</v>
      </c>
      <c r="FV572" s="39">
        <f t="shared" si="307"/>
        <v>0</v>
      </c>
      <c r="FW572" s="39">
        <f t="shared" si="308"/>
        <v>15001045</v>
      </c>
      <c r="FX572" s="39">
        <f t="shared" si="309"/>
        <v>0</v>
      </c>
      <c r="FY572" s="39">
        <f t="shared" si="310"/>
        <v>309420</v>
      </c>
      <c r="FZ572" s="39">
        <f t="shared" si="311"/>
        <v>0</v>
      </c>
      <c r="GA572" s="39">
        <f t="shared" si="312"/>
        <v>330205</v>
      </c>
      <c r="GB572" s="39">
        <f t="shared" si="313"/>
        <v>2951271</v>
      </c>
      <c r="GC572" s="39">
        <f t="shared" si="314"/>
        <v>0</v>
      </c>
      <c r="GD572" s="39">
        <f t="shared" si="315"/>
        <v>0</v>
      </c>
      <c r="GE572" s="39">
        <f t="shared" si="316"/>
        <v>0</v>
      </c>
      <c r="GF572" s="39">
        <f t="shared" si="303"/>
        <v>0</v>
      </c>
      <c r="GG572" s="39"/>
      <c r="GH572" s="39">
        <f t="shared" si="317"/>
        <v>0</v>
      </c>
      <c r="GI572" s="39">
        <f t="shared" si="318"/>
        <v>0</v>
      </c>
      <c r="GJ572" s="39">
        <f t="shared" si="304"/>
        <v>18661974</v>
      </c>
      <c r="GK572" s="39"/>
      <c r="GL572" s="39">
        <f t="shared" si="319"/>
        <v>0</v>
      </c>
      <c r="GM572" s="39"/>
      <c r="GN572" s="39">
        <f t="shared" si="283"/>
        <v>0</v>
      </c>
      <c r="GO572" s="40">
        <f t="shared" si="320"/>
        <v>3545775</v>
      </c>
      <c r="GP572" s="40">
        <f t="shared" si="321"/>
        <v>22207749</v>
      </c>
      <c r="GQ572" s="40">
        <f t="shared" si="322"/>
        <v>22207749</v>
      </c>
      <c r="GR572" s="39" t="str">
        <f>IFERROR(VLOOKUP(CONCATENATE(C572,R572,S572),'Clientes Afectados'!$L$4:$M$249,2,0),"NO")</f>
        <v>NO</v>
      </c>
      <c r="GS572" s="64">
        <f t="shared" si="282"/>
        <v>28</v>
      </c>
      <c r="GT572" s="39" t="e">
        <f>+IF(GS572&gt;#REF!,"SI","NO")</f>
        <v>#REF!</v>
      </c>
    </row>
    <row r="573" spans="1:202" x14ac:dyDescent="0.25">
      <c r="A573" s="35">
        <v>42705</v>
      </c>
      <c r="B573" s="36">
        <v>1594986</v>
      </c>
      <c r="C573" s="36">
        <v>985980</v>
      </c>
      <c r="D573" s="36">
        <v>985980</v>
      </c>
      <c r="E573" s="37" t="s">
        <v>349</v>
      </c>
      <c r="F573" s="37" t="s">
        <v>229</v>
      </c>
      <c r="G573" s="37" t="s">
        <v>329</v>
      </c>
      <c r="H573" s="85" t="s">
        <v>231</v>
      </c>
      <c r="I573" s="37" t="s">
        <v>232</v>
      </c>
      <c r="J573" s="37" t="s">
        <v>233</v>
      </c>
      <c r="K573" s="37" t="s">
        <v>234</v>
      </c>
      <c r="L573" s="37" t="s">
        <v>235</v>
      </c>
      <c r="M573" s="37" t="s">
        <v>279</v>
      </c>
      <c r="N573" s="37" t="s">
        <v>330</v>
      </c>
      <c r="O573" s="37" t="s">
        <v>330</v>
      </c>
      <c r="P573" s="37" t="s">
        <v>239</v>
      </c>
      <c r="Q573" s="37" t="s">
        <v>240</v>
      </c>
      <c r="R573" s="38">
        <v>42681</v>
      </c>
      <c r="S573" s="38">
        <v>42709</v>
      </c>
      <c r="T573" s="38">
        <v>42711</v>
      </c>
      <c r="U573" s="36">
        <v>187132481</v>
      </c>
      <c r="V573" s="36">
        <v>72623</v>
      </c>
      <c r="W573" s="36">
        <v>0</v>
      </c>
      <c r="X573" s="36">
        <v>12955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152</v>
      </c>
      <c r="AE573" s="36">
        <v>196</v>
      </c>
      <c r="AF573" s="36">
        <v>151</v>
      </c>
      <c r="AG573" s="36">
        <v>151</v>
      </c>
      <c r="AH573" s="36">
        <v>82079</v>
      </c>
      <c r="AI573" s="36">
        <v>1260</v>
      </c>
      <c r="AJ573" s="36">
        <v>0</v>
      </c>
      <c r="AK573" s="36">
        <v>5207933</v>
      </c>
      <c r="AL573" s="36">
        <v>0</v>
      </c>
      <c r="AM573" s="36">
        <v>0</v>
      </c>
      <c r="AN573" s="36">
        <v>0</v>
      </c>
      <c r="AO573" s="36">
        <v>0</v>
      </c>
      <c r="AP573" s="36">
        <v>0</v>
      </c>
      <c r="AQ573" s="36">
        <v>0</v>
      </c>
      <c r="AR573" s="36">
        <v>0</v>
      </c>
      <c r="AS573" s="36">
        <v>0</v>
      </c>
      <c r="AT573" s="36">
        <v>107421</v>
      </c>
      <c r="AU573" s="36">
        <v>0</v>
      </c>
      <c r="AV573" s="36">
        <v>0</v>
      </c>
      <c r="AW573" s="36">
        <v>0</v>
      </c>
      <c r="AX573" s="36">
        <v>0</v>
      </c>
      <c r="AY573" s="36">
        <v>121119</v>
      </c>
      <c r="AZ573" s="36">
        <v>866526</v>
      </c>
      <c r="BA573" s="36">
        <v>0</v>
      </c>
      <c r="BB573" s="36">
        <v>0</v>
      </c>
      <c r="BC573" s="36">
        <v>0</v>
      </c>
      <c r="BD573" s="36">
        <v>0</v>
      </c>
      <c r="BE573" s="36">
        <v>0</v>
      </c>
      <c r="BF573" s="36">
        <v>0</v>
      </c>
      <c r="BG573" s="36">
        <v>0</v>
      </c>
      <c r="BH573" s="36">
        <v>0</v>
      </c>
      <c r="BI573" s="36">
        <v>0</v>
      </c>
      <c r="BJ573" s="36">
        <v>0</v>
      </c>
      <c r="BK573" s="36">
        <v>0</v>
      </c>
      <c r="BL573" s="36">
        <v>0</v>
      </c>
      <c r="BM573" s="36">
        <v>0</v>
      </c>
      <c r="BN573" s="36">
        <v>0</v>
      </c>
      <c r="BO573" s="36">
        <v>0</v>
      </c>
      <c r="BP573" s="36">
        <v>0</v>
      </c>
      <c r="BQ573" s="36">
        <v>0</v>
      </c>
      <c r="BR573" s="36">
        <v>0</v>
      </c>
      <c r="BS573" s="36">
        <v>0</v>
      </c>
      <c r="BT573" s="36">
        <v>0</v>
      </c>
      <c r="BU573" s="36">
        <v>0</v>
      </c>
      <c r="BV573" s="36">
        <v>0</v>
      </c>
      <c r="BW573" s="36">
        <v>0</v>
      </c>
      <c r="BX573" s="36">
        <v>0</v>
      </c>
      <c r="BY573" s="36">
        <v>0</v>
      </c>
      <c r="BZ573" s="36">
        <v>0</v>
      </c>
      <c r="CA573" s="36">
        <v>0</v>
      </c>
      <c r="CB573" s="36">
        <v>0</v>
      </c>
      <c r="CC573" s="36">
        <v>0</v>
      </c>
      <c r="CD573" s="36">
        <v>5366671</v>
      </c>
      <c r="CE573" s="36">
        <v>6386338</v>
      </c>
      <c r="CF573" s="36">
        <v>0</v>
      </c>
      <c r="CG573" s="36">
        <v>1019667</v>
      </c>
      <c r="CH573" s="36">
        <v>0</v>
      </c>
      <c r="CI573" s="36">
        <v>0</v>
      </c>
      <c r="CJ573" s="36">
        <v>0</v>
      </c>
      <c r="CK573" s="36">
        <v>0</v>
      </c>
      <c r="CL573" s="36">
        <v>1019667</v>
      </c>
      <c r="CM573" s="36">
        <v>-6386338</v>
      </c>
      <c r="CN573" s="36">
        <v>0</v>
      </c>
      <c r="CO573" s="36">
        <v>0</v>
      </c>
      <c r="CP573" s="36">
        <v>0</v>
      </c>
      <c r="CQ573" s="36">
        <v>0</v>
      </c>
      <c r="CR573" s="36">
        <v>0</v>
      </c>
      <c r="CS573" s="36">
        <v>0</v>
      </c>
      <c r="CT573" s="36">
        <v>0</v>
      </c>
      <c r="CU573" s="36">
        <v>0</v>
      </c>
      <c r="CV573" s="36">
        <v>0</v>
      </c>
      <c r="CW573" s="36">
        <v>0</v>
      </c>
      <c r="CX573" s="36">
        <v>0</v>
      </c>
      <c r="CY573" s="36">
        <v>0</v>
      </c>
      <c r="CZ573" s="36">
        <v>0</v>
      </c>
      <c r="DA573" s="36">
        <v>0</v>
      </c>
      <c r="DB573" s="36">
        <v>0</v>
      </c>
      <c r="DC573" s="36">
        <v>0</v>
      </c>
      <c r="DD573" s="36">
        <v>0</v>
      </c>
      <c r="DE573" s="36">
        <v>-6386338</v>
      </c>
      <c r="DF573" s="36">
        <v>0</v>
      </c>
      <c r="DG573" s="36">
        <v>0</v>
      </c>
      <c r="DH573" s="36">
        <v>0</v>
      </c>
      <c r="DI573" s="36">
        <v>0</v>
      </c>
      <c r="DJ573" s="36">
        <v>0</v>
      </c>
      <c r="DK573" s="36">
        <v>0</v>
      </c>
      <c r="DL573" s="36">
        <v>0</v>
      </c>
      <c r="DM573" s="36">
        <v>0</v>
      </c>
      <c r="DN573" s="36">
        <v>0</v>
      </c>
      <c r="DO573" s="36">
        <v>0</v>
      </c>
      <c r="DP573" s="36">
        <v>0</v>
      </c>
      <c r="DQ573" s="36">
        <v>0</v>
      </c>
      <c r="DR573" s="36">
        <v>0</v>
      </c>
      <c r="DS573" s="36">
        <v>0</v>
      </c>
      <c r="DT573" s="36">
        <v>0</v>
      </c>
      <c r="DU573" s="36">
        <v>0</v>
      </c>
      <c r="DV573" s="36">
        <v>0</v>
      </c>
      <c r="DW573" s="36">
        <v>0</v>
      </c>
      <c r="DX573" s="36">
        <v>0</v>
      </c>
      <c r="DY573" s="36">
        <v>0</v>
      </c>
      <c r="DZ573" s="36">
        <v>0</v>
      </c>
      <c r="EA573" s="36">
        <v>0</v>
      </c>
      <c r="EB573" s="36">
        <v>0</v>
      </c>
      <c r="EC573" s="36">
        <v>0</v>
      </c>
      <c r="ED573" s="36">
        <v>0</v>
      </c>
      <c r="EE573" s="36">
        <v>0</v>
      </c>
      <c r="EF573" s="36">
        <v>0</v>
      </c>
      <c r="EG573" s="36">
        <v>0</v>
      </c>
      <c r="EH573" s="36">
        <v>0</v>
      </c>
      <c r="EI573" s="36">
        <v>0</v>
      </c>
      <c r="EJ573" s="36">
        <v>0</v>
      </c>
      <c r="EK573" s="36">
        <v>0</v>
      </c>
      <c r="EL573" s="36">
        <v>0</v>
      </c>
      <c r="EM573" s="36">
        <v>0</v>
      </c>
      <c r="EN573" s="36">
        <v>0</v>
      </c>
      <c r="EO573" s="36">
        <v>0</v>
      </c>
      <c r="EP573" s="36">
        <v>0</v>
      </c>
      <c r="EQ573" s="36">
        <v>0</v>
      </c>
      <c r="ER573" s="36">
        <v>0</v>
      </c>
      <c r="ES573" s="36">
        <v>0</v>
      </c>
      <c r="ET573" s="36">
        <v>0</v>
      </c>
      <c r="EU573" s="36">
        <v>0</v>
      </c>
      <c r="EV573" s="36">
        <v>0</v>
      </c>
      <c r="EW573" s="36">
        <v>0</v>
      </c>
      <c r="EX573" s="36">
        <v>0</v>
      </c>
      <c r="EY573" s="36">
        <v>0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0</v>
      </c>
      <c r="FF573" s="36">
        <v>0</v>
      </c>
      <c r="FG573" s="36">
        <v>0</v>
      </c>
      <c r="FH573" s="36">
        <v>0</v>
      </c>
      <c r="FI573" s="36">
        <v>0</v>
      </c>
      <c r="FJ573" s="36">
        <v>0</v>
      </c>
      <c r="FK573" s="36">
        <v>0</v>
      </c>
      <c r="FL573" s="36">
        <v>0</v>
      </c>
      <c r="FM573" s="36">
        <v>0</v>
      </c>
      <c r="FN573" s="36">
        <v>0</v>
      </c>
      <c r="FO573" s="36">
        <v>0</v>
      </c>
      <c r="FP573" s="36">
        <v>0</v>
      </c>
      <c r="FQ573" s="36">
        <v>1019667</v>
      </c>
      <c r="FR573" s="36">
        <v>0</v>
      </c>
      <c r="FS573" s="37"/>
      <c r="FT573" s="39">
        <f t="shared" si="305"/>
        <v>68974</v>
      </c>
      <c r="FU573" s="39">
        <f t="shared" si="306"/>
        <v>1059</v>
      </c>
      <c r="FV573" s="39">
        <f t="shared" si="307"/>
        <v>0</v>
      </c>
      <c r="FW573" s="39">
        <f t="shared" si="308"/>
        <v>4376414</v>
      </c>
      <c r="FX573" s="39">
        <f t="shared" si="309"/>
        <v>0</v>
      </c>
      <c r="FY573" s="39">
        <f t="shared" si="310"/>
        <v>90270</v>
      </c>
      <c r="FZ573" s="39">
        <f t="shared" si="311"/>
        <v>0</v>
      </c>
      <c r="GA573" s="39">
        <f t="shared" si="312"/>
        <v>101781</v>
      </c>
      <c r="GB573" s="39">
        <f t="shared" si="313"/>
        <v>728173</v>
      </c>
      <c r="GC573" s="39">
        <f t="shared" si="314"/>
        <v>0</v>
      </c>
      <c r="GD573" s="39">
        <f t="shared" si="315"/>
        <v>0</v>
      </c>
      <c r="GE573" s="39">
        <f t="shared" si="316"/>
        <v>0</v>
      </c>
      <c r="GF573" s="39">
        <f t="shared" si="303"/>
        <v>0</v>
      </c>
      <c r="GG573" s="39"/>
      <c r="GH573" s="39">
        <f t="shared" si="317"/>
        <v>0</v>
      </c>
      <c r="GI573" s="39">
        <f t="shared" si="318"/>
        <v>0</v>
      </c>
      <c r="GJ573" s="39">
        <f t="shared" si="304"/>
        <v>5366671</v>
      </c>
      <c r="GK573" s="39"/>
      <c r="GL573" s="39">
        <f t="shared" si="319"/>
        <v>0</v>
      </c>
      <c r="GM573" s="39"/>
      <c r="GN573" s="39">
        <f t="shared" si="283"/>
        <v>0</v>
      </c>
      <c r="GO573" s="40">
        <f t="shared" si="320"/>
        <v>1019667</v>
      </c>
      <c r="GP573" s="40">
        <f t="shared" si="321"/>
        <v>6386338</v>
      </c>
      <c r="GQ573" s="40">
        <f t="shared" si="322"/>
        <v>6386338</v>
      </c>
      <c r="GR573" s="39" t="str">
        <f>IFERROR(VLOOKUP(CONCATENATE(C573,R573,S573),'Clientes Afectados'!$L$4:$M$249,2,0),"NO")</f>
        <v>NO</v>
      </c>
      <c r="GS573" s="64">
        <f t="shared" si="282"/>
        <v>28</v>
      </c>
      <c r="GT573" s="39" t="e">
        <f>+IF(GS573&gt;#REF!,"SI","NO")</f>
        <v>#REF!</v>
      </c>
    </row>
    <row r="574" spans="1:202" x14ac:dyDescent="0.25">
      <c r="A574" s="35">
        <v>42705</v>
      </c>
      <c r="B574" s="36">
        <v>1594986</v>
      </c>
      <c r="C574" s="36">
        <v>1027882</v>
      </c>
      <c r="D574" s="36">
        <v>1027882</v>
      </c>
      <c r="E574" s="37" t="s">
        <v>350</v>
      </c>
      <c r="F574" s="37" t="s">
        <v>229</v>
      </c>
      <c r="G574" s="37" t="s">
        <v>332</v>
      </c>
      <c r="H574" s="85" t="s">
        <v>231</v>
      </c>
      <c r="I574" s="37" t="s">
        <v>244</v>
      </c>
      <c r="J574" s="37" t="s">
        <v>233</v>
      </c>
      <c r="K574" s="37" t="s">
        <v>234</v>
      </c>
      <c r="L574" s="37" t="s">
        <v>235</v>
      </c>
      <c r="M574" s="37" t="s">
        <v>279</v>
      </c>
      <c r="N574" s="37" t="s">
        <v>280</v>
      </c>
      <c r="O574" s="37" t="s">
        <v>280</v>
      </c>
      <c r="P574" s="37" t="s">
        <v>239</v>
      </c>
      <c r="Q574" s="37" t="s">
        <v>240</v>
      </c>
      <c r="R574" s="38">
        <v>42681</v>
      </c>
      <c r="S574" s="38">
        <v>42709</v>
      </c>
      <c r="T574" s="38">
        <v>42711</v>
      </c>
      <c r="U574" s="36">
        <v>187132481</v>
      </c>
      <c r="V574" s="36">
        <v>299430</v>
      </c>
      <c r="W574" s="36">
        <v>0</v>
      </c>
      <c r="X574" s="36">
        <v>90968</v>
      </c>
      <c r="Y574" s="36">
        <v>0</v>
      </c>
      <c r="Z574" s="36">
        <v>0</v>
      </c>
      <c r="AA574" s="36">
        <v>0</v>
      </c>
      <c r="AB574" s="36">
        <v>0</v>
      </c>
      <c r="AC574" s="36">
        <v>0</v>
      </c>
      <c r="AD574" s="36">
        <v>644</v>
      </c>
      <c r="AE574" s="36">
        <v>646</v>
      </c>
      <c r="AF574" s="36">
        <v>636</v>
      </c>
      <c r="AG574" s="36">
        <v>643</v>
      </c>
      <c r="AH574" s="36">
        <v>82079</v>
      </c>
      <c r="AI574" s="36">
        <v>1260</v>
      </c>
      <c r="AJ574" s="36">
        <v>0</v>
      </c>
      <c r="AK574" s="36">
        <v>21472694</v>
      </c>
      <c r="AL574" s="36">
        <v>0</v>
      </c>
      <c r="AM574" s="36">
        <v>0</v>
      </c>
      <c r="AN574" s="36">
        <v>0</v>
      </c>
      <c r="AO574" s="36">
        <v>0</v>
      </c>
      <c r="AP574" s="36">
        <v>0</v>
      </c>
      <c r="AQ574" s="36">
        <v>0</v>
      </c>
      <c r="AR574" s="36">
        <v>0</v>
      </c>
      <c r="AS574" s="36">
        <v>0</v>
      </c>
      <c r="AT574" s="36">
        <v>442907</v>
      </c>
      <c r="AU574" s="36">
        <v>0</v>
      </c>
      <c r="AV574" s="36">
        <v>0</v>
      </c>
      <c r="AW574" s="36">
        <v>0</v>
      </c>
      <c r="AX574" s="36">
        <v>0</v>
      </c>
      <c r="AY574" s="36">
        <v>398184</v>
      </c>
      <c r="AZ574" s="36">
        <v>3689909</v>
      </c>
      <c r="BA574" s="36">
        <v>0</v>
      </c>
      <c r="BB574" s="36">
        <v>0</v>
      </c>
      <c r="BC574" s="36">
        <v>0</v>
      </c>
      <c r="BD574" s="36">
        <v>0</v>
      </c>
      <c r="BE574" s="36">
        <v>0</v>
      </c>
      <c r="BF574" s="36">
        <v>0</v>
      </c>
      <c r="BG574" s="36">
        <v>0</v>
      </c>
      <c r="BH574" s="36">
        <v>0</v>
      </c>
      <c r="BI574" s="36">
        <v>0</v>
      </c>
      <c r="BJ574" s="36">
        <v>0</v>
      </c>
      <c r="BK574" s="36">
        <v>0</v>
      </c>
      <c r="BL574" s="36">
        <v>0</v>
      </c>
      <c r="BM574" s="36">
        <v>0</v>
      </c>
      <c r="BN574" s="36">
        <v>0</v>
      </c>
      <c r="BO574" s="36">
        <v>0</v>
      </c>
      <c r="BP574" s="36">
        <v>0</v>
      </c>
      <c r="BQ574" s="36">
        <v>0</v>
      </c>
      <c r="BR574" s="36">
        <v>0</v>
      </c>
      <c r="BS574" s="36">
        <v>0</v>
      </c>
      <c r="BT574" s="36">
        <v>0</v>
      </c>
      <c r="BU574" s="36">
        <v>0</v>
      </c>
      <c r="BV574" s="36">
        <v>0</v>
      </c>
      <c r="BW574" s="36">
        <v>0</v>
      </c>
      <c r="BX574" s="36">
        <v>0</v>
      </c>
      <c r="BY574" s="36">
        <v>0</v>
      </c>
      <c r="BZ574" s="36">
        <v>0</v>
      </c>
      <c r="CA574" s="36">
        <v>0</v>
      </c>
      <c r="CB574" s="36">
        <v>0</v>
      </c>
      <c r="CC574" s="36">
        <v>0</v>
      </c>
      <c r="CD574" s="36">
        <v>21921877</v>
      </c>
      <c r="CE574" s="36">
        <v>26087034</v>
      </c>
      <c r="CF574" s="36">
        <v>0</v>
      </c>
      <c r="CG574" s="36">
        <v>4165157</v>
      </c>
      <c r="CH574" s="36">
        <v>0</v>
      </c>
      <c r="CI574" s="36">
        <v>0</v>
      </c>
      <c r="CJ574" s="36">
        <v>0</v>
      </c>
      <c r="CK574" s="36">
        <v>0</v>
      </c>
      <c r="CL574" s="36">
        <v>4165157</v>
      </c>
      <c r="CM574" s="36">
        <v>-26087034</v>
      </c>
      <c r="CN574" s="36">
        <v>0</v>
      </c>
      <c r="CO574" s="36">
        <v>0</v>
      </c>
      <c r="CP574" s="36">
        <v>0</v>
      </c>
      <c r="CQ574" s="36">
        <v>0</v>
      </c>
      <c r="CR574" s="36">
        <v>0</v>
      </c>
      <c r="CS574" s="36">
        <v>0</v>
      </c>
      <c r="CT574" s="36">
        <v>0</v>
      </c>
      <c r="CU574" s="36">
        <v>0</v>
      </c>
      <c r="CV574" s="36">
        <v>0</v>
      </c>
      <c r="CW574" s="36">
        <v>0</v>
      </c>
      <c r="CX574" s="36">
        <v>0</v>
      </c>
      <c r="CY574" s="36">
        <v>0</v>
      </c>
      <c r="CZ574" s="36">
        <v>0</v>
      </c>
      <c r="DA574" s="36">
        <v>0</v>
      </c>
      <c r="DB574" s="36">
        <v>0</v>
      </c>
      <c r="DC574" s="36">
        <v>0</v>
      </c>
      <c r="DD574" s="36">
        <v>0</v>
      </c>
      <c r="DE574" s="36">
        <v>-26087034</v>
      </c>
      <c r="DF574" s="36">
        <v>0</v>
      </c>
      <c r="DG574" s="36">
        <v>0</v>
      </c>
      <c r="DH574" s="36">
        <v>0</v>
      </c>
      <c r="DI574" s="36">
        <v>0</v>
      </c>
      <c r="DJ574" s="36">
        <v>0</v>
      </c>
      <c r="DK574" s="36">
        <v>0</v>
      </c>
      <c r="DL574" s="36">
        <v>0</v>
      </c>
      <c r="DM574" s="36">
        <v>0</v>
      </c>
      <c r="DN574" s="36">
        <v>0</v>
      </c>
      <c r="DO574" s="36">
        <v>0</v>
      </c>
      <c r="DP574" s="36">
        <v>0</v>
      </c>
      <c r="DQ574" s="36">
        <v>0</v>
      </c>
      <c r="DR574" s="36">
        <v>0</v>
      </c>
      <c r="DS574" s="36">
        <v>0</v>
      </c>
      <c r="DT574" s="36">
        <v>0</v>
      </c>
      <c r="DU574" s="36">
        <v>0</v>
      </c>
      <c r="DV574" s="36">
        <v>0</v>
      </c>
      <c r="DW574" s="36">
        <v>0</v>
      </c>
      <c r="DX574" s="36">
        <v>0</v>
      </c>
      <c r="DY574" s="36">
        <v>0</v>
      </c>
      <c r="DZ574" s="36">
        <v>0</v>
      </c>
      <c r="EA574" s="36">
        <v>0</v>
      </c>
      <c r="EB574" s="36">
        <v>0</v>
      </c>
      <c r="EC574" s="36">
        <v>0</v>
      </c>
      <c r="ED574" s="36">
        <v>0</v>
      </c>
      <c r="EE574" s="36">
        <v>0</v>
      </c>
      <c r="EF574" s="36">
        <v>0</v>
      </c>
      <c r="EG574" s="36">
        <v>0</v>
      </c>
      <c r="EH574" s="36">
        <v>0</v>
      </c>
      <c r="EI574" s="36">
        <v>0</v>
      </c>
      <c r="EJ574" s="36">
        <v>0</v>
      </c>
      <c r="EK574" s="36">
        <v>0</v>
      </c>
      <c r="EL574" s="36">
        <v>0</v>
      </c>
      <c r="EM574" s="36">
        <v>0</v>
      </c>
      <c r="EN574" s="36">
        <v>0</v>
      </c>
      <c r="EO574" s="36">
        <v>0</v>
      </c>
      <c r="EP574" s="36">
        <v>0</v>
      </c>
      <c r="EQ574" s="36">
        <v>0</v>
      </c>
      <c r="ER574" s="36">
        <v>0</v>
      </c>
      <c r="ES574" s="36">
        <v>0</v>
      </c>
      <c r="ET574" s="36">
        <v>0</v>
      </c>
      <c r="EU574" s="36">
        <v>0</v>
      </c>
      <c r="EV574" s="36">
        <v>0</v>
      </c>
      <c r="EW574" s="36">
        <v>0</v>
      </c>
      <c r="EX574" s="36">
        <v>0</v>
      </c>
      <c r="EY574" s="36">
        <v>0</v>
      </c>
      <c r="EZ574" s="36">
        <v>0</v>
      </c>
      <c r="FA574" s="36">
        <v>0</v>
      </c>
      <c r="FB574" s="36">
        <v>0</v>
      </c>
      <c r="FC574" s="36">
        <v>0</v>
      </c>
      <c r="FD574" s="36">
        <v>0</v>
      </c>
      <c r="FE574" s="36">
        <v>0</v>
      </c>
      <c r="FF574" s="36">
        <v>0</v>
      </c>
      <c r="FG574" s="36">
        <v>0</v>
      </c>
      <c r="FH574" s="36">
        <v>0</v>
      </c>
      <c r="FI574" s="36">
        <v>0</v>
      </c>
      <c r="FJ574" s="36">
        <v>0</v>
      </c>
      <c r="FK574" s="36">
        <v>0</v>
      </c>
      <c r="FL574" s="36">
        <v>0</v>
      </c>
      <c r="FM574" s="36">
        <v>0</v>
      </c>
      <c r="FN574" s="36">
        <v>0</v>
      </c>
      <c r="FO574" s="36">
        <v>0</v>
      </c>
      <c r="FP574" s="36">
        <v>0</v>
      </c>
      <c r="FQ574" s="36">
        <v>4165157</v>
      </c>
      <c r="FR574" s="36">
        <v>0</v>
      </c>
      <c r="FS574" s="37"/>
      <c r="FT574" s="39">
        <f t="shared" si="305"/>
        <v>68974</v>
      </c>
      <c r="FU574" s="39">
        <f t="shared" si="306"/>
        <v>1059</v>
      </c>
      <c r="FV574" s="39">
        <f t="shared" si="307"/>
        <v>0</v>
      </c>
      <c r="FW574" s="39">
        <f t="shared" si="308"/>
        <v>18044281</v>
      </c>
      <c r="FX574" s="39">
        <f t="shared" si="309"/>
        <v>0</v>
      </c>
      <c r="FY574" s="39">
        <f t="shared" si="310"/>
        <v>372191</v>
      </c>
      <c r="FZ574" s="39">
        <f t="shared" si="311"/>
        <v>0</v>
      </c>
      <c r="GA574" s="39">
        <f t="shared" si="312"/>
        <v>334608</v>
      </c>
      <c r="GB574" s="39">
        <f t="shared" si="313"/>
        <v>3100764</v>
      </c>
      <c r="GC574" s="39">
        <f t="shared" si="314"/>
        <v>0</v>
      </c>
      <c r="GD574" s="39">
        <f t="shared" si="315"/>
        <v>0</v>
      </c>
      <c r="GE574" s="39">
        <f t="shared" si="316"/>
        <v>0</v>
      </c>
      <c r="GF574" s="39">
        <f t="shared" si="303"/>
        <v>0</v>
      </c>
      <c r="GG574" s="39"/>
      <c r="GH574" s="39">
        <f t="shared" si="317"/>
        <v>0</v>
      </c>
      <c r="GI574" s="39">
        <f t="shared" si="318"/>
        <v>0</v>
      </c>
      <c r="GJ574" s="39">
        <f t="shared" si="304"/>
        <v>21921877</v>
      </c>
      <c r="GK574" s="39"/>
      <c r="GL574" s="39">
        <f t="shared" si="319"/>
        <v>0</v>
      </c>
      <c r="GM574" s="39"/>
      <c r="GN574" s="39">
        <f t="shared" si="283"/>
        <v>0</v>
      </c>
      <c r="GO574" s="40">
        <f t="shared" si="320"/>
        <v>4165157</v>
      </c>
      <c r="GP574" s="40">
        <f t="shared" si="321"/>
        <v>26087034</v>
      </c>
      <c r="GQ574" s="40">
        <f t="shared" si="322"/>
        <v>26087034</v>
      </c>
      <c r="GR574" s="39" t="str">
        <f>IFERROR(VLOOKUP(CONCATENATE(C574,R574,S574),'Clientes Afectados'!$L$4:$M$249,2,0),"NO")</f>
        <v>NO</v>
      </c>
      <c r="GS574" s="64">
        <f t="shared" si="282"/>
        <v>28</v>
      </c>
      <c r="GT574" s="39" t="e">
        <f>+IF(GS574&gt;#REF!,"SI","NO")</f>
        <v>#REF!</v>
      </c>
    </row>
    <row r="575" spans="1:202" x14ac:dyDescent="0.25">
      <c r="A575" s="35">
        <v>42705</v>
      </c>
      <c r="B575" s="36">
        <v>1594986</v>
      </c>
      <c r="C575" s="36">
        <v>1263130</v>
      </c>
      <c r="D575" s="36">
        <v>1263130</v>
      </c>
      <c r="E575" s="37" t="s">
        <v>267</v>
      </c>
      <c r="F575" s="37" t="s">
        <v>229</v>
      </c>
      <c r="G575" s="37" t="s">
        <v>268</v>
      </c>
      <c r="H575" s="85" t="s">
        <v>231</v>
      </c>
      <c r="I575" s="37" t="s">
        <v>262</v>
      </c>
      <c r="J575" s="37" t="s">
        <v>233</v>
      </c>
      <c r="K575" s="37" t="s">
        <v>234</v>
      </c>
      <c r="L575" s="37" t="s">
        <v>235</v>
      </c>
      <c r="M575" s="37" t="s">
        <v>269</v>
      </c>
      <c r="N575" s="37" t="s">
        <v>270</v>
      </c>
      <c r="O575" s="37" t="s">
        <v>270</v>
      </c>
      <c r="P575" s="37" t="s">
        <v>239</v>
      </c>
      <c r="Q575" s="37" t="s">
        <v>240</v>
      </c>
      <c r="R575" s="38">
        <v>42681</v>
      </c>
      <c r="S575" s="38">
        <v>42709</v>
      </c>
      <c r="T575" s="38">
        <v>42711</v>
      </c>
      <c r="U575" s="36">
        <v>187132481</v>
      </c>
      <c r="V575" s="36">
        <v>26187</v>
      </c>
      <c r="W575" s="36">
        <v>0</v>
      </c>
      <c r="X575" s="36">
        <v>5094</v>
      </c>
      <c r="Y575" s="36">
        <v>0</v>
      </c>
      <c r="Z575" s="36">
        <v>0</v>
      </c>
      <c r="AA575" s="36">
        <v>0</v>
      </c>
      <c r="AB575" s="36">
        <v>0</v>
      </c>
      <c r="AC575" s="36">
        <v>0</v>
      </c>
      <c r="AD575" s="36">
        <v>51</v>
      </c>
      <c r="AE575" s="36">
        <v>51</v>
      </c>
      <c r="AF575" s="36">
        <v>51</v>
      </c>
      <c r="AG575" s="36">
        <v>50</v>
      </c>
      <c r="AH575" s="36">
        <v>0</v>
      </c>
      <c r="AI575" s="36">
        <v>1260</v>
      </c>
      <c r="AJ575" s="36">
        <v>0</v>
      </c>
      <c r="AK575" s="36">
        <v>1877920</v>
      </c>
      <c r="AL575" s="36">
        <v>0</v>
      </c>
      <c r="AM575" s="36">
        <v>0</v>
      </c>
      <c r="AN575" s="36">
        <v>0</v>
      </c>
      <c r="AO575" s="36">
        <v>0</v>
      </c>
      <c r="AP575" s="36">
        <v>0</v>
      </c>
      <c r="AQ575" s="36">
        <v>0</v>
      </c>
      <c r="AR575" s="36">
        <v>0</v>
      </c>
      <c r="AS575" s="36">
        <v>0</v>
      </c>
      <c r="AT575" s="36">
        <v>38734</v>
      </c>
      <c r="AU575" s="36">
        <v>0</v>
      </c>
      <c r="AV575" s="36">
        <v>0</v>
      </c>
      <c r="AW575" s="36">
        <v>0</v>
      </c>
      <c r="AX575" s="36">
        <v>0</v>
      </c>
      <c r="AY575" s="36">
        <v>31743</v>
      </c>
      <c r="AZ575" s="36">
        <v>286929</v>
      </c>
      <c r="BA575" s="36">
        <v>0</v>
      </c>
      <c r="BB575" s="36">
        <v>0</v>
      </c>
      <c r="BC575" s="36">
        <v>0</v>
      </c>
      <c r="BD575" s="36">
        <v>0</v>
      </c>
      <c r="BE575" s="36">
        <v>0</v>
      </c>
      <c r="BF575" s="36">
        <v>0</v>
      </c>
      <c r="BG575" s="36">
        <v>0</v>
      </c>
      <c r="BH575" s="36">
        <v>0</v>
      </c>
      <c r="BI575" s="36">
        <v>0</v>
      </c>
      <c r="BJ575" s="36">
        <v>0</v>
      </c>
      <c r="BK575" s="36">
        <v>0</v>
      </c>
      <c r="BL575" s="36">
        <v>0</v>
      </c>
      <c r="BM575" s="36">
        <v>0</v>
      </c>
      <c r="BN575" s="36">
        <v>0</v>
      </c>
      <c r="BO575" s="36">
        <v>0</v>
      </c>
      <c r="BP575" s="36">
        <v>0</v>
      </c>
      <c r="BQ575" s="36">
        <v>0</v>
      </c>
      <c r="BR575" s="36">
        <v>0</v>
      </c>
      <c r="BS575" s="36">
        <v>0</v>
      </c>
      <c r="BT575" s="36">
        <v>0</v>
      </c>
      <c r="BU575" s="36">
        <v>0</v>
      </c>
      <c r="BV575" s="36">
        <v>0</v>
      </c>
      <c r="BW575" s="36">
        <v>0</v>
      </c>
      <c r="BX575" s="36">
        <v>0</v>
      </c>
      <c r="BY575" s="36">
        <v>0</v>
      </c>
      <c r="BZ575" s="36">
        <v>0</v>
      </c>
      <c r="CA575" s="36">
        <v>0</v>
      </c>
      <c r="CB575" s="36">
        <v>0</v>
      </c>
      <c r="CC575" s="36">
        <v>0</v>
      </c>
      <c r="CD575" s="36">
        <v>1879485</v>
      </c>
      <c r="CE575" s="36">
        <v>2236587</v>
      </c>
      <c r="CF575" s="36">
        <v>0</v>
      </c>
      <c r="CG575" s="36">
        <v>357102</v>
      </c>
      <c r="CH575" s="36">
        <v>0</v>
      </c>
      <c r="CI575" s="36">
        <v>0</v>
      </c>
      <c r="CJ575" s="36">
        <v>0</v>
      </c>
      <c r="CK575" s="36">
        <v>0</v>
      </c>
      <c r="CL575" s="36">
        <v>357102</v>
      </c>
      <c r="CM575" s="36">
        <v>-2236587</v>
      </c>
      <c r="CN575" s="36">
        <v>0</v>
      </c>
      <c r="CO575" s="36">
        <v>0</v>
      </c>
      <c r="CP575" s="36">
        <v>0</v>
      </c>
      <c r="CQ575" s="36">
        <v>0</v>
      </c>
      <c r="CR575" s="36">
        <v>0</v>
      </c>
      <c r="CS575" s="36">
        <v>0</v>
      </c>
      <c r="CT575" s="36">
        <v>0</v>
      </c>
      <c r="CU575" s="36">
        <v>0</v>
      </c>
      <c r="CV575" s="36">
        <v>0</v>
      </c>
      <c r="CW575" s="36">
        <v>0</v>
      </c>
      <c r="CX575" s="36">
        <v>0</v>
      </c>
      <c r="CY575" s="36">
        <v>0</v>
      </c>
      <c r="CZ575" s="36">
        <v>0</v>
      </c>
      <c r="DA575" s="36">
        <v>0</v>
      </c>
      <c r="DB575" s="36">
        <v>0</v>
      </c>
      <c r="DC575" s="36">
        <v>0</v>
      </c>
      <c r="DD575" s="36">
        <v>0</v>
      </c>
      <c r="DE575" s="36">
        <v>-2236587</v>
      </c>
      <c r="DF575" s="36">
        <v>0</v>
      </c>
      <c r="DG575" s="36">
        <v>0</v>
      </c>
      <c r="DH575" s="36">
        <v>0</v>
      </c>
      <c r="DI575" s="36">
        <v>0</v>
      </c>
      <c r="DJ575" s="36">
        <v>0</v>
      </c>
      <c r="DK575" s="36">
        <v>0</v>
      </c>
      <c r="DL575" s="36">
        <v>0</v>
      </c>
      <c r="DM575" s="36">
        <v>0</v>
      </c>
      <c r="DN575" s="36">
        <v>0</v>
      </c>
      <c r="DO575" s="36">
        <v>0</v>
      </c>
      <c r="DP575" s="36">
        <v>0</v>
      </c>
      <c r="DQ575" s="36">
        <v>0</v>
      </c>
      <c r="DR575" s="36">
        <v>0</v>
      </c>
      <c r="DS575" s="36">
        <v>0</v>
      </c>
      <c r="DT575" s="36">
        <v>0</v>
      </c>
      <c r="DU575" s="36">
        <v>0</v>
      </c>
      <c r="DV575" s="36">
        <v>0</v>
      </c>
      <c r="DW575" s="36">
        <v>0</v>
      </c>
      <c r="DX575" s="36">
        <v>0</v>
      </c>
      <c r="DY575" s="36">
        <v>0</v>
      </c>
      <c r="DZ575" s="36">
        <v>0</v>
      </c>
      <c r="EA575" s="36">
        <v>0</v>
      </c>
      <c r="EB575" s="36">
        <v>0</v>
      </c>
      <c r="EC575" s="36">
        <v>0</v>
      </c>
      <c r="ED575" s="36">
        <v>0</v>
      </c>
      <c r="EE575" s="36">
        <v>0</v>
      </c>
      <c r="EF575" s="36">
        <v>0</v>
      </c>
      <c r="EG575" s="36">
        <v>0</v>
      </c>
      <c r="EH575" s="36">
        <v>0</v>
      </c>
      <c r="EI575" s="36">
        <v>0</v>
      </c>
      <c r="EJ575" s="36">
        <v>0</v>
      </c>
      <c r="EK575" s="36">
        <v>0</v>
      </c>
      <c r="EL575" s="36">
        <v>0</v>
      </c>
      <c r="EM575" s="36">
        <v>0</v>
      </c>
      <c r="EN575" s="36">
        <v>0</v>
      </c>
      <c r="EO575" s="36">
        <v>0</v>
      </c>
      <c r="EP575" s="36">
        <v>0</v>
      </c>
      <c r="EQ575" s="36">
        <v>0</v>
      </c>
      <c r="ER575" s="36">
        <v>0</v>
      </c>
      <c r="ES575" s="36">
        <v>0</v>
      </c>
      <c r="ET575" s="36">
        <v>0</v>
      </c>
      <c r="EU575" s="36">
        <v>0</v>
      </c>
      <c r="EV575" s="36">
        <v>0</v>
      </c>
      <c r="EW575" s="36">
        <v>0</v>
      </c>
      <c r="EX575" s="36">
        <v>0</v>
      </c>
      <c r="EY575" s="36">
        <v>0</v>
      </c>
      <c r="EZ575" s="36">
        <v>0</v>
      </c>
      <c r="FA575" s="36">
        <v>0</v>
      </c>
      <c r="FB575" s="36">
        <v>0</v>
      </c>
      <c r="FC575" s="36">
        <v>0</v>
      </c>
      <c r="FD575" s="36">
        <v>0</v>
      </c>
      <c r="FE575" s="36">
        <v>0</v>
      </c>
      <c r="FF575" s="36">
        <v>0</v>
      </c>
      <c r="FG575" s="36">
        <v>0</v>
      </c>
      <c r="FH575" s="36">
        <v>0</v>
      </c>
      <c r="FI575" s="36">
        <v>0</v>
      </c>
      <c r="FJ575" s="36">
        <v>0</v>
      </c>
      <c r="FK575" s="36">
        <v>0</v>
      </c>
      <c r="FL575" s="36">
        <v>0</v>
      </c>
      <c r="FM575" s="36">
        <v>0</v>
      </c>
      <c r="FN575" s="36">
        <v>0</v>
      </c>
      <c r="FO575" s="36">
        <v>0</v>
      </c>
      <c r="FP575" s="36">
        <v>0</v>
      </c>
      <c r="FQ575" s="36">
        <v>357102</v>
      </c>
      <c r="FR575" s="36">
        <v>0</v>
      </c>
      <c r="FS575" s="37"/>
      <c r="FT575" s="39">
        <f t="shared" si="305"/>
        <v>0</v>
      </c>
      <c r="FU575" s="39">
        <f t="shared" si="306"/>
        <v>1059</v>
      </c>
      <c r="FV575" s="39">
        <f t="shared" si="307"/>
        <v>0</v>
      </c>
      <c r="FW575" s="39">
        <f t="shared" si="308"/>
        <v>1578084</v>
      </c>
      <c r="FX575" s="39">
        <f t="shared" si="309"/>
        <v>0</v>
      </c>
      <c r="FY575" s="39">
        <f t="shared" si="310"/>
        <v>32550</v>
      </c>
      <c r="FZ575" s="39">
        <f t="shared" si="311"/>
        <v>0</v>
      </c>
      <c r="GA575" s="39">
        <f t="shared" si="312"/>
        <v>26675</v>
      </c>
      <c r="GB575" s="39">
        <f t="shared" si="313"/>
        <v>241117</v>
      </c>
      <c r="GC575" s="39">
        <f t="shared" si="314"/>
        <v>0</v>
      </c>
      <c r="GD575" s="39">
        <f t="shared" si="315"/>
        <v>0</v>
      </c>
      <c r="GE575" s="39">
        <f t="shared" si="316"/>
        <v>0</v>
      </c>
      <c r="GF575" s="39">
        <f t="shared" si="303"/>
        <v>0</v>
      </c>
      <c r="GG575" s="39"/>
      <c r="GH575" s="39">
        <f t="shared" si="317"/>
        <v>0</v>
      </c>
      <c r="GI575" s="39">
        <f t="shared" si="318"/>
        <v>0</v>
      </c>
      <c r="GJ575" s="39">
        <f t="shared" si="304"/>
        <v>1879485</v>
      </c>
      <c r="GK575" s="39"/>
      <c r="GL575" s="39">
        <f t="shared" si="319"/>
        <v>0</v>
      </c>
      <c r="GM575" s="39"/>
      <c r="GN575" s="39">
        <f t="shared" si="283"/>
        <v>0</v>
      </c>
      <c r="GO575" s="40">
        <f t="shared" si="320"/>
        <v>357102</v>
      </c>
      <c r="GP575" s="40">
        <f t="shared" si="321"/>
        <v>2236587</v>
      </c>
      <c r="GQ575" s="40">
        <f t="shared" si="322"/>
        <v>2236587</v>
      </c>
      <c r="GR575" s="39" t="str">
        <f>IFERROR(VLOOKUP(CONCATENATE(C575,R575,S575),'Clientes Afectados'!$L$4:$M$249,2,0),"NO")</f>
        <v>NO</v>
      </c>
      <c r="GS575" s="64">
        <f t="shared" si="282"/>
        <v>28</v>
      </c>
      <c r="GT575" s="39" t="e">
        <f>+IF(GS575&gt;#REF!,"SI","NO")</f>
        <v>#REF!</v>
      </c>
    </row>
    <row r="576" spans="1:202" x14ac:dyDescent="0.25">
      <c r="A576" s="35">
        <v>42705</v>
      </c>
      <c r="B576" s="36">
        <v>1594986</v>
      </c>
      <c r="C576" s="36">
        <v>1314153</v>
      </c>
      <c r="D576" s="36">
        <v>1314153</v>
      </c>
      <c r="E576" s="37" t="s">
        <v>271</v>
      </c>
      <c r="F576" s="37" t="s">
        <v>229</v>
      </c>
      <c r="G576" s="37" t="s">
        <v>272</v>
      </c>
      <c r="H576" s="85" t="s">
        <v>231</v>
      </c>
      <c r="I576" s="37" t="s">
        <v>262</v>
      </c>
      <c r="J576" s="37" t="s">
        <v>233</v>
      </c>
      <c r="K576" s="37" t="s">
        <v>234</v>
      </c>
      <c r="L576" s="37" t="s">
        <v>235</v>
      </c>
      <c r="M576" s="37" t="s">
        <v>245</v>
      </c>
      <c r="N576" s="37" t="s">
        <v>246</v>
      </c>
      <c r="O576" s="37" t="s">
        <v>246</v>
      </c>
      <c r="P576" s="37" t="s">
        <v>239</v>
      </c>
      <c r="Q576" s="37" t="s">
        <v>240</v>
      </c>
      <c r="R576" s="38">
        <v>42681</v>
      </c>
      <c r="S576" s="38">
        <v>42709</v>
      </c>
      <c r="T576" s="38">
        <v>42711</v>
      </c>
      <c r="U576" s="36">
        <v>187132481</v>
      </c>
      <c r="V576" s="36">
        <v>30323</v>
      </c>
      <c r="W576" s="36">
        <v>0</v>
      </c>
      <c r="X576" s="36">
        <v>787</v>
      </c>
      <c r="Y576" s="36">
        <v>0</v>
      </c>
      <c r="Z576" s="36">
        <v>0</v>
      </c>
      <c r="AA576" s="36">
        <v>0</v>
      </c>
      <c r="AB576" s="36">
        <v>0</v>
      </c>
      <c r="AC576" s="36">
        <v>0</v>
      </c>
      <c r="AD576" s="36">
        <v>86</v>
      </c>
      <c r="AE576" s="36">
        <v>130</v>
      </c>
      <c r="AF576" s="36">
        <v>72</v>
      </c>
      <c r="AG576" s="36">
        <v>107</v>
      </c>
      <c r="AH576" s="36">
        <v>0</v>
      </c>
      <c r="AI576" s="36">
        <v>1260</v>
      </c>
      <c r="AJ576" s="36">
        <v>0</v>
      </c>
      <c r="AK576" s="36">
        <v>2174520</v>
      </c>
      <c r="AL576" s="36">
        <v>0</v>
      </c>
      <c r="AM576" s="36">
        <v>0</v>
      </c>
      <c r="AN576" s="36">
        <v>0</v>
      </c>
      <c r="AO576" s="36">
        <v>0</v>
      </c>
      <c r="AP576" s="36">
        <v>0</v>
      </c>
      <c r="AQ576" s="36">
        <v>0</v>
      </c>
      <c r="AR576" s="36">
        <v>0</v>
      </c>
      <c r="AS576" s="36">
        <v>0</v>
      </c>
      <c r="AT576" s="36">
        <v>44852</v>
      </c>
      <c r="AU576" s="36">
        <v>0</v>
      </c>
      <c r="AV576" s="36">
        <v>0</v>
      </c>
      <c r="AW576" s="36">
        <v>0</v>
      </c>
      <c r="AX576" s="36">
        <v>0</v>
      </c>
      <c r="AY576" s="36">
        <v>80438</v>
      </c>
      <c r="AZ576" s="36">
        <v>614028</v>
      </c>
      <c r="BA576" s="36">
        <v>0</v>
      </c>
      <c r="BB576" s="36">
        <v>0</v>
      </c>
      <c r="BC576" s="36">
        <v>0</v>
      </c>
      <c r="BD576" s="36">
        <v>0</v>
      </c>
      <c r="BE576" s="36">
        <v>0</v>
      </c>
      <c r="BF576" s="36">
        <v>0</v>
      </c>
      <c r="BG576" s="36">
        <v>0</v>
      </c>
      <c r="BH576" s="36">
        <v>0</v>
      </c>
      <c r="BI576" s="36">
        <v>0</v>
      </c>
      <c r="BJ576" s="36">
        <v>0</v>
      </c>
      <c r="BK576" s="36">
        <v>0</v>
      </c>
      <c r="BL576" s="36">
        <v>0</v>
      </c>
      <c r="BM576" s="36">
        <v>0</v>
      </c>
      <c r="BN576" s="36">
        <v>0</v>
      </c>
      <c r="BO576" s="36">
        <v>0</v>
      </c>
      <c r="BP576" s="36">
        <v>0</v>
      </c>
      <c r="BQ576" s="36">
        <v>0</v>
      </c>
      <c r="BR576" s="36">
        <v>0</v>
      </c>
      <c r="BS576" s="36">
        <v>0</v>
      </c>
      <c r="BT576" s="36">
        <v>0</v>
      </c>
      <c r="BU576" s="36">
        <v>0</v>
      </c>
      <c r="BV576" s="36">
        <v>0</v>
      </c>
      <c r="BW576" s="36">
        <v>0</v>
      </c>
      <c r="BX576" s="36">
        <v>0</v>
      </c>
      <c r="BY576" s="36">
        <v>0</v>
      </c>
      <c r="BZ576" s="36">
        <v>0</v>
      </c>
      <c r="CA576" s="36">
        <v>0</v>
      </c>
      <c r="CB576" s="36">
        <v>0</v>
      </c>
      <c r="CC576" s="36">
        <v>0</v>
      </c>
      <c r="CD576" s="36">
        <v>2449663</v>
      </c>
      <c r="CE576" s="36">
        <v>2915099</v>
      </c>
      <c r="CF576" s="36">
        <v>0</v>
      </c>
      <c r="CG576" s="36">
        <v>465436</v>
      </c>
      <c r="CH576" s="36">
        <v>0</v>
      </c>
      <c r="CI576" s="36">
        <v>0</v>
      </c>
      <c r="CJ576" s="36">
        <v>0</v>
      </c>
      <c r="CK576" s="36">
        <v>0</v>
      </c>
      <c r="CL576" s="36">
        <v>465436</v>
      </c>
      <c r="CM576" s="36">
        <v>-2915099</v>
      </c>
      <c r="CN576" s="36">
        <v>0</v>
      </c>
      <c r="CO576" s="36">
        <v>0</v>
      </c>
      <c r="CP576" s="36">
        <v>0</v>
      </c>
      <c r="CQ576" s="36">
        <v>0</v>
      </c>
      <c r="CR576" s="36">
        <v>0</v>
      </c>
      <c r="CS576" s="36">
        <v>0</v>
      </c>
      <c r="CT576" s="36">
        <v>0</v>
      </c>
      <c r="CU576" s="36">
        <v>0</v>
      </c>
      <c r="CV576" s="36">
        <v>0</v>
      </c>
      <c r="CW576" s="36">
        <v>0</v>
      </c>
      <c r="CX576" s="36">
        <v>0</v>
      </c>
      <c r="CY576" s="36">
        <v>0</v>
      </c>
      <c r="CZ576" s="36">
        <v>0</v>
      </c>
      <c r="DA576" s="36">
        <v>0</v>
      </c>
      <c r="DB576" s="36">
        <v>0</v>
      </c>
      <c r="DC576" s="36">
        <v>0</v>
      </c>
      <c r="DD576" s="36">
        <v>0</v>
      </c>
      <c r="DE576" s="36">
        <v>-2915099</v>
      </c>
      <c r="DF576" s="36">
        <v>0</v>
      </c>
      <c r="DG576" s="36">
        <v>0</v>
      </c>
      <c r="DH576" s="36">
        <v>0</v>
      </c>
      <c r="DI576" s="36">
        <v>0</v>
      </c>
      <c r="DJ576" s="36">
        <v>0</v>
      </c>
      <c r="DK576" s="36">
        <v>0</v>
      </c>
      <c r="DL576" s="36">
        <v>0</v>
      </c>
      <c r="DM576" s="36">
        <v>0</v>
      </c>
      <c r="DN576" s="36">
        <v>0</v>
      </c>
      <c r="DO576" s="36">
        <v>0</v>
      </c>
      <c r="DP576" s="36">
        <v>0</v>
      </c>
      <c r="DQ576" s="36">
        <v>0</v>
      </c>
      <c r="DR576" s="36">
        <v>0</v>
      </c>
      <c r="DS576" s="36">
        <v>0</v>
      </c>
      <c r="DT576" s="36">
        <v>0</v>
      </c>
      <c r="DU576" s="36">
        <v>0</v>
      </c>
      <c r="DV576" s="36">
        <v>0</v>
      </c>
      <c r="DW576" s="36">
        <v>0</v>
      </c>
      <c r="DX576" s="36">
        <v>0</v>
      </c>
      <c r="DY576" s="36">
        <v>0</v>
      </c>
      <c r="DZ576" s="36">
        <v>0</v>
      </c>
      <c r="EA576" s="36">
        <v>0</v>
      </c>
      <c r="EB576" s="36">
        <v>0</v>
      </c>
      <c r="EC576" s="36">
        <v>0</v>
      </c>
      <c r="ED576" s="36">
        <v>0</v>
      </c>
      <c r="EE576" s="36">
        <v>0</v>
      </c>
      <c r="EF576" s="36">
        <v>0</v>
      </c>
      <c r="EG576" s="36">
        <v>0</v>
      </c>
      <c r="EH576" s="36">
        <v>0</v>
      </c>
      <c r="EI576" s="36">
        <v>0</v>
      </c>
      <c r="EJ576" s="36">
        <v>0</v>
      </c>
      <c r="EK576" s="36">
        <v>0</v>
      </c>
      <c r="EL576" s="36">
        <v>0</v>
      </c>
      <c r="EM576" s="36">
        <v>0</v>
      </c>
      <c r="EN576" s="36">
        <v>0</v>
      </c>
      <c r="EO576" s="36">
        <v>0</v>
      </c>
      <c r="EP576" s="36">
        <v>0</v>
      </c>
      <c r="EQ576" s="36">
        <v>0</v>
      </c>
      <c r="ER576" s="36">
        <v>0</v>
      </c>
      <c r="ES576" s="36">
        <v>0</v>
      </c>
      <c r="ET576" s="36">
        <v>0</v>
      </c>
      <c r="EU576" s="36">
        <v>0</v>
      </c>
      <c r="EV576" s="36">
        <v>0</v>
      </c>
      <c r="EW576" s="36">
        <v>0</v>
      </c>
      <c r="EX576" s="36">
        <v>0</v>
      </c>
      <c r="EY576" s="36">
        <v>0</v>
      </c>
      <c r="EZ576" s="36">
        <v>0</v>
      </c>
      <c r="FA576" s="36">
        <v>0</v>
      </c>
      <c r="FB576" s="36">
        <v>0</v>
      </c>
      <c r="FC576" s="36">
        <v>0</v>
      </c>
      <c r="FD576" s="36">
        <v>0</v>
      </c>
      <c r="FE576" s="36">
        <v>0</v>
      </c>
      <c r="FF576" s="36">
        <v>0</v>
      </c>
      <c r="FG576" s="36">
        <v>0</v>
      </c>
      <c r="FH576" s="36">
        <v>0</v>
      </c>
      <c r="FI576" s="36">
        <v>0</v>
      </c>
      <c r="FJ576" s="36">
        <v>0</v>
      </c>
      <c r="FK576" s="36">
        <v>0</v>
      </c>
      <c r="FL576" s="36">
        <v>0</v>
      </c>
      <c r="FM576" s="36">
        <v>0</v>
      </c>
      <c r="FN576" s="36">
        <v>0</v>
      </c>
      <c r="FO576" s="36">
        <v>0</v>
      </c>
      <c r="FP576" s="36">
        <v>0</v>
      </c>
      <c r="FQ576" s="36">
        <v>465436</v>
      </c>
      <c r="FR576" s="36">
        <v>0</v>
      </c>
      <c r="FS576" s="37"/>
      <c r="FT576" s="39">
        <f t="shared" si="305"/>
        <v>0</v>
      </c>
      <c r="FU576" s="39">
        <f t="shared" si="306"/>
        <v>1059</v>
      </c>
      <c r="FV576" s="39">
        <f t="shared" si="307"/>
        <v>0</v>
      </c>
      <c r="FW576" s="39">
        <f t="shared" si="308"/>
        <v>1827328</v>
      </c>
      <c r="FX576" s="39">
        <f t="shared" si="309"/>
        <v>0</v>
      </c>
      <c r="FY576" s="39">
        <f t="shared" si="310"/>
        <v>37691</v>
      </c>
      <c r="FZ576" s="39">
        <f t="shared" si="311"/>
        <v>0</v>
      </c>
      <c r="GA576" s="39">
        <f t="shared" si="312"/>
        <v>67595</v>
      </c>
      <c r="GB576" s="39">
        <f t="shared" si="313"/>
        <v>515990</v>
      </c>
      <c r="GC576" s="39">
        <f t="shared" si="314"/>
        <v>0</v>
      </c>
      <c r="GD576" s="39">
        <f t="shared" si="315"/>
        <v>0</v>
      </c>
      <c r="GE576" s="39">
        <f t="shared" si="316"/>
        <v>0</v>
      </c>
      <c r="GF576" s="39">
        <f t="shared" si="303"/>
        <v>0</v>
      </c>
      <c r="GG576" s="39"/>
      <c r="GH576" s="39">
        <f t="shared" si="317"/>
        <v>0</v>
      </c>
      <c r="GI576" s="39">
        <f t="shared" si="318"/>
        <v>0</v>
      </c>
      <c r="GJ576" s="39">
        <f t="shared" si="304"/>
        <v>2449663</v>
      </c>
      <c r="GK576" s="39"/>
      <c r="GL576" s="39">
        <f t="shared" si="319"/>
        <v>0</v>
      </c>
      <c r="GM576" s="39"/>
      <c r="GN576" s="39">
        <f t="shared" si="283"/>
        <v>0</v>
      </c>
      <c r="GO576" s="40">
        <f t="shared" si="320"/>
        <v>465436</v>
      </c>
      <c r="GP576" s="40">
        <f t="shared" si="321"/>
        <v>2915099</v>
      </c>
      <c r="GQ576" s="40">
        <f t="shared" si="322"/>
        <v>2915099</v>
      </c>
      <c r="GR576" s="39" t="str">
        <f>IFERROR(VLOOKUP(CONCATENATE(C576,R576,S576),'Clientes Afectados'!$L$4:$M$249,2,0),"NO")</f>
        <v>NO</v>
      </c>
      <c r="GS576" s="64">
        <f t="shared" si="282"/>
        <v>28</v>
      </c>
      <c r="GT576" s="39" t="e">
        <f>+IF(GS576&gt;#REF!,"SI","NO")</f>
        <v>#REF!</v>
      </c>
    </row>
    <row r="577" spans="1:202" x14ac:dyDescent="0.25">
      <c r="A577" s="35">
        <v>42705</v>
      </c>
      <c r="B577" s="36">
        <v>1594986</v>
      </c>
      <c r="C577" s="36">
        <v>1314156</v>
      </c>
      <c r="D577" s="36">
        <v>1314156</v>
      </c>
      <c r="E577" s="37" t="s">
        <v>273</v>
      </c>
      <c r="F577" s="37" t="s">
        <v>229</v>
      </c>
      <c r="G577" s="37" t="s">
        <v>274</v>
      </c>
      <c r="H577" s="85" t="s">
        <v>231</v>
      </c>
      <c r="I577" s="37" t="s">
        <v>232</v>
      </c>
      <c r="J577" s="37" t="s">
        <v>233</v>
      </c>
      <c r="K577" s="37" t="s">
        <v>234</v>
      </c>
      <c r="L577" s="37" t="s">
        <v>235</v>
      </c>
      <c r="M577" s="37" t="s">
        <v>245</v>
      </c>
      <c r="N577" s="37" t="s">
        <v>245</v>
      </c>
      <c r="O577" s="37" t="s">
        <v>245</v>
      </c>
      <c r="P577" s="37" t="s">
        <v>239</v>
      </c>
      <c r="Q577" s="37" t="s">
        <v>240</v>
      </c>
      <c r="R577" s="38">
        <v>42681</v>
      </c>
      <c r="S577" s="38">
        <v>42709</v>
      </c>
      <c r="T577" s="38">
        <v>42711</v>
      </c>
      <c r="U577" s="36">
        <v>187132481</v>
      </c>
      <c r="V577" s="36">
        <v>32010</v>
      </c>
      <c r="W577" s="36">
        <v>0</v>
      </c>
      <c r="X577" s="36">
        <v>11012</v>
      </c>
      <c r="Y577" s="36">
        <v>0</v>
      </c>
      <c r="Z577" s="36">
        <v>0</v>
      </c>
      <c r="AA577" s="36">
        <v>0</v>
      </c>
      <c r="AB577" s="36">
        <v>0</v>
      </c>
      <c r="AC577" s="36">
        <v>0</v>
      </c>
      <c r="AD577" s="36">
        <v>54</v>
      </c>
      <c r="AE577" s="36">
        <v>54</v>
      </c>
      <c r="AF577" s="36">
        <v>54</v>
      </c>
      <c r="AG577" s="36">
        <v>54</v>
      </c>
      <c r="AH577" s="36">
        <v>119970</v>
      </c>
      <c r="AI577" s="36">
        <v>1260</v>
      </c>
      <c r="AJ577" s="36">
        <v>0</v>
      </c>
      <c r="AK577" s="36">
        <v>2295498</v>
      </c>
      <c r="AL577" s="36">
        <v>0</v>
      </c>
      <c r="AM577" s="36">
        <v>0</v>
      </c>
      <c r="AN577" s="36">
        <v>0</v>
      </c>
      <c r="AO577" s="36">
        <v>0</v>
      </c>
      <c r="AP577" s="36">
        <v>0</v>
      </c>
      <c r="AQ577" s="36">
        <v>0</v>
      </c>
      <c r="AR577" s="36">
        <v>0</v>
      </c>
      <c r="AS577" s="36">
        <v>0</v>
      </c>
      <c r="AT577" s="36">
        <v>47348</v>
      </c>
      <c r="AU577" s="36">
        <v>0</v>
      </c>
      <c r="AV577" s="36">
        <v>0</v>
      </c>
      <c r="AW577" s="36">
        <v>0</v>
      </c>
      <c r="AX577" s="36">
        <v>0</v>
      </c>
      <c r="AY577" s="36">
        <v>33284</v>
      </c>
      <c r="AZ577" s="36">
        <v>309883</v>
      </c>
      <c r="BA577" s="36">
        <v>0</v>
      </c>
      <c r="BB577" s="36">
        <v>0</v>
      </c>
      <c r="BC577" s="36">
        <v>0</v>
      </c>
      <c r="BD577" s="36">
        <v>0</v>
      </c>
      <c r="BE577" s="36">
        <v>0</v>
      </c>
      <c r="BF577" s="36">
        <v>0</v>
      </c>
      <c r="BG577" s="36">
        <v>0</v>
      </c>
      <c r="BH577" s="36">
        <v>0</v>
      </c>
      <c r="BI577" s="36">
        <v>0</v>
      </c>
      <c r="BJ577" s="36">
        <v>0</v>
      </c>
      <c r="BK577" s="36">
        <v>0</v>
      </c>
      <c r="BL577" s="36">
        <v>0</v>
      </c>
      <c r="BM577" s="36">
        <v>0</v>
      </c>
      <c r="BN577" s="36">
        <v>0</v>
      </c>
      <c r="BO577" s="36">
        <v>0</v>
      </c>
      <c r="BP577" s="36">
        <v>0</v>
      </c>
      <c r="BQ577" s="36">
        <v>0</v>
      </c>
      <c r="BR577" s="36">
        <v>0</v>
      </c>
      <c r="BS577" s="36">
        <v>0</v>
      </c>
      <c r="BT577" s="36">
        <v>0</v>
      </c>
      <c r="BU577" s="36">
        <v>0</v>
      </c>
      <c r="BV577" s="36">
        <v>0</v>
      </c>
      <c r="BW577" s="36">
        <v>0</v>
      </c>
      <c r="BX577" s="36">
        <v>0</v>
      </c>
      <c r="BY577" s="36">
        <v>0</v>
      </c>
      <c r="BZ577" s="36">
        <v>0</v>
      </c>
      <c r="CA577" s="36">
        <v>0</v>
      </c>
      <c r="CB577" s="36">
        <v>0</v>
      </c>
      <c r="CC577" s="36">
        <v>0</v>
      </c>
      <c r="CD577" s="36">
        <v>2359028</v>
      </c>
      <c r="CE577" s="36">
        <v>2807243</v>
      </c>
      <c r="CF577" s="36">
        <v>0</v>
      </c>
      <c r="CG577" s="36">
        <v>448215</v>
      </c>
      <c r="CH577" s="36">
        <v>0</v>
      </c>
      <c r="CI577" s="36">
        <v>0</v>
      </c>
      <c r="CJ577" s="36">
        <v>0</v>
      </c>
      <c r="CK577" s="36">
        <v>0</v>
      </c>
      <c r="CL577" s="36">
        <v>448215</v>
      </c>
      <c r="CM577" s="36">
        <v>-2807243</v>
      </c>
      <c r="CN577" s="36">
        <v>0</v>
      </c>
      <c r="CO577" s="36">
        <v>0</v>
      </c>
      <c r="CP577" s="36">
        <v>0</v>
      </c>
      <c r="CQ577" s="36">
        <v>0</v>
      </c>
      <c r="CR577" s="36">
        <v>0</v>
      </c>
      <c r="CS577" s="36">
        <v>0</v>
      </c>
      <c r="CT577" s="36">
        <v>0</v>
      </c>
      <c r="CU577" s="36">
        <v>0</v>
      </c>
      <c r="CV577" s="36">
        <v>0</v>
      </c>
      <c r="CW577" s="36">
        <v>0</v>
      </c>
      <c r="CX577" s="36">
        <v>0</v>
      </c>
      <c r="CY577" s="36">
        <v>0</v>
      </c>
      <c r="CZ577" s="36">
        <v>0</v>
      </c>
      <c r="DA577" s="36">
        <v>0</v>
      </c>
      <c r="DB577" s="36">
        <v>0</v>
      </c>
      <c r="DC577" s="36">
        <v>0</v>
      </c>
      <c r="DD577" s="36">
        <v>0</v>
      </c>
      <c r="DE577" s="36">
        <v>-2807243</v>
      </c>
      <c r="DF577" s="36">
        <v>0</v>
      </c>
      <c r="DG577" s="36">
        <v>0</v>
      </c>
      <c r="DH577" s="36">
        <v>0</v>
      </c>
      <c r="DI577" s="36">
        <v>0</v>
      </c>
      <c r="DJ577" s="36">
        <v>0</v>
      </c>
      <c r="DK577" s="36">
        <v>0</v>
      </c>
      <c r="DL577" s="36">
        <v>0</v>
      </c>
      <c r="DM577" s="36">
        <v>0</v>
      </c>
      <c r="DN577" s="36">
        <v>0</v>
      </c>
      <c r="DO577" s="36">
        <v>0</v>
      </c>
      <c r="DP577" s="36">
        <v>0</v>
      </c>
      <c r="DQ577" s="36">
        <v>0</v>
      </c>
      <c r="DR577" s="36">
        <v>0</v>
      </c>
      <c r="DS577" s="36">
        <v>0</v>
      </c>
      <c r="DT577" s="36">
        <v>0</v>
      </c>
      <c r="DU577" s="36">
        <v>0</v>
      </c>
      <c r="DV577" s="36">
        <v>0</v>
      </c>
      <c r="DW577" s="36">
        <v>0</v>
      </c>
      <c r="DX577" s="36">
        <v>0</v>
      </c>
      <c r="DY577" s="36">
        <v>0</v>
      </c>
      <c r="DZ577" s="36">
        <v>0</v>
      </c>
      <c r="EA577" s="36">
        <v>0</v>
      </c>
      <c r="EB577" s="36">
        <v>0</v>
      </c>
      <c r="EC577" s="36">
        <v>0</v>
      </c>
      <c r="ED577" s="36">
        <v>0</v>
      </c>
      <c r="EE577" s="36">
        <v>0</v>
      </c>
      <c r="EF577" s="36">
        <v>0</v>
      </c>
      <c r="EG577" s="36">
        <v>0</v>
      </c>
      <c r="EH577" s="36">
        <v>0</v>
      </c>
      <c r="EI577" s="36">
        <v>0</v>
      </c>
      <c r="EJ577" s="36">
        <v>0</v>
      </c>
      <c r="EK577" s="36">
        <v>0</v>
      </c>
      <c r="EL577" s="36">
        <v>0</v>
      </c>
      <c r="EM577" s="36">
        <v>0</v>
      </c>
      <c r="EN577" s="36">
        <v>0</v>
      </c>
      <c r="EO577" s="36">
        <v>0</v>
      </c>
      <c r="EP577" s="36">
        <v>0</v>
      </c>
      <c r="EQ577" s="36">
        <v>0</v>
      </c>
      <c r="ER577" s="36">
        <v>0</v>
      </c>
      <c r="ES577" s="36">
        <v>0</v>
      </c>
      <c r="ET577" s="36">
        <v>0</v>
      </c>
      <c r="EU577" s="36">
        <v>0</v>
      </c>
      <c r="EV577" s="36">
        <v>0</v>
      </c>
      <c r="EW577" s="36">
        <v>0</v>
      </c>
      <c r="EX577" s="36">
        <v>0</v>
      </c>
      <c r="EY577" s="36">
        <v>0</v>
      </c>
      <c r="EZ577" s="36">
        <v>0</v>
      </c>
      <c r="FA577" s="36">
        <v>0</v>
      </c>
      <c r="FB577" s="36">
        <v>0</v>
      </c>
      <c r="FC577" s="36">
        <v>0</v>
      </c>
      <c r="FD577" s="36">
        <v>0</v>
      </c>
      <c r="FE577" s="36">
        <v>0</v>
      </c>
      <c r="FF577" s="36">
        <v>0</v>
      </c>
      <c r="FG577" s="36">
        <v>0</v>
      </c>
      <c r="FH577" s="36">
        <v>0</v>
      </c>
      <c r="FI577" s="36">
        <v>0</v>
      </c>
      <c r="FJ577" s="36">
        <v>0</v>
      </c>
      <c r="FK577" s="36">
        <v>0</v>
      </c>
      <c r="FL577" s="36">
        <v>0</v>
      </c>
      <c r="FM577" s="36">
        <v>0</v>
      </c>
      <c r="FN577" s="36">
        <v>0</v>
      </c>
      <c r="FO577" s="36">
        <v>0</v>
      </c>
      <c r="FP577" s="36">
        <v>0</v>
      </c>
      <c r="FQ577" s="36">
        <v>448215</v>
      </c>
      <c r="FR577" s="36">
        <v>0</v>
      </c>
      <c r="FS577" s="37"/>
      <c r="FT577" s="39">
        <f t="shared" si="305"/>
        <v>100815</v>
      </c>
      <c r="FU577" s="39">
        <f t="shared" si="306"/>
        <v>1059</v>
      </c>
      <c r="FV577" s="39">
        <f t="shared" si="307"/>
        <v>0</v>
      </c>
      <c r="FW577" s="39">
        <f t="shared" si="308"/>
        <v>1928990</v>
      </c>
      <c r="FX577" s="39">
        <f t="shared" si="309"/>
        <v>0</v>
      </c>
      <c r="FY577" s="39">
        <f t="shared" si="310"/>
        <v>39788</v>
      </c>
      <c r="FZ577" s="39">
        <f t="shared" si="311"/>
        <v>0</v>
      </c>
      <c r="GA577" s="39">
        <f t="shared" si="312"/>
        <v>27970</v>
      </c>
      <c r="GB577" s="39">
        <f t="shared" si="313"/>
        <v>260406</v>
      </c>
      <c r="GC577" s="39">
        <f t="shared" si="314"/>
        <v>0</v>
      </c>
      <c r="GD577" s="39">
        <f t="shared" si="315"/>
        <v>0</v>
      </c>
      <c r="GE577" s="39">
        <f t="shared" si="316"/>
        <v>0</v>
      </c>
      <c r="GF577" s="39">
        <f t="shared" si="303"/>
        <v>0</v>
      </c>
      <c r="GG577" s="39"/>
      <c r="GH577" s="39">
        <f t="shared" si="317"/>
        <v>0</v>
      </c>
      <c r="GI577" s="39">
        <f t="shared" si="318"/>
        <v>0</v>
      </c>
      <c r="GJ577" s="39">
        <f t="shared" si="304"/>
        <v>2359028</v>
      </c>
      <c r="GK577" s="39"/>
      <c r="GL577" s="39">
        <f t="shared" si="319"/>
        <v>0</v>
      </c>
      <c r="GM577" s="39"/>
      <c r="GN577" s="39">
        <f t="shared" si="283"/>
        <v>0</v>
      </c>
      <c r="GO577" s="40">
        <f t="shared" si="320"/>
        <v>448215</v>
      </c>
      <c r="GP577" s="40">
        <f t="shared" si="321"/>
        <v>2807243</v>
      </c>
      <c r="GQ577" s="40">
        <f t="shared" si="322"/>
        <v>2807243</v>
      </c>
      <c r="GR577" s="39" t="str">
        <f>IFERROR(VLOOKUP(CONCATENATE(C577,R577,S577),'Clientes Afectados'!$L$4:$M$249,2,0),"NO")</f>
        <v>NO</v>
      </c>
      <c r="GS577" s="64">
        <f t="shared" si="282"/>
        <v>28</v>
      </c>
      <c r="GT577" s="39" t="e">
        <f>+IF(GS577&gt;#REF!,"SI","NO")</f>
        <v>#REF!</v>
      </c>
    </row>
    <row r="578" spans="1:202" x14ac:dyDescent="0.25">
      <c r="A578" s="35">
        <v>42705</v>
      </c>
      <c r="B578" s="36">
        <v>1594986</v>
      </c>
      <c r="C578" s="36">
        <v>1386062</v>
      </c>
      <c r="D578" s="36">
        <v>1386062</v>
      </c>
      <c r="E578" s="37" t="s">
        <v>351</v>
      </c>
      <c r="F578" s="37" t="s">
        <v>229</v>
      </c>
      <c r="G578" s="37" t="s">
        <v>334</v>
      </c>
      <c r="H578" s="85" t="s">
        <v>231</v>
      </c>
      <c r="I578" s="37" t="s">
        <v>262</v>
      </c>
      <c r="J578" s="37" t="s">
        <v>233</v>
      </c>
      <c r="K578" s="37" t="s">
        <v>234</v>
      </c>
      <c r="L578" s="37" t="s">
        <v>235</v>
      </c>
      <c r="M578" s="37" t="s">
        <v>245</v>
      </c>
      <c r="N578" s="37" t="s">
        <v>246</v>
      </c>
      <c r="O578" s="37" t="s">
        <v>246</v>
      </c>
      <c r="P578" s="37" t="s">
        <v>239</v>
      </c>
      <c r="Q578" s="37" t="s">
        <v>240</v>
      </c>
      <c r="R578" s="38">
        <v>42648</v>
      </c>
      <c r="S578" s="38">
        <v>42709</v>
      </c>
      <c r="T578" s="38">
        <v>42711</v>
      </c>
      <c r="U578" s="36">
        <v>187132481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81004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1260</v>
      </c>
      <c r="AJ578" s="36">
        <v>0</v>
      </c>
      <c r="AK578" s="36">
        <v>5808950</v>
      </c>
      <c r="AL578" s="36">
        <v>0</v>
      </c>
      <c r="AM578" s="36">
        <v>0</v>
      </c>
      <c r="AN578" s="36">
        <v>0</v>
      </c>
      <c r="AO578" s="36">
        <v>0</v>
      </c>
      <c r="AP578" s="36">
        <v>0</v>
      </c>
      <c r="AQ578" s="36">
        <v>0</v>
      </c>
      <c r="AR578" s="36">
        <v>0</v>
      </c>
      <c r="AS578" s="36">
        <v>0</v>
      </c>
      <c r="AT578" s="36">
        <v>0</v>
      </c>
      <c r="AU578" s="36">
        <v>0</v>
      </c>
      <c r="AV578" s="36">
        <v>0</v>
      </c>
      <c r="AW578" s="36">
        <v>0</v>
      </c>
      <c r="AX578" s="36">
        <v>0</v>
      </c>
      <c r="AY578" s="36">
        <v>121504</v>
      </c>
      <c r="AZ578" s="36">
        <v>0</v>
      </c>
      <c r="BA578" s="36">
        <v>0</v>
      </c>
      <c r="BB578" s="36">
        <v>0</v>
      </c>
      <c r="BC578" s="36">
        <v>0</v>
      </c>
      <c r="BD578" s="36">
        <v>0</v>
      </c>
      <c r="BE578" s="36">
        <v>0</v>
      </c>
      <c r="BF578" s="36">
        <v>0</v>
      </c>
      <c r="BG578" s="36">
        <v>0</v>
      </c>
      <c r="BH578" s="36">
        <v>0</v>
      </c>
      <c r="BI578" s="36">
        <v>0</v>
      </c>
      <c r="BJ578" s="36">
        <v>0</v>
      </c>
      <c r="BK578" s="36">
        <v>0</v>
      </c>
      <c r="BL578" s="36">
        <v>0</v>
      </c>
      <c r="BM578" s="36">
        <v>0</v>
      </c>
      <c r="BN578" s="36">
        <v>0</v>
      </c>
      <c r="BO578" s="36">
        <v>0</v>
      </c>
      <c r="BP578" s="36">
        <v>0</v>
      </c>
      <c r="BQ578" s="36">
        <v>0</v>
      </c>
      <c r="BR578" s="36">
        <v>0</v>
      </c>
      <c r="BS578" s="36">
        <v>0</v>
      </c>
      <c r="BT578" s="36">
        <v>0</v>
      </c>
      <c r="BU578" s="36">
        <v>0</v>
      </c>
      <c r="BV578" s="36">
        <v>0</v>
      </c>
      <c r="BW578" s="36">
        <v>0</v>
      </c>
      <c r="BX578" s="36">
        <v>0</v>
      </c>
      <c r="BY578" s="36">
        <v>0</v>
      </c>
      <c r="BZ578" s="36">
        <v>0</v>
      </c>
      <c r="CA578" s="36">
        <v>0</v>
      </c>
      <c r="CB578" s="36">
        <v>0</v>
      </c>
      <c r="CC578" s="36">
        <v>0</v>
      </c>
      <c r="CD578" s="36">
        <v>4984634</v>
      </c>
      <c r="CE578" s="36">
        <v>5931714</v>
      </c>
      <c r="CF578" s="36">
        <v>0</v>
      </c>
      <c r="CG578" s="36">
        <v>947080</v>
      </c>
      <c r="CH578" s="36">
        <v>0</v>
      </c>
      <c r="CI578" s="36">
        <v>0</v>
      </c>
      <c r="CJ578" s="36">
        <v>0</v>
      </c>
      <c r="CK578" s="36">
        <v>0</v>
      </c>
      <c r="CL578" s="36">
        <v>947080</v>
      </c>
      <c r="CM578" s="36">
        <v>-5931714</v>
      </c>
      <c r="CN578" s="36">
        <v>0</v>
      </c>
      <c r="CO578" s="36">
        <v>0</v>
      </c>
      <c r="CP578" s="36">
        <v>0</v>
      </c>
      <c r="CQ578" s="36">
        <v>0</v>
      </c>
      <c r="CR578" s="36">
        <v>0</v>
      </c>
      <c r="CS578" s="36">
        <v>0</v>
      </c>
      <c r="CT578" s="36">
        <v>0</v>
      </c>
      <c r="CU578" s="36">
        <v>0</v>
      </c>
      <c r="CV578" s="36">
        <v>0</v>
      </c>
      <c r="CW578" s="36">
        <v>0</v>
      </c>
      <c r="CX578" s="36">
        <v>0</v>
      </c>
      <c r="CY578" s="36">
        <v>0</v>
      </c>
      <c r="CZ578" s="36">
        <v>0</v>
      </c>
      <c r="DA578" s="36">
        <v>0</v>
      </c>
      <c r="DB578" s="36">
        <v>0</v>
      </c>
      <c r="DC578" s="36">
        <v>0</v>
      </c>
      <c r="DD578" s="36">
        <v>0</v>
      </c>
      <c r="DE578" s="36">
        <v>-5931714</v>
      </c>
      <c r="DF578" s="36">
        <v>0</v>
      </c>
      <c r="DG578" s="36">
        <v>0</v>
      </c>
      <c r="DH578" s="36">
        <v>0</v>
      </c>
      <c r="DI578" s="36">
        <v>0</v>
      </c>
      <c r="DJ578" s="36">
        <v>0</v>
      </c>
      <c r="DK578" s="36">
        <v>0</v>
      </c>
      <c r="DL578" s="36">
        <v>0</v>
      </c>
      <c r="DM578" s="36">
        <v>0</v>
      </c>
      <c r="DN578" s="36">
        <v>0</v>
      </c>
      <c r="DO578" s="36">
        <v>0</v>
      </c>
      <c r="DP578" s="36">
        <v>0</v>
      </c>
      <c r="DQ578" s="36">
        <v>0</v>
      </c>
      <c r="DR578" s="36">
        <v>0</v>
      </c>
      <c r="DS578" s="36">
        <v>0</v>
      </c>
      <c r="DT578" s="36">
        <v>0</v>
      </c>
      <c r="DU578" s="36">
        <v>0</v>
      </c>
      <c r="DV578" s="36">
        <v>0</v>
      </c>
      <c r="DW578" s="36">
        <v>0</v>
      </c>
      <c r="DX578" s="36">
        <v>0</v>
      </c>
      <c r="DY578" s="36">
        <v>0</v>
      </c>
      <c r="DZ578" s="36">
        <v>0</v>
      </c>
      <c r="EA578" s="36">
        <v>0</v>
      </c>
      <c r="EB578" s="36">
        <v>0</v>
      </c>
      <c r="EC578" s="36">
        <v>0</v>
      </c>
      <c r="ED578" s="36">
        <v>0</v>
      </c>
      <c r="EE578" s="36">
        <v>0</v>
      </c>
      <c r="EF578" s="36">
        <v>0</v>
      </c>
      <c r="EG578" s="36">
        <v>0</v>
      </c>
      <c r="EH578" s="36">
        <v>0</v>
      </c>
      <c r="EI578" s="36">
        <v>0</v>
      </c>
      <c r="EJ578" s="36">
        <v>0</v>
      </c>
      <c r="EK578" s="36">
        <v>0</v>
      </c>
      <c r="EL578" s="36">
        <v>0</v>
      </c>
      <c r="EM578" s="36">
        <v>0</v>
      </c>
      <c r="EN578" s="36">
        <v>0</v>
      </c>
      <c r="EO578" s="36">
        <v>0</v>
      </c>
      <c r="EP578" s="36">
        <v>0</v>
      </c>
      <c r="EQ578" s="36">
        <v>0</v>
      </c>
      <c r="ER578" s="36">
        <v>0</v>
      </c>
      <c r="ES578" s="36">
        <v>0</v>
      </c>
      <c r="ET578" s="36">
        <v>0</v>
      </c>
      <c r="EU578" s="36">
        <v>0</v>
      </c>
      <c r="EV578" s="36">
        <v>0</v>
      </c>
      <c r="EW578" s="36">
        <v>0</v>
      </c>
      <c r="EX578" s="36">
        <v>0</v>
      </c>
      <c r="EY578" s="36">
        <v>0</v>
      </c>
      <c r="EZ578" s="36">
        <v>0</v>
      </c>
      <c r="FA578" s="36">
        <v>0</v>
      </c>
      <c r="FB578" s="36">
        <v>0</v>
      </c>
      <c r="FC578" s="36">
        <v>0</v>
      </c>
      <c r="FD578" s="36">
        <v>0</v>
      </c>
      <c r="FE578" s="36">
        <v>0</v>
      </c>
      <c r="FF578" s="36">
        <v>0</v>
      </c>
      <c r="FG578" s="36">
        <v>0</v>
      </c>
      <c r="FH578" s="36">
        <v>0</v>
      </c>
      <c r="FI578" s="36">
        <v>0</v>
      </c>
      <c r="FJ578" s="36">
        <v>0</v>
      </c>
      <c r="FK578" s="36">
        <v>0</v>
      </c>
      <c r="FL578" s="36">
        <v>0</v>
      </c>
      <c r="FM578" s="36">
        <v>0</v>
      </c>
      <c r="FN578" s="36">
        <v>0</v>
      </c>
      <c r="FO578" s="36">
        <v>0</v>
      </c>
      <c r="FP578" s="36">
        <v>0</v>
      </c>
      <c r="FQ578" s="36">
        <v>947080</v>
      </c>
      <c r="FR578" s="36">
        <v>0</v>
      </c>
      <c r="FS578" s="37"/>
      <c r="FT578" s="39">
        <f t="shared" si="305"/>
        <v>0</v>
      </c>
      <c r="FU578" s="39">
        <f t="shared" si="306"/>
        <v>1059</v>
      </c>
      <c r="FV578" s="39">
        <f t="shared" si="307"/>
        <v>0</v>
      </c>
      <c r="FW578" s="39">
        <f t="shared" si="308"/>
        <v>4881471</v>
      </c>
      <c r="FX578" s="39">
        <f t="shared" si="309"/>
        <v>0</v>
      </c>
      <c r="FY578" s="39">
        <f t="shared" si="310"/>
        <v>0</v>
      </c>
      <c r="FZ578" s="39">
        <f t="shared" si="311"/>
        <v>0</v>
      </c>
      <c r="GA578" s="39">
        <f t="shared" si="312"/>
        <v>102104</v>
      </c>
      <c r="GB578" s="39">
        <f t="shared" si="313"/>
        <v>0</v>
      </c>
      <c r="GC578" s="39">
        <f t="shared" si="314"/>
        <v>0</v>
      </c>
      <c r="GD578" s="39">
        <f t="shared" si="315"/>
        <v>0</v>
      </c>
      <c r="GE578" s="39">
        <f t="shared" si="316"/>
        <v>0</v>
      </c>
      <c r="GF578" s="39">
        <f t="shared" si="303"/>
        <v>0</v>
      </c>
      <c r="GG578" s="39"/>
      <c r="GH578" s="39">
        <f t="shared" si="317"/>
        <v>0</v>
      </c>
      <c r="GI578" s="39">
        <f t="shared" si="318"/>
        <v>0</v>
      </c>
      <c r="GJ578" s="39">
        <f t="shared" si="304"/>
        <v>4984634</v>
      </c>
      <c r="GK578" s="39"/>
      <c r="GL578" s="39">
        <f t="shared" si="319"/>
        <v>0</v>
      </c>
      <c r="GM578" s="39"/>
      <c r="GN578" s="39">
        <f t="shared" si="283"/>
        <v>0</v>
      </c>
      <c r="GO578" s="40">
        <f t="shared" si="320"/>
        <v>947080</v>
      </c>
      <c r="GP578" s="40">
        <f t="shared" si="321"/>
        <v>5931714</v>
      </c>
      <c r="GQ578" s="40">
        <f t="shared" si="322"/>
        <v>5931714</v>
      </c>
      <c r="GR578" s="39" t="str">
        <f>IFERROR(VLOOKUP(CONCATENATE(C578,R578,S578),'Clientes Afectados'!$L$4:$M$249,2,0),"NO")</f>
        <v>NO</v>
      </c>
      <c r="GS578" s="64">
        <f t="shared" si="282"/>
        <v>61</v>
      </c>
      <c r="GT578" s="39" t="e">
        <f>+IF(GS578&gt;#REF!,"SI","NO")</f>
        <v>#REF!</v>
      </c>
    </row>
    <row r="579" spans="1:202" x14ac:dyDescent="0.25">
      <c r="A579" s="35">
        <v>42705</v>
      </c>
      <c r="B579" s="36">
        <v>1594986</v>
      </c>
      <c r="C579" s="36">
        <v>1459358</v>
      </c>
      <c r="D579" s="36">
        <v>1459358</v>
      </c>
      <c r="E579" s="37" t="s">
        <v>275</v>
      </c>
      <c r="F579" s="37" t="s">
        <v>229</v>
      </c>
      <c r="G579" s="37" t="s">
        <v>276</v>
      </c>
      <c r="H579" s="85" t="s">
        <v>231</v>
      </c>
      <c r="I579" s="37" t="s">
        <v>262</v>
      </c>
      <c r="J579" s="37" t="s">
        <v>233</v>
      </c>
      <c r="K579" s="37" t="s">
        <v>234</v>
      </c>
      <c r="L579" s="37" t="s">
        <v>235</v>
      </c>
      <c r="M579" s="37" t="s">
        <v>252</v>
      </c>
      <c r="N579" s="37" t="s">
        <v>253</v>
      </c>
      <c r="O579" s="37" t="s">
        <v>253</v>
      </c>
      <c r="P579" s="37" t="s">
        <v>239</v>
      </c>
      <c r="Q579" s="37" t="s">
        <v>240</v>
      </c>
      <c r="R579" s="38">
        <v>42681</v>
      </c>
      <c r="S579" s="38">
        <v>42709</v>
      </c>
      <c r="T579" s="38">
        <v>42711</v>
      </c>
      <c r="U579" s="36">
        <v>187132481</v>
      </c>
      <c r="V579" s="36">
        <v>36587</v>
      </c>
      <c r="W579" s="36">
        <v>0</v>
      </c>
      <c r="X579" s="36">
        <v>11728</v>
      </c>
      <c r="Y579" s="36">
        <v>0</v>
      </c>
      <c r="Z579" s="36">
        <v>0</v>
      </c>
      <c r="AA579" s="36">
        <v>0</v>
      </c>
      <c r="AB579" s="36">
        <v>0</v>
      </c>
      <c r="AC579" s="36">
        <v>0</v>
      </c>
      <c r="AD579" s="36">
        <v>100</v>
      </c>
      <c r="AE579" s="36">
        <v>125</v>
      </c>
      <c r="AF579" s="36">
        <v>99</v>
      </c>
      <c r="AG579" s="36">
        <v>94</v>
      </c>
      <c r="AH579" s="36">
        <v>0</v>
      </c>
      <c r="AI579" s="36">
        <v>1260</v>
      </c>
      <c r="AJ579" s="36">
        <v>0</v>
      </c>
      <c r="AK579" s="36">
        <v>2623723</v>
      </c>
      <c r="AL579" s="36">
        <v>0</v>
      </c>
      <c r="AM579" s="36">
        <v>0</v>
      </c>
      <c r="AN579" s="36">
        <v>0</v>
      </c>
      <c r="AO579" s="36">
        <v>0</v>
      </c>
      <c r="AP579" s="36">
        <v>0</v>
      </c>
      <c r="AQ579" s="36">
        <v>0</v>
      </c>
      <c r="AR579" s="36">
        <v>0</v>
      </c>
      <c r="AS579" s="36">
        <v>0</v>
      </c>
      <c r="AT579" s="36">
        <v>54119</v>
      </c>
      <c r="AU579" s="36">
        <v>0</v>
      </c>
      <c r="AV579" s="36">
        <v>0</v>
      </c>
      <c r="AW579" s="36">
        <v>0</v>
      </c>
      <c r="AX579" s="36">
        <v>0</v>
      </c>
      <c r="AY579" s="36">
        <v>77048</v>
      </c>
      <c r="AZ579" s="36">
        <v>542296</v>
      </c>
      <c r="BA579" s="36">
        <v>0</v>
      </c>
      <c r="BB579" s="36">
        <v>0</v>
      </c>
      <c r="BC579" s="36">
        <v>0</v>
      </c>
      <c r="BD579" s="36">
        <v>0</v>
      </c>
      <c r="BE579" s="36">
        <v>0</v>
      </c>
      <c r="BF579" s="36">
        <v>0</v>
      </c>
      <c r="BG579" s="36">
        <v>0</v>
      </c>
      <c r="BH579" s="36">
        <v>0</v>
      </c>
      <c r="BI579" s="36">
        <v>0</v>
      </c>
      <c r="BJ579" s="36">
        <v>0</v>
      </c>
      <c r="BK579" s="36">
        <v>0</v>
      </c>
      <c r="BL579" s="36">
        <v>0</v>
      </c>
      <c r="BM579" s="36">
        <v>0</v>
      </c>
      <c r="BN579" s="36">
        <v>0</v>
      </c>
      <c r="BO579" s="36">
        <v>0</v>
      </c>
      <c r="BP579" s="36">
        <v>0</v>
      </c>
      <c r="BQ579" s="36">
        <v>0</v>
      </c>
      <c r="BR579" s="36">
        <v>0</v>
      </c>
      <c r="BS579" s="36">
        <v>0</v>
      </c>
      <c r="BT579" s="36">
        <v>0</v>
      </c>
      <c r="BU579" s="36">
        <v>0</v>
      </c>
      <c r="BV579" s="36">
        <v>0</v>
      </c>
      <c r="BW579" s="36">
        <v>0</v>
      </c>
      <c r="BX579" s="36">
        <v>0</v>
      </c>
      <c r="BY579" s="36">
        <v>0</v>
      </c>
      <c r="BZ579" s="36">
        <v>0</v>
      </c>
      <c r="CA579" s="36">
        <v>0</v>
      </c>
      <c r="CB579" s="36">
        <v>0</v>
      </c>
      <c r="CC579" s="36">
        <v>0</v>
      </c>
      <c r="CD579" s="36">
        <v>2771803</v>
      </c>
      <c r="CE579" s="36">
        <v>3298446</v>
      </c>
      <c r="CF579" s="36">
        <v>0</v>
      </c>
      <c r="CG579" s="36">
        <v>526643</v>
      </c>
      <c r="CH579" s="36">
        <v>0</v>
      </c>
      <c r="CI579" s="36">
        <v>0</v>
      </c>
      <c r="CJ579" s="36">
        <v>0</v>
      </c>
      <c r="CK579" s="36">
        <v>0</v>
      </c>
      <c r="CL579" s="36">
        <v>526643</v>
      </c>
      <c r="CM579" s="36">
        <v>-3298446</v>
      </c>
      <c r="CN579" s="36">
        <v>0</v>
      </c>
      <c r="CO579" s="36">
        <v>0</v>
      </c>
      <c r="CP579" s="36">
        <v>0</v>
      </c>
      <c r="CQ579" s="36">
        <v>0</v>
      </c>
      <c r="CR579" s="36">
        <v>0</v>
      </c>
      <c r="CS579" s="36">
        <v>0</v>
      </c>
      <c r="CT579" s="36">
        <v>0</v>
      </c>
      <c r="CU579" s="36">
        <v>0</v>
      </c>
      <c r="CV579" s="36">
        <v>0</v>
      </c>
      <c r="CW579" s="36">
        <v>0</v>
      </c>
      <c r="CX579" s="36">
        <v>0</v>
      </c>
      <c r="CY579" s="36">
        <v>0</v>
      </c>
      <c r="CZ579" s="36">
        <v>0</v>
      </c>
      <c r="DA579" s="36">
        <v>0</v>
      </c>
      <c r="DB579" s="36">
        <v>0</v>
      </c>
      <c r="DC579" s="36">
        <v>0</v>
      </c>
      <c r="DD579" s="36">
        <v>0</v>
      </c>
      <c r="DE579" s="36">
        <v>-3298446</v>
      </c>
      <c r="DF579" s="36">
        <v>0</v>
      </c>
      <c r="DG579" s="36">
        <v>0</v>
      </c>
      <c r="DH579" s="36">
        <v>0</v>
      </c>
      <c r="DI579" s="36">
        <v>0</v>
      </c>
      <c r="DJ579" s="36">
        <v>0</v>
      </c>
      <c r="DK579" s="36">
        <v>0</v>
      </c>
      <c r="DL579" s="36">
        <v>0</v>
      </c>
      <c r="DM579" s="36">
        <v>0</v>
      </c>
      <c r="DN579" s="36">
        <v>0</v>
      </c>
      <c r="DO579" s="36">
        <v>0</v>
      </c>
      <c r="DP579" s="36">
        <v>0</v>
      </c>
      <c r="DQ579" s="36">
        <v>0</v>
      </c>
      <c r="DR579" s="36">
        <v>0</v>
      </c>
      <c r="DS579" s="36">
        <v>0</v>
      </c>
      <c r="DT579" s="36">
        <v>0</v>
      </c>
      <c r="DU579" s="36">
        <v>0</v>
      </c>
      <c r="DV579" s="36">
        <v>0</v>
      </c>
      <c r="DW579" s="36">
        <v>0</v>
      </c>
      <c r="DX579" s="36">
        <v>0</v>
      </c>
      <c r="DY579" s="36">
        <v>0</v>
      </c>
      <c r="DZ579" s="36">
        <v>0</v>
      </c>
      <c r="EA579" s="36">
        <v>0</v>
      </c>
      <c r="EB579" s="36">
        <v>0</v>
      </c>
      <c r="EC579" s="36">
        <v>0</v>
      </c>
      <c r="ED579" s="36">
        <v>0</v>
      </c>
      <c r="EE579" s="36">
        <v>0</v>
      </c>
      <c r="EF579" s="36">
        <v>0</v>
      </c>
      <c r="EG579" s="36">
        <v>0</v>
      </c>
      <c r="EH579" s="36">
        <v>0</v>
      </c>
      <c r="EI579" s="36">
        <v>0</v>
      </c>
      <c r="EJ579" s="36">
        <v>0</v>
      </c>
      <c r="EK579" s="36">
        <v>0</v>
      </c>
      <c r="EL579" s="36">
        <v>0</v>
      </c>
      <c r="EM579" s="36">
        <v>0</v>
      </c>
      <c r="EN579" s="36">
        <v>0</v>
      </c>
      <c r="EO579" s="36">
        <v>0</v>
      </c>
      <c r="EP579" s="36">
        <v>0</v>
      </c>
      <c r="EQ579" s="36">
        <v>0</v>
      </c>
      <c r="ER579" s="36">
        <v>0</v>
      </c>
      <c r="ES579" s="36">
        <v>0</v>
      </c>
      <c r="ET579" s="36">
        <v>0</v>
      </c>
      <c r="EU579" s="36">
        <v>0</v>
      </c>
      <c r="EV579" s="36">
        <v>0</v>
      </c>
      <c r="EW579" s="36">
        <v>0</v>
      </c>
      <c r="EX579" s="36">
        <v>0</v>
      </c>
      <c r="EY579" s="36">
        <v>0</v>
      </c>
      <c r="EZ579" s="36">
        <v>0</v>
      </c>
      <c r="FA579" s="36">
        <v>0</v>
      </c>
      <c r="FB579" s="36">
        <v>0</v>
      </c>
      <c r="FC579" s="36">
        <v>0</v>
      </c>
      <c r="FD579" s="36">
        <v>0</v>
      </c>
      <c r="FE579" s="36">
        <v>0</v>
      </c>
      <c r="FF579" s="36">
        <v>0</v>
      </c>
      <c r="FG579" s="36">
        <v>0</v>
      </c>
      <c r="FH579" s="36">
        <v>0</v>
      </c>
      <c r="FI579" s="36">
        <v>0</v>
      </c>
      <c r="FJ579" s="36">
        <v>0</v>
      </c>
      <c r="FK579" s="36">
        <v>0</v>
      </c>
      <c r="FL579" s="36">
        <v>0</v>
      </c>
      <c r="FM579" s="36">
        <v>0</v>
      </c>
      <c r="FN579" s="36">
        <v>0</v>
      </c>
      <c r="FO579" s="36">
        <v>0</v>
      </c>
      <c r="FP579" s="36">
        <v>0</v>
      </c>
      <c r="FQ579" s="36">
        <v>526643</v>
      </c>
      <c r="FR579" s="36">
        <v>0</v>
      </c>
      <c r="FS579" s="37"/>
      <c r="FT579" s="39">
        <f t="shared" si="305"/>
        <v>0</v>
      </c>
      <c r="FU579" s="39">
        <f t="shared" si="306"/>
        <v>1059</v>
      </c>
      <c r="FV579" s="39">
        <f t="shared" si="307"/>
        <v>0</v>
      </c>
      <c r="FW579" s="39">
        <f t="shared" si="308"/>
        <v>2204809</v>
      </c>
      <c r="FX579" s="39">
        <f t="shared" si="309"/>
        <v>0</v>
      </c>
      <c r="FY579" s="39">
        <f t="shared" si="310"/>
        <v>45478</v>
      </c>
      <c r="FZ579" s="39">
        <f t="shared" si="311"/>
        <v>0</v>
      </c>
      <c r="GA579" s="39">
        <f t="shared" si="312"/>
        <v>64746</v>
      </c>
      <c r="GB579" s="39">
        <f t="shared" si="313"/>
        <v>455711</v>
      </c>
      <c r="GC579" s="39">
        <f t="shared" si="314"/>
        <v>0</v>
      </c>
      <c r="GD579" s="39">
        <f t="shared" si="315"/>
        <v>0</v>
      </c>
      <c r="GE579" s="39">
        <f t="shared" si="316"/>
        <v>0</v>
      </c>
      <c r="GF579" s="39">
        <f t="shared" si="303"/>
        <v>0</v>
      </c>
      <c r="GG579" s="39"/>
      <c r="GH579" s="39">
        <f t="shared" si="317"/>
        <v>0</v>
      </c>
      <c r="GI579" s="39">
        <f t="shared" si="318"/>
        <v>0</v>
      </c>
      <c r="GJ579" s="39">
        <f t="shared" si="304"/>
        <v>2771803</v>
      </c>
      <c r="GK579" s="39"/>
      <c r="GL579" s="39">
        <f t="shared" si="319"/>
        <v>0</v>
      </c>
      <c r="GM579" s="39"/>
      <c r="GN579" s="39">
        <f t="shared" si="283"/>
        <v>0</v>
      </c>
      <c r="GO579" s="40">
        <f t="shared" si="320"/>
        <v>526643</v>
      </c>
      <c r="GP579" s="40">
        <f t="shared" si="321"/>
        <v>3298446</v>
      </c>
      <c r="GQ579" s="40">
        <f t="shared" si="322"/>
        <v>3298446</v>
      </c>
      <c r="GR579" s="39" t="str">
        <f>IFERROR(VLOOKUP(CONCATENATE(C579,R579,S579),'Clientes Afectados'!$L$4:$M$249,2,0),"NO")</f>
        <v>NO</v>
      </c>
      <c r="GS579" s="64">
        <f t="shared" ref="GS579:GS642" si="323">+S579-R579</f>
        <v>28</v>
      </c>
      <c r="GT579" s="39" t="e">
        <f>+IF(GS579&gt;#REF!,"SI","NO")</f>
        <v>#REF!</v>
      </c>
    </row>
    <row r="580" spans="1:202" x14ac:dyDescent="0.25">
      <c r="A580" s="35">
        <v>42705</v>
      </c>
      <c r="B580" s="36">
        <v>1594986</v>
      </c>
      <c r="C580" s="36">
        <v>1486848</v>
      </c>
      <c r="D580" s="36">
        <v>1486848</v>
      </c>
      <c r="E580" s="37" t="s">
        <v>352</v>
      </c>
      <c r="F580" s="37" t="s">
        <v>229</v>
      </c>
      <c r="G580" s="37" t="s">
        <v>336</v>
      </c>
      <c r="H580" s="85" t="s">
        <v>231</v>
      </c>
      <c r="I580" s="37" t="s">
        <v>370</v>
      </c>
      <c r="J580" s="37" t="s">
        <v>337</v>
      </c>
      <c r="K580" s="37" t="s">
        <v>234</v>
      </c>
      <c r="L580" s="37" t="s">
        <v>235</v>
      </c>
      <c r="M580" s="37" t="s">
        <v>338</v>
      </c>
      <c r="N580" s="37" t="s">
        <v>339</v>
      </c>
      <c r="O580" s="37" t="s">
        <v>339</v>
      </c>
      <c r="P580" s="37" t="s">
        <v>239</v>
      </c>
      <c r="Q580" s="37" t="s">
        <v>240</v>
      </c>
      <c r="R580" s="38">
        <v>42681</v>
      </c>
      <c r="S580" s="38">
        <v>42709</v>
      </c>
      <c r="T580" s="38">
        <v>42711</v>
      </c>
      <c r="U580" s="36">
        <v>187132481</v>
      </c>
      <c r="V580" s="36">
        <v>161540</v>
      </c>
      <c r="W580" s="36">
        <v>0</v>
      </c>
      <c r="X580" s="36">
        <v>32400</v>
      </c>
      <c r="Y580" s="36">
        <v>0</v>
      </c>
      <c r="Z580" s="36">
        <v>0</v>
      </c>
      <c r="AA580" s="36">
        <v>0</v>
      </c>
      <c r="AB580" s="36">
        <v>0</v>
      </c>
      <c r="AC580" s="36">
        <v>0</v>
      </c>
      <c r="AD580" s="36">
        <v>545</v>
      </c>
      <c r="AE580" s="36">
        <v>555</v>
      </c>
      <c r="AF580" s="36">
        <v>478</v>
      </c>
      <c r="AG580" s="36">
        <v>367</v>
      </c>
      <c r="AH580" s="36">
        <v>0</v>
      </c>
      <c r="AI580" s="36">
        <v>1260</v>
      </c>
      <c r="AJ580" s="36">
        <v>0</v>
      </c>
      <c r="AK580" s="36">
        <v>11584341</v>
      </c>
      <c r="AL580" s="36">
        <v>0</v>
      </c>
      <c r="AM580" s="36">
        <v>0</v>
      </c>
      <c r="AN580" s="36">
        <v>0</v>
      </c>
      <c r="AO580" s="36">
        <v>0</v>
      </c>
      <c r="AP580" s="36">
        <v>0</v>
      </c>
      <c r="AQ580" s="36">
        <v>0</v>
      </c>
      <c r="AR580" s="36">
        <v>0</v>
      </c>
      <c r="AS580" s="36">
        <v>0</v>
      </c>
      <c r="AT580" s="36">
        <v>238945</v>
      </c>
      <c r="AU580" s="36">
        <v>0</v>
      </c>
      <c r="AV580" s="36">
        <v>0</v>
      </c>
      <c r="AW580" s="36">
        <v>0</v>
      </c>
      <c r="AX580" s="36">
        <v>0</v>
      </c>
      <c r="AY580" s="36">
        <v>582086</v>
      </c>
      <c r="AZ580" s="36">
        <v>2290149</v>
      </c>
      <c r="BA580" s="36">
        <v>0</v>
      </c>
      <c r="BB580" s="36">
        <v>0</v>
      </c>
      <c r="BC580" s="36">
        <v>0</v>
      </c>
      <c r="BD580" s="36">
        <v>0</v>
      </c>
      <c r="BE580" s="36">
        <v>0</v>
      </c>
      <c r="BF580" s="36">
        <v>0</v>
      </c>
      <c r="BG580" s="36">
        <v>0</v>
      </c>
      <c r="BH580" s="36">
        <v>0</v>
      </c>
      <c r="BI580" s="36">
        <v>0</v>
      </c>
      <c r="BJ580" s="36">
        <v>0</v>
      </c>
      <c r="BK580" s="36">
        <v>0</v>
      </c>
      <c r="BL580" s="36">
        <v>0</v>
      </c>
      <c r="BM580" s="36">
        <v>0</v>
      </c>
      <c r="BN580" s="36">
        <v>0</v>
      </c>
      <c r="BO580" s="36">
        <v>0</v>
      </c>
      <c r="BP580" s="36">
        <v>0</v>
      </c>
      <c r="BQ580" s="36">
        <v>0</v>
      </c>
      <c r="BR580" s="36">
        <v>0</v>
      </c>
      <c r="BS580" s="36">
        <v>0</v>
      </c>
      <c r="BT580" s="36">
        <v>0</v>
      </c>
      <c r="BU580" s="36">
        <v>0</v>
      </c>
      <c r="BV580" s="36">
        <v>0</v>
      </c>
      <c r="BW580" s="36">
        <v>0</v>
      </c>
      <c r="BX580" s="36">
        <v>0</v>
      </c>
      <c r="BY580" s="36">
        <v>0</v>
      </c>
      <c r="BZ580" s="36">
        <v>0</v>
      </c>
      <c r="CA580" s="36">
        <v>0</v>
      </c>
      <c r="CB580" s="36">
        <v>0</v>
      </c>
      <c r="CC580" s="36">
        <v>0</v>
      </c>
      <c r="CD580" s="36">
        <v>12350236</v>
      </c>
      <c r="CE580" s="36">
        <v>14696781</v>
      </c>
      <c r="CF580" s="36">
        <v>0</v>
      </c>
      <c r="CG580" s="36">
        <v>2346545</v>
      </c>
      <c r="CH580" s="36">
        <v>0</v>
      </c>
      <c r="CI580" s="36">
        <v>0</v>
      </c>
      <c r="CJ580" s="36">
        <v>0</v>
      </c>
      <c r="CK580" s="36">
        <v>0</v>
      </c>
      <c r="CL580" s="36">
        <v>2346545</v>
      </c>
      <c r="CM580" s="36">
        <v>-14696781</v>
      </c>
      <c r="CN580" s="36">
        <v>0</v>
      </c>
      <c r="CO580" s="36">
        <v>0</v>
      </c>
      <c r="CP580" s="36">
        <v>0</v>
      </c>
      <c r="CQ580" s="36">
        <v>0</v>
      </c>
      <c r="CR580" s="36">
        <v>0</v>
      </c>
      <c r="CS580" s="36">
        <v>0</v>
      </c>
      <c r="CT580" s="36">
        <v>0</v>
      </c>
      <c r="CU580" s="36">
        <v>0</v>
      </c>
      <c r="CV580" s="36">
        <v>0</v>
      </c>
      <c r="CW580" s="36">
        <v>0</v>
      </c>
      <c r="CX580" s="36">
        <v>0</v>
      </c>
      <c r="CY580" s="36">
        <v>0</v>
      </c>
      <c r="CZ580" s="36">
        <v>0</v>
      </c>
      <c r="DA580" s="36">
        <v>0</v>
      </c>
      <c r="DB580" s="36">
        <v>0</v>
      </c>
      <c r="DC580" s="36">
        <v>0</v>
      </c>
      <c r="DD580" s="36">
        <v>0</v>
      </c>
      <c r="DE580" s="36">
        <v>-14696781</v>
      </c>
      <c r="DF580" s="36">
        <v>0</v>
      </c>
      <c r="DG580" s="36">
        <v>0</v>
      </c>
      <c r="DH580" s="36">
        <v>0</v>
      </c>
      <c r="DI580" s="36">
        <v>0</v>
      </c>
      <c r="DJ580" s="36">
        <v>0</v>
      </c>
      <c r="DK580" s="36">
        <v>0</v>
      </c>
      <c r="DL580" s="36">
        <v>0</v>
      </c>
      <c r="DM580" s="36">
        <v>0</v>
      </c>
      <c r="DN580" s="36">
        <v>0</v>
      </c>
      <c r="DO580" s="36">
        <v>0</v>
      </c>
      <c r="DP580" s="36">
        <v>0</v>
      </c>
      <c r="DQ580" s="36">
        <v>0</v>
      </c>
      <c r="DR580" s="36">
        <v>0</v>
      </c>
      <c r="DS580" s="36">
        <v>0</v>
      </c>
      <c r="DT580" s="36">
        <v>0</v>
      </c>
      <c r="DU580" s="36">
        <v>0</v>
      </c>
      <c r="DV580" s="36">
        <v>0</v>
      </c>
      <c r="DW580" s="36">
        <v>0</v>
      </c>
      <c r="DX580" s="36">
        <v>0</v>
      </c>
      <c r="DY580" s="36">
        <v>0</v>
      </c>
      <c r="DZ580" s="36">
        <v>0</v>
      </c>
      <c r="EA580" s="36">
        <v>0</v>
      </c>
      <c r="EB580" s="36">
        <v>0</v>
      </c>
      <c r="EC580" s="36">
        <v>0</v>
      </c>
      <c r="ED580" s="36">
        <v>0</v>
      </c>
      <c r="EE580" s="36">
        <v>0</v>
      </c>
      <c r="EF580" s="36">
        <v>0</v>
      </c>
      <c r="EG580" s="36">
        <v>0</v>
      </c>
      <c r="EH580" s="36">
        <v>0</v>
      </c>
      <c r="EI580" s="36">
        <v>0</v>
      </c>
      <c r="EJ580" s="36">
        <v>0</v>
      </c>
      <c r="EK580" s="36">
        <v>0</v>
      </c>
      <c r="EL580" s="36">
        <v>0</v>
      </c>
      <c r="EM580" s="36">
        <v>0</v>
      </c>
      <c r="EN580" s="36">
        <v>0</v>
      </c>
      <c r="EO580" s="36">
        <v>0</v>
      </c>
      <c r="EP580" s="36">
        <v>0</v>
      </c>
      <c r="EQ580" s="36">
        <v>0</v>
      </c>
      <c r="ER580" s="36">
        <v>0</v>
      </c>
      <c r="ES580" s="36">
        <v>0</v>
      </c>
      <c r="ET580" s="36">
        <v>0</v>
      </c>
      <c r="EU580" s="36">
        <v>0</v>
      </c>
      <c r="EV580" s="36">
        <v>0</v>
      </c>
      <c r="EW580" s="36">
        <v>0</v>
      </c>
      <c r="EX580" s="36">
        <v>0</v>
      </c>
      <c r="EY580" s="36">
        <v>0</v>
      </c>
      <c r="EZ580" s="36">
        <v>0</v>
      </c>
      <c r="FA580" s="36">
        <v>0</v>
      </c>
      <c r="FB580" s="36">
        <v>0</v>
      </c>
      <c r="FC580" s="36">
        <v>0</v>
      </c>
      <c r="FD580" s="36">
        <v>0</v>
      </c>
      <c r="FE580" s="36">
        <v>0</v>
      </c>
      <c r="FF580" s="36">
        <v>0</v>
      </c>
      <c r="FG580" s="36">
        <v>0</v>
      </c>
      <c r="FH580" s="36">
        <v>0</v>
      </c>
      <c r="FI580" s="36">
        <v>0</v>
      </c>
      <c r="FJ580" s="36">
        <v>0</v>
      </c>
      <c r="FK580" s="36">
        <v>0</v>
      </c>
      <c r="FL580" s="36">
        <v>0</v>
      </c>
      <c r="FM580" s="36">
        <v>0</v>
      </c>
      <c r="FN580" s="36">
        <v>0</v>
      </c>
      <c r="FO580" s="36">
        <v>0</v>
      </c>
      <c r="FP580" s="36">
        <v>0</v>
      </c>
      <c r="FQ580" s="36">
        <v>2346545</v>
      </c>
      <c r="FR580" s="36">
        <v>0</v>
      </c>
      <c r="FS580" s="37"/>
      <c r="FT580" s="39">
        <f t="shared" si="305"/>
        <v>0</v>
      </c>
      <c r="FU580" s="39">
        <f t="shared" si="306"/>
        <v>1059</v>
      </c>
      <c r="FV580" s="39">
        <f t="shared" si="307"/>
        <v>0</v>
      </c>
      <c r="FW580" s="39">
        <f t="shared" si="308"/>
        <v>9734740</v>
      </c>
      <c r="FX580" s="39">
        <f t="shared" si="309"/>
        <v>0</v>
      </c>
      <c r="FY580" s="39">
        <f t="shared" si="310"/>
        <v>200794</v>
      </c>
      <c r="FZ580" s="39">
        <f t="shared" si="311"/>
        <v>0</v>
      </c>
      <c r="GA580" s="39">
        <f t="shared" si="312"/>
        <v>489148</v>
      </c>
      <c r="GB580" s="39">
        <f t="shared" si="313"/>
        <v>1924495</v>
      </c>
      <c r="GC580" s="39">
        <f t="shared" si="314"/>
        <v>0</v>
      </c>
      <c r="GD580" s="39">
        <f t="shared" si="315"/>
        <v>0</v>
      </c>
      <c r="GE580" s="39">
        <f t="shared" si="316"/>
        <v>0</v>
      </c>
      <c r="GF580" s="39">
        <f t="shared" si="303"/>
        <v>0</v>
      </c>
      <c r="GG580" s="39"/>
      <c r="GH580" s="39">
        <f t="shared" si="317"/>
        <v>0</v>
      </c>
      <c r="GI580" s="39">
        <f t="shared" si="318"/>
        <v>0</v>
      </c>
      <c r="GJ580" s="39">
        <f t="shared" si="304"/>
        <v>12350236</v>
      </c>
      <c r="GK580" s="39"/>
      <c r="GL580" s="39">
        <f t="shared" si="319"/>
        <v>0</v>
      </c>
      <c r="GM580" s="39"/>
      <c r="GN580" s="39">
        <f t="shared" si="283"/>
        <v>0</v>
      </c>
      <c r="GO580" s="40">
        <f t="shared" si="320"/>
        <v>2346545</v>
      </c>
      <c r="GP580" s="40">
        <f t="shared" si="321"/>
        <v>14696781</v>
      </c>
      <c r="GQ580" s="40">
        <f t="shared" si="322"/>
        <v>14696781</v>
      </c>
      <c r="GR580" s="39" t="str">
        <f>IFERROR(VLOOKUP(CONCATENATE(C580,R580,S580),'Clientes Afectados'!$L$4:$M$249,2,0),"NO")</f>
        <v>NO</v>
      </c>
      <c r="GS580" s="64">
        <f t="shared" si="323"/>
        <v>28</v>
      </c>
      <c r="GT580" s="39" t="e">
        <f>+IF(GS580&gt;#REF!,"SI","NO")</f>
        <v>#REF!</v>
      </c>
    </row>
    <row r="581" spans="1:202" x14ac:dyDescent="0.25">
      <c r="A581" s="35">
        <v>42705</v>
      </c>
      <c r="B581" s="36">
        <v>1594986</v>
      </c>
      <c r="C581" s="36">
        <v>1493531</v>
      </c>
      <c r="D581" s="36">
        <v>1493531</v>
      </c>
      <c r="E581" s="37" t="s">
        <v>277</v>
      </c>
      <c r="F581" s="37" t="s">
        <v>258</v>
      </c>
      <c r="G581" s="37" t="s">
        <v>278</v>
      </c>
      <c r="H581" s="85" t="s">
        <v>231</v>
      </c>
      <c r="I581" s="37" t="s">
        <v>262</v>
      </c>
      <c r="J581" s="37" t="s">
        <v>233</v>
      </c>
      <c r="K581" s="37" t="s">
        <v>234</v>
      </c>
      <c r="L581" s="37" t="s">
        <v>235</v>
      </c>
      <c r="M581" s="37" t="s">
        <v>279</v>
      </c>
      <c r="N581" s="37" t="s">
        <v>280</v>
      </c>
      <c r="O581" s="37" t="s">
        <v>241</v>
      </c>
      <c r="P581" s="37" t="s">
        <v>281</v>
      </c>
      <c r="Q581" s="37" t="s">
        <v>240</v>
      </c>
      <c r="R581" s="38">
        <v>42681</v>
      </c>
      <c r="S581" s="38">
        <v>42709</v>
      </c>
      <c r="T581" s="38">
        <v>42711</v>
      </c>
      <c r="U581" s="36">
        <v>187132481</v>
      </c>
      <c r="V581" s="36">
        <v>28011</v>
      </c>
      <c r="W581" s="36">
        <v>0</v>
      </c>
      <c r="X581" s="36">
        <v>4461</v>
      </c>
      <c r="Y581" s="36">
        <v>0</v>
      </c>
      <c r="Z581" s="36">
        <v>0</v>
      </c>
      <c r="AA581" s="36">
        <v>0</v>
      </c>
      <c r="AB581" s="36">
        <v>0</v>
      </c>
      <c r="AC581" s="36">
        <v>0</v>
      </c>
      <c r="AD581" s="36">
        <v>97</v>
      </c>
      <c r="AE581" s="36">
        <v>98</v>
      </c>
      <c r="AF581" s="36">
        <v>85</v>
      </c>
      <c r="AG581" s="36">
        <v>51</v>
      </c>
      <c r="AH581" s="36">
        <v>82079</v>
      </c>
      <c r="AI581" s="36">
        <v>1260</v>
      </c>
      <c r="AJ581" s="36">
        <v>0</v>
      </c>
      <c r="AK581" s="36">
        <v>2008722</v>
      </c>
      <c r="AL581" s="36">
        <v>0</v>
      </c>
      <c r="AM581" s="36">
        <v>0</v>
      </c>
      <c r="AN581" s="36">
        <v>0</v>
      </c>
      <c r="AO581" s="36">
        <v>0</v>
      </c>
      <c r="AP581" s="36">
        <v>0</v>
      </c>
      <c r="AQ581" s="36">
        <v>0</v>
      </c>
      <c r="AR581" s="36">
        <v>0</v>
      </c>
      <c r="AS581" s="36">
        <v>0</v>
      </c>
      <c r="AT581" s="36">
        <v>41433</v>
      </c>
      <c r="AU581" s="36">
        <v>0</v>
      </c>
      <c r="AV581" s="36">
        <v>0</v>
      </c>
      <c r="AW581" s="36">
        <v>0</v>
      </c>
      <c r="AX581" s="36">
        <v>0</v>
      </c>
      <c r="AY581" s="36">
        <v>60406</v>
      </c>
      <c r="AZ581" s="36">
        <v>295538</v>
      </c>
      <c r="BA581" s="36">
        <v>0</v>
      </c>
      <c r="BB581" s="36">
        <v>0</v>
      </c>
      <c r="BC581" s="36">
        <v>0</v>
      </c>
      <c r="BD581" s="36">
        <v>0</v>
      </c>
      <c r="BE581" s="36">
        <v>0</v>
      </c>
      <c r="BF581" s="36">
        <v>0</v>
      </c>
      <c r="BG581" s="36">
        <v>0</v>
      </c>
      <c r="BH581" s="36">
        <v>0</v>
      </c>
      <c r="BI581" s="36">
        <v>0</v>
      </c>
      <c r="BJ581" s="36">
        <v>0</v>
      </c>
      <c r="BK581" s="36">
        <v>0</v>
      </c>
      <c r="BL581" s="36">
        <v>0</v>
      </c>
      <c r="BM581" s="36">
        <v>0</v>
      </c>
      <c r="BN581" s="36">
        <v>0</v>
      </c>
      <c r="BO581" s="36">
        <v>0</v>
      </c>
      <c r="BP581" s="36">
        <v>0</v>
      </c>
      <c r="BQ581" s="36">
        <v>0</v>
      </c>
      <c r="BR581" s="36">
        <v>0</v>
      </c>
      <c r="BS581" s="36">
        <v>0</v>
      </c>
      <c r="BT581" s="36">
        <v>0</v>
      </c>
      <c r="BU581" s="36">
        <v>0</v>
      </c>
      <c r="BV581" s="36">
        <v>0</v>
      </c>
      <c r="BW581" s="36">
        <v>0</v>
      </c>
      <c r="BX581" s="36">
        <v>0</v>
      </c>
      <c r="BY581" s="36">
        <v>0</v>
      </c>
      <c r="BZ581" s="36">
        <v>0</v>
      </c>
      <c r="CA581" s="36">
        <v>0</v>
      </c>
      <c r="CB581" s="36">
        <v>0</v>
      </c>
      <c r="CC581" s="36">
        <v>0</v>
      </c>
      <c r="CD581" s="36">
        <v>2091965</v>
      </c>
      <c r="CE581" s="36">
        <v>2489438</v>
      </c>
      <c r="CF581" s="36">
        <v>0</v>
      </c>
      <c r="CG581" s="36">
        <v>397473</v>
      </c>
      <c r="CH581" s="36">
        <v>0</v>
      </c>
      <c r="CI581" s="36">
        <v>0</v>
      </c>
      <c r="CJ581" s="36">
        <v>0</v>
      </c>
      <c r="CK581" s="36">
        <v>0</v>
      </c>
      <c r="CL581" s="36">
        <v>397473</v>
      </c>
      <c r="CM581" s="36">
        <v>-2489438</v>
      </c>
      <c r="CN581" s="36">
        <v>0</v>
      </c>
      <c r="CO581" s="36">
        <v>0</v>
      </c>
      <c r="CP581" s="36">
        <v>0</v>
      </c>
      <c r="CQ581" s="36">
        <v>0</v>
      </c>
      <c r="CR581" s="36">
        <v>0</v>
      </c>
      <c r="CS581" s="36">
        <v>0</v>
      </c>
      <c r="CT581" s="36">
        <v>0</v>
      </c>
      <c r="CU581" s="36">
        <v>0</v>
      </c>
      <c r="CV581" s="36">
        <v>0</v>
      </c>
      <c r="CW581" s="36">
        <v>0</v>
      </c>
      <c r="CX581" s="36">
        <v>0</v>
      </c>
      <c r="CY581" s="36">
        <v>0</v>
      </c>
      <c r="CZ581" s="36">
        <v>0</v>
      </c>
      <c r="DA581" s="36">
        <v>0</v>
      </c>
      <c r="DB581" s="36">
        <v>0</v>
      </c>
      <c r="DC581" s="36">
        <v>0</v>
      </c>
      <c r="DD581" s="36">
        <v>0</v>
      </c>
      <c r="DE581" s="36">
        <v>-2489438</v>
      </c>
      <c r="DF581" s="36">
        <v>0</v>
      </c>
      <c r="DG581" s="36">
        <v>0</v>
      </c>
      <c r="DH581" s="36">
        <v>0</v>
      </c>
      <c r="DI581" s="36">
        <v>0</v>
      </c>
      <c r="DJ581" s="36">
        <v>0</v>
      </c>
      <c r="DK581" s="36">
        <v>0</v>
      </c>
      <c r="DL581" s="36">
        <v>0</v>
      </c>
      <c r="DM581" s="36">
        <v>0</v>
      </c>
      <c r="DN581" s="36">
        <v>0</v>
      </c>
      <c r="DO581" s="36">
        <v>0</v>
      </c>
      <c r="DP581" s="36">
        <v>0</v>
      </c>
      <c r="DQ581" s="36">
        <v>0</v>
      </c>
      <c r="DR581" s="36">
        <v>0</v>
      </c>
      <c r="DS581" s="36">
        <v>0</v>
      </c>
      <c r="DT581" s="36">
        <v>0</v>
      </c>
      <c r="DU581" s="36">
        <v>0</v>
      </c>
      <c r="DV581" s="36">
        <v>0</v>
      </c>
      <c r="DW581" s="36">
        <v>0</v>
      </c>
      <c r="DX581" s="36">
        <v>0</v>
      </c>
      <c r="DY581" s="36">
        <v>0</v>
      </c>
      <c r="DZ581" s="36">
        <v>0</v>
      </c>
      <c r="EA581" s="36">
        <v>0</v>
      </c>
      <c r="EB581" s="36">
        <v>0</v>
      </c>
      <c r="EC581" s="36">
        <v>0</v>
      </c>
      <c r="ED581" s="36">
        <v>0</v>
      </c>
      <c r="EE581" s="36">
        <v>0</v>
      </c>
      <c r="EF581" s="36">
        <v>0</v>
      </c>
      <c r="EG581" s="36">
        <v>0</v>
      </c>
      <c r="EH581" s="36">
        <v>0</v>
      </c>
      <c r="EI581" s="36">
        <v>0</v>
      </c>
      <c r="EJ581" s="36">
        <v>0</v>
      </c>
      <c r="EK581" s="36">
        <v>0</v>
      </c>
      <c r="EL581" s="36">
        <v>0</v>
      </c>
      <c r="EM581" s="36">
        <v>0</v>
      </c>
      <c r="EN581" s="36">
        <v>0</v>
      </c>
      <c r="EO581" s="36">
        <v>0</v>
      </c>
      <c r="EP581" s="36">
        <v>0</v>
      </c>
      <c r="EQ581" s="36">
        <v>0</v>
      </c>
      <c r="ER581" s="36">
        <v>0</v>
      </c>
      <c r="ES581" s="36">
        <v>0</v>
      </c>
      <c r="ET581" s="36">
        <v>0</v>
      </c>
      <c r="EU581" s="36">
        <v>0</v>
      </c>
      <c r="EV581" s="36">
        <v>0</v>
      </c>
      <c r="EW581" s="36">
        <v>0</v>
      </c>
      <c r="EX581" s="36">
        <v>0</v>
      </c>
      <c r="EY581" s="36">
        <v>0</v>
      </c>
      <c r="EZ581" s="36">
        <v>0</v>
      </c>
      <c r="FA581" s="36">
        <v>0</v>
      </c>
      <c r="FB581" s="36">
        <v>0</v>
      </c>
      <c r="FC581" s="36">
        <v>0</v>
      </c>
      <c r="FD581" s="36">
        <v>0</v>
      </c>
      <c r="FE581" s="36">
        <v>0</v>
      </c>
      <c r="FF581" s="36">
        <v>0</v>
      </c>
      <c r="FG581" s="36">
        <v>0</v>
      </c>
      <c r="FH581" s="36">
        <v>0</v>
      </c>
      <c r="FI581" s="36">
        <v>0</v>
      </c>
      <c r="FJ581" s="36">
        <v>0</v>
      </c>
      <c r="FK581" s="36">
        <v>0</v>
      </c>
      <c r="FL581" s="36">
        <v>0</v>
      </c>
      <c r="FM581" s="36">
        <v>0</v>
      </c>
      <c r="FN581" s="36">
        <v>0</v>
      </c>
      <c r="FO581" s="36">
        <v>0</v>
      </c>
      <c r="FP581" s="36">
        <v>0</v>
      </c>
      <c r="FQ581" s="36">
        <v>397473</v>
      </c>
      <c r="FR581" s="36">
        <v>0</v>
      </c>
      <c r="FS581" s="37"/>
      <c r="FT581" s="39">
        <f t="shared" si="305"/>
        <v>68974</v>
      </c>
      <c r="FU581" s="39">
        <f t="shared" si="306"/>
        <v>1059</v>
      </c>
      <c r="FV581" s="39">
        <f t="shared" si="307"/>
        <v>0</v>
      </c>
      <c r="FW581" s="39">
        <f t="shared" si="308"/>
        <v>1688002</v>
      </c>
      <c r="FX581" s="39">
        <f t="shared" si="309"/>
        <v>0</v>
      </c>
      <c r="FY581" s="39">
        <f t="shared" si="310"/>
        <v>34818</v>
      </c>
      <c r="FZ581" s="39">
        <f t="shared" si="311"/>
        <v>0</v>
      </c>
      <c r="GA581" s="39">
        <f t="shared" si="312"/>
        <v>50761</v>
      </c>
      <c r="GB581" s="39">
        <f t="shared" si="313"/>
        <v>248351</v>
      </c>
      <c r="GC581" s="39">
        <f t="shared" si="314"/>
        <v>0</v>
      </c>
      <c r="GD581" s="39">
        <f t="shared" si="315"/>
        <v>0</v>
      </c>
      <c r="GE581" s="39">
        <f t="shared" si="316"/>
        <v>0</v>
      </c>
      <c r="GF581" s="39">
        <f t="shared" si="303"/>
        <v>0</v>
      </c>
      <c r="GG581" s="39"/>
      <c r="GH581" s="39">
        <f t="shared" si="317"/>
        <v>0</v>
      </c>
      <c r="GI581" s="39">
        <f t="shared" si="318"/>
        <v>0</v>
      </c>
      <c r="GJ581" s="39">
        <f t="shared" si="304"/>
        <v>2091965</v>
      </c>
      <c r="GK581" s="39"/>
      <c r="GL581" s="39">
        <f t="shared" si="319"/>
        <v>0</v>
      </c>
      <c r="GM581" s="39"/>
      <c r="GN581" s="39">
        <f t="shared" si="283"/>
        <v>0</v>
      </c>
      <c r="GO581" s="40">
        <f t="shared" si="320"/>
        <v>397473</v>
      </c>
      <c r="GP581" s="40">
        <f t="shared" si="321"/>
        <v>2489438</v>
      </c>
      <c r="GQ581" s="40">
        <f t="shared" si="322"/>
        <v>2489438</v>
      </c>
      <c r="GR581" s="39" t="str">
        <f>IFERROR(VLOOKUP(CONCATENATE(C581,R581,S581),'Clientes Afectados'!$L$4:$M$249,2,0),"NO")</f>
        <v>NO</v>
      </c>
      <c r="GS581" s="64">
        <f t="shared" si="323"/>
        <v>28</v>
      </c>
      <c r="GT581" s="39" t="e">
        <f>+IF(GS581&gt;#REF!,"SI","NO")</f>
        <v>#REF!</v>
      </c>
    </row>
    <row r="582" spans="1:202" x14ac:dyDescent="0.25">
      <c r="A582" s="35">
        <v>42705</v>
      </c>
      <c r="B582" s="36">
        <v>1594986</v>
      </c>
      <c r="C582" s="36">
        <v>2510800</v>
      </c>
      <c r="D582" s="36">
        <v>2510800</v>
      </c>
      <c r="E582" s="37" t="s">
        <v>353</v>
      </c>
      <c r="F582" s="37" t="s">
        <v>305</v>
      </c>
      <c r="G582" s="37" t="s">
        <v>341</v>
      </c>
      <c r="H582" s="85" t="s">
        <v>231</v>
      </c>
      <c r="I582" s="37" t="s">
        <v>232</v>
      </c>
      <c r="J582" s="37" t="s">
        <v>233</v>
      </c>
      <c r="K582" s="37" t="s">
        <v>234</v>
      </c>
      <c r="L582" s="37" t="s">
        <v>235</v>
      </c>
      <c r="M582" s="37" t="s">
        <v>279</v>
      </c>
      <c r="N582" s="37" t="s">
        <v>330</v>
      </c>
      <c r="O582" s="37" t="s">
        <v>330</v>
      </c>
      <c r="P582" s="37" t="s">
        <v>239</v>
      </c>
      <c r="Q582" s="37" t="s">
        <v>240</v>
      </c>
      <c r="R582" s="38">
        <v>42681</v>
      </c>
      <c r="S582" s="38">
        <v>42709</v>
      </c>
      <c r="T582" s="38">
        <v>42711</v>
      </c>
      <c r="U582" s="36">
        <v>187132481</v>
      </c>
      <c r="V582" s="36">
        <v>73822</v>
      </c>
      <c r="W582" s="36">
        <v>0</v>
      </c>
      <c r="X582" s="36">
        <v>9548</v>
      </c>
      <c r="Y582" s="36">
        <v>0</v>
      </c>
      <c r="Z582" s="36">
        <v>0</v>
      </c>
      <c r="AA582" s="36">
        <v>0</v>
      </c>
      <c r="AB582" s="36">
        <v>0</v>
      </c>
      <c r="AC582" s="36">
        <v>0</v>
      </c>
      <c r="AD582" s="36">
        <v>209</v>
      </c>
      <c r="AE582" s="36">
        <v>215</v>
      </c>
      <c r="AF582" s="36">
        <v>209</v>
      </c>
      <c r="AG582" s="36">
        <v>168</v>
      </c>
      <c r="AH582" s="36">
        <v>0</v>
      </c>
      <c r="AI582" s="36">
        <v>1260</v>
      </c>
      <c r="AJ582" s="36">
        <v>0</v>
      </c>
      <c r="AK582" s="36">
        <v>5293916</v>
      </c>
      <c r="AL582" s="36">
        <v>0</v>
      </c>
      <c r="AM582" s="36">
        <v>0</v>
      </c>
      <c r="AN582" s="36">
        <v>0</v>
      </c>
      <c r="AO582" s="36">
        <v>0</v>
      </c>
      <c r="AP582" s="36">
        <v>0</v>
      </c>
      <c r="AQ582" s="36">
        <v>0</v>
      </c>
      <c r="AR582" s="36">
        <v>0</v>
      </c>
      <c r="AS582" s="36">
        <v>0</v>
      </c>
      <c r="AT582" s="36">
        <v>109196</v>
      </c>
      <c r="AU582" s="36">
        <v>0</v>
      </c>
      <c r="AV582" s="36">
        <v>0</v>
      </c>
      <c r="AW582" s="36">
        <v>0</v>
      </c>
      <c r="AX582" s="36">
        <v>0</v>
      </c>
      <c r="AY582" s="36">
        <v>132830</v>
      </c>
      <c r="AZ582" s="36">
        <v>964082</v>
      </c>
      <c r="BA582" s="36">
        <v>0</v>
      </c>
      <c r="BB582" s="36">
        <v>0</v>
      </c>
      <c r="BC582" s="36">
        <v>0</v>
      </c>
      <c r="BD582" s="36">
        <v>0</v>
      </c>
      <c r="BE582" s="36">
        <v>0</v>
      </c>
      <c r="BF582" s="36">
        <v>0</v>
      </c>
      <c r="BG582" s="36">
        <v>0</v>
      </c>
      <c r="BH582" s="36">
        <v>0</v>
      </c>
      <c r="BI582" s="36">
        <v>0</v>
      </c>
      <c r="BJ582" s="36">
        <v>0</v>
      </c>
      <c r="BK582" s="36">
        <v>0</v>
      </c>
      <c r="BL582" s="36">
        <v>0</v>
      </c>
      <c r="BM582" s="36">
        <v>0</v>
      </c>
      <c r="BN582" s="36">
        <v>0</v>
      </c>
      <c r="BO582" s="36">
        <v>0</v>
      </c>
      <c r="BP582" s="36">
        <v>0</v>
      </c>
      <c r="BQ582" s="36">
        <v>0</v>
      </c>
      <c r="BR582" s="36">
        <v>0</v>
      </c>
      <c r="BS582" s="36">
        <v>0</v>
      </c>
      <c r="BT582" s="36">
        <v>0</v>
      </c>
      <c r="BU582" s="36">
        <v>0</v>
      </c>
      <c r="BV582" s="36">
        <v>0</v>
      </c>
      <c r="BW582" s="36">
        <v>0</v>
      </c>
      <c r="BX582" s="36">
        <v>0</v>
      </c>
      <c r="BY582" s="36">
        <v>0</v>
      </c>
      <c r="BZ582" s="36">
        <v>0</v>
      </c>
      <c r="CA582" s="36">
        <v>0</v>
      </c>
      <c r="CB582" s="36">
        <v>0</v>
      </c>
      <c r="CC582" s="36">
        <v>0</v>
      </c>
      <c r="CD582" s="36">
        <v>5463264</v>
      </c>
      <c r="CE582" s="36">
        <v>6501284</v>
      </c>
      <c r="CF582" s="36">
        <v>0</v>
      </c>
      <c r="CG582" s="36">
        <v>1038020</v>
      </c>
      <c r="CH582" s="36">
        <v>0</v>
      </c>
      <c r="CI582" s="36">
        <v>0</v>
      </c>
      <c r="CJ582" s="36">
        <v>0</v>
      </c>
      <c r="CK582" s="36">
        <v>0</v>
      </c>
      <c r="CL582" s="36">
        <v>1038020</v>
      </c>
      <c r="CM582" s="36">
        <v>-6501284</v>
      </c>
      <c r="CN582" s="36">
        <v>0</v>
      </c>
      <c r="CO582" s="36">
        <v>0</v>
      </c>
      <c r="CP582" s="36">
        <v>0</v>
      </c>
      <c r="CQ582" s="36">
        <v>0</v>
      </c>
      <c r="CR582" s="36">
        <v>0</v>
      </c>
      <c r="CS582" s="36">
        <v>0</v>
      </c>
      <c r="CT582" s="36">
        <v>0</v>
      </c>
      <c r="CU582" s="36">
        <v>0</v>
      </c>
      <c r="CV582" s="36">
        <v>0</v>
      </c>
      <c r="CW582" s="36">
        <v>0</v>
      </c>
      <c r="CX582" s="36">
        <v>0</v>
      </c>
      <c r="CY582" s="36">
        <v>0</v>
      </c>
      <c r="CZ582" s="36">
        <v>0</v>
      </c>
      <c r="DA582" s="36">
        <v>0</v>
      </c>
      <c r="DB582" s="36">
        <v>0</v>
      </c>
      <c r="DC582" s="36">
        <v>0</v>
      </c>
      <c r="DD582" s="36">
        <v>0</v>
      </c>
      <c r="DE582" s="36">
        <v>-6501284</v>
      </c>
      <c r="DF582" s="36">
        <v>0</v>
      </c>
      <c r="DG582" s="36">
        <v>0</v>
      </c>
      <c r="DH582" s="36">
        <v>0</v>
      </c>
      <c r="DI582" s="36">
        <v>0</v>
      </c>
      <c r="DJ582" s="36">
        <v>0</v>
      </c>
      <c r="DK582" s="36">
        <v>0</v>
      </c>
      <c r="DL582" s="36">
        <v>0</v>
      </c>
      <c r="DM582" s="36">
        <v>0</v>
      </c>
      <c r="DN582" s="36">
        <v>0</v>
      </c>
      <c r="DO582" s="36">
        <v>0</v>
      </c>
      <c r="DP582" s="36">
        <v>0</v>
      </c>
      <c r="DQ582" s="36">
        <v>0</v>
      </c>
      <c r="DR582" s="36">
        <v>0</v>
      </c>
      <c r="DS582" s="36">
        <v>0</v>
      </c>
      <c r="DT582" s="36">
        <v>0</v>
      </c>
      <c r="DU582" s="36">
        <v>0</v>
      </c>
      <c r="DV582" s="36">
        <v>0</v>
      </c>
      <c r="DW582" s="36">
        <v>0</v>
      </c>
      <c r="DX582" s="36">
        <v>0</v>
      </c>
      <c r="DY582" s="36">
        <v>0</v>
      </c>
      <c r="DZ582" s="36">
        <v>0</v>
      </c>
      <c r="EA582" s="36">
        <v>0</v>
      </c>
      <c r="EB582" s="36">
        <v>0</v>
      </c>
      <c r="EC582" s="36">
        <v>0</v>
      </c>
      <c r="ED582" s="36">
        <v>0</v>
      </c>
      <c r="EE582" s="36">
        <v>0</v>
      </c>
      <c r="EF582" s="36">
        <v>0</v>
      </c>
      <c r="EG582" s="36">
        <v>0</v>
      </c>
      <c r="EH582" s="36">
        <v>0</v>
      </c>
      <c r="EI582" s="36">
        <v>0</v>
      </c>
      <c r="EJ582" s="36">
        <v>0</v>
      </c>
      <c r="EK582" s="36">
        <v>0</v>
      </c>
      <c r="EL582" s="36">
        <v>0</v>
      </c>
      <c r="EM582" s="36">
        <v>0</v>
      </c>
      <c r="EN582" s="36">
        <v>0</v>
      </c>
      <c r="EO582" s="36">
        <v>0</v>
      </c>
      <c r="EP582" s="36">
        <v>0</v>
      </c>
      <c r="EQ582" s="36">
        <v>0</v>
      </c>
      <c r="ER582" s="36">
        <v>0</v>
      </c>
      <c r="ES582" s="36">
        <v>0</v>
      </c>
      <c r="ET582" s="36">
        <v>0</v>
      </c>
      <c r="EU582" s="36">
        <v>0</v>
      </c>
      <c r="EV582" s="36">
        <v>0</v>
      </c>
      <c r="EW582" s="36">
        <v>0</v>
      </c>
      <c r="EX582" s="36">
        <v>0</v>
      </c>
      <c r="EY582" s="36">
        <v>0</v>
      </c>
      <c r="EZ582" s="36">
        <v>0</v>
      </c>
      <c r="FA582" s="36">
        <v>0</v>
      </c>
      <c r="FB582" s="36">
        <v>0</v>
      </c>
      <c r="FC582" s="36">
        <v>0</v>
      </c>
      <c r="FD582" s="36">
        <v>0</v>
      </c>
      <c r="FE582" s="36">
        <v>0</v>
      </c>
      <c r="FF582" s="36">
        <v>0</v>
      </c>
      <c r="FG582" s="36">
        <v>0</v>
      </c>
      <c r="FH582" s="36">
        <v>0</v>
      </c>
      <c r="FI582" s="36">
        <v>0</v>
      </c>
      <c r="FJ582" s="36">
        <v>0</v>
      </c>
      <c r="FK582" s="36">
        <v>0</v>
      </c>
      <c r="FL582" s="36">
        <v>0</v>
      </c>
      <c r="FM582" s="36">
        <v>0</v>
      </c>
      <c r="FN582" s="36">
        <v>0</v>
      </c>
      <c r="FO582" s="36">
        <v>0</v>
      </c>
      <c r="FP582" s="36">
        <v>0</v>
      </c>
      <c r="FQ582" s="36">
        <v>1038020</v>
      </c>
      <c r="FR582" s="36">
        <v>0</v>
      </c>
      <c r="FS582" s="37"/>
      <c r="FT582" s="39">
        <f t="shared" si="305"/>
        <v>0</v>
      </c>
      <c r="FU582" s="39">
        <f t="shared" si="306"/>
        <v>1059</v>
      </c>
      <c r="FV582" s="39">
        <f t="shared" si="307"/>
        <v>0</v>
      </c>
      <c r="FW582" s="39">
        <f t="shared" si="308"/>
        <v>4448669</v>
      </c>
      <c r="FX582" s="39">
        <f t="shared" si="309"/>
        <v>0</v>
      </c>
      <c r="FY582" s="39">
        <f t="shared" si="310"/>
        <v>91761</v>
      </c>
      <c r="FZ582" s="39">
        <f t="shared" si="311"/>
        <v>0</v>
      </c>
      <c r="GA582" s="39">
        <f t="shared" si="312"/>
        <v>111622</v>
      </c>
      <c r="GB582" s="39">
        <f t="shared" si="313"/>
        <v>810153</v>
      </c>
      <c r="GC582" s="39">
        <f t="shared" si="314"/>
        <v>0</v>
      </c>
      <c r="GD582" s="39">
        <f t="shared" si="315"/>
        <v>0</v>
      </c>
      <c r="GE582" s="39">
        <f t="shared" si="316"/>
        <v>0</v>
      </c>
      <c r="GF582" s="39">
        <f t="shared" si="303"/>
        <v>0</v>
      </c>
      <c r="GG582" s="39"/>
      <c r="GH582" s="39">
        <f t="shared" si="317"/>
        <v>0</v>
      </c>
      <c r="GI582" s="39">
        <f t="shared" si="318"/>
        <v>0</v>
      </c>
      <c r="GJ582" s="39">
        <f t="shared" si="304"/>
        <v>5463264</v>
      </c>
      <c r="GK582" s="39"/>
      <c r="GL582" s="39">
        <f t="shared" si="319"/>
        <v>0</v>
      </c>
      <c r="GM582" s="39"/>
      <c r="GN582" s="39">
        <f t="shared" si="283"/>
        <v>0</v>
      </c>
      <c r="GO582" s="40">
        <f t="shared" si="320"/>
        <v>1038020</v>
      </c>
      <c r="GP582" s="40">
        <f t="shared" si="321"/>
        <v>6501284</v>
      </c>
      <c r="GQ582" s="40">
        <f t="shared" si="322"/>
        <v>6501284</v>
      </c>
      <c r="GR582" s="39" t="str">
        <f>IFERROR(VLOOKUP(CONCATENATE(C582,R582,S582),'Clientes Afectados'!$L$4:$M$249,2,0),"NO")</f>
        <v>NO</v>
      </c>
      <c r="GS582" s="64">
        <f t="shared" si="323"/>
        <v>28</v>
      </c>
      <c r="GT582" s="39" t="e">
        <f>+IF(GS582&gt;#REF!,"SI","NO")</f>
        <v>#REF!</v>
      </c>
    </row>
    <row r="583" spans="1:202" x14ac:dyDescent="0.25">
      <c r="A583" s="35">
        <v>42705</v>
      </c>
      <c r="B583" s="36">
        <v>1594986</v>
      </c>
      <c r="C583" s="36">
        <v>2797207</v>
      </c>
      <c r="D583" s="36">
        <v>2797207</v>
      </c>
      <c r="E583" s="37" t="s">
        <v>282</v>
      </c>
      <c r="F583" s="37" t="s">
        <v>305</v>
      </c>
      <c r="G583" s="37" t="s">
        <v>284</v>
      </c>
      <c r="H583" s="85" t="s">
        <v>285</v>
      </c>
      <c r="I583" s="37" t="s">
        <v>286</v>
      </c>
      <c r="J583" s="37" t="s">
        <v>233</v>
      </c>
      <c r="K583" s="37" t="s">
        <v>234</v>
      </c>
      <c r="L583" s="37" t="s">
        <v>235</v>
      </c>
      <c r="M583" s="37" t="s">
        <v>245</v>
      </c>
      <c r="N583" s="37" t="s">
        <v>246</v>
      </c>
      <c r="O583" s="37" t="s">
        <v>246</v>
      </c>
      <c r="P583" s="37" t="s">
        <v>281</v>
      </c>
      <c r="Q583" s="37" t="s">
        <v>240</v>
      </c>
      <c r="R583" s="38">
        <v>42681</v>
      </c>
      <c r="S583" s="38">
        <v>42709</v>
      </c>
      <c r="T583" s="38">
        <v>42711</v>
      </c>
      <c r="U583" s="36">
        <v>187132481</v>
      </c>
      <c r="V583" s="36">
        <v>28342</v>
      </c>
      <c r="W583" s="36">
        <v>0</v>
      </c>
      <c r="X583" s="36">
        <v>8369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43</v>
      </c>
      <c r="AE583" s="36">
        <v>44</v>
      </c>
      <c r="AF583" s="36">
        <v>42</v>
      </c>
      <c r="AG583" s="36">
        <v>43</v>
      </c>
      <c r="AH583" s="36">
        <v>0</v>
      </c>
      <c r="AI583" s="36">
        <v>1260</v>
      </c>
      <c r="AJ583" s="36">
        <v>0</v>
      </c>
      <c r="AK583" s="36">
        <v>2141606</v>
      </c>
      <c r="AL583" s="36">
        <v>0</v>
      </c>
      <c r="AM583" s="36">
        <v>0</v>
      </c>
      <c r="AN583" s="36">
        <v>0</v>
      </c>
      <c r="AO583" s="36">
        <v>0</v>
      </c>
      <c r="AP583" s="36">
        <v>0</v>
      </c>
      <c r="AQ583" s="36">
        <v>0</v>
      </c>
      <c r="AR583" s="36">
        <v>0</v>
      </c>
      <c r="AS583" s="36">
        <v>0</v>
      </c>
      <c r="AT583" s="36">
        <v>41923</v>
      </c>
      <c r="AU583" s="36">
        <v>0</v>
      </c>
      <c r="AV583" s="36">
        <v>0</v>
      </c>
      <c r="AW583" s="36">
        <v>0</v>
      </c>
      <c r="AX583" s="36">
        <v>0</v>
      </c>
      <c r="AY583" s="36">
        <v>85233</v>
      </c>
      <c r="AZ583" s="36">
        <v>373155</v>
      </c>
      <c r="BA583" s="36">
        <v>0</v>
      </c>
      <c r="BB583" s="36">
        <v>0</v>
      </c>
      <c r="BC583" s="36">
        <v>0</v>
      </c>
      <c r="BD583" s="36">
        <v>0</v>
      </c>
      <c r="BE583" s="36">
        <v>0</v>
      </c>
      <c r="BF583" s="36">
        <v>0</v>
      </c>
      <c r="BG583" s="36">
        <v>0</v>
      </c>
      <c r="BH583" s="36">
        <v>0</v>
      </c>
      <c r="BI583" s="36">
        <v>0</v>
      </c>
      <c r="BJ583" s="36">
        <v>0</v>
      </c>
      <c r="BK583" s="36">
        <v>0</v>
      </c>
      <c r="BL583" s="36">
        <v>0</v>
      </c>
      <c r="BM583" s="36">
        <v>0</v>
      </c>
      <c r="BN583" s="36">
        <v>0</v>
      </c>
      <c r="BO583" s="36">
        <v>0</v>
      </c>
      <c r="BP583" s="36">
        <v>0</v>
      </c>
      <c r="BQ583" s="36">
        <v>0</v>
      </c>
      <c r="BR583" s="36">
        <v>0</v>
      </c>
      <c r="BS583" s="36">
        <v>0</v>
      </c>
      <c r="BT583" s="36">
        <v>0</v>
      </c>
      <c r="BU583" s="36">
        <v>0</v>
      </c>
      <c r="BV583" s="36">
        <v>0</v>
      </c>
      <c r="BW583" s="36">
        <v>0</v>
      </c>
      <c r="BX583" s="36">
        <v>0</v>
      </c>
      <c r="BY583" s="36">
        <v>0</v>
      </c>
      <c r="BZ583" s="36">
        <v>0</v>
      </c>
      <c r="CA583" s="36">
        <v>0</v>
      </c>
      <c r="CB583" s="36">
        <v>0</v>
      </c>
      <c r="CC583" s="36">
        <v>0</v>
      </c>
      <c r="CD583" s="36">
        <v>2221157</v>
      </c>
      <c r="CE583" s="36">
        <v>2643177</v>
      </c>
      <c r="CF583" s="36">
        <v>0</v>
      </c>
      <c r="CG583" s="36">
        <v>422020</v>
      </c>
      <c r="CH583" s="36">
        <v>0</v>
      </c>
      <c r="CI583" s="36">
        <v>0</v>
      </c>
      <c r="CJ583" s="36">
        <v>0</v>
      </c>
      <c r="CK583" s="36">
        <v>0</v>
      </c>
      <c r="CL583" s="36">
        <v>422020</v>
      </c>
      <c r="CM583" s="36">
        <v>-2643177</v>
      </c>
      <c r="CN583" s="36">
        <v>0</v>
      </c>
      <c r="CO583" s="36">
        <v>0</v>
      </c>
      <c r="CP583" s="36">
        <v>0</v>
      </c>
      <c r="CQ583" s="36">
        <v>0</v>
      </c>
      <c r="CR583" s="36">
        <v>0</v>
      </c>
      <c r="CS583" s="36">
        <v>0</v>
      </c>
      <c r="CT583" s="36">
        <v>0</v>
      </c>
      <c r="CU583" s="36">
        <v>0</v>
      </c>
      <c r="CV583" s="36">
        <v>0</v>
      </c>
      <c r="CW583" s="36">
        <v>0</v>
      </c>
      <c r="CX583" s="36">
        <v>0</v>
      </c>
      <c r="CY583" s="36">
        <v>0</v>
      </c>
      <c r="CZ583" s="36">
        <v>0</v>
      </c>
      <c r="DA583" s="36">
        <v>0</v>
      </c>
      <c r="DB583" s="36">
        <v>0</v>
      </c>
      <c r="DC583" s="36">
        <v>0</v>
      </c>
      <c r="DD583" s="36">
        <v>0</v>
      </c>
      <c r="DE583" s="36">
        <v>-2643177</v>
      </c>
      <c r="DF583" s="36">
        <v>0</v>
      </c>
      <c r="DG583" s="36">
        <v>0</v>
      </c>
      <c r="DH583" s="36">
        <v>0</v>
      </c>
      <c r="DI583" s="36">
        <v>0</v>
      </c>
      <c r="DJ583" s="36">
        <v>0</v>
      </c>
      <c r="DK583" s="36">
        <v>0</v>
      </c>
      <c r="DL583" s="36">
        <v>0</v>
      </c>
      <c r="DM583" s="36">
        <v>0</v>
      </c>
      <c r="DN583" s="36">
        <v>0</v>
      </c>
      <c r="DO583" s="36">
        <v>0</v>
      </c>
      <c r="DP583" s="36">
        <v>0</v>
      </c>
      <c r="DQ583" s="36">
        <v>0</v>
      </c>
      <c r="DR583" s="36">
        <v>0</v>
      </c>
      <c r="DS583" s="36">
        <v>0</v>
      </c>
      <c r="DT583" s="36">
        <v>0</v>
      </c>
      <c r="DU583" s="36">
        <v>0</v>
      </c>
      <c r="DV583" s="36">
        <v>0</v>
      </c>
      <c r="DW583" s="36">
        <v>0</v>
      </c>
      <c r="DX583" s="36">
        <v>0</v>
      </c>
      <c r="DY583" s="36">
        <v>0</v>
      </c>
      <c r="DZ583" s="36">
        <v>0</v>
      </c>
      <c r="EA583" s="36">
        <v>0</v>
      </c>
      <c r="EB583" s="36">
        <v>0</v>
      </c>
      <c r="EC583" s="36">
        <v>0</v>
      </c>
      <c r="ED583" s="36">
        <v>0</v>
      </c>
      <c r="EE583" s="36">
        <v>0</v>
      </c>
      <c r="EF583" s="36">
        <v>0</v>
      </c>
      <c r="EG583" s="36">
        <v>0</v>
      </c>
      <c r="EH583" s="36">
        <v>0</v>
      </c>
      <c r="EI583" s="36">
        <v>0</v>
      </c>
      <c r="EJ583" s="36">
        <v>0</v>
      </c>
      <c r="EK583" s="36">
        <v>0</v>
      </c>
      <c r="EL583" s="36">
        <v>0</v>
      </c>
      <c r="EM583" s="36">
        <v>0</v>
      </c>
      <c r="EN583" s="36">
        <v>0</v>
      </c>
      <c r="EO583" s="36">
        <v>0</v>
      </c>
      <c r="EP583" s="36">
        <v>0</v>
      </c>
      <c r="EQ583" s="36">
        <v>0</v>
      </c>
      <c r="ER583" s="36">
        <v>0</v>
      </c>
      <c r="ES583" s="36">
        <v>0</v>
      </c>
      <c r="ET583" s="36">
        <v>0</v>
      </c>
      <c r="EU583" s="36">
        <v>0</v>
      </c>
      <c r="EV583" s="36">
        <v>0</v>
      </c>
      <c r="EW583" s="36">
        <v>0</v>
      </c>
      <c r="EX583" s="36">
        <v>0</v>
      </c>
      <c r="EY583" s="36">
        <v>0</v>
      </c>
      <c r="EZ583" s="36">
        <v>0</v>
      </c>
      <c r="FA583" s="36">
        <v>0</v>
      </c>
      <c r="FB583" s="36">
        <v>0</v>
      </c>
      <c r="FC583" s="36">
        <v>0</v>
      </c>
      <c r="FD583" s="36">
        <v>0</v>
      </c>
      <c r="FE583" s="36">
        <v>0</v>
      </c>
      <c r="FF583" s="36">
        <v>0</v>
      </c>
      <c r="FG583" s="36">
        <v>0</v>
      </c>
      <c r="FH583" s="36">
        <v>0</v>
      </c>
      <c r="FI583" s="36">
        <v>0</v>
      </c>
      <c r="FJ583" s="36">
        <v>0</v>
      </c>
      <c r="FK583" s="36">
        <v>0</v>
      </c>
      <c r="FL583" s="36">
        <v>0</v>
      </c>
      <c r="FM583" s="36">
        <v>0</v>
      </c>
      <c r="FN583" s="36">
        <v>0</v>
      </c>
      <c r="FO583" s="36">
        <v>0</v>
      </c>
      <c r="FP583" s="36">
        <v>0</v>
      </c>
      <c r="FQ583" s="36">
        <v>422020</v>
      </c>
      <c r="FR583" s="36">
        <v>0</v>
      </c>
      <c r="FS583" s="37"/>
      <c r="FT583" s="39">
        <f t="shared" si="305"/>
        <v>0</v>
      </c>
      <c r="FU583" s="39">
        <f t="shared" si="306"/>
        <v>1059</v>
      </c>
      <c r="FV583" s="39">
        <f t="shared" si="307"/>
        <v>0</v>
      </c>
      <c r="FW583" s="39">
        <f t="shared" si="308"/>
        <v>1799669</v>
      </c>
      <c r="FX583" s="39">
        <f t="shared" si="309"/>
        <v>0</v>
      </c>
      <c r="FY583" s="39">
        <f t="shared" si="310"/>
        <v>35229</v>
      </c>
      <c r="FZ583" s="39">
        <f t="shared" si="311"/>
        <v>0</v>
      </c>
      <c r="GA583" s="39">
        <f t="shared" si="312"/>
        <v>71624</v>
      </c>
      <c r="GB583" s="39">
        <f t="shared" si="313"/>
        <v>313576</v>
      </c>
      <c r="GC583" s="39">
        <f t="shared" si="314"/>
        <v>0</v>
      </c>
      <c r="GD583" s="39">
        <f t="shared" si="315"/>
        <v>0</v>
      </c>
      <c r="GE583" s="39">
        <f t="shared" si="316"/>
        <v>0</v>
      </c>
      <c r="GF583" s="39">
        <f t="shared" si="303"/>
        <v>0</v>
      </c>
      <c r="GG583" s="39"/>
      <c r="GH583" s="39">
        <f t="shared" si="317"/>
        <v>0</v>
      </c>
      <c r="GI583" s="39">
        <f t="shared" si="318"/>
        <v>0</v>
      </c>
      <c r="GJ583" s="39">
        <f t="shared" si="304"/>
        <v>2221157</v>
      </c>
      <c r="GK583" s="39"/>
      <c r="GL583" s="39">
        <f t="shared" si="319"/>
        <v>0</v>
      </c>
      <c r="GM583" s="39"/>
      <c r="GN583" s="39">
        <f t="shared" si="283"/>
        <v>0</v>
      </c>
      <c r="GO583" s="40">
        <f t="shared" si="320"/>
        <v>422020</v>
      </c>
      <c r="GP583" s="40">
        <f t="shared" si="321"/>
        <v>2643177</v>
      </c>
      <c r="GQ583" s="40">
        <f t="shared" si="322"/>
        <v>2643177</v>
      </c>
      <c r="GR583" s="39" t="str">
        <f>IFERROR(VLOOKUP(CONCATENATE(C583,R583,S583),'Clientes Afectados'!$L$4:$M$249,2,0),"NO")</f>
        <v>NO</v>
      </c>
      <c r="GS583" s="64">
        <f t="shared" si="323"/>
        <v>28</v>
      </c>
      <c r="GT583" s="39" t="e">
        <f>+IF(GS583&gt;#REF!,"SI","NO")</f>
        <v>#REF!</v>
      </c>
    </row>
    <row r="584" spans="1:202" x14ac:dyDescent="0.25">
      <c r="A584" s="35">
        <v>42675</v>
      </c>
      <c r="B584" s="36">
        <v>1594986</v>
      </c>
      <c r="C584" s="36">
        <v>532954</v>
      </c>
      <c r="D584" s="36">
        <v>532954</v>
      </c>
      <c r="E584" s="37" t="s">
        <v>342</v>
      </c>
      <c r="F584" s="37" t="s">
        <v>229</v>
      </c>
      <c r="G584" s="37" t="s">
        <v>309</v>
      </c>
      <c r="H584" s="85" t="s">
        <v>231</v>
      </c>
      <c r="I584" s="37" t="s">
        <v>310</v>
      </c>
      <c r="J584" s="37" t="s">
        <v>233</v>
      </c>
      <c r="K584" s="37" t="s">
        <v>234</v>
      </c>
      <c r="L584" s="37" t="s">
        <v>235</v>
      </c>
      <c r="M584" s="37" t="s">
        <v>311</v>
      </c>
      <c r="N584" s="37" t="s">
        <v>236</v>
      </c>
      <c r="O584" s="37" t="s">
        <v>236</v>
      </c>
      <c r="P584" s="37" t="s">
        <v>239</v>
      </c>
      <c r="Q584" s="37" t="s">
        <v>240</v>
      </c>
      <c r="R584" s="38">
        <v>42648</v>
      </c>
      <c r="S584" s="38">
        <v>42681</v>
      </c>
      <c r="T584" s="38">
        <v>42682</v>
      </c>
      <c r="U584" s="36">
        <v>185300132</v>
      </c>
      <c r="V584" s="36">
        <v>55285</v>
      </c>
      <c r="W584" s="36">
        <v>0</v>
      </c>
      <c r="X584" s="36">
        <v>12168</v>
      </c>
      <c r="Y584" s="36">
        <v>0</v>
      </c>
      <c r="Z584" s="36">
        <v>0</v>
      </c>
      <c r="AA584" s="36">
        <v>0</v>
      </c>
      <c r="AB584" s="36">
        <v>0</v>
      </c>
      <c r="AC584" s="36">
        <v>0</v>
      </c>
      <c r="AD584" s="36">
        <v>163</v>
      </c>
      <c r="AE584" s="36">
        <v>259</v>
      </c>
      <c r="AF584" s="36">
        <v>163</v>
      </c>
      <c r="AG584" s="36">
        <v>209</v>
      </c>
      <c r="AH584" s="36">
        <v>119737</v>
      </c>
      <c r="AI584" s="36">
        <v>1258</v>
      </c>
      <c r="AJ584" s="36">
        <v>0</v>
      </c>
      <c r="AK584" s="36">
        <v>3964592</v>
      </c>
      <c r="AL584" s="36">
        <v>0</v>
      </c>
      <c r="AM584" s="36">
        <v>0</v>
      </c>
      <c r="AN584" s="36">
        <v>0</v>
      </c>
      <c r="AO584" s="36">
        <v>0</v>
      </c>
      <c r="AP584" s="36">
        <v>0</v>
      </c>
      <c r="AQ584" s="36">
        <v>0</v>
      </c>
      <c r="AR584" s="36">
        <v>0</v>
      </c>
      <c r="AS584" s="36">
        <v>0</v>
      </c>
      <c r="AT584" s="36">
        <v>81776</v>
      </c>
      <c r="AU584" s="36">
        <v>0</v>
      </c>
      <c r="AV584" s="36">
        <v>0</v>
      </c>
      <c r="AW584" s="36">
        <v>0</v>
      </c>
      <c r="AX584" s="36">
        <v>0</v>
      </c>
      <c r="AY584" s="36">
        <v>159392</v>
      </c>
      <c r="AZ584" s="36">
        <v>1201716</v>
      </c>
      <c r="BA584" s="36">
        <v>0</v>
      </c>
      <c r="BB584" s="36">
        <v>0</v>
      </c>
      <c r="BC584" s="36">
        <v>0</v>
      </c>
      <c r="BD584" s="36">
        <v>0</v>
      </c>
      <c r="BE584" s="36">
        <v>0</v>
      </c>
      <c r="BF584" s="36">
        <v>0</v>
      </c>
      <c r="BG584" s="36">
        <v>0</v>
      </c>
      <c r="BH584" s="36">
        <v>0</v>
      </c>
      <c r="BI584" s="36">
        <v>0</v>
      </c>
      <c r="BJ584" s="36">
        <v>0</v>
      </c>
      <c r="BK584" s="36">
        <v>0</v>
      </c>
      <c r="BL584" s="36">
        <v>0</v>
      </c>
      <c r="BM584" s="36">
        <v>0</v>
      </c>
      <c r="BN584" s="36">
        <v>0</v>
      </c>
      <c r="BO584" s="36">
        <v>0</v>
      </c>
      <c r="BP584" s="36">
        <v>0</v>
      </c>
      <c r="BQ584" s="36">
        <v>0</v>
      </c>
      <c r="BR584" s="36">
        <v>0</v>
      </c>
      <c r="BS584" s="36">
        <v>0</v>
      </c>
      <c r="BT584" s="36">
        <v>0</v>
      </c>
      <c r="BU584" s="36">
        <v>0</v>
      </c>
      <c r="BV584" s="36">
        <v>0</v>
      </c>
      <c r="BW584" s="36">
        <v>0</v>
      </c>
      <c r="BX584" s="36">
        <v>0</v>
      </c>
      <c r="BY584" s="36">
        <v>0</v>
      </c>
      <c r="BZ584" s="36">
        <v>0</v>
      </c>
      <c r="CA584" s="36">
        <v>0</v>
      </c>
      <c r="CB584" s="36">
        <v>0</v>
      </c>
      <c r="CC584" s="36">
        <v>0</v>
      </c>
      <c r="CD584" s="36">
        <v>4645773</v>
      </c>
      <c r="CE584" s="36">
        <v>5528470</v>
      </c>
      <c r="CF584" s="36">
        <v>0</v>
      </c>
      <c r="CG584" s="36">
        <v>882697</v>
      </c>
      <c r="CH584" s="36">
        <v>0</v>
      </c>
      <c r="CI584" s="36">
        <v>0</v>
      </c>
      <c r="CJ584" s="36">
        <v>0</v>
      </c>
      <c r="CK584" s="36">
        <v>0</v>
      </c>
      <c r="CL584" s="36">
        <v>882697</v>
      </c>
      <c r="CM584" s="36">
        <v>-5528470</v>
      </c>
      <c r="CN584" s="36">
        <v>0</v>
      </c>
      <c r="CO584" s="36">
        <v>0</v>
      </c>
      <c r="CP584" s="36">
        <v>0</v>
      </c>
      <c r="CQ584" s="36">
        <v>0</v>
      </c>
      <c r="CR584" s="36">
        <v>0</v>
      </c>
      <c r="CS584" s="36">
        <v>0</v>
      </c>
      <c r="CT584" s="36">
        <v>0</v>
      </c>
      <c r="CU584" s="36">
        <v>0</v>
      </c>
      <c r="CV584" s="36">
        <v>0</v>
      </c>
      <c r="CW584" s="36">
        <v>0</v>
      </c>
      <c r="CX584" s="36">
        <v>0</v>
      </c>
      <c r="CY584" s="36">
        <v>0</v>
      </c>
      <c r="CZ584" s="36">
        <v>0</v>
      </c>
      <c r="DA584" s="36">
        <v>0</v>
      </c>
      <c r="DB584" s="36">
        <v>0</v>
      </c>
      <c r="DC584" s="36">
        <v>0</v>
      </c>
      <c r="DD584" s="36">
        <v>0</v>
      </c>
      <c r="DE584" s="36">
        <v>-5528470</v>
      </c>
      <c r="DF584" s="36">
        <v>0</v>
      </c>
      <c r="DG584" s="36">
        <v>0</v>
      </c>
      <c r="DH584" s="36">
        <v>0</v>
      </c>
      <c r="DI584" s="36">
        <v>0</v>
      </c>
      <c r="DJ584" s="36">
        <v>0</v>
      </c>
      <c r="DK584" s="36">
        <v>0</v>
      </c>
      <c r="DL584" s="36">
        <v>0</v>
      </c>
      <c r="DM584" s="36">
        <v>0</v>
      </c>
      <c r="DN584" s="36">
        <v>0</v>
      </c>
      <c r="DO584" s="36">
        <v>0</v>
      </c>
      <c r="DP584" s="36">
        <v>0</v>
      </c>
      <c r="DQ584" s="36">
        <v>0</v>
      </c>
      <c r="DR584" s="36">
        <v>0</v>
      </c>
      <c r="DS584" s="36">
        <v>0</v>
      </c>
      <c r="DT584" s="36">
        <v>0</v>
      </c>
      <c r="DU584" s="36">
        <v>0</v>
      </c>
      <c r="DV584" s="36">
        <v>0</v>
      </c>
      <c r="DW584" s="36">
        <v>0</v>
      </c>
      <c r="DX584" s="36">
        <v>0</v>
      </c>
      <c r="DY584" s="36">
        <v>0</v>
      </c>
      <c r="DZ584" s="36">
        <v>0</v>
      </c>
      <c r="EA584" s="36">
        <v>0</v>
      </c>
      <c r="EB584" s="36">
        <v>0</v>
      </c>
      <c r="EC584" s="36">
        <v>0</v>
      </c>
      <c r="ED584" s="36">
        <v>0</v>
      </c>
      <c r="EE584" s="36">
        <v>0</v>
      </c>
      <c r="EF584" s="36">
        <v>0</v>
      </c>
      <c r="EG584" s="36">
        <v>0</v>
      </c>
      <c r="EH584" s="36">
        <v>0</v>
      </c>
      <c r="EI584" s="36">
        <v>0</v>
      </c>
      <c r="EJ584" s="36">
        <v>0</v>
      </c>
      <c r="EK584" s="36">
        <v>0</v>
      </c>
      <c r="EL584" s="36">
        <v>0</v>
      </c>
      <c r="EM584" s="36">
        <v>0</v>
      </c>
      <c r="EN584" s="36">
        <v>0</v>
      </c>
      <c r="EO584" s="36">
        <v>0</v>
      </c>
      <c r="EP584" s="36">
        <v>0</v>
      </c>
      <c r="EQ584" s="36">
        <v>0</v>
      </c>
      <c r="ER584" s="36">
        <v>0</v>
      </c>
      <c r="ES584" s="36">
        <v>0</v>
      </c>
      <c r="ET584" s="36">
        <v>0</v>
      </c>
      <c r="EU584" s="36">
        <v>0</v>
      </c>
      <c r="EV584" s="36">
        <v>0</v>
      </c>
      <c r="EW584" s="36">
        <v>0</v>
      </c>
      <c r="EX584" s="36">
        <v>0</v>
      </c>
      <c r="EY584" s="36">
        <v>0</v>
      </c>
      <c r="EZ584" s="36">
        <v>0</v>
      </c>
      <c r="FA584" s="36">
        <v>0</v>
      </c>
      <c r="FB584" s="36">
        <v>0</v>
      </c>
      <c r="FC584" s="36">
        <v>0</v>
      </c>
      <c r="FD584" s="36">
        <v>0</v>
      </c>
      <c r="FE584" s="36">
        <v>0</v>
      </c>
      <c r="FF584" s="36">
        <v>0</v>
      </c>
      <c r="FG584" s="36">
        <v>0</v>
      </c>
      <c r="FH584" s="36">
        <v>0</v>
      </c>
      <c r="FI584" s="36">
        <v>0</v>
      </c>
      <c r="FJ584" s="36">
        <v>0</v>
      </c>
      <c r="FK584" s="36">
        <v>0</v>
      </c>
      <c r="FL584" s="36">
        <v>0</v>
      </c>
      <c r="FM584" s="36">
        <v>0</v>
      </c>
      <c r="FN584" s="36">
        <v>0</v>
      </c>
      <c r="FO584" s="36">
        <v>0</v>
      </c>
      <c r="FP584" s="36">
        <v>0</v>
      </c>
      <c r="FQ584" s="36">
        <v>882697</v>
      </c>
      <c r="FR584" s="36">
        <v>0</v>
      </c>
      <c r="FS584" s="37"/>
      <c r="FT584" s="39">
        <f t="shared" si="305"/>
        <v>100619</v>
      </c>
      <c r="FU584" s="39">
        <f t="shared" si="306"/>
        <v>1057</v>
      </c>
      <c r="FV584" s="39">
        <f t="shared" si="307"/>
        <v>0</v>
      </c>
      <c r="FW584" s="39">
        <f t="shared" si="308"/>
        <v>3331590</v>
      </c>
      <c r="FX584" s="39">
        <f t="shared" si="309"/>
        <v>0</v>
      </c>
      <c r="FY584" s="39">
        <f t="shared" si="310"/>
        <v>68719</v>
      </c>
      <c r="FZ584" s="39">
        <f t="shared" si="311"/>
        <v>0</v>
      </c>
      <c r="GA584" s="39">
        <f t="shared" si="312"/>
        <v>133943</v>
      </c>
      <c r="GB584" s="39">
        <f t="shared" si="313"/>
        <v>1009845</v>
      </c>
      <c r="GC584" s="39">
        <f t="shared" si="314"/>
        <v>0</v>
      </c>
      <c r="GD584" s="39">
        <f t="shared" si="315"/>
        <v>0</v>
      </c>
      <c r="GE584" s="39">
        <f t="shared" si="316"/>
        <v>0</v>
      </c>
      <c r="GF584" s="39">
        <f t="shared" si="303"/>
        <v>0</v>
      </c>
      <c r="GG584" s="39"/>
      <c r="GH584" s="39">
        <f t="shared" si="317"/>
        <v>0</v>
      </c>
      <c r="GI584" s="39">
        <f t="shared" si="318"/>
        <v>0</v>
      </c>
      <c r="GJ584" s="39">
        <f t="shared" si="304"/>
        <v>4645773</v>
      </c>
      <c r="GK584" s="39"/>
      <c r="GL584" s="39">
        <f t="shared" si="319"/>
        <v>0</v>
      </c>
      <c r="GM584" s="39"/>
      <c r="GN584" s="39">
        <f t="shared" si="283"/>
        <v>0</v>
      </c>
      <c r="GO584" s="40">
        <f t="shared" si="320"/>
        <v>882697</v>
      </c>
      <c r="GP584" s="40">
        <f t="shared" si="321"/>
        <v>5528470</v>
      </c>
      <c r="GQ584" s="40">
        <f t="shared" si="322"/>
        <v>5528470</v>
      </c>
      <c r="GR584" s="39" t="str">
        <f>IFERROR(VLOOKUP(CONCATENATE(C584,R584,S584),'Clientes Afectados'!$L$4:$M$249,2,0),"NO")</f>
        <v>NO</v>
      </c>
      <c r="GS584" s="64">
        <f t="shared" si="323"/>
        <v>33</v>
      </c>
      <c r="GT584" s="39" t="e">
        <f>+IF(GS584&gt;#REF!,"SI","NO")</f>
        <v>#REF!</v>
      </c>
    </row>
    <row r="585" spans="1:202" x14ac:dyDescent="0.25">
      <c r="A585" s="35">
        <v>42675</v>
      </c>
      <c r="B585" s="36">
        <v>1594986</v>
      </c>
      <c r="C585" s="36">
        <v>532986</v>
      </c>
      <c r="D585" s="36">
        <v>532986</v>
      </c>
      <c r="E585" s="37" t="s">
        <v>343</v>
      </c>
      <c r="F585" s="37" t="s">
        <v>258</v>
      </c>
      <c r="G585" s="37" t="s">
        <v>313</v>
      </c>
      <c r="H585" s="85" t="s">
        <v>231</v>
      </c>
      <c r="I585" s="37" t="s">
        <v>262</v>
      </c>
      <c r="J585" s="37" t="s">
        <v>233</v>
      </c>
      <c r="K585" s="37" t="s">
        <v>234</v>
      </c>
      <c r="L585" s="37" t="s">
        <v>235</v>
      </c>
      <c r="M585" s="37" t="s">
        <v>245</v>
      </c>
      <c r="N585" s="37" t="s">
        <v>246</v>
      </c>
      <c r="O585" s="37" t="s">
        <v>246</v>
      </c>
      <c r="P585" s="37" t="s">
        <v>239</v>
      </c>
      <c r="Q585" s="37" t="s">
        <v>240</v>
      </c>
      <c r="R585" s="38">
        <v>42648</v>
      </c>
      <c r="S585" s="38">
        <v>42681</v>
      </c>
      <c r="T585" s="38">
        <v>42682</v>
      </c>
      <c r="U585" s="36">
        <v>185300132</v>
      </c>
      <c r="V585" s="36">
        <v>123194</v>
      </c>
      <c r="W585" s="36">
        <v>0</v>
      </c>
      <c r="X585" s="36">
        <v>45866</v>
      </c>
      <c r="Y585" s="36">
        <v>0</v>
      </c>
      <c r="Z585" s="36">
        <v>0</v>
      </c>
      <c r="AA585" s="36">
        <v>0</v>
      </c>
      <c r="AB585" s="36">
        <v>0</v>
      </c>
      <c r="AC585" s="36">
        <v>0</v>
      </c>
      <c r="AD585" s="36">
        <v>326</v>
      </c>
      <c r="AE585" s="36">
        <v>324</v>
      </c>
      <c r="AF585" s="36">
        <v>252</v>
      </c>
      <c r="AG585" s="36">
        <v>247</v>
      </c>
      <c r="AH585" s="36">
        <v>64446</v>
      </c>
      <c r="AI585" s="36">
        <v>1258</v>
      </c>
      <c r="AJ585" s="36">
        <v>0</v>
      </c>
      <c r="AK585" s="36">
        <v>8834476</v>
      </c>
      <c r="AL585" s="36">
        <v>0</v>
      </c>
      <c r="AM585" s="36">
        <v>0</v>
      </c>
      <c r="AN585" s="36">
        <v>0</v>
      </c>
      <c r="AO585" s="36">
        <v>0</v>
      </c>
      <c r="AP585" s="36">
        <v>0</v>
      </c>
      <c r="AQ585" s="36">
        <v>0</v>
      </c>
      <c r="AR585" s="36">
        <v>0</v>
      </c>
      <c r="AS585" s="36">
        <v>0</v>
      </c>
      <c r="AT585" s="36">
        <v>182225</v>
      </c>
      <c r="AU585" s="36">
        <v>0</v>
      </c>
      <c r="AV585" s="36">
        <v>0</v>
      </c>
      <c r="AW585" s="36">
        <v>0</v>
      </c>
      <c r="AX585" s="36">
        <v>0</v>
      </c>
      <c r="AY585" s="36">
        <v>199010</v>
      </c>
      <c r="AZ585" s="36">
        <v>1416820</v>
      </c>
      <c r="BA585" s="36">
        <v>0</v>
      </c>
      <c r="BB585" s="36">
        <v>0</v>
      </c>
      <c r="BC585" s="36">
        <v>0</v>
      </c>
      <c r="BD585" s="36">
        <v>0</v>
      </c>
      <c r="BE585" s="36">
        <v>0</v>
      </c>
      <c r="BF585" s="36">
        <v>0</v>
      </c>
      <c r="BG585" s="36">
        <v>0</v>
      </c>
      <c r="BH585" s="36">
        <v>0</v>
      </c>
      <c r="BI585" s="36">
        <v>0</v>
      </c>
      <c r="BJ585" s="36">
        <v>0</v>
      </c>
      <c r="BK585" s="36">
        <v>0</v>
      </c>
      <c r="BL585" s="36">
        <v>0</v>
      </c>
      <c r="BM585" s="36">
        <v>0</v>
      </c>
      <c r="BN585" s="36">
        <v>0</v>
      </c>
      <c r="BO585" s="36">
        <v>0</v>
      </c>
      <c r="BP585" s="36">
        <v>0</v>
      </c>
      <c r="BQ585" s="36">
        <v>0</v>
      </c>
      <c r="BR585" s="36">
        <v>0</v>
      </c>
      <c r="BS585" s="36">
        <v>0</v>
      </c>
      <c r="BT585" s="36">
        <v>0</v>
      </c>
      <c r="BU585" s="36">
        <v>0</v>
      </c>
      <c r="BV585" s="36">
        <v>0</v>
      </c>
      <c r="BW585" s="36">
        <v>0</v>
      </c>
      <c r="BX585" s="36">
        <v>0</v>
      </c>
      <c r="BY585" s="36">
        <v>0</v>
      </c>
      <c r="BZ585" s="36">
        <v>0</v>
      </c>
      <c r="CA585" s="36">
        <v>0</v>
      </c>
      <c r="CB585" s="36">
        <v>0</v>
      </c>
      <c r="CC585" s="36">
        <v>0</v>
      </c>
      <c r="CD585" s="36">
        <v>8990112</v>
      </c>
      <c r="CE585" s="36">
        <v>10698233</v>
      </c>
      <c r="CF585" s="36">
        <v>0</v>
      </c>
      <c r="CG585" s="36">
        <v>1708121</v>
      </c>
      <c r="CH585" s="36">
        <v>0</v>
      </c>
      <c r="CI585" s="36">
        <v>0</v>
      </c>
      <c r="CJ585" s="36">
        <v>0</v>
      </c>
      <c r="CK585" s="36">
        <v>0</v>
      </c>
      <c r="CL585" s="36">
        <v>1708121</v>
      </c>
      <c r="CM585" s="36">
        <v>-10698233</v>
      </c>
      <c r="CN585" s="36">
        <v>0</v>
      </c>
      <c r="CO585" s="36">
        <v>0</v>
      </c>
      <c r="CP585" s="36">
        <v>0</v>
      </c>
      <c r="CQ585" s="36">
        <v>0</v>
      </c>
      <c r="CR585" s="36">
        <v>0</v>
      </c>
      <c r="CS585" s="36">
        <v>0</v>
      </c>
      <c r="CT585" s="36">
        <v>0</v>
      </c>
      <c r="CU585" s="36">
        <v>0</v>
      </c>
      <c r="CV585" s="36">
        <v>0</v>
      </c>
      <c r="CW585" s="36">
        <v>0</v>
      </c>
      <c r="CX585" s="36">
        <v>0</v>
      </c>
      <c r="CY585" s="36">
        <v>0</v>
      </c>
      <c r="CZ585" s="36">
        <v>0</v>
      </c>
      <c r="DA585" s="36">
        <v>0</v>
      </c>
      <c r="DB585" s="36">
        <v>0</v>
      </c>
      <c r="DC585" s="36">
        <v>0</v>
      </c>
      <c r="DD585" s="36">
        <v>0</v>
      </c>
      <c r="DE585" s="36">
        <v>-10698233</v>
      </c>
      <c r="DF585" s="36">
        <v>0</v>
      </c>
      <c r="DG585" s="36">
        <v>0</v>
      </c>
      <c r="DH585" s="36">
        <v>0</v>
      </c>
      <c r="DI585" s="36">
        <v>0</v>
      </c>
      <c r="DJ585" s="36">
        <v>0</v>
      </c>
      <c r="DK585" s="36">
        <v>0</v>
      </c>
      <c r="DL585" s="36">
        <v>0</v>
      </c>
      <c r="DM585" s="36">
        <v>0</v>
      </c>
      <c r="DN585" s="36">
        <v>0</v>
      </c>
      <c r="DO585" s="36">
        <v>0</v>
      </c>
      <c r="DP585" s="36">
        <v>0</v>
      </c>
      <c r="DQ585" s="36">
        <v>0</v>
      </c>
      <c r="DR585" s="36">
        <v>0</v>
      </c>
      <c r="DS585" s="36">
        <v>0</v>
      </c>
      <c r="DT585" s="36">
        <v>0</v>
      </c>
      <c r="DU585" s="36">
        <v>0</v>
      </c>
      <c r="DV585" s="36">
        <v>0</v>
      </c>
      <c r="DW585" s="36">
        <v>0</v>
      </c>
      <c r="DX585" s="36">
        <v>0</v>
      </c>
      <c r="DY585" s="36">
        <v>0</v>
      </c>
      <c r="DZ585" s="36">
        <v>0</v>
      </c>
      <c r="EA585" s="36">
        <v>0</v>
      </c>
      <c r="EB585" s="36">
        <v>0</v>
      </c>
      <c r="EC585" s="36">
        <v>0</v>
      </c>
      <c r="ED585" s="36">
        <v>0</v>
      </c>
      <c r="EE585" s="36">
        <v>0</v>
      </c>
      <c r="EF585" s="36">
        <v>0</v>
      </c>
      <c r="EG585" s="36">
        <v>0</v>
      </c>
      <c r="EH585" s="36">
        <v>0</v>
      </c>
      <c r="EI585" s="36">
        <v>0</v>
      </c>
      <c r="EJ585" s="36">
        <v>0</v>
      </c>
      <c r="EK585" s="36">
        <v>0</v>
      </c>
      <c r="EL585" s="36">
        <v>0</v>
      </c>
      <c r="EM585" s="36">
        <v>0</v>
      </c>
      <c r="EN585" s="36">
        <v>0</v>
      </c>
      <c r="EO585" s="36">
        <v>0</v>
      </c>
      <c r="EP585" s="36">
        <v>0</v>
      </c>
      <c r="EQ585" s="36">
        <v>0</v>
      </c>
      <c r="ER585" s="36">
        <v>0</v>
      </c>
      <c r="ES585" s="36">
        <v>0</v>
      </c>
      <c r="ET585" s="36">
        <v>0</v>
      </c>
      <c r="EU585" s="36">
        <v>0</v>
      </c>
      <c r="EV585" s="36">
        <v>0</v>
      </c>
      <c r="EW585" s="36">
        <v>0</v>
      </c>
      <c r="EX585" s="36">
        <v>0</v>
      </c>
      <c r="EY585" s="36">
        <v>0</v>
      </c>
      <c r="EZ585" s="36">
        <v>0</v>
      </c>
      <c r="FA585" s="36">
        <v>0</v>
      </c>
      <c r="FB585" s="36">
        <v>0</v>
      </c>
      <c r="FC585" s="36">
        <v>0</v>
      </c>
      <c r="FD585" s="36">
        <v>0</v>
      </c>
      <c r="FE585" s="36">
        <v>0</v>
      </c>
      <c r="FF585" s="36">
        <v>0</v>
      </c>
      <c r="FG585" s="36">
        <v>0</v>
      </c>
      <c r="FH585" s="36">
        <v>0</v>
      </c>
      <c r="FI585" s="36">
        <v>0</v>
      </c>
      <c r="FJ585" s="36">
        <v>0</v>
      </c>
      <c r="FK585" s="36">
        <v>0</v>
      </c>
      <c r="FL585" s="36">
        <v>0</v>
      </c>
      <c r="FM585" s="36">
        <v>0</v>
      </c>
      <c r="FN585" s="36">
        <v>0</v>
      </c>
      <c r="FO585" s="36">
        <v>0</v>
      </c>
      <c r="FP585" s="36">
        <v>0</v>
      </c>
      <c r="FQ585" s="36">
        <v>1708121</v>
      </c>
      <c r="FR585" s="36">
        <v>0</v>
      </c>
      <c r="FS585" s="37"/>
      <c r="FT585" s="39">
        <f t="shared" si="305"/>
        <v>54156</v>
      </c>
      <c r="FU585" s="39">
        <f t="shared" si="306"/>
        <v>1057</v>
      </c>
      <c r="FV585" s="39">
        <f t="shared" si="307"/>
        <v>0</v>
      </c>
      <c r="FW585" s="39">
        <f t="shared" si="308"/>
        <v>7423929</v>
      </c>
      <c r="FX585" s="39">
        <f t="shared" si="309"/>
        <v>0</v>
      </c>
      <c r="FY585" s="39">
        <f t="shared" si="310"/>
        <v>153130</v>
      </c>
      <c r="FZ585" s="39">
        <f t="shared" si="311"/>
        <v>0</v>
      </c>
      <c r="GA585" s="39">
        <f t="shared" si="312"/>
        <v>167235</v>
      </c>
      <c r="GB585" s="39">
        <f t="shared" si="313"/>
        <v>1190605</v>
      </c>
      <c r="GC585" s="39">
        <f t="shared" si="314"/>
        <v>0</v>
      </c>
      <c r="GD585" s="39">
        <f t="shared" si="315"/>
        <v>0</v>
      </c>
      <c r="GE585" s="39">
        <f t="shared" si="316"/>
        <v>0</v>
      </c>
      <c r="GF585" s="39">
        <f t="shared" si="303"/>
        <v>0</v>
      </c>
      <c r="GG585" s="39"/>
      <c r="GH585" s="39">
        <f t="shared" si="317"/>
        <v>0</v>
      </c>
      <c r="GI585" s="39">
        <f t="shared" si="318"/>
        <v>0</v>
      </c>
      <c r="GJ585" s="39">
        <f t="shared" si="304"/>
        <v>8990112</v>
      </c>
      <c r="GK585" s="39"/>
      <c r="GL585" s="39">
        <f t="shared" si="319"/>
        <v>0</v>
      </c>
      <c r="GM585" s="39"/>
      <c r="GN585" s="39">
        <f t="shared" si="283"/>
        <v>0</v>
      </c>
      <c r="GO585" s="40">
        <f t="shared" si="320"/>
        <v>1708121</v>
      </c>
      <c r="GP585" s="40">
        <f t="shared" si="321"/>
        <v>10698233</v>
      </c>
      <c r="GQ585" s="40">
        <f t="shared" si="322"/>
        <v>10698233</v>
      </c>
      <c r="GR585" s="39" t="str">
        <f>IFERROR(VLOOKUP(CONCATENATE(C585,R585,S585),'Clientes Afectados'!$L$4:$M$249,2,0),"NO")</f>
        <v>NO</v>
      </c>
      <c r="GS585" s="64">
        <f t="shared" si="323"/>
        <v>33</v>
      </c>
      <c r="GT585" s="39" t="e">
        <f>+IF(GS585&gt;#REF!,"SI","NO")</f>
        <v>#REF!</v>
      </c>
    </row>
    <row r="586" spans="1:202" x14ac:dyDescent="0.25">
      <c r="A586" s="35">
        <v>42675</v>
      </c>
      <c r="B586" s="36">
        <v>1594986</v>
      </c>
      <c r="C586" s="36">
        <v>532990</v>
      </c>
      <c r="D586" s="36">
        <v>532990</v>
      </c>
      <c r="E586" s="37" t="s">
        <v>344</v>
      </c>
      <c r="F586" s="37" t="s">
        <v>229</v>
      </c>
      <c r="G586" s="37" t="s">
        <v>315</v>
      </c>
      <c r="H586" s="85" t="s">
        <v>231</v>
      </c>
      <c r="I586" s="37" t="s">
        <v>232</v>
      </c>
      <c r="J586" s="37" t="s">
        <v>233</v>
      </c>
      <c r="K586" s="37" t="s">
        <v>234</v>
      </c>
      <c r="L586" s="37" t="s">
        <v>235</v>
      </c>
      <c r="M586" s="37" t="s">
        <v>236</v>
      </c>
      <c r="N586" s="37" t="s">
        <v>316</v>
      </c>
      <c r="O586" s="37" t="s">
        <v>316</v>
      </c>
      <c r="P586" s="37" t="s">
        <v>239</v>
      </c>
      <c r="Q586" s="37" t="s">
        <v>240</v>
      </c>
      <c r="R586" s="38">
        <v>42648</v>
      </c>
      <c r="S586" s="38">
        <v>42681</v>
      </c>
      <c r="T586" s="38">
        <v>42682</v>
      </c>
      <c r="U586" s="36">
        <v>185300132</v>
      </c>
      <c r="V586" s="36">
        <v>139387</v>
      </c>
      <c r="W586" s="36">
        <v>0</v>
      </c>
      <c r="X586" s="36">
        <v>41074</v>
      </c>
      <c r="Y586" s="36">
        <v>0</v>
      </c>
      <c r="Z586" s="36">
        <v>0</v>
      </c>
      <c r="AA586" s="36">
        <v>0</v>
      </c>
      <c r="AB586" s="36">
        <v>0</v>
      </c>
      <c r="AC586" s="36">
        <v>0</v>
      </c>
      <c r="AD586" s="36">
        <v>293</v>
      </c>
      <c r="AE586" s="36">
        <v>327</v>
      </c>
      <c r="AF586" s="36">
        <v>289</v>
      </c>
      <c r="AG586" s="36">
        <v>294</v>
      </c>
      <c r="AH586" s="36">
        <v>119737</v>
      </c>
      <c r="AI586" s="36">
        <v>1258</v>
      </c>
      <c r="AJ586" s="36">
        <v>0</v>
      </c>
      <c r="AK586" s="36">
        <v>9995706</v>
      </c>
      <c r="AL586" s="36">
        <v>0</v>
      </c>
      <c r="AM586" s="36">
        <v>0</v>
      </c>
      <c r="AN586" s="36">
        <v>0</v>
      </c>
      <c r="AO586" s="36">
        <v>0</v>
      </c>
      <c r="AP586" s="36">
        <v>0</v>
      </c>
      <c r="AQ586" s="36">
        <v>0</v>
      </c>
      <c r="AR586" s="36">
        <v>0</v>
      </c>
      <c r="AS586" s="36">
        <v>0</v>
      </c>
      <c r="AT586" s="36">
        <v>206177</v>
      </c>
      <c r="AU586" s="36">
        <v>0</v>
      </c>
      <c r="AV586" s="36">
        <v>0</v>
      </c>
      <c r="AW586" s="36">
        <v>0</v>
      </c>
      <c r="AX586" s="36">
        <v>0</v>
      </c>
      <c r="AY586" s="36">
        <v>201160</v>
      </c>
      <c r="AZ586" s="36">
        <v>1689286</v>
      </c>
      <c r="BA586" s="36">
        <v>0</v>
      </c>
      <c r="BB586" s="36">
        <v>0</v>
      </c>
      <c r="BC586" s="36">
        <v>0</v>
      </c>
      <c r="BD586" s="36">
        <v>0</v>
      </c>
      <c r="BE586" s="36">
        <v>0</v>
      </c>
      <c r="BF586" s="36">
        <v>0</v>
      </c>
      <c r="BG586" s="36">
        <v>0</v>
      </c>
      <c r="BH586" s="36">
        <v>0</v>
      </c>
      <c r="BI586" s="36">
        <v>0</v>
      </c>
      <c r="BJ586" s="36">
        <v>0</v>
      </c>
      <c r="BK586" s="36">
        <v>0</v>
      </c>
      <c r="BL586" s="36">
        <v>0</v>
      </c>
      <c r="BM586" s="36">
        <v>0</v>
      </c>
      <c r="BN586" s="36">
        <v>0</v>
      </c>
      <c r="BO586" s="36">
        <v>0</v>
      </c>
      <c r="BP586" s="36">
        <v>0</v>
      </c>
      <c r="BQ586" s="36">
        <v>0</v>
      </c>
      <c r="BR586" s="36">
        <v>0</v>
      </c>
      <c r="BS586" s="36">
        <v>0</v>
      </c>
      <c r="BT586" s="36">
        <v>0</v>
      </c>
      <c r="BU586" s="36">
        <v>0</v>
      </c>
      <c r="BV586" s="36">
        <v>0</v>
      </c>
      <c r="BW586" s="36">
        <v>0</v>
      </c>
      <c r="BX586" s="36">
        <v>0</v>
      </c>
      <c r="BY586" s="36">
        <v>0</v>
      </c>
      <c r="BZ586" s="36">
        <v>0</v>
      </c>
      <c r="CA586" s="36">
        <v>0</v>
      </c>
      <c r="CB586" s="36">
        <v>0</v>
      </c>
      <c r="CC586" s="36">
        <v>0</v>
      </c>
      <c r="CD586" s="36">
        <v>10263297</v>
      </c>
      <c r="CE586" s="36">
        <v>12213323</v>
      </c>
      <c r="CF586" s="36">
        <v>0</v>
      </c>
      <c r="CG586" s="36">
        <v>1950026</v>
      </c>
      <c r="CH586" s="36">
        <v>0</v>
      </c>
      <c r="CI586" s="36">
        <v>0</v>
      </c>
      <c r="CJ586" s="36">
        <v>0</v>
      </c>
      <c r="CK586" s="36">
        <v>0</v>
      </c>
      <c r="CL586" s="36">
        <v>1950026</v>
      </c>
      <c r="CM586" s="36">
        <v>-12213323</v>
      </c>
      <c r="CN586" s="36">
        <v>0</v>
      </c>
      <c r="CO586" s="36">
        <v>0</v>
      </c>
      <c r="CP586" s="36">
        <v>0</v>
      </c>
      <c r="CQ586" s="36">
        <v>0</v>
      </c>
      <c r="CR586" s="36">
        <v>0</v>
      </c>
      <c r="CS586" s="36">
        <v>0</v>
      </c>
      <c r="CT586" s="36">
        <v>0</v>
      </c>
      <c r="CU586" s="36">
        <v>0</v>
      </c>
      <c r="CV586" s="36">
        <v>0</v>
      </c>
      <c r="CW586" s="36">
        <v>0</v>
      </c>
      <c r="CX586" s="36">
        <v>0</v>
      </c>
      <c r="CY586" s="36">
        <v>0</v>
      </c>
      <c r="CZ586" s="36">
        <v>0</v>
      </c>
      <c r="DA586" s="36">
        <v>0</v>
      </c>
      <c r="DB586" s="36">
        <v>0</v>
      </c>
      <c r="DC586" s="36">
        <v>0</v>
      </c>
      <c r="DD586" s="36">
        <v>0</v>
      </c>
      <c r="DE586" s="36">
        <v>-12213323</v>
      </c>
      <c r="DF586" s="36">
        <v>0</v>
      </c>
      <c r="DG586" s="36">
        <v>0</v>
      </c>
      <c r="DH586" s="36">
        <v>0</v>
      </c>
      <c r="DI586" s="36">
        <v>0</v>
      </c>
      <c r="DJ586" s="36">
        <v>0</v>
      </c>
      <c r="DK586" s="36">
        <v>0</v>
      </c>
      <c r="DL586" s="36">
        <v>0</v>
      </c>
      <c r="DM586" s="36">
        <v>0</v>
      </c>
      <c r="DN586" s="36">
        <v>0</v>
      </c>
      <c r="DO586" s="36">
        <v>0</v>
      </c>
      <c r="DP586" s="36">
        <v>0</v>
      </c>
      <c r="DQ586" s="36">
        <v>0</v>
      </c>
      <c r="DR586" s="36">
        <v>0</v>
      </c>
      <c r="DS586" s="36">
        <v>0</v>
      </c>
      <c r="DT586" s="36">
        <v>0</v>
      </c>
      <c r="DU586" s="36">
        <v>0</v>
      </c>
      <c r="DV586" s="36">
        <v>0</v>
      </c>
      <c r="DW586" s="36">
        <v>0</v>
      </c>
      <c r="DX586" s="36">
        <v>0</v>
      </c>
      <c r="DY586" s="36">
        <v>0</v>
      </c>
      <c r="DZ586" s="36">
        <v>0</v>
      </c>
      <c r="EA586" s="36">
        <v>0</v>
      </c>
      <c r="EB586" s="36">
        <v>0</v>
      </c>
      <c r="EC586" s="36">
        <v>0</v>
      </c>
      <c r="ED586" s="36">
        <v>0</v>
      </c>
      <c r="EE586" s="36">
        <v>0</v>
      </c>
      <c r="EF586" s="36">
        <v>0</v>
      </c>
      <c r="EG586" s="36">
        <v>0</v>
      </c>
      <c r="EH586" s="36">
        <v>0</v>
      </c>
      <c r="EI586" s="36">
        <v>0</v>
      </c>
      <c r="EJ586" s="36">
        <v>0</v>
      </c>
      <c r="EK586" s="36">
        <v>0</v>
      </c>
      <c r="EL586" s="36">
        <v>0</v>
      </c>
      <c r="EM586" s="36">
        <v>0</v>
      </c>
      <c r="EN586" s="36">
        <v>0</v>
      </c>
      <c r="EO586" s="36">
        <v>0</v>
      </c>
      <c r="EP586" s="36">
        <v>0</v>
      </c>
      <c r="EQ586" s="36">
        <v>0</v>
      </c>
      <c r="ER586" s="36">
        <v>0</v>
      </c>
      <c r="ES586" s="36">
        <v>0</v>
      </c>
      <c r="ET586" s="36">
        <v>0</v>
      </c>
      <c r="EU586" s="36">
        <v>0</v>
      </c>
      <c r="EV586" s="36">
        <v>0</v>
      </c>
      <c r="EW586" s="36">
        <v>0</v>
      </c>
      <c r="EX586" s="36">
        <v>0</v>
      </c>
      <c r="EY586" s="36">
        <v>0</v>
      </c>
      <c r="EZ586" s="36">
        <v>0</v>
      </c>
      <c r="FA586" s="36">
        <v>0</v>
      </c>
      <c r="FB586" s="36">
        <v>0</v>
      </c>
      <c r="FC586" s="36">
        <v>0</v>
      </c>
      <c r="FD586" s="36">
        <v>0</v>
      </c>
      <c r="FE586" s="36">
        <v>0</v>
      </c>
      <c r="FF586" s="36">
        <v>0</v>
      </c>
      <c r="FG586" s="36">
        <v>0</v>
      </c>
      <c r="FH586" s="36">
        <v>0</v>
      </c>
      <c r="FI586" s="36">
        <v>0</v>
      </c>
      <c r="FJ586" s="36">
        <v>0</v>
      </c>
      <c r="FK586" s="36">
        <v>0</v>
      </c>
      <c r="FL586" s="36">
        <v>0</v>
      </c>
      <c r="FM586" s="36">
        <v>0</v>
      </c>
      <c r="FN586" s="36">
        <v>0</v>
      </c>
      <c r="FO586" s="36">
        <v>0</v>
      </c>
      <c r="FP586" s="36">
        <v>0</v>
      </c>
      <c r="FQ586" s="36">
        <v>1950026</v>
      </c>
      <c r="FR586" s="36">
        <v>0</v>
      </c>
      <c r="FS586" s="37"/>
      <c r="FT586" s="39">
        <f t="shared" si="305"/>
        <v>100619</v>
      </c>
      <c r="FU586" s="39">
        <f t="shared" si="306"/>
        <v>1057</v>
      </c>
      <c r="FV586" s="39">
        <f t="shared" si="307"/>
        <v>0</v>
      </c>
      <c r="FW586" s="39">
        <f t="shared" si="308"/>
        <v>8399753</v>
      </c>
      <c r="FX586" s="39">
        <f t="shared" si="309"/>
        <v>0</v>
      </c>
      <c r="FY586" s="39">
        <f t="shared" si="310"/>
        <v>173258</v>
      </c>
      <c r="FZ586" s="39">
        <f t="shared" si="311"/>
        <v>0</v>
      </c>
      <c r="GA586" s="39">
        <f t="shared" si="312"/>
        <v>169042</v>
      </c>
      <c r="GB586" s="39">
        <f t="shared" si="313"/>
        <v>1419568</v>
      </c>
      <c r="GC586" s="39">
        <f t="shared" si="314"/>
        <v>0</v>
      </c>
      <c r="GD586" s="39">
        <f t="shared" si="315"/>
        <v>0</v>
      </c>
      <c r="GE586" s="39">
        <f t="shared" si="316"/>
        <v>0</v>
      </c>
      <c r="GF586" s="39">
        <f t="shared" si="303"/>
        <v>0</v>
      </c>
      <c r="GG586" s="39"/>
      <c r="GH586" s="39">
        <f t="shared" si="317"/>
        <v>0</v>
      </c>
      <c r="GI586" s="39">
        <f t="shared" si="318"/>
        <v>0</v>
      </c>
      <c r="GJ586" s="39">
        <f t="shared" si="304"/>
        <v>10263297</v>
      </c>
      <c r="GK586" s="39"/>
      <c r="GL586" s="39">
        <f t="shared" si="319"/>
        <v>0</v>
      </c>
      <c r="GM586" s="39"/>
      <c r="GN586" s="39">
        <f t="shared" si="283"/>
        <v>0</v>
      </c>
      <c r="GO586" s="40">
        <f t="shared" si="320"/>
        <v>1950026</v>
      </c>
      <c r="GP586" s="40">
        <f t="shared" si="321"/>
        <v>12213323</v>
      </c>
      <c r="GQ586" s="40">
        <f t="shared" si="322"/>
        <v>12213323</v>
      </c>
      <c r="GR586" s="39" t="str">
        <f>IFERROR(VLOOKUP(CONCATENATE(C586,R586,S586),'Clientes Afectados'!$L$4:$M$249,2,0),"NO")</f>
        <v>NO</v>
      </c>
      <c r="GS586" s="64">
        <f t="shared" si="323"/>
        <v>33</v>
      </c>
      <c r="GT586" s="39" t="e">
        <f>+IF(GS586&gt;#REF!,"SI","NO")</f>
        <v>#REF!</v>
      </c>
    </row>
    <row r="587" spans="1:202" x14ac:dyDescent="0.25">
      <c r="A587" s="35">
        <v>42675</v>
      </c>
      <c r="B587" s="36">
        <v>1594986</v>
      </c>
      <c r="C587" s="36">
        <v>532998</v>
      </c>
      <c r="D587" s="36">
        <v>532998</v>
      </c>
      <c r="E587" s="37" t="s">
        <v>228</v>
      </c>
      <c r="F587" s="37" t="s">
        <v>229</v>
      </c>
      <c r="G587" s="37" t="s">
        <v>230</v>
      </c>
      <c r="H587" s="85" t="s">
        <v>231</v>
      </c>
      <c r="I587" s="37" t="s">
        <v>232</v>
      </c>
      <c r="J587" s="37" t="s">
        <v>233</v>
      </c>
      <c r="K587" s="37" t="s">
        <v>234</v>
      </c>
      <c r="L587" s="37" t="s">
        <v>235</v>
      </c>
      <c r="M587" s="37" t="s">
        <v>236</v>
      </c>
      <c r="N587" s="37" t="s">
        <v>237</v>
      </c>
      <c r="O587" s="37" t="s">
        <v>306</v>
      </c>
      <c r="P587" s="37" t="s">
        <v>239</v>
      </c>
      <c r="Q587" s="37" t="s">
        <v>240</v>
      </c>
      <c r="R587" s="38">
        <v>42648</v>
      </c>
      <c r="S587" s="38">
        <v>42681</v>
      </c>
      <c r="T587" s="38">
        <v>42682</v>
      </c>
      <c r="U587" s="36">
        <v>185300132</v>
      </c>
      <c r="V587" s="36">
        <v>38500</v>
      </c>
      <c r="W587" s="36">
        <v>0</v>
      </c>
      <c r="X587" s="36">
        <v>5385</v>
      </c>
      <c r="Y587" s="36">
        <v>0</v>
      </c>
      <c r="Z587" s="36">
        <v>0</v>
      </c>
      <c r="AA587" s="36">
        <v>0</v>
      </c>
      <c r="AB587" s="36">
        <v>0</v>
      </c>
      <c r="AC587" s="36">
        <v>0</v>
      </c>
      <c r="AD587" s="36">
        <v>60</v>
      </c>
      <c r="AE587" s="36">
        <v>62</v>
      </c>
      <c r="AF587" s="36">
        <v>60</v>
      </c>
      <c r="AG587" s="36">
        <v>61</v>
      </c>
      <c r="AH587" s="36">
        <v>145000</v>
      </c>
      <c r="AI587" s="36">
        <v>1258</v>
      </c>
      <c r="AJ587" s="36">
        <v>0</v>
      </c>
      <c r="AK587" s="36">
        <v>2760908</v>
      </c>
      <c r="AL587" s="36">
        <v>0</v>
      </c>
      <c r="AM587" s="36">
        <v>0</v>
      </c>
      <c r="AN587" s="36">
        <v>0</v>
      </c>
      <c r="AO587" s="36">
        <v>0</v>
      </c>
      <c r="AP587" s="36">
        <v>0</v>
      </c>
      <c r="AQ587" s="36">
        <v>0</v>
      </c>
      <c r="AR587" s="36">
        <v>0</v>
      </c>
      <c r="AS587" s="36">
        <v>0</v>
      </c>
      <c r="AT587" s="36">
        <v>56949</v>
      </c>
      <c r="AU587" s="36">
        <v>0</v>
      </c>
      <c r="AV587" s="36">
        <v>0</v>
      </c>
      <c r="AW587" s="36">
        <v>0</v>
      </c>
      <c r="AX587" s="36">
        <v>0</v>
      </c>
      <c r="AY587" s="36">
        <v>38082</v>
      </c>
      <c r="AZ587" s="36">
        <v>349903</v>
      </c>
      <c r="BA587" s="36">
        <v>0</v>
      </c>
      <c r="BB587" s="36">
        <v>0</v>
      </c>
      <c r="BC587" s="36">
        <v>0</v>
      </c>
      <c r="BD587" s="36">
        <v>0</v>
      </c>
      <c r="BE587" s="36">
        <v>0</v>
      </c>
      <c r="BF587" s="36">
        <v>0</v>
      </c>
      <c r="BG587" s="36">
        <v>0</v>
      </c>
      <c r="BH587" s="36">
        <v>0</v>
      </c>
      <c r="BI587" s="36">
        <v>0</v>
      </c>
      <c r="BJ587" s="36">
        <v>0</v>
      </c>
      <c r="BK587" s="36">
        <v>0</v>
      </c>
      <c r="BL587" s="36">
        <v>0</v>
      </c>
      <c r="BM587" s="36">
        <v>0</v>
      </c>
      <c r="BN587" s="36">
        <v>0</v>
      </c>
      <c r="BO587" s="36">
        <v>0</v>
      </c>
      <c r="BP587" s="36">
        <v>0</v>
      </c>
      <c r="BQ587" s="36">
        <v>0</v>
      </c>
      <c r="BR587" s="36">
        <v>0</v>
      </c>
      <c r="BS587" s="36">
        <v>0</v>
      </c>
      <c r="BT587" s="36">
        <v>0</v>
      </c>
      <c r="BU587" s="36">
        <v>0</v>
      </c>
      <c r="BV587" s="36">
        <v>0</v>
      </c>
      <c r="BW587" s="36">
        <v>0</v>
      </c>
      <c r="BX587" s="36">
        <v>0</v>
      </c>
      <c r="BY587" s="36">
        <v>0</v>
      </c>
      <c r="BZ587" s="36">
        <v>0</v>
      </c>
      <c r="CA587" s="36">
        <v>0</v>
      </c>
      <c r="CB587" s="36">
        <v>0</v>
      </c>
      <c r="CC587" s="36">
        <v>0</v>
      </c>
      <c r="CD587" s="36">
        <v>2816891</v>
      </c>
      <c r="CE587" s="36">
        <v>3352100</v>
      </c>
      <c r="CF587" s="36">
        <v>0</v>
      </c>
      <c r="CG587" s="36">
        <v>535209</v>
      </c>
      <c r="CH587" s="36">
        <v>0</v>
      </c>
      <c r="CI587" s="36">
        <v>0</v>
      </c>
      <c r="CJ587" s="36">
        <v>0</v>
      </c>
      <c r="CK587" s="36">
        <v>0</v>
      </c>
      <c r="CL587" s="36">
        <v>535209</v>
      </c>
      <c r="CM587" s="36">
        <v>-3352100</v>
      </c>
      <c r="CN587" s="36">
        <v>0</v>
      </c>
      <c r="CO587" s="36">
        <v>0</v>
      </c>
      <c r="CP587" s="36">
        <v>0</v>
      </c>
      <c r="CQ587" s="36">
        <v>0</v>
      </c>
      <c r="CR587" s="36">
        <v>0</v>
      </c>
      <c r="CS587" s="36">
        <v>0</v>
      </c>
      <c r="CT587" s="36">
        <v>0</v>
      </c>
      <c r="CU587" s="36">
        <v>0</v>
      </c>
      <c r="CV587" s="36">
        <v>0</v>
      </c>
      <c r="CW587" s="36">
        <v>0</v>
      </c>
      <c r="CX587" s="36">
        <v>0</v>
      </c>
      <c r="CY587" s="36">
        <v>0</v>
      </c>
      <c r="CZ587" s="36">
        <v>0</v>
      </c>
      <c r="DA587" s="36">
        <v>0</v>
      </c>
      <c r="DB587" s="36">
        <v>0</v>
      </c>
      <c r="DC587" s="36">
        <v>0</v>
      </c>
      <c r="DD587" s="36">
        <v>0</v>
      </c>
      <c r="DE587" s="36">
        <v>-3352100</v>
      </c>
      <c r="DF587" s="36">
        <v>0</v>
      </c>
      <c r="DG587" s="36">
        <v>0</v>
      </c>
      <c r="DH587" s="36">
        <v>0</v>
      </c>
      <c r="DI587" s="36">
        <v>0</v>
      </c>
      <c r="DJ587" s="36">
        <v>0</v>
      </c>
      <c r="DK587" s="36">
        <v>0</v>
      </c>
      <c r="DL587" s="36">
        <v>0</v>
      </c>
      <c r="DM587" s="36">
        <v>0</v>
      </c>
      <c r="DN587" s="36">
        <v>0</v>
      </c>
      <c r="DO587" s="36">
        <v>0</v>
      </c>
      <c r="DP587" s="36">
        <v>0</v>
      </c>
      <c r="DQ587" s="36">
        <v>0</v>
      </c>
      <c r="DR587" s="36">
        <v>0</v>
      </c>
      <c r="DS587" s="36">
        <v>0</v>
      </c>
      <c r="DT587" s="36">
        <v>0</v>
      </c>
      <c r="DU587" s="36">
        <v>0</v>
      </c>
      <c r="DV587" s="36">
        <v>0</v>
      </c>
      <c r="DW587" s="36">
        <v>0</v>
      </c>
      <c r="DX587" s="36">
        <v>0</v>
      </c>
      <c r="DY587" s="36">
        <v>0</v>
      </c>
      <c r="DZ587" s="36">
        <v>0</v>
      </c>
      <c r="EA587" s="36">
        <v>0</v>
      </c>
      <c r="EB587" s="36">
        <v>0</v>
      </c>
      <c r="EC587" s="36">
        <v>0</v>
      </c>
      <c r="ED587" s="36">
        <v>0</v>
      </c>
      <c r="EE587" s="36">
        <v>0</v>
      </c>
      <c r="EF587" s="36">
        <v>0</v>
      </c>
      <c r="EG587" s="36">
        <v>0</v>
      </c>
      <c r="EH587" s="36">
        <v>0</v>
      </c>
      <c r="EI587" s="36">
        <v>0</v>
      </c>
      <c r="EJ587" s="36">
        <v>0</v>
      </c>
      <c r="EK587" s="36">
        <v>0</v>
      </c>
      <c r="EL587" s="36">
        <v>0</v>
      </c>
      <c r="EM587" s="36">
        <v>0</v>
      </c>
      <c r="EN587" s="36">
        <v>0</v>
      </c>
      <c r="EO587" s="36">
        <v>0</v>
      </c>
      <c r="EP587" s="36">
        <v>0</v>
      </c>
      <c r="EQ587" s="36">
        <v>0</v>
      </c>
      <c r="ER587" s="36">
        <v>0</v>
      </c>
      <c r="ES587" s="36">
        <v>0</v>
      </c>
      <c r="ET587" s="36">
        <v>0</v>
      </c>
      <c r="EU587" s="36">
        <v>0</v>
      </c>
      <c r="EV587" s="36">
        <v>0</v>
      </c>
      <c r="EW587" s="36">
        <v>0</v>
      </c>
      <c r="EX587" s="36">
        <v>0</v>
      </c>
      <c r="EY587" s="36">
        <v>0</v>
      </c>
      <c r="EZ587" s="36">
        <v>0</v>
      </c>
      <c r="FA587" s="36">
        <v>0</v>
      </c>
      <c r="FB587" s="36">
        <v>0</v>
      </c>
      <c r="FC587" s="36">
        <v>0</v>
      </c>
      <c r="FD587" s="36">
        <v>0</v>
      </c>
      <c r="FE587" s="36">
        <v>0</v>
      </c>
      <c r="FF587" s="36">
        <v>0</v>
      </c>
      <c r="FG587" s="36">
        <v>0</v>
      </c>
      <c r="FH587" s="36">
        <v>0</v>
      </c>
      <c r="FI587" s="36">
        <v>0</v>
      </c>
      <c r="FJ587" s="36">
        <v>0</v>
      </c>
      <c r="FK587" s="36">
        <v>0</v>
      </c>
      <c r="FL587" s="36">
        <v>0</v>
      </c>
      <c r="FM587" s="36">
        <v>0</v>
      </c>
      <c r="FN587" s="36">
        <v>0</v>
      </c>
      <c r="FO587" s="36">
        <v>0</v>
      </c>
      <c r="FP587" s="36">
        <v>0</v>
      </c>
      <c r="FQ587" s="36">
        <v>535209</v>
      </c>
      <c r="FR587" s="36">
        <v>0</v>
      </c>
      <c r="FS587" s="37"/>
      <c r="FT587" s="39">
        <f t="shared" si="305"/>
        <v>121849</v>
      </c>
      <c r="FU587" s="39">
        <f t="shared" si="306"/>
        <v>1057</v>
      </c>
      <c r="FV587" s="39">
        <f t="shared" si="307"/>
        <v>0</v>
      </c>
      <c r="FW587" s="39">
        <f t="shared" si="308"/>
        <v>2320091</v>
      </c>
      <c r="FX587" s="39">
        <f t="shared" si="309"/>
        <v>0</v>
      </c>
      <c r="FY587" s="39">
        <f t="shared" si="310"/>
        <v>47856</v>
      </c>
      <c r="FZ587" s="39">
        <f t="shared" si="311"/>
        <v>0</v>
      </c>
      <c r="GA587" s="39">
        <f t="shared" si="312"/>
        <v>32002</v>
      </c>
      <c r="GB587" s="39">
        <f t="shared" si="313"/>
        <v>294036</v>
      </c>
      <c r="GC587" s="39">
        <f t="shared" si="314"/>
        <v>0</v>
      </c>
      <c r="GD587" s="39">
        <f t="shared" si="315"/>
        <v>0</v>
      </c>
      <c r="GE587" s="39">
        <f t="shared" si="316"/>
        <v>0</v>
      </c>
      <c r="GF587" s="39">
        <f t="shared" si="303"/>
        <v>0</v>
      </c>
      <c r="GG587" s="39"/>
      <c r="GH587" s="39">
        <f t="shared" si="317"/>
        <v>0</v>
      </c>
      <c r="GI587" s="39">
        <f t="shared" si="318"/>
        <v>0</v>
      </c>
      <c r="GJ587" s="39">
        <f t="shared" si="304"/>
        <v>2816891</v>
      </c>
      <c r="GK587" s="39"/>
      <c r="GL587" s="39">
        <f t="shared" si="319"/>
        <v>0</v>
      </c>
      <c r="GM587" s="39"/>
      <c r="GN587" s="39">
        <f t="shared" si="283"/>
        <v>0</v>
      </c>
      <c r="GO587" s="40">
        <f t="shared" si="320"/>
        <v>535209</v>
      </c>
      <c r="GP587" s="40">
        <f t="shared" si="321"/>
        <v>3352100</v>
      </c>
      <c r="GQ587" s="40">
        <f t="shared" si="322"/>
        <v>3352100</v>
      </c>
      <c r="GR587" s="39" t="str">
        <f>IFERROR(VLOOKUP(CONCATENATE(C587,R587,S587),'Clientes Afectados'!$L$4:$M$249,2,0),"NO")</f>
        <v>NO</v>
      </c>
      <c r="GS587" s="64">
        <f t="shared" si="323"/>
        <v>33</v>
      </c>
      <c r="GT587" s="39" t="e">
        <f>+IF(GS587&gt;#REF!,"SI","NO")</f>
        <v>#REF!</v>
      </c>
    </row>
    <row r="588" spans="1:202" x14ac:dyDescent="0.25">
      <c r="A588" s="35">
        <v>42675</v>
      </c>
      <c r="B588" s="36">
        <v>1594986</v>
      </c>
      <c r="C588" s="36">
        <v>532999</v>
      </c>
      <c r="D588" s="36">
        <v>532999</v>
      </c>
      <c r="E588" s="37" t="s">
        <v>242</v>
      </c>
      <c r="F588" s="37" t="s">
        <v>229</v>
      </c>
      <c r="G588" s="37" t="s">
        <v>243</v>
      </c>
      <c r="H588" s="85" t="s">
        <v>231</v>
      </c>
      <c r="I588" s="37" t="s">
        <v>232</v>
      </c>
      <c r="J588" s="37" t="s">
        <v>233</v>
      </c>
      <c r="K588" s="37" t="s">
        <v>234</v>
      </c>
      <c r="L588" s="37" t="s">
        <v>235</v>
      </c>
      <c r="M588" s="37" t="s">
        <v>245</v>
      </c>
      <c r="N588" s="37" t="s">
        <v>246</v>
      </c>
      <c r="O588" s="37" t="s">
        <v>246</v>
      </c>
      <c r="P588" s="37" t="s">
        <v>239</v>
      </c>
      <c r="Q588" s="37" t="s">
        <v>240</v>
      </c>
      <c r="R588" s="38">
        <v>42648</v>
      </c>
      <c r="S588" s="38">
        <v>42681</v>
      </c>
      <c r="T588" s="38">
        <v>42682</v>
      </c>
      <c r="U588" s="36">
        <v>185300132</v>
      </c>
      <c r="V588" s="36">
        <v>17433</v>
      </c>
      <c r="W588" s="36">
        <v>0</v>
      </c>
      <c r="X588" s="36">
        <v>4791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24</v>
      </c>
      <c r="AE588" s="36">
        <v>27</v>
      </c>
      <c r="AF588" s="36">
        <v>23</v>
      </c>
      <c r="AG588" s="36">
        <v>23</v>
      </c>
      <c r="AH588" s="36">
        <v>81921</v>
      </c>
      <c r="AI588" s="36">
        <v>1258</v>
      </c>
      <c r="AJ588" s="36">
        <v>0</v>
      </c>
      <c r="AK588" s="36">
        <v>1250153</v>
      </c>
      <c r="AL588" s="36">
        <v>0</v>
      </c>
      <c r="AM588" s="36">
        <v>0</v>
      </c>
      <c r="AN588" s="36">
        <v>0</v>
      </c>
      <c r="AO588" s="36">
        <v>0</v>
      </c>
      <c r="AP588" s="36">
        <v>0</v>
      </c>
      <c r="AQ588" s="36">
        <v>0</v>
      </c>
      <c r="AR588" s="36">
        <v>0</v>
      </c>
      <c r="AS588" s="36">
        <v>0</v>
      </c>
      <c r="AT588" s="36">
        <v>25786</v>
      </c>
      <c r="AU588" s="36">
        <v>0</v>
      </c>
      <c r="AV588" s="36">
        <v>0</v>
      </c>
      <c r="AW588" s="36">
        <v>0</v>
      </c>
      <c r="AX588" s="36">
        <v>0</v>
      </c>
      <c r="AY588" s="36">
        <v>16584</v>
      </c>
      <c r="AZ588" s="36">
        <v>131931</v>
      </c>
      <c r="BA588" s="36">
        <v>0</v>
      </c>
      <c r="BB588" s="36">
        <v>0</v>
      </c>
      <c r="BC588" s="36">
        <v>0</v>
      </c>
      <c r="BD588" s="36">
        <v>0</v>
      </c>
      <c r="BE588" s="36">
        <v>0</v>
      </c>
      <c r="BF588" s="36">
        <v>0</v>
      </c>
      <c r="BG588" s="36">
        <v>0</v>
      </c>
      <c r="BH588" s="36">
        <v>0</v>
      </c>
      <c r="BI588" s="36">
        <v>0</v>
      </c>
      <c r="BJ588" s="36">
        <v>0</v>
      </c>
      <c r="BK588" s="36">
        <v>0</v>
      </c>
      <c r="BL588" s="36">
        <v>0</v>
      </c>
      <c r="BM588" s="36">
        <v>0</v>
      </c>
      <c r="BN588" s="36">
        <v>0</v>
      </c>
      <c r="BO588" s="36">
        <v>0</v>
      </c>
      <c r="BP588" s="36">
        <v>0</v>
      </c>
      <c r="BQ588" s="36">
        <v>0</v>
      </c>
      <c r="BR588" s="36">
        <v>0</v>
      </c>
      <c r="BS588" s="36">
        <v>0</v>
      </c>
      <c r="BT588" s="36">
        <v>0</v>
      </c>
      <c r="BU588" s="36">
        <v>0</v>
      </c>
      <c r="BV588" s="36">
        <v>0</v>
      </c>
      <c r="BW588" s="36">
        <v>0</v>
      </c>
      <c r="BX588" s="36">
        <v>0</v>
      </c>
      <c r="BY588" s="36">
        <v>0</v>
      </c>
      <c r="BZ588" s="36">
        <v>0</v>
      </c>
      <c r="CA588" s="36">
        <v>0</v>
      </c>
      <c r="CB588" s="36">
        <v>0</v>
      </c>
      <c r="CC588" s="36">
        <v>0</v>
      </c>
      <c r="CD588" s="36">
        <v>1266918</v>
      </c>
      <c r="CE588" s="36">
        <v>1507632</v>
      </c>
      <c r="CF588" s="36">
        <v>0</v>
      </c>
      <c r="CG588" s="36">
        <v>240714</v>
      </c>
      <c r="CH588" s="36">
        <v>0</v>
      </c>
      <c r="CI588" s="36">
        <v>0</v>
      </c>
      <c r="CJ588" s="36">
        <v>0</v>
      </c>
      <c r="CK588" s="36">
        <v>0</v>
      </c>
      <c r="CL588" s="36">
        <v>240714</v>
      </c>
      <c r="CM588" s="36">
        <v>-1507632</v>
      </c>
      <c r="CN588" s="36">
        <v>0</v>
      </c>
      <c r="CO588" s="36">
        <v>0</v>
      </c>
      <c r="CP588" s="36">
        <v>0</v>
      </c>
      <c r="CQ588" s="36">
        <v>0</v>
      </c>
      <c r="CR588" s="36">
        <v>0</v>
      </c>
      <c r="CS588" s="36">
        <v>0</v>
      </c>
      <c r="CT588" s="36">
        <v>0</v>
      </c>
      <c r="CU588" s="36">
        <v>0</v>
      </c>
      <c r="CV588" s="36">
        <v>0</v>
      </c>
      <c r="CW588" s="36">
        <v>0</v>
      </c>
      <c r="CX588" s="36">
        <v>0</v>
      </c>
      <c r="CY588" s="36">
        <v>0</v>
      </c>
      <c r="CZ588" s="36">
        <v>0</v>
      </c>
      <c r="DA588" s="36">
        <v>0</v>
      </c>
      <c r="DB588" s="36">
        <v>0</v>
      </c>
      <c r="DC588" s="36">
        <v>0</v>
      </c>
      <c r="DD588" s="36">
        <v>0</v>
      </c>
      <c r="DE588" s="36">
        <v>-1507632</v>
      </c>
      <c r="DF588" s="36">
        <v>0</v>
      </c>
      <c r="DG588" s="36">
        <v>0</v>
      </c>
      <c r="DH588" s="36">
        <v>0</v>
      </c>
      <c r="DI588" s="36">
        <v>0</v>
      </c>
      <c r="DJ588" s="36">
        <v>0</v>
      </c>
      <c r="DK588" s="36">
        <v>0</v>
      </c>
      <c r="DL588" s="36">
        <v>0</v>
      </c>
      <c r="DM588" s="36">
        <v>0</v>
      </c>
      <c r="DN588" s="36">
        <v>0</v>
      </c>
      <c r="DO588" s="36">
        <v>0</v>
      </c>
      <c r="DP588" s="36">
        <v>0</v>
      </c>
      <c r="DQ588" s="36">
        <v>0</v>
      </c>
      <c r="DR588" s="36">
        <v>0</v>
      </c>
      <c r="DS588" s="36">
        <v>0</v>
      </c>
      <c r="DT588" s="36">
        <v>0</v>
      </c>
      <c r="DU588" s="36">
        <v>0</v>
      </c>
      <c r="DV588" s="36">
        <v>0</v>
      </c>
      <c r="DW588" s="36">
        <v>0</v>
      </c>
      <c r="DX588" s="36">
        <v>0</v>
      </c>
      <c r="DY588" s="36">
        <v>0</v>
      </c>
      <c r="DZ588" s="36">
        <v>0</v>
      </c>
      <c r="EA588" s="36">
        <v>0</v>
      </c>
      <c r="EB588" s="36">
        <v>0</v>
      </c>
      <c r="EC588" s="36">
        <v>0</v>
      </c>
      <c r="ED588" s="36">
        <v>0</v>
      </c>
      <c r="EE588" s="36">
        <v>0</v>
      </c>
      <c r="EF588" s="36">
        <v>0</v>
      </c>
      <c r="EG588" s="36">
        <v>0</v>
      </c>
      <c r="EH588" s="36">
        <v>0</v>
      </c>
      <c r="EI588" s="36">
        <v>0</v>
      </c>
      <c r="EJ588" s="36">
        <v>0</v>
      </c>
      <c r="EK588" s="36">
        <v>0</v>
      </c>
      <c r="EL588" s="36">
        <v>0</v>
      </c>
      <c r="EM588" s="36">
        <v>0</v>
      </c>
      <c r="EN588" s="36">
        <v>0</v>
      </c>
      <c r="EO588" s="36">
        <v>0</v>
      </c>
      <c r="EP588" s="36">
        <v>0</v>
      </c>
      <c r="EQ588" s="36">
        <v>0</v>
      </c>
      <c r="ER588" s="36">
        <v>0</v>
      </c>
      <c r="ES588" s="36">
        <v>0</v>
      </c>
      <c r="ET588" s="36">
        <v>0</v>
      </c>
      <c r="EU588" s="36">
        <v>0</v>
      </c>
      <c r="EV588" s="36">
        <v>0</v>
      </c>
      <c r="EW588" s="36">
        <v>0</v>
      </c>
      <c r="EX588" s="36">
        <v>0</v>
      </c>
      <c r="EY588" s="36">
        <v>0</v>
      </c>
      <c r="EZ588" s="36">
        <v>0</v>
      </c>
      <c r="FA588" s="36">
        <v>0</v>
      </c>
      <c r="FB588" s="36">
        <v>0</v>
      </c>
      <c r="FC588" s="36">
        <v>0</v>
      </c>
      <c r="FD588" s="36">
        <v>0</v>
      </c>
      <c r="FE588" s="36">
        <v>0</v>
      </c>
      <c r="FF588" s="36">
        <v>0</v>
      </c>
      <c r="FG588" s="36">
        <v>0</v>
      </c>
      <c r="FH588" s="36">
        <v>0</v>
      </c>
      <c r="FI588" s="36">
        <v>0</v>
      </c>
      <c r="FJ588" s="36">
        <v>0</v>
      </c>
      <c r="FK588" s="36">
        <v>0</v>
      </c>
      <c r="FL588" s="36">
        <v>0</v>
      </c>
      <c r="FM588" s="36">
        <v>0</v>
      </c>
      <c r="FN588" s="36">
        <v>0</v>
      </c>
      <c r="FO588" s="36">
        <v>0</v>
      </c>
      <c r="FP588" s="36">
        <v>0</v>
      </c>
      <c r="FQ588" s="36">
        <v>240714</v>
      </c>
      <c r="FR588" s="36">
        <v>0</v>
      </c>
      <c r="FS588" s="37"/>
      <c r="FT588" s="39">
        <f t="shared" si="305"/>
        <v>68841</v>
      </c>
      <c r="FU588" s="39">
        <f t="shared" si="306"/>
        <v>1057</v>
      </c>
      <c r="FV588" s="39">
        <f t="shared" si="307"/>
        <v>0</v>
      </c>
      <c r="FW588" s="39">
        <f t="shared" si="308"/>
        <v>1050549</v>
      </c>
      <c r="FX588" s="39">
        <f t="shared" si="309"/>
        <v>0</v>
      </c>
      <c r="FY588" s="39">
        <f t="shared" si="310"/>
        <v>21669</v>
      </c>
      <c r="FZ588" s="39">
        <f t="shared" si="311"/>
        <v>0</v>
      </c>
      <c r="GA588" s="39">
        <f t="shared" si="312"/>
        <v>13936</v>
      </c>
      <c r="GB588" s="39">
        <f t="shared" si="313"/>
        <v>110866</v>
      </c>
      <c r="GC588" s="39">
        <f t="shared" si="314"/>
        <v>0</v>
      </c>
      <c r="GD588" s="39">
        <f t="shared" si="315"/>
        <v>0</v>
      </c>
      <c r="GE588" s="39">
        <f t="shared" si="316"/>
        <v>0</v>
      </c>
      <c r="GF588" s="39">
        <f t="shared" si="303"/>
        <v>0</v>
      </c>
      <c r="GG588" s="39"/>
      <c r="GH588" s="39">
        <f t="shared" si="317"/>
        <v>0</v>
      </c>
      <c r="GI588" s="39">
        <f t="shared" si="318"/>
        <v>0</v>
      </c>
      <c r="GJ588" s="39">
        <f t="shared" si="304"/>
        <v>1266918</v>
      </c>
      <c r="GK588" s="39"/>
      <c r="GL588" s="39">
        <f t="shared" si="319"/>
        <v>0</v>
      </c>
      <c r="GM588" s="39"/>
      <c r="GN588" s="39">
        <f t="shared" si="283"/>
        <v>0</v>
      </c>
      <c r="GO588" s="40">
        <f t="shared" si="320"/>
        <v>240714</v>
      </c>
      <c r="GP588" s="40">
        <f t="shared" si="321"/>
        <v>1507632</v>
      </c>
      <c r="GQ588" s="40">
        <f t="shared" si="322"/>
        <v>1507632</v>
      </c>
      <c r="GR588" s="39" t="str">
        <f>IFERROR(VLOOKUP(CONCATENATE(C588,R588,S588),'Clientes Afectados'!$L$4:$M$249,2,0),"NO")</f>
        <v>NO</v>
      </c>
      <c r="GS588" s="64">
        <f t="shared" si="323"/>
        <v>33</v>
      </c>
      <c r="GT588" s="39" t="e">
        <f>+IF(GS588&gt;#REF!,"SI","NO")</f>
        <v>#REF!</v>
      </c>
    </row>
    <row r="589" spans="1:202" x14ac:dyDescent="0.25">
      <c r="A589" s="35">
        <v>42675</v>
      </c>
      <c r="B589" s="36">
        <v>1594986</v>
      </c>
      <c r="C589" s="36">
        <v>533094</v>
      </c>
      <c r="D589" s="36">
        <v>533094</v>
      </c>
      <c r="E589" s="37" t="s">
        <v>345</v>
      </c>
      <c r="F589" s="37" t="s">
        <v>229</v>
      </c>
      <c r="G589" s="37" t="s">
        <v>318</v>
      </c>
      <c r="H589" s="85" t="s">
        <v>231</v>
      </c>
      <c r="I589" s="37" t="s">
        <v>244</v>
      </c>
      <c r="J589" s="37" t="s">
        <v>233</v>
      </c>
      <c r="K589" s="37" t="s">
        <v>234</v>
      </c>
      <c r="L589" s="37" t="s">
        <v>235</v>
      </c>
      <c r="M589" s="37" t="s">
        <v>369</v>
      </c>
      <c r="N589" s="37" t="s">
        <v>245</v>
      </c>
      <c r="O589" s="37" t="s">
        <v>245</v>
      </c>
      <c r="P589" s="37" t="s">
        <v>239</v>
      </c>
      <c r="Q589" s="37" t="s">
        <v>240</v>
      </c>
      <c r="R589" s="38">
        <v>42648</v>
      </c>
      <c r="S589" s="38">
        <v>42681</v>
      </c>
      <c r="T589" s="38">
        <v>42682</v>
      </c>
      <c r="U589" s="36">
        <v>185300132</v>
      </c>
      <c r="V589" s="36">
        <v>385460</v>
      </c>
      <c r="W589" s="36">
        <v>0</v>
      </c>
      <c r="X589" s="36">
        <v>97138</v>
      </c>
      <c r="Y589" s="36">
        <v>0</v>
      </c>
      <c r="Z589" s="36">
        <v>0</v>
      </c>
      <c r="AA589" s="36">
        <v>0</v>
      </c>
      <c r="AB589" s="36">
        <v>0</v>
      </c>
      <c r="AC589" s="36">
        <v>0</v>
      </c>
      <c r="AD589" s="36">
        <v>672</v>
      </c>
      <c r="AE589" s="36">
        <v>678</v>
      </c>
      <c r="AF589" s="36">
        <v>653</v>
      </c>
      <c r="AG589" s="36">
        <v>663</v>
      </c>
      <c r="AH589" s="36">
        <v>81921</v>
      </c>
      <c r="AI589" s="36">
        <v>1258</v>
      </c>
      <c r="AJ589" s="36">
        <v>0</v>
      </c>
      <c r="AK589" s="36">
        <v>27642069</v>
      </c>
      <c r="AL589" s="36">
        <v>0</v>
      </c>
      <c r="AM589" s="36">
        <v>0</v>
      </c>
      <c r="AN589" s="36">
        <v>0</v>
      </c>
      <c r="AO589" s="36">
        <v>0</v>
      </c>
      <c r="AP589" s="36">
        <v>0</v>
      </c>
      <c r="AQ589" s="36">
        <v>0</v>
      </c>
      <c r="AR589" s="36">
        <v>0</v>
      </c>
      <c r="AS589" s="36">
        <v>0</v>
      </c>
      <c r="AT589" s="36">
        <v>570161</v>
      </c>
      <c r="AU589" s="36">
        <v>0</v>
      </c>
      <c r="AV589" s="36">
        <v>0</v>
      </c>
      <c r="AW589" s="36">
        <v>0</v>
      </c>
      <c r="AX589" s="36">
        <v>0</v>
      </c>
      <c r="AY589" s="36">
        <v>416446</v>
      </c>
      <c r="AZ589" s="36">
        <v>3805912</v>
      </c>
      <c r="BA589" s="36">
        <v>0</v>
      </c>
      <c r="BB589" s="36">
        <v>0</v>
      </c>
      <c r="BC589" s="36">
        <v>0</v>
      </c>
      <c r="BD589" s="36">
        <v>0</v>
      </c>
      <c r="BE589" s="36">
        <v>0</v>
      </c>
      <c r="BF589" s="36">
        <v>0</v>
      </c>
      <c r="BG589" s="36">
        <v>0</v>
      </c>
      <c r="BH589" s="36">
        <v>0</v>
      </c>
      <c r="BI589" s="36">
        <v>0</v>
      </c>
      <c r="BJ589" s="36">
        <v>0</v>
      </c>
      <c r="BK589" s="36">
        <v>0</v>
      </c>
      <c r="BL589" s="36">
        <v>0</v>
      </c>
      <c r="BM589" s="36">
        <v>0</v>
      </c>
      <c r="BN589" s="36">
        <v>0</v>
      </c>
      <c r="BO589" s="36">
        <v>0</v>
      </c>
      <c r="BP589" s="36">
        <v>0</v>
      </c>
      <c r="BQ589" s="36">
        <v>0</v>
      </c>
      <c r="BR589" s="36">
        <v>0</v>
      </c>
      <c r="BS589" s="36">
        <v>0</v>
      </c>
      <c r="BT589" s="36">
        <v>0</v>
      </c>
      <c r="BU589" s="36">
        <v>0</v>
      </c>
      <c r="BV589" s="36">
        <v>0</v>
      </c>
      <c r="BW589" s="36">
        <v>0</v>
      </c>
      <c r="BX589" s="36">
        <v>0</v>
      </c>
      <c r="BY589" s="36">
        <v>0</v>
      </c>
      <c r="BZ589" s="36">
        <v>0</v>
      </c>
      <c r="CA589" s="36">
        <v>0</v>
      </c>
      <c r="CB589" s="36">
        <v>0</v>
      </c>
      <c r="CC589" s="36">
        <v>0</v>
      </c>
      <c r="CD589" s="36">
        <v>27325854</v>
      </c>
      <c r="CE589" s="36">
        <v>32517766</v>
      </c>
      <c r="CF589" s="36">
        <v>0</v>
      </c>
      <c r="CG589" s="36">
        <v>5191912</v>
      </c>
      <c r="CH589" s="36">
        <v>0</v>
      </c>
      <c r="CI589" s="36">
        <v>0</v>
      </c>
      <c r="CJ589" s="36">
        <v>0</v>
      </c>
      <c r="CK589" s="36">
        <v>0</v>
      </c>
      <c r="CL589" s="36">
        <v>5191912</v>
      </c>
      <c r="CM589" s="36">
        <v>-32517766</v>
      </c>
      <c r="CN589" s="36">
        <v>0</v>
      </c>
      <c r="CO589" s="36">
        <v>0</v>
      </c>
      <c r="CP589" s="36">
        <v>0</v>
      </c>
      <c r="CQ589" s="36">
        <v>0</v>
      </c>
      <c r="CR589" s="36">
        <v>0</v>
      </c>
      <c r="CS589" s="36">
        <v>0</v>
      </c>
      <c r="CT589" s="36">
        <v>0</v>
      </c>
      <c r="CU589" s="36">
        <v>0</v>
      </c>
      <c r="CV589" s="36">
        <v>0</v>
      </c>
      <c r="CW589" s="36">
        <v>0</v>
      </c>
      <c r="CX589" s="36">
        <v>0</v>
      </c>
      <c r="CY589" s="36">
        <v>0</v>
      </c>
      <c r="CZ589" s="36">
        <v>0</v>
      </c>
      <c r="DA589" s="36">
        <v>0</v>
      </c>
      <c r="DB589" s="36">
        <v>0</v>
      </c>
      <c r="DC589" s="36">
        <v>0</v>
      </c>
      <c r="DD589" s="36">
        <v>0</v>
      </c>
      <c r="DE589" s="36">
        <v>-32517766</v>
      </c>
      <c r="DF589" s="36">
        <v>0</v>
      </c>
      <c r="DG589" s="36">
        <v>0</v>
      </c>
      <c r="DH589" s="36">
        <v>0</v>
      </c>
      <c r="DI589" s="36">
        <v>0</v>
      </c>
      <c r="DJ589" s="36">
        <v>0</v>
      </c>
      <c r="DK589" s="36">
        <v>0</v>
      </c>
      <c r="DL589" s="36">
        <v>0</v>
      </c>
      <c r="DM589" s="36">
        <v>0</v>
      </c>
      <c r="DN589" s="36">
        <v>0</v>
      </c>
      <c r="DO589" s="36">
        <v>0</v>
      </c>
      <c r="DP589" s="36">
        <v>0</v>
      </c>
      <c r="DQ589" s="36">
        <v>0</v>
      </c>
      <c r="DR589" s="36">
        <v>0</v>
      </c>
      <c r="DS589" s="36">
        <v>0</v>
      </c>
      <c r="DT589" s="36">
        <v>0</v>
      </c>
      <c r="DU589" s="36">
        <v>0</v>
      </c>
      <c r="DV589" s="36">
        <v>0</v>
      </c>
      <c r="DW589" s="36">
        <v>0</v>
      </c>
      <c r="DX589" s="36">
        <v>0</v>
      </c>
      <c r="DY589" s="36">
        <v>0</v>
      </c>
      <c r="DZ589" s="36">
        <v>0</v>
      </c>
      <c r="EA589" s="36">
        <v>0</v>
      </c>
      <c r="EB589" s="36">
        <v>0</v>
      </c>
      <c r="EC589" s="36">
        <v>0</v>
      </c>
      <c r="ED589" s="36">
        <v>0</v>
      </c>
      <c r="EE589" s="36">
        <v>0</v>
      </c>
      <c r="EF589" s="36">
        <v>0</v>
      </c>
      <c r="EG589" s="36">
        <v>0</v>
      </c>
      <c r="EH589" s="36">
        <v>0</v>
      </c>
      <c r="EI589" s="36">
        <v>0</v>
      </c>
      <c r="EJ589" s="36">
        <v>0</v>
      </c>
      <c r="EK589" s="36">
        <v>0</v>
      </c>
      <c r="EL589" s="36">
        <v>0</v>
      </c>
      <c r="EM589" s="36">
        <v>0</v>
      </c>
      <c r="EN589" s="36">
        <v>0</v>
      </c>
      <c r="EO589" s="36">
        <v>0</v>
      </c>
      <c r="EP589" s="36">
        <v>0</v>
      </c>
      <c r="EQ589" s="36">
        <v>0</v>
      </c>
      <c r="ER589" s="36">
        <v>0</v>
      </c>
      <c r="ES589" s="36">
        <v>0</v>
      </c>
      <c r="ET589" s="36">
        <v>0</v>
      </c>
      <c r="EU589" s="36">
        <v>0</v>
      </c>
      <c r="EV589" s="36">
        <v>0</v>
      </c>
      <c r="EW589" s="36">
        <v>0</v>
      </c>
      <c r="EX589" s="36">
        <v>0</v>
      </c>
      <c r="EY589" s="36">
        <v>0</v>
      </c>
      <c r="EZ589" s="36">
        <v>0</v>
      </c>
      <c r="FA589" s="36">
        <v>0</v>
      </c>
      <c r="FB589" s="36">
        <v>0</v>
      </c>
      <c r="FC589" s="36">
        <v>0</v>
      </c>
      <c r="FD589" s="36">
        <v>0</v>
      </c>
      <c r="FE589" s="36">
        <v>0</v>
      </c>
      <c r="FF589" s="36">
        <v>0</v>
      </c>
      <c r="FG589" s="36">
        <v>0</v>
      </c>
      <c r="FH589" s="36">
        <v>0</v>
      </c>
      <c r="FI589" s="36">
        <v>0</v>
      </c>
      <c r="FJ589" s="36">
        <v>0</v>
      </c>
      <c r="FK589" s="36">
        <v>0</v>
      </c>
      <c r="FL589" s="36">
        <v>0</v>
      </c>
      <c r="FM589" s="36">
        <v>0</v>
      </c>
      <c r="FN589" s="36">
        <v>0</v>
      </c>
      <c r="FO589" s="36">
        <v>0</v>
      </c>
      <c r="FP589" s="36">
        <v>0</v>
      </c>
      <c r="FQ589" s="36">
        <v>5191912</v>
      </c>
      <c r="FR589" s="36">
        <v>0</v>
      </c>
      <c r="FS589" s="37"/>
      <c r="FT589" s="39">
        <f t="shared" si="305"/>
        <v>68841</v>
      </c>
      <c r="FU589" s="39">
        <f t="shared" si="306"/>
        <v>1057</v>
      </c>
      <c r="FV589" s="39">
        <f t="shared" si="307"/>
        <v>0</v>
      </c>
      <c r="FW589" s="39">
        <f t="shared" si="308"/>
        <v>23228629</v>
      </c>
      <c r="FX589" s="39">
        <f t="shared" si="309"/>
        <v>0</v>
      </c>
      <c r="FY589" s="39">
        <f t="shared" si="310"/>
        <v>479127</v>
      </c>
      <c r="FZ589" s="39">
        <f t="shared" si="311"/>
        <v>0</v>
      </c>
      <c r="GA589" s="39">
        <f t="shared" si="312"/>
        <v>349955</v>
      </c>
      <c r="GB589" s="39">
        <f t="shared" si="313"/>
        <v>3198245</v>
      </c>
      <c r="GC589" s="39">
        <f t="shared" si="314"/>
        <v>0</v>
      </c>
      <c r="GD589" s="39">
        <f t="shared" si="315"/>
        <v>0</v>
      </c>
      <c r="GE589" s="39">
        <f t="shared" si="316"/>
        <v>0</v>
      </c>
      <c r="GF589" s="39">
        <f t="shared" si="303"/>
        <v>0</v>
      </c>
      <c r="GG589" s="39"/>
      <c r="GH589" s="39">
        <f t="shared" si="317"/>
        <v>0</v>
      </c>
      <c r="GI589" s="39">
        <f t="shared" si="318"/>
        <v>0</v>
      </c>
      <c r="GJ589" s="39">
        <f t="shared" si="304"/>
        <v>27325854</v>
      </c>
      <c r="GK589" s="39"/>
      <c r="GL589" s="39">
        <f t="shared" si="319"/>
        <v>0</v>
      </c>
      <c r="GM589" s="39"/>
      <c r="GN589" s="39">
        <f t="shared" si="283"/>
        <v>0</v>
      </c>
      <c r="GO589" s="40">
        <f t="shared" si="320"/>
        <v>5191912</v>
      </c>
      <c r="GP589" s="40">
        <f t="shared" si="321"/>
        <v>32517766</v>
      </c>
      <c r="GQ589" s="40">
        <f t="shared" si="322"/>
        <v>32517766</v>
      </c>
      <c r="GR589" s="39" t="str">
        <f>IFERROR(VLOOKUP(CONCATENATE(C589,R589,S589),'Clientes Afectados'!$L$4:$M$249,2,0),"NO")</f>
        <v>NO</v>
      </c>
      <c r="GS589" s="64">
        <f t="shared" si="323"/>
        <v>33</v>
      </c>
      <c r="GT589" s="39" t="e">
        <f>+IF(GS589&gt;#REF!,"SI","NO")</f>
        <v>#REF!</v>
      </c>
    </row>
    <row r="590" spans="1:202" x14ac:dyDescent="0.25">
      <c r="A590" s="35">
        <v>42675</v>
      </c>
      <c r="B590" s="36">
        <v>1594986</v>
      </c>
      <c r="C590" s="36">
        <v>533096</v>
      </c>
      <c r="D590" s="36">
        <v>533096</v>
      </c>
      <c r="E590" s="37" t="s">
        <v>346</v>
      </c>
      <c r="F590" s="37" t="s">
        <v>229</v>
      </c>
      <c r="G590" s="37" t="s">
        <v>320</v>
      </c>
      <c r="H590" s="85" t="s">
        <v>231</v>
      </c>
      <c r="I590" s="37" t="s">
        <v>244</v>
      </c>
      <c r="J590" s="37" t="s">
        <v>233</v>
      </c>
      <c r="K590" s="37" t="s">
        <v>234</v>
      </c>
      <c r="L590" s="37" t="s">
        <v>235</v>
      </c>
      <c r="M590" s="37" t="s">
        <v>369</v>
      </c>
      <c r="N590" s="37" t="s">
        <v>256</v>
      </c>
      <c r="O590" s="37" t="s">
        <v>245</v>
      </c>
      <c r="P590" s="37" t="s">
        <v>239</v>
      </c>
      <c r="Q590" s="37" t="s">
        <v>240</v>
      </c>
      <c r="R590" s="38">
        <v>42648</v>
      </c>
      <c r="S590" s="38">
        <v>42681</v>
      </c>
      <c r="T590" s="38">
        <v>42682</v>
      </c>
      <c r="U590" s="36">
        <v>185300132</v>
      </c>
      <c r="V590" s="36">
        <v>48970</v>
      </c>
      <c r="W590" s="36">
        <v>0</v>
      </c>
      <c r="X590" s="36">
        <v>14101</v>
      </c>
      <c r="Y590" s="36">
        <v>0</v>
      </c>
      <c r="Z590" s="36">
        <v>0</v>
      </c>
      <c r="AA590" s="36">
        <v>0</v>
      </c>
      <c r="AB590" s="36">
        <v>0</v>
      </c>
      <c r="AC590" s="36">
        <v>0</v>
      </c>
      <c r="AD590" s="36">
        <v>100</v>
      </c>
      <c r="AE590" s="36">
        <v>100</v>
      </c>
      <c r="AF590" s="36">
        <v>100</v>
      </c>
      <c r="AG590" s="36">
        <v>100</v>
      </c>
      <c r="AH590" s="36">
        <v>119737</v>
      </c>
      <c r="AI590" s="36">
        <v>1258</v>
      </c>
      <c r="AJ590" s="36">
        <v>0</v>
      </c>
      <c r="AK590" s="36">
        <v>3511732</v>
      </c>
      <c r="AL590" s="36">
        <v>0</v>
      </c>
      <c r="AM590" s="36">
        <v>0</v>
      </c>
      <c r="AN590" s="36">
        <v>0</v>
      </c>
      <c r="AO590" s="36">
        <v>0</v>
      </c>
      <c r="AP590" s="36">
        <v>0</v>
      </c>
      <c r="AQ590" s="36">
        <v>0</v>
      </c>
      <c r="AR590" s="36">
        <v>0</v>
      </c>
      <c r="AS590" s="36">
        <v>0</v>
      </c>
      <c r="AT590" s="36">
        <v>72435</v>
      </c>
      <c r="AU590" s="36">
        <v>0</v>
      </c>
      <c r="AV590" s="36">
        <v>0</v>
      </c>
      <c r="AW590" s="36">
        <v>0</v>
      </c>
      <c r="AX590" s="36">
        <v>0</v>
      </c>
      <c r="AY590" s="36">
        <v>61423</v>
      </c>
      <c r="AZ590" s="36">
        <v>573611</v>
      </c>
      <c r="BA590" s="36">
        <v>0</v>
      </c>
      <c r="BB590" s="36">
        <v>0</v>
      </c>
      <c r="BC590" s="36">
        <v>0</v>
      </c>
      <c r="BD590" s="36">
        <v>0</v>
      </c>
      <c r="BE590" s="36">
        <v>0</v>
      </c>
      <c r="BF590" s="36">
        <v>0</v>
      </c>
      <c r="BG590" s="36">
        <v>0</v>
      </c>
      <c r="BH590" s="36">
        <v>0</v>
      </c>
      <c r="BI590" s="36">
        <v>0</v>
      </c>
      <c r="BJ590" s="36">
        <v>0</v>
      </c>
      <c r="BK590" s="36">
        <v>0</v>
      </c>
      <c r="BL590" s="36">
        <v>0</v>
      </c>
      <c r="BM590" s="36">
        <v>0</v>
      </c>
      <c r="BN590" s="36">
        <v>0</v>
      </c>
      <c r="BO590" s="36">
        <v>0</v>
      </c>
      <c r="BP590" s="36">
        <v>0</v>
      </c>
      <c r="BQ590" s="36">
        <v>0</v>
      </c>
      <c r="BR590" s="36">
        <v>0</v>
      </c>
      <c r="BS590" s="36">
        <v>0</v>
      </c>
      <c r="BT590" s="36">
        <v>0</v>
      </c>
      <c r="BU590" s="36">
        <v>0</v>
      </c>
      <c r="BV590" s="36">
        <v>0</v>
      </c>
      <c r="BW590" s="36">
        <v>0</v>
      </c>
      <c r="BX590" s="36">
        <v>0</v>
      </c>
      <c r="BY590" s="36">
        <v>0</v>
      </c>
      <c r="BZ590" s="36">
        <v>242228</v>
      </c>
      <c r="CA590" s="36">
        <v>10720</v>
      </c>
      <c r="CB590" s="36">
        <v>0</v>
      </c>
      <c r="CC590" s="36">
        <v>0</v>
      </c>
      <c r="CD590" s="36">
        <v>3859784</v>
      </c>
      <c r="CE590" s="36">
        <v>4593144</v>
      </c>
      <c r="CF590" s="36">
        <v>0</v>
      </c>
      <c r="CG590" s="36">
        <v>733359</v>
      </c>
      <c r="CH590" s="36">
        <v>0</v>
      </c>
      <c r="CI590" s="36">
        <v>0</v>
      </c>
      <c r="CJ590" s="36">
        <v>0</v>
      </c>
      <c r="CK590" s="36">
        <v>0</v>
      </c>
      <c r="CL590" s="36">
        <v>733359</v>
      </c>
      <c r="CM590" s="36">
        <v>-4593144</v>
      </c>
      <c r="CN590" s="36">
        <v>0</v>
      </c>
      <c r="CO590" s="36">
        <v>0</v>
      </c>
      <c r="CP590" s="36">
        <v>0</v>
      </c>
      <c r="CQ590" s="36">
        <v>0</v>
      </c>
      <c r="CR590" s="36">
        <v>0</v>
      </c>
      <c r="CS590" s="36">
        <v>0</v>
      </c>
      <c r="CT590" s="36">
        <v>0</v>
      </c>
      <c r="CU590" s="36">
        <v>0</v>
      </c>
      <c r="CV590" s="36">
        <v>0</v>
      </c>
      <c r="CW590" s="36">
        <v>0</v>
      </c>
      <c r="CX590" s="36">
        <v>0</v>
      </c>
      <c r="CY590" s="36">
        <v>0</v>
      </c>
      <c r="CZ590" s="36">
        <v>0</v>
      </c>
      <c r="DA590" s="36">
        <v>0</v>
      </c>
      <c r="DB590" s="36">
        <v>0</v>
      </c>
      <c r="DC590" s="36">
        <v>0</v>
      </c>
      <c r="DD590" s="36">
        <v>1</v>
      </c>
      <c r="DE590" s="36">
        <v>-4593143</v>
      </c>
      <c r="DF590" s="36">
        <v>0</v>
      </c>
      <c r="DG590" s="36">
        <v>0</v>
      </c>
      <c r="DH590" s="36">
        <v>0</v>
      </c>
      <c r="DI590" s="36">
        <v>0</v>
      </c>
      <c r="DJ590" s="36">
        <v>0</v>
      </c>
      <c r="DK590" s="36">
        <v>-1</v>
      </c>
      <c r="DL590" s="36">
        <v>0</v>
      </c>
      <c r="DM590" s="36">
        <v>0</v>
      </c>
      <c r="DN590" s="36">
        <v>0</v>
      </c>
      <c r="DO590" s="36">
        <v>0</v>
      </c>
      <c r="DP590" s="36">
        <v>0</v>
      </c>
      <c r="DQ590" s="36">
        <v>0</v>
      </c>
      <c r="DR590" s="36">
        <v>0</v>
      </c>
      <c r="DS590" s="36">
        <v>0</v>
      </c>
      <c r="DT590" s="36">
        <v>0</v>
      </c>
      <c r="DU590" s="36">
        <v>0</v>
      </c>
      <c r="DV590" s="36">
        <v>0</v>
      </c>
      <c r="DW590" s="36">
        <v>0</v>
      </c>
      <c r="DX590" s="36">
        <v>0</v>
      </c>
      <c r="DY590" s="36">
        <v>0</v>
      </c>
      <c r="DZ590" s="36">
        <v>0</v>
      </c>
      <c r="EA590" s="36">
        <v>0</v>
      </c>
      <c r="EB590" s="36">
        <v>-1</v>
      </c>
      <c r="EC590" s="36">
        <v>0</v>
      </c>
      <c r="ED590" s="36">
        <v>0</v>
      </c>
      <c r="EE590" s="36">
        <v>0</v>
      </c>
      <c r="EF590" s="36">
        <v>0</v>
      </c>
      <c r="EG590" s="36">
        <v>0</v>
      </c>
      <c r="EH590" s="36">
        <v>0</v>
      </c>
      <c r="EI590" s="36">
        <v>0</v>
      </c>
      <c r="EJ590" s="36">
        <v>0</v>
      </c>
      <c r="EK590" s="36">
        <v>0</v>
      </c>
      <c r="EL590" s="36">
        <v>0</v>
      </c>
      <c r="EM590" s="36">
        <v>0</v>
      </c>
      <c r="EN590" s="36">
        <v>0</v>
      </c>
      <c r="EO590" s="36">
        <v>0</v>
      </c>
      <c r="EP590" s="36">
        <v>0</v>
      </c>
      <c r="EQ590" s="36">
        <v>0</v>
      </c>
      <c r="ER590" s="36">
        <v>0</v>
      </c>
      <c r="ES590" s="36">
        <v>0</v>
      </c>
      <c r="ET590" s="36">
        <v>0</v>
      </c>
      <c r="EU590" s="36">
        <v>0</v>
      </c>
      <c r="EV590" s="36">
        <v>0</v>
      </c>
      <c r="EW590" s="36">
        <v>0</v>
      </c>
      <c r="EX590" s="36">
        <v>0</v>
      </c>
      <c r="EY590" s="36">
        <v>0</v>
      </c>
      <c r="EZ590" s="36">
        <v>0</v>
      </c>
      <c r="FA590" s="36">
        <v>0</v>
      </c>
      <c r="FB590" s="36">
        <v>0</v>
      </c>
      <c r="FC590" s="36">
        <v>0</v>
      </c>
      <c r="FD590" s="36">
        <v>0</v>
      </c>
      <c r="FE590" s="36">
        <v>0</v>
      </c>
      <c r="FF590" s="36">
        <v>0</v>
      </c>
      <c r="FG590" s="36">
        <v>0</v>
      </c>
      <c r="FH590" s="36">
        <v>0</v>
      </c>
      <c r="FI590" s="36">
        <v>0</v>
      </c>
      <c r="FJ590" s="36">
        <v>0</v>
      </c>
      <c r="FK590" s="36">
        <v>0</v>
      </c>
      <c r="FL590" s="36">
        <v>0</v>
      </c>
      <c r="FM590" s="36">
        <v>0</v>
      </c>
      <c r="FN590" s="36">
        <v>0</v>
      </c>
      <c r="FO590" s="36">
        <v>0</v>
      </c>
      <c r="FP590" s="36">
        <v>0</v>
      </c>
      <c r="FQ590" s="36">
        <v>733359</v>
      </c>
      <c r="FR590" s="36">
        <v>-1</v>
      </c>
      <c r="FS590" s="37"/>
      <c r="FT590" s="39">
        <f t="shared" si="305"/>
        <v>100619</v>
      </c>
      <c r="FU590" s="39">
        <f t="shared" si="306"/>
        <v>1057</v>
      </c>
      <c r="FV590" s="39">
        <f t="shared" si="307"/>
        <v>0</v>
      </c>
      <c r="FW590" s="39">
        <f t="shared" si="308"/>
        <v>2951035</v>
      </c>
      <c r="FX590" s="39">
        <f t="shared" si="309"/>
        <v>0</v>
      </c>
      <c r="FY590" s="39">
        <f t="shared" si="310"/>
        <v>60870</v>
      </c>
      <c r="FZ590" s="39">
        <f t="shared" si="311"/>
        <v>0</v>
      </c>
      <c r="GA590" s="39">
        <f t="shared" si="312"/>
        <v>51616</v>
      </c>
      <c r="GB590" s="39">
        <f t="shared" si="313"/>
        <v>482026</v>
      </c>
      <c r="GC590" s="39">
        <f t="shared" si="314"/>
        <v>0</v>
      </c>
      <c r="GD590" s="39">
        <f t="shared" si="315"/>
        <v>0</v>
      </c>
      <c r="GE590" s="39">
        <f t="shared" si="316"/>
        <v>0</v>
      </c>
      <c r="GF590" s="39">
        <f t="shared" si="303"/>
        <v>0</v>
      </c>
      <c r="GG590" s="39"/>
      <c r="GH590" s="39">
        <f t="shared" si="317"/>
        <v>0</v>
      </c>
      <c r="GI590" s="39">
        <f t="shared" si="318"/>
        <v>0</v>
      </c>
      <c r="GJ590" s="39">
        <f t="shared" si="304"/>
        <v>3647223</v>
      </c>
      <c r="GK590" s="39"/>
      <c r="GL590" s="39">
        <f t="shared" si="319"/>
        <v>0</v>
      </c>
      <c r="GM590" s="39"/>
      <c r="GN590" s="39">
        <f t="shared" si="283"/>
        <v>-1</v>
      </c>
      <c r="GO590" s="40">
        <f t="shared" si="320"/>
        <v>692972</v>
      </c>
      <c r="GP590" s="40">
        <f t="shared" si="321"/>
        <v>4340195</v>
      </c>
      <c r="GQ590" s="40">
        <f t="shared" si="322"/>
        <v>4340194</v>
      </c>
      <c r="GR590" s="39" t="str">
        <f>IFERROR(VLOOKUP(CONCATENATE(C590,R590,S590),'Clientes Afectados'!$L$4:$M$249,2,0),"NO")</f>
        <v>NO</v>
      </c>
      <c r="GS590" s="64">
        <f t="shared" si="323"/>
        <v>33</v>
      </c>
      <c r="GT590" s="39" t="e">
        <f>+IF(GS590&gt;#REF!,"SI","NO")</f>
        <v>#REF!</v>
      </c>
    </row>
    <row r="591" spans="1:202" x14ac:dyDescent="0.25">
      <c r="A591" s="35">
        <v>42675</v>
      </c>
      <c r="B591" s="36">
        <v>1594986</v>
      </c>
      <c r="C591" s="36">
        <v>533097</v>
      </c>
      <c r="D591" s="36">
        <v>533097</v>
      </c>
      <c r="E591" s="37" t="s">
        <v>247</v>
      </c>
      <c r="F591" s="37" t="s">
        <v>229</v>
      </c>
      <c r="G591" s="37" t="s">
        <v>248</v>
      </c>
      <c r="H591" s="85" t="s">
        <v>231</v>
      </c>
      <c r="I591" s="37" t="s">
        <v>244</v>
      </c>
      <c r="J591" s="37" t="s">
        <v>233</v>
      </c>
      <c r="K591" s="37" t="s">
        <v>234</v>
      </c>
      <c r="L591" s="37" t="s">
        <v>235</v>
      </c>
      <c r="M591" s="37" t="s">
        <v>369</v>
      </c>
      <c r="N591" s="37" t="s">
        <v>245</v>
      </c>
      <c r="O591" s="37" t="s">
        <v>245</v>
      </c>
      <c r="P591" s="37" t="s">
        <v>239</v>
      </c>
      <c r="Q591" s="37" t="s">
        <v>240</v>
      </c>
      <c r="R591" s="38">
        <v>42648</v>
      </c>
      <c r="S591" s="38">
        <v>42681</v>
      </c>
      <c r="T591" s="38">
        <v>42682</v>
      </c>
      <c r="U591" s="36">
        <v>185300132</v>
      </c>
      <c r="V591" s="36">
        <v>44640</v>
      </c>
      <c r="W591" s="36">
        <v>0</v>
      </c>
      <c r="X591" s="36">
        <v>16936</v>
      </c>
      <c r="Y591" s="36">
        <v>0</v>
      </c>
      <c r="Z591" s="36">
        <v>0</v>
      </c>
      <c r="AA591" s="36">
        <v>0</v>
      </c>
      <c r="AB591" s="36">
        <v>0</v>
      </c>
      <c r="AC591" s="36">
        <v>0</v>
      </c>
      <c r="AD591" s="36">
        <v>96</v>
      </c>
      <c r="AE591" s="36">
        <v>98</v>
      </c>
      <c r="AF591" s="36">
        <v>94</v>
      </c>
      <c r="AG591" s="36">
        <v>96</v>
      </c>
      <c r="AH591" s="36">
        <v>197905</v>
      </c>
      <c r="AI591" s="36">
        <v>1258</v>
      </c>
      <c r="AJ591" s="36">
        <v>0</v>
      </c>
      <c r="AK591" s="36">
        <v>3201219</v>
      </c>
      <c r="AL591" s="36">
        <v>0</v>
      </c>
      <c r="AM591" s="36">
        <v>0</v>
      </c>
      <c r="AN591" s="36">
        <v>0</v>
      </c>
      <c r="AO591" s="36">
        <v>0</v>
      </c>
      <c r="AP591" s="36">
        <v>0</v>
      </c>
      <c r="AQ591" s="36">
        <v>0</v>
      </c>
      <c r="AR591" s="36">
        <v>0</v>
      </c>
      <c r="AS591" s="36">
        <v>0</v>
      </c>
      <c r="AT591" s="36">
        <v>66031</v>
      </c>
      <c r="AU591" s="36">
        <v>0</v>
      </c>
      <c r="AV591" s="36">
        <v>0</v>
      </c>
      <c r="AW591" s="36">
        <v>0</v>
      </c>
      <c r="AX591" s="36">
        <v>0</v>
      </c>
      <c r="AY591" s="36">
        <v>60194</v>
      </c>
      <c r="AZ591" s="36">
        <v>550667</v>
      </c>
      <c r="BA591" s="36">
        <v>0</v>
      </c>
      <c r="BB591" s="36">
        <v>0</v>
      </c>
      <c r="BC591" s="36">
        <v>0</v>
      </c>
      <c r="BD591" s="36">
        <v>0</v>
      </c>
      <c r="BE591" s="36">
        <v>0</v>
      </c>
      <c r="BF591" s="36">
        <v>0</v>
      </c>
      <c r="BG591" s="36">
        <v>0</v>
      </c>
      <c r="BH591" s="36">
        <v>0</v>
      </c>
      <c r="BI591" s="36">
        <v>0</v>
      </c>
      <c r="BJ591" s="36">
        <v>0</v>
      </c>
      <c r="BK591" s="36">
        <v>0</v>
      </c>
      <c r="BL591" s="36">
        <v>0</v>
      </c>
      <c r="BM591" s="36">
        <v>0</v>
      </c>
      <c r="BN591" s="36">
        <v>0</v>
      </c>
      <c r="BO591" s="36">
        <v>0</v>
      </c>
      <c r="BP591" s="36">
        <v>0</v>
      </c>
      <c r="BQ591" s="36">
        <v>0</v>
      </c>
      <c r="BR591" s="36">
        <v>0</v>
      </c>
      <c r="BS591" s="36">
        <v>0</v>
      </c>
      <c r="BT591" s="36">
        <v>0</v>
      </c>
      <c r="BU591" s="36">
        <v>0</v>
      </c>
      <c r="BV591" s="36">
        <v>0</v>
      </c>
      <c r="BW591" s="36">
        <v>0</v>
      </c>
      <c r="BX591" s="36">
        <v>0</v>
      </c>
      <c r="BY591" s="36">
        <v>0</v>
      </c>
      <c r="BZ591" s="36">
        <v>0</v>
      </c>
      <c r="CA591" s="36">
        <v>0</v>
      </c>
      <c r="CB591" s="36">
        <v>0</v>
      </c>
      <c r="CC591" s="36">
        <v>0</v>
      </c>
      <c r="CD591" s="36">
        <v>3426280</v>
      </c>
      <c r="CE591" s="36">
        <v>4077273</v>
      </c>
      <c r="CF591" s="36">
        <v>0</v>
      </c>
      <c r="CG591" s="36">
        <v>650993</v>
      </c>
      <c r="CH591" s="36">
        <v>0</v>
      </c>
      <c r="CI591" s="36">
        <v>0</v>
      </c>
      <c r="CJ591" s="36">
        <v>0</v>
      </c>
      <c r="CK591" s="36">
        <v>0</v>
      </c>
      <c r="CL591" s="36">
        <v>650993</v>
      </c>
      <c r="CM591" s="36">
        <v>-4077273</v>
      </c>
      <c r="CN591" s="36">
        <v>0</v>
      </c>
      <c r="CO591" s="36">
        <v>0</v>
      </c>
      <c r="CP591" s="36">
        <v>0</v>
      </c>
      <c r="CQ591" s="36">
        <v>0</v>
      </c>
      <c r="CR591" s="36">
        <v>0</v>
      </c>
      <c r="CS591" s="36">
        <v>0</v>
      </c>
      <c r="CT591" s="36">
        <v>0</v>
      </c>
      <c r="CU591" s="36">
        <v>0</v>
      </c>
      <c r="CV591" s="36">
        <v>0</v>
      </c>
      <c r="CW591" s="36">
        <v>0</v>
      </c>
      <c r="CX591" s="36">
        <v>0</v>
      </c>
      <c r="CY591" s="36">
        <v>0</v>
      </c>
      <c r="CZ591" s="36">
        <v>0</v>
      </c>
      <c r="DA591" s="36">
        <v>0</v>
      </c>
      <c r="DB591" s="36">
        <v>0</v>
      </c>
      <c r="DC591" s="36">
        <v>0</v>
      </c>
      <c r="DD591" s="36">
        <v>0</v>
      </c>
      <c r="DE591" s="36">
        <v>-4077273</v>
      </c>
      <c r="DF591" s="36">
        <v>0</v>
      </c>
      <c r="DG591" s="36">
        <v>0</v>
      </c>
      <c r="DH591" s="36">
        <v>0</v>
      </c>
      <c r="DI591" s="36">
        <v>0</v>
      </c>
      <c r="DJ591" s="36">
        <v>0</v>
      </c>
      <c r="DK591" s="36">
        <v>0</v>
      </c>
      <c r="DL591" s="36">
        <v>0</v>
      </c>
      <c r="DM591" s="36">
        <v>0</v>
      </c>
      <c r="DN591" s="36">
        <v>0</v>
      </c>
      <c r="DO591" s="36">
        <v>0</v>
      </c>
      <c r="DP591" s="36">
        <v>0</v>
      </c>
      <c r="DQ591" s="36">
        <v>0</v>
      </c>
      <c r="DR591" s="36">
        <v>0</v>
      </c>
      <c r="DS591" s="36">
        <v>0</v>
      </c>
      <c r="DT591" s="36">
        <v>0</v>
      </c>
      <c r="DU591" s="36">
        <v>0</v>
      </c>
      <c r="DV591" s="36">
        <v>0</v>
      </c>
      <c r="DW591" s="36">
        <v>0</v>
      </c>
      <c r="DX591" s="36">
        <v>0</v>
      </c>
      <c r="DY591" s="36">
        <v>0</v>
      </c>
      <c r="DZ591" s="36">
        <v>0</v>
      </c>
      <c r="EA591" s="36">
        <v>0</v>
      </c>
      <c r="EB591" s="36">
        <v>0</v>
      </c>
      <c r="EC591" s="36">
        <v>0</v>
      </c>
      <c r="ED591" s="36">
        <v>0</v>
      </c>
      <c r="EE591" s="36">
        <v>0</v>
      </c>
      <c r="EF591" s="36">
        <v>0</v>
      </c>
      <c r="EG591" s="36">
        <v>0</v>
      </c>
      <c r="EH591" s="36">
        <v>0</v>
      </c>
      <c r="EI591" s="36">
        <v>0</v>
      </c>
      <c r="EJ591" s="36">
        <v>0</v>
      </c>
      <c r="EK591" s="36">
        <v>0</v>
      </c>
      <c r="EL591" s="36">
        <v>0</v>
      </c>
      <c r="EM591" s="36">
        <v>0</v>
      </c>
      <c r="EN591" s="36">
        <v>0</v>
      </c>
      <c r="EO591" s="36">
        <v>0</v>
      </c>
      <c r="EP591" s="36">
        <v>0</v>
      </c>
      <c r="EQ591" s="36">
        <v>0</v>
      </c>
      <c r="ER591" s="36">
        <v>0</v>
      </c>
      <c r="ES591" s="36">
        <v>0</v>
      </c>
      <c r="ET591" s="36">
        <v>0</v>
      </c>
      <c r="EU591" s="36">
        <v>0</v>
      </c>
      <c r="EV591" s="36">
        <v>0</v>
      </c>
      <c r="EW591" s="36">
        <v>0</v>
      </c>
      <c r="EX591" s="36">
        <v>0</v>
      </c>
      <c r="EY591" s="36">
        <v>0</v>
      </c>
      <c r="EZ591" s="36">
        <v>0</v>
      </c>
      <c r="FA591" s="36">
        <v>0</v>
      </c>
      <c r="FB591" s="36">
        <v>0</v>
      </c>
      <c r="FC591" s="36">
        <v>0</v>
      </c>
      <c r="FD591" s="36">
        <v>0</v>
      </c>
      <c r="FE591" s="36">
        <v>0</v>
      </c>
      <c r="FF591" s="36">
        <v>0</v>
      </c>
      <c r="FG591" s="36">
        <v>0</v>
      </c>
      <c r="FH591" s="36">
        <v>0</v>
      </c>
      <c r="FI591" s="36">
        <v>0</v>
      </c>
      <c r="FJ591" s="36">
        <v>0</v>
      </c>
      <c r="FK591" s="36">
        <v>0</v>
      </c>
      <c r="FL591" s="36">
        <v>0</v>
      </c>
      <c r="FM591" s="36">
        <v>0</v>
      </c>
      <c r="FN591" s="36">
        <v>0</v>
      </c>
      <c r="FO591" s="36">
        <v>0</v>
      </c>
      <c r="FP591" s="36">
        <v>0</v>
      </c>
      <c r="FQ591" s="36">
        <v>650993</v>
      </c>
      <c r="FR591" s="36">
        <v>0</v>
      </c>
      <c r="FS591" s="37"/>
      <c r="FT591" s="39">
        <f t="shared" si="305"/>
        <v>166307</v>
      </c>
      <c r="FU591" s="39">
        <f t="shared" si="306"/>
        <v>1057</v>
      </c>
      <c r="FV591" s="39">
        <f t="shared" si="307"/>
        <v>0</v>
      </c>
      <c r="FW591" s="39">
        <f t="shared" si="308"/>
        <v>2690100</v>
      </c>
      <c r="FX591" s="39">
        <f t="shared" si="309"/>
        <v>0</v>
      </c>
      <c r="FY591" s="39">
        <f t="shared" si="310"/>
        <v>55488</v>
      </c>
      <c r="FZ591" s="39">
        <f t="shared" si="311"/>
        <v>0</v>
      </c>
      <c r="GA591" s="39">
        <f t="shared" si="312"/>
        <v>50583</v>
      </c>
      <c r="GB591" s="39">
        <f t="shared" si="313"/>
        <v>462745</v>
      </c>
      <c r="GC591" s="39">
        <f t="shared" si="314"/>
        <v>0</v>
      </c>
      <c r="GD591" s="39">
        <f t="shared" si="315"/>
        <v>0</v>
      </c>
      <c r="GE591" s="39">
        <f t="shared" si="316"/>
        <v>0</v>
      </c>
      <c r="GF591" s="39">
        <f t="shared" si="303"/>
        <v>0</v>
      </c>
      <c r="GG591" s="39"/>
      <c r="GH591" s="39">
        <f t="shared" si="317"/>
        <v>0</v>
      </c>
      <c r="GI591" s="39">
        <f t="shared" si="318"/>
        <v>0</v>
      </c>
      <c r="GJ591" s="39">
        <f t="shared" si="304"/>
        <v>3426280</v>
      </c>
      <c r="GK591" s="39"/>
      <c r="GL591" s="39">
        <f t="shared" si="319"/>
        <v>0</v>
      </c>
      <c r="GM591" s="39"/>
      <c r="GN591" s="39">
        <f t="shared" si="283"/>
        <v>0</v>
      </c>
      <c r="GO591" s="40">
        <f t="shared" si="320"/>
        <v>650993</v>
      </c>
      <c r="GP591" s="40">
        <f t="shared" si="321"/>
        <v>4077273</v>
      </c>
      <c r="GQ591" s="40">
        <f t="shared" si="322"/>
        <v>4077273</v>
      </c>
      <c r="GR591" s="39" t="str">
        <f>IFERROR(VLOOKUP(CONCATENATE(C591,R591,S591),'Clientes Afectados'!$L$4:$M$249,2,0),"NO")</f>
        <v>NO</v>
      </c>
      <c r="GS591" s="64">
        <f t="shared" si="323"/>
        <v>33</v>
      </c>
      <c r="GT591" s="39" t="e">
        <f>+IF(GS591&gt;#REF!,"SI","NO")</f>
        <v>#REF!</v>
      </c>
    </row>
    <row r="592" spans="1:202" x14ac:dyDescent="0.25">
      <c r="A592" s="35">
        <v>42675</v>
      </c>
      <c r="B592" s="36">
        <v>1594986</v>
      </c>
      <c r="C592" s="36">
        <v>533104</v>
      </c>
      <c r="D592" s="36">
        <v>533104</v>
      </c>
      <c r="E592" s="37" t="s">
        <v>250</v>
      </c>
      <c r="F592" s="37" t="s">
        <v>229</v>
      </c>
      <c r="G592" s="37" t="s">
        <v>251</v>
      </c>
      <c r="H592" s="85" t="s">
        <v>231</v>
      </c>
      <c r="I592" s="37" t="s">
        <v>244</v>
      </c>
      <c r="J592" s="37" t="s">
        <v>233</v>
      </c>
      <c r="K592" s="37" t="s">
        <v>234</v>
      </c>
      <c r="L592" s="37" t="s">
        <v>235</v>
      </c>
      <c r="M592" s="37" t="s">
        <v>252</v>
      </c>
      <c r="N592" s="37" t="s">
        <v>237</v>
      </c>
      <c r="O592" s="37" t="s">
        <v>253</v>
      </c>
      <c r="P592" s="37" t="s">
        <v>239</v>
      </c>
      <c r="Q592" s="37" t="s">
        <v>240</v>
      </c>
      <c r="R592" s="38">
        <v>42648</v>
      </c>
      <c r="S592" s="38">
        <v>42681</v>
      </c>
      <c r="T592" s="38">
        <v>42682</v>
      </c>
      <c r="U592" s="36">
        <v>185300132</v>
      </c>
      <c r="V592" s="36">
        <v>752</v>
      </c>
      <c r="W592" s="36">
        <v>0</v>
      </c>
      <c r="X592" s="36">
        <v>2</v>
      </c>
      <c r="Y592" s="36">
        <v>0</v>
      </c>
      <c r="Z592" s="36">
        <v>0</v>
      </c>
      <c r="AA592" s="36">
        <v>0</v>
      </c>
      <c r="AB592" s="36">
        <v>0</v>
      </c>
      <c r="AC592" s="36">
        <v>0</v>
      </c>
      <c r="AD592" s="36">
        <v>29</v>
      </c>
      <c r="AE592" s="36">
        <v>63</v>
      </c>
      <c r="AF592" s="36">
        <v>1</v>
      </c>
      <c r="AG592" s="36">
        <v>63</v>
      </c>
      <c r="AH592" s="36">
        <v>145000</v>
      </c>
      <c r="AI592" s="36">
        <v>1258</v>
      </c>
      <c r="AJ592" s="36">
        <v>0</v>
      </c>
      <c r="AK592" s="36">
        <v>53927</v>
      </c>
      <c r="AL592" s="36">
        <v>0</v>
      </c>
      <c r="AM592" s="36">
        <v>0</v>
      </c>
      <c r="AN592" s="36">
        <v>0</v>
      </c>
      <c r="AO592" s="36">
        <v>0</v>
      </c>
      <c r="AP592" s="36">
        <v>0</v>
      </c>
      <c r="AQ592" s="36">
        <v>0</v>
      </c>
      <c r="AR592" s="36">
        <v>0</v>
      </c>
      <c r="AS592" s="36">
        <v>0</v>
      </c>
      <c r="AT592" s="36">
        <v>1113</v>
      </c>
      <c r="AU592" s="36">
        <v>0</v>
      </c>
      <c r="AV592" s="36">
        <v>0</v>
      </c>
      <c r="AW592" s="36">
        <v>0</v>
      </c>
      <c r="AX592" s="36">
        <v>0</v>
      </c>
      <c r="AY592" s="36">
        <v>39003</v>
      </c>
      <c r="AZ592" s="36">
        <v>361376</v>
      </c>
      <c r="BA592" s="36">
        <v>0</v>
      </c>
      <c r="BB592" s="36">
        <v>0</v>
      </c>
      <c r="BC592" s="36">
        <v>0</v>
      </c>
      <c r="BD592" s="36">
        <v>0</v>
      </c>
      <c r="BE592" s="36">
        <v>0</v>
      </c>
      <c r="BF592" s="36">
        <v>0</v>
      </c>
      <c r="BG592" s="36">
        <v>0</v>
      </c>
      <c r="BH592" s="36">
        <v>0</v>
      </c>
      <c r="BI592" s="36">
        <v>0</v>
      </c>
      <c r="BJ592" s="36">
        <v>0</v>
      </c>
      <c r="BK592" s="36">
        <v>0</v>
      </c>
      <c r="BL592" s="36">
        <v>0</v>
      </c>
      <c r="BM592" s="36">
        <v>0</v>
      </c>
      <c r="BN592" s="36">
        <v>0</v>
      </c>
      <c r="BO592" s="36">
        <v>0</v>
      </c>
      <c r="BP592" s="36">
        <v>0</v>
      </c>
      <c r="BQ592" s="36">
        <v>0</v>
      </c>
      <c r="BR592" s="36">
        <v>0</v>
      </c>
      <c r="BS592" s="36">
        <v>0</v>
      </c>
      <c r="BT592" s="36">
        <v>0</v>
      </c>
      <c r="BU592" s="36">
        <v>0</v>
      </c>
      <c r="BV592" s="36">
        <v>0</v>
      </c>
      <c r="BW592" s="36">
        <v>0</v>
      </c>
      <c r="BX592" s="36">
        <v>0</v>
      </c>
      <c r="BY592" s="36">
        <v>0</v>
      </c>
      <c r="BZ592" s="36">
        <v>0</v>
      </c>
      <c r="CA592" s="36">
        <v>0</v>
      </c>
      <c r="CB592" s="36">
        <v>0</v>
      </c>
      <c r="CC592" s="36">
        <v>0</v>
      </c>
      <c r="CD592" s="36">
        <v>505611</v>
      </c>
      <c r="CE592" s="36">
        <v>601677</v>
      </c>
      <c r="CF592" s="36">
        <v>0</v>
      </c>
      <c r="CG592" s="36">
        <v>96066</v>
      </c>
      <c r="CH592" s="36">
        <v>0</v>
      </c>
      <c r="CI592" s="36">
        <v>0</v>
      </c>
      <c r="CJ592" s="36">
        <v>0</v>
      </c>
      <c r="CK592" s="36">
        <v>0</v>
      </c>
      <c r="CL592" s="36">
        <v>96066</v>
      </c>
      <c r="CM592" s="36">
        <v>-601677</v>
      </c>
      <c r="CN592" s="36">
        <v>0</v>
      </c>
      <c r="CO592" s="36">
        <v>0</v>
      </c>
      <c r="CP592" s="36">
        <v>0</v>
      </c>
      <c r="CQ592" s="36">
        <v>0</v>
      </c>
      <c r="CR592" s="36">
        <v>0</v>
      </c>
      <c r="CS592" s="36">
        <v>0</v>
      </c>
      <c r="CT592" s="36">
        <v>0</v>
      </c>
      <c r="CU592" s="36">
        <v>0</v>
      </c>
      <c r="CV592" s="36">
        <v>0</v>
      </c>
      <c r="CW592" s="36">
        <v>0</v>
      </c>
      <c r="CX592" s="36">
        <v>0</v>
      </c>
      <c r="CY592" s="36">
        <v>0</v>
      </c>
      <c r="CZ592" s="36">
        <v>0</v>
      </c>
      <c r="DA592" s="36">
        <v>0</v>
      </c>
      <c r="DB592" s="36">
        <v>0</v>
      </c>
      <c r="DC592" s="36">
        <v>0</v>
      </c>
      <c r="DD592" s="36">
        <v>0</v>
      </c>
      <c r="DE592" s="36">
        <v>-601677</v>
      </c>
      <c r="DF592" s="36">
        <v>0</v>
      </c>
      <c r="DG592" s="36">
        <v>0</v>
      </c>
      <c r="DH592" s="36">
        <v>0</v>
      </c>
      <c r="DI592" s="36">
        <v>0</v>
      </c>
      <c r="DJ592" s="36">
        <v>0</v>
      </c>
      <c r="DK592" s="36">
        <v>0</v>
      </c>
      <c r="DL592" s="36">
        <v>0</v>
      </c>
      <c r="DM592" s="36">
        <v>0</v>
      </c>
      <c r="DN592" s="36">
        <v>0</v>
      </c>
      <c r="DO592" s="36">
        <v>0</v>
      </c>
      <c r="DP592" s="36">
        <v>0</v>
      </c>
      <c r="DQ592" s="36">
        <v>0</v>
      </c>
      <c r="DR592" s="36">
        <v>0</v>
      </c>
      <c r="DS592" s="36">
        <v>0</v>
      </c>
      <c r="DT592" s="36">
        <v>0</v>
      </c>
      <c r="DU592" s="36">
        <v>0</v>
      </c>
      <c r="DV592" s="36">
        <v>0</v>
      </c>
      <c r="DW592" s="36">
        <v>0</v>
      </c>
      <c r="DX592" s="36">
        <v>0</v>
      </c>
      <c r="DY592" s="36">
        <v>0</v>
      </c>
      <c r="DZ592" s="36">
        <v>0</v>
      </c>
      <c r="EA592" s="36">
        <v>0</v>
      </c>
      <c r="EB592" s="36">
        <v>0</v>
      </c>
      <c r="EC592" s="36">
        <v>0</v>
      </c>
      <c r="ED592" s="36">
        <v>0</v>
      </c>
      <c r="EE592" s="36">
        <v>0</v>
      </c>
      <c r="EF592" s="36">
        <v>0</v>
      </c>
      <c r="EG592" s="36">
        <v>0</v>
      </c>
      <c r="EH592" s="36">
        <v>0</v>
      </c>
      <c r="EI592" s="36">
        <v>0</v>
      </c>
      <c r="EJ592" s="36">
        <v>0</v>
      </c>
      <c r="EK592" s="36">
        <v>0</v>
      </c>
      <c r="EL592" s="36">
        <v>0</v>
      </c>
      <c r="EM592" s="36">
        <v>0</v>
      </c>
      <c r="EN592" s="36">
        <v>0</v>
      </c>
      <c r="EO592" s="36">
        <v>0</v>
      </c>
      <c r="EP592" s="36">
        <v>0</v>
      </c>
      <c r="EQ592" s="36">
        <v>0</v>
      </c>
      <c r="ER592" s="36">
        <v>0</v>
      </c>
      <c r="ES592" s="36">
        <v>0</v>
      </c>
      <c r="ET592" s="36">
        <v>0</v>
      </c>
      <c r="EU592" s="36">
        <v>0</v>
      </c>
      <c r="EV592" s="36">
        <v>0</v>
      </c>
      <c r="EW592" s="36">
        <v>0</v>
      </c>
      <c r="EX592" s="36">
        <v>0</v>
      </c>
      <c r="EY592" s="36">
        <v>0</v>
      </c>
      <c r="EZ592" s="36">
        <v>0</v>
      </c>
      <c r="FA592" s="36">
        <v>0</v>
      </c>
      <c r="FB592" s="36">
        <v>0</v>
      </c>
      <c r="FC592" s="36">
        <v>0</v>
      </c>
      <c r="FD592" s="36">
        <v>0</v>
      </c>
      <c r="FE592" s="36">
        <v>0</v>
      </c>
      <c r="FF592" s="36">
        <v>0</v>
      </c>
      <c r="FG592" s="36">
        <v>0</v>
      </c>
      <c r="FH592" s="36">
        <v>0</v>
      </c>
      <c r="FI592" s="36">
        <v>0</v>
      </c>
      <c r="FJ592" s="36">
        <v>0</v>
      </c>
      <c r="FK592" s="36">
        <v>0</v>
      </c>
      <c r="FL592" s="36">
        <v>0</v>
      </c>
      <c r="FM592" s="36">
        <v>0</v>
      </c>
      <c r="FN592" s="36">
        <v>0</v>
      </c>
      <c r="FO592" s="36">
        <v>0</v>
      </c>
      <c r="FP592" s="36">
        <v>0</v>
      </c>
      <c r="FQ592" s="36">
        <v>96066</v>
      </c>
      <c r="FR592" s="36">
        <v>0</v>
      </c>
      <c r="FS592" s="37"/>
      <c r="FT592" s="39">
        <f t="shared" si="305"/>
        <v>121849</v>
      </c>
      <c r="FU592" s="39">
        <f t="shared" si="306"/>
        <v>1057</v>
      </c>
      <c r="FV592" s="39">
        <f t="shared" si="307"/>
        <v>0</v>
      </c>
      <c r="FW592" s="39">
        <f t="shared" si="308"/>
        <v>45317</v>
      </c>
      <c r="FX592" s="39">
        <f t="shared" si="309"/>
        <v>0</v>
      </c>
      <c r="FY592" s="39">
        <f t="shared" si="310"/>
        <v>935</v>
      </c>
      <c r="FZ592" s="39">
        <f t="shared" si="311"/>
        <v>0</v>
      </c>
      <c r="GA592" s="39">
        <f t="shared" si="312"/>
        <v>32776</v>
      </c>
      <c r="GB592" s="39">
        <f t="shared" si="313"/>
        <v>303677</v>
      </c>
      <c r="GC592" s="39">
        <f t="shared" si="314"/>
        <v>0</v>
      </c>
      <c r="GD592" s="39">
        <f t="shared" si="315"/>
        <v>0</v>
      </c>
      <c r="GE592" s="39">
        <f t="shared" si="316"/>
        <v>0</v>
      </c>
      <c r="GF592" s="39">
        <f t="shared" si="303"/>
        <v>0</v>
      </c>
      <c r="GG592" s="39"/>
      <c r="GH592" s="39">
        <f t="shared" si="317"/>
        <v>0</v>
      </c>
      <c r="GI592" s="39">
        <f t="shared" si="318"/>
        <v>0</v>
      </c>
      <c r="GJ592" s="39">
        <f t="shared" si="304"/>
        <v>505611</v>
      </c>
      <c r="GK592" s="39"/>
      <c r="GL592" s="39">
        <f t="shared" si="319"/>
        <v>0</v>
      </c>
      <c r="GM592" s="39"/>
      <c r="GN592" s="39">
        <f t="shared" si="283"/>
        <v>0</v>
      </c>
      <c r="GO592" s="40">
        <f t="shared" si="320"/>
        <v>96066</v>
      </c>
      <c r="GP592" s="40">
        <f t="shared" si="321"/>
        <v>601677</v>
      </c>
      <c r="GQ592" s="40">
        <f t="shared" si="322"/>
        <v>601677</v>
      </c>
      <c r="GR592" s="39" t="str">
        <f>IFERROR(VLOOKUP(CONCATENATE(C592,R592,S592),'Clientes Afectados'!$L$4:$M$249,2,0),"NO")</f>
        <v>NO</v>
      </c>
      <c r="GS592" s="64">
        <f t="shared" si="323"/>
        <v>33</v>
      </c>
      <c r="GT592" s="39" t="e">
        <f>+IF(GS592&gt;#REF!,"SI","NO")</f>
        <v>#REF!</v>
      </c>
    </row>
    <row r="593" spans="1:202" x14ac:dyDescent="0.25">
      <c r="A593" s="35">
        <v>42675</v>
      </c>
      <c r="B593" s="36">
        <v>1594986</v>
      </c>
      <c r="C593" s="36">
        <v>533110</v>
      </c>
      <c r="D593" s="36">
        <v>533110</v>
      </c>
      <c r="E593" s="37" t="s">
        <v>254</v>
      </c>
      <c r="F593" s="37" t="s">
        <v>229</v>
      </c>
      <c r="G593" s="37" t="s">
        <v>255</v>
      </c>
      <c r="H593" s="85" t="s">
        <v>231</v>
      </c>
      <c r="I593" s="37" t="s">
        <v>244</v>
      </c>
      <c r="J593" s="37" t="s">
        <v>233</v>
      </c>
      <c r="K593" s="37" t="s">
        <v>234</v>
      </c>
      <c r="L593" s="37" t="s">
        <v>235</v>
      </c>
      <c r="M593" s="37" t="s">
        <v>252</v>
      </c>
      <c r="N593" s="37" t="s">
        <v>256</v>
      </c>
      <c r="O593" s="37" t="s">
        <v>253</v>
      </c>
      <c r="P593" s="37" t="s">
        <v>239</v>
      </c>
      <c r="Q593" s="37" t="s">
        <v>240</v>
      </c>
      <c r="R593" s="38">
        <v>42648</v>
      </c>
      <c r="S593" s="38">
        <v>42681</v>
      </c>
      <c r="T593" s="38">
        <v>42682</v>
      </c>
      <c r="U593" s="36">
        <v>185300132</v>
      </c>
      <c r="V593" s="36">
        <v>449</v>
      </c>
      <c r="W593" s="36">
        <v>0</v>
      </c>
      <c r="X593" s="36">
        <v>1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10</v>
      </c>
      <c r="AE593" s="36">
        <v>49</v>
      </c>
      <c r="AF593" s="36">
        <v>1</v>
      </c>
      <c r="AG593" s="36">
        <v>18</v>
      </c>
      <c r="AH593" s="36">
        <v>145000</v>
      </c>
      <c r="AI593" s="36">
        <v>1258</v>
      </c>
      <c r="AJ593" s="36">
        <v>0</v>
      </c>
      <c r="AK593" s="36">
        <v>32199</v>
      </c>
      <c r="AL593" s="36">
        <v>0</v>
      </c>
      <c r="AM593" s="36">
        <v>0</v>
      </c>
      <c r="AN593" s="36">
        <v>0</v>
      </c>
      <c r="AO593" s="36">
        <v>0</v>
      </c>
      <c r="AP593" s="36">
        <v>0</v>
      </c>
      <c r="AQ593" s="36">
        <v>0</v>
      </c>
      <c r="AR593" s="36">
        <v>0</v>
      </c>
      <c r="AS593" s="36">
        <v>0</v>
      </c>
      <c r="AT593" s="36">
        <v>664</v>
      </c>
      <c r="AU593" s="36">
        <v>0</v>
      </c>
      <c r="AV593" s="36">
        <v>0</v>
      </c>
      <c r="AW593" s="36">
        <v>0</v>
      </c>
      <c r="AX593" s="36">
        <v>0</v>
      </c>
      <c r="AY593" s="36">
        <v>30404</v>
      </c>
      <c r="AZ593" s="36">
        <v>103250</v>
      </c>
      <c r="BA593" s="36">
        <v>0</v>
      </c>
      <c r="BB593" s="36">
        <v>0</v>
      </c>
      <c r="BC593" s="36">
        <v>0</v>
      </c>
      <c r="BD593" s="36">
        <v>0</v>
      </c>
      <c r="BE593" s="36">
        <v>0</v>
      </c>
      <c r="BF593" s="36">
        <v>0</v>
      </c>
      <c r="BG593" s="36">
        <v>0</v>
      </c>
      <c r="BH593" s="36">
        <v>0</v>
      </c>
      <c r="BI593" s="36">
        <v>0</v>
      </c>
      <c r="BJ593" s="36">
        <v>0</v>
      </c>
      <c r="BK593" s="36">
        <v>0</v>
      </c>
      <c r="BL593" s="36">
        <v>0</v>
      </c>
      <c r="BM593" s="36">
        <v>0</v>
      </c>
      <c r="BN593" s="36">
        <v>0</v>
      </c>
      <c r="BO593" s="36">
        <v>0</v>
      </c>
      <c r="BP593" s="36">
        <v>0</v>
      </c>
      <c r="BQ593" s="36">
        <v>0</v>
      </c>
      <c r="BR593" s="36">
        <v>0</v>
      </c>
      <c r="BS593" s="36">
        <v>0</v>
      </c>
      <c r="BT593" s="36">
        <v>0</v>
      </c>
      <c r="BU593" s="36">
        <v>0</v>
      </c>
      <c r="BV593" s="36">
        <v>0</v>
      </c>
      <c r="BW593" s="36">
        <v>0</v>
      </c>
      <c r="BX593" s="36">
        <v>0</v>
      </c>
      <c r="BY593" s="36">
        <v>0</v>
      </c>
      <c r="BZ593" s="36">
        <v>0</v>
      </c>
      <c r="CA593" s="36">
        <v>0</v>
      </c>
      <c r="CB593" s="36">
        <v>0</v>
      </c>
      <c r="CC593" s="36">
        <v>0</v>
      </c>
      <c r="CD593" s="36">
        <v>262837</v>
      </c>
      <c r="CE593" s="36">
        <v>312776</v>
      </c>
      <c r="CF593" s="36">
        <v>0</v>
      </c>
      <c r="CG593" s="36">
        <v>49939</v>
      </c>
      <c r="CH593" s="36">
        <v>0</v>
      </c>
      <c r="CI593" s="36">
        <v>0</v>
      </c>
      <c r="CJ593" s="36">
        <v>0</v>
      </c>
      <c r="CK593" s="36">
        <v>0</v>
      </c>
      <c r="CL593" s="36">
        <v>49939</v>
      </c>
      <c r="CM593" s="36">
        <v>-312776</v>
      </c>
      <c r="CN593" s="36">
        <v>0</v>
      </c>
      <c r="CO593" s="36">
        <v>0</v>
      </c>
      <c r="CP593" s="36">
        <v>0</v>
      </c>
      <c r="CQ593" s="36">
        <v>0</v>
      </c>
      <c r="CR593" s="36">
        <v>0</v>
      </c>
      <c r="CS593" s="36">
        <v>0</v>
      </c>
      <c r="CT593" s="36">
        <v>0</v>
      </c>
      <c r="CU593" s="36">
        <v>0</v>
      </c>
      <c r="CV593" s="36">
        <v>0</v>
      </c>
      <c r="CW593" s="36">
        <v>0</v>
      </c>
      <c r="CX593" s="36">
        <v>0</v>
      </c>
      <c r="CY593" s="36">
        <v>0</v>
      </c>
      <c r="CZ593" s="36">
        <v>0</v>
      </c>
      <c r="DA593" s="36">
        <v>0</v>
      </c>
      <c r="DB593" s="36">
        <v>0</v>
      </c>
      <c r="DC593" s="36">
        <v>0</v>
      </c>
      <c r="DD593" s="36">
        <v>0</v>
      </c>
      <c r="DE593" s="36">
        <v>-312776</v>
      </c>
      <c r="DF593" s="36">
        <v>0</v>
      </c>
      <c r="DG593" s="36">
        <v>0</v>
      </c>
      <c r="DH593" s="36">
        <v>0</v>
      </c>
      <c r="DI593" s="36">
        <v>0</v>
      </c>
      <c r="DJ593" s="36">
        <v>0</v>
      </c>
      <c r="DK593" s="36">
        <v>0</v>
      </c>
      <c r="DL593" s="36">
        <v>0</v>
      </c>
      <c r="DM593" s="36">
        <v>0</v>
      </c>
      <c r="DN593" s="36">
        <v>0</v>
      </c>
      <c r="DO593" s="36">
        <v>0</v>
      </c>
      <c r="DP593" s="36">
        <v>0</v>
      </c>
      <c r="DQ593" s="36">
        <v>0</v>
      </c>
      <c r="DR593" s="36">
        <v>0</v>
      </c>
      <c r="DS593" s="36">
        <v>0</v>
      </c>
      <c r="DT593" s="36">
        <v>0</v>
      </c>
      <c r="DU593" s="36">
        <v>0</v>
      </c>
      <c r="DV593" s="36">
        <v>0</v>
      </c>
      <c r="DW593" s="36">
        <v>0</v>
      </c>
      <c r="DX593" s="36">
        <v>0</v>
      </c>
      <c r="DY593" s="36">
        <v>0</v>
      </c>
      <c r="DZ593" s="36">
        <v>0</v>
      </c>
      <c r="EA593" s="36">
        <v>0</v>
      </c>
      <c r="EB593" s="36">
        <v>0</v>
      </c>
      <c r="EC593" s="36">
        <v>0</v>
      </c>
      <c r="ED593" s="36">
        <v>0</v>
      </c>
      <c r="EE593" s="36">
        <v>0</v>
      </c>
      <c r="EF593" s="36">
        <v>0</v>
      </c>
      <c r="EG593" s="36">
        <v>0</v>
      </c>
      <c r="EH593" s="36">
        <v>0</v>
      </c>
      <c r="EI593" s="36">
        <v>0</v>
      </c>
      <c r="EJ593" s="36">
        <v>0</v>
      </c>
      <c r="EK593" s="36">
        <v>0</v>
      </c>
      <c r="EL593" s="36">
        <v>0</v>
      </c>
      <c r="EM593" s="36">
        <v>0</v>
      </c>
      <c r="EN593" s="36">
        <v>0</v>
      </c>
      <c r="EO593" s="36">
        <v>0</v>
      </c>
      <c r="EP593" s="36">
        <v>0</v>
      </c>
      <c r="EQ593" s="36">
        <v>0</v>
      </c>
      <c r="ER593" s="36">
        <v>0</v>
      </c>
      <c r="ES593" s="36">
        <v>0</v>
      </c>
      <c r="ET593" s="36">
        <v>0</v>
      </c>
      <c r="EU593" s="36">
        <v>0</v>
      </c>
      <c r="EV593" s="36">
        <v>0</v>
      </c>
      <c r="EW593" s="36">
        <v>0</v>
      </c>
      <c r="EX593" s="36">
        <v>0</v>
      </c>
      <c r="EY593" s="36">
        <v>0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0</v>
      </c>
      <c r="FF593" s="36">
        <v>0</v>
      </c>
      <c r="FG593" s="36">
        <v>0</v>
      </c>
      <c r="FH593" s="36">
        <v>0</v>
      </c>
      <c r="FI593" s="36">
        <v>0</v>
      </c>
      <c r="FJ593" s="36">
        <v>0</v>
      </c>
      <c r="FK593" s="36">
        <v>0</v>
      </c>
      <c r="FL593" s="36">
        <v>0</v>
      </c>
      <c r="FM593" s="36">
        <v>0</v>
      </c>
      <c r="FN593" s="36">
        <v>0</v>
      </c>
      <c r="FO593" s="36">
        <v>0</v>
      </c>
      <c r="FP593" s="36">
        <v>0</v>
      </c>
      <c r="FQ593" s="36">
        <v>49939</v>
      </c>
      <c r="FR593" s="36">
        <v>0</v>
      </c>
      <c r="FS593" s="37"/>
      <c r="FT593" s="39">
        <f t="shared" si="305"/>
        <v>121849</v>
      </c>
      <c r="FU593" s="39">
        <f t="shared" si="306"/>
        <v>1057</v>
      </c>
      <c r="FV593" s="39">
        <f t="shared" si="307"/>
        <v>0</v>
      </c>
      <c r="FW593" s="39">
        <f t="shared" si="308"/>
        <v>27058</v>
      </c>
      <c r="FX593" s="39">
        <f t="shared" si="309"/>
        <v>0</v>
      </c>
      <c r="FY593" s="39">
        <f t="shared" si="310"/>
        <v>558</v>
      </c>
      <c r="FZ593" s="39">
        <f t="shared" si="311"/>
        <v>0</v>
      </c>
      <c r="GA593" s="39">
        <f t="shared" si="312"/>
        <v>25550</v>
      </c>
      <c r="GB593" s="39">
        <f t="shared" si="313"/>
        <v>86765</v>
      </c>
      <c r="GC593" s="39">
        <f t="shared" si="314"/>
        <v>0</v>
      </c>
      <c r="GD593" s="39">
        <f t="shared" si="315"/>
        <v>0</v>
      </c>
      <c r="GE593" s="39">
        <f t="shared" si="316"/>
        <v>0</v>
      </c>
      <c r="GF593" s="39">
        <f t="shared" si="303"/>
        <v>0</v>
      </c>
      <c r="GG593" s="39"/>
      <c r="GH593" s="39">
        <f t="shared" si="317"/>
        <v>0</v>
      </c>
      <c r="GI593" s="39">
        <f t="shared" si="318"/>
        <v>0</v>
      </c>
      <c r="GJ593" s="39">
        <f t="shared" si="304"/>
        <v>262837</v>
      </c>
      <c r="GK593" s="39"/>
      <c r="GL593" s="39">
        <f t="shared" si="319"/>
        <v>0</v>
      </c>
      <c r="GM593" s="39"/>
      <c r="GN593" s="39">
        <f t="shared" ref="GN593:GN656" si="324">BT593++EZ593+FA593+DK593</f>
        <v>0</v>
      </c>
      <c r="GO593" s="40">
        <f t="shared" si="320"/>
        <v>49939</v>
      </c>
      <c r="GP593" s="40">
        <f t="shared" si="321"/>
        <v>312776</v>
      </c>
      <c r="GQ593" s="40">
        <f t="shared" si="322"/>
        <v>312776</v>
      </c>
      <c r="GR593" s="39" t="str">
        <f>IFERROR(VLOOKUP(CONCATENATE(C593,R593,S593),'Clientes Afectados'!$L$4:$M$249,2,0),"NO")</f>
        <v>NO</v>
      </c>
      <c r="GS593" s="64">
        <f t="shared" si="323"/>
        <v>33</v>
      </c>
      <c r="GT593" s="39" t="e">
        <f>+IF(GS593&gt;#REF!,"SI","NO")</f>
        <v>#REF!</v>
      </c>
    </row>
    <row r="594" spans="1:202" x14ac:dyDescent="0.25">
      <c r="A594" s="35">
        <v>42675</v>
      </c>
      <c r="B594" s="36">
        <v>1594986</v>
      </c>
      <c r="C594" s="36">
        <v>533111</v>
      </c>
      <c r="D594" s="36">
        <v>533111</v>
      </c>
      <c r="E594" s="37" t="s">
        <v>257</v>
      </c>
      <c r="F594" s="37" t="s">
        <v>258</v>
      </c>
      <c r="G594" s="37" t="s">
        <v>259</v>
      </c>
      <c r="H594" s="85" t="s">
        <v>231</v>
      </c>
      <c r="I594" s="37" t="s">
        <v>244</v>
      </c>
      <c r="J594" s="37" t="s">
        <v>233</v>
      </c>
      <c r="K594" s="37" t="s">
        <v>234</v>
      </c>
      <c r="L594" s="37" t="s">
        <v>235</v>
      </c>
      <c r="M594" s="37" t="s">
        <v>252</v>
      </c>
      <c r="N594" s="37" t="s">
        <v>253</v>
      </c>
      <c r="O594" s="37" t="s">
        <v>253</v>
      </c>
      <c r="P594" s="37" t="s">
        <v>239</v>
      </c>
      <c r="Q594" s="37" t="s">
        <v>240</v>
      </c>
      <c r="R594" s="38">
        <v>42648</v>
      </c>
      <c r="S594" s="38">
        <v>42681</v>
      </c>
      <c r="T594" s="38">
        <v>42682</v>
      </c>
      <c r="U594" s="36">
        <v>185300132</v>
      </c>
      <c r="V594" s="36">
        <v>77970</v>
      </c>
      <c r="W594" s="36">
        <v>0</v>
      </c>
      <c r="X594" s="36">
        <v>21932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118</v>
      </c>
      <c r="AE594" s="36">
        <v>121</v>
      </c>
      <c r="AF594" s="36">
        <v>117</v>
      </c>
      <c r="AG594" s="36">
        <v>120</v>
      </c>
      <c r="AH594" s="36">
        <v>119737</v>
      </c>
      <c r="AI594" s="36">
        <v>1258</v>
      </c>
      <c r="AJ594" s="36">
        <v>0</v>
      </c>
      <c r="AK594" s="36">
        <v>5591377</v>
      </c>
      <c r="AL594" s="36">
        <v>0</v>
      </c>
      <c r="AM594" s="36">
        <v>0</v>
      </c>
      <c r="AN594" s="36">
        <v>0</v>
      </c>
      <c r="AO594" s="36">
        <v>0</v>
      </c>
      <c r="AP594" s="36">
        <v>0</v>
      </c>
      <c r="AQ594" s="36">
        <v>0</v>
      </c>
      <c r="AR594" s="36">
        <v>0</v>
      </c>
      <c r="AS594" s="36">
        <v>0</v>
      </c>
      <c r="AT594" s="36">
        <v>115331</v>
      </c>
      <c r="AU594" s="36">
        <v>0</v>
      </c>
      <c r="AV594" s="36">
        <v>0</v>
      </c>
      <c r="AW594" s="36">
        <v>0</v>
      </c>
      <c r="AX594" s="36">
        <v>0</v>
      </c>
      <c r="AY594" s="36">
        <v>74321</v>
      </c>
      <c r="AZ594" s="36">
        <v>688334</v>
      </c>
      <c r="BA594" s="36">
        <v>0</v>
      </c>
      <c r="BB594" s="36">
        <v>0</v>
      </c>
      <c r="BC594" s="36">
        <v>0</v>
      </c>
      <c r="BD594" s="36">
        <v>0</v>
      </c>
      <c r="BE594" s="36">
        <v>0</v>
      </c>
      <c r="BF594" s="36">
        <v>0</v>
      </c>
      <c r="BG594" s="36">
        <v>0</v>
      </c>
      <c r="BH594" s="36">
        <v>0</v>
      </c>
      <c r="BI594" s="36">
        <v>0</v>
      </c>
      <c r="BJ594" s="36">
        <v>0</v>
      </c>
      <c r="BK594" s="36">
        <v>0</v>
      </c>
      <c r="BL594" s="36">
        <v>0</v>
      </c>
      <c r="BM594" s="36">
        <v>0</v>
      </c>
      <c r="BN594" s="36">
        <v>0</v>
      </c>
      <c r="BO594" s="36">
        <v>0</v>
      </c>
      <c r="BP594" s="36">
        <v>0</v>
      </c>
      <c r="BQ594" s="36">
        <v>0</v>
      </c>
      <c r="BR594" s="36">
        <v>0</v>
      </c>
      <c r="BS594" s="36">
        <v>0</v>
      </c>
      <c r="BT594" s="36">
        <v>0</v>
      </c>
      <c r="BU594" s="36">
        <v>0</v>
      </c>
      <c r="BV594" s="36">
        <v>0</v>
      </c>
      <c r="BW594" s="36">
        <v>0</v>
      </c>
      <c r="BX594" s="36">
        <v>0</v>
      </c>
      <c r="BY594" s="36">
        <v>0</v>
      </c>
      <c r="BZ594" s="36">
        <v>0</v>
      </c>
      <c r="CA594" s="36">
        <v>0</v>
      </c>
      <c r="CB594" s="36">
        <v>0</v>
      </c>
      <c r="CC594" s="36">
        <v>0</v>
      </c>
      <c r="CD594" s="36">
        <v>5538116</v>
      </c>
      <c r="CE594" s="36">
        <v>6590358</v>
      </c>
      <c r="CF594" s="36">
        <v>0</v>
      </c>
      <c r="CG594" s="36">
        <v>1052242</v>
      </c>
      <c r="CH594" s="36">
        <v>0</v>
      </c>
      <c r="CI594" s="36">
        <v>0</v>
      </c>
      <c r="CJ594" s="36">
        <v>0</v>
      </c>
      <c r="CK594" s="36">
        <v>0</v>
      </c>
      <c r="CL594" s="36">
        <v>1052242</v>
      </c>
      <c r="CM594" s="36">
        <v>-6590358</v>
      </c>
      <c r="CN594" s="36">
        <v>0</v>
      </c>
      <c r="CO594" s="36">
        <v>0</v>
      </c>
      <c r="CP594" s="36">
        <v>0</v>
      </c>
      <c r="CQ594" s="36">
        <v>0</v>
      </c>
      <c r="CR594" s="36">
        <v>0</v>
      </c>
      <c r="CS594" s="36">
        <v>0</v>
      </c>
      <c r="CT594" s="36">
        <v>0</v>
      </c>
      <c r="CU594" s="36">
        <v>0</v>
      </c>
      <c r="CV594" s="36">
        <v>0</v>
      </c>
      <c r="CW594" s="36">
        <v>0</v>
      </c>
      <c r="CX594" s="36">
        <v>0</v>
      </c>
      <c r="CY594" s="36">
        <v>0</v>
      </c>
      <c r="CZ594" s="36">
        <v>0</v>
      </c>
      <c r="DA594" s="36">
        <v>0</v>
      </c>
      <c r="DB594" s="36">
        <v>0</v>
      </c>
      <c r="DC594" s="36">
        <v>0</v>
      </c>
      <c r="DD594" s="36">
        <v>0</v>
      </c>
      <c r="DE594" s="36">
        <v>-6590358</v>
      </c>
      <c r="DF594" s="36">
        <v>0</v>
      </c>
      <c r="DG594" s="36">
        <v>0</v>
      </c>
      <c r="DH594" s="36">
        <v>0</v>
      </c>
      <c r="DI594" s="36">
        <v>0</v>
      </c>
      <c r="DJ594" s="36">
        <v>0</v>
      </c>
      <c r="DK594" s="36">
        <v>0</v>
      </c>
      <c r="DL594" s="36">
        <v>0</v>
      </c>
      <c r="DM594" s="36">
        <v>0</v>
      </c>
      <c r="DN594" s="36">
        <v>0</v>
      </c>
      <c r="DO594" s="36">
        <v>0</v>
      </c>
      <c r="DP594" s="36">
        <v>0</v>
      </c>
      <c r="DQ594" s="36">
        <v>0</v>
      </c>
      <c r="DR594" s="36">
        <v>0</v>
      </c>
      <c r="DS594" s="36">
        <v>0</v>
      </c>
      <c r="DT594" s="36">
        <v>0</v>
      </c>
      <c r="DU594" s="36">
        <v>0</v>
      </c>
      <c r="DV594" s="36">
        <v>0</v>
      </c>
      <c r="DW594" s="36">
        <v>0</v>
      </c>
      <c r="DX594" s="36">
        <v>0</v>
      </c>
      <c r="DY594" s="36">
        <v>0</v>
      </c>
      <c r="DZ594" s="36">
        <v>0</v>
      </c>
      <c r="EA594" s="36">
        <v>0</v>
      </c>
      <c r="EB594" s="36">
        <v>0</v>
      </c>
      <c r="EC594" s="36">
        <v>0</v>
      </c>
      <c r="ED594" s="36">
        <v>0</v>
      </c>
      <c r="EE594" s="36">
        <v>0</v>
      </c>
      <c r="EF594" s="36">
        <v>0</v>
      </c>
      <c r="EG594" s="36">
        <v>0</v>
      </c>
      <c r="EH594" s="36">
        <v>0</v>
      </c>
      <c r="EI594" s="36">
        <v>0</v>
      </c>
      <c r="EJ594" s="36">
        <v>0</v>
      </c>
      <c r="EK594" s="36">
        <v>0</v>
      </c>
      <c r="EL594" s="36">
        <v>0</v>
      </c>
      <c r="EM594" s="36">
        <v>0</v>
      </c>
      <c r="EN594" s="36">
        <v>0</v>
      </c>
      <c r="EO594" s="36">
        <v>0</v>
      </c>
      <c r="EP594" s="36">
        <v>0</v>
      </c>
      <c r="EQ594" s="36">
        <v>0</v>
      </c>
      <c r="ER594" s="36">
        <v>0</v>
      </c>
      <c r="ES594" s="36">
        <v>0</v>
      </c>
      <c r="ET594" s="36">
        <v>0</v>
      </c>
      <c r="EU594" s="36">
        <v>0</v>
      </c>
      <c r="EV594" s="36">
        <v>0</v>
      </c>
      <c r="EW594" s="36">
        <v>0</v>
      </c>
      <c r="EX594" s="36">
        <v>0</v>
      </c>
      <c r="EY594" s="36">
        <v>0</v>
      </c>
      <c r="EZ594" s="36">
        <v>0</v>
      </c>
      <c r="FA594" s="36">
        <v>0</v>
      </c>
      <c r="FB594" s="36">
        <v>0</v>
      </c>
      <c r="FC594" s="36">
        <v>0</v>
      </c>
      <c r="FD594" s="36">
        <v>0</v>
      </c>
      <c r="FE594" s="36">
        <v>0</v>
      </c>
      <c r="FF594" s="36">
        <v>0</v>
      </c>
      <c r="FG594" s="36">
        <v>0</v>
      </c>
      <c r="FH594" s="36">
        <v>0</v>
      </c>
      <c r="FI594" s="36">
        <v>0</v>
      </c>
      <c r="FJ594" s="36">
        <v>0</v>
      </c>
      <c r="FK594" s="36">
        <v>0</v>
      </c>
      <c r="FL594" s="36">
        <v>0</v>
      </c>
      <c r="FM594" s="36">
        <v>0</v>
      </c>
      <c r="FN594" s="36">
        <v>0</v>
      </c>
      <c r="FO594" s="36">
        <v>0</v>
      </c>
      <c r="FP594" s="36">
        <v>0</v>
      </c>
      <c r="FQ594" s="36">
        <v>1052242</v>
      </c>
      <c r="FR594" s="36">
        <v>0</v>
      </c>
      <c r="FS594" s="37"/>
      <c r="FT594" s="39">
        <f t="shared" si="305"/>
        <v>100619</v>
      </c>
      <c r="FU594" s="39">
        <f t="shared" si="306"/>
        <v>1057</v>
      </c>
      <c r="FV594" s="39">
        <f t="shared" si="307"/>
        <v>0</v>
      </c>
      <c r="FW594" s="39">
        <f t="shared" si="308"/>
        <v>4698636</v>
      </c>
      <c r="FX594" s="39">
        <f t="shared" si="309"/>
        <v>0</v>
      </c>
      <c r="FY594" s="39">
        <f t="shared" si="310"/>
        <v>96917</v>
      </c>
      <c r="FZ594" s="39">
        <f t="shared" si="311"/>
        <v>0</v>
      </c>
      <c r="GA594" s="39">
        <f t="shared" si="312"/>
        <v>62455</v>
      </c>
      <c r="GB594" s="39">
        <f t="shared" si="313"/>
        <v>578432</v>
      </c>
      <c r="GC594" s="39">
        <f t="shared" si="314"/>
        <v>0</v>
      </c>
      <c r="GD594" s="39">
        <f t="shared" si="315"/>
        <v>0</v>
      </c>
      <c r="GE594" s="39">
        <f t="shared" si="316"/>
        <v>0</v>
      </c>
      <c r="GF594" s="39">
        <f t="shared" si="303"/>
        <v>0</v>
      </c>
      <c r="GG594" s="39"/>
      <c r="GH594" s="39">
        <f t="shared" si="317"/>
        <v>0</v>
      </c>
      <c r="GI594" s="39">
        <f t="shared" si="318"/>
        <v>0</v>
      </c>
      <c r="GJ594" s="39">
        <f t="shared" si="304"/>
        <v>5538116</v>
      </c>
      <c r="GK594" s="39"/>
      <c r="GL594" s="39">
        <f t="shared" si="319"/>
        <v>0</v>
      </c>
      <c r="GM594" s="39"/>
      <c r="GN594" s="39">
        <f t="shared" si="324"/>
        <v>0</v>
      </c>
      <c r="GO594" s="40">
        <f t="shared" si="320"/>
        <v>1052242</v>
      </c>
      <c r="GP594" s="40">
        <f t="shared" si="321"/>
        <v>6590358</v>
      </c>
      <c r="GQ594" s="40">
        <f t="shared" si="322"/>
        <v>6590358</v>
      </c>
      <c r="GR594" s="39" t="str">
        <f>IFERROR(VLOOKUP(CONCATENATE(C594,R594,S594),'Clientes Afectados'!$L$4:$M$249,2,0),"NO")</f>
        <v>NO</v>
      </c>
      <c r="GS594" s="64">
        <f t="shared" si="323"/>
        <v>33</v>
      </c>
      <c r="GT594" s="39" t="e">
        <f>+IF(GS594&gt;#REF!,"SI","NO")</f>
        <v>#REF!</v>
      </c>
    </row>
    <row r="595" spans="1:202" x14ac:dyDescent="0.25">
      <c r="A595" s="35">
        <v>42675</v>
      </c>
      <c r="B595" s="36">
        <v>1594986</v>
      </c>
      <c r="C595" s="36">
        <v>574634</v>
      </c>
      <c r="D595" s="36">
        <v>574634</v>
      </c>
      <c r="E595" s="37" t="s">
        <v>347</v>
      </c>
      <c r="F595" s="37" t="s">
        <v>229</v>
      </c>
      <c r="G595" s="37" t="s">
        <v>322</v>
      </c>
      <c r="H595" s="85" t="s">
        <v>231</v>
      </c>
      <c r="I595" s="37" t="s">
        <v>310</v>
      </c>
      <c r="J595" s="37" t="s">
        <v>233</v>
      </c>
      <c r="K595" s="37" t="s">
        <v>234</v>
      </c>
      <c r="L595" s="37" t="s">
        <v>235</v>
      </c>
      <c r="M595" s="37" t="s">
        <v>323</v>
      </c>
      <c r="N595" s="37" t="s">
        <v>324</v>
      </c>
      <c r="O595" s="37" t="s">
        <v>324</v>
      </c>
      <c r="P595" s="37" t="s">
        <v>239</v>
      </c>
      <c r="Q595" s="37" t="s">
        <v>240</v>
      </c>
      <c r="R595" s="38">
        <v>42648</v>
      </c>
      <c r="S595" s="38">
        <v>42681</v>
      </c>
      <c r="T595" s="38">
        <v>42682</v>
      </c>
      <c r="U595" s="36">
        <v>185300132</v>
      </c>
      <c r="V595" s="36">
        <v>76491</v>
      </c>
      <c r="W595" s="36">
        <v>0</v>
      </c>
      <c r="X595" s="36">
        <v>12152</v>
      </c>
      <c r="Y595" s="36">
        <v>0</v>
      </c>
      <c r="Z595" s="36">
        <v>0</v>
      </c>
      <c r="AA595" s="36">
        <v>0</v>
      </c>
      <c r="AB595" s="36">
        <v>0</v>
      </c>
      <c r="AC595" s="36">
        <v>0</v>
      </c>
      <c r="AD595" s="36">
        <v>230</v>
      </c>
      <c r="AE595" s="36">
        <v>223</v>
      </c>
      <c r="AF595" s="36">
        <v>230</v>
      </c>
      <c r="AG595" s="36">
        <v>127</v>
      </c>
      <c r="AH595" s="36">
        <v>119737</v>
      </c>
      <c r="AI595" s="36">
        <v>1258</v>
      </c>
      <c r="AJ595" s="36">
        <v>0</v>
      </c>
      <c r="AK595" s="36">
        <v>5485315</v>
      </c>
      <c r="AL595" s="36">
        <v>0</v>
      </c>
      <c r="AM595" s="36">
        <v>0</v>
      </c>
      <c r="AN595" s="36">
        <v>0</v>
      </c>
      <c r="AO595" s="36">
        <v>0</v>
      </c>
      <c r="AP595" s="36">
        <v>0</v>
      </c>
      <c r="AQ595" s="36">
        <v>0</v>
      </c>
      <c r="AR595" s="36">
        <v>0</v>
      </c>
      <c r="AS595" s="36">
        <v>0</v>
      </c>
      <c r="AT595" s="36">
        <v>113143</v>
      </c>
      <c r="AU595" s="36">
        <v>0</v>
      </c>
      <c r="AV595" s="36">
        <v>0</v>
      </c>
      <c r="AW595" s="36">
        <v>0</v>
      </c>
      <c r="AX595" s="36">
        <v>0</v>
      </c>
      <c r="AY595" s="36">
        <v>137280</v>
      </c>
      <c r="AZ595" s="36">
        <v>728486</v>
      </c>
      <c r="BA595" s="36">
        <v>0</v>
      </c>
      <c r="BB595" s="36">
        <v>0</v>
      </c>
      <c r="BC595" s="36">
        <v>0</v>
      </c>
      <c r="BD595" s="36">
        <v>0</v>
      </c>
      <c r="BE595" s="36">
        <v>0</v>
      </c>
      <c r="BF595" s="36">
        <v>0</v>
      </c>
      <c r="BG595" s="36">
        <v>0</v>
      </c>
      <c r="BH595" s="36">
        <v>0</v>
      </c>
      <c r="BI595" s="36">
        <v>0</v>
      </c>
      <c r="BJ595" s="36">
        <v>0</v>
      </c>
      <c r="BK595" s="36">
        <v>0</v>
      </c>
      <c r="BL595" s="36">
        <v>0</v>
      </c>
      <c r="BM595" s="36">
        <v>0</v>
      </c>
      <c r="BN595" s="36">
        <v>0</v>
      </c>
      <c r="BO595" s="36">
        <v>0</v>
      </c>
      <c r="BP595" s="36">
        <v>0</v>
      </c>
      <c r="BQ595" s="36">
        <v>0</v>
      </c>
      <c r="BR595" s="36">
        <v>0</v>
      </c>
      <c r="BS595" s="36">
        <v>0</v>
      </c>
      <c r="BT595" s="36">
        <v>0</v>
      </c>
      <c r="BU595" s="36">
        <v>0</v>
      </c>
      <c r="BV595" s="36">
        <v>0</v>
      </c>
      <c r="BW595" s="36">
        <v>0</v>
      </c>
      <c r="BX595" s="36">
        <v>0</v>
      </c>
      <c r="BY595" s="36">
        <v>0</v>
      </c>
      <c r="BZ595" s="36">
        <v>0</v>
      </c>
      <c r="CA595" s="36">
        <v>0</v>
      </c>
      <c r="CB595" s="36">
        <v>0</v>
      </c>
      <c r="CC595" s="36">
        <v>0</v>
      </c>
      <c r="CD595" s="36">
        <v>5533796</v>
      </c>
      <c r="CE595" s="36">
        <v>6585217</v>
      </c>
      <c r="CF595" s="36">
        <v>0</v>
      </c>
      <c r="CG595" s="36">
        <v>1051421</v>
      </c>
      <c r="CH595" s="36">
        <v>0</v>
      </c>
      <c r="CI595" s="36">
        <v>0</v>
      </c>
      <c r="CJ595" s="36">
        <v>0</v>
      </c>
      <c r="CK595" s="36">
        <v>0</v>
      </c>
      <c r="CL595" s="36">
        <v>1051421</v>
      </c>
      <c r="CM595" s="36">
        <v>-6585217</v>
      </c>
      <c r="CN595" s="36">
        <v>0</v>
      </c>
      <c r="CO595" s="36">
        <v>0</v>
      </c>
      <c r="CP595" s="36">
        <v>0</v>
      </c>
      <c r="CQ595" s="36">
        <v>0</v>
      </c>
      <c r="CR595" s="36">
        <v>0</v>
      </c>
      <c r="CS595" s="36">
        <v>0</v>
      </c>
      <c r="CT595" s="36">
        <v>0</v>
      </c>
      <c r="CU595" s="36">
        <v>0</v>
      </c>
      <c r="CV595" s="36">
        <v>0</v>
      </c>
      <c r="CW595" s="36">
        <v>0</v>
      </c>
      <c r="CX595" s="36">
        <v>0</v>
      </c>
      <c r="CY595" s="36">
        <v>0</v>
      </c>
      <c r="CZ595" s="36">
        <v>0</v>
      </c>
      <c r="DA595" s="36">
        <v>0</v>
      </c>
      <c r="DB595" s="36">
        <v>0</v>
      </c>
      <c r="DC595" s="36">
        <v>0</v>
      </c>
      <c r="DD595" s="36">
        <v>0</v>
      </c>
      <c r="DE595" s="36">
        <v>-6585217</v>
      </c>
      <c r="DF595" s="36">
        <v>0</v>
      </c>
      <c r="DG595" s="36">
        <v>0</v>
      </c>
      <c r="DH595" s="36">
        <v>0</v>
      </c>
      <c r="DI595" s="36">
        <v>0</v>
      </c>
      <c r="DJ595" s="36">
        <v>0</v>
      </c>
      <c r="DK595" s="36">
        <v>0</v>
      </c>
      <c r="DL595" s="36">
        <v>0</v>
      </c>
      <c r="DM595" s="36">
        <v>0</v>
      </c>
      <c r="DN595" s="36">
        <v>0</v>
      </c>
      <c r="DO595" s="36">
        <v>0</v>
      </c>
      <c r="DP595" s="36">
        <v>0</v>
      </c>
      <c r="DQ595" s="36">
        <v>0</v>
      </c>
      <c r="DR595" s="36">
        <v>0</v>
      </c>
      <c r="DS595" s="36">
        <v>0</v>
      </c>
      <c r="DT595" s="36">
        <v>0</v>
      </c>
      <c r="DU595" s="36">
        <v>0</v>
      </c>
      <c r="DV595" s="36">
        <v>0</v>
      </c>
      <c r="DW595" s="36">
        <v>0</v>
      </c>
      <c r="DX595" s="36">
        <v>0</v>
      </c>
      <c r="DY595" s="36">
        <v>0</v>
      </c>
      <c r="DZ595" s="36">
        <v>0</v>
      </c>
      <c r="EA595" s="36">
        <v>0</v>
      </c>
      <c r="EB595" s="36">
        <v>0</v>
      </c>
      <c r="EC595" s="36">
        <v>0</v>
      </c>
      <c r="ED595" s="36">
        <v>0</v>
      </c>
      <c r="EE595" s="36">
        <v>0</v>
      </c>
      <c r="EF595" s="36">
        <v>0</v>
      </c>
      <c r="EG595" s="36">
        <v>0</v>
      </c>
      <c r="EH595" s="36">
        <v>0</v>
      </c>
      <c r="EI595" s="36">
        <v>0</v>
      </c>
      <c r="EJ595" s="36">
        <v>0</v>
      </c>
      <c r="EK595" s="36">
        <v>0</v>
      </c>
      <c r="EL595" s="36">
        <v>0</v>
      </c>
      <c r="EM595" s="36">
        <v>0</v>
      </c>
      <c r="EN595" s="36">
        <v>0</v>
      </c>
      <c r="EO595" s="36">
        <v>0</v>
      </c>
      <c r="EP595" s="36">
        <v>0</v>
      </c>
      <c r="EQ595" s="36">
        <v>0</v>
      </c>
      <c r="ER595" s="36">
        <v>0</v>
      </c>
      <c r="ES595" s="36">
        <v>0</v>
      </c>
      <c r="ET595" s="36">
        <v>0</v>
      </c>
      <c r="EU595" s="36">
        <v>0</v>
      </c>
      <c r="EV595" s="36">
        <v>0</v>
      </c>
      <c r="EW595" s="36">
        <v>0</v>
      </c>
      <c r="EX595" s="36">
        <v>0</v>
      </c>
      <c r="EY595" s="36">
        <v>0</v>
      </c>
      <c r="EZ595" s="36">
        <v>0</v>
      </c>
      <c r="FA595" s="36">
        <v>0</v>
      </c>
      <c r="FB595" s="36">
        <v>0</v>
      </c>
      <c r="FC595" s="36">
        <v>0</v>
      </c>
      <c r="FD595" s="36">
        <v>0</v>
      </c>
      <c r="FE595" s="36">
        <v>0</v>
      </c>
      <c r="FF595" s="36">
        <v>0</v>
      </c>
      <c r="FG595" s="36">
        <v>0</v>
      </c>
      <c r="FH595" s="36">
        <v>0</v>
      </c>
      <c r="FI595" s="36">
        <v>0</v>
      </c>
      <c r="FJ595" s="36">
        <v>0</v>
      </c>
      <c r="FK595" s="36">
        <v>0</v>
      </c>
      <c r="FL595" s="36">
        <v>0</v>
      </c>
      <c r="FM595" s="36">
        <v>0</v>
      </c>
      <c r="FN595" s="36">
        <v>0</v>
      </c>
      <c r="FO595" s="36">
        <v>0</v>
      </c>
      <c r="FP595" s="36">
        <v>0</v>
      </c>
      <c r="FQ595" s="36">
        <v>1051421</v>
      </c>
      <c r="FR595" s="36">
        <v>0</v>
      </c>
      <c r="FS595" s="37"/>
      <c r="FT595" s="39">
        <f t="shared" si="305"/>
        <v>100619</v>
      </c>
      <c r="FU595" s="39">
        <f t="shared" si="306"/>
        <v>1057</v>
      </c>
      <c r="FV595" s="39">
        <f t="shared" si="307"/>
        <v>0</v>
      </c>
      <c r="FW595" s="39">
        <f t="shared" si="308"/>
        <v>4609508</v>
      </c>
      <c r="FX595" s="39">
        <f t="shared" si="309"/>
        <v>0</v>
      </c>
      <c r="FY595" s="39">
        <f t="shared" si="310"/>
        <v>95078</v>
      </c>
      <c r="FZ595" s="39">
        <f t="shared" si="311"/>
        <v>0</v>
      </c>
      <c r="GA595" s="39">
        <f t="shared" si="312"/>
        <v>115361</v>
      </c>
      <c r="GB595" s="39">
        <f t="shared" si="313"/>
        <v>612173</v>
      </c>
      <c r="GC595" s="39">
        <f t="shared" si="314"/>
        <v>0</v>
      </c>
      <c r="GD595" s="39">
        <f t="shared" si="315"/>
        <v>0</v>
      </c>
      <c r="GE595" s="39">
        <f t="shared" si="316"/>
        <v>0</v>
      </c>
      <c r="GF595" s="39">
        <f t="shared" si="303"/>
        <v>0</v>
      </c>
      <c r="GG595" s="39"/>
      <c r="GH595" s="39">
        <f t="shared" si="317"/>
        <v>0</v>
      </c>
      <c r="GI595" s="39">
        <f t="shared" si="318"/>
        <v>0</v>
      </c>
      <c r="GJ595" s="39">
        <f t="shared" si="304"/>
        <v>5533796</v>
      </c>
      <c r="GK595" s="39"/>
      <c r="GL595" s="39">
        <f t="shared" si="319"/>
        <v>0</v>
      </c>
      <c r="GM595" s="39"/>
      <c r="GN595" s="39">
        <f t="shared" si="324"/>
        <v>0</v>
      </c>
      <c r="GO595" s="40">
        <f t="shared" si="320"/>
        <v>1051421</v>
      </c>
      <c r="GP595" s="40">
        <f t="shared" si="321"/>
        <v>6585217</v>
      </c>
      <c r="GQ595" s="40">
        <f t="shared" si="322"/>
        <v>6585217</v>
      </c>
      <c r="GR595" s="39" t="str">
        <f>IFERROR(VLOOKUP(CONCATENATE(C595,R595,S595),'Clientes Afectados'!$L$4:$M$249,2,0),"NO")</f>
        <v>NO</v>
      </c>
      <c r="GS595" s="64">
        <f t="shared" si="323"/>
        <v>33</v>
      </c>
      <c r="GT595" s="39" t="e">
        <f>+IF(GS595&gt;#REF!,"SI","NO")</f>
        <v>#REF!</v>
      </c>
    </row>
    <row r="596" spans="1:202" x14ac:dyDescent="0.25">
      <c r="A596" s="35">
        <v>42675</v>
      </c>
      <c r="B596" s="36">
        <v>1594986</v>
      </c>
      <c r="C596" s="36">
        <v>916308</v>
      </c>
      <c r="D596" s="36">
        <v>916308</v>
      </c>
      <c r="E596" s="37" t="s">
        <v>260</v>
      </c>
      <c r="F596" s="37" t="s">
        <v>229</v>
      </c>
      <c r="G596" s="37" t="s">
        <v>261</v>
      </c>
      <c r="H596" s="85" t="s">
        <v>231</v>
      </c>
      <c r="I596" s="37" t="s">
        <v>310</v>
      </c>
      <c r="J596" s="37" t="s">
        <v>263</v>
      </c>
      <c r="K596" s="37" t="s">
        <v>234</v>
      </c>
      <c r="L596" s="37" t="s">
        <v>235</v>
      </c>
      <c r="M596" s="37" t="s">
        <v>264</v>
      </c>
      <c r="N596" s="37" t="s">
        <v>236</v>
      </c>
      <c r="O596" s="37" t="s">
        <v>236</v>
      </c>
      <c r="P596" s="37" t="s">
        <v>239</v>
      </c>
      <c r="Q596" s="37" t="s">
        <v>240</v>
      </c>
      <c r="R596" s="38">
        <v>42648</v>
      </c>
      <c r="S596" s="38">
        <v>42681</v>
      </c>
      <c r="T596" s="38">
        <v>42682</v>
      </c>
      <c r="U596" s="36">
        <v>185300132</v>
      </c>
      <c r="V596" s="36">
        <v>47087</v>
      </c>
      <c r="W596" s="36">
        <v>0</v>
      </c>
      <c r="X596" s="36">
        <v>14202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71</v>
      </c>
      <c r="AE596" s="36">
        <v>72</v>
      </c>
      <c r="AF596" s="36">
        <v>71</v>
      </c>
      <c r="AG596" s="36">
        <v>71</v>
      </c>
      <c r="AH596" s="36">
        <v>81921</v>
      </c>
      <c r="AI596" s="36">
        <v>1258</v>
      </c>
      <c r="AJ596" s="36">
        <v>0</v>
      </c>
      <c r="AK596" s="36">
        <v>3184207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69650</v>
      </c>
      <c r="AU596" s="36">
        <v>0</v>
      </c>
      <c r="AV596" s="36">
        <v>0</v>
      </c>
      <c r="AW596" s="36">
        <v>0</v>
      </c>
      <c r="AX596" s="36">
        <v>0</v>
      </c>
      <c r="AY596" s="36">
        <v>44531</v>
      </c>
      <c r="AZ596" s="36">
        <v>410132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0</v>
      </c>
      <c r="BO596" s="36">
        <v>0</v>
      </c>
      <c r="BP596" s="36">
        <v>0</v>
      </c>
      <c r="BQ596" s="36">
        <v>0</v>
      </c>
      <c r="BR596" s="36">
        <v>0</v>
      </c>
      <c r="BS596" s="36">
        <v>0</v>
      </c>
      <c r="BT596" s="36">
        <v>0</v>
      </c>
      <c r="BU596" s="36">
        <v>0</v>
      </c>
      <c r="BV596" s="36">
        <v>0</v>
      </c>
      <c r="BW596" s="36">
        <v>0</v>
      </c>
      <c r="BX596" s="36">
        <v>0</v>
      </c>
      <c r="BY596" s="36">
        <v>0</v>
      </c>
      <c r="BZ596" s="36">
        <v>0</v>
      </c>
      <c r="CA596" s="36">
        <v>0</v>
      </c>
      <c r="CB596" s="36">
        <v>0</v>
      </c>
      <c r="CC596" s="36">
        <v>0</v>
      </c>
      <c r="CD596" s="36">
        <v>3186301</v>
      </c>
      <c r="CE596" s="36">
        <v>3791698</v>
      </c>
      <c r="CF596" s="36">
        <v>0</v>
      </c>
      <c r="CG596" s="36">
        <v>605397</v>
      </c>
      <c r="CH596" s="36">
        <v>0</v>
      </c>
      <c r="CI596" s="36">
        <v>0</v>
      </c>
      <c r="CJ596" s="36">
        <v>0</v>
      </c>
      <c r="CK596" s="36">
        <v>0</v>
      </c>
      <c r="CL596" s="36">
        <v>605397</v>
      </c>
      <c r="CM596" s="36">
        <v>-3791698</v>
      </c>
      <c r="CN596" s="36">
        <v>0</v>
      </c>
      <c r="CO596" s="36">
        <v>0</v>
      </c>
      <c r="CP596" s="36">
        <v>0</v>
      </c>
      <c r="CQ596" s="36">
        <v>0</v>
      </c>
      <c r="CR596" s="36">
        <v>0</v>
      </c>
      <c r="CS596" s="36">
        <v>0</v>
      </c>
      <c r="CT596" s="36">
        <v>0</v>
      </c>
      <c r="CU596" s="36">
        <v>0</v>
      </c>
      <c r="CV596" s="36">
        <v>0</v>
      </c>
      <c r="CW596" s="36">
        <v>0</v>
      </c>
      <c r="CX596" s="36">
        <v>0</v>
      </c>
      <c r="CY596" s="36">
        <v>0</v>
      </c>
      <c r="CZ596" s="36">
        <v>0</v>
      </c>
      <c r="DA596" s="36">
        <v>0</v>
      </c>
      <c r="DB596" s="36">
        <v>0</v>
      </c>
      <c r="DC596" s="36">
        <v>0</v>
      </c>
      <c r="DD596" s="36">
        <v>0</v>
      </c>
      <c r="DE596" s="36">
        <v>-3791698</v>
      </c>
      <c r="DF596" s="36">
        <v>0</v>
      </c>
      <c r="DG596" s="36">
        <v>0</v>
      </c>
      <c r="DH596" s="36">
        <v>0</v>
      </c>
      <c r="DI596" s="36">
        <v>0</v>
      </c>
      <c r="DJ596" s="36">
        <v>0</v>
      </c>
      <c r="DK596" s="36">
        <v>0</v>
      </c>
      <c r="DL596" s="36">
        <v>0</v>
      </c>
      <c r="DM596" s="36">
        <v>0</v>
      </c>
      <c r="DN596" s="36">
        <v>0</v>
      </c>
      <c r="DO596" s="36">
        <v>0</v>
      </c>
      <c r="DP596" s="36">
        <v>0</v>
      </c>
      <c r="DQ596" s="36">
        <v>0</v>
      </c>
      <c r="DR596" s="36">
        <v>0</v>
      </c>
      <c r="DS596" s="36">
        <v>0</v>
      </c>
      <c r="DT596" s="36">
        <v>0</v>
      </c>
      <c r="DU596" s="36">
        <v>0</v>
      </c>
      <c r="DV596" s="36">
        <v>0</v>
      </c>
      <c r="DW596" s="36">
        <v>0</v>
      </c>
      <c r="DX596" s="36">
        <v>0</v>
      </c>
      <c r="DY596" s="36">
        <v>0</v>
      </c>
      <c r="DZ596" s="36">
        <v>0</v>
      </c>
      <c r="EA596" s="36">
        <v>0</v>
      </c>
      <c r="EB596" s="36">
        <v>0</v>
      </c>
      <c r="EC596" s="36">
        <v>0</v>
      </c>
      <c r="ED596" s="36">
        <v>0</v>
      </c>
      <c r="EE596" s="36">
        <v>0</v>
      </c>
      <c r="EF596" s="36">
        <v>0</v>
      </c>
      <c r="EG596" s="36">
        <v>0</v>
      </c>
      <c r="EH596" s="36">
        <v>0</v>
      </c>
      <c r="EI596" s="36">
        <v>0</v>
      </c>
      <c r="EJ596" s="36">
        <v>0</v>
      </c>
      <c r="EK596" s="36">
        <v>0</v>
      </c>
      <c r="EL596" s="36">
        <v>0</v>
      </c>
      <c r="EM596" s="36">
        <v>0</v>
      </c>
      <c r="EN596" s="36">
        <v>0</v>
      </c>
      <c r="EO596" s="36">
        <v>0</v>
      </c>
      <c r="EP596" s="36">
        <v>0</v>
      </c>
      <c r="EQ596" s="36">
        <v>0</v>
      </c>
      <c r="ER596" s="36">
        <v>0</v>
      </c>
      <c r="ES596" s="36">
        <v>0</v>
      </c>
      <c r="ET596" s="36">
        <v>0</v>
      </c>
      <c r="EU596" s="36">
        <v>0</v>
      </c>
      <c r="EV596" s="36">
        <v>0</v>
      </c>
      <c r="EW596" s="36">
        <v>0</v>
      </c>
      <c r="EX596" s="36">
        <v>0</v>
      </c>
      <c r="EY596" s="36">
        <v>0</v>
      </c>
      <c r="EZ596" s="36">
        <v>0</v>
      </c>
      <c r="FA596" s="36">
        <v>0</v>
      </c>
      <c r="FB596" s="36">
        <v>0</v>
      </c>
      <c r="FC596" s="36">
        <v>0</v>
      </c>
      <c r="FD596" s="36">
        <v>0</v>
      </c>
      <c r="FE596" s="36">
        <v>0</v>
      </c>
      <c r="FF596" s="36">
        <v>0</v>
      </c>
      <c r="FG596" s="36">
        <v>0</v>
      </c>
      <c r="FH596" s="36">
        <v>0</v>
      </c>
      <c r="FI596" s="36">
        <v>0</v>
      </c>
      <c r="FJ596" s="36">
        <v>0</v>
      </c>
      <c r="FK596" s="36">
        <v>0</v>
      </c>
      <c r="FL596" s="36">
        <v>0</v>
      </c>
      <c r="FM596" s="36">
        <v>0</v>
      </c>
      <c r="FN596" s="36">
        <v>0</v>
      </c>
      <c r="FO596" s="36">
        <v>0</v>
      </c>
      <c r="FP596" s="36">
        <v>0</v>
      </c>
      <c r="FQ596" s="36">
        <v>605397</v>
      </c>
      <c r="FR596" s="36">
        <v>0</v>
      </c>
      <c r="FS596" s="37"/>
      <c r="FT596" s="39">
        <f t="shared" si="305"/>
        <v>68841</v>
      </c>
      <c r="FU596" s="39">
        <f t="shared" si="306"/>
        <v>1057</v>
      </c>
      <c r="FV596" s="39">
        <f t="shared" si="307"/>
        <v>0</v>
      </c>
      <c r="FW596" s="39">
        <f t="shared" si="308"/>
        <v>2675804</v>
      </c>
      <c r="FX596" s="39">
        <f t="shared" si="309"/>
        <v>0</v>
      </c>
      <c r="FY596" s="39">
        <f t="shared" si="310"/>
        <v>58529</v>
      </c>
      <c r="FZ596" s="39">
        <f t="shared" si="311"/>
        <v>0</v>
      </c>
      <c r="GA596" s="39">
        <f t="shared" si="312"/>
        <v>37421</v>
      </c>
      <c r="GB596" s="39">
        <f t="shared" si="313"/>
        <v>344649</v>
      </c>
      <c r="GC596" s="39">
        <f t="shared" si="314"/>
        <v>0</v>
      </c>
      <c r="GD596" s="39">
        <f t="shared" si="315"/>
        <v>0</v>
      </c>
      <c r="GE596" s="39">
        <f t="shared" si="316"/>
        <v>0</v>
      </c>
      <c r="GF596" s="39">
        <f t="shared" si="303"/>
        <v>0</v>
      </c>
      <c r="GG596" s="39"/>
      <c r="GH596" s="39">
        <f t="shared" si="317"/>
        <v>0</v>
      </c>
      <c r="GI596" s="39">
        <f t="shared" si="318"/>
        <v>0</v>
      </c>
      <c r="GJ596" s="39">
        <f t="shared" si="304"/>
        <v>3186301</v>
      </c>
      <c r="GK596" s="39"/>
      <c r="GL596" s="39">
        <f t="shared" si="319"/>
        <v>0</v>
      </c>
      <c r="GM596" s="39"/>
      <c r="GN596" s="39">
        <f t="shared" si="324"/>
        <v>0</v>
      </c>
      <c r="GO596" s="40">
        <f t="shared" si="320"/>
        <v>605397</v>
      </c>
      <c r="GP596" s="40">
        <f t="shared" si="321"/>
        <v>3791698</v>
      </c>
      <c r="GQ596" s="40">
        <f t="shared" si="322"/>
        <v>3791698</v>
      </c>
      <c r="GR596" s="39" t="str">
        <f>IFERROR(VLOOKUP(CONCATENATE(C596,R596,S596),'Clientes Afectados'!$L$4:$M$249,2,0),"NO")</f>
        <v>NO</v>
      </c>
      <c r="GS596" s="64">
        <f t="shared" si="323"/>
        <v>33</v>
      </c>
      <c r="GT596" s="39" t="e">
        <f>+IF(GS596&gt;#REF!,"SI","NO")</f>
        <v>#REF!</v>
      </c>
    </row>
    <row r="597" spans="1:202" x14ac:dyDescent="0.25">
      <c r="A597" s="35">
        <v>42675</v>
      </c>
      <c r="B597" s="36">
        <v>1594986</v>
      </c>
      <c r="C597" s="36">
        <v>973766</v>
      </c>
      <c r="D597" s="36">
        <v>973766</v>
      </c>
      <c r="E597" s="37" t="s">
        <v>265</v>
      </c>
      <c r="F597" s="37" t="s">
        <v>229</v>
      </c>
      <c r="G597" s="37" t="s">
        <v>266</v>
      </c>
      <c r="H597" s="85" t="s">
        <v>231</v>
      </c>
      <c r="I597" s="37" t="s">
        <v>310</v>
      </c>
      <c r="J597" s="37" t="s">
        <v>263</v>
      </c>
      <c r="K597" s="37" t="s">
        <v>234</v>
      </c>
      <c r="L597" s="37" t="s">
        <v>235</v>
      </c>
      <c r="M597" s="37" t="s">
        <v>264</v>
      </c>
      <c r="N597" s="37" t="s">
        <v>236</v>
      </c>
      <c r="O597" s="37" t="s">
        <v>236</v>
      </c>
      <c r="P597" s="37" t="s">
        <v>239</v>
      </c>
      <c r="Q597" s="37" t="s">
        <v>240</v>
      </c>
      <c r="R597" s="38">
        <v>42648</v>
      </c>
      <c r="S597" s="38">
        <v>42681</v>
      </c>
      <c r="T597" s="38">
        <v>42682</v>
      </c>
      <c r="U597" s="36">
        <v>185300132</v>
      </c>
      <c r="V597" s="36">
        <v>18886</v>
      </c>
      <c r="W597" s="36">
        <v>0</v>
      </c>
      <c r="X597" s="36">
        <v>7816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82</v>
      </c>
      <c r="AE597" s="36">
        <v>82</v>
      </c>
      <c r="AF597" s="36">
        <v>82</v>
      </c>
      <c r="AG597" s="36">
        <v>80</v>
      </c>
      <c r="AH597" s="36">
        <v>0</v>
      </c>
      <c r="AI597" s="36">
        <v>1258</v>
      </c>
      <c r="AJ597" s="36">
        <v>0</v>
      </c>
      <c r="AK597" s="36">
        <v>1277145</v>
      </c>
      <c r="AL597" s="36">
        <v>0</v>
      </c>
      <c r="AM597" s="36">
        <v>0</v>
      </c>
      <c r="AN597" s="36">
        <v>0</v>
      </c>
      <c r="AO597" s="36">
        <v>0</v>
      </c>
      <c r="AP597" s="36">
        <v>0</v>
      </c>
      <c r="AQ597" s="36">
        <v>0</v>
      </c>
      <c r="AR597" s="36">
        <v>0</v>
      </c>
      <c r="AS597" s="36">
        <v>0</v>
      </c>
      <c r="AT597" s="36">
        <v>27935</v>
      </c>
      <c r="AU597" s="36">
        <v>0</v>
      </c>
      <c r="AV597" s="36">
        <v>0</v>
      </c>
      <c r="AW597" s="36">
        <v>0</v>
      </c>
      <c r="AX597" s="36">
        <v>0</v>
      </c>
      <c r="AY597" s="36">
        <v>50674</v>
      </c>
      <c r="AZ597" s="36">
        <v>458889</v>
      </c>
      <c r="BA597" s="36">
        <v>17867</v>
      </c>
      <c r="BB597" s="36">
        <v>0</v>
      </c>
      <c r="BC597" s="36">
        <v>0</v>
      </c>
      <c r="BD597" s="36">
        <v>0</v>
      </c>
      <c r="BE597" s="36">
        <v>0</v>
      </c>
      <c r="BF597" s="36">
        <v>0</v>
      </c>
      <c r="BG597" s="36">
        <v>0</v>
      </c>
      <c r="BH597" s="36">
        <v>0</v>
      </c>
      <c r="BI597" s="36">
        <v>0</v>
      </c>
      <c r="BJ597" s="36">
        <v>0</v>
      </c>
      <c r="BK597" s="36">
        <v>0</v>
      </c>
      <c r="BL597" s="36">
        <v>0</v>
      </c>
      <c r="BM597" s="36">
        <v>0</v>
      </c>
      <c r="BN597" s="36">
        <v>0</v>
      </c>
      <c r="BO597" s="36">
        <v>0</v>
      </c>
      <c r="BP597" s="36">
        <v>0</v>
      </c>
      <c r="BQ597" s="36">
        <v>0</v>
      </c>
      <c r="BR597" s="36">
        <v>0</v>
      </c>
      <c r="BS597" s="36">
        <v>0</v>
      </c>
      <c r="BT597" s="36">
        <v>0</v>
      </c>
      <c r="BU597" s="36">
        <v>0</v>
      </c>
      <c r="BV597" s="36">
        <v>0</v>
      </c>
      <c r="BW597" s="36">
        <v>0</v>
      </c>
      <c r="BX597" s="36">
        <v>0</v>
      </c>
      <c r="BY597" s="36">
        <v>0</v>
      </c>
      <c r="BZ597" s="36">
        <v>0</v>
      </c>
      <c r="CA597" s="36">
        <v>0</v>
      </c>
      <c r="CB597" s="36">
        <v>0</v>
      </c>
      <c r="CC597" s="36">
        <v>0</v>
      </c>
      <c r="CD597" s="36">
        <v>1540981</v>
      </c>
      <c r="CE597" s="36">
        <v>1833767</v>
      </c>
      <c r="CF597" s="36">
        <v>0</v>
      </c>
      <c r="CG597" s="36">
        <v>292786</v>
      </c>
      <c r="CH597" s="36">
        <v>0</v>
      </c>
      <c r="CI597" s="36">
        <v>0</v>
      </c>
      <c r="CJ597" s="36">
        <v>0</v>
      </c>
      <c r="CK597" s="36">
        <v>0</v>
      </c>
      <c r="CL597" s="36">
        <v>292786</v>
      </c>
      <c r="CM597" s="36">
        <v>-1833767</v>
      </c>
      <c r="CN597" s="36">
        <v>0</v>
      </c>
      <c r="CO597" s="36">
        <v>0</v>
      </c>
      <c r="CP597" s="36">
        <v>0</v>
      </c>
      <c r="CQ597" s="36">
        <v>0</v>
      </c>
      <c r="CR597" s="36">
        <v>0</v>
      </c>
      <c r="CS597" s="36">
        <v>0</v>
      </c>
      <c r="CT597" s="36">
        <v>0</v>
      </c>
      <c r="CU597" s="36">
        <v>0</v>
      </c>
      <c r="CV597" s="36">
        <v>0</v>
      </c>
      <c r="CW597" s="36">
        <v>0</v>
      </c>
      <c r="CX597" s="36">
        <v>0</v>
      </c>
      <c r="CY597" s="36">
        <v>0</v>
      </c>
      <c r="CZ597" s="36">
        <v>0</v>
      </c>
      <c r="DA597" s="36">
        <v>0</v>
      </c>
      <c r="DB597" s="36">
        <v>0</v>
      </c>
      <c r="DC597" s="36">
        <v>0</v>
      </c>
      <c r="DD597" s="36">
        <v>0</v>
      </c>
      <c r="DE597" s="36">
        <v>-1833767</v>
      </c>
      <c r="DF597" s="36">
        <v>0</v>
      </c>
      <c r="DG597" s="36">
        <v>0</v>
      </c>
      <c r="DH597" s="36">
        <v>0</v>
      </c>
      <c r="DI597" s="36">
        <v>0</v>
      </c>
      <c r="DJ597" s="36">
        <v>0</v>
      </c>
      <c r="DK597" s="36">
        <v>0</v>
      </c>
      <c r="DL597" s="36">
        <v>0</v>
      </c>
      <c r="DM597" s="36">
        <v>0</v>
      </c>
      <c r="DN597" s="36">
        <v>0</v>
      </c>
      <c r="DO597" s="36">
        <v>0</v>
      </c>
      <c r="DP597" s="36">
        <v>0</v>
      </c>
      <c r="DQ597" s="36">
        <v>0</v>
      </c>
      <c r="DR597" s="36">
        <v>0</v>
      </c>
      <c r="DS597" s="36">
        <v>0</v>
      </c>
      <c r="DT597" s="36">
        <v>0</v>
      </c>
      <c r="DU597" s="36">
        <v>0</v>
      </c>
      <c r="DV597" s="36">
        <v>0</v>
      </c>
      <c r="DW597" s="36">
        <v>0</v>
      </c>
      <c r="DX597" s="36">
        <v>0</v>
      </c>
      <c r="DY597" s="36">
        <v>0</v>
      </c>
      <c r="DZ597" s="36">
        <v>0</v>
      </c>
      <c r="EA597" s="36">
        <v>0</v>
      </c>
      <c r="EB597" s="36">
        <v>0</v>
      </c>
      <c r="EC597" s="36">
        <v>0</v>
      </c>
      <c r="ED597" s="36">
        <v>0</v>
      </c>
      <c r="EE597" s="36">
        <v>0</v>
      </c>
      <c r="EF597" s="36">
        <v>0</v>
      </c>
      <c r="EG597" s="36">
        <v>0</v>
      </c>
      <c r="EH597" s="36">
        <v>0</v>
      </c>
      <c r="EI597" s="36">
        <v>0</v>
      </c>
      <c r="EJ597" s="36">
        <v>0</v>
      </c>
      <c r="EK597" s="36">
        <v>0</v>
      </c>
      <c r="EL597" s="36">
        <v>0</v>
      </c>
      <c r="EM597" s="36">
        <v>0</v>
      </c>
      <c r="EN597" s="36">
        <v>0</v>
      </c>
      <c r="EO597" s="36">
        <v>0</v>
      </c>
      <c r="EP597" s="36">
        <v>0</v>
      </c>
      <c r="EQ597" s="36">
        <v>0</v>
      </c>
      <c r="ER597" s="36">
        <v>0</v>
      </c>
      <c r="ES597" s="36">
        <v>0</v>
      </c>
      <c r="ET597" s="36">
        <v>0</v>
      </c>
      <c r="EU597" s="36">
        <v>0</v>
      </c>
      <c r="EV597" s="36">
        <v>0</v>
      </c>
      <c r="EW597" s="36">
        <v>0</v>
      </c>
      <c r="EX597" s="36">
        <v>0</v>
      </c>
      <c r="EY597" s="36">
        <v>0</v>
      </c>
      <c r="EZ597" s="36">
        <v>0</v>
      </c>
      <c r="FA597" s="36">
        <v>0</v>
      </c>
      <c r="FB597" s="36">
        <v>0</v>
      </c>
      <c r="FC597" s="36">
        <v>0</v>
      </c>
      <c r="FD597" s="36">
        <v>0</v>
      </c>
      <c r="FE597" s="36">
        <v>0</v>
      </c>
      <c r="FF597" s="36">
        <v>0</v>
      </c>
      <c r="FG597" s="36">
        <v>0</v>
      </c>
      <c r="FH597" s="36">
        <v>0</v>
      </c>
      <c r="FI597" s="36">
        <v>0</v>
      </c>
      <c r="FJ597" s="36">
        <v>0</v>
      </c>
      <c r="FK597" s="36">
        <v>0</v>
      </c>
      <c r="FL597" s="36">
        <v>0</v>
      </c>
      <c r="FM597" s="36">
        <v>0</v>
      </c>
      <c r="FN597" s="36">
        <v>0</v>
      </c>
      <c r="FO597" s="36">
        <v>0</v>
      </c>
      <c r="FP597" s="36">
        <v>0</v>
      </c>
      <c r="FQ597" s="36">
        <v>292786</v>
      </c>
      <c r="FR597" s="36">
        <v>0</v>
      </c>
      <c r="FS597" s="37"/>
      <c r="FT597" s="39">
        <f t="shared" si="305"/>
        <v>0</v>
      </c>
      <c r="FU597" s="39">
        <f t="shared" si="306"/>
        <v>1057</v>
      </c>
      <c r="FV597" s="39">
        <f t="shared" si="307"/>
        <v>0</v>
      </c>
      <c r="FW597" s="39">
        <f t="shared" si="308"/>
        <v>1073231</v>
      </c>
      <c r="FX597" s="39">
        <f t="shared" si="309"/>
        <v>0</v>
      </c>
      <c r="FY597" s="39">
        <f t="shared" si="310"/>
        <v>23475</v>
      </c>
      <c r="FZ597" s="39">
        <f t="shared" si="311"/>
        <v>0</v>
      </c>
      <c r="GA597" s="39">
        <f t="shared" si="312"/>
        <v>42583</v>
      </c>
      <c r="GB597" s="39">
        <f t="shared" si="313"/>
        <v>385621</v>
      </c>
      <c r="GC597" s="39">
        <f t="shared" si="314"/>
        <v>15014</v>
      </c>
      <c r="GD597" s="39">
        <f t="shared" si="315"/>
        <v>0</v>
      </c>
      <c r="GE597" s="39">
        <f t="shared" si="316"/>
        <v>0</v>
      </c>
      <c r="GF597" s="39">
        <f t="shared" si="303"/>
        <v>0</v>
      </c>
      <c r="GG597" s="39"/>
      <c r="GH597" s="39">
        <f t="shared" si="317"/>
        <v>0</v>
      </c>
      <c r="GI597" s="39">
        <f t="shared" si="318"/>
        <v>0</v>
      </c>
      <c r="GJ597" s="39">
        <f t="shared" si="304"/>
        <v>1540981</v>
      </c>
      <c r="GK597" s="39"/>
      <c r="GL597" s="39">
        <f t="shared" si="319"/>
        <v>0</v>
      </c>
      <c r="GM597" s="39"/>
      <c r="GN597" s="39">
        <f t="shared" si="324"/>
        <v>0</v>
      </c>
      <c r="GO597" s="40">
        <f t="shared" si="320"/>
        <v>292786</v>
      </c>
      <c r="GP597" s="40">
        <f t="shared" si="321"/>
        <v>1833767</v>
      </c>
      <c r="GQ597" s="40">
        <f t="shared" si="322"/>
        <v>1833767</v>
      </c>
      <c r="GR597" s="39" t="str">
        <f>IFERROR(VLOOKUP(CONCATENATE(C597,R597,S597),'Clientes Afectados'!$L$4:$M$249,2,0),"NO")</f>
        <v>NO</v>
      </c>
      <c r="GS597" s="64">
        <f t="shared" si="323"/>
        <v>33</v>
      </c>
      <c r="GT597" s="39" t="e">
        <f>+IF(GS597&gt;#REF!,"SI","NO")</f>
        <v>#REF!</v>
      </c>
    </row>
    <row r="598" spans="1:202" x14ac:dyDescent="0.25">
      <c r="A598" s="35">
        <v>42675</v>
      </c>
      <c r="B598" s="36">
        <v>1594986</v>
      </c>
      <c r="C598" s="36">
        <v>984572</v>
      </c>
      <c r="D598" s="36">
        <v>984572</v>
      </c>
      <c r="E598" s="37" t="s">
        <v>348</v>
      </c>
      <c r="F598" s="37" t="s">
        <v>229</v>
      </c>
      <c r="G598" s="37" t="s">
        <v>326</v>
      </c>
      <c r="H598" s="85" t="s">
        <v>231</v>
      </c>
      <c r="I598" s="37" t="s">
        <v>232</v>
      </c>
      <c r="J598" s="37" t="s">
        <v>233</v>
      </c>
      <c r="K598" s="37" t="s">
        <v>234</v>
      </c>
      <c r="L598" s="37" t="s">
        <v>235</v>
      </c>
      <c r="M598" s="37" t="s">
        <v>280</v>
      </c>
      <c r="N598" s="37" t="s">
        <v>327</v>
      </c>
      <c r="O598" s="37" t="s">
        <v>327</v>
      </c>
      <c r="P598" s="37" t="s">
        <v>239</v>
      </c>
      <c r="Q598" s="37" t="s">
        <v>240</v>
      </c>
      <c r="R598" s="38">
        <v>42648</v>
      </c>
      <c r="S598" s="38">
        <v>42681</v>
      </c>
      <c r="T598" s="38">
        <v>42682</v>
      </c>
      <c r="U598" s="36">
        <v>185300132</v>
      </c>
      <c r="V598" s="36">
        <v>218151</v>
      </c>
      <c r="W598" s="36">
        <v>0</v>
      </c>
      <c r="X598" s="36">
        <v>68843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618</v>
      </c>
      <c r="AE598" s="36">
        <v>637</v>
      </c>
      <c r="AF598" s="36">
        <v>523</v>
      </c>
      <c r="AG598" s="36">
        <v>612</v>
      </c>
      <c r="AH598" s="36">
        <v>81921</v>
      </c>
      <c r="AI598" s="36">
        <v>1258</v>
      </c>
      <c r="AJ598" s="36">
        <v>0</v>
      </c>
      <c r="AK598" s="36">
        <v>15644022</v>
      </c>
      <c r="AL598" s="36">
        <v>0</v>
      </c>
      <c r="AM598" s="36">
        <v>0</v>
      </c>
      <c r="AN598" s="36">
        <v>0</v>
      </c>
      <c r="AO598" s="36">
        <v>0</v>
      </c>
      <c r="AP598" s="36">
        <v>0</v>
      </c>
      <c r="AQ598" s="36">
        <v>0</v>
      </c>
      <c r="AR598" s="36">
        <v>0</v>
      </c>
      <c r="AS598" s="36">
        <v>0</v>
      </c>
      <c r="AT598" s="36">
        <v>322683</v>
      </c>
      <c r="AU598" s="36">
        <v>0</v>
      </c>
      <c r="AV598" s="36">
        <v>0</v>
      </c>
      <c r="AW598" s="36">
        <v>0</v>
      </c>
      <c r="AX598" s="36">
        <v>0</v>
      </c>
      <c r="AY598" s="36">
        <v>391571</v>
      </c>
      <c r="AZ598" s="36">
        <v>3510501</v>
      </c>
      <c r="BA598" s="36">
        <v>0</v>
      </c>
      <c r="BB598" s="36">
        <v>0</v>
      </c>
      <c r="BC598" s="36">
        <v>0</v>
      </c>
      <c r="BD598" s="36">
        <v>0</v>
      </c>
      <c r="BE598" s="36">
        <v>0</v>
      </c>
      <c r="BF598" s="36">
        <v>0</v>
      </c>
      <c r="BG598" s="36">
        <v>0</v>
      </c>
      <c r="BH598" s="36">
        <v>0</v>
      </c>
      <c r="BI598" s="36">
        <v>0</v>
      </c>
      <c r="BJ598" s="36">
        <v>0</v>
      </c>
      <c r="BK598" s="36">
        <v>0</v>
      </c>
      <c r="BL598" s="36">
        <v>0</v>
      </c>
      <c r="BM598" s="36">
        <v>0</v>
      </c>
      <c r="BN598" s="36">
        <v>0</v>
      </c>
      <c r="BO598" s="36">
        <v>0</v>
      </c>
      <c r="BP598" s="36">
        <v>0</v>
      </c>
      <c r="BQ598" s="36">
        <v>0</v>
      </c>
      <c r="BR598" s="36">
        <v>0</v>
      </c>
      <c r="BS598" s="36">
        <v>0</v>
      </c>
      <c r="BT598" s="36">
        <v>0</v>
      </c>
      <c r="BU598" s="36">
        <v>0</v>
      </c>
      <c r="BV598" s="36">
        <v>0</v>
      </c>
      <c r="BW598" s="36">
        <v>0</v>
      </c>
      <c r="BX598" s="36">
        <v>0</v>
      </c>
      <c r="BY598" s="36">
        <v>0</v>
      </c>
      <c r="BZ598" s="36">
        <v>0</v>
      </c>
      <c r="CA598" s="36">
        <v>0</v>
      </c>
      <c r="CB598" s="36">
        <v>0</v>
      </c>
      <c r="CC598" s="36">
        <v>0</v>
      </c>
      <c r="CD598" s="36">
        <v>16766349</v>
      </c>
      <c r="CE598" s="36">
        <v>19951955</v>
      </c>
      <c r="CF598" s="36">
        <v>0</v>
      </c>
      <c r="CG598" s="36">
        <v>3185606</v>
      </c>
      <c r="CH598" s="36">
        <v>0</v>
      </c>
      <c r="CI598" s="36">
        <v>0</v>
      </c>
      <c r="CJ598" s="36">
        <v>0</v>
      </c>
      <c r="CK598" s="36">
        <v>0</v>
      </c>
      <c r="CL598" s="36">
        <v>3185606</v>
      </c>
      <c r="CM598" s="36">
        <v>-19951955</v>
      </c>
      <c r="CN598" s="36">
        <v>0</v>
      </c>
      <c r="CO598" s="36">
        <v>0</v>
      </c>
      <c r="CP598" s="36">
        <v>0</v>
      </c>
      <c r="CQ598" s="36">
        <v>0</v>
      </c>
      <c r="CR598" s="36">
        <v>0</v>
      </c>
      <c r="CS598" s="36">
        <v>0</v>
      </c>
      <c r="CT598" s="36">
        <v>0</v>
      </c>
      <c r="CU598" s="36">
        <v>0</v>
      </c>
      <c r="CV598" s="36">
        <v>0</v>
      </c>
      <c r="CW598" s="36">
        <v>0</v>
      </c>
      <c r="CX598" s="36">
        <v>0</v>
      </c>
      <c r="CY598" s="36">
        <v>0</v>
      </c>
      <c r="CZ598" s="36">
        <v>0</v>
      </c>
      <c r="DA598" s="36">
        <v>0</v>
      </c>
      <c r="DB598" s="36">
        <v>0</v>
      </c>
      <c r="DC598" s="36">
        <v>0</v>
      </c>
      <c r="DD598" s="36">
        <v>0</v>
      </c>
      <c r="DE598" s="36">
        <v>-19951955</v>
      </c>
      <c r="DF598" s="36">
        <v>0</v>
      </c>
      <c r="DG598" s="36">
        <v>0</v>
      </c>
      <c r="DH598" s="36">
        <v>0</v>
      </c>
      <c r="DI598" s="36">
        <v>0</v>
      </c>
      <c r="DJ598" s="36">
        <v>0</v>
      </c>
      <c r="DK598" s="36">
        <v>0</v>
      </c>
      <c r="DL598" s="36">
        <v>0</v>
      </c>
      <c r="DM598" s="36">
        <v>0</v>
      </c>
      <c r="DN598" s="36">
        <v>0</v>
      </c>
      <c r="DO598" s="36">
        <v>0</v>
      </c>
      <c r="DP598" s="36">
        <v>0</v>
      </c>
      <c r="DQ598" s="36">
        <v>0</v>
      </c>
      <c r="DR598" s="36">
        <v>0</v>
      </c>
      <c r="DS598" s="36">
        <v>0</v>
      </c>
      <c r="DT598" s="36">
        <v>0</v>
      </c>
      <c r="DU598" s="36">
        <v>0</v>
      </c>
      <c r="DV598" s="36">
        <v>0</v>
      </c>
      <c r="DW598" s="36">
        <v>0</v>
      </c>
      <c r="DX598" s="36">
        <v>0</v>
      </c>
      <c r="DY598" s="36">
        <v>0</v>
      </c>
      <c r="DZ598" s="36">
        <v>0</v>
      </c>
      <c r="EA598" s="36">
        <v>0</v>
      </c>
      <c r="EB598" s="36">
        <v>0</v>
      </c>
      <c r="EC598" s="36">
        <v>0</v>
      </c>
      <c r="ED598" s="36">
        <v>0</v>
      </c>
      <c r="EE598" s="36">
        <v>0</v>
      </c>
      <c r="EF598" s="36">
        <v>0</v>
      </c>
      <c r="EG598" s="36">
        <v>0</v>
      </c>
      <c r="EH598" s="36">
        <v>0</v>
      </c>
      <c r="EI598" s="36">
        <v>0</v>
      </c>
      <c r="EJ598" s="36">
        <v>0</v>
      </c>
      <c r="EK598" s="36">
        <v>0</v>
      </c>
      <c r="EL598" s="36">
        <v>0</v>
      </c>
      <c r="EM598" s="36">
        <v>0</v>
      </c>
      <c r="EN598" s="36">
        <v>0</v>
      </c>
      <c r="EO598" s="36">
        <v>0</v>
      </c>
      <c r="EP598" s="36">
        <v>0</v>
      </c>
      <c r="EQ598" s="36">
        <v>0</v>
      </c>
      <c r="ER598" s="36">
        <v>0</v>
      </c>
      <c r="ES598" s="36">
        <v>0</v>
      </c>
      <c r="ET598" s="36">
        <v>0</v>
      </c>
      <c r="EU598" s="36">
        <v>0</v>
      </c>
      <c r="EV598" s="36">
        <v>0</v>
      </c>
      <c r="EW598" s="36">
        <v>0</v>
      </c>
      <c r="EX598" s="36">
        <v>0</v>
      </c>
      <c r="EY598" s="36">
        <v>0</v>
      </c>
      <c r="EZ598" s="36">
        <v>0</v>
      </c>
      <c r="FA598" s="36">
        <v>0</v>
      </c>
      <c r="FB598" s="36">
        <v>0</v>
      </c>
      <c r="FC598" s="36">
        <v>0</v>
      </c>
      <c r="FD598" s="36">
        <v>0</v>
      </c>
      <c r="FE598" s="36">
        <v>0</v>
      </c>
      <c r="FF598" s="36">
        <v>0</v>
      </c>
      <c r="FG598" s="36">
        <v>0</v>
      </c>
      <c r="FH598" s="36">
        <v>0</v>
      </c>
      <c r="FI598" s="36">
        <v>0</v>
      </c>
      <c r="FJ598" s="36">
        <v>0</v>
      </c>
      <c r="FK598" s="36">
        <v>0</v>
      </c>
      <c r="FL598" s="36">
        <v>0</v>
      </c>
      <c r="FM598" s="36">
        <v>0</v>
      </c>
      <c r="FN598" s="36">
        <v>0</v>
      </c>
      <c r="FO598" s="36">
        <v>0</v>
      </c>
      <c r="FP598" s="36">
        <v>0</v>
      </c>
      <c r="FQ598" s="36">
        <v>3185606</v>
      </c>
      <c r="FR598" s="36">
        <v>0</v>
      </c>
      <c r="FS598" s="37"/>
      <c r="FT598" s="39">
        <f t="shared" si="305"/>
        <v>68841</v>
      </c>
      <c r="FU598" s="39">
        <f t="shared" si="306"/>
        <v>1057</v>
      </c>
      <c r="FV598" s="39">
        <f t="shared" si="307"/>
        <v>0</v>
      </c>
      <c r="FW598" s="39">
        <f t="shared" si="308"/>
        <v>13146237</v>
      </c>
      <c r="FX598" s="39">
        <f t="shared" si="309"/>
        <v>0</v>
      </c>
      <c r="FY598" s="39">
        <f t="shared" si="310"/>
        <v>271162</v>
      </c>
      <c r="FZ598" s="39">
        <f t="shared" si="311"/>
        <v>0</v>
      </c>
      <c r="GA598" s="39">
        <f t="shared" si="312"/>
        <v>329051</v>
      </c>
      <c r="GB598" s="39">
        <f t="shared" si="313"/>
        <v>2950001</v>
      </c>
      <c r="GC598" s="39">
        <f t="shared" si="314"/>
        <v>0</v>
      </c>
      <c r="GD598" s="39">
        <f t="shared" si="315"/>
        <v>0</v>
      </c>
      <c r="GE598" s="39">
        <f t="shared" si="316"/>
        <v>0</v>
      </c>
      <c r="GF598" s="39">
        <f t="shared" si="303"/>
        <v>0</v>
      </c>
      <c r="GG598" s="39"/>
      <c r="GH598" s="39">
        <f t="shared" si="317"/>
        <v>0</v>
      </c>
      <c r="GI598" s="39">
        <f t="shared" si="318"/>
        <v>0</v>
      </c>
      <c r="GJ598" s="39">
        <f t="shared" si="304"/>
        <v>16766349</v>
      </c>
      <c r="GK598" s="39"/>
      <c r="GL598" s="39">
        <f t="shared" si="319"/>
        <v>0</v>
      </c>
      <c r="GM598" s="39"/>
      <c r="GN598" s="39">
        <f t="shared" si="324"/>
        <v>0</v>
      </c>
      <c r="GO598" s="40">
        <f t="shared" si="320"/>
        <v>3185606</v>
      </c>
      <c r="GP598" s="40">
        <f t="shared" si="321"/>
        <v>19951955</v>
      </c>
      <c r="GQ598" s="40">
        <f t="shared" si="322"/>
        <v>19951955</v>
      </c>
      <c r="GR598" s="39" t="str">
        <f>IFERROR(VLOOKUP(CONCATENATE(C598,R598,S598),'Clientes Afectados'!$L$4:$M$249,2,0),"NO")</f>
        <v>NO</v>
      </c>
      <c r="GS598" s="64">
        <f t="shared" si="323"/>
        <v>33</v>
      </c>
      <c r="GT598" s="39" t="e">
        <f>+IF(GS598&gt;#REF!,"SI","NO")</f>
        <v>#REF!</v>
      </c>
    </row>
    <row r="599" spans="1:202" x14ac:dyDescent="0.25">
      <c r="A599" s="35">
        <v>42675</v>
      </c>
      <c r="B599" s="36">
        <v>1594986</v>
      </c>
      <c r="C599" s="36">
        <v>985980</v>
      </c>
      <c r="D599" s="36">
        <v>985980</v>
      </c>
      <c r="E599" s="37" t="s">
        <v>349</v>
      </c>
      <c r="F599" s="37" t="s">
        <v>229</v>
      </c>
      <c r="G599" s="37" t="s">
        <v>329</v>
      </c>
      <c r="H599" s="85" t="s">
        <v>231</v>
      </c>
      <c r="I599" s="37" t="s">
        <v>232</v>
      </c>
      <c r="J599" s="37" t="s">
        <v>233</v>
      </c>
      <c r="K599" s="37" t="s">
        <v>234</v>
      </c>
      <c r="L599" s="37" t="s">
        <v>235</v>
      </c>
      <c r="M599" s="37" t="s">
        <v>279</v>
      </c>
      <c r="N599" s="37" t="s">
        <v>330</v>
      </c>
      <c r="O599" s="37" t="s">
        <v>330</v>
      </c>
      <c r="P599" s="37" t="s">
        <v>239</v>
      </c>
      <c r="Q599" s="37" t="s">
        <v>240</v>
      </c>
      <c r="R599" s="38">
        <v>42648</v>
      </c>
      <c r="S599" s="38">
        <v>42681</v>
      </c>
      <c r="T599" s="38">
        <v>42682</v>
      </c>
      <c r="U599" s="36">
        <v>185300132</v>
      </c>
      <c r="V599" s="36">
        <v>67729</v>
      </c>
      <c r="W599" s="36">
        <v>0</v>
      </c>
      <c r="X599" s="36">
        <v>9726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138</v>
      </c>
      <c r="AE599" s="36">
        <v>196</v>
      </c>
      <c r="AF599" s="36">
        <v>138</v>
      </c>
      <c r="AG599" s="36">
        <v>151</v>
      </c>
      <c r="AH599" s="36">
        <v>81921</v>
      </c>
      <c r="AI599" s="36">
        <v>1258</v>
      </c>
      <c r="AJ599" s="36">
        <v>0</v>
      </c>
      <c r="AK599" s="36">
        <v>4856975</v>
      </c>
      <c r="AL599" s="36">
        <v>0</v>
      </c>
      <c r="AM599" s="36">
        <v>0</v>
      </c>
      <c r="AN599" s="36">
        <v>0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100183</v>
      </c>
      <c r="AU599" s="36">
        <v>0</v>
      </c>
      <c r="AV599" s="36">
        <v>0</v>
      </c>
      <c r="AW599" s="36">
        <v>0</v>
      </c>
      <c r="AX599" s="36">
        <v>0</v>
      </c>
      <c r="AY599" s="36">
        <v>120696</v>
      </c>
      <c r="AZ599" s="36">
        <v>866153</v>
      </c>
      <c r="BA599" s="36">
        <v>0</v>
      </c>
      <c r="BB599" s="36">
        <v>0</v>
      </c>
      <c r="BC599" s="36">
        <v>0</v>
      </c>
      <c r="BD599" s="36">
        <v>0</v>
      </c>
      <c r="BE599" s="36">
        <v>0</v>
      </c>
      <c r="BF599" s="36">
        <v>0</v>
      </c>
      <c r="BG599" s="36">
        <v>0</v>
      </c>
      <c r="BH599" s="36">
        <v>0</v>
      </c>
      <c r="BI599" s="36">
        <v>0</v>
      </c>
      <c r="BJ599" s="36">
        <v>0</v>
      </c>
      <c r="BK599" s="36">
        <v>0</v>
      </c>
      <c r="BL599" s="36">
        <v>0</v>
      </c>
      <c r="BM599" s="36">
        <v>0</v>
      </c>
      <c r="BN599" s="36">
        <v>0</v>
      </c>
      <c r="BO599" s="36">
        <v>0</v>
      </c>
      <c r="BP599" s="36">
        <v>0</v>
      </c>
      <c r="BQ599" s="36">
        <v>0</v>
      </c>
      <c r="BR599" s="36">
        <v>0</v>
      </c>
      <c r="BS599" s="36">
        <v>0</v>
      </c>
      <c r="BT599" s="36">
        <v>0</v>
      </c>
      <c r="BU599" s="36">
        <v>0</v>
      </c>
      <c r="BV599" s="36">
        <v>0</v>
      </c>
      <c r="BW599" s="36">
        <v>0</v>
      </c>
      <c r="BX599" s="36">
        <v>0</v>
      </c>
      <c r="BY599" s="36">
        <v>0</v>
      </c>
      <c r="BZ599" s="36">
        <v>0</v>
      </c>
      <c r="CA599" s="36">
        <v>0</v>
      </c>
      <c r="CB599" s="36">
        <v>0</v>
      </c>
      <c r="CC599" s="36">
        <v>0</v>
      </c>
      <c r="CD599" s="36">
        <v>5064862</v>
      </c>
      <c r="CE599" s="36">
        <v>6027186</v>
      </c>
      <c r="CF599" s="36">
        <v>0</v>
      </c>
      <c r="CG599" s="36">
        <v>962324</v>
      </c>
      <c r="CH599" s="36">
        <v>0</v>
      </c>
      <c r="CI599" s="36">
        <v>0</v>
      </c>
      <c r="CJ599" s="36">
        <v>0</v>
      </c>
      <c r="CK599" s="36">
        <v>0</v>
      </c>
      <c r="CL599" s="36">
        <v>962324</v>
      </c>
      <c r="CM599" s="36">
        <v>-6027186</v>
      </c>
      <c r="CN599" s="36">
        <v>0</v>
      </c>
      <c r="CO599" s="36">
        <v>0</v>
      </c>
      <c r="CP599" s="36">
        <v>0</v>
      </c>
      <c r="CQ599" s="36">
        <v>0</v>
      </c>
      <c r="CR599" s="36">
        <v>0</v>
      </c>
      <c r="CS599" s="36">
        <v>0</v>
      </c>
      <c r="CT599" s="36">
        <v>0</v>
      </c>
      <c r="CU599" s="36">
        <v>0</v>
      </c>
      <c r="CV599" s="36">
        <v>0</v>
      </c>
      <c r="CW599" s="36">
        <v>0</v>
      </c>
      <c r="CX599" s="36">
        <v>0</v>
      </c>
      <c r="CY599" s="36">
        <v>0</v>
      </c>
      <c r="CZ599" s="36">
        <v>0</v>
      </c>
      <c r="DA599" s="36">
        <v>0</v>
      </c>
      <c r="DB599" s="36">
        <v>0</v>
      </c>
      <c r="DC599" s="36">
        <v>0</v>
      </c>
      <c r="DD599" s="36">
        <v>0</v>
      </c>
      <c r="DE599" s="36">
        <v>-6027186</v>
      </c>
      <c r="DF599" s="36">
        <v>0</v>
      </c>
      <c r="DG599" s="36">
        <v>0</v>
      </c>
      <c r="DH599" s="36">
        <v>0</v>
      </c>
      <c r="DI599" s="36">
        <v>0</v>
      </c>
      <c r="DJ599" s="36">
        <v>0</v>
      </c>
      <c r="DK599" s="36">
        <v>0</v>
      </c>
      <c r="DL599" s="36">
        <v>0</v>
      </c>
      <c r="DM599" s="36">
        <v>0</v>
      </c>
      <c r="DN599" s="36">
        <v>0</v>
      </c>
      <c r="DO599" s="36">
        <v>0</v>
      </c>
      <c r="DP599" s="36">
        <v>0</v>
      </c>
      <c r="DQ599" s="36">
        <v>0</v>
      </c>
      <c r="DR599" s="36">
        <v>0</v>
      </c>
      <c r="DS599" s="36">
        <v>0</v>
      </c>
      <c r="DT599" s="36">
        <v>0</v>
      </c>
      <c r="DU599" s="36">
        <v>0</v>
      </c>
      <c r="DV599" s="36">
        <v>0</v>
      </c>
      <c r="DW599" s="36">
        <v>0</v>
      </c>
      <c r="DX599" s="36">
        <v>0</v>
      </c>
      <c r="DY599" s="36">
        <v>0</v>
      </c>
      <c r="DZ599" s="36">
        <v>0</v>
      </c>
      <c r="EA599" s="36">
        <v>0</v>
      </c>
      <c r="EB599" s="36">
        <v>0</v>
      </c>
      <c r="EC599" s="36">
        <v>0</v>
      </c>
      <c r="ED599" s="36">
        <v>0</v>
      </c>
      <c r="EE599" s="36">
        <v>0</v>
      </c>
      <c r="EF599" s="36">
        <v>0</v>
      </c>
      <c r="EG599" s="36">
        <v>0</v>
      </c>
      <c r="EH599" s="36">
        <v>0</v>
      </c>
      <c r="EI599" s="36">
        <v>0</v>
      </c>
      <c r="EJ599" s="36">
        <v>0</v>
      </c>
      <c r="EK599" s="36">
        <v>0</v>
      </c>
      <c r="EL599" s="36">
        <v>0</v>
      </c>
      <c r="EM599" s="36">
        <v>0</v>
      </c>
      <c r="EN599" s="36">
        <v>0</v>
      </c>
      <c r="EO599" s="36">
        <v>0</v>
      </c>
      <c r="EP599" s="36">
        <v>0</v>
      </c>
      <c r="EQ599" s="36">
        <v>0</v>
      </c>
      <c r="ER599" s="36">
        <v>0</v>
      </c>
      <c r="ES599" s="36">
        <v>0</v>
      </c>
      <c r="ET599" s="36">
        <v>0</v>
      </c>
      <c r="EU599" s="36">
        <v>0</v>
      </c>
      <c r="EV599" s="36">
        <v>0</v>
      </c>
      <c r="EW599" s="36">
        <v>0</v>
      </c>
      <c r="EX599" s="36">
        <v>0</v>
      </c>
      <c r="EY599" s="36">
        <v>0</v>
      </c>
      <c r="EZ599" s="36">
        <v>0</v>
      </c>
      <c r="FA599" s="36">
        <v>0</v>
      </c>
      <c r="FB599" s="36">
        <v>0</v>
      </c>
      <c r="FC599" s="36">
        <v>0</v>
      </c>
      <c r="FD599" s="36">
        <v>0</v>
      </c>
      <c r="FE599" s="36">
        <v>0</v>
      </c>
      <c r="FF599" s="36">
        <v>0</v>
      </c>
      <c r="FG599" s="36">
        <v>0</v>
      </c>
      <c r="FH599" s="36">
        <v>0</v>
      </c>
      <c r="FI599" s="36">
        <v>0</v>
      </c>
      <c r="FJ599" s="36">
        <v>0</v>
      </c>
      <c r="FK599" s="36">
        <v>0</v>
      </c>
      <c r="FL599" s="36">
        <v>0</v>
      </c>
      <c r="FM599" s="36">
        <v>0</v>
      </c>
      <c r="FN599" s="36">
        <v>0</v>
      </c>
      <c r="FO599" s="36">
        <v>0</v>
      </c>
      <c r="FP599" s="36">
        <v>0</v>
      </c>
      <c r="FQ599" s="36">
        <v>962324</v>
      </c>
      <c r="FR599" s="36">
        <v>0</v>
      </c>
      <c r="FS599" s="37"/>
      <c r="FT599" s="39">
        <f t="shared" si="305"/>
        <v>68841</v>
      </c>
      <c r="FU599" s="39">
        <f t="shared" si="306"/>
        <v>1057</v>
      </c>
      <c r="FV599" s="39">
        <f t="shared" si="307"/>
        <v>0</v>
      </c>
      <c r="FW599" s="39">
        <f t="shared" si="308"/>
        <v>4081492</v>
      </c>
      <c r="FX599" s="39">
        <f t="shared" si="309"/>
        <v>0</v>
      </c>
      <c r="FY599" s="39">
        <f t="shared" si="310"/>
        <v>84187</v>
      </c>
      <c r="FZ599" s="39">
        <f t="shared" si="311"/>
        <v>0</v>
      </c>
      <c r="GA599" s="39">
        <f t="shared" si="312"/>
        <v>101425</v>
      </c>
      <c r="GB599" s="39">
        <f t="shared" si="313"/>
        <v>727860</v>
      </c>
      <c r="GC599" s="39">
        <f t="shared" si="314"/>
        <v>0</v>
      </c>
      <c r="GD599" s="39">
        <f t="shared" si="315"/>
        <v>0</v>
      </c>
      <c r="GE599" s="39">
        <f t="shared" si="316"/>
        <v>0</v>
      </c>
      <c r="GF599" s="39">
        <f t="shared" si="303"/>
        <v>0</v>
      </c>
      <c r="GG599" s="39"/>
      <c r="GH599" s="39">
        <f t="shared" si="317"/>
        <v>0</v>
      </c>
      <c r="GI599" s="39">
        <f t="shared" si="318"/>
        <v>0</v>
      </c>
      <c r="GJ599" s="39">
        <f t="shared" si="304"/>
        <v>5064862</v>
      </c>
      <c r="GK599" s="39"/>
      <c r="GL599" s="39">
        <f t="shared" si="319"/>
        <v>0</v>
      </c>
      <c r="GM599" s="39"/>
      <c r="GN599" s="39">
        <f t="shared" si="324"/>
        <v>0</v>
      </c>
      <c r="GO599" s="40">
        <f t="shared" si="320"/>
        <v>962324</v>
      </c>
      <c r="GP599" s="40">
        <f t="shared" si="321"/>
        <v>6027186</v>
      </c>
      <c r="GQ599" s="40">
        <f t="shared" si="322"/>
        <v>6027186</v>
      </c>
      <c r="GR599" s="39" t="str">
        <f>IFERROR(VLOOKUP(CONCATENATE(C599,R599,S599),'Clientes Afectados'!$L$4:$M$249,2,0),"NO")</f>
        <v>NO</v>
      </c>
      <c r="GS599" s="64">
        <f t="shared" si="323"/>
        <v>33</v>
      </c>
      <c r="GT599" s="39" t="e">
        <f>+IF(GS599&gt;#REF!,"SI","NO")</f>
        <v>#REF!</v>
      </c>
    </row>
    <row r="600" spans="1:202" x14ac:dyDescent="0.25">
      <c r="A600" s="35">
        <v>42675</v>
      </c>
      <c r="B600" s="36">
        <v>1594986</v>
      </c>
      <c r="C600" s="36">
        <v>1027882</v>
      </c>
      <c r="D600" s="36">
        <v>1027882</v>
      </c>
      <c r="E600" s="37" t="s">
        <v>350</v>
      </c>
      <c r="F600" s="37" t="s">
        <v>229</v>
      </c>
      <c r="G600" s="37" t="s">
        <v>332</v>
      </c>
      <c r="H600" s="85" t="s">
        <v>231</v>
      </c>
      <c r="I600" s="37" t="s">
        <v>244</v>
      </c>
      <c r="J600" s="37" t="s">
        <v>233</v>
      </c>
      <c r="K600" s="37" t="s">
        <v>234</v>
      </c>
      <c r="L600" s="37" t="s">
        <v>235</v>
      </c>
      <c r="M600" s="37" t="s">
        <v>279</v>
      </c>
      <c r="N600" s="37" t="s">
        <v>280</v>
      </c>
      <c r="O600" s="37" t="s">
        <v>280</v>
      </c>
      <c r="P600" s="37" t="s">
        <v>239</v>
      </c>
      <c r="Q600" s="37" t="s">
        <v>240</v>
      </c>
      <c r="R600" s="38">
        <v>42648</v>
      </c>
      <c r="S600" s="38">
        <v>42681</v>
      </c>
      <c r="T600" s="38">
        <v>42682</v>
      </c>
      <c r="U600" s="36">
        <v>185300132</v>
      </c>
      <c r="V600" s="36">
        <v>295650</v>
      </c>
      <c r="W600" s="36">
        <v>0</v>
      </c>
      <c r="X600" s="36">
        <v>65109</v>
      </c>
      <c r="Y600" s="36">
        <v>0</v>
      </c>
      <c r="Z600" s="36">
        <v>0</v>
      </c>
      <c r="AA600" s="36">
        <v>0</v>
      </c>
      <c r="AB600" s="36">
        <v>0</v>
      </c>
      <c r="AC600" s="36">
        <v>0</v>
      </c>
      <c r="AD600" s="36">
        <v>642</v>
      </c>
      <c r="AE600" s="36">
        <v>649</v>
      </c>
      <c r="AF600" s="36">
        <v>642</v>
      </c>
      <c r="AG600" s="36">
        <v>643</v>
      </c>
      <c r="AH600" s="36">
        <v>81921</v>
      </c>
      <c r="AI600" s="36">
        <v>1258</v>
      </c>
      <c r="AJ600" s="36">
        <v>0</v>
      </c>
      <c r="AK600" s="36">
        <v>21201623</v>
      </c>
      <c r="AL600" s="36">
        <v>0</v>
      </c>
      <c r="AM600" s="36">
        <v>0</v>
      </c>
      <c r="AN600" s="36">
        <v>0</v>
      </c>
      <c r="AO600" s="36">
        <v>0</v>
      </c>
      <c r="AP600" s="36">
        <v>0</v>
      </c>
      <c r="AQ600" s="36">
        <v>0</v>
      </c>
      <c r="AR600" s="36">
        <v>0</v>
      </c>
      <c r="AS600" s="36">
        <v>0</v>
      </c>
      <c r="AT600" s="36">
        <v>437317</v>
      </c>
      <c r="AU600" s="36">
        <v>0</v>
      </c>
      <c r="AV600" s="36">
        <v>0</v>
      </c>
      <c r="AW600" s="36">
        <v>0</v>
      </c>
      <c r="AX600" s="36">
        <v>0</v>
      </c>
      <c r="AY600" s="36">
        <v>398633</v>
      </c>
      <c r="AZ600" s="36">
        <v>3688321</v>
      </c>
      <c r="BA600" s="36">
        <v>0</v>
      </c>
      <c r="BB600" s="36">
        <v>0</v>
      </c>
      <c r="BC600" s="36">
        <v>0</v>
      </c>
      <c r="BD600" s="36">
        <v>0</v>
      </c>
      <c r="BE600" s="36">
        <v>0</v>
      </c>
      <c r="BF600" s="36">
        <v>0</v>
      </c>
      <c r="BG600" s="36">
        <v>0</v>
      </c>
      <c r="BH600" s="36">
        <v>0</v>
      </c>
      <c r="BI600" s="36">
        <v>0</v>
      </c>
      <c r="BJ600" s="36">
        <v>0</v>
      </c>
      <c r="BK600" s="36">
        <v>0</v>
      </c>
      <c r="BL600" s="36">
        <v>0</v>
      </c>
      <c r="BM600" s="36">
        <v>0</v>
      </c>
      <c r="BN600" s="36">
        <v>0</v>
      </c>
      <c r="BO600" s="36">
        <v>0</v>
      </c>
      <c r="BP600" s="36">
        <v>0</v>
      </c>
      <c r="BQ600" s="36">
        <v>0</v>
      </c>
      <c r="BR600" s="36">
        <v>0</v>
      </c>
      <c r="BS600" s="36">
        <v>0</v>
      </c>
      <c r="BT600" s="36">
        <v>0</v>
      </c>
      <c r="BU600" s="36">
        <v>0</v>
      </c>
      <c r="BV600" s="36">
        <v>0</v>
      </c>
      <c r="BW600" s="36">
        <v>0</v>
      </c>
      <c r="BX600" s="36">
        <v>0</v>
      </c>
      <c r="BY600" s="36">
        <v>0</v>
      </c>
      <c r="BZ600" s="36">
        <v>0</v>
      </c>
      <c r="CA600" s="36">
        <v>0</v>
      </c>
      <c r="CB600" s="36">
        <v>0</v>
      </c>
      <c r="CC600" s="36">
        <v>0</v>
      </c>
      <c r="CD600" s="36">
        <v>21688296</v>
      </c>
      <c r="CE600" s="36">
        <v>25809072</v>
      </c>
      <c r="CF600" s="36">
        <v>0</v>
      </c>
      <c r="CG600" s="36">
        <v>4120776</v>
      </c>
      <c r="CH600" s="36">
        <v>0</v>
      </c>
      <c r="CI600" s="36">
        <v>0</v>
      </c>
      <c r="CJ600" s="36">
        <v>0</v>
      </c>
      <c r="CK600" s="36">
        <v>0</v>
      </c>
      <c r="CL600" s="36">
        <v>4120776</v>
      </c>
      <c r="CM600" s="36">
        <v>-25809072</v>
      </c>
      <c r="CN600" s="36">
        <v>0</v>
      </c>
      <c r="CO600" s="36">
        <v>0</v>
      </c>
      <c r="CP600" s="36">
        <v>0</v>
      </c>
      <c r="CQ600" s="36">
        <v>0</v>
      </c>
      <c r="CR600" s="36">
        <v>0</v>
      </c>
      <c r="CS600" s="36">
        <v>0</v>
      </c>
      <c r="CT600" s="36">
        <v>0</v>
      </c>
      <c r="CU600" s="36">
        <v>0</v>
      </c>
      <c r="CV600" s="36">
        <v>0</v>
      </c>
      <c r="CW600" s="36">
        <v>0</v>
      </c>
      <c r="CX600" s="36">
        <v>0</v>
      </c>
      <c r="CY600" s="36">
        <v>0</v>
      </c>
      <c r="CZ600" s="36">
        <v>0</v>
      </c>
      <c r="DA600" s="36">
        <v>0</v>
      </c>
      <c r="DB600" s="36">
        <v>0</v>
      </c>
      <c r="DC600" s="36">
        <v>0</v>
      </c>
      <c r="DD600" s="36">
        <v>0</v>
      </c>
      <c r="DE600" s="36">
        <v>-25809072</v>
      </c>
      <c r="DF600" s="36">
        <v>0</v>
      </c>
      <c r="DG600" s="36">
        <v>0</v>
      </c>
      <c r="DH600" s="36">
        <v>0</v>
      </c>
      <c r="DI600" s="36">
        <v>0</v>
      </c>
      <c r="DJ600" s="36">
        <v>0</v>
      </c>
      <c r="DK600" s="36">
        <v>0</v>
      </c>
      <c r="DL600" s="36">
        <v>0</v>
      </c>
      <c r="DM600" s="36">
        <v>0</v>
      </c>
      <c r="DN600" s="36">
        <v>0</v>
      </c>
      <c r="DO600" s="36">
        <v>0</v>
      </c>
      <c r="DP600" s="36">
        <v>0</v>
      </c>
      <c r="DQ600" s="36">
        <v>0</v>
      </c>
      <c r="DR600" s="36">
        <v>0</v>
      </c>
      <c r="DS600" s="36">
        <v>0</v>
      </c>
      <c r="DT600" s="36">
        <v>0</v>
      </c>
      <c r="DU600" s="36">
        <v>0</v>
      </c>
      <c r="DV600" s="36">
        <v>0</v>
      </c>
      <c r="DW600" s="36">
        <v>0</v>
      </c>
      <c r="DX600" s="36">
        <v>0</v>
      </c>
      <c r="DY600" s="36">
        <v>0</v>
      </c>
      <c r="DZ600" s="36">
        <v>0</v>
      </c>
      <c r="EA600" s="36">
        <v>0</v>
      </c>
      <c r="EB600" s="36">
        <v>0</v>
      </c>
      <c r="EC600" s="36">
        <v>0</v>
      </c>
      <c r="ED600" s="36">
        <v>0</v>
      </c>
      <c r="EE600" s="36">
        <v>0</v>
      </c>
      <c r="EF600" s="36">
        <v>0</v>
      </c>
      <c r="EG600" s="36">
        <v>0</v>
      </c>
      <c r="EH600" s="36">
        <v>0</v>
      </c>
      <c r="EI600" s="36">
        <v>0</v>
      </c>
      <c r="EJ600" s="36">
        <v>0</v>
      </c>
      <c r="EK600" s="36">
        <v>0</v>
      </c>
      <c r="EL600" s="36">
        <v>0</v>
      </c>
      <c r="EM600" s="36">
        <v>0</v>
      </c>
      <c r="EN600" s="36">
        <v>0</v>
      </c>
      <c r="EO600" s="36">
        <v>0</v>
      </c>
      <c r="EP600" s="36">
        <v>0</v>
      </c>
      <c r="EQ600" s="36">
        <v>0</v>
      </c>
      <c r="ER600" s="36">
        <v>0</v>
      </c>
      <c r="ES600" s="36">
        <v>0</v>
      </c>
      <c r="ET600" s="36">
        <v>0</v>
      </c>
      <c r="EU600" s="36">
        <v>0</v>
      </c>
      <c r="EV600" s="36">
        <v>0</v>
      </c>
      <c r="EW600" s="36">
        <v>0</v>
      </c>
      <c r="EX600" s="36">
        <v>0</v>
      </c>
      <c r="EY600" s="36">
        <v>0</v>
      </c>
      <c r="EZ600" s="36">
        <v>0</v>
      </c>
      <c r="FA600" s="36">
        <v>0</v>
      </c>
      <c r="FB600" s="36">
        <v>0</v>
      </c>
      <c r="FC600" s="36">
        <v>0</v>
      </c>
      <c r="FD600" s="36">
        <v>0</v>
      </c>
      <c r="FE600" s="36">
        <v>0</v>
      </c>
      <c r="FF600" s="36">
        <v>0</v>
      </c>
      <c r="FG600" s="36">
        <v>0</v>
      </c>
      <c r="FH600" s="36">
        <v>0</v>
      </c>
      <c r="FI600" s="36">
        <v>0</v>
      </c>
      <c r="FJ600" s="36">
        <v>0</v>
      </c>
      <c r="FK600" s="36">
        <v>0</v>
      </c>
      <c r="FL600" s="36">
        <v>0</v>
      </c>
      <c r="FM600" s="36">
        <v>0</v>
      </c>
      <c r="FN600" s="36">
        <v>0</v>
      </c>
      <c r="FO600" s="36">
        <v>0</v>
      </c>
      <c r="FP600" s="36">
        <v>0</v>
      </c>
      <c r="FQ600" s="36">
        <v>4120776</v>
      </c>
      <c r="FR600" s="36">
        <v>0</v>
      </c>
      <c r="FS600" s="37"/>
      <c r="FT600" s="39">
        <f t="shared" si="305"/>
        <v>68841</v>
      </c>
      <c r="FU600" s="39">
        <f t="shared" si="306"/>
        <v>1057</v>
      </c>
      <c r="FV600" s="39">
        <f t="shared" si="307"/>
        <v>0</v>
      </c>
      <c r="FW600" s="39">
        <f t="shared" si="308"/>
        <v>17816490</v>
      </c>
      <c r="FX600" s="39">
        <f t="shared" si="309"/>
        <v>0</v>
      </c>
      <c r="FY600" s="39">
        <f t="shared" si="310"/>
        <v>367493</v>
      </c>
      <c r="FZ600" s="39">
        <f t="shared" si="311"/>
        <v>0</v>
      </c>
      <c r="GA600" s="39">
        <f t="shared" si="312"/>
        <v>334986</v>
      </c>
      <c r="GB600" s="39">
        <f t="shared" si="313"/>
        <v>3099429</v>
      </c>
      <c r="GC600" s="39">
        <f t="shared" si="314"/>
        <v>0</v>
      </c>
      <c r="GD600" s="39">
        <f t="shared" si="315"/>
        <v>0</v>
      </c>
      <c r="GE600" s="39">
        <f t="shared" si="316"/>
        <v>0</v>
      </c>
      <c r="GF600" s="39">
        <f t="shared" si="303"/>
        <v>0</v>
      </c>
      <c r="GG600" s="39"/>
      <c r="GH600" s="39">
        <f t="shared" si="317"/>
        <v>0</v>
      </c>
      <c r="GI600" s="39">
        <f t="shared" si="318"/>
        <v>0</v>
      </c>
      <c r="GJ600" s="39">
        <f t="shared" si="304"/>
        <v>21688296</v>
      </c>
      <c r="GK600" s="39"/>
      <c r="GL600" s="39">
        <f t="shared" si="319"/>
        <v>0</v>
      </c>
      <c r="GM600" s="39"/>
      <c r="GN600" s="39">
        <f t="shared" si="324"/>
        <v>0</v>
      </c>
      <c r="GO600" s="40">
        <f t="shared" si="320"/>
        <v>4120776</v>
      </c>
      <c r="GP600" s="40">
        <f t="shared" si="321"/>
        <v>25809072</v>
      </c>
      <c r="GQ600" s="40">
        <f t="shared" si="322"/>
        <v>25809072</v>
      </c>
      <c r="GR600" s="39" t="str">
        <f>IFERROR(VLOOKUP(CONCATENATE(C600,R600,S600),'Clientes Afectados'!$L$4:$M$249,2,0),"NO")</f>
        <v>NO</v>
      </c>
      <c r="GS600" s="64">
        <f t="shared" si="323"/>
        <v>33</v>
      </c>
      <c r="GT600" s="39" t="e">
        <f>+IF(GS600&gt;#REF!,"SI","NO")</f>
        <v>#REF!</v>
      </c>
    </row>
    <row r="601" spans="1:202" x14ac:dyDescent="0.25">
      <c r="A601" s="35">
        <v>42675</v>
      </c>
      <c r="B601" s="36">
        <v>1594986</v>
      </c>
      <c r="C601" s="36">
        <v>1263130</v>
      </c>
      <c r="D601" s="36">
        <v>1263130</v>
      </c>
      <c r="E601" s="37" t="s">
        <v>267</v>
      </c>
      <c r="F601" s="37" t="s">
        <v>229</v>
      </c>
      <c r="G601" s="37" t="s">
        <v>268</v>
      </c>
      <c r="H601" s="85" t="s">
        <v>231</v>
      </c>
      <c r="I601" s="37" t="s">
        <v>262</v>
      </c>
      <c r="J601" s="37" t="s">
        <v>233</v>
      </c>
      <c r="K601" s="37" t="s">
        <v>234</v>
      </c>
      <c r="L601" s="37" t="s">
        <v>235</v>
      </c>
      <c r="M601" s="37" t="s">
        <v>269</v>
      </c>
      <c r="N601" s="37" t="s">
        <v>270</v>
      </c>
      <c r="O601" s="37" t="s">
        <v>270</v>
      </c>
      <c r="P601" s="37" t="s">
        <v>239</v>
      </c>
      <c r="Q601" s="37" t="s">
        <v>240</v>
      </c>
      <c r="R601" s="38">
        <v>42648</v>
      </c>
      <c r="S601" s="38">
        <v>42681</v>
      </c>
      <c r="T601" s="38">
        <v>42682</v>
      </c>
      <c r="U601" s="36">
        <v>185300132</v>
      </c>
      <c r="V601" s="36">
        <v>32400</v>
      </c>
      <c r="W601" s="36">
        <v>0</v>
      </c>
      <c r="X601" s="36">
        <v>6467</v>
      </c>
      <c r="Y601" s="36">
        <v>0</v>
      </c>
      <c r="Z601" s="36">
        <v>0</v>
      </c>
      <c r="AA601" s="36">
        <v>0</v>
      </c>
      <c r="AB601" s="36">
        <v>0</v>
      </c>
      <c r="AC601" s="36">
        <v>0</v>
      </c>
      <c r="AD601" s="36">
        <v>50</v>
      </c>
      <c r="AE601" s="36">
        <v>51</v>
      </c>
      <c r="AF601" s="36">
        <v>48</v>
      </c>
      <c r="AG601" s="36">
        <v>50</v>
      </c>
      <c r="AH601" s="36">
        <v>0</v>
      </c>
      <c r="AI601" s="36">
        <v>1258</v>
      </c>
      <c r="AJ601" s="36">
        <v>0</v>
      </c>
      <c r="AK601" s="36">
        <v>2323465</v>
      </c>
      <c r="AL601" s="36">
        <v>0</v>
      </c>
      <c r="AM601" s="36">
        <v>0</v>
      </c>
      <c r="AN601" s="36">
        <v>0</v>
      </c>
      <c r="AO601" s="36">
        <v>0</v>
      </c>
      <c r="AP601" s="36">
        <v>0</v>
      </c>
      <c r="AQ601" s="36">
        <v>0</v>
      </c>
      <c r="AR601" s="36">
        <v>0</v>
      </c>
      <c r="AS601" s="36">
        <v>0</v>
      </c>
      <c r="AT601" s="36">
        <v>47925</v>
      </c>
      <c r="AU601" s="36">
        <v>0</v>
      </c>
      <c r="AV601" s="36">
        <v>0</v>
      </c>
      <c r="AW601" s="36">
        <v>0</v>
      </c>
      <c r="AX601" s="36">
        <v>0</v>
      </c>
      <c r="AY601" s="36">
        <v>31633</v>
      </c>
      <c r="AZ601" s="36">
        <v>286805</v>
      </c>
      <c r="BA601" s="36">
        <v>0</v>
      </c>
      <c r="BB601" s="36">
        <v>0</v>
      </c>
      <c r="BC601" s="36">
        <v>0</v>
      </c>
      <c r="BD601" s="36">
        <v>0</v>
      </c>
      <c r="BE601" s="36">
        <v>0</v>
      </c>
      <c r="BF601" s="36">
        <v>0</v>
      </c>
      <c r="BG601" s="36">
        <v>0</v>
      </c>
      <c r="BH601" s="36">
        <v>0</v>
      </c>
      <c r="BI601" s="36">
        <v>0</v>
      </c>
      <c r="BJ601" s="36">
        <v>0</v>
      </c>
      <c r="BK601" s="36">
        <v>0</v>
      </c>
      <c r="BL601" s="36">
        <v>0</v>
      </c>
      <c r="BM601" s="36">
        <v>0</v>
      </c>
      <c r="BN601" s="36">
        <v>0</v>
      </c>
      <c r="BO601" s="36">
        <v>0</v>
      </c>
      <c r="BP601" s="36">
        <v>0</v>
      </c>
      <c r="BQ601" s="36">
        <v>0</v>
      </c>
      <c r="BR601" s="36">
        <v>0</v>
      </c>
      <c r="BS601" s="36">
        <v>0</v>
      </c>
      <c r="BT601" s="36">
        <v>0</v>
      </c>
      <c r="BU601" s="36">
        <v>0</v>
      </c>
      <c r="BV601" s="36">
        <v>0</v>
      </c>
      <c r="BW601" s="36">
        <v>0</v>
      </c>
      <c r="BX601" s="36">
        <v>0</v>
      </c>
      <c r="BY601" s="36">
        <v>0</v>
      </c>
      <c r="BZ601" s="36">
        <v>0</v>
      </c>
      <c r="CA601" s="36">
        <v>0</v>
      </c>
      <c r="CB601" s="36">
        <v>0</v>
      </c>
      <c r="CC601" s="36">
        <v>0</v>
      </c>
      <c r="CD601" s="36">
        <v>2261417</v>
      </c>
      <c r="CE601" s="36">
        <v>2691086</v>
      </c>
      <c r="CF601" s="36">
        <v>0</v>
      </c>
      <c r="CG601" s="36">
        <v>429669</v>
      </c>
      <c r="CH601" s="36">
        <v>0</v>
      </c>
      <c r="CI601" s="36">
        <v>0</v>
      </c>
      <c r="CJ601" s="36">
        <v>0</v>
      </c>
      <c r="CK601" s="36">
        <v>0</v>
      </c>
      <c r="CL601" s="36">
        <v>429669</v>
      </c>
      <c r="CM601" s="36">
        <v>-2691086</v>
      </c>
      <c r="CN601" s="36">
        <v>0</v>
      </c>
      <c r="CO601" s="36">
        <v>0</v>
      </c>
      <c r="CP601" s="36">
        <v>0</v>
      </c>
      <c r="CQ601" s="36">
        <v>0</v>
      </c>
      <c r="CR601" s="36">
        <v>0</v>
      </c>
      <c r="CS601" s="36">
        <v>0</v>
      </c>
      <c r="CT601" s="36">
        <v>0</v>
      </c>
      <c r="CU601" s="36">
        <v>0</v>
      </c>
      <c r="CV601" s="36">
        <v>0</v>
      </c>
      <c r="CW601" s="36">
        <v>0</v>
      </c>
      <c r="CX601" s="36">
        <v>0</v>
      </c>
      <c r="CY601" s="36">
        <v>0</v>
      </c>
      <c r="CZ601" s="36">
        <v>0</v>
      </c>
      <c r="DA601" s="36">
        <v>0</v>
      </c>
      <c r="DB601" s="36">
        <v>0</v>
      </c>
      <c r="DC601" s="36">
        <v>0</v>
      </c>
      <c r="DD601" s="36">
        <v>0</v>
      </c>
      <c r="DE601" s="36">
        <v>-2691086</v>
      </c>
      <c r="DF601" s="36">
        <v>0</v>
      </c>
      <c r="DG601" s="36">
        <v>0</v>
      </c>
      <c r="DH601" s="36">
        <v>0</v>
      </c>
      <c r="DI601" s="36">
        <v>0</v>
      </c>
      <c r="DJ601" s="36">
        <v>0</v>
      </c>
      <c r="DK601" s="36">
        <v>0</v>
      </c>
      <c r="DL601" s="36">
        <v>0</v>
      </c>
      <c r="DM601" s="36">
        <v>0</v>
      </c>
      <c r="DN601" s="36">
        <v>0</v>
      </c>
      <c r="DO601" s="36">
        <v>0</v>
      </c>
      <c r="DP601" s="36">
        <v>0</v>
      </c>
      <c r="DQ601" s="36">
        <v>0</v>
      </c>
      <c r="DR601" s="36">
        <v>0</v>
      </c>
      <c r="DS601" s="36">
        <v>0</v>
      </c>
      <c r="DT601" s="36">
        <v>0</v>
      </c>
      <c r="DU601" s="36">
        <v>0</v>
      </c>
      <c r="DV601" s="36">
        <v>0</v>
      </c>
      <c r="DW601" s="36">
        <v>0</v>
      </c>
      <c r="DX601" s="36">
        <v>0</v>
      </c>
      <c r="DY601" s="36">
        <v>0</v>
      </c>
      <c r="DZ601" s="36">
        <v>0</v>
      </c>
      <c r="EA601" s="36">
        <v>0</v>
      </c>
      <c r="EB601" s="36">
        <v>0</v>
      </c>
      <c r="EC601" s="36">
        <v>0</v>
      </c>
      <c r="ED601" s="36">
        <v>0</v>
      </c>
      <c r="EE601" s="36">
        <v>0</v>
      </c>
      <c r="EF601" s="36">
        <v>0</v>
      </c>
      <c r="EG601" s="36">
        <v>0</v>
      </c>
      <c r="EH601" s="36">
        <v>0</v>
      </c>
      <c r="EI601" s="36">
        <v>0</v>
      </c>
      <c r="EJ601" s="36">
        <v>0</v>
      </c>
      <c r="EK601" s="36">
        <v>0</v>
      </c>
      <c r="EL601" s="36">
        <v>0</v>
      </c>
      <c r="EM601" s="36">
        <v>0</v>
      </c>
      <c r="EN601" s="36">
        <v>0</v>
      </c>
      <c r="EO601" s="36">
        <v>0</v>
      </c>
      <c r="EP601" s="36">
        <v>0</v>
      </c>
      <c r="EQ601" s="36">
        <v>0</v>
      </c>
      <c r="ER601" s="36">
        <v>0</v>
      </c>
      <c r="ES601" s="36">
        <v>0</v>
      </c>
      <c r="ET601" s="36">
        <v>0</v>
      </c>
      <c r="EU601" s="36">
        <v>0</v>
      </c>
      <c r="EV601" s="36">
        <v>0</v>
      </c>
      <c r="EW601" s="36">
        <v>0</v>
      </c>
      <c r="EX601" s="36">
        <v>0</v>
      </c>
      <c r="EY601" s="36">
        <v>0</v>
      </c>
      <c r="EZ601" s="36">
        <v>0</v>
      </c>
      <c r="FA601" s="36">
        <v>0</v>
      </c>
      <c r="FB601" s="36">
        <v>0</v>
      </c>
      <c r="FC601" s="36">
        <v>0</v>
      </c>
      <c r="FD601" s="36">
        <v>0</v>
      </c>
      <c r="FE601" s="36">
        <v>0</v>
      </c>
      <c r="FF601" s="36">
        <v>0</v>
      </c>
      <c r="FG601" s="36">
        <v>0</v>
      </c>
      <c r="FH601" s="36">
        <v>0</v>
      </c>
      <c r="FI601" s="36">
        <v>0</v>
      </c>
      <c r="FJ601" s="36">
        <v>0</v>
      </c>
      <c r="FK601" s="36">
        <v>0</v>
      </c>
      <c r="FL601" s="36">
        <v>0</v>
      </c>
      <c r="FM601" s="36">
        <v>0</v>
      </c>
      <c r="FN601" s="36">
        <v>0</v>
      </c>
      <c r="FO601" s="36">
        <v>0</v>
      </c>
      <c r="FP601" s="36">
        <v>0</v>
      </c>
      <c r="FQ601" s="36">
        <v>429669</v>
      </c>
      <c r="FR601" s="36">
        <v>0</v>
      </c>
      <c r="FS601" s="37"/>
      <c r="FT601" s="39">
        <f t="shared" si="305"/>
        <v>0</v>
      </c>
      <c r="FU601" s="39">
        <f t="shared" si="306"/>
        <v>1057</v>
      </c>
      <c r="FV601" s="39">
        <f t="shared" si="307"/>
        <v>0</v>
      </c>
      <c r="FW601" s="39">
        <f t="shared" si="308"/>
        <v>1952492</v>
      </c>
      <c r="FX601" s="39">
        <f t="shared" si="309"/>
        <v>0</v>
      </c>
      <c r="FY601" s="39">
        <f t="shared" si="310"/>
        <v>40273</v>
      </c>
      <c r="FZ601" s="39">
        <f t="shared" si="311"/>
        <v>0</v>
      </c>
      <c r="GA601" s="39">
        <f t="shared" si="312"/>
        <v>26582</v>
      </c>
      <c r="GB601" s="39">
        <f t="shared" si="313"/>
        <v>241013</v>
      </c>
      <c r="GC601" s="39">
        <f t="shared" si="314"/>
        <v>0</v>
      </c>
      <c r="GD601" s="39">
        <f t="shared" si="315"/>
        <v>0</v>
      </c>
      <c r="GE601" s="39">
        <f t="shared" si="316"/>
        <v>0</v>
      </c>
      <c r="GF601" s="39">
        <f t="shared" si="303"/>
        <v>0</v>
      </c>
      <c r="GG601" s="39"/>
      <c r="GH601" s="39">
        <f t="shared" si="317"/>
        <v>0</v>
      </c>
      <c r="GI601" s="39">
        <f t="shared" si="318"/>
        <v>0</v>
      </c>
      <c r="GJ601" s="39">
        <f t="shared" si="304"/>
        <v>2261417</v>
      </c>
      <c r="GK601" s="39"/>
      <c r="GL601" s="39">
        <f t="shared" si="319"/>
        <v>0</v>
      </c>
      <c r="GM601" s="39"/>
      <c r="GN601" s="39">
        <f t="shared" si="324"/>
        <v>0</v>
      </c>
      <c r="GO601" s="40">
        <f t="shared" si="320"/>
        <v>429669</v>
      </c>
      <c r="GP601" s="40">
        <f t="shared" si="321"/>
        <v>2691086</v>
      </c>
      <c r="GQ601" s="40">
        <f t="shared" si="322"/>
        <v>2691086</v>
      </c>
      <c r="GR601" s="39" t="str">
        <f>IFERROR(VLOOKUP(CONCATENATE(C601,R601,S601),'Clientes Afectados'!$L$4:$M$249,2,0),"NO")</f>
        <v>NO</v>
      </c>
      <c r="GS601" s="64">
        <f t="shared" si="323"/>
        <v>33</v>
      </c>
      <c r="GT601" s="39" t="e">
        <f>+IF(GS601&gt;#REF!,"SI","NO")</f>
        <v>#REF!</v>
      </c>
    </row>
    <row r="602" spans="1:202" x14ac:dyDescent="0.25">
      <c r="A602" s="35">
        <v>42675</v>
      </c>
      <c r="B602" s="36">
        <v>1594986</v>
      </c>
      <c r="C602" s="36">
        <v>1314153</v>
      </c>
      <c r="D602" s="36">
        <v>1314153</v>
      </c>
      <c r="E602" s="37" t="s">
        <v>271</v>
      </c>
      <c r="F602" s="37" t="s">
        <v>229</v>
      </c>
      <c r="G602" s="37" t="s">
        <v>272</v>
      </c>
      <c r="H602" s="85" t="s">
        <v>231</v>
      </c>
      <c r="I602" s="37" t="s">
        <v>262</v>
      </c>
      <c r="J602" s="37" t="s">
        <v>233</v>
      </c>
      <c r="K602" s="37" t="s">
        <v>234</v>
      </c>
      <c r="L602" s="37" t="s">
        <v>235</v>
      </c>
      <c r="M602" s="37" t="s">
        <v>245</v>
      </c>
      <c r="N602" s="37" t="s">
        <v>246</v>
      </c>
      <c r="O602" s="37" t="s">
        <v>246</v>
      </c>
      <c r="P602" s="37" t="s">
        <v>239</v>
      </c>
      <c r="Q602" s="37" t="s">
        <v>240</v>
      </c>
      <c r="R602" s="38">
        <v>42648</v>
      </c>
      <c r="S602" s="38">
        <v>42681</v>
      </c>
      <c r="T602" s="38">
        <v>42682</v>
      </c>
      <c r="U602" s="36">
        <v>185300132</v>
      </c>
      <c r="V602" s="36">
        <v>33844</v>
      </c>
      <c r="W602" s="36">
        <v>0</v>
      </c>
      <c r="X602" s="36">
        <v>2240</v>
      </c>
      <c r="Y602" s="36">
        <v>0</v>
      </c>
      <c r="Z602" s="36">
        <v>0</v>
      </c>
      <c r="AA602" s="36">
        <v>0</v>
      </c>
      <c r="AB602" s="36">
        <v>0</v>
      </c>
      <c r="AC602" s="36">
        <v>0</v>
      </c>
      <c r="AD602" s="36">
        <v>103</v>
      </c>
      <c r="AE602" s="36">
        <v>130</v>
      </c>
      <c r="AF602" s="36">
        <v>103</v>
      </c>
      <c r="AG602" s="36">
        <v>107</v>
      </c>
      <c r="AH602" s="36">
        <v>0</v>
      </c>
      <c r="AI602" s="36">
        <v>1258</v>
      </c>
      <c r="AJ602" s="36">
        <v>0</v>
      </c>
      <c r="AK602" s="36">
        <v>2427018</v>
      </c>
      <c r="AL602" s="36">
        <v>0</v>
      </c>
      <c r="AM602" s="36">
        <v>0</v>
      </c>
      <c r="AN602" s="36">
        <v>0</v>
      </c>
      <c r="AO602" s="36">
        <v>0</v>
      </c>
      <c r="AP602" s="36">
        <v>0</v>
      </c>
      <c r="AQ602" s="36">
        <v>0</v>
      </c>
      <c r="AR602" s="36">
        <v>0</v>
      </c>
      <c r="AS602" s="36">
        <v>0</v>
      </c>
      <c r="AT602" s="36">
        <v>50061</v>
      </c>
      <c r="AU602" s="36">
        <v>0</v>
      </c>
      <c r="AV602" s="36">
        <v>0</v>
      </c>
      <c r="AW602" s="36">
        <v>0</v>
      </c>
      <c r="AX602" s="36">
        <v>0</v>
      </c>
      <c r="AY602" s="36">
        <v>80157</v>
      </c>
      <c r="AZ602" s="36">
        <v>613764</v>
      </c>
      <c r="BA602" s="36">
        <v>0</v>
      </c>
      <c r="BB602" s="36">
        <v>0</v>
      </c>
      <c r="BC602" s="36">
        <v>0</v>
      </c>
      <c r="BD602" s="36">
        <v>0</v>
      </c>
      <c r="BE602" s="36">
        <v>0</v>
      </c>
      <c r="BF602" s="36">
        <v>0</v>
      </c>
      <c r="BG602" s="36">
        <v>0</v>
      </c>
      <c r="BH602" s="36">
        <v>0</v>
      </c>
      <c r="BI602" s="36">
        <v>0</v>
      </c>
      <c r="BJ602" s="36">
        <v>0</v>
      </c>
      <c r="BK602" s="36">
        <v>0</v>
      </c>
      <c r="BL602" s="36">
        <v>0</v>
      </c>
      <c r="BM602" s="36">
        <v>0</v>
      </c>
      <c r="BN602" s="36">
        <v>0</v>
      </c>
      <c r="BO602" s="36">
        <v>0</v>
      </c>
      <c r="BP602" s="36">
        <v>0</v>
      </c>
      <c r="BQ602" s="36">
        <v>0</v>
      </c>
      <c r="BR602" s="36">
        <v>0</v>
      </c>
      <c r="BS602" s="36">
        <v>0</v>
      </c>
      <c r="BT602" s="36">
        <v>0</v>
      </c>
      <c r="BU602" s="36">
        <v>0</v>
      </c>
      <c r="BV602" s="36">
        <v>0</v>
      </c>
      <c r="BW602" s="36">
        <v>0</v>
      </c>
      <c r="BX602" s="36">
        <v>0</v>
      </c>
      <c r="BY602" s="36">
        <v>0</v>
      </c>
      <c r="BZ602" s="36">
        <v>0</v>
      </c>
      <c r="CA602" s="36">
        <v>0</v>
      </c>
      <c r="CB602" s="36">
        <v>0</v>
      </c>
      <c r="CC602" s="36">
        <v>0</v>
      </c>
      <c r="CD602" s="36">
        <v>2665763</v>
      </c>
      <c r="CE602" s="36">
        <v>3172258</v>
      </c>
      <c r="CF602" s="36">
        <v>0</v>
      </c>
      <c r="CG602" s="36">
        <v>506495</v>
      </c>
      <c r="CH602" s="36">
        <v>0</v>
      </c>
      <c r="CI602" s="36">
        <v>0</v>
      </c>
      <c r="CJ602" s="36">
        <v>0</v>
      </c>
      <c r="CK602" s="36">
        <v>0</v>
      </c>
      <c r="CL602" s="36">
        <v>506495</v>
      </c>
      <c r="CM602" s="36">
        <v>-3172258</v>
      </c>
      <c r="CN602" s="36">
        <v>0</v>
      </c>
      <c r="CO602" s="36">
        <v>0</v>
      </c>
      <c r="CP602" s="36">
        <v>0</v>
      </c>
      <c r="CQ602" s="36">
        <v>0</v>
      </c>
      <c r="CR602" s="36">
        <v>0</v>
      </c>
      <c r="CS602" s="36">
        <v>0</v>
      </c>
      <c r="CT602" s="36">
        <v>0</v>
      </c>
      <c r="CU602" s="36">
        <v>0</v>
      </c>
      <c r="CV602" s="36">
        <v>0</v>
      </c>
      <c r="CW602" s="36">
        <v>0</v>
      </c>
      <c r="CX602" s="36">
        <v>0</v>
      </c>
      <c r="CY602" s="36">
        <v>0</v>
      </c>
      <c r="CZ602" s="36">
        <v>0</v>
      </c>
      <c r="DA602" s="36">
        <v>0</v>
      </c>
      <c r="DB602" s="36">
        <v>0</v>
      </c>
      <c r="DC602" s="36">
        <v>0</v>
      </c>
      <c r="DD602" s="36">
        <v>0</v>
      </c>
      <c r="DE602" s="36">
        <v>-3172258</v>
      </c>
      <c r="DF602" s="36">
        <v>0</v>
      </c>
      <c r="DG602" s="36">
        <v>0</v>
      </c>
      <c r="DH602" s="36">
        <v>0</v>
      </c>
      <c r="DI602" s="36">
        <v>0</v>
      </c>
      <c r="DJ602" s="36">
        <v>0</v>
      </c>
      <c r="DK602" s="36">
        <v>0</v>
      </c>
      <c r="DL602" s="36">
        <v>0</v>
      </c>
      <c r="DM602" s="36">
        <v>0</v>
      </c>
      <c r="DN602" s="36">
        <v>0</v>
      </c>
      <c r="DO602" s="36">
        <v>0</v>
      </c>
      <c r="DP602" s="36">
        <v>0</v>
      </c>
      <c r="DQ602" s="36">
        <v>0</v>
      </c>
      <c r="DR602" s="36">
        <v>0</v>
      </c>
      <c r="DS602" s="36">
        <v>0</v>
      </c>
      <c r="DT602" s="36">
        <v>0</v>
      </c>
      <c r="DU602" s="36">
        <v>0</v>
      </c>
      <c r="DV602" s="36">
        <v>0</v>
      </c>
      <c r="DW602" s="36">
        <v>0</v>
      </c>
      <c r="DX602" s="36">
        <v>0</v>
      </c>
      <c r="DY602" s="36">
        <v>0</v>
      </c>
      <c r="DZ602" s="36">
        <v>0</v>
      </c>
      <c r="EA602" s="36">
        <v>0</v>
      </c>
      <c r="EB602" s="36">
        <v>0</v>
      </c>
      <c r="EC602" s="36">
        <v>0</v>
      </c>
      <c r="ED602" s="36">
        <v>0</v>
      </c>
      <c r="EE602" s="36">
        <v>0</v>
      </c>
      <c r="EF602" s="36">
        <v>0</v>
      </c>
      <c r="EG602" s="36">
        <v>0</v>
      </c>
      <c r="EH602" s="36">
        <v>0</v>
      </c>
      <c r="EI602" s="36">
        <v>0</v>
      </c>
      <c r="EJ602" s="36">
        <v>0</v>
      </c>
      <c r="EK602" s="36">
        <v>0</v>
      </c>
      <c r="EL602" s="36">
        <v>0</v>
      </c>
      <c r="EM602" s="36">
        <v>0</v>
      </c>
      <c r="EN602" s="36">
        <v>0</v>
      </c>
      <c r="EO602" s="36">
        <v>0</v>
      </c>
      <c r="EP602" s="36">
        <v>0</v>
      </c>
      <c r="EQ602" s="36">
        <v>0</v>
      </c>
      <c r="ER602" s="36">
        <v>0</v>
      </c>
      <c r="ES602" s="36">
        <v>0</v>
      </c>
      <c r="ET602" s="36">
        <v>0</v>
      </c>
      <c r="EU602" s="36">
        <v>0</v>
      </c>
      <c r="EV602" s="36">
        <v>0</v>
      </c>
      <c r="EW602" s="36">
        <v>0</v>
      </c>
      <c r="EX602" s="36">
        <v>0</v>
      </c>
      <c r="EY602" s="36">
        <v>0</v>
      </c>
      <c r="EZ602" s="36">
        <v>0</v>
      </c>
      <c r="FA602" s="36">
        <v>0</v>
      </c>
      <c r="FB602" s="36">
        <v>0</v>
      </c>
      <c r="FC602" s="36">
        <v>0</v>
      </c>
      <c r="FD602" s="36">
        <v>0</v>
      </c>
      <c r="FE602" s="36">
        <v>0</v>
      </c>
      <c r="FF602" s="36">
        <v>0</v>
      </c>
      <c r="FG602" s="36">
        <v>0</v>
      </c>
      <c r="FH602" s="36">
        <v>0</v>
      </c>
      <c r="FI602" s="36">
        <v>0</v>
      </c>
      <c r="FJ602" s="36">
        <v>0</v>
      </c>
      <c r="FK602" s="36">
        <v>0</v>
      </c>
      <c r="FL602" s="36">
        <v>0</v>
      </c>
      <c r="FM602" s="36">
        <v>0</v>
      </c>
      <c r="FN602" s="36">
        <v>0</v>
      </c>
      <c r="FO602" s="36">
        <v>0</v>
      </c>
      <c r="FP602" s="36">
        <v>0</v>
      </c>
      <c r="FQ602" s="36">
        <v>506495</v>
      </c>
      <c r="FR602" s="36">
        <v>0</v>
      </c>
      <c r="FS602" s="37"/>
      <c r="FT602" s="39">
        <f t="shared" si="305"/>
        <v>0</v>
      </c>
      <c r="FU602" s="39">
        <f t="shared" si="306"/>
        <v>1057</v>
      </c>
      <c r="FV602" s="39">
        <f t="shared" si="307"/>
        <v>0</v>
      </c>
      <c r="FW602" s="39">
        <f t="shared" si="308"/>
        <v>2039511</v>
      </c>
      <c r="FX602" s="39">
        <f t="shared" si="309"/>
        <v>0</v>
      </c>
      <c r="FY602" s="39">
        <f t="shared" si="310"/>
        <v>42068</v>
      </c>
      <c r="FZ602" s="39">
        <f t="shared" si="311"/>
        <v>0</v>
      </c>
      <c r="GA602" s="39">
        <f t="shared" si="312"/>
        <v>67359</v>
      </c>
      <c r="GB602" s="39">
        <f t="shared" si="313"/>
        <v>515768</v>
      </c>
      <c r="GC602" s="39">
        <f t="shared" si="314"/>
        <v>0</v>
      </c>
      <c r="GD602" s="39">
        <f t="shared" si="315"/>
        <v>0</v>
      </c>
      <c r="GE602" s="39">
        <f t="shared" si="316"/>
        <v>0</v>
      </c>
      <c r="GF602" s="39">
        <f t="shared" si="303"/>
        <v>0</v>
      </c>
      <c r="GG602" s="39"/>
      <c r="GH602" s="39">
        <f t="shared" si="317"/>
        <v>0</v>
      </c>
      <c r="GI602" s="39">
        <f t="shared" si="318"/>
        <v>0</v>
      </c>
      <c r="GJ602" s="39">
        <f t="shared" si="304"/>
        <v>2665763</v>
      </c>
      <c r="GK602" s="39"/>
      <c r="GL602" s="39">
        <f t="shared" si="319"/>
        <v>0</v>
      </c>
      <c r="GM602" s="39"/>
      <c r="GN602" s="39">
        <f t="shared" si="324"/>
        <v>0</v>
      </c>
      <c r="GO602" s="40">
        <f t="shared" si="320"/>
        <v>506495</v>
      </c>
      <c r="GP602" s="40">
        <f t="shared" si="321"/>
        <v>3172258</v>
      </c>
      <c r="GQ602" s="40">
        <f t="shared" si="322"/>
        <v>3172258</v>
      </c>
      <c r="GR602" s="39" t="str">
        <f>IFERROR(VLOOKUP(CONCATENATE(C602,R602,S602),'Clientes Afectados'!$L$4:$M$249,2,0),"NO")</f>
        <v>NO</v>
      </c>
      <c r="GS602" s="64">
        <f t="shared" si="323"/>
        <v>33</v>
      </c>
      <c r="GT602" s="39" t="e">
        <f>+IF(GS602&gt;#REF!,"SI","NO")</f>
        <v>#REF!</v>
      </c>
    </row>
    <row r="603" spans="1:202" x14ac:dyDescent="0.25">
      <c r="A603" s="35">
        <v>42675</v>
      </c>
      <c r="B603" s="36">
        <v>1594986</v>
      </c>
      <c r="C603" s="36">
        <v>1314156</v>
      </c>
      <c r="D603" s="36">
        <v>1314156</v>
      </c>
      <c r="E603" s="37" t="s">
        <v>273</v>
      </c>
      <c r="F603" s="37" t="s">
        <v>229</v>
      </c>
      <c r="G603" s="37" t="s">
        <v>274</v>
      </c>
      <c r="H603" s="85" t="s">
        <v>231</v>
      </c>
      <c r="I603" s="37" t="s">
        <v>262</v>
      </c>
      <c r="J603" s="37" t="s">
        <v>233</v>
      </c>
      <c r="K603" s="37" t="s">
        <v>234</v>
      </c>
      <c r="L603" s="37" t="s">
        <v>235</v>
      </c>
      <c r="M603" s="37" t="s">
        <v>245</v>
      </c>
      <c r="N603" s="37" t="s">
        <v>245</v>
      </c>
      <c r="O603" s="37" t="s">
        <v>245</v>
      </c>
      <c r="P603" s="37" t="s">
        <v>239</v>
      </c>
      <c r="Q603" s="37" t="s">
        <v>240</v>
      </c>
      <c r="R603" s="38">
        <v>42648</v>
      </c>
      <c r="S603" s="38">
        <v>42681</v>
      </c>
      <c r="T603" s="38">
        <v>42682</v>
      </c>
      <c r="U603" s="36">
        <v>185300132</v>
      </c>
      <c r="V603" s="36">
        <v>28745</v>
      </c>
      <c r="W603" s="36">
        <v>0</v>
      </c>
      <c r="X603" s="36">
        <v>10086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54</v>
      </c>
      <c r="AE603" s="36">
        <v>54</v>
      </c>
      <c r="AF603" s="36">
        <v>54</v>
      </c>
      <c r="AG603" s="36">
        <v>54</v>
      </c>
      <c r="AH603" s="36">
        <v>119737</v>
      </c>
      <c r="AI603" s="36">
        <v>1258</v>
      </c>
      <c r="AJ603" s="36">
        <v>0</v>
      </c>
      <c r="AK603" s="36">
        <v>2061358</v>
      </c>
      <c r="AL603" s="36">
        <v>0</v>
      </c>
      <c r="AM603" s="36">
        <v>0</v>
      </c>
      <c r="AN603" s="36">
        <v>0</v>
      </c>
      <c r="AO603" s="36">
        <v>0</v>
      </c>
      <c r="AP603" s="36">
        <v>0</v>
      </c>
      <c r="AQ603" s="36">
        <v>0</v>
      </c>
      <c r="AR603" s="36">
        <v>0</v>
      </c>
      <c r="AS603" s="36">
        <v>0</v>
      </c>
      <c r="AT603" s="36">
        <v>42519</v>
      </c>
      <c r="AU603" s="36">
        <v>0</v>
      </c>
      <c r="AV603" s="36">
        <v>0</v>
      </c>
      <c r="AW603" s="36">
        <v>0</v>
      </c>
      <c r="AX603" s="36">
        <v>0</v>
      </c>
      <c r="AY603" s="36">
        <v>33169</v>
      </c>
      <c r="AZ603" s="36">
        <v>309750</v>
      </c>
      <c r="BA603" s="36">
        <v>0</v>
      </c>
      <c r="BB603" s="36">
        <v>0</v>
      </c>
      <c r="BC603" s="36">
        <v>0</v>
      </c>
      <c r="BD603" s="36">
        <v>0</v>
      </c>
      <c r="BE603" s="36">
        <v>0</v>
      </c>
      <c r="BF603" s="36">
        <v>0</v>
      </c>
      <c r="BG603" s="36">
        <v>0</v>
      </c>
      <c r="BH603" s="36">
        <v>0</v>
      </c>
      <c r="BI603" s="36">
        <v>0</v>
      </c>
      <c r="BJ603" s="36">
        <v>0</v>
      </c>
      <c r="BK603" s="36">
        <v>0</v>
      </c>
      <c r="BL603" s="36">
        <v>0</v>
      </c>
      <c r="BM603" s="36">
        <v>0</v>
      </c>
      <c r="BN603" s="36">
        <v>0</v>
      </c>
      <c r="BO603" s="36">
        <v>0</v>
      </c>
      <c r="BP603" s="36">
        <v>0</v>
      </c>
      <c r="BQ603" s="36">
        <v>0</v>
      </c>
      <c r="BR603" s="36">
        <v>0</v>
      </c>
      <c r="BS603" s="36">
        <v>0</v>
      </c>
      <c r="BT603" s="36">
        <v>0</v>
      </c>
      <c r="BU603" s="36">
        <v>0</v>
      </c>
      <c r="BV603" s="36">
        <v>0</v>
      </c>
      <c r="BW603" s="36">
        <v>0</v>
      </c>
      <c r="BX603" s="36">
        <v>0</v>
      </c>
      <c r="BY603" s="36">
        <v>0</v>
      </c>
      <c r="BZ603" s="36">
        <v>0</v>
      </c>
      <c r="CA603" s="36">
        <v>0</v>
      </c>
      <c r="CB603" s="36">
        <v>0</v>
      </c>
      <c r="CC603" s="36">
        <v>0</v>
      </c>
      <c r="CD603" s="36">
        <v>2157807</v>
      </c>
      <c r="CE603" s="36">
        <v>2567790</v>
      </c>
      <c r="CF603" s="36">
        <v>0</v>
      </c>
      <c r="CG603" s="36">
        <v>409983</v>
      </c>
      <c r="CH603" s="36">
        <v>0</v>
      </c>
      <c r="CI603" s="36">
        <v>0</v>
      </c>
      <c r="CJ603" s="36">
        <v>0</v>
      </c>
      <c r="CK603" s="36">
        <v>0</v>
      </c>
      <c r="CL603" s="36">
        <v>409983</v>
      </c>
      <c r="CM603" s="36">
        <v>-2567790</v>
      </c>
      <c r="CN603" s="36">
        <v>0</v>
      </c>
      <c r="CO603" s="36">
        <v>0</v>
      </c>
      <c r="CP603" s="36">
        <v>0</v>
      </c>
      <c r="CQ603" s="36">
        <v>0</v>
      </c>
      <c r="CR603" s="36">
        <v>0</v>
      </c>
      <c r="CS603" s="36">
        <v>0</v>
      </c>
      <c r="CT603" s="36">
        <v>0</v>
      </c>
      <c r="CU603" s="36">
        <v>0</v>
      </c>
      <c r="CV603" s="36">
        <v>0</v>
      </c>
      <c r="CW603" s="36">
        <v>0</v>
      </c>
      <c r="CX603" s="36">
        <v>0</v>
      </c>
      <c r="CY603" s="36">
        <v>0</v>
      </c>
      <c r="CZ603" s="36">
        <v>0</v>
      </c>
      <c r="DA603" s="36">
        <v>0</v>
      </c>
      <c r="DB603" s="36">
        <v>0</v>
      </c>
      <c r="DC603" s="36">
        <v>0</v>
      </c>
      <c r="DD603" s="36">
        <v>1</v>
      </c>
      <c r="DE603" s="36">
        <v>-2567789</v>
      </c>
      <c r="DF603" s="36">
        <v>0</v>
      </c>
      <c r="DG603" s="36">
        <v>0</v>
      </c>
      <c r="DH603" s="36">
        <v>0</v>
      </c>
      <c r="DI603" s="36">
        <v>0</v>
      </c>
      <c r="DJ603" s="36">
        <v>0</v>
      </c>
      <c r="DK603" s="36">
        <v>-1</v>
      </c>
      <c r="DL603" s="36">
        <v>0</v>
      </c>
      <c r="DM603" s="36">
        <v>0</v>
      </c>
      <c r="DN603" s="36">
        <v>0</v>
      </c>
      <c r="DO603" s="36">
        <v>0</v>
      </c>
      <c r="DP603" s="36">
        <v>0</v>
      </c>
      <c r="DQ603" s="36">
        <v>0</v>
      </c>
      <c r="DR603" s="36">
        <v>0</v>
      </c>
      <c r="DS603" s="36">
        <v>0</v>
      </c>
      <c r="DT603" s="36">
        <v>0</v>
      </c>
      <c r="DU603" s="36">
        <v>0</v>
      </c>
      <c r="DV603" s="36">
        <v>0</v>
      </c>
      <c r="DW603" s="36">
        <v>0</v>
      </c>
      <c r="DX603" s="36">
        <v>0</v>
      </c>
      <c r="DY603" s="36">
        <v>0</v>
      </c>
      <c r="DZ603" s="36">
        <v>0</v>
      </c>
      <c r="EA603" s="36">
        <v>0</v>
      </c>
      <c r="EB603" s="36">
        <v>-1</v>
      </c>
      <c r="EC603" s="36">
        <v>0</v>
      </c>
      <c r="ED603" s="36">
        <v>0</v>
      </c>
      <c r="EE603" s="36">
        <v>0</v>
      </c>
      <c r="EF603" s="36">
        <v>0</v>
      </c>
      <c r="EG603" s="36">
        <v>0</v>
      </c>
      <c r="EH603" s="36">
        <v>0</v>
      </c>
      <c r="EI603" s="36">
        <v>0</v>
      </c>
      <c r="EJ603" s="36">
        <v>0</v>
      </c>
      <c r="EK603" s="36">
        <v>0</v>
      </c>
      <c r="EL603" s="36">
        <v>0</v>
      </c>
      <c r="EM603" s="36">
        <v>0</v>
      </c>
      <c r="EN603" s="36">
        <v>0</v>
      </c>
      <c r="EO603" s="36">
        <v>0</v>
      </c>
      <c r="EP603" s="36">
        <v>0</v>
      </c>
      <c r="EQ603" s="36">
        <v>0</v>
      </c>
      <c r="ER603" s="36">
        <v>0</v>
      </c>
      <c r="ES603" s="36">
        <v>0</v>
      </c>
      <c r="ET603" s="36">
        <v>0</v>
      </c>
      <c r="EU603" s="36">
        <v>0</v>
      </c>
      <c r="EV603" s="36">
        <v>0</v>
      </c>
      <c r="EW603" s="36">
        <v>0</v>
      </c>
      <c r="EX603" s="36">
        <v>0</v>
      </c>
      <c r="EY603" s="36">
        <v>0</v>
      </c>
      <c r="EZ603" s="36">
        <v>0</v>
      </c>
      <c r="FA603" s="36">
        <v>0</v>
      </c>
      <c r="FB603" s="36">
        <v>0</v>
      </c>
      <c r="FC603" s="36">
        <v>0</v>
      </c>
      <c r="FD603" s="36">
        <v>0</v>
      </c>
      <c r="FE603" s="36">
        <v>0</v>
      </c>
      <c r="FF603" s="36">
        <v>0</v>
      </c>
      <c r="FG603" s="36">
        <v>0</v>
      </c>
      <c r="FH603" s="36">
        <v>0</v>
      </c>
      <c r="FI603" s="36">
        <v>0</v>
      </c>
      <c r="FJ603" s="36">
        <v>0</v>
      </c>
      <c r="FK603" s="36">
        <v>0</v>
      </c>
      <c r="FL603" s="36">
        <v>0</v>
      </c>
      <c r="FM603" s="36">
        <v>0</v>
      </c>
      <c r="FN603" s="36">
        <v>0</v>
      </c>
      <c r="FO603" s="36">
        <v>0</v>
      </c>
      <c r="FP603" s="36">
        <v>0</v>
      </c>
      <c r="FQ603" s="36">
        <v>409983</v>
      </c>
      <c r="FR603" s="36">
        <v>0</v>
      </c>
      <c r="FS603" s="37"/>
      <c r="FT603" s="39">
        <f t="shared" si="305"/>
        <v>100619</v>
      </c>
      <c r="FU603" s="39">
        <f t="shared" si="306"/>
        <v>1057</v>
      </c>
      <c r="FV603" s="39">
        <f t="shared" si="307"/>
        <v>0</v>
      </c>
      <c r="FW603" s="39">
        <f t="shared" si="308"/>
        <v>1732234</v>
      </c>
      <c r="FX603" s="39">
        <f t="shared" si="309"/>
        <v>0</v>
      </c>
      <c r="FY603" s="39">
        <f t="shared" si="310"/>
        <v>35730</v>
      </c>
      <c r="FZ603" s="39">
        <f t="shared" si="311"/>
        <v>0</v>
      </c>
      <c r="GA603" s="39">
        <f t="shared" si="312"/>
        <v>27873</v>
      </c>
      <c r="GB603" s="39">
        <f t="shared" si="313"/>
        <v>260294</v>
      </c>
      <c r="GC603" s="39">
        <f t="shared" si="314"/>
        <v>0</v>
      </c>
      <c r="GD603" s="39">
        <f t="shared" si="315"/>
        <v>0</v>
      </c>
      <c r="GE603" s="39">
        <f t="shared" si="316"/>
        <v>0</v>
      </c>
      <c r="GF603" s="39">
        <f t="shared" si="303"/>
        <v>0</v>
      </c>
      <c r="GG603" s="39"/>
      <c r="GH603" s="39">
        <f t="shared" si="317"/>
        <v>0</v>
      </c>
      <c r="GI603" s="39">
        <f t="shared" si="318"/>
        <v>0</v>
      </c>
      <c r="GJ603" s="39">
        <f t="shared" si="304"/>
        <v>2157807</v>
      </c>
      <c r="GK603" s="39"/>
      <c r="GL603" s="39">
        <f t="shared" si="319"/>
        <v>0</v>
      </c>
      <c r="GM603" s="39"/>
      <c r="GN603" s="39">
        <f t="shared" si="324"/>
        <v>-1</v>
      </c>
      <c r="GO603" s="40">
        <f t="shared" si="320"/>
        <v>409983</v>
      </c>
      <c r="GP603" s="40">
        <f t="shared" si="321"/>
        <v>2567790</v>
      </c>
      <c r="GQ603" s="40">
        <f t="shared" si="322"/>
        <v>2567789</v>
      </c>
      <c r="GR603" s="39" t="str">
        <f>IFERROR(VLOOKUP(CONCATENATE(C603,R603,S603),'Clientes Afectados'!$L$4:$M$249,2,0),"NO")</f>
        <v>NO</v>
      </c>
      <c r="GS603" s="64">
        <f t="shared" si="323"/>
        <v>33</v>
      </c>
      <c r="GT603" s="39" t="e">
        <f>+IF(GS603&gt;#REF!,"SI","NO")</f>
        <v>#REF!</v>
      </c>
    </row>
    <row r="604" spans="1:202" x14ac:dyDescent="0.25">
      <c r="A604" s="35">
        <v>42675</v>
      </c>
      <c r="B604" s="36">
        <v>1594986</v>
      </c>
      <c r="C604" s="36">
        <v>1386062</v>
      </c>
      <c r="D604" s="36">
        <v>1386062</v>
      </c>
      <c r="E604" s="37" t="s">
        <v>351</v>
      </c>
      <c r="F604" s="37" t="s">
        <v>229</v>
      </c>
      <c r="G604" s="37" t="s">
        <v>334</v>
      </c>
      <c r="H604" s="85" t="s">
        <v>231</v>
      </c>
      <c r="I604" s="37" t="s">
        <v>262</v>
      </c>
      <c r="J604" s="37" t="s">
        <v>233</v>
      </c>
      <c r="K604" s="37" t="s">
        <v>234</v>
      </c>
      <c r="L604" s="37" t="s">
        <v>235</v>
      </c>
      <c r="M604" s="37" t="s">
        <v>245</v>
      </c>
      <c r="N604" s="37" t="s">
        <v>246</v>
      </c>
      <c r="O604" s="37" t="s">
        <v>246</v>
      </c>
      <c r="P604" s="37" t="s">
        <v>239</v>
      </c>
      <c r="Q604" s="37" t="s">
        <v>240</v>
      </c>
      <c r="R604" s="38">
        <v>42648</v>
      </c>
      <c r="S604" s="38">
        <v>42681</v>
      </c>
      <c r="T604" s="38">
        <v>42682</v>
      </c>
      <c r="U604" s="36">
        <v>185300132</v>
      </c>
      <c r="V604" s="36">
        <v>0</v>
      </c>
      <c r="W604" s="36">
        <v>0</v>
      </c>
      <c r="X604" s="36">
        <v>0</v>
      </c>
      <c r="Y604" s="36">
        <v>0</v>
      </c>
      <c r="Z604" s="36">
        <v>0</v>
      </c>
      <c r="AA604" s="36">
        <v>0</v>
      </c>
      <c r="AB604" s="36">
        <v>0</v>
      </c>
      <c r="AC604" s="36">
        <v>81004</v>
      </c>
      <c r="AD604" s="36">
        <v>0</v>
      </c>
      <c r="AE604" s="36">
        <v>0</v>
      </c>
      <c r="AF604" s="36">
        <v>0</v>
      </c>
      <c r="AG604" s="36">
        <v>0</v>
      </c>
      <c r="AH604" s="36">
        <v>0</v>
      </c>
      <c r="AI604" s="36">
        <v>1258</v>
      </c>
      <c r="AJ604" s="36">
        <v>0</v>
      </c>
      <c r="AK604" s="36">
        <v>5808950</v>
      </c>
      <c r="AL604" s="36">
        <v>0</v>
      </c>
      <c r="AM604" s="36">
        <v>0</v>
      </c>
      <c r="AN604" s="36">
        <v>0</v>
      </c>
      <c r="AO604" s="36">
        <v>0</v>
      </c>
      <c r="AP604" s="36">
        <v>0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0</v>
      </c>
      <c r="AW604" s="36">
        <v>0</v>
      </c>
      <c r="AX604" s="36">
        <v>0</v>
      </c>
      <c r="AY604" s="36">
        <v>121310</v>
      </c>
      <c r="AZ604" s="36">
        <v>0</v>
      </c>
      <c r="BA604" s="36">
        <v>0</v>
      </c>
      <c r="BB604" s="36">
        <v>0</v>
      </c>
      <c r="BC604" s="36">
        <v>0</v>
      </c>
      <c r="BD604" s="36">
        <v>0</v>
      </c>
      <c r="BE604" s="36">
        <v>0</v>
      </c>
      <c r="BF604" s="36">
        <v>0</v>
      </c>
      <c r="BG604" s="36">
        <v>0</v>
      </c>
      <c r="BH604" s="36">
        <v>0</v>
      </c>
      <c r="BI604" s="36">
        <v>0</v>
      </c>
      <c r="BJ604" s="36">
        <v>0</v>
      </c>
      <c r="BK604" s="36">
        <v>0</v>
      </c>
      <c r="BL604" s="36">
        <v>0</v>
      </c>
      <c r="BM604" s="36">
        <v>0</v>
      </c>
      <c r="BN604" s="36">
        <v>0</v>
      </c>
      <c r="BO604" s="36">
        <v>0</v>
      </c>
      <c r="BP604" s="36">
        <v>0</v>
      </c>
      <c r="BQ604" s="36">
        <v>0</v>
      </c>
      <c r="BR604" s="36">
        <v>0</v>
      </c>
      <c r="BS604" s="36">
        <v>0</v>
      </c>
      <c r="BT604" s="36">
        <v>0</v>
      </c>
      <c r="BU604" s="36">
        <v>0</v>
      </c>
      <c r="BV604" s="36">
        <v>0</v>
      </c>
      <c r="BW604" s="36">
        <v>0</v>
      </c>
      <c r="BX604" s="36">
        <v>0</v>
      </c>
      <c r="BY604" s="36">
        <v>0</v>
      </c>
      <c r="BZ604" s="36">
        <v>0</v>
      </c>
      <c r="CA604" s="36">
        <v>0</v>
      </c>
      <c r="CB604" s="36">
        <v>0</v>
      </c>
      <c r="CC604" s="36">
        <v>0</v>
      </c>
      <c r="CD604" s="36">
        <v>4984469</v>
      </c>
      <c r="CE604" s="36">
        <v>5931518</v>
      </c>
      <c r="CF604" s="36">
        <v>0</v>
      </c>
      <c r="CG604" s="36">
        <v>947049</v>
      </c>
      <c r="CH604" s="36">
        <v>0</v>
      </c>
      <c r="CI604" s="36">
        <v>0</v>
      </c>
      <c r="CJ604" s="36">
        <v>0</v>
      </c>
      <c r="CK604" s="36">
        <v>0</v>
      </c>
      <c r="CL604" s="36">
        <v>947049</v>
      </c>
      <c r="CM604" s="36">
        <v>-5931518</v>
      </c>
      <c r="CN604" s="36">
        <v>0</v>
      </c>
      <c r="CO604" s="36">
        <v>0</v>
      </c>
      <c r="CP604" s="36">
        <v>0</v>
      </c>
      <c r="CQ604" s="36">
        <v>0</v>
      </c>
      <c r="CR604" s="36">
        <v>0</v>
      </c>
      <c r="CS604" s="36">
        <v>0</v>
      </c>
      <c r="CT604" s="36">
        <v>0</v>
      </c>
      <c r="CU604" s="36">
        <v>0</v>
      </c>
      <c r="CV604" s="36">
        <v>0</v>
      </c>
      <c r="CW604" s="36">
        <v>0</v>
      </c>
      <c r="CX604" s="36">
        <v>0</v>
      </c>
      <c r="CY604" s="36">
        <v>0</v>
      </c>
      <c r="CZ604" s="36">
        <v>0</v>
      </c>
      <c r="DA604" s="36">
        <v>0</v>
      </c>
      <c r="DB604" s="36">
        <v>0</v>
      </c>
      <c r="DC604" s="36">
        <v>0</v>
      </c>
      <c r="DD604" s="36">
        <v>0</v>
      </c>
      <c r="DE604" s="36">
        <v>-5931518</v>
      </c>
      <c r="DF604" s="36">
        <v>0</v>
      </c>
      <c r="DG604" s="36">
        <v>0</v>
      </c>
      <c r="DH604" s="36">
        <v>0</v>
      </c>
      <c r="DI604" s="36">
        <v>0</v>
      </c>
      <c r="DJ604" s="36">
        <v>0</v>
      </c>
      <c r="DK604" s="36">
        <v>0</v>
      </c>
      <c r="DL604" s="36">
        <v>0</v>
      </c>
      <c r="DM604" s="36">
        <v>0</v>
      </c>
      <c r="DN604" s="36">
        <v>0</v>
      </c>
      <c r="DO604" s="36">
        <v>0</v>
      </c>
      <c r="DP604" s="36">
        <v>0</v>
      </c>
      <c r="DQ604" s="36">
        <v>0</v>
      </c>
      <c r="DR604" s="36">
        <v>0</v>
      </c>
      <c r="DS604" s="36">
        <v>0</v>
      </c>
      <c r="DT604" s="36">
        <v>0</v>
      </c>
      <c r="DU604" s="36">
        <v>0</v>
      </c>
      <c r="DV604" s="36">
        <v>0</v>
      </c>
      <c r="DW604" s="36">
        <v>0</v>
      </c>
      <c r="DX604" s="36">
        <v>0</v>
      </c>
      <c r="DY604" s="36">
        <v>0</v>
      </c>
      <c r="DZ604" s="36">
        <v>0</v>
      </c>
      <c r="EA604" s="36">
        <v>0</v>
      </c>
      <c r="EB604" s="36">
        <v>0</v>
      </c>
      <c r="EC604" s="36">
        <v>0</v>
      </c>
      <c r="ED604" s="36">
        <v>0</v>
      </c>
      <c r="EE604" s="36">
        <v>0</v>
      </c>
      <c r="EF604" s="36">
        <v>0</v>
      </c>
      <c r="EG604" s="36">
        <v>0</v>
      </c>
      <c r="EH604" s="36">
        <v>0</v>
      </c>
      <c r="EI604" s="36">
        <v>0</v>
      </c>
      <c r="EJ604" s="36">
        <v>0</v>
      </c>
      <c r="EK604" s="36">
        <v>0</v>
      </c>
      <c r="EL604" s="36">
        <v>0</v>
      </c>
      <c r="EM604" s="36">
        <v>0</v>
      </c>
      <c r="EN604" s="36">
        <v>0</v>
      </c>
      <c r="EO604" s="36">
        <v>0</v>
      </c>
      <c r="EP604" s="36">
        <v>0</v>
      </c>
      <c r="EQ604" s="36">
        <v>0</v>
      </c>
      <c r="ER604" s="36">
        <v>0</v>
      </c>
      <c r="ES604" s="36">
        <v>0</v>
      </c>
      <c r="ET604" s="36">
        <v>0</v>
      </c>
      <c r="EU604" s="36">
        <v>0</v>
      </c>
      <c r="EV604" s="36">
        <v>0</v>
      </c>
      <c r="EW604" s="36">
        <v>0</v>
      </c>
      <c r="EX604" s="36">
        <v>0</v>
      </c>
      <c r="EY604" s="36">
        <v>0</v>
      </c>
      <c r="EZ604" s="36">
        <v>0</v>
      </c>
      <c r="FA604" s="36">
        <v>0</v>
      </c>
      <c r="FB604" s="36">
        <v>0</v>
      </c>
      <c r="FC604" s="36">
        <v>0</v>
      </c>
      <c r="FD604" s="36">
        <v>0</v>
      </c>
      <c r="FE604" s="36">
        <v>0</v>
      </c>
      <c r="FF604" s="36">
        <v>0</v>
      </c>
      <c r="FG604" s="36">
        <v>0</v>
      </c>
      <c r="FH604" s="36">
        <v>0</v>
      </c>
      <c r="FI604" s="36">
        <v>0</v>
      </c>
      <c r="FJ604" s="36">
        <v>0</v>
      </c>
      <c r="FK604" s="36">
        <v>0</v>
      </c>
      <c r="FL604" s="36">
        <v>0</v>
      </c>
      <c r="FM604" s="36">
        <v>0</v>
      </c>
      <c r="FN604" s="36">
        <v>0</v>
      </c>
      <c r="FO604" s="36">
        <v>0</v>
      </c>
      <c r="FP604" s="36">
        <v>0</v>
      </c>
      <c r="FQ604" s="36">
        <v>947049</v>
      </c>
      <c r="FR604" s="36">
        <v>0</v>
      </c>
      <c r="FS604" s="37"/>
      <c r="FT604" s="39">
        <f t="shared" si="305"/>
        <v>0</v>
      </c>
      <c r="FU604" s="39">
        <f t="shared" si="306"/>
        <v>1057</v>
      </c>
      <c r="FV604" s="39">
        <f t="shared" si="307"/>
        <v>0</v>
      </c>
      <c r="FW604" s="39">
        <f t="shared" si="308"/>
        <v>4881471</v>
      </c>
      <c r="FX604" s="39">
        <f t="shared" si="309"/>
        <v>0</v>
      </c>
      <c r="FY604" s="39">
        <f t="shared" si="310"/>
        <v>0</v>
      </c>
      <c r="FZ604" s="39">
        <f t="shared" si="311"/>
        <v>0</v>
      </c>
      <c r="GA604" s="39">
        <f t="shared" si="312"/>
        <v>101941</v>
      </c>
      <c r="GB604" s="39">
        <f t="shared" si="313"/>
        <v>0</v>
      </c>
      <c r="GC604" s="39">
        <f t="shared" si="314"/>
        <v>0</v>
      </c>
      <c r="GD604" s="39">
        <f t="shared" si="315"/>
        <v>0</v>
      </c>
      <c r="GE604" s="39">
        <f t="shared" si="316"/>
        <v>0</v>
      </c>
      <c r="GF604" s="39">
        <f t="shared" si="303"/>
        <v>0</v>
      </c>
      <c r="GG604" s="39"/>
      <c r="GH604" s="39">
        <f t="shared" si="317"/>
        <v>0</v>
      </c>
      <c r="GI604" s="39">
        <f t="shared" si="318"/>
        <v>0</v>
      </c>
      <c r="GJ604" s="39">
        <f t="shared" si="304"/>
        <v>4984469</v>
      </c>
      <c r="GK604" s="39"/>
      <c r="GL604" s="39">
        <f t="shared" si="319"/>
        <v>0</v>
      </c>
      <c r="GM604" s="39"/>
      <c r="GN604" s="39">
        <f t="shared" si="324"/>
        <v>0</v>
      </c>
      <c r="GO604" s="40">
        <f t="shared" si="320"/>
        <v>947049</v>
      </c>
      <c r="GP604" s="40">
        <f t="shared" si="321"/>
        <v>5931518</v>
      </c>
      <c r="GQ604" s="40">
        <f t="shared" si="322"/>
        <v>5931518</v>
      </c>
      <c r="GR604" s="39" t="str">
        <f>IFERROR(VLOOKUP(CONCATENATE(C604,R604,S604),'Clientes Afectados'!$L$4:$M$249,2,0),"NO")</f>
        <v>NO</v>
      </c>
      <c r="GS604" s="64">
        <f t="shared" si="323"/>
        <v>33</v>
      </c>
      <c r="GT604" s="39" t="e">
        <f>+IF(GS604&gt;#REF!,"SI","NO")</f>
        <v>#REF!</v>
      </c>
    </row>
    <row r="605" spans="1:202" x14ac:dyDescent="0.25">
      <c r="A605" s="35">
        <v>42675</v>
      </c>
      <c r="B605" s="36">
        <v>1594986</v>
      </c>
      <c r="C605" s="36">
        <v>1459358</v>
      </c>
      <c r="D605" s="36">
        <v>1459358</v>
      </c>
      <c r="E605" s="37" t="s">
        <v>275</v>
      </c>
      <c r="F605" s="37" t="s">
        <v>229</v>
      </c>
      <c r="G605" s="37" t="s">
        <v>276</v>
      </c>
      <c r="H605" s="85" t="s">
        <v>231</v>
      </c>
      <c r="I605" s="37" t="s">
        <v>262</v>
      </c>
      <c r="J605" s="37" t="s">
        <v>233</v>
      </c>
      <c r="K605" s="37" t="s">
        <v>234</v>
      </c>
      <c r="L605" s="37" t="s">
        <v>235</v>
      </c>
      <c r="M605" s="37" t="s">
        <v>252</v>
      </c>
      <c r="N605" s="37" t="s">
        <v>253</v>
      </c>
      <c r="O605" s="37" t="s">
        <v>253</v>
      </c>
      <c r="P605" s="37" t="s">
        <v>239</v>
      </c>
      <c r="Q605" s="37" t="s">
        <v>240</v>
      </c>
      <c r="R605" s="38">
        <v>42648</v>
      </c>
      <c r="S605" s="38">
        <v>42681</v>
      </c>
      <c r="T605" s="38">
        <v>42682</v>
      </c>
      <c r="U605" s="36">
        <v>185300132</v>
      </c>
      <c r="V605" s="36">
        <v>34489</v>
      </c>
      <c r="W605" s="36">
        <v>0</v>
      </c>
      <c r="X605" s="36">
        <v>10285</v>
      </c>
      <c r="Y605" s="36">
        <v>0</v>
      </c>
      <c r="Z605" s="36">
        <v>0</v>
      </c>
      <c r="AA605" s="36">
        <v>0</v>
      </c>
      <c r="AB605" s="36">
        <v>0</v>
      </c>
      <c r="AC605" s="36">
        <v>0</v>
      </c>
      <c r="AD605" s="36">
        <v>123</v>
      </c>
      <c r="AE605" s="36">
        <v>125</v>
      </c>
      <c r="AF605" s="36">
        <v>101</v>
      </c>
      <c r="AG605" s="36">
        <v>94</v>
      </c>
      <c r="AH605" s="36">
        <v>0</v>
      </c>
      <c r="AI605" s="36">
        <v>1258</v>
      </c>
      <c r="AJ605" s="36">
        <v>0</v>
      </c>
      <c r="AK605" s="36">
        <v>2473272</v>
      </c>
      <c r="AL605" s="36">
        <v>0</v>
      </c>
      <c r="AM605" s="36">
        <v>0</v>
      </c>
      <c r="AN605" s="36">
        <v>0</v>
      </c>
      <c r="AO605" s="36">
        <v>0</v>
      </c>
      <c r="AP605" s="36">
        <v>0</v>
      </c>
      <c r="AQ605" s="36">
        <v>0</v>
      </c>
      <c r="AR605" s="36">
        <v>0</v>
      </c>
      <c r="AS605" s="36">
        <v>0</v>
      </c>
      <c r="AT605" s="36">
        <v>51015</v>
      </c>
      <c r="AU605" s="36">
        <v>0</v>
      </c>
      <c r="AV605" s="36">
        <v>0</v>
      </c>
      <c r="AW605" s="36">
        <v>0</v>
      </c>
      <c r="AX605" s="36">
        <v>0</v>
      </c>
      <c r="AY605" s="36">
        <v>76779</v>
      </c>
      <c r="AZ605" s="36">
        <v>542063</v>
      </c>
      <c r="BA605" s="36">
        <v>0</v>
      </c>
      <c r="BB605" s="36">
        <v>0</v>
      </c>
      <c r="BC605" s="36">
        <v>0</v>
      </c>
      <c r="BD605" s="36">
        <v>0</v>
      </c>
      <c r="BE605" s="36">
        <v>0</v>
      </c>
      <c r="BF605" s="36">
        <v>0</v>
      </c>
      <c r="BG605" s="36">
        <v>0</v>
      </c>
      <c r="BH605" s="36">
        <v>0</v>
      </c>
      <c r="BI605" s="36">
        <v>0</v>
      </c>
      <c r="BJ605" s="36">
        <v>0</v>
      </c>
      <c r="BK605" s="36">
        <v>0</v>
      </c>
      <c r="BL605" s="36">
        <v>0</v>
      </c>
      <c r="BM605" s="36">
        <v>0</v>
      </c>
      <c r="BN605" s="36">
        <v>0</v>
      </c>
      <c r="BO605" s="36">
        <v>0</v>
      </c>
      <c r="BP605" s="36">
        <v>0</v>
      </c>
      <c r="BQ605" s="36">
        <v>0</v>
      </c>
      <c r="BR605" s="36">
        <v>0</v>
      </c>
      <c r="BS605" s="36">
        <v>0</v>
      </c>
      <c r="BT605" s="36">
        <v>0</v>
      </c>
      <c r="BU605" s="36">
        <v>0</v>
      </c>
      <c r="BV605" s="36">
        <v>0</v>
      </c>
      <c r="BW605" s="36">
        <v>0</v>
      </c>
      <c r="BX605" s="36">
        <v>0</v>
      </c>
      <c r="BY605" s="36">
        <v>0</v>
      </c>
      <c r="BZ605" s="36">
        <v>0</v>
      </c>
      <c r="CA605" s="36">
        <v>0</v>
      </c>
      <c r="CB605" s="36">
        <v>0</v>
      </c>
      <c r="CC605" s="36">
        <v>0</v>
      </c>
      <c r="CD605" s="36">
        <v>2642342</v>
      </c>
      <c r="CE605" s="36">
        <v>3144387</v>
      </c>
      <c r="CF605" s="36">
        <v>0</v>
      </c>
      <c r="CG605" s="36">
        <v>502045</v>
      </c>
      <c r="CH605" s="36">
        <v>0</v>
      </c>
      <c r="CI605" s="36">
        <v>0</v>
      </c>
      <c r="CJ605" s="36">
        <v>0</v>
      </c>
      <c r="CK605" s="36">
        <v>0</v>
      </c>
      <c r="CL605" s="36">
        <v>502045</v>
      </c>
      <c r="CM605" s="36">
        <v>-3144387</v>
      </c>
      <c r="CN605" s="36">
        <v>0</v>
      </c>
      <c r="CO605" s="36">
        <v>0</v>
      </c>
      <c r="CP605" s="36">
        <v>0</v>
      </c>
      <c r="CQ605" s="36">
        <v>0</v>
      </c>
      <c r="CR605" s="36">
        <v>0</v>
      </c>
      <c r="CS605" s="36">
        <v>0</v>
      </c>
      <c r="CT605" s="36">
        <v>0</v>
      </c>
      <c r="CU605" s="36">
        <v>0</v>
      </c>
      <c r="CV605" s="36">
        <v>0</v>
      </c>
      <c r="CW605" s="36">
        <v>0</v>
      </c>
      <c r="CX605" s="36">
        <v>0</v>
      </c>
      <c r="CY605" s="36">
        <v>0</v>
      </c>
      <c r="CZ605" s="36">
        <v>0</v>
      </c>
      <c r="DA605" s="36">
        <v>0</v>
      </c>
      <c r="DB605" s="36">
        <v>0</v>
      </c>
      <c r="DC605" s="36">
        <v>0</v>
      </c>
      <c r="DD605" s="36">
        <v>0</v>
      </c>
      <c r="DE605" s="36">
        <v>-3144387</v>
      </c>
      <c r="DF605" s="36">
        <v>0</v>
      </c>
      <c r="DG605" s="36">
        <v>0</v>
      </c>
      <c r="DH605" s="36">
        <v>0</v>
      </c>
      <c r="DI605" s="36">
        <v>0</v>
      </c>
      <c r="DJ605" s="36">
        <v>0</v>
      </c>
      <c r="DK605" s="36">
        <v>0</v>
      </c>
      <c r="DL605" s="36">
        <v>0</v>
      </c>
      <c r="DM605" s="36">
        <v>0</v>
      </c>
      <c r="DN605" s="36">
        <v>0</v>
      </c>
      <c r="DO605" s="36">
        <v>0</v>
      </c>
      <c r="DP605" s="36">
        <v>0</v>
      </c>
      <c r="DQ605" s="36">
        <v>0</v>
      </c>
      <c r="DR605" s="36">
        <v>0</v>
      </c>
      <c r="DS605" s="36">
        <v>0</v>
      </c>
      <c r="DT605" s="36">
        <v>0</v>
      </c>
      <c r="DU605" s="36">
        <v>0</v>
      </c>
      <c r="DV605" s="36">
        <v>0</v>
      </c>
      <c r="DW605" s="36">
        <v>0</v>
      </c>
      <c r="DX605" s="36">
        <v>0</v>
      </c>
      <c r="DY605" s="36">
        <v>0</v>
      </c>
      <c r="DZ605" s="36">
        <v>0</v>
      </c>
      <c r="EA605" s="36">
        <v>0</v>
      </c>
      <c r="EB605" s="36">
        <v>0</v>
      </c>
      <c r="EC605" s="36">
        <v>0</v>
      </c>
      <c r="ED605" s="36">
        <v>0</v>
      </c>
      <c r="EE605" s="36">
        <v>0</v>
      </c>
      <c r="EF605" s="36">
        <v>0</v>
      </c>
      <c r="EG605" s="36">
        <v>0</v>
      </c>
      <c r="EH605" s="36">
        <v>0</v>
      </c>
      <c r="EI605" s="36">
        <v>0</v>
      </c>
      <c r="EJ605" s="36">
        <v>0</v>
      </c>
      <c r="EK605" s="36">
        <v>0</v>
      </c>
      <c r="EL605" s="36">
        <v>0</v>
      </c>
      <c r="EM605" s="36">
        <v>0</v>
      </c>
      <c r="EN605" s="36">
        <v>0</v>
      </c>
      <c r="EO605" s="36">
        <v>0</v>
      </c>
      <c r="EP605" s="36">
        <v>0</v>
      </c>
      <c r="EQ605" s="36">
        <v>0</v>
      </c>
      <c r="ER605" s="36">
        <v>0</v>
      </c>
      <c r="ES605" s="36">
        <v>0</v>
      </c>
      <c r="ET605" s="36">
        <v>0</v>
      </c>
      <c r="EU605" s="36">
        <v>0</v>
      </c>
      <c r="EV605" s="36">
        <v>0</v>
      </c>
      <c r="EW605" s="36">
        <v>0</v>
      </c>
      <c r="EX605" s="36">
        <v>0</v>
      </c>
      <c r="EY605" s="36">
        <v>0</v>
      </c>
      <c r="EZ605" s="36">
        <v>0</v>
      </c>
      <c r="FA605" s="36">
        <v>0</v>
      </c>
      <c r="FB605" s="36">
        <v>0</v>
      </c>
      <c r="FC605" s="36">
        <v>0</v>
      </c>
      <c r="FD605" s="36">
        <v>0</v>
      </c>
      <c r="FE605" s="36">
        <v>0</v>
      </c>
      <c r="FF605" s="36">
        <v>0</v>
      </c>
      <c r="FG605" s="36">
        <v>0</v>
      </c>
      <c r="FH605" s="36">
        <v>0</v>
      </c>
      <c r="FI605" s="36">
        <v>0</v>
      </c>
      <c r="FJ605" s="36">
        <v>0</v>
      </c>
      <c r="FK605" s="36">
        <v>0</v>
      </c>
      <c r="FL605" s="36">
        <v>0</v>
      </c>
      <c r="FM605" s="36">
        <v>0</v>
      </c>
      <c r="FN605" s="36">
        <v>0</v>
      </c>
      <c r="FO605" s="36">
        <v>0</v>
      </c>
      <c r="FP605" s="36">
        <v>0</v>
      </c>
      <c r="FQ605" s="36">
        <v>502045</v>
      </c>
      <c r="FR605" s="36">
        <v>0</v>
      </c>
      <c r="FS605" s="37"/>
      <c r="FT605" s="39">
        <f t="shared" si="305"/>
        <v>0</v>
      </c>
      <c r="FU605" s="39">
        <f t="shared" si="306"/>
        <v>1057</v>
      </c>
      <c r="FV605" s="39">
        <f t="shared" si="307"/>
        <v>0</v>
      </c>
      <c r="FW605" s="39">
        <f t="shared" si="308"/>
        <v>2078380</v>
      </c>
      <c r="FX605" s="39">
        <f t="shared" si="309"/>
        <v>0</v>
      </c>
      <c r="FY605" s="39">
        <f t="shared" si="310"/>
        <v>42870</v>
      </c>
      <c r="FZ605" s="39">
        <f t="shared" si="311"/>
        <v>0</v>
      </c>
      <c r="GA605" s="39">
        <f t="shared" si="312"/>
        <v>64520</v>
      </c>
      <c r="GB605" s="39">
        <f t="shared" si="313"/>
        <v>455515</v>
      </c>
      <c r="GC605" s="39">
        <f t="shared" si="314"/>
        <v>0</v>
      </c>
      <c r="GD605" s="39">
        <f t="shared" si="315"/>
        <v>0</v>
      </c>
      <c r="GE605" s="39">
        <f t="shared" si="316"/>
        <v>0</v>
      </c>
      <c r="GF605" s="39">
        <f t="shared" si="303"/>
        <v>0</v>
      </c>
      <c r="GG605" s="39"/>
      <c r="GH605" s="39">
        <f t="shared" si="317"/>
        <v>0</v>
      </c>
      <c r="GI605" s="39">
        <f t="shared" si="318"/>
        <v>0</v>
      </c>
      <c r="GJ605" s="39">
        <f t="shared" si="304"/>
        <v>2642342</v>
      </c>
      <c r="GK605" s="39"/>
      <c r="GL605" s="39">
        <f t="shared" si="319"/>
        <v>0</v>
      </c>
      <c r="GM605" s="39"/>
      <c r="GN605" s="39">
        <f t="shared" si="324"/>
        <v>0</v>
      </c>
      <c r="GO605" s="40">
        <f t="shared" si="320"/>
        <v>502045</v>
      </c>
      <c r="GP605" s="40">
        <f t="shared" si="321"/>
        <v>3144387</v>
      </c>
      <c r="GQ605" s="40">
        <f t="shared" si="322"/>
        <v>3144387</v>
      </c>
      <c r="GR605" s="39" t="str">
        <f>IFERROR(VLOOKUP(CONCATENATE(C605,R605,S605),'Clientes Afectados'!$L$4:$M$249,2,0),"NO")</f>
        <v>NO</v>
      </c>
      <c r="GS605" s="64">
        <f t="shared" si="323"/>
        <v>33</v>
      </c>
      <c r="GT605" s="39" t="e">
        <f>+IF(GS605&gt;#REF!,"SI","NO")</f>
        <v>#REF!</v>
      </c>
    </row>
    <row r="606" spans="1:202" x14ac:dyDescent="0.25">
      <c r="A606" s="35">
        <v>42675</v>
      </c>
      <c r="B606" s="36">
        <v>1594986</v>
      </c>
      <c r="C606" s="36">
        <v>1486848</v>
      </c>
      <c r="D606" s="36">
        <v>1486848</v>
      </c>
      <c r="E606" s="37" t="s">
        <v>352</v>
      </c>
      <c r="F606" s="37" t="s">
        <v>229</v>
      </c>
      <c r="G606" s="37" t="s">
        <v>336</v>
      </c>
      <c r="H606" s="85" t="s">
        <v>231</v>
      </c>
      <c r="I606" s="37" t="s">
        <v>262</v>
      </c>
      <c r="J606" s="37" t="s">
        <v>337</v>
      </c>
      <c r="K606" s="37" t="s">
        <v>234</v>
      </c>
      <c r="L606" s="37" t="s">
        <v>235</v>
      </c>
      <c r="M606" s="37" t="s">
        <v>338</v>
      </c>
      <c r="N606" s="37" t="s">
        <v>339</v>
      </c>
      <c r="O606" s="37" t="s">
        <v>339</v>
      </c>
      <c r="P606" s="37" t="s">
        <v>239</v>
      </c>
      <c r="Q606" s="37" t="s">
        <v>240</v>
      </c>
      <c r="R606" s="38">
        <v>42648</v>
      </c>
      <c r="S606" s="38">
        <v>42681</v>
      </c>
      <c r="T606" s="38">
        <v>42682</v>
      </c>
      <c r="U606" s="36">
        <v>185300132</v>
      </c>
      <c r="V606" s="36">
        <v>158000</v>
      </c>
      <c r="W606" s="36">
        <v>0</v>
      </c>
      <c r="X606" s="36">
        <v>22260</v>
      </c>
      <c r="Y606" s="36">
        <v>0</v>
      </c>
      <c r="Z606" s="36">
        <v>0</v>
      </c>
      <c r="AA606" s="36">
        <v>0</v>
      </c>
      <c r="AB606" s="36">
        <v>0</v>
      </c>
      <c r="AC606" s="36">
        <v>0</v>
      </c>
      <c r="AD606" s="36">
        <v>498</v>
      </c>
      <c r="AE606" s="36">
        <v>555</v>
      </c>
      <c r="AF606" s="36">
        <v>442</v>
      </c>
      <c r="AG606" s="36">
        <v>367</v>
      </c>
      <c r="AH606" s="36">
        <v>0</v>
      </c>
      <c r="AI606" s="36">
        <v>1258</v>
      </c>
      <c r="AJ606" s="36">
        <v>0</v>
      </c>
      <c r="AK606" s="36">
        <v>11330480</v>
      </c>
      <c r="AL606" s="36">
        <v>0</v>
      </c>
      <c r="AM606" s="36">
        <v>0</v>
      </c>
      <c r="AN606" s="36">
        <v>0</v>
      </c>
      <c r="AO606" s="36">
        <v>0</v>
      </c>
      <c r="AP606" s="36">
        <v>0</v>
      </c>
      <c r="AQ606" s="36">
        <v>0</v>
      </c>
      <c r="AR606" s="36">
        <v>0</v>
      </c>
      <c r="AS606" s="36">
        <v>0</v>
      </c>
      <c r="AT606" s="36">
        <v>233709</v>
      </c>
      <c r="AU606" s="36">
        <v>0</v>
      </c>
      <c r="AV606" s="36">
        <v>0</v>
      </c>
      <c r="AW606" s="36">
        <v>0</v>
      </c>
      <c r="AX606" s="36">
        <v>0</v>
      </c>
      <c r="AY606" s="36">
        <v>580048</v>
      </c>
      <c r="AZ606" s="36">
        <v>2288607</v>
      </c>
      <c r="BA606" s="36">
        <v>0</v>
      </c>
      <c r="BB606" s="36">
        <v>0</v>
      </c>
      <c r="BC606" s="36">
        <v>0</v>
      </c>
      <c r="BD606" s="36">
        <v>0</v>
      </c>
      <c r="BE606" s="36">
        <v>0</v>
      </c>
      <c r="BF606" s="36">
        <v>0</v>
      </c>
      <c r="BG606" s="36">
        <v>0</v>
      </c>
      <c r="BH606" s="36">
        <v>0</v>
      </c>
      <c r="BI606" s="36">
        <v>0</v>
      </c>
      <c r="BJ606" s="36">
        <v>0</v>
      </c>
      <c r="BK606" s="36">
        <v>0</v>
      </c>
      <c r="BL606" s="36">
        <v>0</v>
      </c>
      <c r="BM606" s="36">
        <v>0</v>
      </c>
      <c r="BN606" s="36">
        <v>0</v>
      </c>
      <c r="BO606" s="36">
        <v>0</v>
      </c>
      <c r="BP606" s="36">
        <v>0</v>
      </c>
      <c r="BQ606" s="36">
        <v>0</v>
      </c>
      <c r="BR606" s="36">
        <v>0</v>
      </c>
      <c r="BS606" s="36">
        <v>0</v>
      </c>
      <c r="BT606" s="36">
        <v>0</v>
      </c>
      <c r="BU606" s="36">
        <v>0</v>
      </c>
      <c r="BV606" s="36">
        <v>0</v>
      </c>
      <c r="BW606" s="36">
        <v>0</v>
      </c>
      <c r="BX606" s="36">
        <v>0</v>
      </c>
      <c r="BY606" s="36">
        <v>0</v>
      </c>
      <c r="BZ606" s="36">
        <v>0</v>
      </c>
      <c r="CA606" s="36">
        <v>0</v>
      </c>
      <c r="CB606" s="36">
        <v>0</v>
      </c>
      <c r="CC606" s="36">
        <v>0</v>
      </c>
      <c r="CD606" s="36">
        <v>12129497</v>
      </c>
      <c r="CE606" s="36">
        <v>14434101</v>
      </c>
      <c r="CF606" s="36">
        <v>0</v>
      </c>
      <c r="CG606" s="36">
        <v>2304604</v>
      </c>
      <c r="CH606" s="36">
        <v>0</v>
      </c>
      <c r="CI606" s="36">
        <v>0</v>
      </c>
      <c r="CJ606" s="36">
        <v>0</v>
      </c>
      <c r="CK606" s="36">
        <v>0</v>
      </c>
      <c r="CL606" s="36">
        <v>2304604</v>
      </c>
      <c r="CM606" s="36">
        <v>-14434101</v>
      </c>
      <c r="CN606" s="36">
        <v>0</v>
      </c>
      <c r="CO606" s="36">
        <v>0</v>
      </c>
      <c r="CP606" s="36">
        <v>0</v>
      </c>
      <c r="CQ606" s="36">
        <v>0</v>
      </c>
      <c r="CR606" s="36">
        <v>0</v>
      </c>
      <c r="CS606" s="36">
        <v>0</v>
      </c>
      <c r="CT606" s="36">
        <v>0</v>
      </c>
      <c r="CU606" s="36">
        <v>0</v>
      </c>
      <c r="CV606" s="36">
        <v>0</v>
      </c>
      <c r="CW606" s="36">
        <v>0</v>
      </c>
      <c r="CX606" s="36">
        <v>0</v>
      </c>
      <c r="CY606" s="36">
        <v>0</v>
      </c>
      <c r="CZ606" s="36">
        <v>0</v>
      </c>
      <c r="DA606" s="36">
        <v>0</v>
      </c>
      <c r="DB606" s="36">
        <v>0</v>
      </c>
      <c r="DC606" s="36">
        <v>0</v>
      </c>
      <c r="DD606" s="36">
        <v>0</v>
      </c>
      <c r="DE606" s="36">
        <v>-14434101</v>
      </c>
      <c r="DF606" s="36">
        <v>0</v>
      </c>
      <c r="DG606" s="36">
        <v>0</v>
      </c>
      <c r="DH606" s="36">
        <v>0</v>
      </c>
      <c r="DI606" s="36">
        <v>0</v>
      </c>
      <c r="DJ606" s="36">
        <v>0</v>
      </c>
      <c r="DK606" s="36">
        <v>0</v>
      </c>
      <c r="DL606" s="36">
        <v>0</v>
      </c>
      <c r="DM606" s="36">
        <v>0</v>
      </c>
      <c r="DN606" s="36">
        <v>0</v>
      </c>
      <c r="DO606" s="36">
        <v>0</v>
      </c>
      <c r="DP606" s="36">
        <v>0</v>
      </c>
      <c r="DQ606" s="36">
        <v>0</v>
      </c>
      <c r="DR606" s="36">
        <v>0</v>
      </c>
      <c r="DS606" s="36">
        <v>0</v>
      </c>
      <c r="DT606" s="36">
        <v>0</v>
      </c>
      <c r="DU606" s="36">
        <v>0</v>
      </c>
      <c r="DV606" s="36">
        <v>0</v>
      </c>
      <c r="DW606" s="36">
        <v>0</v>
      </c>
      <c r="DX606" s="36">
        <v>0</v>
      </c>
      <c r="DY606" s="36">
        <v>0</v>
      </c>
      <c r="DZ606" s="36">
        <v>0</v>
      </c>
      <c r="EA606" s="36">
        <v>0</v>
      </c>
      <c r="EB606" s="36">
        <v>0</v>
      </c>
      <c r="EC606" s="36">
        <v>0</v>
      </c>
      <c r="ED606" s="36">
        <v>0</v>
      </c>
      <c r="EE606" s="36">
        <v>0</v>
      </c>
      <c r="EF606" s="36">
        <v>0</v>
      </c>
      <c r="EG606" s="36">
        <v>0</v>
      </c>
      <c r="EH606" s="36">
        <v>0</v>
      </c>
      <c r="EI606" s="36">
        <v>0</v>
      </c>
      <c r="EJ606" s="36">
        <v>0</v>
      </c>
      <c r="EK606" s="36">
        <v>0</v>
      </c>
      <c r="EL606" s="36">
        <v>0</v>
      </c>
      <c r="EM606" s="36">
        <v>0</v>
      </c>
      <c r="EN606" s="36">
        <v>0</v>
      </c>
      <c r="EO606" s="36">
        <v>0</v>
      </c>
      <c r="EP606" s="36">
        <v>0</v>
      </c>
      <c r="EQ606" s="36">
        <v>0</v>
      </c>
      <c r="ER606" s="36">
        <v>0</v>
      </c>
      <c r="ES606" s="36">
        <v>0</v>
      </c>
      <c r="ET606" s="36">
        <v>0</v>
      </c>
      <c r="EU606" s="36">
        <v>0</v>
      </c>
      <c r="EV606" s="36">
        <v>0</v>
      </c>
      <c r="EW606" s="36">
        <v>0</v>
      </c>
      <c r="EX606" s="36">
        <v>0</v>
      </c>
      <c r="EY606" s="36">
        <v>0</v>
      </c>
      <c r="EZ606" s="36">
        <v>0</v>
      </c>
      <c r="FA606" s="36">
        <v>0</v>
      </c>
      <c r="FB606" s="36">
        <v>0</v>
      </c>
      <c r="FC606" s="36">
        <v>0</v>
      </c>
      <c r="FD606" s="36">
        <v>0</v>
      </c>
      <c r="FE606" s="36">
        <v>0</v>
      </c>
      <c r="FF606" s="36">
        <v>0</v>
      </c>
      <c r="FG606" s="36">
        <v>0</v>
      </c>
      <c r="FH606" s="36">
        <v>0</v>
      </c>
      <c r="FI606" s="36">
        <v>0</v>
      </c>
      <c r="FJ606" s="36">
        <v>0</v>
      </c>
      <c r="FK606" s="36">
        <v>0</v>
      </c>
      <c r="FL606" s="36">
        <v>0</v>
      </c>
      <c r="FM606" s="36">
        <v>0</v>
      </c>
      <c r="FN606" s="36">
        <v>0</v>
      </c>
      <c r="FO606" s="36">
        <v>0</v>
      </c>
      <c r="FP606" s="36">
        <v>0</v>
      </c>
      <c r="FQ606" s="36">
        <v>2304604</v>
      </c>
      <c r="FR606" s="36">
        <v>0</v>
      </c>
      <c r="FS606" s="37"/>
      <c r="FT606" s="39">
        <f t="shared" si="305"/>
        <v>0</v>
      </c>
      <c r="FU606" s="39">
        <f t="shared" si="306"/>
        <v>1057</v>
      </c>
      <c r="FV606" s="39">
        <f t="shared" si="307"/>
        <v>0</v>
      </c>
      <c r="FW606" s="39">
        <f t="shared" si="308"/>
        <v>9521412</v>
      </c>
      <c r="FX606" s="39">
        <f t="shared" si="309"/>
        <v>0</v>
      </c>
      <c r="FY606" s="39">
        <f t="shared" si="310"/>
        <v>196394</v>
      </c>
      <c r="FZ606" s="39">
        <f t="shared" si="311"/>
        <v>0</v>
      </c>
      <c r="GA606" s="39">
        <f t="shared" si="312"/>
        <v>487435</v>
      </c>
      <c r="GB606" s="39">
        <f t="shared" si="313"/>
        <v>1923199</v>
      </c>
      <c r="GC606" s="39">
        <f t="shared" si="314"/>
        <v>0</v>
      </c>
      <c r="GD606" s="39">
        <f t="shared" si="315"/>
        <v>0</v>
      </c>
      <c r="GE606" s="39">
        <f t="shared" si="316"/>
        <v>0</v>
      </c>
      <c r="GF606" s="39">
        <f t="shared" si="303"/>
        <v>0</v>
      </c>
      <c r="GG606" s="39"/>
      <c r="GH606" s="39">
        <f t="shared" si="317"/>
        <v>0</v>
      </c>
      <c r="GI606" s="39">
        <f t="shared" si="318"/>
        <v>0</v>
      </c>
      <c r="GJ606" s="39">
        <f t="shared" si="304"/>
        <v>12129497</v>
      </c>
      <c r="GK606" s="39"/>
      <c r="GL606" s="39">
        <f t="shared" si="319"/>
        <v>0</v>
      </c>
      <c r="GM606" s="39"/>
      <c r="GN606" s="39">
        <f t="shared" si="324"/>
        <v>0</v>
      </c>
      <c r="GO606" s="40">
        <f t="shared" si="320"/>
        <v>2304604</v>
      </c>
      <c r="GP606" s="40">
        <f t="shared" si="321"/>
        <v>14434101</v>
      </c>
      <c r="GQ606" s="40">
        <f t="shared" si="322"/>
        <v>14434101</v>
      </c>
      <c r="GR606" s="39" t="str">
        <f>IFERROR(VLOOKUP(CONCATENATE(C606,R606,S606),'Clientes Afectados'!$L$4:$M$249,2,0),"NO")</f>
        <v>NO</v>
      </c>
      <c r="GS606" s="64">
        <f t="shared" si="323"/>
        <v>33</v>
      </c>
      <c r="GT606" s="39" t="e">
        <f>+IF(GS606&gt;#REF!,"SI","NO")</f>
        <v>#REF!</v>
      </c>
    </row>
    <row r="607" spans="1:202" x14ac:dyDescent="0.25">
      <c r="A607" s="35">
        <v>42675</v>
      </c>
      <c r="B607" s="36">
        <v>1594986</v>
      </c>
      <c r="C607" s="36">
        <v>1493531</v>
      </c>
      <c r="D607" s="36">
        <v>1493531</v>
      </c>
      <c r="E607" s="37" t="s">
        <v>277</v>
      </c>
      <c r="F607" s="37" t="s">
        <v>258</v>
      </c>
      <c r="G607" s="37" t="s">
        <v>278</v>
      </c>
      <c r="H607" s="85" t="s">
        <v>231</v>
      </c>
      <c r="I607" s="37" t="s">
        <v>262</v>
      </c>
      <c r="J607" s="37" t="s">
        <v>233</v>
      </c>
      <c r="K607" s="37" t="s">
        <v>234</v>
      </c>
      <c r="L607" s="37" t="s">
        <v>235</v>
      </c>
      <c r="M607" s="37" t="s">
        <v>279</v>
      </c>
      <c r="N607" s="37" t="s">
        <v>280</v>
      </c>
      <c r="O607" s="37" t="s">
        <v>241</v>
      </c>
      <c r="P607" s="37" t="s">
        <v>281</v>
      </c>
      <c r="Q607" s="37" t="s">
        <v>240</v>
      </c>
      <c r="R607" s="38">
        <v>42648</v>
      </c>
      <c r="S607" s="38">
        <v>42681</v>
      </c>
      <c r="T607" s="38">
        <v>42682</v>
      </c>
      <c r="U607" s="36">
        <v>185300132</v>
      </c>
      <c r="V607" s="36">
        <v>25122</v>
      </c>
      <c r="W607" s="36">
        <v>0</v>
      </c>
      <c r="X607" s="36">
        <v>2598</v>
      </c>
      <c r="Y607" s="36">
        <v>0</v>
      </c>
      <c r="Z607" s="36">
        <v>0</v>
      </c>
      <c r="AA607" s="36">
        <v>0</v>
      </c>
      <c r="AB607" s="36">
        <v>0</v>
      </c>
      <c r="AC607" s="36">
        <v>0</v>
      </c>
      <c r="AD607" s="36">
        <v>99</v>
      </c>
      <c r="AE607" s="36">
        <v>78</v>
      </c>
      <c r="AF607" s="36">
        <v>99</v>
      </c>
      <c r="AG607" s="36">
        <v>51</v>
      </c>
      <c r="AH607" s="36">
        <v>81921</v>
      </c>
      <c r="AI607" s="36">
        <v>1258</v>
      </c>
      <c r="AJ607" s="36">
        <v>0</v>
      </c>
      <c r="AK607" s="36">
        <v>1801546</v>
      </c>
      <c r="AL607" s="36">
        <v>0</v>
      </c>
      <c r="AM607" s="36">
        <v>0</v>
      </c>
      <c r="AN607" s="36">
        <v>0</v>
      </c>
      <c r="AO607" s="36">
        <v>0</v>
      </c>
      <c r="AP607" s="36">
        <v>0</v>
      </c>
      <c r="AQ607" s="36">
        <v>0</v>
      </c>
      <c r="AR607" s="36">
        <v>0</v>
      </c>
      <c r="AS607" s="36">
        <v>0</v>
      </c>
      <c r="AT607" s="36">
        <v>37160</v>
      </c>
      <c r="AU607" s="36">
        <v>0</v>
      </c>
      <c r="AV607" s="36">
        <v>0</v>
      </c>
      <c r="AW607" s="36">
        <v>0</v>
      </c>
      <c r="AX607" s="36">
        <v>0</v>
      </c>
      <c r="AY607" s="36">
        <v>48216</v>
      </c>
      <c r="AZ607" s="36">
        <v>295410</v>
      </c>
      <c r="BA607" s="36">
        <v>0</v>
      </c>
      <c r="BB607" s="36">
        <v>0</v>
      </c>
      <c r="BC607" s="36">
        <v>0</v>
      </c>
      <c r="BD607" s="36">
        <v>0</v>
      </c>
      <c r="BE607" s="36">
        <v>0</v>
      </c>
      <c r="BF607" s="36">
        <v>0</v>
      </c>
      <c r="BG607" s="36">
        <v>0</v>
      </c>
      <c r="BH607" s="36">
        <v>0</v>
      </c>
      <c r="BI607" s="36">
        <v>0</v>
      </c>
      <c r="BJ607" s="36">
        <v>0</v>
      </c>
      <c r="BK607" s="36">
        <v>0</v>
      </c>
      <c r="BL607" s="36">
        <v>0</v>
      </c>
      <c r="BM607" s="36">
        <v>0</v>
      </c>
      <c r="BN607" s="36">
        <v>0</v>
      </c>
      <c r="BO607" s="36">
        <v>0</v>
      </c>
      <c r="BP607" s="36">
        <v>0</v>
      </c>
      <c r="BQ607" s="36">
        <v>0</v>
      </c>
      <c r="BR607" s="36">
        <v>0</v>
      </c>
      <c r="BS607" s="36">
        <v>0</v>
      </c>
      <c r="BT607" s="36">
        <v>0</v>
      </c>
      <c r="BU607" s="36">
        <v>0</v>
      </c>
      <c r="BV607" s="36">
        <v>0</v>
      </c>
      <c r="BW607" s="36">
        <v>0</v>
      </c>
      <c r="BX607" s="36">
        <v>0</v>
      </c>
      <c r="BY607" s="36">
        <v>0</v>
      </c>
      <c r="BZ607" s="36">
        <v>0</v>
      </c>
      <c r="CA607" s="36">
        <v>0</v>
      </c>
      <c r="CB607" s="36">
        <v>0</v>
      </c>
      <c r="CC607" s="36">
        <v>0</v>
      </c>
      <c r="CD607" s="36">
        <v>1903791</v>
      </c>
      <c r="CE607" s="36">
        <v>2265511</v>
      </c>
      <c r="CF607" s="36">
        <v>0</v>
      </c>
      <c r="CG607" s="36">
        <v>361720</v>
      </c>
      <c r="CH607" s="36">
        <v>0</v>
      </c>
      <c r="CI607" s="36">
        <v>0</v>
      </c>
      <c r="CJ607" s="36">
        <v>0</v>
      </c>
      <c r="CK607" s="36">
        <v>0</v>
      </c>
      <c r="CL607" s="36">
        <v>361720</v>
      </c>
      <c r="CM607" s="36">
        <v>-2265511</v>
      </c>
      <c r="CN607" s="36">
        <v>0</v>
      </c>
      <c r="CO607" s="36">
        <v>0</v>
      </c>
      <c r="CP607" s="36">
        <v>0</v>
      </c>
      <c r="CQ607" s="36">
        <v>0</v>
      </c>
      <c r="CR607" s="36">
        <v>0</v>
      </c>
      <c r="CS607" s="36">
        <v>0</v>
      </c>
      <c r="CT607" s="36">
        <v>0</v>
      </c>
      <c r="CU607" s="36">
        <v>0</v>
      </c>
      <c r="CV607" s="36">
        <v>0</v>
      </c>
      <c r="CW607" s="36">
        <v>0</v>
      </c>
      <c r="CX607" s="36">
        <v>0</v>
      </c>
      <c r="CY607" s="36">
        <v>0</v>
      </c>
      <c r="CZ607" s="36">
        <v>0</v>
      </c>
      <c r="DA607" s="36">
        <v>0</v>
      </c>
      <c r="DB607" s="36">
        <v>0</v>
      </c>
      <c r="DC607" s="36">
        <v>0</v>
      </c>
      <c r="DD607" s="36">
        <v>0</v>
      </c>
      <c r="DE607" s="36">
        <v>-2265511</v>
      </c>
      <c r="DF607" s="36">
        <v>0</v>
      </c>
      <c r="DG607" s="36">
        <v>0</v>
      </c>
      <c r="DH607" s="36">
        <v>0</v>
      </c>
      <c r="DI607" s="36">
        <v>0</v>
      </c>
      <c r="DJ607" s="36">
        <v>0</v>
      </c>
      <c r="DK607" s="36">
        <v>0</v>
      </c>
      <c r="DL607" s="36">
        <v>0</v>
      </c>
      <c r="DM607" s="36">
        <v>0</v>
      </c>
      <c r="DN607" s="36">
        <v>0</v>
      </c>
      <c r="DO607" s="36">
        <v>0</v>
      </c>
      <c r="DP607" s="36">
        <v>0</v>
      </c>
      <c r="DQ607" s="36">
        <v>0</v>
      </c>
      <c r="DR607" s="36">
        <v>0</v>
      </c>
      <c r="DS607" s="36">
        <v>0</v>
      </c>
      <c r="DT607" s="36">
        <v>0</v>
      </c>
      <c r="DU607" s="36">
        <v>0</v>
      </c>
      <c r="DV607" s="36">
        <v>0</v>
      </c>
      <c r="DW607" s="36">
        <v>0</v>
      </c>
      <c r="DX607" s="36">
        <v>0</v>
      </c>
      <c r="DY607" s="36">
        <v>0</v>
      </c>
      <c r="DZ607" s="36">
        <v>0</v>
      </c>
      <c r="EA607" s="36">
        <v>0</v>
      </c>
      <c r="EB607" s="36">
        <v>0</v>
      </c>
      <c r="EC607" s="36">
        <v>0</v>
      </c>
      <c r="ED607" s="36">
        <v>0</v>
      </c>
      <c r="EE607" s="36">
        <v>0</v>
      </c>
      <c r="EF607" s="36">
        <v>0</v>
      </c>
      <c r="EG607" s="36">
        <v>0</v>
      </c>
      <c r="EH607" s="36">
        <v>0</v>
      </c>
      <c r="EI607" s="36">
        <v>0</v>
      </c>
      <c r="EJ607" s="36">
        <v>0</v>
      </c>
      <c r="EK607" s="36">
        <v>0</v>
      </c>
      <c r="EL607" s="36">
        <v>0</v>
      </c>
      <c r="EM607" s="36">
        <v>0</v>
      </c>
      <c r="EN607" s="36">
        <v>0</v>
      </c>
      <c r="EO607" s="36">
        <v>0</v>
      </c>
      <c r="EP607" s="36">
        <v>0</v>
      </c>
      <c r="EQ607" s="36">
        <v>0</v>
      </c>
      <c r="ER607" s="36">
        <v>0</v>
      </c>
      <c r="ES607" s="36">
        <v>0</v>
      </c>
      <c r="ET607" s="36">
        <v>0</v>
      </c>
      <c r="EU607" s="36">
        <v>0</v>
      </c>
      <c r="EV607" s="36">
        <v>0</v>
      </c>
      <c r="EW607" s="36">
        <v>0</v>
      </c>
      <c r="EX607" s="36">
        <v>0</v>
      </c>
      <c r="EY607" s="36">
        <v>0</v>
      </c>
      <c r="EZ607" s="36">
        <v>0</v>
      </c>
      <c r="FA607" s="36">
        <v>0</v>
      </c>
      <c r="FB607" s="36">
        <v>0</v>
      </c>
      <c r="FC607" s="36">
        <v>0</v>
      </c>
      <c r="FD607" s="36">
        <v>0</v>
      </c>
      <c r="FE607" s="36">
        <v>0</v>
      </c>
      <c r="FF607" s="36">
        <v>0</v>
      </c>
      <c r="FG607" s="36">
        <v>0</v>
      </c>
      <c r="FH607" s="36">
        <v>0</v>
      </c>
      <c r="FI607" s="36">
        <v>0</v>
      </c>
      <c r="FJ607" s="36">
        <v>0</v>
      </c>
      <c r="FK607" s="36">
        <v>0</v>
      </c>
      <c r="FL607" s="36">
        <v>0</v>
      </c>
      <c r="FM607" s="36">
        <v>0</v>
      </c>
      <c r="FN607" s="36">
        <v>0</v>
      </c>
      <c r="FO607" s="36">
        <v>0</v>
      </c>
      <c r="FP607" s="36">
        <v>0</v>
      </c>
      <c r="FQ607" s="36">
        <v>361720</v>
      </c>
      <c r="FR607" s="36">
        <v>0</v>
      </c>
      <c r="FS607" s="37"/>
      <c r="FT607" s="39">
        <f t="shared" si="305"/>
        <v>68841</v>
      </c>
      <c r="FU607" s="39">
        <f t="shared" si="306"/>
        <v>1057</v>
      </c>
      <c r="FV607" s="39">
        <f t="shared" si="307"/>
        <v>0</v>
      </c>
      <c r="FW607" s="39">
        <f t="shared" si="308"/>
        <v>1513904</v>
      </c>
      <c r="FX607" s="39">
        <f t="shared" si="309"/>
        <v>0</v>
      </c>
      <c r="FY607" s="39">
        <f t="shared" si="310"/>
        <v>31227</v>
      </c>
      <c r="FZ607" s="39">
        <f t="shared" si="311"/>
        <v>0</v>
      </c>
      <c r="GA607" s="39">
        <f t="shared" si="312"/>
        <v>40518</v>
      </c>
      <c r="GB607" s="39">
        <f t="shared" si="313"/>
        <v>248244</v>
      </c>
      <c r="GC607" s="39">
        <f t="shared" si="314"/>
        <v>0</v>
      </c>
      <c r="GD607" s="39">
        <f t="shared" si="315"/>
        <v>0</v>
      </c>
      <c r="GE607" s="39">
        <f t="shared" si="316"/>
        <v>0</v>
      </c>
      <c r="GF607" s="39">
        <f t="shared" si="303"/>
        <v>0</v>
      </c>
      <c r="GG607" s="39"/>
      <c r="GH607" s="39">
        <f t="shared" si="317"/>
        <v>0</v>
      </c>
      <c r="GI607" s="39">
        <f t="shared" si="318"/>
        <v>0</v>
      </c>
      <c r="GJ607" s="39">
        <f t="shared" si="304"/>
        <v>1903791</v>
      </c>
      <c r="GK607" s="39"/>
      <c r="GL607" s="39">
        <f t="shared" si="319"/>
        <v>0</v>
      </c>
      <c r="GM607" s="39"/>
      <c r="GN607" s="39">
        <f t="shared" si="324"/>
        <v>0</v>
      </c>
      <c r="GO607" s="40">
        <f t="shared" si="320"/>
        <v>361720</v>
      </c>
      <c r="GP607" s="40">
        <f t="shared" si="321"/>
        <v>2265511</v>
      </c>
      <c r="GQ607" s="40">
        <f t="shared" si="322"/>
        <v>2265511</v>
      </c>
      <c r="GR607" s="39" t="str">
        <f>IFERROR(VLOOKUP(CONCATENATE(C607,R607,S607),'Clientes Afectados'!$L$4:$M$249,2,0),"NO")</f>
        <v>NO</v>
      </c>
      <c r="GS607" s="64">
        <f t="shared" si="323"/>
        <v>33</v>
      </c>
      <c r="GT607" s="39" t="e">
        <f>+IF(GS607&gt;#REF!,"SI","NO")</f>
        <v>#REF!</v>
      </c>
    </row>
    <row r="608" spans="1:202" x14ac:dyDescent="0.25">
      <c r="A608" s="35">
        <v>42675</v>
      </c>
      <c r="B608" s="36">
        <v>1594986</v>
      </c>
      <c r="C608" s="36">
        <v>2510800</v>
      </c>
      <c r="D608" s="36">
        <v>2510800</v>
      </c>
      <c r="E608" s="37" t="s">
        <v>353</v>
      </c>
      <c r="F608" s="37" t="s">
        <v>305</v>
      </c>
      <c r="G608" s="37" t="s">
        <v>341</v>
      </c>
      <c r="H608" s="85" t="s">
        <v>231</v>
      </c>
      <c r="I608" s="37" t="s">
        <v>232</v>
      </c>
      <c r="J608" s="37" t="s">
        <v>233</v>
      </c>
      <c r="K608" s="37" t="s">
        <v>234</v>
      </c>
      <c r="L608" s="37" t="s">
        <v>235</v>
      </c>
      <c r="M608" s="37" t="s">
        <v>279</v>
      </c>
      <c r="N608" s="37" t="s">
        <v>330</v>
      </c>
      <c r="O608" s="37" t="s">
        <v>330</v>
      </c>
      <c r="P608" s="37" t="s">
        <v>239</v>
      </c>
      <c r="Q608" s="37" t="s">
        <v>240</v>
      </c>
      <c r="R608" s="38">
        <v>42648</v>
      </c>
      <c r="S608" s="38">
        <v>42681</v>
      </c>
      <c r="T608" s="38">
        <v>42682</v>
      </c>
      <c r="U608" s="36">
        <v>185300132</v>
      </c>
      <c r="V608" s="36">
        <v>66936</v>
      </c>
      <c r="W608" s="36">
        <v>0</v>
      </c>
      <c r="X608" s="36">
        <v>6395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116</v>
      </c>
      <c r="AE608" s="36">
        <v>215</v>
      </c>
      <c r="AF608" s="36">
        <v>116</v>
      </c>
      <c r="AG608" s="36">
        <v>168</v>
      </c>
      <c r="AH608" s="36">
        <v>0</v>
      </c>
      <c r="AI608" s="36">
        <v>1258</v>
      </c>
      <c r="AJ608" s="36">
        <v>0</v>
      </c>
      <c r="AK608" s="36">
        <v>4800108</v>
      </c>
      <c r="AL608" s="36">
        <v>0</v>
      </c>
      <c r="AM608" s="36">
        <v>0</v>
      </c>
      <c r="AN608" s="36">
        <v>0</v>
      </c>
      <c r="AO608" s="36">
        <v>0</v>
      </c>
      <c r="AP608" s="36">
        <v>0</v>
      </c>
      <c r="AQ608" s="36">
        <v>0</v>
      </c>
      <c r="AR608" s="36">
        <v>0</v>
      </c>
      <c r="AS608" s="36">
        <v>0</v>
      </c>
      <c r="AT608" s="36">
        <v>99009</v>
      </c>
      <c r="AU608" s="36">
        <v>0</v>
      </c>
      <c r="AV608" s="36">
        <v>0</v>
      </c>
      <c r="AW608" s="36">
        <v>0</v>
      </c>
      <c r="AX608" s="36">
        <v>0</v>
      </c>
      <c r="AY608" s="36">
        <v>132366</v>
      </c>
      <c r="AZ608" s="36">
        <v>963667</v>
      </c>
      <c r="BA608" s="36">
        <v>0</v>
      </c>
      <c r="BB608" s="36">
        <v>0</v>
      </c>
      <c r="BC608" s="36">
        <v>0</v>
      </c>
      <c r="BD608" s="36">
        <v>0</v>
      </c>
      <c r="BE608" s="36">
        <v>0</v>
      </c>
      <c r="BF608" s="36">
        <v>0</v>
      </c>
      <c r="BG608" s="36">
        <v>0</v>
      </c>
      <c r="BH608" s="36">
        <v>0</v>
      </c>
      <c r="BI608" s="36">
        <v>0</v>
      </c>
      <c r="BJ608" s="36">
        <v>0</v>
      </c>
      <c r="BK608" s="36">
        <v>0</v>
      </c>
      <c r="BL608" s="36">
        <v>0</v>
      </c>
      <c r="BM608" s="36">
        <v>0</v>
      </c>
      <c r="BN608" s="36">
        <v>0</v>
      </c>
      <c r="BO608" s="36">
        <v>0</v>
      </c>
      <c r="BP608" s="36">
        <v>0</v>
      </c>
      <c r="BQ608" s="36">
        <v>0</v>
      </c>
      <c r="BR608" s="36">
        <v>0</v>
      </c>
      <c r="BS608" s="36">
        <v>0</v>
      </c>
      <c r="BT608" s="36">
        <v>0</v>
      </c>
      <c r="BU608" s="36">
        <v>0</v>
      </c>
      <c r="BV608" s="36">
        <v>0</v>
      </c>
      <c r="BW608" s="36">
        <v>0</v>
      </c>
      <c r="BX608" s="36">
        <v>0</v>
      </c>
      <c r="BY608" s="36">
        <v>0</v>
      </c>
      <c r="BZ608" s="36">
        <v>0</v>
      </c>
      <c r="CA608" s="36">
        <v>0</v>
      </c>
      <c r="CB608" s="36">
        <v>0</v>
      </c>
      <c r="CC608" s="36">
        <v>0</v>
      </c>
      <c r="CD608" s="36">
        <v>5038998</v>
      </c>
      <c r="CE608" s="36">
        <v>5996408</v>
      </c>
      <c r="CF608" s="36">
        <v>0</v>
      </c>
      <c r="CG608" s="36">
        <v>957410</v>
      </c>
      <c r="CH608" s="36">
        <v>0</v>
      </c>
      <c r="CI608" s="36">
        <v>0</v>
      </c>
      <c r="CJ608" s="36">
        <v>0</v>
      </c>
      <c r="CK608" s="36">
        <v>0</v>
      </c>
      <c r="CL608" s="36">
        <v>957410</v>
      </c>
      <c r="CM608" s="36">
        <v>-5996408</v>
      </c>
      <c r="CN608" s="36">
        <v>0</v>
      </c>
      <c r="CO608" s="36">
        <v>0</v>
      </c>
      <c r="CP608" s="36">
        <v>0</v>
      </c>
      <c r="CQ608" s="36">
        <v>0</v>
      </c>
      <c r="CR608" s="36">
        <v>0</v>
      </c>
      <c r="CS608" s="36">
        <v>0</v>
      </c>
      <c r="CT608" s="36">
        <v>0</v>
      </c>
      <c r="CU608" s="36">
        <v>0</v>
      </c>
      <c r="CV608" s="36">
        <v>0</v>
      </c>
      <c r="CW608" s="36">
        <v>0</v>
      </c>
      <c r="CX608" s="36">
        <v>0</v>
      </c>
      <c r="CY608" s="36">
        <v>0</v>
      </c>
      <c r="CZ608" s="36">
        <v>0</v>
      </c>
      <c r="DA608" s="36">
        <v>0</v>
      </c>
      <c r="DB608" s="36">
        <v>0</v>
      </c>
      <c r="DC608" s="36">
        <v>0</v>
      </c>
      <c r="DD608" s="36">
        <v>0</v>
      </c>
      <c r="DE608" s="36">
        <v>-5996408</v>
      </c>
      <c r="DF608" s="36">
        <v>0</v>
      </c>
      <c r="DG608" s="36">
        <v>0</v>
      </c>
      <c r="DH608" s="36">
        <v>0</v>
      </c>
      <c r="DI608" s="36">
        <v>0</v>
      </c>
      <c r="DJ608" s="36">
        <v>0</v>
      </c>
      <c r="DK608" s="36">
        <v>0</v>
      </c>
      <c r="DL608" s="36">
        <v>0</v>
      </c>
      <c r="DM608" s="36">
        <v>0</v>
      </c>
      <c r="DN608" s="36">
        <v>0</v>
      </c>
      <c r="DO608" s="36">
        <v>0</v>
      </c>
      <c r="DP608" s="36">
        <v>0</v>
      </c>
      <c r="DQ608" s="36">
        <v>0</v>
      </c>
      <c r="DR608" s="36">
        <v>0</v>
      </c>
      <c r="DS608" s="36">
        <v>0</v>
      </c>
      <c r="DT608" s="36">
        <v>0</v>
      </c>
      <c r="DU608" s="36">
        <v>0</v>
      </c>
      <c r="DV608" s="36">
        <v>0</v>
      </c>
      <c r="DW608" s="36">
        <v>0</v>
      </c>
      <c r="DX608" s="36">
        <v>0</v>
      </c>
      <c r="DY608" s="36">
        <v>0</v>
      </c>
      <c r="DZ608" s="36">
        <v>0</v>
      </c>
      <c r="EA608" s="36">
        <v>0</v>
      </c>
      <c r="EB608" s="36">
        <v>0</v>
      </c>
      <c r="EC608" s="36">
        <v>0</v>
      </c>
      <c r="ED608" s="36">
        <v>0</v>
      </c>
      <c r="EE608" s="36">
        <v>0</v>
      </c>
      <c r="EF608" s="36">
        <v>0</v>
      </c>
      <c r="EG608" s="36">
        <v>0</v>
      </c>
      <c r="EH608" s="36">
        <v>0</v>
      </c>
      <c r="EI608" s="36">
        <v>0</v>
      </c>
      <c r="EJ608" s="36">
        <v>0</v>
      </c>
      <c r="EK608" s="36">
        <v>0</v>
      </c>
      <c r="EL608" s="36">
        <v>0</v>
      </c>
      <c r="EM608" s="36">
        <v>0</v>
      </c>
      <c r="EN608" s="36">
        <v>0</v>
      </c>
      <c r="EO608" s="36">
        <v>0</v>
      </c>
      <c r="EP608" s="36">
        <v>0</v>
      </c>
      <c r="EQ608" s="36">
        <v>0</v>
      </c>
      <c r="ER608" s="36">
        <v>0</v>
      </c>
      <c r="ES608" s="36">
        <v>0</v>
      </c>
      <c r="ET608" s="36">
        <v>0</v>
      </c>
      <c r="EU608" s="36">
        <v>0</v>
      </c>
      <c r="EV608" s="36">
        <v>0</v>
      </c>
      <c r="EW608" s="36">
        <v>0</v>
      </c>
      <c r="EX608" s="36">
        <v>0</v>
      </c>
      <c r="EY608" s="36">
        <v>0</v>
      </c>
      <c r="EZ608" s="36">
        <v>0</v>
      </c>
      <c r="FA608" s="36">
        <v>0</v>
      </c>
      <c r="FB608" s="36">
        <v>0</v>
      </c>
      <c r="FC608" s="36">
        <v>0</v>
      </c>
      <c r="FD608" s="36">
        <v>0</v>
      </c>
      <c r="FE608" s="36">
        <v>0</v>
      </c>
      <c r="FF608" s="36">
        <v>0</v>
      </c>
      <c r="FG608" s="36">
        <v>0</v>
      </c>
      <c r="FH608" s="36">
        <v>0</v>
      </c>
      <c r="FI608" s="36">
        <v>0</v>
      </c>
      <c r="FJ608" s="36">
        <v>0</v>
      </c>
      <c r="FK608" s="36">
        <v>0</v>
      </c>
      <c r="FL608" s="36">
        <v>0</v>
      </c>
      <c r="FM608" s="36">
        <v>0</v>
      </c>
      <c r="FN608" s="36">
        <v>0</v>
      </c>
      <c r="FO608" s="36">
        <v>0</v>
      </c>
      <c r="FP608" s="36">
        <v>0</v>
      </c>
      <c r="FQ608" s="36">
        <v>957410</v>
      </c>
      <c r="FR608" s="36">
        <v>0</v>
      </c>
      <c r="FS608" s="37"/>
      <c r="FT608" s="39">
        <f t="shared" si="305"/>
        <v>0</v>
      </c>
      <c r="FU608" s="39">
        <f t="shared" si="306"/>
        <v>1057</v>
      </c>
      <c r="FV608" s="39">
        <f t="shared" si="307"/>
        <v>0</v>
      </c>
      <c r="FW608" s="39">
        <f t="shared" si="308"/>
        <v>4033704</v>
      </c>
      <c r="FX608" s="39">
        <f t="shared" si="309"/>
        <v>0</v>
      </c>
      <c r="FY608" s="39">
        <f t="shared" si="310"/>
        <v>83201</v>
      </c>
      <c r="FZ608" s="39">
        <f t="shared" si="311"/>
        <v>0</v>
      </c>
      <c r="GA608" s="39">
        <f t="shared" si="312"/>
        <v>111232</v>
      </c>
      <c r="GB608" s="39">
        <f t="shared" si="313"/>
        <v>809804</v>
      </c>
      <c r="GC608" s="39">
        <f t="shared" si="314"/>
        <v>0</v>
      </c>
      <c r="GD608" s="39">
        <f t="shared" si="315"/>
        <v>0</v>
      </c>
      <c r="GE608" s="39">
        <f t="shared" si="316"/>
        <v>0</v>
      </c>
      <c r="GF608" s="39">
        <f t="shared" si="303"/>
        <v>0</v>
      </c>
      <c r="GG608" s="39"/>
      <c r="GH608" s="39">
        <f t="shared" si="317"/>
        <v>0</v>
      </c>
      <c r="GI608" s="39">
        <f t="shared" si="318"/>
        <v>0</v>
      </c>
      <c r="GJ608" s="39">
        <f t="shared" si="304"/>
        <v>5038998</v>
      </c>
      <c r="GK608" s="39"/>
      <c r="GL608" s="39">
        <f t="shared" si="319"/>
        <v>0</v>
      </c>
      <c r="GM608" s="39"/>
      <c r="GN608" s="39">
        <f t="shared" si="324"/>
        <v>0</v>
      </c>
      <c r="GO608" s="40">
        <f t="shared" si="320"/>
        <v>957410</v>
      </c>
      <c r="GP608" s="40">
        <f t="shared" si="321"/>
        <v>5996408</v>
      </c>
      <c r="GQ608" s="40">
        <f t="shared" si="322"/>
        <v>5996408</v>
      </c>
      <c r="GR608" s="39" t="str">
        <f>IFERROR(VLOOKUP(CONCATENATE(C608,R608,S608),'Clientes Afectados'!$L$4:$M$249,2,0),"NO")</f>
        <v>NO</v>
      </c>
      <c r="GS608" s="64">
        <f t="shared" si="323"/>
        <v>33</v>
      </c>
      <c r="GT608" s="39" t="e">
        <f>+IF(GS608&gt;#REF!,"SI","NO")</f>
        <v>#REF!</v>
      </c>
    </row>
    <row r="609" spans="1:202" x14ac:dyDescent="0.25">
      <c r="A609" s="35">
        <v>42675</v>
      </c>
      <c r="B609" s="36">
        <v>1594986</v>
      </c>
      <c r="C609" s="36">
        <v>2797207</v>
      </c>
      <c r="D609" s="36">
        <v>2797207</v>
      </c>
      <c r="E609" s="37" t="s">
        <v>282</v>
      </c>
      <c r="F609" s="37" t="s">
        <v>305</v>
      </c>
      <c r="G609" s="37" t="s">
        <v>284</v>
      </c>
      <c r="H609" s="85" t="s">
        <v>285</v>
      </c>
      <c r="I609" s="37" t="s">
        <v>286</v>
      </c>
      <c r="J609" s="37" t="s">
        <v>233</v>
      </c>
      <c r="K609" s="37" t="s">
        <v>234</v>
      </c>
      <c r="L609" s="37" t="s">
        <v>235</v>
      </c>
      <c r="M609" s="37" t="s">
        <v>245</v>
      </c>
      <c r="N609" s="37" t="s">
        <v>246</v>
      </c>
      <c r="O609" s="37" t="s">
        <v>246</v>
      </c>
      <c r="P609" s="37" t="s">
        <v>281</v>
      </c>
      <c r="Q609" s="37" t="s">
        <v>240</v>
      </c>
      <c r="R609" s="38">
        <v>42648</v>
      </c>
      <c r="S609" s="38">
        <v>42681</v>
      </c>
      <c r="T609" s="38">
        <v>42682</v>
      </c>
      <c r="U609" s="36">
        <v>185300132</v>
      </c>
      <c r="V609" s="36">
        <v>3513</v>
      </c>
      <c r="W609" s="36">
        <v>0</v>
      </c>
      <c r="X609" s="36">
        <v>1020</v>
      </c>
      <c r="Y609" s="36">
        <v>0</v>
      </c>
      <c r="Z609" s="36">
        <v>0</v>
      </c>
      <c r="AA609" s="36">
        <v>0</v>
      </c>
      <c r="AB609" s="36">
        <v>0</v>
      </c>
      <c r="AC609" s="36">
        <v>0</v>
      </c>
      <c r="AD609" s="36">
        <v>45</v>
      </c>
      <c r="AE609" s="36">
        <v>44</v>
      </c>
      <c r="AF609" s="36">
        <v>44</v>
      </c>
      <c r="AG609" s="36">
        <v>43</v>
      </c>
      <c r="AH609" s="36">
        <v>0</v>
      </c>
      <c r="AI609" s="36">
        <v>1258</v>
      </c>
      <c r="AJ609" s="36">
        <v>0</v>
      </c>
      <c r="AK609" s="36">
        <v>265453</v>
      </c>
      <c r="AL609" s="36">
        <v>0</v>
      </c>
      <c r="AM609" s="36">
        <v>0</v>
      </c>
      <c r="AN609" s="36">
        <v>0</v>
      </c>
      <c r="AO609" s="36">
        <v>0</v>
      </c>
      <c r="AP609" s="36">
        <v>0</v>
      </c>
      <c r="AQ609" s="36">
        <v>0</v>
      </c>
      <c r="AR609" s="36">
        <v>0</v>
      </c>
      <c r="AS609" s="36">
        <v>0</v>
      </c>
      <c r="AT609" s="36">
        <v>5197</v>
      </c>
      <c r="AU609" s="36">
        <v>0</v>
      </c>
      <c r="AV609" s="36">
        <v>0</v>
      </c>
      <c r="AW609" s="36">
        <v>0</v>
      </c>
      <c r="AX609" s="36">
        <v>0</v>
      </c>
      <c r="AY609" s="36">
        <v>84947</v>
      </c>
      <c r="AZ609" s="36">
        <v>372691</v>
      </c>
      <c r="BA609" s="36">
        <v>0</v>
      </c>
      <c r="BB609" s="36">
        <v>0</v>
      </c>
      <c r="BC609" s="36">
        <v>0</v>
      </c>
      <c r="BD609" s="36">
        <v>0</v>
      </c>
      <c r="BE609" s="36">
        <v>0</v>
      </c>
      <c r="BF609" s="36">
        <v>0</v>
      </c>
      <c r="BG609" s="36">
        <v>0</v>
      </c>
      <c r="BH609" s="36">
        <v>0</v>
      </c>
      <c r="BI609" s="36">
        <v>0</v>
      </c>
      <c r="BJ609" s="36">
        <v>0</v>
      </c>
      <c r="BK609" s="36">
        <v>0</v>
      </c>
      <c r="BL609" s="36">
        <v>0</v>
      </c>
      <c r="BM609" s="36">
        <v>0</v>
      </c>
      <c r="BN609" s="36">
        <v>0</v>
      </c>
      <c r="BO609" s="36">
        <v>0</v>
      </c>
      <c r="BP609" s="36">
        <v>0</v>
      </c>
      <c r="BQ609" s="36">
        <v>0</v>
      </c>
      <c r="BR609" s="36">
        <v>0</v>
      </c>
      <c r="BS609" s="36">
        <v>0</v>
      </c>
      <c r="BT609" s="36">
        <v>0</v>
      </c>
      <c r="BU609" s="36">
        <v>0</v>
      </c>
      <c r="BV609" s="36">
        <v>0</v>
      </c>
      <c r="BW609" s="36">
        <v>0</v>
      </c>
      <c r="BX609" s="36">
        <v>0</v>
      </c>
      <c r="BY609" s="36">
        <v>0</v>
      </c>
      <c r="BZ609" s="36">
        <v>0</v>
      </c>
      <c r="CA609" s="36">
        <v>0</v>
      </c>
      <c r="CB609" s="36">
        <v>0</v>
      </c>
      <c r="CC609" s="36">
        <v>0</v>
      </c>
      <c r="CD609" s="36">
        <v>613064</v>
      </c>
      <c r="CE609" s="36">
        <v>729546</v>
      </c>
      <c r="CF609" s="36">
        <v>0</v>
      </c>
      <c r="CG609" s="36">
        <v>116482</v>
      </c>
      <c r="CH609" s="36">
        <v>0</v>
      </c>
      <c r="CI609" s="36">
        <v>0</v>
      </c>
      <c r="CJ609" s="36">
        <v>0</v>
      </c>
      <c r="CK609" s="36">
        <v>0</v>
      </c>
      <c r="CL609" s="36">
        <v>116482</v>
      </c>
      <c r="CM609" s="36">
        <v>-729546</v>
      </c>
      <c r="CN609" s="36">
        <v>0</v>
      </c>
      <c r="CO609" s="36">
        <v>0</v>
      </c>
      <c r="CP609" s="36">
        <v>0</v>
      </c>
      <c r="CQ609" s="36">
        <v>0</v>
      </c>
      <c r="CR609" s="36">
        <v>0</v>
      </c>
      <c r="CS609" s="36">
        <v>0</v>
      </c>
      <c r="CT609" s="36">
        <v>0</v>
      </c>
      <c r="CU609" s="36">
        <v>0</v>
      </c>
      <c r="CV609" s="36">
        <v>0</v>
      </c>
      <c r="CW609" s="36">
        <v>0</v>
      </c>
      <c r="CX609" s="36">
        <v>0</v>
      </c>
      <c r="CY609" s="36">
        <v>0</v>
      </c>
      <c r="CZ609" s="36">
        <v>0</v>
      </c>
      <c r="DA609" s="36">
        <v>0</v>
      </c>
      <c r="DB609" s="36">
        <v>0</v>
      </c>
      <c r="DC609" s="36">
        <v>0</v>
      </c>
      <c r="DD609" s="36">
        <v>0</v>
      </c>
      <c r="DE609" s="36">
        <v>-729546</v>
      </c>
      <c r="DF609" s="36">
        <v>0</v>
      </c>
      <c r="DG609" s="36">
        <v>0</v>
      </c>
      <c r="DH609" s="36">
        <v>0</v>
      </c>
      <c r="DI609" s="36">
        <v>0</v>
      </c>
      <c r="DJ609" s="36">
        <v>0</v>
      </c>
      <c r="DK609" s="36">
        <v>0</v>
      </c>
      <c r="DL609" s="36">
        <v>0</v>
      </c>
      <c r="DM609" s="36">
        <v>0</v>
      </c>
      <c r="DN609" s="36">
        <v>0</v>
      </c>
      <c r="DO609" s="36">
        <v>0</v>
      </c>
      <c r="DP609" s="36">
        <v>0</v>
      </c>
      <c r="DQ609" s="36">
        <v>0</v>
      </c>
      <c r="DR609" s="36">
        <v>0</v>
      </c>
      <c r="DS609" s="36">
        <v>0</v>
      </c>
      <c r="DT609" s="36">
        <v>0</v>
      </c>
      <c r="DU609" s="36">
        <v>0</v>
      </c>
      <c r="DV609" s="36">
        <v>0</v>
      </c>
      <c r="DW609" s="36">
        <v>0</v>
      </c>
      <c r="DX609" s="36">
        <v>0</v>
      </c>
      <c r="DY609" s="36">
        <v>0</v>
      </c>
      <c r="DZ609" s="36">
        <v>0</v>
      </c>
      <c r="EA609" s="36">
        <v>0</v>
      </c>
      <c r="EB609" s="36">
        <v>0</v>
      </c>
      <c r="EC609" s="36">
        <v>0</v>
      </c>
      <c r="ED609" s="36">
        <v>0</v>
      </c>
      <c r="EE609" s="36">
        <v>0</v>
      </c>
      <c r="EF609" s="36">
        <v>0</v>
      </c>
      <c r="EG609" s="36">
        <v>0</v>
      </c>
      <c r="EH609" s="36">
        <v>0</v>
      </c>
      <c r="EI609" s="36">
        <v>0</v>
      </c>
      <c r="EJ609" s="36">
        <v>0</v>
      </c>
      <c r="EK609" s="36">
        <v>0</v>
      </c>
      <c r="EL609" s="36">
        <v>0</v>
      </c>
      <c r="EM609" s="36">
        <v>0</v>
      </c>
      <c r="EN609" s="36">
        <v>0</v>
      </c>
      <c r="EO609" s="36">
        <v>0</v>
      </c>
      <c r="EP609" s="36">
        <v>0</v>
      </c>
      <c r="EQ609" s="36">
        <v>0</v>
      </c>
      <c r="ER609" s="36">
        <v>0</v>
      </c>
      <c r="ES609" s="36">
        <v>0</v>
      </c>
      <c r="ET609" s="36">
        <v>0</v>
      </c>
      <c r="EU609" s="36">
        <v>0</v>
      </c>
      <c r="EV609" s="36">
        <v>0</v>
      </c>
      <c r="EW609" s="36">
        <v>0</v>
      </c>
      <c r="EX609" s="36">
        <v>0</v>
      </c>
      <c r="EY609" s="36">
        <v>0</v>
      </c>
      <c r="EZ609" s="36">
        <v>0</v>
      </c>
      <c r="FA609" s="36">
        <v>0</v>
      </c>
      <c r="FB609" s="36">
        <v>0</v>
      </c>
      <c r="FC609" s="36">
        <v>0</v>
      </c>
      <c r="FD609" s="36">
        <v>0</v>
      </c>
      <c r="FE609" s="36">
        <v>0</v>
      </c>
      <c r="FF609" s="36">
        <v>0</v>
      </c>
      <c r="FG609" s="36">
        <v>0</v>
      </c>
      <c r="FH609" s="36">
        <v>0</v>
      </c>
      <c r="FI609" s="36">
        <v>0</v>
      </c>
      <c r="FJ609" s="36">
        <v>0</v>
      </c>
      <c r="FK609" s="36">
        <v>0</v>
      </c>
      <c r="FL609" s="36">
        <v>0</v>
      </c>
      <c r="FM609" s="36">
        <v>0</v>
      </c>
      <c r="FN609" s="36">
        <v>0</v>
      </c>
      <c r="FO609" s="36">
        <v>0</v>
      </c>
      <c r="FP609" s="36">
        <v>0</v>
      </c>
      <c r="FQ609" s="36">
        <v>116482</v>
      </c>
      <c r="FR609" s="36">
        <v>0</v>
      </c>
      <c r="FS609" s="37"/>
      <c r="FT609" s="39">
        <f t="shared" si="305"/>
        <v>0</v>
      </c>
      <c r="FU609" s="39">
        <f t="shared" si="306"/>
        <v>1057</v>
      </c>
      <c r="FV609" s="39">
        <f t="shared" si="307"/>
        <v>0</v>
      </c>
      <c r="FW609" s="39">
        <f t="shared" si="308"/>
        <v>223070</v>
      </c>
      <c r="FX609" s="39">
        <f t="shared" si="309"/>
        <v>0</v>
      </c>
      <c r="FY609" s="39">
        <f t="shared" si="310"/>
        <v>4367</v>
      </c>
      <c r="FZ609" s="39">
        <f t="shared" si="311"/>
        <v>0</v>
      </c>
      <c r="GA609" s="39">
        <f t="shared" si="312"/>
        <v>71384</v>
      </c>
      <c r="GB609" s="39">
        <f t="shared" si="313"/>
        <v>313186</v>
      </c>
      <c r="GC609" s="39">
        <f t="shared" si="314"/>
        <v>0</v>
      </c>
      <c r="GD609" s="39">
        <f t="shared" si="315"/>
        <v>0</v>
      </c>
      <c r="GE609" s="39">
        <f t="shared" si="316"/>
        <v>0</v>
      </c>
      <c r="GF609" s="39">
        <f t="shared" si="303"/>
        <v>0</v>
      </c>
      <c r="GG609" s="39"/>
      <c r="GH609" s="39">
        <f t="shared" si="317"/>
        <v>0</v>
      </c>
      <c r="GI609" s="39">
        <f t="shared" si="318"/>
        <v>0</v>
      </c>
      <c r="GJ609" s="39">
        <f t="shared" si="304"/>
        <v>613064</v>
      </c>
      <c r="GK609" s="39"/>
      <c r="GL609" s="39">
        <f t="shared" si="319"/>
        <v>0</v>
      </c>
      <c r="GM609" s="39"/>
      <c r="GN609" s="39">
        <f t="shared" si="324"/>
        <v>0</v>
      </c>
      <c r="GO609" s="40">
        <f t="shared" si="320"/>
        <v>116482</v>
      </c>
      <c r="GP609" s="40">
        <f t="shared" si="321"/>
        <v>729546</v>
      </c>
      <c r="GQ609" s="40">
        <f t="shared" si="322"/>
        <v>729546</v>
      </c>
      <c r="GR609" s="39" t="str">
        <f>IFERROR(VLOOKUP(CONCATENATE(C609,R609,S609),'Clientes Afectados'!$L$4:$M$249,2,0),"NO")</f>
        <v>NO</v>
      </c>
      <c r="GS609" s="64">
        <f t="shared" si="323"/>
        <v>33</v>
      </c>
      <c r="GT609" s="39" t="e">
        <f>+IF(GS609&gt;#REF!,"SI","NO")</f>
        <v>#REF!</v>
      </c>
    </row>
    <row r="610" spans="1:202" x14ac:dyDescent="0.25">
      <c r="A610" s="35">
        <v>42644</v>
      </c>
      <c r="B610" s="36">
        <v>1594986</v>
      </c>
      <c r="C610" s="36">
        <v>532954</v>
      </c>
      <c r="D610" s="36">
        <v>532954</v>
      </c>
      <c r="E610" s="37" t="s">
        <v>342</v>
      </c>
      <c r="F610" s="37" t="s">
        <v>229</v>
      </c>
      <c r="G610" s="37" t="s">
        <v>309</v>
      </c>
      <c r="H610" s="85" t="s">
        <v>231</v>
      </c>
      <c r="I610" s="37" t="s">
        <v>310</v>
      </c>
      <c r="J610" s="37" t="s">
        <v>233</v>
      </c>
      <c r="K610" s="37" t="s">
        <v>234</v>
      </c>
      <c r="L610" s="37" t="s">
        <v>235</v>
      </c>
      <c r="M610" s="37" t="s">
        <v>311</v>
      </c>
      <c r="N610" s="37" t="s">
        <v>236</v>
      </c>
      <c r="O610" s="37" t="s">
        <v>236</v>
      </c>
      <c r="P610" s="37" t="s">
        <v>239</v>
      </c>
      <c r="Q610" s="37" t="s">
        <v>240</v>
      </c>
      <c r="R610" s="38">
        <v>42618</v>
      </c>
      <c r="S610" s="38">
        <v>42648</v>
      </c>
      <c r="T610" s="38">
        <v>42650</v>
      </c>
      <c r="U610" s="36">
        <v>183681196</v>
      </c>
      <c r="V610" s="36">
        <v>53037</v>
      </c>
      <c r="W610" s="36">
        <v>0</v>
      </c>
      <c r="X610" s="36">
        <v>12509</v>
      </c>
      <c r="Y610" s="36">
        <v>0</v>
      </c>
      <c r="Z610" s="36">
        <v>0</v>
      </c>
      <c r="AA610" s="36">
        <v>0</v>
      </c>
      <c r="AB610" s="36">
        <v>0</v>
      </c>
      <c r="AC610" s="36">
        <v>0</v>
      </c>
      <c r="AD610" s="36">
        <v>163</v>
      </c>
      <c r="AE610" s="36">
        <v>259</v>
      </c>
      <c r="AF610" s="36">
        <v>162</v>
      </c>
      <c r="AG610" s="36">
        <v>169</v>
      </c>
      <c r="AH610" s="36">
        <v>119525</v>
      </c>
      <c r="AI610" s="36">
        <v>1259</v>
      </c>
      <c r="AJ610" s="36">
        <v>0</v>
      </c>
      <c r="AK610" s="36">
        <v>3803384</v>
      </c>
      <c r="AL610" s="36">
        <v>0</v>
      </c>
      <c r="AM610" s="36">
        <v>0</v>
      </c>
      <c r="AN610" s="36">
        <v>0</v>
      </c>
      <c r="AO610" s="36">
        <v>0</v>
      </c>
      <c r="AP610" s="36">
        <v>0</v>
      </c>
      <c r="AQ610" s="36">
        <v>0</v>
      </c>
      <c r="AR610" s="36">
        <v>0</v>
      </c>
      <c r="AS610" s="36">
        <v>0</v>
      </c>
      <c r="AT610" s="36">
        <v>78451</v>
      </c>
      <c r="AU610" s="36">
        <v>0</v>
      </c>
      <c r="AV610" s="36">
        <v>0</v>
      </c>
      <c r="AW610" s="36">
        <v>0</v>
      </c>
      <c r="AX610" s="36">
        <v>0</v>
      </c>
      <c r="AY610" s="36">
        <v>159397</v>
      </c>
      <c r="AZ610" s="36">
        <v>974660</v>
      </c>
      <c r="BA610" s="36">
        <v>0</v>
      </c>
      <c r="BB610" s="36">
        <v>0</v>
      </c>
      <c r="BC610" s="36">
        <v>0</v>
      </c>
      <c r="BD610" s="36">
        <v>0</v>
      </c>
      <c r="BE610" s="36">
        <v>0</v>
      </c>
      <c r="BF610" s="36">
        <v>0</v>
      </c>
      <c r="BG610" s="36">
        <v>0</v>
      </c>
      <c r="BH610" s="36">
        <v>0</v>
      </c>
      <c r="BI610" s="36">
        <v>0</v>
      </c>
      <c r="BJ610" s="36">
        <v>0</v>
      </c>
      <c r="BK610" s="36">
        <v>0</v>
      </c>
      <c r="BL610" s="36">
        <v>0</v>
      </c>
      <c r="BM610" s="36">
        <v>0</v>
      </c>
      <c r="BN610" s="36">
        <v>0</v>
      </c>
      <c r="BO610" s="36">
        <v>0</v>
      </c>
      <c r="BP610" s="36">
        <v>0</v>
      </c>
      <c r="BQ610" s="36">
        <v>0</v>
      </c>
      <c r="BR610" s="36">
        <v>0</v>
      </c>
      <c r="BS610" s="36">
        <v>0</v>
      </c>
      <c r="BT610" s="36">
        <v>0</v>
      </c>
      <c r="BU610" s="36">
        <v>0</v>
      </c>
      <c r="BV610" s="36">
        <v>0</v>
      </c>
      <c r="BW610" s="36">
        <v>0</v>
      </c>
      <c r="BX610" s="36">
        <v>0</v>
      </c>
      <c r="BY610" s="36">
        <v>0</v>
      </c>
      <c r="BZ610" s="36">
        <v>63154</v>
      </c>
      <c r="CA610" s="36">
        <v>946</v>
      </c>
      <c r="CB610" s="36">
        <v>0</v>
      </c>
      <c r="CC610" s="36">
        <v>0</v>
      </c>
      <c r="CD610" s="36">
        <v>4370400</v>
      </c>
      <c r="CE610" s="36">
        <v>5200776</v>
      </c>
      <c r="CF610" s="36">
        <v>0</v>
      </c>
      <c r="CG610" s="36">
        <v>830376</v>
      </c>
      <c r="CH610" s="36">
        <v>0</v>
      </c>
      <c r="CI610" s="36">
        <v>0</v>
      </c>
      <c r="CJ610" s="36">
        <v>0</v>
      </c>
      <c r="CK610" s="36">
        <v>0</v>
      </c>
      <c r="CL610" s="36">
        <v>830376</v>
      </c>
      <c r="CM610" s="36">
        <v>-5200776</v>
      </c>
      <c r="CN610" s="36">
        <v>0</v>
      </c>
      <c r="CO610" s="36">
        <v>0</v>
      </c>
      <c r="CP610" s="36">
        <v>0</v>
      </c>
      <c r="CQ610" s="36">
        <v>0</v>
      </c>
      <c r="CR610" s="36">
        <v>0</v>
      </c>
      <c r="CS610" s="36">
        <v>0</v>
      </c>
      <c r="CT610" s="36">
        <v>0</v>
      </c>
      <c r="CU610" s="36">
        <v>0</v>
      </c>
      <c r="CV610" s="36">
        <v>0</v>
      </c>
      <c r="CW610" s="36">
        <v>0</v>
      </c>
      <c r="CX610" s="36">
        <v>0</v>
      </c>
      <c r="CY610" s="36">
        <v>0</v>
      </c>
      <c r="CZ610" s="36">
        <v>0</v>
      </c>
      <c r="DA610" s="36">
        <v>0</v>
      </c>
      <c r="DB610" s="36">
        <v>0</v>
      </c>
      <c r="DC610" s="36">
        <v>0</v>
      </c>
      <c r="DD610" s="36">
        <v>0</v>
      </c>
      <c r="DE610" s="36">
        <v>-5200776</v>
      </c>
      <c r="DF610" s="36">
        <v>0</v>
      </c>
      <c r="DG610" s="36">
        <v>0</v>
      </c>
      <c r="DH610" s="36">
        <v>0</v>
      </c>
      <c r="DI610" s="36">
        <v>0</v>
      </c>
      <c r="DJ610" s="36">
        <v>0</v>
      </c>
      <c r="DK610" s="36">
        <v>0</v>
      </c>
      <c r="DL610" s="36">
        <v>0</v>
      </c>
      <c r="DM610" s="36">
        <v>0</v>
      </c>
      <c r="DN610" s="36">
        <v>0</v>
      </c>
      <c r="DO610" s="36">
        <v>0</v>
      </c>
      <c r="DP610" s="36">
        <v>0</v>
      </c>
      <c r="DQ610" s="36">
        <v>0</v>
      </c>
      <c r="DR610" s="36">
        <v>0</v>
      </c>
      <c r="DS610" s="36">
        <v>0</v>
      </c>
      <c r="DT610" s="36">
        <v>0</v>
      </c>
      <c r="DU610" s="36">
        <v>0</v>
      </c>
      <c r="DV610" s="36">
        <v>0</v>
      </c>
      <c r="DW610" s="36">
        <v>0</v>
      </c>
      <c r="DX610" s="36">
        <v>0</v>
      </c>
      <c r="DY610" s="36">
        <v>0</v>
      </c>
      <c r="DZ610" s="36">
        <v>0</v>
      </c>
      <c r="EA610" s="36">
        <v>0</v>
      </c>
      <c r="EB610" s="36">
        <v>0</v>
      </c>
      <c r="EC610" s="36">
        <v>0</v>
      </c>
      <c r="ED610" s="36">
        <v>0</v>
      </c>
      <c r="EE610" s="36">
        <v>0</v>
      </c>
      <c r="EF610" s="36">
        <v>0</v>
      </c>
      <c r="EG610" s="36">
        <v>0</v>
      </c>
      <c r="EH610" s="36">
        <v>0</v>
      </c>
      <c r="EI610" s="36">
        <v>0</v>
      </c>
      <c r="EJ610" s="36">
        <v>0</v>
      </c>
      <c r="EK610" s="36">
        <v>0</v>
      </c>
      <c r="EL610" s="36">
        <v>0</v>
      </c>
      <c r="EM610" s="36">
        <v>0</v>
      </c>
      <c r="EN610" s="36">
        <v>0</v>
      </c>
      <c r="EO610" s="36">
        <v>0</v>
      </c>
      <c r="EP610" s="36">
        <v>0</v>
      </c>
      <c r="EQ610" s="36">
        <v>0</v>
      </c>
      <c r="ER610" s="36">
        <v>0</v>
      </c>
      <c r="ES610" s="36">
        <v>0</v>
      </c>
      <c r="ET610" s="36">
        <v>0</v>
      </c>
      <c r="EU610" s="36">
        <v>0</v>
      </c>
      <c r="EV610" s="36">
        <v>0</v>
      </c>
      <c r="EW610" s="36">
        <v>0</v>
      </c>
      <c r="EX610" s="36">
        <v>0</v>
      </c>
      <c r="EY610" s="36">
        <v>0</v>
      </c>
      <c r="EZ610" s="36">
        <v>0</v>
      </c>
      <c r="FA610" s="36">
        <v>0</v>
      </c>
      <c r="FB610" s="36">
        <v>0</v>
      </c>
      <c r="FC610" s="36">
        <v>0</v>
      </c>
      <c r="FD610" s="36">
        <v>0</v>
      </c>
      <c r="FE610" s="36">
        <v>0</v>
      </c>
      <c r="FF610" s="36">
        <v>0</v>
      </c>
      <c r="FG610" s="36">
        <v>0</v>
      </c>
      <c r="FH610" s="36">
        <v>0</v>
      </c>
      <c r="FI610" s="36">
        <v>0</v>
      </c>
      <c r="FJ610" s="36">
        <v>0</v>
      </c>
      <c r="FK610" s="36">
        <v>0</v>
      </c>
      <c r="FL610" s="36">
        <v>0</v>
      </c>
      <c r="FM610" s="36">
        <v>0</v>
      </c>
      <c r="FN610" s="36">
        <v>0</v>
      </c>
      <c r="FO610" s="36">
        <v>0</v>
      </c>
      <c r="FP610" s="36">
        <v>0</v>
      </c>
      <c r="FQ610" s="36">
        <v>830376</v>
      </c>
      <c r="FR610" s="36">
        <v>0</v>
      </c>
      <c r="FS610" s="37"/>
      <c r="FT610" s="39">
        <f t="shared" si="305"/>
        <v>100441</v>
      </c>
      <c r="FU610" s="39">
        <f t="shared" si="306"/>
        <v>1058</v>
      </c>
      <c r="FV610" s="39">
        <f t="shared" si="307"/>
        <v>0</v>
      </c>
      <c r="FW610" s="39">
        <f t="shared" si="308"/>
        <v>3196121</v>
      </c>
      <c r="FX610" s="39">
        <f t="shared" si="309"/>
        <v>0</v>
      </c>
      <c r="FY610" s="39">
        <f t="shared" si="310"/>
        <v>65925</v>
      </c>
      <c r="FZ610" s="39">
        <f t="shared" si="311"/>
        <v>0</v>
      </c>
      <c r="GA610" s="39">
        <f t="shared" si="312"/>
        <v>133947</v>
      </c>
      <c r="GB610" s="39">
        <f t="shared" si="313"/>
        <v>819042</v>
      </c>
      <c r="GC610" s="39">
        <f t="shared" si="314"/>
        <v>0</v>
      </c>
      <c r="GD610" s="39">
        <f t="shared" si="315"/>
        <v>0</v>
      </c>
      <c r="GE610" s="39">
        <f t="shared" si="316"/>
        <v>0</v>
      </c>
      <c r="GF610" s="39">
        <f t="shared" si="303"/>
        <v>0</v>
      </c>
      <c r="GG610" s="39"/>
      <c r="GH610" s="39">
        <f t="shared" si="317"/>
        <v>0</v>
      </c>
      <c r="GI610" s="39">
        <f t="shared" si="318"/>
        <v>0</v>
      </c>
      <c r="GJ610" s="39">
        <f t="shared" si="304"/>
        <v>4316534</v>
      </c>
      <c r="GK610" s="39"/>
      <c r="GL610" s="39">
        <f t="shared" si="319"/>
        <v>0</v>
      </c>
      <c r="GM610" s="39"/>
      <c r="GN610" s="39">
        <f t="shared" si="324"/>
        <v>0</v>
      </c>
      <c r="GO610" s="40">
        <f t="shared" si="320"/>
        <v>820141</v>
      </c>
      <c r="GP610" s="40">
        <f t="shared" si="321"/>
        <v>5136675</v>
      </c>
      <c r="GQ610" s="40">
        <f t="shared" si="322"/>
        <v>5136675</v>
      </c>
      <c r="GR610" s="39" t="str">
        <f>IFERROR(VLOOKUP(CONCATENATE(C610,R610,S610),'Clientes Afectados'!$L$4:$M$249,2,0),"NO")</f>
        <v>NO</v>
      </c>
      <c r="GS610" s="64">
        <f t="shared" si="323"/>
        <v>30</v>
      </c>
      <c r="GT610" s="39" t="e">
        <f>+IF(GS610&gt;#REF!,"SI","NO")</f>
        <v>#REF!</v>
      </c>
    </row>
    <row r="611" spans="1:202" x14ac:dyDescent="0.25">
      <c r="A611" s="35">
        <v>42644</v>
      </c>
      <c r="B611" s="36">
        <v>1594986</v>
      </c>
      <c r="C611" s="36">
        <v>532986</v>
      </c>
      <c r="D611" s="36">
        <v>532986</v>
      </c>
      <c r="E611" s="37" t="s">
        <v>343</v>
      </c>
      <c r="F611" s="37" t="s">
        <v>258</v>
      </c>
      <c r="G611" s="37" t="s">
        <v>313</v>
      </c>
      <c r="H611" s="85" t="s">
        <v>231</v>
      </c>
      <c r="I611" s="37" t="s">
        <v>262</v>
      </c>
      <c r="J611" s="37" t="s">
        <v>233</v>
      </c>
      <c r="K611" s="37" t="s">
        <v>234</v>
      </c>
      <c r="L611" s="37" t="s">
        <v>235</v>
      </c>
      <c r="M611" s="37" t="s">
        <v>245</v>
      </c>
      <c r="N611" s="37" t="s">
        <v>246</v>
      </c>
      <c r="O611" s="37" t="s">
        <v>246</v>
      </c>
      <c r="P611" s="37" t="s">
        <v>239</v>
      </c>
      <c r="Q611" s="37" t="s">
        <v>240</v>
      </c>
      <c r="R611" s="38">
        <v>42618</v>
      </c>
      <c r="S611" s="38">
        <v>42648</v>
      </c>
      <c r="T611" s="38">
        <v>42650</v>
      </c>
      <c r="U611" s="36">
        <v>183681196</v>
      </c>
      <c r="V611" s="36">
        <v>119655</v>
      </c>
      <c r="W611" s="36">
        <v>0</v>
      </c>
      <c r="X611" s="36">
        <v>44199</v>
      </c>
      <c r="Y611" s="36">
        <v>0</v>
      </c>
      <c r="Z611" s="36">
        <v>0</v>
      </c>
      <c r="AA611" s="36">
        <v>0</v>
      </c>
      <c r="AB611" s="36">
        <v>0</v>
      </c>
      <c r="AC611" s="36">
        <v>0</v>
      </c>
      <c r="AD611" s="36">
        <v>296</v>
      </c>
      <c r="AE611" s="36">
        <v>321</v>
      </c>
      <c r="AF611" s="36">
        <v>214</v>
      </c>
      <c r="AG611" s="36">
        <v>236</v>
      </c>
      <c r="AH611" s="36">
        <v>64354</v>
      </c>
      <c r="AI611" s="36">
        <v>1259</v>
      </c>
      <c r="AJ611" s="36">
        <v>0</v>
      </c>
      <c r="AK611" s="36">
        <v>8580688</v>
      </c>
      <c r="AL611" s="36">
        <v>0</v>
      </c>
      <c r="AM611" s="36">
        <v>0</v>
      </c>
      <c r="AN611" s="36">
        <v>0</v>
      </c>
      <c r="AO611" s="36">
        <v>0</v>
      </c>
      <c r="AP611" s="36">
        <v>0</v>
      </c>
      <c r="AQ611" s="36">
        <v>0</v>
      </c>
      <c r="AR611" s="36">
        <v>0</v>
      </c>
      <c r="AS611" s="36">
        <v>0</v>
      </c>
      <c r="AT611" s="36">
        <v>176990</v>
      </c>
      <c r="AU611" s="36">
        <v>0</v>
      </c>
      <c r="AV611" s="36">
        <v>0</v>
      </c>
      <c r="AW611" s="36">
        <v>0</v>
      </c>
      <c r="AX611" s="36">
        <v>0</v>
      </c>
      <c r="AY611" s="36">
        <v>197172</v>
      </c>
      <c r="AZ611" s="36">
        <v>1354684</v>
      </c>
      <c r="BA611" s="36">
        <v>0</v>
      </c>
      <c r="BB611" s="36">
        <v>0</v>
      </c>
      <c r="BC611" s="36">
        <v>0</v>
      </c>
      <c r="BD611" s="36">
        <v>0</v>
      </c>
      <c r="BE611" s="36">
        <v>0</v>
      </c>
      <c r="BF611" s="36">
        <v>0</v>
      </c>
      <c r="BG611" s="36">
        <v>0</v>
      </c>
      <c r="BH611" s="36">
        <v>0</v>
      </c>
      <c r="BI611" s="36">
        <v>0</v>
      </c>
      <c r="BJ611" s="36">
        <v>0</v>
      </c>
      <c r="BK611" s="36">
        <v>0</v>
      </c>
      <c r="BL611" s="36">
        <v>0</v>
      </c>
      <c r="BM611" s="36">
        <v>0</v>
      </c>
      <c r="BN611" s="36">
        <v>0</v>
      </c>
      <c r="BO611" s="36">
        <v>0</v>
      </c>
      <c r="BP611" s="36">
        <v>0</v>
      </c>
      <c r="BQ611" s="36">
        <v>0</v>
      </c>
      <c r="BR611" s="36">
        <v>0</v>
      </c>
      <c r="BS611" s="36">
        <v>0</v>
      </c>
      <c r="BT611" s="36">
        <v>0</v>
      </c>
      <c r="BU611" s="36">
        <v>0</v>
      </c>
      <c r="BV611" s="36">
        <v>0</v>
      </c>
      <c r="BW611" s="36">
        <v>0</v>
      </c>
      <c r="BX611" s="36">
        <v>0</v>
      </c>
      <c r="BY611" s="36">
        <v>0</v>
      </c>
      <c r="BZ611" s="36">
        <v>188797</v>
      </c>
      <c r="CA611" s="36">
        <v>2982</v>
      </c>
      <c r="CB611" s="36">
        <v>0</v>
      </c>
      <c r="CC611" s="36">
        <v>0</v>
      </c>
      <c r="CD611" s="36">
        <v>8879770</v>
      </c>
      <c r="CE611" s="36">
        <v>10566926</v>
      </c>
      <c r="CF611" s="36">
        <v>0</v>
      </c>
      <c r="CG611" s="36">
        <v>1687156</v>
      </c>
      <c r="CH611" s="36">
        <v>0</v>
      </c>
      <c r="CI611" s="36">
        <v>0</v>
      </c>
      <c r="CJ611" s="36">
        <v>0</v>
      </c>
      <c r="CK611" s="36">
        <v>0</v>
      </c>
      <c r="CL611" s="36">
        <v>1687156</v>
      </c>
      <c r="CM611" s="36">
        <v>-10566926</v>
      </c>
      <c r="CN611" s="36">
        <v>0</v>
      </c>
      <c r="CO611" s="36">
        <v>0</v>
      </c>
      <c r="CP611" s="36">
        <v>0</v>
      </c>
      <c r="CQ611" s="36">
        <v>0</v>
      </c>
      <c r="CR611" s="36">
        <v>0</v>
      </c>
      <c r="CS611" s="36">
        <v>0</v>
      </c>
      <c r="CT611" s="36">
        <v>0</v>
      </c>
      <c r="CU611" s="36">
        <v>0</v>
      </c>
      <c r="CV611" s="36">
        <v>0</v>
      </c>
      <c r="CW611" s="36">
        <v>0</v>
      </c>
      <c r="CX611" s="36">
        <v>0</v>
      </c>
      <c r="CY611" s="36">
        <v>0</v>
      </c>
      <c r="CZ611" s="36">
        <v>0</v>
      </c>
      <c r="DA611" s="36">
        <v>0</v>
      </c>
      <c r="DB611" s="36">
        <v>0</v>
      </c>
      <c r="DC611" s="36">
        <v>0</v>
      </c>
      <c r="DD611" s="36">
        <v>0</v>
      </c>
      <c r="DE611" s="36">
        <v>-10566926</v>
      </c>
      <c r="DF611" s="36">
        <v>0</v>
      </c>
      <c r="DG611" s="36">
        <v>0</v>
      </c>
      <c r="DH611" s="36">
        <v>0</v>
      </c>
      <c r="DI611" s="36">
        <v>0</v>
      </c>
      <c r="DJ611" s="36">
        <v>0</v>
      </c>
      <c r="DK611" s="36">
        <v>0</v>
      </c>
      <c r="DL611" s="36">
        <v>0</v>
      </c>
      <c r="DM611" s="36">
        <v>0</v>
      </c>
      <c r="DN611" s="36">
        <v>0</v>
      </c>
      <c r="DO611" s="36">
        <v>0</v>
      </c>
      <c r="DP611" s="36">
        <v>0</v>
      </c>
      <c r="DQ611" s="36">
        <v>0</v>
      </c>
      <c r="DR611" s="36">
        <v>0</v>
      </c>
      <c r="DS611" s="36">
        <v>0</v>
      </c>
      <c r="DT611" s="36">
        <v>0</v>
      </c>
      <c r="DU611" s="36">
        <v>0</v>
      </c>
      <c r="DV611" s="36">
        <v>0</v>
      </c>
      <c r="DW611" s="36">
        <v>0</v>
      </c>
      <c r="DX611" s="36">
        <v>0</v>
      </c>
      <c r="DY611" s="36">
        <v>0</v>
      </c>
      <c r="DZ611" s="36">
        <v>0</v>
      </c>
      <c r="EA611" s="36">
        <v>0</v>
      </c>
      <c r="EB611" s="36">
        <v>0</v>
      </c>
      <c r="EC611" s="36">
        <v>0</v>
      </c>
      <c r="ED611" s="36">
        <v>0</v>
      </c>
      <c r="EE611" s="36">
        <v>0</v>
      </c>
      <c r="EF611" s="36">
        <v>0</v>
      </c>
      <c r="EG611" s="36">
        <v>0</v>
      </c>
      <c r="EH611" s="36">
        <v>0</v>
      </c>
      <c r="EI611" s="36">
        <v>0</v>
      </c>
      <c r="EJ611" s="36">
        <v>0</v>
      </c>
      <c r="EK611" s="36">
        <v>0</v>
      </c>
      <c r="EL611" s="36">
        <v>0</v>
      </c>
      <c r="EM611" s="36">
        <v>0</v>
      </c>
      <c r="EN611" s="36">
        <v>0</v>
      </c>
      <c r="EO611" s="36">
        <v>0</v>
      </c>
      <c r="EP611" s="36">
        <v>0</v>
      </c>
      <c r="EQ611" s="36">
        <v>0</v>
      </c>
      <c r="ER611" s="36">
        <v>0</v>
      </c>
      <c r="ES611" s="36">
        <v>0</v>
      </c>
      <c r="ET611" s="36">
        <v>0</v>
      </c>
      <c r="EU611" s="36">
        <v>0</v>
      </c>
      <c r="EV611" s="36">
        <v>0</v>
      </c>
      <c r="EW611" s="36">
        <v>0</v>
      </c>
      <c r="EX611" s="36">
        <v>0</v>
      </c>
      <c r="EY611" s="36">
        <v>0</v>
      </c>
      <c r="EZ611" s="36">
        <v>0</v>
      </c>
      <c r="FA611" s="36">
        <v>0</v>
      </c>
      <c r="FB611" s="36">
        <v>0</v>
      </c>
      <c r="FC611" s="36">
        <v>0</v>
      </c>
      <c r="FD611" s="36">
        <v>0</v>
      </c>
      <c r="FE611" s="36">
        <v>0</v>
      </c>
      <c r="FF611" s="36">
        <v>0</v>
      </c>
      <c r="FG611" s="36">
        <v>0</v>
      </c>
      <c r="FH611" s="36">
        <v>0</v>
      </c>
      <c r="FI611" s="36">
        <v>0</v>
      </c>
      <c r="FJ611" s="36">
        <v>0</v>
      </c>
      <c r="FK611" s="36">
        <v>0</v>
      </c>
      <c r="FL611" s="36">
        <v>0</v>
      </c>
      <c r="FM611" s="36">
        <v>0</v>
      </c>
      <c r="FN611" s="36">
        <v>0</v>
      </c>
      <c r="FO611" s="36">
        <v>0</v>
      </c>
      <c r="FP611" s="36">
        <v>0</v>
      </c>
      <c r="FQ611" s="36">
        <v>1687156</v>
      </c>
      <c r="FR611" s="36">
        <v>0</v>
      </c>
      <c r="FS611" s="37"/>
      <c r="FT611" s="39">
        <f t="shared" si="305"/>
        <v>54079</v>
      </c>
      <c r="FU611" s="39">
        <f t="shared" si="306"/>
        <v>1058</v>
      </c>
      <c r="FV611" s="39">
        <f t="shared" si="307"/>
        <v>0</v>
      </c>
      <c r="FW611" s="39">
        <f t="shared" si="308"/>
        <v>7210662</v>
      </c>
      <c r="FX611" s="39">
        <f t="shared" si="309"/>
        <v>0</v>
      </c>
      <c r="FY611" s="39">
        <f t="shared" si="310"/>
        <v>148731</v>
      </c>
      <c r="FZ611" s="39">
        <f t="shared" si="311"/>
        <v>0</v>
      </c>
      <c r="GA611" s="39">
        <f t="shared" si="312"/>
        <v>165691</v>
      </c>
      <c r="GB611" s="39">
        <f t="shared" si="313"/>
        <v>1138390</v>
      </c>
      <c r="GC611" s="39">
        <f t="shared" si="314"/>
        <v>0</v>
      </c>
      <c r="GD611" s="39">
        <f t="shared" si="315"/>
        <v>0</v>
      </c>
      <c r="GE611" s="39">
        <f t="shared" si="316"/>
        <v>0</v>
      </c>
      <c r="GF611" s="39">
        <f t="shared" si="303"/>
        <v>0</v>
      </c>
      <c r="GG611" s="39"/>
      <c r="GH611" s="39">
        <f t="shared" si="317"/>
        <v>0</v>
      </c>
      <c r="GI611" s="39">
        <f t="shared" si="318"/>
        <v>0</v>
      </c>
      <c r="GJ611" s="39">
        <f t="shared" si="304"/>
        <v>8718611</v>
      </c>
      <c r="GK611" s="39"/>
      <c r="GL611" s="39">
        <f t="shared" si="319"/>
        <v>0</v>
      </c>
      <c r="GM611" s="39"/>
      <c r="GN611" s="39">
        <f t="shared" si="324"/>
        <v>0</v>
      </c>
      <c r="GO611" s="40">
        <f t="shared" si="320"/>
        <v>1656536</v>
      </c>
      <c r="GP611" s="40">
        <f t="shared" si="321"/>
        <v>10375147</v>
      </c>
      <c r="GQ611" s="40">
        <f t="shared" si="322"/>
        <v>10375147</v>
      </c>
      <c r="GR611" s="39" t="str">
        <f>IFERROR(VLOOKUP(CONCATENATE(C611,R611,S611),'Clientes Afectados'!$L$4:$M$249,2,0),"NO")</f>
        <v>NO</v>
      </c>
      <c r="GS611" s="64">
        <f t="shared" si="323"/>
        <v>30</v>
      </c>
      <c r="GT611" s="39" t="e">
        <f>+IF(GS611&gt;#REF!,"SI","NO")</f>
        <v>#REF!</v>
      </c>
    </row>
    <row r="612" spans="1:202" x14ac:dyDescent="0.25">
      <c r="A612" s="35">
        <v>42644</v>
      </c>
      <c r="B612" s="36">
        <v>1594986</v>
      </c>
      <c r="C612" s="36">
        <v>532990</v>
      </c>
      <c r="D612" s="36">
        <v>532990</v>
      </c>
      <c r="E612" s="37" t="s">
        <v>344</v>
      </c>
      <c r="F612" s="37" t="s">
        <v>229</v>
      </c>
      <c r="G612" s="37" t="s">
        <v>315</v>
      </c>
      <c r="H612" s="85" t="s">
        <v>231</v>
      </c>
      <c r="I612" s="37" t="s">
        <v>232</v>
      </c>
      <c r="J612" s="37" t="s">
        <v>233</v>
      </c>
      <c r="K612" s="37" t="s">
        <v>234</v>
      </c>
      <c r="L612" s="37" t="s">
        <v>235</v>
      </c>
      <c r="M612" s="37" t="s">
        <v>236</v>
      </c>
      <c r="N612" s="37" t="s">
        <v>316</v>
      </c>
      <c r="O612" s="37" t="s">
        <v>316</v>
      </c>
      <c r="P612" s="37" t="s">
        <v>239</v>
      </c>
      <c r="Q612" s="37" t="s">
        <v>240</v>
      </c>
      <c r="R612" s="38">
        <v>42618</v>
      </c>
      <c r="S612" s="38">
        <v>42648</v>
      </c>
      <c r="T612" s="38">
        <v>42650</v>
      </c>
      <c r="U612" s="36">
        <v>183681196</v>
      </c>
      <c r="V612" s="36">
        <v>133426</v>
      </c>
      <c r="W612" s="36">
        <v>0</v>
      </c>
      <c r="X612" s="36">
        <v>38692</v>
      </c>
      <c r="Y612" s="36">
        <v>0</v>
      </c>
      <c r="Z612" s="36">
        <v>0</v>
      </c>
      <c r="AA612" s="36">
        <v>0</v>
      </c>
      <c r="AB612" s="36">
        <v>0</v>
      </c>
      <c r="AC612" s="36">
        <v>0</v>
      </c>
      <c r="AD612" s="36">
        <v>292</v>
      </c>
      <c r="AE612" s="36">
        <v>328</v>
      </c>
      <c r="AF612" s="36">
        <v>289</v>
      </c>
      <c r="AG612" s="36">
        <v>290</v>
      </c>
      <c r="AH612" s="36">
        <v>119525</v>
      </c>
      <c r="AI612" s="36">
        <v>1259</v>
      </c>
      <c r="AJ612" s="36">
        <v>0</v>
      </c>
      <c r="AK612" s="36">
        <v>9568232</v>
      </c>
      <c r="AL612" s="36">
        <v>0</v>
      </c>
      <c r="AM612" s="36">
        <v>0</v>
      </c>
      <c r="AN612" s="36">
        <v>0</v>
      </c>
      <c r="AO612" s="36">
        <v>0</v>
      </c>
      <c r="AP612" s="36">
        <v>0</v>
      </c>
      <c r="AQ612" s="36">
        <v>0</v>
      </c>
      <c r="AR612" s="36">
        <v>0</v>
      </c>
      <c r="AS612" s="36">
        <v>0</v>
      </c>
      <c r="AT612" s="36">
        <v>197360</v>
      </c>
      <c r="AU612" s="36">
        <v>0</v>
      </c>
      <c r="AV612" s="36">
        <v>0</v>
      </c>
      <c r="AW612" s="36">
        <v>0</v>
      </c>
      <c r="AX612" s="36">
        <v>0</v>
      </c>
      <c r="AY612" s="36">
        <v>201472</v>
      </c>
      <c r="AZ612" s="36">
        <v>1667783</v>
      </c>
      <c r="BA612" s="36">
        <v>0</v>
      </c>
      <c r="BB612" s="36">
        <v>0</v>
      </c>
      <c r="BC612" s="36">
        <v>0</v>
      </c>
      <c r="BD612" s="36">
        <v>0</v>
      </c>
      <c r="BE612" s="36">
        <v>0</v>
      </c>
      <c r="BF612" s="36">
        <v>0</v>
      </c>
      <c r="BG612" s="36">
        <v>0</v>
      </c>
      <c r="BH612" s="36">
        <v>0</v>
      </c>
      <c r="BI612" s="36">
        <v>0</v>
      </c>
      <c r="BJ612" s="36">
        <v>0</v>
      </c>
      <c r="BK612" s="36">
        <v>0</v>
      </c>
      <c r="BL612" s="36">
        <v>0</v>
      </c>
      <c r="BM612" s="36">
        <v>0</v>
      </c>
      <c r="BN612" s="36">
        <v>0</v>
      </c>
      <c r="BO612" s="36">
        <v>0</v>
      </c>
      <c r="BP612" s="36">
        <v>0</v>
      </c>
      <c r="BQ612" s="36">
        <v>0</v>
      </c>
      <c r="BR612" s="36">
        <v>0</v>
      </c>
      <c r="BS612" s="36">
        <v>0</v>
      </c>
      <c r="BT612" s="36">
        <v>0</v>
      </c>
      <c r="BU612" s="36">
        <v>0</v>
      </c>
      <c r="BV612" s="36">
        <v>0</v>
      </c>
      <c r="BW612" s="36">
        <v>0</v>
      </c>
      <c r="BX612" s="36">
        <v>0</v>
      </c>
      <c r="BY612" s="36">
        <v>0</v>
      </c>
      <c r="BZ612" s="36">
        <v>191239</v>
      </c>
      <c r="CA612" s="36">
        <v>2954</v>
      </c>
      <c r="CB612" s="36">
        <v>0</v>
      </c>
      <c r="CC612" s="36">
        <v>0</v>
      </c>
      <c r="CD612" s="36">
        <v>10041869</v>
      </c>
      <c r="CE612" s="36">
        <v>11949824</v>
      </c>
      <c r="CF612" s="36">
        <v>0</v>
      </c>
      <c r="CG612" s="36">
        <v>1907955</v>
      </c>
      <c r="CH612" s="36">
        <v>0</v>
      </c>
      <c r="CI612" s="36">
        <v>0</v>
      </c>
      <c r="CJ612" s="36">
        <v>0</v>
      </c>
      <c r="CK612" s="36">
        <v>0</v>
      </c>
      <c r="CL612" s="36">
        <v>1907955</v>
      </c>
      <c r="CM612" s="36">
        <v>-11949824</v>
      </c>
      <c r="CN612" s="36">
        <v>0</v>
      </c>
      <c r="CO612" s="36">
        <v>0</v>
      </c>
      <c r="CP612" s="36">
        <v>0</v>
      </c>
      <c r="CQ612" s="36">
        <v>0</v>
      </c>
      <c r="CR612" s="36">
        <v>0</v>
      </c>
      <c r="CS612" s="36">
        <v>0</v>
      </c>
      <c r="CT612" s="36">
        <v>0</v>
      </c>
      <c r="CU612" s="36">
        <v>0</v>
      </c>
      <c r="CV612" s="36">
        <v>0</v>
      </c>
      <c r="CW612" s="36">
        <v>0</v>
      </c>
      <c r="CX612" s="36">
        <v>0</v>
      </c>
      <c r="CY612" s="36">
        <v>0</v>
      </c>
      <c r="CZ612" s="36">
        <v>0</v>
      </c>
      <c r="DA612" s="36">
        <v>0</v>
      </c>
      <c r="DB612" s="36">
        <v>0</v>
      </c>
      <c r="DC612" s="36">
        <v>0</v>
      </c>
      <c r="DD612" s="36">
        <v>0</v>
      </c>
      <c r="DE612" s="36">
        <v>-11949824</v>
      </c>
      <c r="DF612" s="36">
        <v>0</v>
      </c>
      <c r="DG612" s="36">
        <v>0</v>
      </c>
      <c r="DH612" s="36">
        <v>0</v>
      </c>
      <c r="DI612" s="36">
        <v>0</v>
      </c>
      <c r="DJ612" s="36">
        <v>0</v>
      </c>
      <c r="DK612" s="36">
        <v>0</v>
      </c>
      <c r="DL612" s="36">
        <v>0</v>
      </c>
      <c r="DM612" s="36">
        <v>0</v>
      </c>
      <c r="DN612" s="36">
        <v>0</v>
      </c>
      <c r="DO612" s="36">
        <v>0</v>
      </c>
      <c r="DP612" s="36">
        <v>0</v>
      </c>
      <c r="DQ612" s="36">
        <v>0</v>
      </c>
      <c r="DR612" s="36">
        <v>0</v>
      </c>
      <c r="DS612" s="36">
        <v>0</v>
      </c>
      <c r="DT612" s="36">
        <v>0</v>
      </c>
      <c r="DU612" s="36">
        <v>0</v>
      </c>
      <c r="DV612" s="36">
        <v>0</v>
      </c>
      <c r="DW612" s="36">
        <v>0</v>
      </c>
      <c r="DX612" s="36">
        <v>0</v>
      </c>
      <c r="DY612" s="36">
        <v>0</v>
      </c>
      <c r="DZ612" s="36">
        <v>0</v>
      </c>
      <c r="EA612" s="36">
        <v>0</v>
      </c>
      <c r="EB612" s="36">
        <v>0</v>
      </c>
      <c r="EC612" s="36">
        <v>0</v>
      </c>
      <c r="ED612" s="36">
        <v>0</v>
      </c>
      <c r="EE612" s="36">
        <v>0</v>
      </c>
      <c r="EF612" s="36">
        <v>0</v>
      </c>
      <c r="EG612" s="36">
        <v>0</v>
      </c>
      <c r="EH612" s="36">
        <v>0</v>
      </c>
      <c r="EI612" s="36">
        <v>0</v>
      </c>
      <c r="EJ612" s="36">
        <v>0</v>
      </c>
      <c r="EK612" s="36">
        <v>0</v>
      </c>
      <c r="EL612" s="36">
        <v>0</v>
      </c>
      <c r="EM612" s="36">
        <v>0</v>
      </c>
      <c r="EN612" s="36">
        <v>0</v>
      </c>
      <c r="EO612" s="36">
        <v>0</v>
      </c>
      <c r="EP612" s="36">
        <v>0</v>
      </c>
      <c r="EQ612" s="36">
        <v>0</v>
      </c>
      <c r="ER612" s="36">
        <v>0</v>
      </c>
      <c r="ES612" s="36">
        <v>0</v>
      </c>
      <c r="ET612" s="36">
        <v>0</v>
      </c>
      <c r="EU612" s="36">
        <v>0</v>
      </c>
      <c r="EV612" s="36">
        <v>0</v>
      </c>
      <c r="EW612" s="36">
        <v>0</v>
      </c>
      <c r="EX612" s="36">
        <v>0</v>
      </c>
      <c r="EY612" s="36">
        <v>0</v>
      </c>
      <c r="EZ612" s="36">
        <v>0</v>
      </c>
      <c r="FA612" s="36">
        <v>0</v>
      </c>
      <c r="FB612" s="36">
        <v>0</v>
      </c>
      <c r="FC612" s="36">
        <v>0</v>
      </c>
      <c r="FD612" s="36">
        <v>0</v>
      </c>
      <c r="FE612" s="36">
        <v>0</v>
      </c>
      <c r="FF612" s="36">
        <v>0</v>
      </c>
      <c r="FG612" s="36">
        <v>0</v>
      </c>
      <c r="FH612" s="36">
        <v>0</v>
      </c>
      <c r="FI612" s="36">
        <v>0</v>
      </c>
      <c r="FJ612" s="36">
        <v>0</v>
      </c>
      <c r="FK612" s="36">
        <v>0</v>
      </c>
      <c r="FL612" s="36">
        <v>0</v>
      </c>
      <c r="FM612" s="36">
        <v>0</v>
      </c>
      <c r="FN612" s="36">
        <v>0</v>
      </c>
      <c r="FO612" s="36">
        <v>0</v>
      </c>
      <c r="FP612" s="36">
        <v>0</v>
      </c>
      <c r="FQ612" s="36">
        <v>1907955</v>
      </c>
      <c r="FR612" s="36">
        <v>0</v>
      </c>
      <c r="FS612" s="37"/>
      <c r="FT612" s="39">
        <f t="shared" si="305"/>
        <v>100441</v>
      </c>
      <c r="FU612" s="39">
        <f t="shared" si="306"/>
        <v>1058</v>
      </c>
      <c r="FV612" s="39">
        <f t="shared" si="307"/>
        <v>0</v>
      </c>
      <c r="FW612" s="39">
        <f t="shared" si="308"/>
        <v>8040531</v>
      </c>
      <c r="FX612" s="39">
        <f t="shared" si="309"/>
        <v>0</v>
      </c>
      <c r="FY612" s="39">
        <f t="shared" si="310"/>
        <v>165849</v>
      </c>
      <c r="FZ612" s="39">
        <f t="shared" si="311"/>
        <v>0</v>
      </c>
      <c r="GA612" s="39">
        <f t="shared" si="312"/>
        <v>169304</v>
      </c>
      <c r="GB612" s="39">
        <f t="shared" si="313"/>
        <v>1401498</v>
      </c>
      <c r="GC612" s="39">
        <f t="shared" si="314"/>
        <v>0</v>
      </c>
      <c r="GD612" s="39">
        <f t="shared" si="315"/>
        <v>0</v>
      </c>
      <c r="GE612" s="39">
        <f t="shared" si="316"/>
        <v>0</v>
      </c>
      <c r="GF612" s="39">
        <f t="shared" si="303"/>
        <v>0</v>
      </c>
      <c r="GG612" s="39"/>
      <c r="GH612" s="39">
        <f t="shared" si="317"/>
        <v>0</v>
      </c>
      <c r="GI612" s="39">
        <f t="shared" si="318"/>
        <v>0</v>
      </c>
      <c r="GJ612" s="39">
        <f t="shared" si="304"/>
        <v>9878681</v>
      </c>
      <c r="GK612" s="39"/>
      <c r="GL612" s="39">
        <f t="shared" si="319"/>
        <v>0</v>
      </c>
      <c r="GM612" s="39"/>
      <c r="GN612" s="39">
        <f t="shared" si="324"/>
        <v>0</v>
      </c>
      <c r="GO612" s="40">
        <f t="shared" si="320"/>
        <v>1876949</v>
      </c>
      <c r="GP612" s="40">
        <f t="shared" si="321"/>
        <v>11755630</v>
      </c>
      <c r="GQ612" s="40">
        <f t="shared" si="322"/>
        <v>11755630</v>
      </c>
      <c r="GR612" s="39" t="str">
        <f>IFERROR(VLOOKUP(CONCATENATE(C612,R612,S612),'Clientes Afectados'!$L$4:$M$249,2,0),"NO")</f>
        <v>NO</v>
      </c>
      <c r="GS612" s="64">
        <f t="shared" si="323"/>
        <v>30</v>
      </c>
      <c r="GT612" s="39" t="e">
        <f>+IF(GS612&gt;#REF!,"SI","NO")</f>
        <v>#REF!</v>
      </c>
    </row>
    <row r="613" spans="1:202" x14ac:dyDescent="0.25">
      <c r="A613" s="35">
        <v>42644</v>
      </c>
      <c r="B613" s="36">
        <v>1594986</v>
      </c>
      <c r="C613" s="36">
        <v>532998</v>
      </c>
      <c r="D613" s="36">
        <v>532998</v>
      </c>
      <c r="E613" s="37" t="s">
        <v>228</v>
      </c>
      <c r="F613" s="37" t="s">
        <v>229</v>
      </c>
      <c r="G613" s="37" t="s">
        <v>230</v>
      </c>
      <c r="H613" s="85" t="s">
        <v>231</v>
      </c>
      <c r="I613" s="37" t="s">
        <v>232</v>
      </c>
      <c r="J613" s="37" t="s">
        <v>233</v>
      </c>
      <c r="K613" s="37" t="s">
        <v>234</v>
      </c>
      <c r="L613" s="37" t="s">
        <v>235</v>
      </c>
      <c r="M613" s="37" t="s">
        <v>236</v>
      </c>
      <c r="N613" s="37" t="s">
        <v>237</v>
      </c>
      <c r="O613" s="37" t="s">
        <v>306</v>
      </c>
      <c r="P613" s="37" t="s">
        <v>239</v>
      </c>
      <c r="Q613" s="37" t="s">
        <v>240</v>
      </c>
      <c r="R613" s="38">
        <v>42586</v>
      </c>
      <c r="S613" s="38">
        <v>42648</v>
      </c>
      <c r="T613" s="38">
        <v>42650</v>
      </c>
      <c r="U613" s="36">
        <v>183681196</v>
      </c>
      <c r="V613" s="36">
        <v>53248</v>
      </c>
      <c r="W613" s="36">
        <v>0</v>
      </c>
      <c r="X613" s="36">
        <v>7041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62</v>
      </c>
      <c r="AE613" s="36">
        <v>62</v>
      </c>
      <c r="AF613" s="36">
        <v>60</v>
      </c>
      <c r="AG613" s="36">
        <v>61</v>
      </c>
      <c r="AH613" s="36">
        <v>144753</v>
      </c>
      <c r="AI613" s="36">
        <v>1259</v>
      </c>
      <c r="AJ613" s="36">
        <v>0</v>
      </c>
      <c r="AK613" s="36">
        <v>3796530</v>
      </c>
      <c r="AL613" s="36">
        <v>0</v>
      </c>
      <c r="AM613" s="36">
        <v>0</v>
      </c>
      <c r="AN613" s="36">
        <v>0</v>
      </c>
      <c r="AO613" s="36">
        <v>0</v>
      </c>
      <c r="AP613" s="36">
        <v>0</v>
      </c>
      <c r="AQ613" s="36">
        <v>0</v>
      </c>
      <c r="AR613" s="36">
        <v>0</v>
      </c>
      <c r="AS613" s="36">
        <v>0</v>
      </c>
      <c r="AT613" s="36">
        <v>78763</v>
      </c>
      <c r="AU613" s="36">
        <v>0</v>
      </c>
      <c r="AV613" s="36">
        <v>0</v>
      </c>
      <c r="AW613" s="36">
        <v>0</v>
      </c>
      <c r="AX613" s="36">
        <v>0</v>
      </c>
      <c r="AY613" s="36">
        <v>76278</v>
      </c>
      <c r="AZ613" s="36">
        <v>699935</v>
      </c>
      <c r="BA613" s="36">
        <v>0</v>
      </c>
      <c r="BB613" s="36">
        <v>0</v>
      </c>
      <c r="BC613" s="36">
        <v>0</v>
      </c>
      <c r="BD613" s="36">
        <v>0</v>
      </c>
      <c r="BE613" s="36">
        <v>0</v>
      </c>
      <c r="BF613" s="36">
        <v>0</v>
      </c>
      <c r="BG613" s="36">
        <v>0</v>
      </c>
      <c r="BH613" s="36">
        <v>0</v>
      </c>
      <c r="BI613" s="36">
        <v>0</v>
      </c>
      <c r="BJ613" s="36">
        <v>0</v>
      </c>
      <c r="BK613" s="36">
        <v>0</v>
      </c>
      <c r="BL613" s="36">
        <v>0</v>
      </c>
      <c r="BM613" s="36">
        <v>0</v>
      </c>
      <c r="BN613" s="36">
        <v>0</v>
      </c>
      <c r="BO613" s="36">
        <v>0</v>
      </c>
      <c r="BP613" s="36">
        <v>-1517210</v>
      </c>
      <c r="BQ613" s="36">
        <v>0</v>
      </c>
      <c r="BR613" s="36">
        <v>0</v>
      </c>
      <c r="BS613" s="36">
        <v>0</v>
      </c>
      <c r="BT613" s="36">
        <v>0</v>
      </c>
      <c r="BU613" s="36">
        <v>0</v>
      </c>
      <c r="BV613" s="36">
        <v>0</v>
      </c>
      <c r="BW613" s="36">
        <v>0</v>
      </c>
      <c r="BX613" s="36">
        <v>0</v>
      </c>
      <c r="BY613" s="36">
        <v>0</v>
      </c>
      <c r="BZ613" s="36">
        <v>18008</v>
      </c>
      <c r="CA613" s="36">
        <v>228</v>
      </c>
      <c r="CB613" s="36">
        <v>0</v>
      </c>
      <c r="CC613" s="36">
        <v>0</v>
      </c>
      <c r="CD613" s="36">
        <v>2771886</v>
      </c>
      <c r="CE613" s="36">
        <v>3298544</v>
      </c>
      <c r="CF613" s="36">
        <v>0</v>
      </c>
      <c r="CG613" s="36">
        <v>526658</v>
      </c>
      <c r="CH613" s="36">
        <v>0</v>
      </c>
      <c r="CI613" s="36">
        <v>0</v>
      </c>
      <c r="CJ613" s="36">
        <v>0</v>
      </c>
      <c r="CK613" s="36">
        <v>0</v>
      </c>
      <c r="CL613" s="36">
        <v>526658</v>
      </c>
      <c r="CM613" s="36">
        <v>-3298544</v>
      </c>
      <c r="CN613" s="36">
        <v>0</v>
      </c>
      <c r="CO613" s="36">
        <v>0</v>
      </c>
      <c r="CP613" s="36">
        <v>0</v>
      </c>
      <c r="CQ613" s="36">
        <v>0</v>
      </c>
      <c r="CR613" s="36">
        <v>0</v>
      </c>
      <c r="CS613" s="36">
        <v>0</v>
      </c>
      <c r="CT613" s="36">
        <v>0</v>
      </c>
      <c r="CU613" s="36">
        <v>0</v>
      </c>
      <c r="CV613" s="36">
        <v>0</v>
      </c>
      <c r="CW613" s="36">
        <v>0</v>
      </c>
      <c r="CX613" s="36">
        <v>0</v>
      </c>
      <c r="CY613" s="36">
        <v>0</v>
      </c>
      <c r="CZ613" s="36">
        <v>0</v>
      </c>
      <c r="DA613" s="36">
        <v>0</v>
      </c>
      <c r="DB613" s="36">
        <v>0</v>
      </c>
      <c r="DC613" s="36">
        <v>0</v>
      </c>
      <c r="DD613" s="36">
        <v>0</v>
      </c>
      <c r="DE613" s="36">
        <v>-3298544</v>
      </c>
      <c r="DF613" s="36">
        <v>0</v>
      </c>
      <c r="DG613" s="36">
        <v>0</v>
      </c>
      <c r="DH613" s="36">
        <v>0</v>
      </c>
      <c r="DI613" s="36">
        <v>0</v>
      </c>
      <c r="DJ613" s="36">
        <v>0</v>
      </c>
      <c r="DK613" s="36">
        <v>0</v>
      </c>
      <c r="DL613" s="36">
        <v>0</v>
      </c>
      <c r="DM613" s="36">
        <v>0</v>
      </c>
      <c r="DN613" s="36">
        <v>0</v>
      </c>
      <c r="DO613" s="36">
        <v>0</v>
      </c>
      <c r="DP613" s="36">
        <v>0</v>
      </c>
      <c r="DQ613" s="36">
        <v>0</v>
      </c>
      <c r="DR613" s="36">
        <v>0</v>
      </c>
      <c r="DS613" s="36">
        <v>0</v>
      </c>
      <c r="DT613" s="36">
        <v>0</v>
      </c>
      <c r="DU613" s="36">
        <v>0</v>
      </c>
      <c r="DV613" s="36">
        <v>0</v>
      </c>
      <c r="DW613" s="36">
        <v>0</v>
      </c>
      <c r="DX613" s="36">
        <v>0</v>
      </c>
      <c r="DY613" s="36">
        <v>0</v>
      </c>
      <c r="DZ613" s="36">
        <v>0</v>
      </c>
      <c r="EA613" s="36">
        <v>0</v>
      </c>
      <c r="EB613" s="36">
        <v>0</v>
      </c>
      <c r="EC613" s="36">
        <v>0</v>
      </c>
      <c r="ED613" s="36">
        <v>0</v>
      </c>
      <c r="EE613" s="36">
        <v>0</v>
      </c>
      <c r="EF613" s="36">
        <v>0</v>
      </c>
      <c r="EG613" s="36">
        <v>0</v>
      </c>
      <c r="EH613" s="36">
        <v>0</v>
      </c>
      <c r="EI613" s="36">
        <v>0</v>
      </c>
      <c r="EJ613" s="36">
        <v>0</v>
      </c>
      <c r="EK613" s="36">
        <v>0</v>
      </c>
      <c r="EL613" s="36">
        <v>0</v>
      </c>
      <c r="EM613" s="36">
        <v>0</v>
      </c>
      <c r="EN613" s="36">
        <v>0</v>
      </c>
      <c r="EO613" s="36">
        <v>0</v>
      </c>
      <c r="EP613" s="36">
        <v>0</v>
      </c>
      <c r="EQ613" s="36">
        <v>0</v>
      </c>
      <c r="ER613" s="36">
        <v>0</v>
      </c>
      <c r="ES613" s="36">
        <v>0</v>
      </c>
      <c r="ET613" s="36">
        <v>0</v>
      </c>
      <c r="EU613" s="36">
        <v>0</v>
      </c>
      <c r="EV613" s="36">
        <v>0</v>
      </c>
      <c r="EW613" s="36">
        <v>0</v>
      </c>
      <c r="EX613" s="36">
        <v>0</v>
      </c>
      <c r="EY613" s="36">
        <v>0</v>
      </c>
      <c r="EZ613" s="36">
        <v>0</v>
      </c>
      <c r="FA613" s="36">
        <v>0</v>
      </c>
      <c r="FB613" s="36">
        <v>0</v>
      </c>
      <c r="FC613" s="36">
        <v>0</v>
      </c>
      <c r="FD613" s="36">
        <v>0</v>
      </c>
      <c r="FE613" s="36">
        <v>0</v>
      </c>
      <c r="FF613" s="36">
        <v>0</v>
      </c>
      <c r="FG613" s="36">
        <v>0</v>
      </c>
      <c r="FH613" s="36">
        <v>0</v>
      </c>
      <c r="FI613" s="36">
        <v>0</v>
      </c>
      <c r="FJ613" s="36">
        <v>0</v>
      </c>
      <c r="FK613" s="36">
        <v>0</v>
      </c>
      <c r="FL613" s="36">
        <v>0</v>
      </c>
      <c r="FM613" s="36">
        <v>0</v>
      </c>
      <c r="FN613" s="36">
        <v>0</v>
      </c>
      <c r="FO613" s="36">
        <v>0</v>
      </c>
      <c r="FP613" s="36">
        <v>0</v>
      </c>
      <c r="FQ613" s="36">
        <v>526658</v>
      </c>
      <c r="FR613" s="36">
        <v>0</v>
      </c>
      <c r="FS613" s="37"/>
      <c r="FT613" s="39">
        <f t="shared" si="305"/>
        <v>121641</v>
      </c>
      <c r="FU613" s="39">
        <f t="shared" si="306"/>
        <v>1058</v>
      </c>
      <c r="FV613" s="39">
        <f t="shared" si="307"/>
        <v>0</v>
      </c>
      <c r="FW613" s="39">
        <f t="shared" si="308"/>
        <v>3190361</v>
      </c>
      <c r="FX613" s="39">
        <f t="shared" si="309"/>
        <v>0</v>
      </c>
      <c r="FY613" s="39">
        <f t="shared" si="310"/>
        <v>66187</v>
      </c>
      <c r="FZ613" s="39">
        <f t="shared" si="311"/>
        <v>0</v>
      </c>
      <c r="GA613" s="39">
        <f t="shared" si="312"/>
        <v>64099</v>
      </c>
      <c r="GB613" s="39">
        <f t="shared" si="313"/>
        <v>588181</v>
      </c>
      <c r="GC613" s="39">
        <f t="shared" si="314"/>
        <v>0</v>
      </c>
      <c r="GD613" s="39">
        <f t="shared" si="315"/>
        <v>0</v>
      </c>
      <c r="GE613" s="39">
        <f t="shared" si="316"/>
        <v>0</v>
      </c>
      <c r="GF613" s="39">
        <f t="shared" si="303"/>
        <v>-1274966.3865546219</v>
      </c>
      <c r="GG613" s="39"/>
      <c r="GH613" s="39">
        <f t="shared" si="317"/>
        <v>0</v>
      </c>
      <c r="GI613" s="39">
        <f t="shared" si="318"/>
        <v>0</v>
      </c>
      <c r="GJ613" s="39">
        <f t="shared" si="304"/>
        <v>2756560.6134453779</v>
      </c>
      <c r="GK613" s="39"/>
      <c r="GL613" s="39"/>
      <c r="GM613" s="39"/>
      <c r="GN613" s="39">
        <f t="shared" si="324"/>
        <v>0</v>
      </c>
      <c r="GO613" s="40">
        <f t="shared" si="320"/>
        <v>523747</v>
      </c>
      <c r="GP613" s="40">
        <f t="shared" si="321"/>
        <v>3280307.6134453779</v>
      </c>
      <c r="GQ613" s="40">
        <f t="shared" si="322"/>
        <v>3280307.6134453779</v>
      </c>
      <c r="GR613" s="39" t="str">
        <f>IFERROR(VLOOKUP(CONCATENATE(C613,R613,S613),'Clientes Afectados'!$L$4:$M$249,2,0),"NO")</f>
        <v>NO</v>
      </c>
      <c r="GS613" s="64">
        <f t="shared" si="323"/>
        <v>62</v>
      </c>
      <c r="GT613" s="39" t="e">
        <f>+IF(GS613&gt;#REF!,"SI","NO")</f>
        <v>#REF!</v>
      </c>
    </row>
    <row r="614" spans="1:202" x14ac:dyDescent="0.25">
      <c r="A614" s="35">
        <v>42644</v>
      </c>
      <c r="B614" s="36">
        <v>1594986</v>
      </c>
      <c r="C614" s="36">
        <v>532999</v>
      </c>
      <c r="D614" s="36">
        <v>532999</v>
      </c>
      <c r="E614" s="37" t="s">
        <v>242</v>
      </c>
      <c r="F614" s="37" t="s">
        <v>229</v>
      </c>
      <c r="G614" s="37" t="s">
        <v>243</v>
      </c>
      <c r="H614" s="85" t="s">
        <v>231</v>
      </c>
      <c r="I614" s="37" t="s">
        <v>232</v>
      </c>
      <c r="J614" s="37" t="s">
        <v>233</v>
      </c>
      <c r="K614" s="37" t="s">
        <v>234</v>
      </c>
      <c r="L614" s="37" t="s">
        <v>235</v>
      </c>
      <c r="M614" s="37" t="s">
        <v>245</v>
      </c>
      <c r="N614" s="37" t="s">
        <v>246</v>
      </c>
      <c r="O614" s="37" t="s">
        <v>246</v>
      </c>
      <c r="P614" s="37" t="s">
        <v>239</v>
      </c>
      <c r="Q614" s="37" t="s">
        <v>240</v>
      </c>
      <c r="R614" s="38">
        <v>42618</v>
      </c>
      <c r="S614" s="38">
        <v>42648</v>
      </c>
      <c r="T614" s="38">
        <v>42650</v>
      </c>
      <c r="U614" s="36">
        <v>183681196</v>
      </c>
      <c r="V614" s="36">
        <v>15132</v>
      </c>
      <c r="W614" s="36">
        <v>0</v>
      </c>
      <c r="X614" s="36">
        <v>5868</v>
      </c>
      <c r="Y614" s="36">
        <v>0</v>
      </c>
      <c r="Z614" s="36">
        <v>0</v>
      </c>
      <c r="AA614" s="36">
        <v>0</v>
      </c>
      <c r="AB614" s="36">
        <v>0</v>
      </c>
      <c r="AC614" s="36">
        <v>0</v>
      </c>
      <c r="AD614" s="36">
        <v>23</v>
      </c>
      <c r="AE614" s="36">
        <v>27</v>
      </c>
      <c r="AF614" s="36">
        <v>23</v>
      </c>
      <c r="AG614" s="36">
        <v>23</v>
      </c>
      <c r="AH614" s="36">
        <v>81763</v>
      </c>
      <c r="AI614" s="36">
        <v>1259</v>
      </c>
      <c r="AJ614" s="36">
        <v>0</v>
      </c>
      <c r="AK614" s="36">
        <v>1085144</v>
      </c>
      <c r="AL614" s="36">
        <v>0</v>
      </c>
      <c r="AM614" s="36">
        <v>0</v>
      </c>
      <c r="AN614" s="36">
        <v>0</v>
      </c>
      <c r="AO614" s="36">
        <v>0</v>
      </c>
      <c r="AP614" s="36">
        <v>0</v>
      </c>
      <c r="AQ614" s="36">
        <v>0</v>
      </c>
      <c r="AR614" s="36">
        <v>0</v>
      </c>
      <c r="AS614" s="36">
        <v>0</v>
      </c>
      <c r="AT614" s="36">
        <v>22383</v>
      </c>
      <c r="AU614" s="36">
        <v>0</v>
      </c>
      <c r="AV614" s="36">
        <v>0</v>
      </c>
      <c r="AW614" s="36">
        <v>0</v>
      </c>
      <c r="AX614" s="36">
        <v>0</v>
      </c>
      <c r="AY614" s="36">
        <v>16585</v>
      </c>
      <c r="AZ614" s="36">
        <v>131932</v>
      </c>
      <c r="BA614" s="36">
        <v>0</v>
      </c>
      <c r="BB614" s="36">
        <v>0</v>
      </c>
      <c r="BC614" s="36">
        <v>0</v>
      </c>
      <c r="BD614" s="36">
        <v>0</v>
      </c>
      <c r="BE614" s="36">
        <v>0</v>
      </c>
      <c r="BF614" s="36">
        <v>0</v>
      </c>
      <c r="BG614" s="36">
        <v>0</v>
      </c>
      <c r="BH614" s="36">
        <v>0</v>
      </c>
      <c r="BI614" s="36">
        <v>0</v>
      </c>
      <c r="BJ614" s="36">
        <v>0</v>
      </c>
      <c r="BK614" s="36">
        <v>0</v>
      </c>
      <c r="BL614" s="36">
        <v>0</v>
      </c>
      <c r="BM614" s="36">
        <v>0</v>
      </c>
      <c r="BN614" s="36">
        <v>0</v>
      </c>
      <c r="BO614" s="36">
        <v>0</v>
      </c>
      <c r="BP614" s="36">
        <v>0</v>
      </c>
      <c r="BQ614" s="36">
        <v>0</v>
      </c>
      <c r="BR614" s="36">
        <v>0</v>
      </c>
      <c r="BS614" s="36">
        <v>0</v>
      </c>
      <c r="BT614" s="36">
        <v>0</v>
      </c>
      <c r="BU614" s="36">
        <v>0</v>
      </c>
      <c r="BV614" s="36">
        <v>0</v>
      </c>
      <c r="BW614" s="36">
        <v>0</v>
      </c>
      <c r="BX614" s="36">
        <v>0</v>
      </c>
      <c r="BY614" s="36">
        <v>0</v>
      </c>
      <c r="BZ614" s="36">
        <v>45780</v>
      </c>
      <c r="CA614" s="36">
        <v>784</v>
      </c>
      <c r="CB614" s="36">
        <v>0</v>
      </c>
      <c r="CC614" s="36">
        <v>0</v>
      </c>
      <c r="CD614" s="36">
        <v>1164395</v>
      </c>
      <c r="CE614" s="36">
        <v>1385630</v>
      </c>
      <c r="CF614" s="36">
        <v>0</v>
      </c>
      <c r="CG614" s="36">
        <v>221235</v>
      </c>
      <c r="CH614" s="36">
        <v>0</v>
      </c>
      <c r="CI614" s="36">
        <v>0</v>
      </c>
      <c r="CJ614" s="36">
        <v>0</v>
      </c>
      <c r="CK614" s="36">
        <v>0</v>
      </c>
      <c r="CL614" s="36">
        <v>221235</v>
      </c>
      <c r="CM614" s="36">
        <v>-1385630</v>
      </c>
      <c r="CN614" s="36">
        <v>0</v>
      </c>
      <c r="CO614" s="36">
        <v>0</v>
      </c>
      <c r="CP614" s="36">
        <v>0</v>
      </c>
      <c r="CQ614" s="36">
        <v>0</v>
      </c>
      <c r="CR614" s="36">
        <v>0</v>
      </c>
      <c r="CS614" s="36">
        <v>0</v>
      </c>
      <c r="CT614" s="36">
        <v>0</v>
      </c>
      <c r="CU614" s="36">
        <v>0</v>
      </c>
      <c r="CV614" s="36">
        <v>0</v>
      </c>
      <c r="CW614" s="36">
        <v>0</v>
      </c>
      <c r="CX614" s="36">
        <v>0</v>
      </c>
      <c r="CY614" s="36">
        <v>0</v>
      </c>
      <c r="CZ614" s="36">
        <v>0</v>
      </c>
      <c r="DA614" s="36">
        <v>0</v>
      </c>
      <c r="DB614" s="36">
        <v>0</v>
      </c>
      <c r="DC614" s="36">
        <v>0</v>
      </c>
      <c r="DD614" s="36">
        <v>0</v>
      </c>
      <c r="DE614" s="36">
        <v>-1385630</v>
      </c>
      <c r="DF614" s="36">
        <v>0</v>
      </c>
      <c r="DG614" s="36">
        <v>0</v>
      </c>
      <c r="DH614" s="36">
        <v>0</v>
      </c>
      <c r="DI614" s="36">
        <v>0</v>
      </c>
      <c r="DJ614" s="36">
        <v>0</v>
      </c>
      <c r="DK614" s="36">
        <v>0</v>
      </c>
      <c r="DL614" s="36">
        <v>0</v>
      </c>
      <c r="DM614" s="36">
        <v>0</v>
      </c>
      <c r="DN614" s="36">
        <v>0</v>
      </c>
      <c r="DO614" s="36">
        <v>0</v>
      </c>
      <c r="DP614" s="36">
        <v>0</v>
      </c>
      <c r="DQ614" s="36">
        <v>0</v>
      </c>
      <c r="DR614" s="36">
        <v>0</v>
      </c>
      <c r="DS614" s="36">
        <v>0</v>
      </c>
      <c r="DT614" s="36">
        <v>0</v>
      </c>
      <c r="DU614" s="36">
        <v>0</v>
      </c>
      <c r="DV614" s="36">
        <v>0</v>
      </c>
      <c r="DW614" s="36">
        <v>0</v>
      </c>
      <c r="DX614" s="36">
        <v>0</v>
      </c>
      <c r="DY614" s="36">
        <v>0</v>
      </c>
      <c r="DZ614" s="36">
        <v>0</v>
      </c>
      <c r="EA614" s="36">
        <v>0</v>
      </c>
      <c r="EB614" s="36">
        <v>0</v>
      </c>
      <c r="EC614" s="36">
        <v>0</v>
      </c>
      <c r="ED614" s="36">
        <v>0</v>
      </c>
      <c r="EE614" s="36">
        <v>0</v>
      </c>
      <c r="EF614" s="36">
        <v>0</v>
      </c>
      <c r="EG614" s="36">
        <v>0</v>
      </c>
      <c r="EH614" s="36">
        <v>0</v>
      </c>
      <c r="EI614" s="36">
        <v>0</v>
      </c>
      <c r="EJ614" s="36">
        <v>0</v>
      </c>
      <c r="EK614" s="36">
        <v>0</v>
      </c>
      <c r="EL614" s="36">
        <v>0</v>
      </c>
      <c r="EM614" s="36">
        <v>0</v>
      </c>
      <c r="EN614" s="36">
        <v>0</v>
      </c>
      <c r="EO614" s="36">
        <v>0</v>
      </c>
      <c r="EP614" s="36">
        <v>0</v>
      </c>
      <c r="EQ614" s="36">
        <v>0</v>
      </c>
      <c r="ER614" s="36">
        <v>0</v>
      </c>
      <c r="ES614" s="36">
        <v>0</v>
      </c>
      <c r="ET614" s="36">
        <v>0</v>
      </c>
      <c r="EU614" s="36">
        <v>0</v>
      </c>
      <c r="EV614" s="36">
        <v>0</v>
      </c>
      <c r="EW614" s="36">
        <v>0</v>
      </c>
      <c r="EX614" s="36">
        <v>0</v>
      </c>
      <c r="EY614" s="36">
        <v>0</v>
      </c>
      <c r="EZ614" s="36">
        <v>0</v>
      </c>
      <c r="FA614" s="36">
        <v>0</v>
      </c>
      <c r="FB614" s="36">
        <v>0</v>
      </c>
      <c r="FC614" s="36">
        <v>0</v>
      </c>
      <c r="FD614" s="36">
        <v>0</v>
      </c>
      <c r="FE614" s="36">
        <v>0</v>
      </c>
      <c r="FF614" s="36">
        <v>0</v>
      </c>
      <c r="FG614" s="36">
        <v>0</v>
      </c>
      <c r="FH614" s="36">
        <v>0</v>
      </c>
      <c r="FI614" s="36">
        <v>0</v>
      </c>
      <c r="FJ614" s="36">
        <v>0</v>
      </c>
      <c r="FK614" s="36">
        <v>0</v>
      </c>
      <c r="FL614" s="36">
        <v>0</v>
      </c>
      <c r="FM614" s="36">
        <v>0</v>
      </c>
      <c r="FN614" s="36">
        <v>0</v>
      </c>
      <c r="FO614" s="36">
        <v>0</v>
      </c>
      <c r="FP614" s="36">
        <v>0</v>
      </c>
      <c r="FQ614" s="36">
        <v>221235</v>
      </c>
      <c r="FR614" s="36">
        <v>0</v>
      </c>
      <c r="FS614" s="37"/>
      <c r="FT614" s="39">
        <f t="shared" si="305"/>
        <v>68708</v>
      </c>
      <c r="FU614" s="39">
        <f t="shared" si="306"/>
        <v>1058</v>
      </c>
      <c r="FV614" s="39">
        <f t="shared" si="307"/>
        <v>0</v>
      </c>
      <c r="FW614" s="39">
        <f t="shared" si="308"/>
        <v>911886</v>
      </c>
      <c r="FX614" s="39">
        <f t="shared" si="309"/>
        <v>0</v>
      </c>
      <c r="FY614" s="39">
        <f t="shared" si="310"/>
        <v>18809</v>
      </c>
      <c r="FZ614" s="39">
        <f t="shared" si="311"/>
        <v>0</v>
      </c>
      <c r="GA614" s="39">
        <f t="shared" si="312"/>
        <v>13937</v>
      </c>
      <c r="GB614" s="39">
        <f t="shared" si="313"/>
        <v>110867</v>
      </c>
      <c r="GC614" s="39">
        <f t="shared" si="314"/>
        <v>0</v>
      </c>
      <c r="GD614" s="39">
        <f t="shared" si="315"/>
        <v>0</v>
      </c>
      <c r="GE614" s="39">
        <f t="shared" si="316"/>
        <v>0</v>
      </c>
      <c r="GF614" s="39">
        <f t="shared" si="303"/>
        <v>0</v>
      </c>
      <c r="GG614" s="39"/>
      <c r="GH614" s="39">
        <f t="shared" si="317"/>
        <v>0</v>
      </c>
      <c r="GI614" s="39">
        <f t="shared" si="318"/>
        <v>0</v>
      </c>
      <c r="GJ614" s="39">
        <f t="shared" si="304"/>
        <v>1125265</v>
      </c>
      <c r="GK614" s="39"/>
      <c r="GL614" s="39">
        <f t="shared" si="319"/>
        <v>0</v>
      </c>
      <c r="GM614" s="39"/>
      <c r="GN614" s="39">
        <f t="shared" si="324"/>
        <v>0</v>
      </c>
      <c r="GO614" s="40">
        <f t="shared" si="320"/>
        <v>213800</v>
      </c>
      <c r="GP614" s="40">
        <f t="shared" si="321"/>
        <v>1339065</v>
      </c>
      <c r="GQ614" s="40">
        <f t="shared" si="322"/>
        <v>1339065</v>
      </c>
      <c r="GR614" s="39" t="str">
        <f>IFERROR(VLOOKUP(CONCATENATE(C614,R614,S614),'Clientes Afectados'!$L$4:$M$249,2,0),"NO")</f>
        <v>NO</v>
      </c>
      <c r="GS614" s="64">
        <f t="shared" si="323"/>
        <v>30</v>
      </c>
      <c r="GT614" s="39" t="e">
        <f>+IF(GS614&gt;#REF!,"SI","NO")</f>
        <v>#REF!</v>
      </c>
    </row>
    <row r="615" spans="1:202" x14ac:dyDescent="0.25">
      <c r="A615" s="35">
        <v>42644</v>
      </c>
      <c r="B615" s="36">
        <v>1594986</v>
      </c>
      <c r="C615" s="36">
        <v>533094</v>
      </c>
      <c r="D615" s="36">
        <v>533094</v>
      </c>
      <c r="E615" s="37" t="s">
        <v>345</v>
      </c>
      <c r="F615" s="37" t="s">
        <v>229</v>
      </c>
      <c r="G615" s="37" t="s">
        <v>318</v>
      </c>
      <c r="H615" s="85" t="s">
        <v>231</v>
      </c>
      <c r="I615" s="37" t="s">
        <v>244</v>
      </c>
      <c r="J615" s="37" t="s">
        <v>233</v>
      </c>
      <c r="K615" s="37" t="s">
        <v>234</v>
      </c>
      <c r="L615" s="37" t="s">
        <v>235</v>
      </c>
      <c r="M615" s="37" t="s">
        <v>369</v>
      </c>
      <c r="N615" s="37" t="s">
        <v>245</v>
      </c>
      <c r="O615" s="37" t="s">
        <v>245</v>
      </c>
      <c r="P615" s="37" t="s">
        <v>239</v>
      </c>
      <c r="Q615" s="37" t="s">
        <v>240</v>
      </c>
      <c r="R615" s="38">
        <v>42618</v>
      </c>
      <c r="S615" s="38">
        <v>42648</v>
      </c>
      <c r="T615" s="38">
        <v>42650</v>
      </c>
      <c r="U615" s="36">
        <v>183681196</v>
      </c>
      <c r="V615" s="36">
        <v>352700</v>
      </c>
      <c r="W615" s="36">
        <v>0</v>
      </c>
      <c r="X615" s="36">
        <v>87844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668</v>
      </c>
      <c r="AE615" s="36">
        <v>678</v>
      </c>
      <c r="AF615" s="36">
        <v>649</v>
      </c>
      <c r="AG615" s="36">
        <v>659</v>
      </c>
      <c r="AH615" s="36">
        <v>81763</v>
      </c>
      <c r="AI615" s="36">
        <v>1259</v>
      </c>
      <c r="AJ615" s="36">
        <v>0</v>
      </c>
      <c r="AK615" s="36">
        <v>25292787</v>
      </c>
      <c r="AL615" s="36">
        <v>0</v>
      </c>
      <c r="AM615" s="36">
        <v>0</v>
      </c>
      <c r="AN615" s="36">
        <v>0</v>
      </c>
      <c r="AO615" s="36">
        <v>0</v>
      </c>
      <c r="AP615" s="36">
        <v>0</v>
      </c>
      <c r="AQ615" s="36">
        <v>0</v>
      </c>
      <c r="AR615" s="36">
        <v>0</v>
      </c>
      <c r="AS615" s="36">
        <v>0</v>
      </c>
      <c r="AT615" s="36">
        <v>521703</v>
      </c>
      <c r="AU615" s="36">
        <v>0</v>
      </c>
      <c r="AV615" s="36">
        <v>0</v>
      </c>
      <c r="AW615" s="36">
        <v>0</v>
      </c>
      <c r="AX615" s="36">
        <v>0</v>
      </c>
      <c r="AY615" s="36">
        <v>416458</v>
      </c>
      <c r="AZ615" s="36">
        <v>3784420</v>
      </c>
      <c r="BA615" s="36">
        <v>0</v>
      </c>
      <c r="BB615" s="36">
        <v>0</v>
      </c>
      <c r="BC615" s="36">
        <v>0</v>
      </c>
      <c r="BD615" s="36">
        <v>0</v>
      </c>
      <c r="BE615" s="36">
        <v>0</v>
      </c>
      <c r="BF615" s="36">
        <v>0</v>
      </c>
      <c r="BG615" s="36">
        <v>0</v>
      </c>
      <c r="BH615" s="36">
        <v>0</v>
      </c>
      <c r="BI615" s="36">
        <v>0</v>
      </c>
      <c r="BJ615" s="36">
        <v>0</v>
      </c>
      <c r="BK615" s="36">
        <v>0</v>
      </c>
      <c r="BL615" s="36">
        <v>0</v>
      </c>
      <c r="BM615" s="36">
        <v>0</v>
      </c>
      <c r="BN615" s="36">
        <v>0</v>
      </c>
      <c r="BO615" s="36">
        <v>0</v>
      </c>
      <c r="BP615" s="36">
        <v>0</v>
      </c>
      <c r="BQ615" s="36">
        <v>0</v>
      </c>
      <c r="BR615" s="36">
        <v>0</v>
      </c>
      <c r="BS615" s="36">
        <v>0</v>
      </c>
      <c r="BT615" s="36">
        <v>0</v>
      </c>
      <c r="BU615" s="36">
        <v>0</v>
      </c>
      <c r="BV615" s="36">
        <v>0</v>
      </c>
      <c r="BW615" s="36">
        <v>0</v>
      </c>
      <c r="BX615" s="36">
        <v>0</v>
      </c>
      <c r="BY615" s="36">
        <v>0</v>
      </c>
      <c r="BZ615" s="36">
        <v>485458</v>
      </c>
      <c r="CA615" s="36">
        <v>7583</v>
      </c>
      <c r="CB615" s="36">
        <v>0</v>
      </c>
      <c r="CC615" s="36">
        <v>0</v>
      </c>
      <c r="CD615" s="36">
        <v>25707085</v>
      </c>
      <c r="CE615" s="36">
        <v>30591431</v>
      </c>
      <c r="CF615" s="36">
        <v>0</v>
      </c>
      <c r="CG615" s="36">
        <v>4884346</v>
      </c>
      <c r="CH615" s="36">
        <v>0</v>
      </c>
      <c r="CI615" s="36">
        <v>0</v>
      </c>
      <c r="CJ615" s="36">
        <v>0</v>
      </c>
      <c r="CK615" s="36">
        <v>0</v>
      </c>
      <c r="CL615" s="36">
        <v>4884346</v>
      </c>
      <c r="CM615" s="36">
        <v>-30591432</v>
      </c>
      <c r="CN615" s="36">
        <v>0</v>
      </c>
      <c r="CO615" s="36">
        <v>0</v>
      </c>
      <c r="CP615" s="36">
        <v>0</v>
      </c>
      <c r="CQ615" s="36">
        <v>0</v>
      </c>
      <c r="CR615" s="36">
        <v>0</v>
      </c>
      <c r="CS615" s="36">
        <v>0</v>
      </c>
      <c r="CT615" s="36">
        <v>0</v>
      </c>
      <c r="CU615" s="36">
        <v>0</v>
      </c>
      <c r="CV615" s="36">
        <v>0</v>
      </c>
      <c r="CW615" s="36">
        <v>0</v>
      </c>
      <c r="CX615" s="36">
        <v>0</v>
      </c>
      <c r="CY615" s="36">
        <v>0</v>
      </c>
      <c r="CZ615" s="36">
        <v>0</v>
      </c>
      <c r="DA615" s="36">
        <v>0</v>
      </c>
      <c r="DB615" s="36">
        <v>0</v>
      </c>
      <c r="DC615" s="36">
        <v>0</v>
      </c>
      <c r="DD615" s="36">
        <v>0</v>
      </c>
      <c r="DE615" s="36">
        <v>-30591432</v>
      </c>
      <c r="DF615" s="36">
        <v>0</v>
      </c>
      <c r="DG615" s="36">
        <v>0</v>
      </c>
      <c r="DH615" s="36">
        <v>0</v>
      </c>
      <c r="DI615" s="36">
        <v>0</v>
      </c>
      <c r="DJ615" s="36">
        <v>0</v>
      </c>
      <c r="DK615" s="36">
        <v>0</v>
      </c>
      <c r="DL615" s="36">
        <v>0</v>
      </c>
      <c r="DM615" s="36">
        <v>0</v>
      </c>
      <c r="DN615" s="36">
        <v>0</v>
      </c>
      <c r="DO615" s="36">
        <v>0</v>
      </c>
      <c r="DP615" s="36">
        <v>0</v>
      </c>
      <c r="DQ615" s="36">
        <v>0</v>
      </c>
      <c r="DR615" s="36">
        <v>0</v>
      </c>
      <c r="DS615" s="36">
        <v>0</v>
      </c>
      <c r="DT615" s="36">
        <v>0</v>
      </c>
      <c r="DU615" s="36">
        <v>0</v>
      </c>
      <c r="DV615" s="36">
        <v>0</v>
      </c>
      <c r="DW615" s="36">
        <v>0</v>
      </c>
      <c r="DX615" s="36">
        <v>0</v>
      </c>
      <c r="DY615" s="36">
        <v>0</v>
      </c>
      <c r="DZ615" s="36">
        <v>0</v>
      </c>
      <c r="EA615" s="36">
        <v>0</v>
      </c>
      <c r="EB615" s="36">
        <v>0</v>
      </c>
      <c r="EC615" s="36">
        <v>0</v>
      </c>
      <c r="ED615" s="36">
        <v>0</v>
      </c>
      <c r="EE615" s="36">
        <v>0</v>
      </c>
      <c r="EF615" s="36">
        <v>0</v>
      </c>
      <c r="EG615" s="36">
        <v>0</v>
      </c>
      <c r="EH615" s="36">
        <v>0</v>
      </c>
      <c r="EI615" s="36">
        <v>0</v>
      </c>
      <c r="EJ615" s="36">
        <v>0</v>
      </c>
      <c r="EK615" s="36">
        <v>0</v>
      </c>
      <c r="EL615" s="36">
        <v>0</v>
      </c>
      <c r="EM615" s="36">
        <v>0</v>
      </c>
      <c r="EN615" s="36">
        <v>0</v>
      </c>
      <c r="EO615" s="36">
        <v>0</v>
      </c>
      <c r="EP615" s="36">
        <v>0</v>
      </c>
      <c r="EQ615" s="36">
        <v>0</v>
      </c>
      <c r="ER615" s="36">
        <v>0</v>
      </c>
      <c r="ES615" s="36">
        <v>0</v>
      </c>
      <c r="ET615" s="36">
        <v>0</v>
      </c>
      <c r="EU615" s="36">
        <v>0</v>
      </c>
      <c r="EV615" s="36">
        <v>0</v>
      </c>
      <c r="EW615" s="36">
        <v>0</v>
      </c>
      <c r="EX615" s="36">
        <v>0</v>
      </c>
      <c r="EY615" s="36">
        <v>0</v>
      </c>
      <c r="EZ615" s="36">
        <v>0</v>
      </c>
      <c r="FA615" s="36">
        <v>0</v>
      </c>
      <c r="FB615" s="36">
        <v>0</v>
      </c>
      <c r="FC615" s="36">
        <v>0</v>
      </c>
      <c r="FD615" s="36">
        <v>0</v>
      </c>
      <c r="FE615" s="36">
        <v>0</v>
      </c>
      <c r="FF615" s="36">
        <v>0</v>
      </c>
      <c r="FG615" s="36">
        <v>0</v>
      </c>
      <c r="FH615" s="36">
        <v>0</v>
      </c>
      <c r="FI615" s="36">
        <v>0</v>
      </c>
      <c r="FJ615" s="36">
        <v>0</v>
      </c>
      <c r="FK615" s="36">
        <v>0</v>
      </c>
      <c r="FL615" s="36">
        <v>0</v>
      </c>
      <c r="FM615" s="36">
        <v>0</v>
      </c>
      <c r="FN615" s="36">
        <v>0</v>
      </c>
      <c r="FO615" s="36">
        <v>0</v>
      </c>
      <c r="FP615" s="36">
        <v>0</v>
      </c>
      <c r="FQ615" s="36">
        <v>4884346</v>
      </c>
      <c r="FR615" s="36">
        <v>-1</v>
      </c>
      <c r="FS615" s="37"/>
      <c r="FT615" s="39">
        <f t="shared" si="305"/>
        <v>68708</v>
      </c>
      <c r="FU615" s="39">
        <f t="shared" si="306"/>
        <v>1058</v>
      </c>
      <c r="FV615" s="39">
        <f t="shared" si="307"/>
        <v>0</v>
      </c>
      <c r="FW615" s="39">
        <f t="shared" si="308"/>
        <v>21254443</v>
      </c>
      <c r="FX615" s="39">
        <f t="shared" si="309"/>
        <v>0</v>
      </c>
      <c r="FY615" s="39">
        <f t="shared" si="310"/>
        <v>438406</v>
      </c>
      <c r="FZ615" s="39">
        <f t="shared" si="311"/>
        <v>0</v>
      </c>
      <c r="GA615" s="39">
        <f t="shared" si="312"/>
        <v>349965</v>
      </c>
      <c r="GB615" s="39">
        <f t="shared" si="313"/>
        <v>3180185</v>
      </c>
      <c r="GC615" s="39">
        <f t="shared" si="314"/>
        <v>0</v>
      </c>
      <c r="GD615" s="39">
        <f t="shared" si="315"/>
        <v>0</v>
      </c>
      <c r="GE615" s="39">
        <f t="shared" si="316"/>
        <v>0</v>
      </c>
      <c r="GF615" s="39">
        <f t="shared" si="303"/>
        <v>0</v>
      </c>
      <c r="GG615" s="39"/>
      <c r="GH615" s="39">
        <f t="shared" si="317"/>
        <v>0</v>
      </c>
      <c r="GI615" s="39">
        <f t="shared" si="318"/>
        <v>0</v>
      </c>
      <c r="GJ615" s="39">
        <f t="shared" si="304"/>
        <v>25292765</v>
      </c>
      <c r="GK615" s="39"/>
      <c r="GL615" s="39">
        <f t="shared" si="319"/>
        <v>0</v>
      </c>
      <c r="GM615" s="39"/>
      <c r="GN615" s="39">
        <f t="shared" si="324"/>
        <v>0</v>
      </c>
      <c r="GO615" s="40">
        <f t="shared" si="320"/>
        <v>4805625</v>
      </c>
      <c r="GP615" s="40">
        <f t="shared" si="321"/>
        <v>30098390</v>
      </c>
      <c r="GQ615" s="40">
        <f t="shared" si="322"/>
        <v>30098390</v>
      </c>
      <c r="GR615" s="39" t="str">
        <f>IFERROR(VLOOKUP(CONCATENATE(C615,R615,S615),'Clientes Afectados'!$L$4:$M$249,2,0),"NO")</f>
        <v>NO</v>
      </c>
      <c r="GS615" s="64">
        <f t="shared" si="323"/>
        <v>30</v>
      </c>
      <c r="GT615" s="39" t="e">
        <f>+IF(GS615&gt;#REF!,"SI","NO")</f>
        <v>#REF!</v>
      </c>
    </row>
    <row r="616" spans="1:202" x14ac:dyDescent="0.25">
      <c r="A616" s="35">
        <v>42644</v>
      </c>
      <c r="B616" s="36">
        <v>1594986</v>
      </c>
      <c r="C616" s="36">
        <v>533096</v>
      </c>
      <c r="D616" s="36">
        <v>533096</v>
      </c>
      <c r="E616" s="37" t="s">
        <v>346</v>
      </c>
      <c r="F616" s="37" t="s">
        <v>229</v>
      </c>
      <c r="G616" s="37" t="s">
        <v>320</v>
      </c>
      <c r="H616" s="85" t="s">
        <v>231</v>
      </c>
      <c r="I616" s="37" t="s">
        <v>244</v>
      </c>
      <c r="J616" s="37" t="s">
        <v>233</v>
      </c>
      <c r="K616" s="37" t="s">
        <v>234</v>
      </c>
      <c r="L616" s="37" t="s">
        <v>235</v>
      </c>
      <c r="M616" s="37" t="s">
        <v>369</v>
      </c>
      <c r="N616" s="37" t="s">
        <v>256</v>
      </c>
      <c r="O616" s="37" t="s">
        <v>245</v>
      </c>
      <c r="P616" s="37" t="s">
        <v>239</v>
      </c>
      <c r="Q616" s="37" t="s">
        <v>240</v>
      </c>
      <c r="R616" s="38">
        <v>42618</v>
      </c>
      <c r="S616" s="38">
        <v>42648</v>
      </c>
      <c r="T616" s="38">
        <v>42650</v>
      </c>
      <c r="U616" s="36">
        <v>183681196</v>
      </c>
      <c r="V616" s="36">
        <v>45839</v>
      </c>
      <c r="W616" s="36">
        <v>0</v>
      </c>
      <c r="X616" s="36">
        <v>13408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100</v>
      </c>
      <c r="AE616" s="36">
        <v>100</v>
      </c>
      <c r="AF616" s="36">
        <v>99</v>
      </c>
      <c r="AG616" s="36">
        <v>100</v>
      </c>
      <c r="AH616" s="36">
        <v>119525</v>
      </c>
      <c r="AI616" s="36">
        <v>1259</v>
      </c>
      <c r="AJ616" s="36">
        <v>0</v>
      </c>
      <c r="AK616" s="36">
        <v>3287201</v>
      </c>
      <c r="AL616" s="36">
        <v>0</v>
      </c>
      <c r="AM616" s="36">
        <v>0</v>
      </c>
      <c r="AN616" s="36">
        <v>0</v>
      </c>
      <c r="AO616" s="36">
        <v>0</v>
      </c>
      <c r="AP616" s="36">
        <v>0</v>
      </c>
      <c r="AQ616" s="36">
        <v>0</v>
      </c>
      <c r="AR616" s="36">
        <v>0</v>
      </c>
      <c r="AS616" s="36">
        <v>0</v>
      </c>
      <c r="AT616" s="36">
        <v>67804</v>
      </c>
      <c r="AU616" s="36">
        <v>0</v>
      </c>
      <c r="AV616" s="36">
        <v>0</v>
      </c>
      <c r="AW616" s="36">
        <v>0</v>
      </c>
      <c r="AX616" s="36">
        <v>0</v>
      </c>
      <c r="AY616" s="36">
        <v>61424</v>
      </c>
      <c r="AZ616" s="36">
        <v>573615</v>
      </c>
      <c r="BA616" s="36">
        <v>0</v>
      </c>
      <c r="BB616" s="36">
        <v>0</v>
      </c>
      <c r="BC616" s="36">
        <v>0</v>
      </c>
      <c r="BD616" s="36">
        <v>0</v>
      </c>
      <c r="BE616" s="36">
        <v>0</v>
      </c>
      <c r="BF616" s="36">
        <v>0</v>
      </c>
      <c r="BG616" s="36">
        <v>0</v>
      </c>
      <c r="BH616" s="36">
        <v>0</v>
      </c>
      <c r="BI616" s="36">
        <v>0</v>
      </c>
      <c r="BJ616" s="36">
        <v>0</v>
      </c>
      <c r="BK616" s="36">
        <v>0</v>
      </c>
      <c r="BL616" s="36">
        <v>0</v>
      </c>
      <c r="BM616" s="36">
        <v>0</v>
      </c>
      <c r="BN616" s="36">
        <v>0</v>
      </c>
      <c r="BO616" s="36">
        <v>0</v>
      </c>
      <c r="BP616" s="36">
        <v>0</v>
      </c>
      <c r="BQ616" s="36">
        <v>0</v>
      </c>
      <c r="BR616" s="36">
        <v>0</v>
      </c>
      <c r="BS616" s="36">
        <v>0</v>
      </c>
      <c r="BT616" s="36">
        <v>0</v>
      </c>
      <c r="BU616" s="36">
        <v>0</v>
      </c>
      <c r="BV616" s="36">
        <v>0</v>
      </c>
      <c r="BW616" s="36">
        <v>0</v>
      </c>
      <c r="BX616" s="36">
        <v>0</v>
      </c>
      <c r="BY616" s="36">
        <v>0</v>
      </c>
      <c r="BZ616" s="36">
        <v>242228</v>
      </c>
      <c r="CA616" s="36">
        <v>10720</v>
      </c>
      <c r="CB616" s="36">
        <v>0</v>
      </c>
      <c r="CC616" s="36">
        <v>0</v>
      </c>
      <c r="CD616" s="36">
        <v>3667038</v>
      </c>
      <c r="CE616" s="36">
        <v>4363775</v>
      </c>
      <c r="CF616" s="36">
        <v>0</v>
      </c>
      <c r="CG616" s="36">
        <v>696737</v>
      </c>
      <c r="CH616" s="36">
        <v>0</v>
      </c>
      <c r="CI616" s="36">
        <v>0</v>
      </c>
      <c r="CJ616" s="36">
        <v>0</v>
      </c>
      <c r="CK616" s="36">
        <v>0</v>
      </c>
      <c r="CL616" s="36">
        <v>696737</v>
      </c>
      <c r="CM616" s="36">
        <v>-4363776</v>
      </c>
      <c r="CN616" s="36">
        <v>0</v>
      </c>
      <c r="CO616" s="36">
        <v>0</v>
      </c>
      <c r="CP616" s="36">
        <v>0</v>
      </c>
      <c r="CQ616" s="36">
        <v>0</v>
      </c>
      <c r="CR616" s="36">
        <v>0</v>
      </c>
      <c r="CS616" s="36">
        <v>0</v>
      </c>
      <c r="CT616" s="36">
        <v>0</v>
      </c>
      <c r="CU616" s="36">
        <v>0</v>
      </c>
      <c r="CV616" s="36">
        <v>0</v>
      </c>
      <c r="CW616" s="36">
        <v>0</v>
      </c>
      <c r="CX616" s="36">
        <v>0</v>
      </c>
      <c r="CY616" s="36">
        <v>0</v>
      </c>
      <c r="CZ616" s="36">
        <v>0</v>
      </c>
      <c r="DA616" s="36">
        <v>0</v>
      </c>
      <c r="DB616" s="36">
        <v>0</v>
      </c>
      <c r="DC616" s="36">
        <v>0</v>
      </c>
      <c r="DD616" s="36">
        <v>1</v>
      </c>
      <c r="DE616" s="36">
        <v>-4363775</v>
      </c>
      <c r="DF616" s="36">
        <v>0</v>
      </c>
      <c r="DG616" s="36">
        <v>0</v>
      </c>
      <c r="DH616" s="36">
        <v>0</v>
      </c>
      <c r="DI616" s="36">
        <v>0</v>
      </c>
      <c r="DJ616" s="36">
        <v>0</v>
      </c>
      <c r="DK616" s="36">
        <v>-1</v>
      </c>
      <c r="DL616" s="36">
        <v>0</v>
      </c>
      <c r="DM616" s="36">
        <v>0</v>
      </c>
      <c r="DN616" s="36">
        <v>0</v>
      </c>
      <c r="DO616" s="36">
        <v>0</v>
      </c>
      <c r="DP616" s="36">
        <v>0</v>
      </c>
      <c r="DQ616" s="36">
        <v>0</v>
      </c>
      <c r="DR616" s="36">
        <v>0</v>
      </c>
      <c r="DS616" s="36">
        <v>0</v>
      </c>
      <c r="DT616" s="36">
        <v>0</v>
      </c>
      <c r="DU616" s="36">
        <v>0</v>
      </c>
      <c r="DV616" s="36">
        <v>0</v>
      </c>
      <c r="DW616" s="36">
        <v>0</v>
      </c>
      <c r="DX616" s="36">
        <v>0</v>
      </c>
      <c r="DY616" s="36">
        <v>0</v>
      </c>
      <c r="DZ616" s="36">
        <v>0</v>
      </c>
      <c r="EA616" s="36">
        <v>0</v>
      </c>
      <c r="EB616" s="36">
        <v>-1</v>
      </c>
      <c r="EC616" s="36">
        <v>0</v>
      </c>
      <c r="ED616" s="36">
        <v>0</v>
      </c>
      <c r="EE616" s="36">
        <v>0</v>
      </c>
      <c r="EF616" s="36">
        <v>0</v>
      </c>
      <c r="EG616" s="36">
        <v>0</v>
      </c>
      <c r="EH616" s="36">
        <v>0</v>
      </c>
      <c r="EI616" s="36">
        <v>0</v>
      </c>
      <c r="EJ616" s="36">
        <v>0</v>
      </c>
      <c r="EK616" s="36">
        <v>0</v>
      </c>
      <c r="EL616" s="36">
        <v>0</v>
      </c>
      <c r="EM616" s="36">
        <v>0</v>
      </c>
      <c r="EN616" s="36">
        <v>0</v>
      </c>
      <c r="EO616" s="36">
        <v>0</v>
      </c>
      <c r="EP616" s="36">
        <v>0</v>
      </c>
      <c r="EQ616" s="36">
        <v>0</v>
      </c>
      <c r="ER616" s="36">
        <v>0</v>
      </c>
      <c r="ES616" s="36">
        <v>0</v>
      </c>
      <c r="ET616" s="36">
        <v>0</v>
      </c>
      <c r="EU616" s="36">
        <v>0</v>
      </c>
      <c r="EV616" s="36">
        <v>0</v>
      </c>
      <c r="EW616" s="36">
        <v>0</v>
      </c>
      <c r="EX616" s="36">
        <v>0</v>
      </c>
      <c r="EY616" s="36">
        <v>0</v>
      </c>
      <c r="EZ616" s="36">
        <v>0</v>
      </c>
      <c r="FA616" s="36">
        <v>0</v>
      </c>
      <c r="FB616" s="36">
        <v>0</v>
      </c>
      <c r="FC616" s="36">
        <v>0</v>
      </c>
      <c r="FD616" s="36">
        <v>0</v>
      </c>
      <c r="FE616" s="36">
        <v>0</v>
      </c>
      <c r="FF616" s="36">
        <v>0</v>
      </c>
      <c r="FG616" s="36">
        <v>0</v>
      </c>
      <c r="FH616" s="36">
        <v>0</v>
      </c>
      <c r="FI616" s="36">
        <v>0</v>
      </c>
      <c r="FJ616" s="36">
        <v>0</v>
      </c>
      <c r="FK616" s="36">
        <v>0</v>
      </c>
      <c r="FL616" s="36">
        <v>0</v>
      </c>
      <c r="FM616" s="36">
        <v>0</v>
      </c>
      <c r="FN616" s="36">
        <v>0</v>
      </c>
      <c r="FO616" s="36">
        <v>0</v>
      </c>
      <c r="FP616" s="36">
        <v>0</v>
      </c>
      <c r="FQ616" s="36">
        <v>696737</v>
      </c>
      <c r="FR616" s="36">
        <v>-1</v>
      </c>
      <c r="FS616" s="37"/>
      <c r="FT616" s="39">
        <f t="shared" si="305"/>
        <v>100441</v>
      </c>
      <c r="FU616" s="39">
        <f t="shared" si="306"/>
        <v>1058</v>
      </c>
      <c r="FV616" s="39">
        <f t="shared" si="307"/>
        <v>0</v>
      </c>
      <c r="FW616" s="39">
        <f t="shared" si="308"/>
        <v>2762354</v>
      </c>
      <c r="FX616" s="39">
        <f t="shared" si="309"/>
        <v>0</v>
      </c>
      <c r="FY616" s="39">
        <f t="shared" si="310"/>
        <v>56978</v>
      </c>
      <c r="FZ616" s="39">
        <f t="shared" si="311"/>
        <v>0</v>
      </c>
      <c r="GA616" s="39">
        <f t="shared" si="312"/>
        <v>51617</v>
      </c>
      <c r="GB616" s="39">
        <f t="shared" si="313"/>
        <v>482029</v>
      </c>
      <c r="GC616" s="39">
        <f t="shared" si="314"/>
        <v>0</v>
      </c>
      <c r="GD616" s="39">
        <f t="shared" si="315"/>
        <v>0</v>
      </c>
      <c r="GE616" s="39">
        <f t="shared" si="316"/>
        <v>0</v>
      </c>
      <c r="GF616" s="39">
        <f t="shared" si="303"/>
        <v>0</v>
      </c>
      <c r="GG616" s="39"/>
      <c r="GH616" s="39">
        <f t="shared" si="317"/>
        <v>0</v>
      </c>
      <c r="GI616" s="39">
        <f t="shared" si="318"/>
        <v>0</v>
      </c>
      <c r="GJ616" s="39">
        <f t="shared" si="304"/>
        <v>3454477</v>
      </c>
      <c r="GK616" s="39"/>
      <c r="GL616" s="39">
        <f t="shared" si="319"/>
        <v>0</v>
      </c>
      <c r="GM616" s="39"/>
      <c r="GN616" s="39">
        <f t="shared" si="324"/>
        <v>-1</v>
      </c>
      <c r="GO616" s="40">
        <f t="shared" si="320"/>
        <v>656351</v>
      </c>
      <c r="GP616" s="40">
        <f t="shared" si="321"/>
        <v>4110828</v>
      </c>
      <c r="GQ616" s="40">
        <f t="shared" si="322"/>
        <v>4110827</v>
      </c>
      <c r="GR616" s="39" t="str">
        <f>IFERROR(VLOOKUP(CONCATENATE(C616,R616,S616),'Clientes Afectados'!$L$4:$M$249,2,0),"NO")</f>
        <v>NO</v>
      </c>
      <c r="GS616" s="64">
        <f t="shared" si="323"/>
        <v>30</v>
      </c>
      <c r="GT616" s="39" t="e">
        <f>+IF(GS616&gt;#REF!,"SI","NO")</f>
        <v>#REF!</v>
      </c>
    </row>
    <row r="617" spans="1:202" x14ac:dyDescent="0.25">
      <c r="A617" s="35">
        <v>42644</v>
      </c>
      <c r="B617" s="36">
        <v>1594986</v>
      </c>
      <c r="C617" s="36">
        <v>533097</v>
      </c>
      <c r="D617" s="36">
        <v>533097</v>
      </c>
      <c r="E617" s="37" t="s">
        <v>247</v>
      </c>
      <c r="F617" s="37" t="s">
        <v>229</v>
      </c>
      <c r="G617" s="37" t="s">
        <v>248</v>
      </c>
      <c r="H617" s="85" t="s">
        <v>231</v>
      </c>
      <c r="I617" s="37" t="s">
        <v>244</v>
      </c>
      <c r="J617" s="37" t="s">
        <v>233</v>
      </c>
      <c r="K617" s="37" t="s">
        <v>234</v>
      </c>
      <c r="L617" s="37" t="s">
        <v>235</v>
      </c>
      <c r="M617" s="37" t="s">
        <v>369</v>
      </c>
      <c r="N617" s="37" t="s">
        <v>245</v>
      </c>
      <c r="O617" s="37" t="s">
        <v>245</v>
      </c>
      <c r="P617" s="37" t="s">
        <v>239</v>
      </c>
      <c r="Q617" s="37" t="s">
        <v>240</v>
      </c>
      <c r="R617" s="38">
        <v>42618</v>
      </c>
      <c r="S617" s="38">
        <v>42648</v>
      </c>
      <c r="T617" s="38">
        <v>42650</v>
      </c>
      <c r="U617" s="36">
        <v>183681196</v>
      </c>
      <c r="V617" s="36">
        <v>40609</v>
      </c>
      <c r="W617" s="36">
        <v>0</v>
      </c>
      <c r="X617" s="36">
        <v>15666</v>
      </c>
      <c r="Y617" s="36">
        <v>0</v>
      </c>
      <c r="Z617" s="36">
        <v>0</v>
      </c>
      <c r="AA617" s="36">
        <v>0</v>
      </c>
      <c r="AB617" s="36">
        <v>0</v>
      </c>
      <c r="AC617" s="36">
        <v>0</v>
      </c>
      <c r="AD617" s="36">
        <v>97</v>
      </c>
      <c r="AE617" s="36">
        <v>98</v>
      </c>
      <c r="AF617" s="36">
        <v>94</v>
      </c>
      <c r="AG617" s="36">
        <v>96</v>
      </c>
      <c r="AH617" s="36">
        <v>197542</v>
      </c>
      <c r="AI617" s="36">
        <v>1259</v>
      </c>
      <c r="AJ617" s="36">
        <v>0</v>
      </c>
      <c r="AK617" s="36">
        <v>2912149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60068</v>
      </c>
      <c r="AU617" s="36">
        <v>0</v>
      </c>
      <c r="AV617" s="36">
        <v>0</v>
      </c>
      <c r="AW617" s="36">
        <v>0</v>
      </c>
      <c r="AX617" s="36">
        <v>0</v>
      </c>
      <c r="AY617" s="36">
        <v>60196</v>
      </c>
      <c r="AZ617" s="36">
        <v>550670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0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0</v>
      </c>
      <c r="BN617" s="36">
        <v>0</v>
      </c>
      <c r="BO617" s="36">
        <v>0</v>
      </c>
      <c r="BP617" s="36">
        <v>0</v>
      </c>
      <c r="BQ617" s="36">
        <v>0</v>
      </c>
      <c r="BR617" s="36">
        <v>0</v>
      </c>
      <c r="BS617" s="36">
        <v>0</v>
      </c>
      <c r="BT617" s="36">
        <v>0</v>
      </c>
      <c r="BU617" s="36">
        <v>0</v>
      </c>
      <c r="BV617" s="36">
        <v>0</v>
      </c>
      <c r="BW617" s="36">
        <v>0</v>
      </c>
      <c r="BX617" s="36">
        <v>0</v>
      </c>
      <c r="BY617" s="36">
        <v>0</v>
      </c>
      <c r="BZ617" s="36">
        <v>73262</v>
      </c>
      <c r="CA617" s="36">
        <v>1185</v>
      </c>
      <c r="CB617" s="36">
        <v>0</v>
      </c>
      <c r="CC617" s="36">
        <v>0</v>
      </c>
      <c r="CD617" s="36">
        <v>3240615</v>
      </c>
      <c r="CE617" s="36">
        <v>3856332</v>
      </c>
      <c r="CF617" s="36">
        <v>0</v>
      </c>
      <c r="CG617" s="36">
        <v>615717</v>
      </c>
      <c r="CH617" s="36">
        <v>0</v>
      </c>
      <c r="CI617" s="36">
        <v>0</v>
      </c>
      <c r="CJ617" s="36">
        <v>0</v>
      </c>
      <c r="CK617" s="36">
        <v>0</v>
      </c>
      <c r="CL617" s="36">
        <v>615717</v>
      </c>
      <c r="CM617" s="36">
        <v>-3856332</v>
      </c>
      <c r="CN617" s="36">
        <v>0</v>
      </c>
      <c r="CO617" s="36">
        <v>0</v>
      </c>
      <c r="CP617" s="36">
        <v>0</v>
      </c>
      <c r="CQ617" s="36">
        <v>0</v>
      </c>
      <c r="CR617" s="36">
        <v>0</v>
      </c>
      <c r="CS617" s="36">
        <v>0</v>
      </c>
      <c r="CT617" s="36">
        <v>0</v>
      </c>
      <c r="CU617" s="36">
        <v>0</v>
      </c>
      <c r="CV617" s="36">
        <v>0</v>
      </c>
      <c r="CW617" s="36">
        <v>0</v>
      </c>
      <c r="CX617" s="36">
        <v>0</v>
      </c>
      <c r="CY617" s="36">
        <v>0</v>
      </c>
      <c r="CZ617" s="36">
        <v>0</v>
      </c>
      <c r="DA617" s="36">
        <v>0</v>
      </c>
      <c r="DB617" s="36">
        <v>0</v>
      </c>
      <c r="DC617" s="36">
        <v>0</v>
      </c>
      <c r="DD617" s="36">
        <v>0</v>
      </c>
      <c r="DE617" s="36">
        <v>-3856332</v>
      </c>
      <c r="DF617" s="36">
        <v>0</v>
      </c>
      <c r="DG617" s="36">
        <v>0</v>
      </c>
      <c r="DH617" s="36">
        <v>0</v>
      </c>
      <c r="DI617" s="36">
        <v>0</v>
      </c>
      <c r="DJ617" s="36">
        <v>0</v>
      </c>
      <c r="DK617" s="36">
        <v>0</v>
      </c>
      <c r="DL617" s="36">
        <v>0</v>
      </c>
      <c r="DM617" s="36">
        <v>0</v>
      </c>
      <c r="DN617" s="36">
        <v>0</v>
      </c>
      <c r="DO617" s="36">
        <v>0</v>
      </c>
      <c r="DP617" s="36">
        <v>0</v>
      </c>
      <c r="DQ617" s="36">
        <v>0</v>
      </c>
      <c r="DR617" s="36">
        <v>0</v>
      </c>
      <c r="DS617" s="36">
        <v>0</v>
      </c>
      <c r="DT617" s="36">
        <v>0</v>
      </c>
      <c r="DU617" s="36">
        <v>0</v>
      </c>
      <c r="DV617" s="36">
        <v>0</v>
      </c>
      <c r="DW617" s="36">
        <v>0</v>
      </c>
      <c r="DX617" s="36">
        <v>0</v>
      </c>
      <c r="DY617" s="36">
        <v>0</v>
      </c>
      <c r="DZ617" s="36">
        <v>0</v>
      </c>
      <c r="EA617" s="36">
        <v>0</v>
      </c>
      <c r="EB617" s="36">
        <v>0</v>
      </c>
      <c r="EC617" s="36">
        <v>0</v>
      </c>
      <c r="ED617" s="36">
        <v>0</v>
      </c>
      <c r="EE617" s="36">
        <v>0</v>
      </c>
      <c r="EF617" s="36">
        <v>0</v>
      </c>
      <c r="EG617" s="36">
        <v>0</v>
      </c>
      <c r="EH617" s="36">
        <v>0</v>
      </c>
      <c r="EI617" s="36">
        <v>0</v>
      </c>
      <c r="EJ617" s="36">
        <v>0</v>
      </c>
      <c r="EK617" s="36">
        <v>0</v>
      </c>
      <c r="EL617" s="36">
        <v>0</v>
      </c>
      <c r="EM617" s="36">
        <v>0</v>
      </c>
      <c r="EN617" s="36">
        <v>0</v>
      </c>
      <c r="EO617" s="36">
        <v>0</v>
      </c>
      <c r="EP617" s="36">
        <v>0</v>
      </c>
      <c r="EQ617" s="36">
        <v>0</v>
      </c>
      <c r="ER617" s="36">
        <v>0</v>
      </c>
      <c r="ES617" s="36">
        <v>0</v>
      </c>
      <c r="ET617" s="36">
        <v>0</v>
      </c>
      <c r="EU617" s="36">
        <v>0</v>
      </c>
      <c r="EV617" s="36">
        <v>0</v>
      </c>
      <c r="EW617" s="36">
        <v>0</v>
      </c>
      <c r="EX617" s="36">
        <v>0</v>
      </c>
      <c r="EY617" s="36">
        <v>0</v>
      </c>
      <c r="EZ617" s="36">
        <v>0</v>
      </c>
      <c r="FA617" s="36">
        <v>0</v>
      </c>
      <c r="FB617" s="36">
        <v>0</v>
      </c>
      <c r="FC617" s="36">
        <v>0</v>
      </c>
      <c r="FD617" s="36">
        <v>0</v>
      </c>
      <c r="FE617" s="36">
        <v>0</v>
      </c>
      <c r="FF617" s="36">
        <v>0</v>
      </c>
      <c r="FG617" s="36">
        <v>0</v>
      </c>
      <c r="FH617" s="36">
        <v>0</v>
      </c>
      <c r="FI617" s="36">
        <v>0</v>
      </c>
      <c r="FJ617" s="36">
        <v>0</v>
      </c>
      <c r="FK617" s="36">
        <v>0</v>
      </c>
      <c r="FL617" s="36">
        <v>0</v>
      </c>
      <c r="FM617" s="36">
        <v>0</v>
      </c>
      <c r="FN617" s="36">
        <v>0</v>
      </c>
      <c r="FO617" s="36">
        <v>0</v>
      </c>
      <c r="FP617" s="36">
        <v>0</v>
      </c>
      <c r="FQ617" s="36">
        <v>615717</v>
      </c>
      <c r="FR617" s="36">
        <v>0</v>
      </c>
      <c r="FS617" s="37"/>
      <c r="FT617" s="39">
        <f t="shared" si="305"/>
        <v>166002</v>
      </c>
      <c r="FU617" s="39">
        <f t="shared" si="306"/>
        <v>1058</v>
      </c>
      <c r="FV617" s="39">
        <f t="shared" si="307"/>
        <v>0</v>
      </c>
      <c r="FW617" s="39">
        <f t="shared" si="308"/>
        <v>2447184</v>
      </c>
      <c r="FX617" s="39">
        <f t="shared" si="309"/>
        <v>0</v>
      </c>
      <c r="FY617" s="39">
        <f t="shared" si="310"/>
        <v>50477</v>
      </c>
      <c r="FZ617" s="39">
        <f t="shared" si="311"/>
        <v>0</v>
      </c>
      <c r="GA617" s="39">
        <f t="shared" si="312"/>
        <v>50585</v>
      </c>
      <c r="GB617" s="39">
        <f t="shared" si="313"/>
        <v>462748</v>
      </c>
      <c r="GC617" s="39">
        <f t="shared" si="314"/>
        <v>0</v>
      </c>
      <c r="GD617" s="39">
        <f t="shared" si="315"/>
        <v>0</v>
      </c>
      <c r="GE617" s="39">
        <f t="shared" si="316"/>
        <v>0</v>
      </c>
      <c r="GF617" s="39">
        <f t="shared" ref="GF617:GF680" si="325">BP617/1.19</f>
        <v>0</v>
      </c>
      <c r="GG617" s="39"/>
      <c r="GH617" s="39">
        <f t="shared" si="317"/>
        <v>0</v>
      </c>
      <c r="GI617" s="39">
        <f t="shared" si="318"/>
        <v>0</v>
      </c>
      <c r="GJ617" s="39">
        <f t="shared" ref="GJ617:GJ680" si="326">SUM(FT617:GE617)+GH617+GF617</f>
        <v>3178054</v>
      </c>
      <c r="GK617" s="39"/>
      <c r="GL617" s="39">
        <f t="shared" si="319"/>
        <v>0</v>
      </c>
      <c r="GM617" s="39"/>
      <c r="GN617" s="39">
        <f t="shared" si="324"/>
        <v>0</v>
      </c>
      <c r="GO617" s="40">
        <f t="shared" si="320"/>
        <v>603830</v>
      </c>
      <c r="GP617" s="40">
        <f t="shared" si="321"/>
        <v>3781884</v>
      </c>
      <c r="GQ617" s="40">
        <f t="shared" si="322"/>
        <v>3781884</v>
      </c>
      <c r="GR617" s="39" t="str">
        <f>IFERROR(VLOOKUP(CONCATENATE(C617,R617,S617),'Clientes Afectados'!$L$4:$M$249,2,0),"NO")</f>
        <v>NO</v>
      </c>
      <c r="GS617" s="64">
        <f t="shared" si="323"/>
        <v>30</v>
      </c>
      <c r="GT617" s="39" t="e">
        <f>+IF(GS617&gt;#REF!,"SI","NO")</f>
        <v>#REF!</v>
      </c>
    </row>
    <row r="618" spans="1:202" x14ac:dyDescent="0.25">
      <c r="A618" s="35">
        <v>42644</v>
      </c>
      <c r="B618" s="36">
        <v>1594986</v>
      </c>
      <c r="C618" s="36">
        <v>533104</v>
      </c>
      <c r="D618" s="36">
        <v>533104</v>
      </c>
      <c r="E618" s="37" t="s">
        <v>250</v>
      </c>
      <c r="F618" s="37" t="s">
        <v>229</v>
      </c>
      <c r="G618" s="37" t="s">
        <v>251</v>
      </c>
      <c r="H618" s="85" t="s">
        <v>231</v>
      </c>
      <c r="I618" s="37" t="s">
        <v>244</v>
      </c>
      <c r="J618" s="37" t="s">
        <v>233</v>
      </c>
      <c r="K618" s="37" t="s">
        <v>234</v>
      </c>
      <c r="L618" s="37" t="s">
        <v>235</v>
      </c>
      <c r="M618" s="37" t="s">
        <v>252</v>
      </c>
      <c r="N618" s="37" t="s">
        <v>237</v>
      </c>
      <c r="O618" s="37" t="s">
        <v>253</v>
      </c>
      <c r="P618" s="37" t="s">
        <v>239</v>
      </c>
      <c r="Q618" s="37" t="s">
        <v>240</v>
      </c>
      <c r="R618" s="38">
        <v>42618</v>
      </c>
      <c r="S618" s="38">
        <v>42648</v>
      </c>
      <c r="T618" s="38">
        <v>42650</v>
      </c>
      <c r="U618" s="36">
        <v>183681196</v>
      </c>
      <c r="V618" s="36">
        <v>663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1</v>
      </c>
      <c r="AE618" s="36">
        <v>63</v>
      </c>
      <c r="AF618" s="36">
        <v>1</v>
      </c>
      <c r="AG618" s="36">
        <v>11</v>
      </c>
      <c r="AH618" s="36">
        <v>144753</v>
      </c>
      <c r="AI618" s="36">
        <v>1259</v>
      </c>
      <c r="AJ618" s="36">
        <v>0</v>
      </c>
      <c r="AK618" s="36">
        <v>47545</v>
      </c>
      <c r="AL618" s="36">
        <v>0</v>
      </c>
      <c r="AM618" s="36">
        <v>0</v>
      </c>
      <c r="AN618" s="36">
        <v>0</v>
      </c>
      <c r="AO618" s="36">
        <v>0</v>
      </c>
      <c r="AP618" s="36">
        <v>0</v>
      </c>
      <c r="AQ618" s="36">
        <v>0</v>
      </c>
      <c r="AR618" s="36">
        <v>0</v>
      </c>
      <c r="AS618" s="36">
        <v>0</v>
      </c>
      <c r="AT618" s="36">
        <v>981</v>
      </c>
      <c r="AU618" s="36">
        <v>0</v>
      </c>
      <c r="AV618" s="36">
        <v>0</v>
      </c>
      <c r="AW618" s="36">
        <v>0</v>
      </c>
      <c r="AX618" s="36">
        <v>0</v>
      </c>
      <c r="AY618" s="36">
        <v>39005</v>
      </c>
      <c r="AZ618" s="36">
        <v>65001</v>
      </c>
      <c r="BA618" s="36">
        <v>0</v>
      </c>
      <c r="BB618" s="36">
        <v>0</v>
      </c>
      <c r="BC618" s="36">
        <v>0</v>
      </c>
      <c r="BD618" s="36">
        <v>0</v>
      </c>
      <c r="BE618" s="36">
        <v>0</v>
      </c>
      <c r="BF618" s="36">
        <v>0</v>
      </c>
      <c r="BG618" s="36">
        <v>0</v>
      </c>
      <c r="BH618" s="36">
        <v>0</v>
      </c>
      <c r="BI618" s="36">
        <v>0</v>
      </c>
      <c r="BJ618" s="36">
        <v>0</v>
      </c>
      <c r="BK618" s="36">
        <v>0</v>
      </c>
      <c r="BL618" s="36">
        <v>0</v>
      </c>
      <c r="BM618" s="36">
        <v>0</v>
      </c>
      <c r="BN618" s="36">
        <v>0</v>
      </c>
      <c r="BO618" s="36">
        <v>0</v>
      </c>
      <c r="BP618" s="36">
        <v>0</v>
      </c>
      <c r="BQ618" s="36">
        <v>0</v>
      </c>
      <c r="BR618" s="36">
        <v>0</v>
      </c>
      <c r="BS618" s="36">
        <v>0</v>
      </c>
      <c r="BT618" s="36">
        <v>0</v>
      </c>
      <c r="BU618" s="36">
        <v>0</v>
      </c>
      <c r="BV618" s="36">
        <v>0</v>
      </c>
      <c r="BW618" s="36">
        <v>0</v>
      </c>
      <c r="BX618" s="36">
        <v>0</v>
      </c>
      <c r="BY618" s="36">
        <v>0</v>
      </c>
      <c r="BZ618" s="36">
        <v>5390</v>
      </c>
      <c r="CA618" s="36">
        <v>103</v>
      </c>
      <c r="CB618" s="36">
        <v>0</v>
      </c>
      <c r="CC618" s="36">
        <v>0</v>
      </c>
      <c r="CD618" s="36">
        <v>255492</v>
      </c>
      <c r="CE618" s="36">
        <v>304035</v>
      </c>
      <c r="CF618" s="36">
        <v>0</v>
      </c>
      <c r="CG618" s="36">
        <v>48543</v>
      </c>
      <c r="CH618" s="36">
        <v>0</v>
      </c>
      <c r="CI618" s="36">
        <v>0</v>
      </c>
      <c r="CJ618" s="36">
        <v>0</v>
      </c>
      <c r="CK618" s="36">
        <v>0</v>
      </c>
      <c r="CL618" s="36">
        <v>48543</v>
      </c>
      <c r="CM618" s="36">
        <v>-304036</v>
      </c>
      <c r="CN618" s="36">
        <v>0</v>
      </c>
      <c r="CO618" s="36">
        <v>0</v>
      </c>
      <c r="CP618" s="36">
        <v>0</v>
      </c>
      <c r="CQ618" s="36">
        <v>0</v>
      </c>
      <c r="CR618" s="36">
        <v>0</v>
      </c>
      <c r="CS618" s="36">
        <v>0</v>
      </c>
      <c r="CT618" s="36">
        <v>0</v>
      </c>
      <c r="CU618" s="36">
        <v>0</v>
      </c>
      <c r="CV618" s="36">
        <v>0</v>
      </c>
      <c r="CW618" s="36">
        <v>0</v>
      </c>
      <c r="CX618" s="36">
        <v>0</v>
      </c>
      <c r="CY618" s="36">
        <v>0</v>
      </c>
      <c r="CZ618" s="36">
        <v>0</v>
      </c>
      <c r="DA618" s="36">
        <v>0</v>
      </c>
      <c r="DB618" s="36">
        <v>0</v>
      </c>
      <c r="DC618" s="36">
        <v>0</v>
      </c>
      <c r="DD618" s="36">
        <v>0</v>
      </c>
      <c r="DE618" s="36">
        <v>-304036</v>
      </c>
      <c r="DF618" s="36">
        <v>0</v>
      </c>
      <c r="DG618" s="36">
        <v>0</v>
      </c>
      <c r="DH618" s="36">
        <v>0</v>
      </c>
      <c r="DI618" s="36">
        <v>0</v>
      </c>
      <c r="DJ618" s="36">
        <v>0</v>
      </c>
      <c r="DK618" s="36">
        <v>0</v>
      </c>
      <c r="DL618" s="36">
        <v>0</v>
      </c>
      <c r="DM618" s="36">
        <v>0</v>
      </c>
      <c r="DN618" s="36">
        <v>0</v>
      </c>
      <c r="DO618" s="36">
        <v>0</v>
      </c>
      <c r="DP618" s="36">
        <v>0</v>
      </c>
      <c r="DQ618" s="36">
        <v>0</v>
      </c>
      <c r="DR618" s="36">
        <v>0</v>
      </c>
      <c r="DS618" s="36">
        <v>0</v>
      </c>
      <c r="DT618" s="36">
        <v>0</v>
      </c>
      <c r="DU618" s="36">
        <v>0</v>
      </c>
      <c r="DV618" s="36">
        <v>0</v>
      </c>
      <c r="DW618" s="36">
        <v>0</v>
      </c>
      <c r="DX618" s="36">
        <v>0</v>
      </c>
      <c r="DY618" s="36">
        <v>0</v>
      </c>
      <c r="DZ618" s="36">
        <v>0</v>
      </c>
      <c r="EA618" s="36">
        <v>0</v>
      </c>
      <c r="EB618" s="36">
        <v>0</v>
      </c>
      <c r="EC618" s="36">
        <v>0</v>
      </c>
      <c r="ED618" s="36">
        <v>0</v>
      </c>
      <c r="EE618" s="36">
        <v>0</v>
      </c>
      <c r="EF618" s="36">
        <v>0</v>
      </c>
      <c r="EG618" s="36">
        <v>0</v>
      </c>
      <c r="EH618" s="36">
        <v>0</v>
      </c>
      <c r="EI618" s="36">
        <v>0</v>
      </c>
      <c r="EJ618" s="36">
        <v>0</v>
      </c>
      <c r="EK618" s="36">
        <v>0</v>
      </c>
      <c r="EL618" s="36">
        <v>0</v>
      </c>
      <c r="EM618" s="36">
        <v>0</v>
      </c>
      <c r="EN618" s="36">
        <v>0</v>
      </c>
      <c r="EO618" s="36">
        <v>0</v>
      </c>
      <c r="EP618" s="36">
        <v>0</v>
      </c>
      <c r="EQ618" s="36">
        <v>0</v>
      </c>
      <c r="ER618" s="36">
        <v>0</v>
      </c>
      <c r="ES618" s="36">
        <v>0</v>
      </c>
      <c r="ET618" s="36">
        <v>0</v>
      </c>
      <c r="EU618" s="36">
        <v>0</v>
      </c>
      <c r="EV618" s="36">
        <v>0</v>
      </c>
      <c r="EW618" s="36">
        <v>0</v>
      </c>
      <c r="EX618" s="36">
        <v>0</v>
      </c>
      <c r="EY618" s="36">
        <v>0</v>
      </c>
      <c r="EZ618" s="36">
        <v>0</v>
      </c>
      <c r="FA618" s="36">
        <v>0</v>
      </c>
      <c r="FB618" s="36">
        <v>0</v>
      </c>
      <c r="FC618" s="36">
        <v>0</v>
      </c>
      <c r="FD618" s="36">
        <v>0</v>
      </c>
      <c r="FE618" s="36">
        <v>0</v>
      </c>
      <c r="FF618" s="36">
        <v>0</v>
      </c>
      <c r="FG618" s="36">
        <v>0</v>
      </c>
      <c r="FH618" s="36">
        <v>0</v>
      </c>
      <c r="FI618" s="36">
        <v>0</v>
      </c>
      <c r="FJ618" s="36">
        <v>0</v>
      </c>
      <c r="FK618" s="36">
        <v>0</v>
      </c>
      <c r="FL618" s="36">
        <v>0</v>
      </c>
      <c r="FM618" s="36">
        <v>0</v>
      </c>
      <c r="FN618" s="36">
        <v>0</v>
      </c>
      <c r="FO618" s="36">
        <v>0</v>
      </c>
      <c r="FP618" s="36">
        <v>0</v>
      </c>
      <c r="FQ618" s="36">
        <v>48543</v>
      </c>
      <c r="FR618" s="36">
        <v>0</v>
      </c>
      <c r="FS618" s="37"/>
      <c r="FT618" s="39">
        <f t="shared" si="305"/>
        <v>121641</v>
      </c>
      <c r="FU618" s="39">
        <f t="shared" si="306"/>
        <v>1058</v>
      </c>
      <c r="FV618" s="39">
        <f t="shared" si="307"/>
        <v>0</v>
      </c>
      <c r="FW618" s="39">
        <f t="shared" si="308"/>
        <v>39954</v>
      </c>
      <c r="FX618" s="39">
        <f t="shared" si="309"/>
        <v>0</v>
      </c>
      <c r="FY618" s="39">
        <f t="shared" si="310"/>
        <v>824</v>
      </c>
      <c r="FZ618" s="39">
        <f t="shared" si="311"/>
        <v>0</v>
      </c>
      <c r="GA618" s="39">
        <f t="shared" si="312"/>
        <v>32777</v>
      </c>
      <c r="GB618" s="39">
        <f t="shared" si="313"/>
        <v>54623</v>
      </c>
      <c r="GC618" s="39">
        <f t="shared" si="314"/>
        <v>0</v>
      </c>
      <c r="GD618" s="39">
        <f t="shared" si="315"/>
        <v>0</v>
      </c>
      <c r="GE618" s="39">
        <f t="shared" si="316"/>
        <v>0</v>
      </c>
      <c r="GF618" s="39">
        <f t="shared" si="325"/>
        <v>0</v>
      </c>
      <c r="GG618" s="39"/>
      <c r="GH618" s="39">
        <f t="shared" si="317"/>
        <v>0</v>
      </c>
      <c r="GI618" s="39">
        <f t="shared" si="318"/>
        <v>0</v>
      </c>
      <c r="GJ618" s="39">
        <f t="shared" si="326"/>
        <v>250877</v>
      </c>
      <c r="GK618" s="39"/>
      <c r="GL618" s="39">
        <f t="shared" si="319"/>
        <v>0</v>
      </c>
      <c r="GM618" s="39"/>
      <c r="GN618" s="39">
        <f t="shared" si="324"/>
        <v>0</v>
      </c>
      <c r="GO618" s="40">
        <f t="shared" si="320"/>
        <v>47667</v>
      </c>
      <c r="GP618" s="40">
        <f t="shared" si="321"/>
        <v>298544</v>
      </c>
      <c r="GQ618" s="40">
        <f t="shared" si="322"/>
        <v>298544</v>
      </c>
      <c r="GR618" s="39" t="str">
        <f>IFERROR(VLOOKUP(CONCATENATE(C618,R618,S618),'Clientes Afectados'!$L$4:$M$249,2,0),"NO")</f>
        <v>NO</v>
      </c>
      <c r="GS618" s="64">
        <f t="shared" si="323"/>
        <v>30</v>
      </c>
      <c r="GT618" s="39" t="e">
        <f>+IF(GS618&gt;#REF!,"SI","NO")</f>
        <v>#REF!</v>
      </c>
    </row>
    <row r="619" spans="1:202" x14ac:dyDescent="0.25">
      <c r="A619" s="35">
        <v>42644</v>
      </c>
      <c r="B619" s="36">
        <v>1594986</v>
      </c>
      <c r="C619" s="36">
        <v>533110</v>
      </c>
      <c r="D619" s="36">
        <v>533110</v>
      </c>
      <c r="E619" s="37" t="s">
        <v>254</v>
      </c>
      <c r="F619" s="37" t="s">
        <v>229</v>
      </c>
      <c r="G619" s="37" t="s">
        <v>255</v>
      </c>
      <c r="H619" s="85" t="s">
        <v>231</v>
      </c>
      <c r="I619" s="37" t="s">
        <v>244</v>
      </c>
      <c r="J619" s="37" t="s">
        <v>233</v>
      </c>
      <c r="K619" s="37" t="s">
        <v>234</v>
      </c>
      <c r="L619" s="37" t="s">
        <v>235</v>
      </c>
      <c r="M619" s="37" t="s">
        <v>252</v>
      </c>
      <c r="N619" s="37" t="s">
        <v>256</v>
      </c>
      <c r="O619" s="37" t="s">
        <v>253</v>
      </c>
      <c r="P619" s="37" t="s">
        <v>239</v>
      </c>
      <c r="Q619" s="37" t="s">
        <v>240</v>
      </c>
      <c r="R619" s="38">
        <v>42618</v>
      </c>
      <c r="S619" s="38">
        <v>42648</v>
      </c>
      <c r="T619" s="38">
        <v>42650</v>
      </c>
      <c r="U619" s="36">
        <v>183681196</v>
      </c>
      <c r="V619" s="36">
        <v>417</v>
      </c>
      <c r="W619" s="36">
        <v>0</v>
      </c>
      <c r="X619" s="36">
        <v>0</v>
      </c>
      <c r="Y619" s="36">
        <v>0</v>
      </c>
      <c r="Z619" s="36">
        <v>0</v>
      </c>
      <c r="AA619" s="36">
        <v>0</v>
      </c>
      <c r="AB619" s="36">
        <v>0</v>
      </c>
      <c r="AC619" s="36">
        <v>0</v>
      </c>
      <c r="AD619" s="36">
        <v>1</v>
      </c>
      <c r="AE619" s="36">
        <v>51</v>
      </c>
      <c r="AF619" s="36">
        <v>1</v>
      </c>
      <c r="AG619" s="36">
        <v>3</v>
      </c>
      <c r="AH619" s="36">
        <v>144753</v>
      </c>
      <c r="AI619" s="36">
        <v>1259</v>
      </c>
      <c r="AJ619" s="36">
        <v>0</v>
      </c>
      <c r="AK619" s="36">
        <v>29904</v>
      </c>
      <c r="AL619" s="36">
        <v>0</v>
      </c>
      <c r="AM619" s="36">
        <v>0</v>
      </c>
      <c r="AN619" s="36">
        <v>0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616</v>
      </c>
      <c r="AU619" s="36">
        <v>0</v>
      </c>
      <c r="AV619" s="36">
        <v>0</v>
      </c>
      <c r="AW619" s="36">
        <v>0</v>
      </c>
      <c r="AX619" s="36">
        <v>0</v>
      </c>
      <c r="AY619" s="36">
        <v>31634</v>
      </c>
      <c r="AZ619" s="36">
        <v>21986</v>
      </c>
      <c r="BA619" s="36">
        <v>0</v>
      </c>
      <c r="BB619" s="36">
        <v>0</v>
      </c>
      <c r="BC619" s="36">
        <v>0</v>
      </c>
      <c r="BD619" s="36">
        <v>0</v>
      </c>
      <c r="BE619" s="36">
        <v>0</v>
      </c>
      <c r="BF619" s="36">
        <v>0</v>
      </c>
      <c r="BG619" s="36">
        <v>0</v>
      </c>
      <c r="BH619" s="36">
        <v>0</v>
      </c>
      <c r="BI619" s="36">
        <v>0</v>
      </c>
      <c r="BJ619" s="36">
        <v>0</v>
      </c>
      <c r="BK619" s="36">
        <v>0</v>
      </c>
      <c r="BL619" s="36">
        <v>0</v>
      </c>
      <c r="BM619" s="36">
        <v>0</v>
      </c>
      <c r="BN619" s="36">
        <v>0</v>
      </c>
      <c r="BO619" s="36">
        <v>0</v>
      </c>
      <c r="BP619" s="36">
        <v>0</v>
      </c>
      <c r="BQ619" s="36">
        <v>0</v>
      </c>
      <c r="BR619" s="36">
        <v>0</v>
      </c>
      <c r="BS619" s="36">
        <v>0</v>
      </c>
      <c r="BT619" s="36">
        <v>0</v>
      </c>
      <c r="BU619" s="36">
        <v>0</v>
      </c>
      <c r="BV619" s="36">
        <v>0</v>
      </c>
      <c r="BW619" s="36">
        <v>0</v>
      </c>
      <c r="BX619" s="36">
        <v>0</v>
      </c>
      <c r="BY619" s="36">
        <v>0</v>
      </c>
      <c r="BZ619" s="36">
        <v>1095</v>
      </c>
      <c r="CA619" s="36">
        <v>13</v>
      </c>
      <c r="CB619" s="36">
        <v>0</v>
      </c>
      <c r="CC619" s="36">
        <v>0</v>
      </c>
      <c r="CD619" s="36">
        <v>194336</v>
      </c>
      <c r="CE619" s="36">
        <v>231260</v>
      </c>
      <c r="CF619" s="36">
        <v>0</v>
      </c>
      <c r="CG619" s="36">
        <v>36924</v>
      </c>
      <c r="CH619" s="36">
        <v>0</v>
      </c>
      <c r="CI619" s="36">
        <v>0</v>
      </c>
      <c r="CJ619" s="36">
        <v>0</v>
      </c>
      <c r="CK619" s="36">
        <v>0</v>
      </c>
      <c r="CL619" s="36">
        <v>36924</v>
      </c>
      <c r="CM619" s="36">
        <v>-231260</v>
      </c>
      <c r="CN619" s="36">
        <v>0</v>
      </c>
      <c r="CO619" s="36">
        <v>0</v>
      </c>
      <c r="CP619" s="36">
        <v>0</v>
      </c>
      <c r="CQ619" s="36">
        <v>0</v>
      </c>
      <c r="CR619" s="36">
        <v>0</v>
      </c>
      <c r="CS619" s="36">
        <v>0</v>
      </c>
      <c r="CT619" s="36">
        <v>0</v>
      </c>
      <c r="CU619" s="36">
        <v>0</v>
      </c>
      <c r="CV619" s="36">
        <v>0</v>
      </c>
      <c r="CW619" s="36">
        <v>0</v>
      </c>
      <c r="CX619" s="36">
        <v>0</v>
      </c>
      <c r="CY619" s="36">
        <v>0</v>
      </c>
      <c r="CZ619" s="36">
        <v>0</v>
      </c>
      <c r="DA619" s="36">
        <v>0</v>
      </c>
      <c r="DB619" s="36">
        <v>0</v>
      </c>
      <c r="DC619" s="36">
        <v>0</v>
      </c>
      <c r="DD619" s="36">
        <v>0</v>
      </c>
      <c r="DE619" s="36">
        <v>-231260</v>
      </c>
      <c r="DF619" s="36">
        <v>0</v>
      </c>
      <c r="DG619" s="36">
        <v>0</v>
      </c>
      <c r="DH619" s="36">
        <v>0</v>
      </c>
      <c r="DI619" s="36">
        <v>0</v>
      </c>
      <c r="DJ619" s="36">
        <v>0</v>
      </c>
      <c r="DK619" s="36">
        <v>0</v>
      </c>
      <c r="DL619" s="36">
        <v>0</v>
      </c>
      <c r="DM619" s="36">
        <v>0</v>
      </c>
      <c r="DN619" s="36">
        <v>0</v>
      </c>
      <c r="DO619" s="36">
        <v>0</v>
      </c>
      <c r="DP619" s="36">
        <v>0</v>
      </c>
      <c r="DQ619" s="36">
        <v>0</v>
      </c>
      <c r="DR619" s="36">
        <v>0</v>
      </c>
      <c r="DS619" s="36">
        <v>0</v>
      </c>
      <c r="DT619" s="36">
        <v>0</v>
      </c>
      <c r="DU619" s="36">
        <v>0</v>
      </c>
      <c r="DV619" s="36">
        <v>0</v>
      </c>
      <c r="DW619" s="36">
        <v>0</v>
      </c>
      <c r="DX619" s="36">
        <v>0</v>
      </c>
      <c r="DY619" s="36">
        <v>0</v>
      </c>
      <c r="DZ619" s="36">
        <v>0</v>
      </c>
      <c r="EA619" s="36">
        <v>0</v>
      </c>
      <c r="EB619" s="36">
        <v>0</v>
      </c>
      <c r="EC619" s="36">
        <v>0</v>
      </c>
      <c r="ED619" s="36">
        <v>0</v>
      </c>
      <c r="EE619" s="36">
        <v>0</v>
      </c>
      <c r="EF619" s="36">
        <v>0</v>
      </c>
      <c r="EG619" s="36">
        <v>0</v>
      </c>
      <c r="EH619" s="36">
        <v>0</v>
      </c>
      <c r="EI619" s="36">
        <v>0</v>
      </c>
      <c r="EJ619" s="36">
        <v>0</v>
      </c>
      <c r="EK619" s="36">
        <v>0</v>
      </c>
      <c r="EL619" s="36">
        <v>0</v>
      </c>
      <c r="EM619" s="36">
        <v>0</v>
      </c>
      <c r="EN619" s="36">
        <v>0</v>
      </c>
      <c r="EO619" s="36">
        <v>0</v>
      </c>
      <c r="EP619" s="36">
        <v>0</v>
      </c>
      <c r="EQ619" s="36">
        <v>0</v>
      </c>
      <c r="ER619" s="36">
        <v>0</v>
      </c>
      <c r="ES619" s="36">
        <v>0</v>
      </c>
      <c r="ET619" s="36">
        <v>0</v>
      </c>
      <c r="EU619" s="36">
        <v>0</v>
      </c>
      <c r="EV619" s="36">
        <v>0</v>
      </c>
      <c r="EW619" s="36">
        <v>0</v>
      </c>
      <c r="EX619" s="36">
        <v>0</v>
      </c>
      <c r="EY619" s="36">
        <v>0</v>
      </c>
      <c r="EZ619" s="36">
        <v>0</v>
      </c>
      <c r="FA619" s="36">
        <v>0</v>
      </c>
      <c r="FB619" s="36">
        <v>0</v>
      </c>
      <c r="FC619" s="36">
        <v>0</v>
      </c>
      <c r="FD619" s="36">
        <v>0</v>
      </c>
      <c r="FE619" s="36">
        <v>0</v>
      </c>
      <c r="FF619" s="36">
        <v>0</v>
      </c>
      <c r="FG619" s="36">
        <v>0</v>
      </c>
      <c r="FH619" s="36">
        <v>0</v>
      </c>
      <c r="FI619" s="36">
        <v>0</v>
      </c>
      <c r="FJ619" s="36">
        <v>0</v>
      </c>
      <c r="FK619" s="36">
        <v>0</v>
      </c>
      <c r="FL619" s="36">
        <v>0</v>
      </c>
      <c r="FM619" s="36">
        <v>0</v>
      </c>
      <c r="FN619" s="36">
        <v>0</v>
      </c>
      <c r="FO619" s="36">
        <v>0</v>
      </c>
      <c r="FP619" s="36">
        <v>0</v>
      </c>
      <c r="FQ619" s="36">
        <v>36924</v>
      </c>
      <c r="FR619" s="36">
        <v>0</v>
      </c>
      <c r="FS619" s="37"/>
      <c r="FT619" s="39">
        <f t="shared" si="305"/>
        <v>121641</v>
      </c>
      <c r="FU619" s="39">
        <f t="shared" si="306"/>
        <v>1058</v>
      </c>
      <c r="FV619" s="39">
        <f t="shared" si="307"/>
        <v>0</v>
      </c>
      <c r="FW619" s="39">
        <f t="shared" si="308"/>
        <v>25129</v>
      </c>
      <c r="FX619" s="39">
        <f t="shared" si="309"/>
        <v>0</v>
      </c>
      <c r="FY619" s="39">
        <f t="shared" si="310"/>
        <v>518</v>
      </c>
      <c r="FZ619" s="39">
        <f t="shared" si="311"/>
        <v>0</v>
      </c>
      <c r="GA619" s="39">
        <f t="shared" si="312"/>
        <v>26583</v>
      </c>
      <c r="GB619" s="39">
        <f t="shared" si="313"/>
        <v>18476</v>
      </c>
      <c r="GC619" s="39">
        <f t="shared" si="314"/>
        <v>0</v>
      </c>
      <c r="GD619" s="39">
        <f t="shared" si="315"/>
        <v>0</v>
      </c>
      <c r="GE619" s="39">
        <f t="shared" si="316"/>
        <v>0</v>
      </c>
      <c r="GF619" s="39">
        <f t="shared" si="325"/>
        <v>0</v>
      </c>
      <c r="GG619" s="39"/>
      <c r="GH619" s="39">
        <f t="shared" si="317"/>
        <v>0</v>
      </c>
      <c r="GI619" s="39">
        <f t="shared" si="318"/>
        <v>0</v>
      </c>
      <c r="GJ619" s="39">
        <f t="shared" si="326"/>
        <v>193405</v>
      </c>
      <c r="GK619" s="39"/>
      <c r="GL619" s="39">
        <f t="shared" si="319"/>
        <v>0</v>
      </c>
      <c r="GM619" s="39"/>
      <c r="GN619" s="39">
        <f t="shared" si="324"/>
        <v>0</v>
      </c>
      <c r="GO619" s="40">
        <f t="shared" si="320"/>
        <v>36747</v>
      </c>
      <c r="GP619" s="40">
        <f t="shared" si="321"/>
        <v>230152</v>
      </c>
      <c r="GQ619" s="40">
        <f t="shared" si="322"/>
        <v>230152</v>
      </c>
      <c r="GR619" s="39" t="str">
        <f>IFERROR(VLOOKUP(CONCATENATE(C619,R619,S619),'Clientes Afectados'!$L$4:$M$249,2,0),"NO")</f>
        <v>NO</v>
      </c>
      <c r="GS619" s="64">
        <f t="shared" si="323"/>
        <v>30</v>
      </c>
      <c r="GT619" s="39" t="e">
        <f>+IF(GS619&gt;#REF!,"SI","NO")</f>
        <v>#REF!</v>
      </c>
    </row>
    <row r="620" spans="1:202" x14ac:dyDescent="0.25">
      <c r="A620" s="35">
        <v>42644</v>
      </c>
      <c r="B620" s="36">
        <v>1594986</v>
      </c>
      <c r="C620" s="36">
        <v>533111</v>
      </c>
      <c r="D620" s="36">
        <v>533111</v>
      </c>
      <c r="E620" s="37" t="s">
        <v>257</v>
      </c>
      <c r="F620" s="37" t="s">
        <v>258</v>
      </c>
      <c r="G620" s="37" t="s">
        <v>259</v>
      </c>
      <c r="H620" s="85" t="s">
        <v>231</v>
      </c>
      <c r="I620" s="37" t="s">
        <v>244</v>
      </c>
      <c r="J620" s="37" t="s">
        <v>233</v>
      </c>
      <c r="K620" s="37" t="s">
        <v>234</v>
      </c>
      <c r="L620" s="37" t="s">
        <v>235</v>
      </c>
      <c r="M620" s="37" t="s">
        <v>252</v>
      </c>
      <c r="N620" s="37" t="s">
        <v>253</v>
      </c>
      <c r="O620" s="37" t="s">
        <v>253</v>
      </c>
      <c r="P620" s="37" t="s">
        <v>239</v>
      </c>
      <c r="Q620" s="37" t="s">
        <v>240</v>
      </c>
      <c r="R620" s="38">
        <v>42618</v>
      </c>
      <c r="S620" s="38">
        <v>42648</v>
      </c>
      <c r="T620" s="38">
        <v>42650</v>
      </c>
      <c r="U620" s="36">
        <v>183681196</v>
      </c>
      <c r="V620" s="36">
        <v>65240</v>
      </c>
      <c r="W620" s="36">
        <v>0</v>
      </c>
      <c r="X620" s="36">
        <v>17990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117</v>
      </c>
      <c r="AE620" s="36">
        <v>121</v>
      </c>
      <c r="AF620" s="36">
        <v>117</v>
      </c>
      <c r="AG620" s="36">
        <v>117</v>
      </c>
      <c r="AH620" s="36">
        <v>119525</v>
      </c>
      <c r="AI620" s="36">
        <v>1259</v>
      </c>
      <c r="AJ620" s="36">
        <v>0</v>
      </c>
      <c r="AK620" s="36">
        <v>4678484</v>
      </c>
      <c r="AL620" s="36">
        <v>0</v>
      </c>
      <c r="AM620" s="36">
        <v>0</v>
      </c>
      <c r="AN620" s="36">
        <v>0</v>
      </c>
      <c r="AO620" s="36">
        <v>0</v>
      </c>
      <c r="AP620" s="36">
        <v>0</v>
      </c>
      <c r="AQ620" s="36">
        <v>0</v>
      </c>
      <c r="AR620" s="36">
        <v>0</v>
      </c>
      <c r="AS620" s="36">
        <v>0</v>
      </c>
      <c r="AT620" s="36">
        <v>96501</v>
      </c>
      <c r="AU620" s="36">
        <v>0</v>
      </c>
      <c r="AV620" s="36">
        <v>0</v>
      </c>
      <c r="AW620" s="36">
        <v>0</v>
      </c>
      <c r="AX620" s="36">
        <v>0</v>
      </c>
      <c r="AY620" s="36">
        <v>74324</v>
      </c>
      <c r="AZ620" s="36">
        <v>673997</v>
      </c>
      <c r="BA620" s="36">
        <v>0</v>
      </c>
      <c r="BB620" s="36">
        <v>0</v>
      </c>
      <c r="BC620" s="36">
        <v>0</v>
      </c>
      <c r="BD620" s="36">
        <v>0</v>
      </c>
      <c r="BE620" s="36">
        <v>0</v>
      </c>
      <c r="BF620" s="36">
        <v>0</v>
      </c>
      <c r="BG620" s="36">
        <v>0</v>
      </c>
      <c r="BH620" s="36">
        <v>0</v>
      </c>
      <c r="BI620" s="36">
        <v>0</v>
      </c>
      <c r="BJ620" s="36">
        <v>0</v>
      </c>
      <c r="BK620" s="36">
        <v>0</v>
      </c>
      <c r="BL620" s="36">
        <v>0</v>
      </c>
      <c r="BM620" s="36">
        <v>0</v>
      </c>
      <c r="BN620" s="36">
        <v>0</v>
      </c>
      <c r="BO620" s="36">
        <v>0</v>
      </c>
      <c r="BP620" s="36">
        <v>0</v>
      </c>
      <c r="BQ620" s="36">
        <v>0</v>
      </c>
      <c r="BR620" s="36">
        <v>0</v>
      </c>
      <c r="BS620" s="36">
        <v>0</v>
      </c>
      <c r="BT620" s="36">
        <v>0</v>
      </c>
      <c r="BU620" s="36">
        <v>0</v>
      </c>
      <c r="BV620" s="36">
        <v>0</v>
      </c>
      <c r="BW620" s="36">
        <v>0</v>
      </c>
      <c r="BX620" s="36">
        <v>0</v>
      </c>
      <c r="BY620" s="36">
        <v>0</v>
      </c>
      <c r="BZ620" s="36">
        <v>85475</v>
      </c>
      <c r="CA620" s="36">
        <v>1326</v>
      </c>
      <c r="CB620" s="36">
        <v>0</v>
      </c>
      <c r="CC620" s="36">
        <v>0</v>
      </c>
      <c r="CD620" s="36">
        <v>4815874</v>
      </c>
      <c r="CE620" s="36">
        <v>5730890</v>
      </c>
      <c r="CF620" s="36">
        <v>0</v>
      </c>
      <c r="CG620" s="36">
        <v>915016</v>
      </c>
      <c r="CH620" s="36">
        <v>0</v>
      </c>
      <c r="CI620" s="36">
        <v>0</v>
      </c>
      <c r="CJ620" s="36">
        <v>0</v>
      </c>
      <c r="CK620" s="36">
        <v>0</v>
      </c>
      <c r="CL620" s="36">
        <v>915016</v>
      </c>
      <c r="CM620" s="36">
        <v>-5730891</v>
      </c>
      <c r="CN620" s="36">
        <v>0</v>
      </c>
      <c r="CO620" s="36">
        <v>0</v>
      </c>
      <c r="CP620" s="36">
        <v>0</v>
      </c>
      <c r="CQ620" s="36">
        <v>0</v>
      </c>
      <c r="CR620" s="36">
        <v>0</v>
      </c>
      <c r="CS620" s="36">
        <v>0</v>
      </c>
      <c r="CT620" s="36">
        <v>0</v>
      </c>
      <c r="CU620" s="36">
        <v>0</v>
      </c>
      <c r="CV620" s="36">
        <v>0</v>
      </c>
      <c r="CW620" s="36">
        <v>0</v>
      </c>
      <c r="CX620" s="36">
        <v>0</v>
      </c>
      <c r="CY620" s="36">
        <v>0</v>
      </c>
      <c r="CZ620" s="36">
        <v>0</v>
      </c>
      <c r="DA620" s="36">
        <v>0</v>
      </c>
      <c r="DB620" s="36">
        <v>0</v>
      </c>
      <c r="DC620" s="36">
        <v>0</v>
      </c>
      <c r="DD620" s="36">
        <v>0</v>
      </c>
      <c r="DE620" s="36">
        <v>-5730891</v>
      </c>
      <c r="DF620" s="36">
        <v>0</v>
      </c>
      <c r="DG620" s="36">
        <v>0</v>
      </c>
      <c r="DH620" s="36">
        <v>0</v>
      </c>
      <c r="DI620" s="36">
        <v>0</v>
      </c>
      <c r="DJ620" s="36">
        <v>0</v>
      </c>
      <c r="DK620" s="36">
        <v>0</v>
      </c>
      <c r="DL620" s="36">
        <v>0</v>
      </c>
      <c r="DM620" s="36">
        <v>0</v>
      </c>
      <c r="DN620" s="36">
        <v>0</v>
      </c>
      <c r="DO620" s="36">
        <v>0</v>
      </c>
      <c r="DP620" s="36">
        <v>0</v>
      </c>
      <c r="DQ620" s="36">
        <v>0</v>
      </c>
      <c r="DR620" s="36">
        <v>0</v>
      </c>
      <c r="DS620" s="36">
        <v>0</v>
      </c>
      <c r="DT620" s="36">
        <v>0</v>
      </c>
      <c r="DU620" s="36">
        <v>0</v>
      </c>
      <c r="DV620" s="36">
        <v>0</v>
      </c>
      <c r="DW620" s="36">
        <v>0</v>
      </c>
      <c r="DX620" s="36">
        <v>0</v>
      </c>
      <c r="DY620" s="36">
        <v>0</v>
      </c>
      <c r="DZ620" s="36">
        <v>0</v>
      </c>
      <c r="EA620" s="36">
        <v>0</v>
      </c>
      <c r="EB620" s="36">
        <v>0</v>
      </c>
      <c r="EC620" s="36">
        <v>0</v>
      </c>
      <c r="ED620" s="36">
        <v>0</v>
      </c>
      <c r="EE620" s="36">
        <v>0</v>
      </c>
      <c r="EF620" s="36">
        <v>0</v>
      </c>
      <c r="EG620" s="36">
        <v>0</v>
      </c>
      <c r="EH620" s="36">
        <v>0</v>
      </c>
      <c r="EI620" s="36">
        <v>0</v>
      </c>
      <c r="EJ620" s="36">
        <v>0</v>
      </c>
      <c r="EK620" s="36">
        <v>0</v>
      </c>
      <c r="EL620" s="36">
        <v>0</v>
      </c>
      <c r="EM620" s="36">
        <v>0</v>
      </c>
      <c r="EN620" s="36">
        <v>0</v>
      </c>
      <c r="EO620" s="36">
        <v>0</v>
      </c>
      <c r="EP620" s="36">
        <v>0</v>
      </c>
      <c r="EQ620" s="36">
        <v>0</v>
      </c>
      <c r="ER620" s="36">
        <v>0</v>
      </c>
      <c r="ES620" s="36">
        <v>0</v>
      </c>
      <c r="ET620" s="36">
        <v>0</v>
      </c>
      <c r="EU620" s="36">
        <v>0</v>
      </c>
      <c r="EV620" s="36">
        <v>0</v>
      </c>
      <c r="EW620" s="36">
        <v>0</v>
      </c>
      <c r="EX620" s="36">
        <v>0</v>
      </c>
      <c r="EY620" s="36">
        <v>0</v>
      </c>
      <c r="EZ620" s="36">
        <v>0</v>
      </c>
      <c r="FA620" s="36">
        <v>0</v>
      </c>
      <c r="FB620" s="36">
        <v>0</v>
      </c>
      <c r="FC620" s="36">
        <v>0</v>
      </c>
      <c r="FD620" s="36">
        <v>0</v>
      </c>
      <c r="FE620" s="36">
        <v>0</v>
      </c>
      <c r="FF620" s="36">
        <v>0</v>
      </c>
      <c r="FG620" s="36">
        <v>0</v>
      </c>
      <c r="FH620" s="36">
        <v>0</v>
      </c>
      <c r="FI620" s="36">
        <v>0</v>
      </c>
      <c r="FJ620" s="36">
        <v>0</v>
      </c>
      <c r="FK620" s="36">
        <v>0</v>
      </c>
      <c r="FL620" s="36">
        <v>0</v>
      </c>
      <c r="FM620" s="36">
        <v>0</v>
      </c>
      <c r="FN620" s="36">
        <v>0</v>
      </c>
      <c r="FO620" s="36">
        <v>0</v>
      </c>
      <c r="FP620" s="36">
        <v>0</v>
      </c>
      <c r="FQ620" s="36">
        <v>915016</v>
      </c>
      <c r="FR620" s="36">
        <v>-1</v>
      </c>
      <c r="FS620" s="37"/>
      <c r="FT620" s="39">
        <f t="shared" si="305"/>
        <v>100441</v>
      </c>
      <c r="FU620" s="39">
        <f t="shared" si="306"/>
        <v>1058</v>
      </c>
      <c r="FV620" s="39">
        <f t="shared" si="307"/>
        <v>0</v>
      </c>
      <c r="FW620" s="39">
        <f t="shared" si="308"/>
        <v>3931499</v>
      </c>
      <c r="FX620" s="39">
        <f t="shared" si="309"/>
        <v>0</v>
      </c>
      <c r="FY620" s="39">
        <f t="shared" si="310"/>
        <v>81093</v>
      </c>
      <c r="FZ620" s="39">
        <f t="shared" si="311"/>
        <v>0</v>
      </c>
      <c r="GA620" s="39">
        <f t="shared" si="312"/>
        <v>62457</v>
      </c>
      <c r="GB620" s="39">
        <f t="shared" si="313"/>
        <v>566384</v>
      </c>
      <c r="GC620" s="39">
        <f t="shared" si="314"/>
        <v>0</v>
      </c>
      <c r="GD620" s="39">
        <f t="shared" si="315"/>
        <v>0</v>
      </c>
      <c r="GE620" s="39">
        <f t="shared" si="316"/>
        <v>0</v>
      </c>
      <c r="GF620" s="39">
        <f t="shared" si="325"/>
        <v>0</v>
      </c>
      <c r="GG620" s="39"/>
      <c r="GH620" s="39">
        <f t="shared" si="317"/>
        <v>0</v>
      </c>
      <c r="GI620" s="39">
        <f t="shared" si="318"/>
        <v>0</v>
      </c>
      <c r="GJ620" s="39">
        <f t="shared" si="326"/>
        <v>4742932</v>
      </c>
      <c r="GK620" s="39"/>
      <c r="GL620" s="39">
        <f t="shared" si="319"/>
        <v>0</v>
      </c>
      <c r="GM620" s="39"/>
      <c r="GN620" s="39">
        <f t="shared" si="324"/>
        <v>0</v>
      </c>
      <c r="GO620" s="40">
        <f t="shared" si="320"/>
        <v>901157</v>
      </c>
      <c r="GP620" s="40">
        <f t="shared" si="321"/>
        <v>5644089</v>
      </c>
      <c r="GQ620" s="40">
        <f t="shared" si="322"/>
        <v>5644089</v>
      </c>
      <c r="GR620" s="39" t="str">
        <f>IFERROR(VLOOKUP(CONCATENATE(C620,R620,S620),'Clientes Afectados'!$L$4:$M$249,2,0),"NO")</f>
        <v>NO</v>
      </c>
      <c r="GS620" s="64">
        <f t="shared" si="323"/>
        <v>30</v>
      </c>
      <c r="GT620" s="39" t="e">
        <f>+IF(GS620&gt;#REF!,"SI","NO")</f>
        <v>#REF!</v>
      </c>
    </row>
    <row r="621" spans="1:202" x14ac:dyDescent="0.25">
      <c r="A621" s="35">
        <v>42644</v>
      </c>
      <c r="B621" s="36">
        <v>1594986</v>
      </c>
      <c r="C621" s="36">
        <v>574634</v>
      </c>
      <c r="D621" s="36">
        <v>574634</v>
      </c>
      <c r="E621" s="37" t="s">
        <v>347</v>
      </c>
      <c r="F621" s="37" t="s">
        <v>229</v>
      </c>
      <c r="G621" s="37" t="s">
        <v>322</v>
      </c>
      <c r="H621" s="85" t="s">
        <v>231</v>
      </c>
      <c r="I621" s="37" t="s">
        <v>310</v>
      </c>
      <c r="J621" s="37" t="s">
        <v>233</v>
      </c>
      <c r="K621" s="37" t="s">
        <v>234</v>
      </c>
      <c r="L621" s="37" t="s">
        <v>235</v>
      </c>
      <c r="M621" s="37" t="s">
        <v>323</v>
      </c>
      <c r="N621" s="37" t="s">
        <v>324</v>
      </c>
      <c r="O621" s="37" t="s">
        <v>324</v>
      </c>
      <c r="P621" s="37" t="s">
        <v>239</v>
      </c>
      <c r="Q621" s="37" t="s">
        <v>240</v>
      </c>
      <c r="R621" s="38">
        <v>42618</v>
      </c>
      <c r="S621" s="38">
        <v>42648</v>
      </c>
      <c r="T621" s="38">
        <v>42650</v>
      </c>
      <c r="U621" s="36">
        <v>183681196</v>
      </c>
      <c r="V621" s="36">
        <v>66810</v>
      </c>
      <c r="W621" s="36">
        <v>0</v>
      </c>
      <c r="X621" s="36">
        <v>8933</v>
      </c>
      <c r="Y621" s="36">
        <v>0</v>
      </c>
      <c r="Z621" s="36">
        <v>0</v>
      </c>
      <c r="AA621" s="36">
        <v>0</v>
      </c>
      <c r="AB621" s="36">
        <v>0</v>
      </c>
      <c r="AC621" s="36">
        <v>0</v>
      </c>
      <c r="AD621" s="36">
        <v>125</v>
      </c>
      <c r="AE621" s="36">
        <v>216</v>
      </c>
      <c r="AF621" s="36">
        <v>115</v>
      </c>
      <c r="AG621" s="36">
        <v>122</v>
      </c>
      <c r="AH621" s="36">
        <v>119525</v>
      </c>
      <c r="AI621" s="36">
        <v>1259</v>
      </c>
      <c r="AJ621" s="36">
        <v>0</v>
      </c>
      <c r="AK621" s="36">
        <v>4791072</v>
      </c>
      <c r="AL621" s="36">
        <v>0</v>
      </c>
      <c r="AM621" s="36">
        <v>0</v>
      </c>
      <c r="AN621" s="36">
        <v>0</v>
      </c>
      <c r="AO621" s="36">
        <v>0</v>
      </c>
      <c r="AP621" s="36">
        <v>0</v>
      </c>
      <c r="AQ621" s="36">
        <v>0</v>
      </c>
      <c r="AR621" s="36">
        <v>0</v>
      </c>
      <c r="AS621" s="36">
        <v>0</v>
      </c>
      <c r="AT621" s="36">
        <v>98824</v>
      </c>
      <c r="AU621" s="36">
        <v>0</v>
      </c>
      <c r="AV621" s="36">
        <v>0</v>
      </c>
      <c r="AW621" s="36">
        <v>0</v>
      </c>
      <c r="AX621" s="36">
        <v>0</v>
      </c>
      <c r="AY621" s="36">
        <v>132984</v>
      </c>
      <c r="AZ621" s="36">
        <v>704589</v>
      </c>
      <c r="BA621" s="36">
        <v>0</v>
      </c>
      <c r="BB621" s="36">
        <v>0</v>
      </c>
      <c r="BC621" s="36">
        <v>0</v>
      </c>
      <c r="BD621" s="36">
        <v>0</v>
      </c>
      <c r="BE621" s="36">
        <v>0</v>
      </c>
      <c r="BF621" s="36">
        <v>0</v>
      </c>
      <c r="BG621" s="36">
        <v>0</v>
      </c>
      <c r="BH621" s="36">
        <v>0</v>
      </c>
      <c r="BI621" s="36">
        <v>0</v>
      </c>
      <c r="BJ621" s="36">
        <v>0</v>
      </c>
      <c r="BK621" s="36">
        <v>0</v>
      </c>
      <c r="BL621" s="36">
        <v>0</v>
      </c>
      <c r="BM621" s="36">
        <v>0</v>
      </c>
      <c r="BN621" s="36">
        <v>0</v>
      </c>
      <c r="BO621" s="36">
        <v>0</v>
      </c>
      <c r="BP621" s="36">
        <v>0</v>
      </c>
      <c r="BQ621" s="36">
        <v>0</v>
      </c>
      <c r="BR621" s="36">
        <v>0</v>
      </c>
      <c r="BS621" s="36">
        <v>0</v>
      </c>
      <c r="BT621" s="36">
        <v>0</v>
      </c>
      <c r="BU621" s="36">
        <v>0</v>
      </c>
      <c r="BV621" s="36">
        <v>0</v>
      </c>
      <c r="BW621" s="36">
        <v>0</v>
      </c>
      <c r="BX621" s="36">
        <v>0</v>
      </c>
      <c r="BY621" s="36">
        <v>0</v>
      </c>
      <c r="BZ621" s="36">
        <v>104067</v>
      </c>
      <c r="CA621" s="36">
        <v>1627</v>
      </c>
      <c r="CB621" s="36">
        <v>0</v>
      </c>
      <c r="CC621" s="36">
        <v>0</v>
      </c>
      <c r="CD621" s="36">
        <v>5003317</v>
      </c>
      <c r="CE621" s="36">
        <v>5953947</v>
      </c>
      <c r="CF621" s="36">
        <v>0</v>
      </c>
      <c r="CG621" s="36">
        <v>950630</v>
      </c>
      <c r="CH621" s="36">
        <v>0</v>
      </c>
      <c r="CI621" s="36">
        <v>0</v>
      </c>
      <c r="CJ621" s="36">
        <v>0</v>
      </c>
      <c r="CK621" s="36">
        <v>0</v>
      </c>
      <c r="CL621" s="36">
        <v>950630</v>
      </c>
      <c r="CM621" s="36">
        <v>-5953947</v>
      </c>
      <c r="CN621" s="36">
        <v>0</v>
      </c>
      <c r="CO621" s="36">
        <v>0</v>
      </c>
      <c r="CP621" s="36">
        <v>0</v>
      </c>
      <c r="CQ621" s="36">
        <v>0</v>
      </c>
      <c r="CR621" s="36">
        <v>0</v>
      </c>
      <c r="CS621" s="36">
        <v>0</v>
      </c>
      <c r="CT621" s="36">
        <v>0</v>
      </c>
      <c r="CU621" s="36">
        <v>0</v>
      </c>
      <c r="CV621" s="36">
        <v>0</v>
      </c>
      <c r="CW621" s="36">
        <v>0</v>
      </c>
      <c r="CX621" s="36">
        <v>0</v>
      </c>
      <c r="CY621" s="36">
        <v>0</v>
      </c>
      <c r="CZ621" s="36">
        <v>0</v>
      </c>
      <c r="DA621" s="36">
        <v>0</v>
      </c>
      <c r="DB621" s="36">
        <v>0</v>
      </c>
      <c r="DC621" s="36">
        <v>0</v>
      </c>
      <c r="DD621" s="36">
        <v>0</v>
      </c>
      <c r="DE621" s="36">
        <v>-5953947</v>
      </c>
      <c r="DF621" s="36">
        <v>0</v>
      </c>
      <c r="DG621" s="36">
        <v>0</v>
      </c>
      <c r="DH621" s="36">
        <v>0</v>
      </c>
      <c r="DI621" s="36">
        <v>0</v>
      </c>
      <c r="DJ621" s="36">
        <v>0</v>
      </c>
      <c r="DK621" s="36">
        <v>0</v>
      </c>
      <c r="DL621" s="36">
        <v>0</v>
      </c>
      <c r="DM621" s="36">
        <v>0</v>
      </c>
      <c r="DN621" s="36">
        <v>0</v>
      </c>
      <c r="DO621" s="36">
        <v>0</v>
      </c>
      <c r="DP621" s="36">
        <v>0</v>
      </c>
      <c r="DQ621" s="36">
        <v>0</v>
      </c>
      <c r="DR621" s="36">
        <v>0</v>
      </c>
      <c r="DS621" s="36">
        <v>0</v>
      </c>
      <c r="DT621" s="36">
        <v>0</v>
      </c>
      <c r="DU621" s="36">
        <v>0</v>
      </c>
      <c r="DV621" s="36">
        <v>0</v>
      </c>
      <c r="DW621" s="36">
        <v>0</v>
      </c>
      <c r="DX621" s="36">
        <v>0</v>
      </c>
      <c r="DY621" s="36">
        <v>0</v>
      </c>
      <c r="DZ621" s="36">
        <v>0</v>
      </c>
      <c r="EA621" s="36">
        <v>0</v>
      </c>
      <c r="EB621" s="36">
        <v>0</v>
      </c>
      <c r="EC621" s="36">
        <v>0</v>
      </c>
      <c r="ED621" s="36">
        <v>0</v>
      </c>
      <c r="EE621" s="36">
        <v>0</v>
      </c>
      <c r="EF621" s="36">
        <v>0</v>
      </c>
      <c r="EG621" s="36">
        <v>0</v>
      </c>
      <c r="EH621" s="36">
        <v>0</v>
      </c>
      <c r="EI621" s="36">
        <v>0</v>
      </c>
      <c r="EJ621" s="36">
        <v>0</v>
      </c>
      <c r="EK621" s="36">
        <v>0</v>
      </c>
      <c r="EL621" s="36">
        <v>0</v>
      </c>
      <c r="EM621" s="36">
        <v>0</v>
      </c>
      <c r="EN621" s="36">
        <v>0</v>
      </c>
      <c r="EO621" s="36">
        <v>0</v>
      </c>
      <c r="EP621" s="36">
        <v>0</v>
      </c>
      <c r="EQ621" s="36">
        <v>0</v>
      </c>
      <c r="ER621" s="36">
        <v>0</v>
      </c>
      <c r="ES621" s="36">
        <v>0</v>
      </c>
      <c r="ET621" s="36">
        <v>0</v>
      </c>
      <c r="EU621" s="36">
        <v>0</v>
      </c>
      <c r="EV621" s="36">
        <v>0</v>
      </c>
      <c r="EW621" s="36">
        <v>0</v>
      </c>
      <c r="EX621" s="36">
        <v>0</v>
      </c>
      <c r="EY621" s="36">
        <v>0</v>
      </c>
      <c r="EZ621" s="36">
        <v>0</v>
      </c>
      <c r="FA621" s="36">
        <v>0</v>
      </c>
      <c r="FB621" s="36">
        <v>0</v>
      </c>
      <c r="FC621" s="36">
        <v>0</v>
      </c>
      <c r="FD621" s="36">
        <v>0</v>
      </c>
      <c r="FE621" s="36">
        <v>0</v>
      </c>
      <c r="FF621" s="36">
        <v>0</v>
      </c>
      <c r="FG621" s="36">
        <v>0</v>
      </c>
      <c r="FH621" s="36">
        <v>0</v>
      </c>
      <c r="FI621" s="36">
        <v>0</v>
      </c>
      <c r="FJ621" s="36">
        <v>0</v>
      </c>
      <c r="FK621" s="36">
        <v>0</v>
      </c>
      <c r="FL621" s="36">
        <v>0</v>
      </c>
      <c r="FM621" s="36">
        <v>0</v>
      </c>
      <c r="FN621" s="36">
        <v>0</v>
      </c>
      <c r="FO621" s="36">
        <v>0</v>
      </c>
      <c r="FP621" s="36">
        <v>0</v>
      </c>
      <c r="FQ621" s="36">
        <v>950630</v>
      </c>
      <c r="FR621" s="36">
        <v>0</v>
      </c>
      <c r="FS621" s="37"/>
      <c r="FT621" s="39">
        <f t="shared" si="305"/>
        <v>100441</v>
      </c>
      <c r="FU621" s="39">
        <f t="shared" si="306"/>
        <v>1058</v>
      </c>
      <c r="FV621" s="39">
        <f t="shared" si="307"/>
        <v>0</v>
      </c>
      <c r="FW621" s="39">
        <f t="shared" si="308"/>
        <v>4026111</v>
      </c>
      <c r="FX621" s="39">
        <f t="shared" si="309"/>
        <v>0</v>
      </c>
      <c r="FY621" s="39">
        <f t="shared" si="310"/>
        <v>83045</v>
      </c>
      <c r="FZ621" s="39">
        <f t="shared" si="311"/>
        <v>0</v>
      </c>
      <c r="GA621" s="39">
        <f t="shared" si="312"/>
        <v>111751</v>
      </c>
      <c r="GB621" s="39">
        <f t="shared" si="313"/>
        <v>592092</v>
      </c>
      <c r="GC621" s="39">
        <f t="shared" si="314"/>
        <v>0</v>
      </c>
      <c r="GD621" s="39">
        <f t="shared" si="315"/>
        <v>0</v>
      </c>
      <c r="GE621" s="39">
        <f t="shared" si="316"/>
        <v>0</v>
      </c>
      <c r="GF621" s="39">
        <f t="shared" si="325"/>
        <v>0</v>
      </c>
      <c r="GG621" s="39"/>
      <c r="GH621" s="39">
        <f t="shared" si="317"/>
        <v>0</v>
      </c>
      <c r="GI621" s="39">
        <f t="shared" si="318"/>
        <v>0</v>
      </c>
      <c r="GJ621" s="39">
        <f t="shared" si="326"/>
        <v>4914498</v>
      </c>
      <c r="GK621" s="39"/>
      <c r="GL621" s="39">
        <f t="shared" si="319"/>
        <v>0</v>
      </c>
      <c r="GM621" s="39"/>
      <c r="GN621" s="39">
        <f t="shared" si="324"/>
        <v>0</v>
      </c>
      <c r="GO621" s="40">
        <f t="shared" si="320"/>
        <v>933755</v>
      </c>
      <c r="GP621" s="40">
        <f t="shared" si="321"/>
        <v>5848253</v>
      </c>
      <c r="GQ621" s="40">
        <f t="shared" si="322"/>
        <v>5848253</v>
      </c>
      <c r="GR621" s="39" t="str">
        <f>IFERROR(VLOOKUP(CONCATENATE(C621,R621,S621),'Clientes Afectados'!$L$4:$M$249,2,0),"NO")</f>
        <v>NO</v>
      </c>
      <c r="GS621" s="64">
        <f t="shared" si="323"/>
        <v>30</v>
      </c>
      <c r="GT621" s="39" t="e">
        <f>+IF(GS621&gt;#REF!,"SI","NO")</f>
        <v>#REF!</v>
      </c>
    </row>
    <row r="622" spans="1:202" x14ac:dyDescent="0.25">
      <c r="A622" s="35">
        <v>42644</v>
      </c>
      <c r="B622" s="36">
        <v>1594986</v>
      </c>
      <c r="C622" s="36">
        <v>916308</v>
      </c>
      <c r="D622" s="36">
        <v>916308</v>
      </c>
      <c r="E622" s="37" t="s">
        <v>260</v>
      </c>
      <c r="F622" s="37" t="s">
        <v>229</v>
      </c>
      <c r="G622" s="37" t="s">
        <v>261</v>
      </c>
      <c r="H622" s="85" t="s">
        <v>231</v>
      </c>
      <c r="I622" s="37" t="s">
        <v>310</v>
      </c>
      <c r="J622" s="37" t="s">
        <v>263</v>
      </c>
      <c r="K622" s="37" t="s">
        <v>234</v>
      </c>
      <c r="L622" s="37" t="s">
        <v>235</v>
      </c>
      <c r="M622" s="37" t="s">
        <v>264</v>
      </c>
      <c r="N622" s="37" t="s">
        <v>236</v>
      </c>
      <c r="O622" s="37" t="s">
        <v>236</v>
      </c>
      <c r="P622" s="37" t="s">
        <v>239</v>
      </c>
      <c r="Q622" s="37" t="s">
        <v>240</v>
      </c>
      <c r="R622" s="38">
        <v>42618</v>
      </c>
      <c r="S622" s="38">
        <v>42648</v>
      </c>
      <c r="T622" s="38">
        <v>42650</v>
      </c>
      <c r="U622" s="36">
        <v>183681196</v>
      </c>
      <c r="V622" s="36">
        <v>38404</v>
      </c>
      <c r="W622" s="36">
        <v>0</v>
      </c>
      <c r="X622" s="36">
        <v>14704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71</v>
      </c>
      <c r="AE622" s="36">
        <v>72</v>
      </c>
      <c r="AF622" s="36">
        <v>71</v>
      </c>
      <c r="AG622" s="36">
        <v>70</v>
      </c>
      <c r="AH622" s="36">
        <v>81763</v>
      </c>
      <c r="AI622" s="36">
        <v>1259</v>
      </c>
      <c r="AJ622" s="36">
        <v>0</v>
      </c>
      <c r="AK622" s="36">
        <v>2597027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56806</v>
      </c>
      <c r="AU622" s="36">
        <v>0</v>
      </c>
      <c r="AV622" s="36">
        <v>0</v>
      </c>
      <c r="AW622" s="36">
        <v>0</v>
      </c>
      <c r="AX622" s="36">
        <v>0</v>
      </c>
      <c r="AY622" s="36">
        <v>44532</v>
      </c>
      <c r="AZ622" s="36">
        <v>402964</v>
      </c>
      <c r="BA622" s="36">
        <v>0</v>
      </c>
      <c r="BB622" s="36">
        <v>0</v>
      </c>
      <c r="BC622" s="36">
        <v>0</v>
      </c>
      <c r="BD622" s="36">
        <v>0</v>
      </c>
      <c r="BE622" s="36">
        <v>0</v>
      </c>
      <c r="BF622" s="36">
        <v>0</v>
      </c>
      <c r="BG622" s="36">
        <v>0</v>
      </c>
      <c r="BH622" s="36">
        <v>0</v>
      </c>
      <c r="BI622" s="36">
        <v>0</v>
      </c>
      <c r="BJ622" s="36">
        <v>0</v>
      </c>
      <c r="BK622" s="36">
        <v>0</v>
      </c>
      <c r="BL622" s="36">
        <v>0</v>
      </c>
      <c r="BM622" s="36">
        <v>0</v>
      </c>
      <c r="BN622" s="36">
        <v>0</v>
      </c>
      <c r="BO622" s="36">
        <v>0</v>
      </c>
      <c r="BP622" s="36">
        <v>0</v>
      </c>
      <c r="BQ622" s="36">
        <v>0</v>
      </c>
      <c r="BR622" s="36">
        <v>0</v>
      </c>
      <c r="BS622" s="36">
        <v>0</v>
      </c>
      <c r="BT622" s="36">
        <v>0</v>
      </c>
      <c r="BU622" s="36">
        <v>0</v>
      </c>
      <c r="BV622" s="36">
        <v>0</v>
      </c>
      <c r="BW622" s="36">
        <v>0</v>
      </c>
      <c r="BX622" s="36">
        <v>0</v>
      </c>
      <c r="BY622" s="36">
        <v>0</v>
      </c>
      <c r="BZ622" s="36">
        <v>79555</v>
      </c>
      <c r="CA622" s="36">
        <v>1353</v>
      </c>
      <c r="CB622" s="36">
        <v>0</v>
      </c>
      <c r="CC622" s="36">
        <v>0</v>
      </c>
      <c r="CD622" s="36">
        <v>2743915</v>
      </c>
      <c r="CE622" s="36">
        <v>3265259</v>
      </c>
      <c r="CF622" s="36">
        <v>0</v>
      </c>
      <c r="CG622" s="36">
        <v>521344</v>
      </c>
      <c r="CH622" s="36">
        <v>0</v>
      </c>
      <c r="CI622" s="36">
        <v>0</v>
      </c>
      <c r="CJ622" s="36">
        <v>0</v>
      </c>
      <c r="CK622" s="36">
        <v>0</v>
      </c>
      <c r="CL622" s="36">
        <v>521344</v>
      </c>
      <c r="CM622" s="36">
        <v>-3265259</v>
      </c>
      <c r="CN622" s="36">
        <v>0</v>
      </c>
      <c r="CO622" s="36">
        <v>0</v>
      </c>
      <c r="CP622" s="36">
        <v>0</v>
      </c>
      <c r="CQ622" s="36">
        <v>0</v>
      </c>
      <c r="CR622" s="36">
        <v>0</v>
      </c>
      <c r="CS622" s="36">
        <v>0</v>
      </c>
      <c r="CT622" s="36">
        <v>0</v>
      </c>
      <c r="CU622" s="36">
        <v>0</v>
      </c>
      <c r="CV622" s="36">
        <v>0</v>
      </c>
      <c r="CW622" s="36">
        <v>0</v>
      </c>
      <c r="CX622" s="36">
        <v>0</v>
      </c>
      <c r="CY622" s="36">
        <v>0</v>
      </c>
      <c r="CZ622" s="36">
        <v>0</v>
      </c>
      <c r="DA622" s="36">
        <v>0</v>
      </c>
      <c r="DB622" s="36">
        <v>0</v>
      </c>
      <c r="DC622" s="36">
        <v>0</v>
      </c>
      <c r="DD622" s="36">
        <v>0</v>
      </c>
      <c r="DE622" s="36">
        <v>-3265259</v>
      </c>
      <c r="DF622" s="36">
        <v>0</v>
      </c>
      <c r="DG622" s="36">
        <v>0</v>
      </c>
      <c r="DH622" s="36">
        <v>0</v>
      </c>
      <c r="DI622" s="36">
        <v>0</v>
      </c>
      <c r="DJ622" s="36">
        <v>0</v>
      </c>
      <c r="DK622" s="36">
        <v>0</v>
      </c>
      <c r="DL622" s="36">
        <v>0</v>
      </c>
      <c r="DM622" s="36">
        <v>0</v>
      </c>
      <c r="DN622" s="36">
        <v>0</v>
      </c>
      <c r="DO622" s="36">
        <v>0</v>
      </c>
      <c r="DP622" s="36">
        <v>0</v>
      </c>
      <c r="DQ622" s="36">
        <v>0</v>
      </c>
      <c r="DR622" s="36">
        <v>0</v>
      </c>
      <c r="DS622" s="36">
        <v>0</v>
      </c>
      <c r="DT622" s="36">
        <v>0</v>
      </c>
      <c r="DU622" s="36">
        <v>0</v>
      </c>
      <c r="DV622" s="36">
        <v>0</v>
      </c>
      <c r="DW622" s="36">
        <v>0</v>
      </c>
      <c r="DX622" s="36">
        <v>0</v>
      </c>
      <c r="DY622" s="36">
        <v>0</v>
      </c>
      <c r="DZ622" s="36">
        <v>0</v>
      </c>
      <c r="EA622" s="36">
        <v>0</v>
      </c>
      <c r="EB622" s="36">
        <v>0</v>
      </c>
      <c r="EC622" s="36">
        <v>0</v>
      </c>
      <c r="ED622" s="36">
        <v>0</v>
      </c>
      <c r="EE622" s="36">
        <v>0</v>
      </c>
      <c r="EF622" s="36">
        <v>0</v>
      </c>
      <c r="EG622" s="36">
        <v>0</v>
      </c>
      <c r="EH622" s="36">
        <v>0</v>
      </c>
      <c r="EI622" s="36">
        <v>0</v>
      </c>
      <c r="EJ622" s="36">
        <v>0</v>
      </c>
      <c r="EK622" s="36">
        <v>0</v>
      </c>
      <c r="EL622" s="36">
        <v>0</v>
      </c>
      <c r="EM622" s="36">
        <v>0</v>
      </c>
      <c r="EN622" s="36">
        <v>0</v>
      </c>
      <c r="EO622" s="36">
        <v>0</v>
      </c>
      <c r="EP622" s="36">
        <v>0</v>
      </c>
      <c r="EQ622" s="36">
        <v>0</v>
      </c>
      <c r="ER622" s="36">
        <v>0</v>
      </c>
      <c r="ES622" s="36">
        <v>0</v>
      </c>
      <c r="ET622" s="36">
        <v>0</v>
      </c>
      <c r="EU622" s="36">
        <v>0</v>
      </c>
      <c r="EV622" s="36">
        <v>0</v>
      </c>
      <c r="EW622" s="36">
        <v>0</v>
      </c>
      <c r="EX622" s="36">
        <v>0</v>
      </c>
      <c r="EY622" s="36">
        <v>0</v>
      </c>
      <c r="EZ622" s="36">
        <v>0</v>
      </c>
      <c r="FA622" s="36">
        <v>0</v>
      </c>
      <c r="FB622" s="36">
        <v>0</v>
      </c>
      <c r="FC622" s="36">
        <v>0</v>
      </c>
      <c r="FD622" s="36">
        <v>0</v>
      </c>
      <c r="FE622" s="36">
        <v>0</v>
      </c>
      <c r="FF622" s="36">
        <v>0</v>
      </c>
      <c r="FG622" s="36">
        <v>0</v>
      </c>
      <c r="FH622" s="36">
        <v>0</v>
      </c>
      <c r="FI622" s="36">
        <v>0</v>
      </c>
      <c r="FJ622" s="36">
        <v>0</v>
      </c>
      <c r="FK622" s="36">
        <v>0</v>
      </c>
      <c r="FL622" s="36">
        <v>0</v>
      </c>
      <c r="FM622" s="36">
        <v>0</v>
      </c>
      <c r="FN622" s="36">
        <v>0</v>
      </c>
      <c r="FO622" s="36">
        <v>0</v>
      </c>
      <c r="FP622" s="36">
        <v>0</v>
      </c>
      <c r="FQ622" s="36">
        <v>521344</v>
      </c>
      <c r="FR622" s="36">
        <v>0</v>
      </c>
      <c r="FS622" s="37"/>
      <c r="FT622" s="39">
        <f t="shared" ref="FT622:FT685" si="327">ROUND(AH622/1.19,0)</f>
        <v>68708</v>
      </c>
      <c r="FU622" s="39">
        <f t="shared" ref="FU622:FU685" si="328">ROUND(AI622/1.19,0)</f>
        <v>1058</v>
      </c>
      <c r="FV622" s="39">
        <f t="shared" ref="FV622:FV685" si="329">ROUND(AJ622/1.19,0)</f>
        <v>0</v>
      </c>
      <c r="FW622" s="39">
        <f t="shared" ref="FW622:FW685" si="330">ROUND(AK622/1.19,0)</f>
        <v>2182376</v>
      </c>
      <c r="FX622" s="39">
        <f t="shared" ref="FX622:FX685" si="331">ROUND(AL622/1.19,0)</f>
        <v>0</v>
      </c>
      <c r="FY622" s="39">
        <f t="shared" ref="FY622:FY685" si="332">ROUND(AT622/1.19,0)</f>
        <v>47736</v>
      </c>
      <c r="FZ622" s="39">
        <f t="shared" ref="FZ622:FZ685" si="333">ROUND(AN622/1.19,0)</f>
        <v>0</v>
      </c>
      <c r="GA622" s="39">
        <f t="shared" ref="GA622:GA685" si="334">ROUND(AY622/1.19,0)</f>
        <v>37422</v>
      </c>
      <c r="GB622" s="39">
        <f t="shared" ref="GB622:GB685" si="335">ROUND(AZ622/1.19,0)</f>
        <v>338625</v>
      </c>
      <c r="GC622" s="39">
        <f t="shared" ref="GC622:GC685" si="336">ROUND(BA622/1.19,0)</f>
        <v>0</v>
      </c>
      <c r="GD622" s="39">
        <f t="shared" ref="GD622:GD685" si="337">ROUND(BN622/1.19,0)</f>
        <v>0</v>
      </c>
      <c r="GE622" s="39">
        <f t="shared" ref="GE622:GE685" si="338">ROUND(BO622/1.19,0)</f>
        <v>0</v>
      </c>
      <c r="GF622" s="39">
        <f t="shared" si="325"/>
        <v>0</v>
      </c>
      <c r="GG622" s="39"/>
      <c r="GH622" s="39">
        <f t="shared" ref="GH622:GH685" si="339">AW622/1.19</f>
        <v>0</v>
      </c>
      <c r="GI622" s="39">
        <f t="shared" ref="GI622:GI685" si="340">EZ622</f>
        <v>0</v>
      </c>
      <c r="GJ622" s="39">
        <f t="shared" si="326"/>
        <v>2675925</v>
      </c>
      <c r="GK622" s="39"/>
      <c r="GL622" s="39">
        <f t="shared" ref="GL622:GL685" si="341">BP622</f>
        <v>0</v>
      </c>
      <c r="GM622" s="39"/>
      <c r="GN622" s="39">
        <f t="shared" si="324"/>
        <v>0</v>
      </c>
      <c r="GO622" s="40">
        <f t="shared" ref="GO622:GO685" si="342">ROUND(GJ622*0.19,0)</f>
        <v>508426</v>
      </c>
      <c r="GP622" s="40">
        <f t="shared" ref="GP622:GP685" si="343">+GJ622+GO622</f>
        <v>3184351</v>
      </c>
      <c r="GQ622" s="40">
        <f t="shared" ref="GQ622:GQ685" si="344">+GP622+GK622+GL622+GM622+GN622</f>
        <v>3184351</v>
      </c>
      <c r="GR622" s="39" t="str">
        <f>IFERROR(VLOOKUP(CONCATENATE(C622,R622,S622),'Clientes Afectados'!$L$4:$M$249,2,0),"NO")</f>
        <v>NO</v>
      </c>
      <c r="GS622" s="64">
        <f t="shared" si="323"/>
        <v>30</v>
      </c>
      <c r="GT622" s="39" t="e">
        <f>+IF(GS622&gt;#REF!,"SI","NO")</f>
        <v>#REF!</v>
      </c>
    </row>
    <row r="623" spans="1:202" x14ac:dyDescent="0.25">
      <c r="A623" s="35">
        <v>42644</v>
      </c>
      <c r="B623" s="36">
        <v>1594986</v>
      </c>
      <c r="C623" s="36">
        <v>973766</v>
      </c>
      <c r="D623" s="36">
        <v>973766</v>
      </c>
      <c r="E623" s="37" t="s">
        <v>265</v>
      </c>
      <c r="F623" s="37" t="s">
        <v>229</v>
      </c>
      <c r="G623" s="37" t="s">
        <v>266</v>
      </c>
      <c r="H623" s="85" t="s">
        <v>231</v>
      </c>
      <c r="I623" s="37" t="s">
        <v>310</v>
      </c>
      <c r="J623" s="37" t="s">
        <v>263</v>
      </c>
      <c r="K623" s="37" t="s">
        <v>234</v>
      </c>
      <c r="L623" s="37" t="s">
        <v>235</v>
      </c>
      <c r="M623" s="37" t="s">
        <v>264</v>
      </c>
      <c r="N623" s="37" t="s">
        <v>236</v>
      </c>
      <c r="O623" s="37" t="s">
        <v>236</v>
      </c>
      <c r="P623" s="37" t="s">
        <v>239</v>
      </c>
      <c r="Q623" s="37" t="s">
        <v>240</v>
      </c>
      <c r="R623" s="38">
        <v>42618</v>
      </c>
      <c r="S623" s="38">
        <v>42648</v>
      </c>
      <c r="T623" s="38">
        <v>42650</v>
      </c>
      <c r="U623" s="36">
        <v>183681196</v>
      </c>
      <c r="V623" s="36">
        <v>13656</v>
      </c>
      <c r="W623" s="36">
        <v>0</v>
      </c>
      <c r="X623" s="36">
        <v>10275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83</v>
      </c>
      <c r="AE623" s="36">
        <v>80</v>
      </c>
      <c r="AF623" s="36">
        <v>1</v>
      </c>
      <c r="AG623" s="36">
        <v>82</v>
      </c>
      <c r="AH623" s="36">
        <v>0</v>
      </c>
      <c r="AI623" s="36">
        <v>1259</v>
      </c>
      <c r="AJ623" s="36">
        <v>0</v>
      </c>
      <c r="AK623" s="36">
        <v>923472</v>
      </c>
      <c r="AL623" s="36">
        <v>0</v>
      </c>
      <c r="AM623" s="36">
        <v>0</v>
      </c>
      <c r="AN623" s="36">
        <v>0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20199</v>
      </c>
      <c r="AU623" s="36">
        <v>0</v>
      </c>
      <c r="AV623" s="36">
        <v>0</v>
      </c>
      <c r="AW623" s="36">
        <v>0</v>
      </c>
      <c r="AX623" s="36">
        <v>0</v>
      </c>
      <c r="AY623" s="36">
        <v>49447</v>
      </c>
      <c r="AZ623" s="36">
        <v>473232</v>
      </c>
      <c r="BA623" s="36">
        <v>188000</v>
      </c>
      <c r="BB623" s="36">
        <v>0</v>
      </c>
      <c r="BC623" s="36">
        <v>0</v>
      </c>
      <c r="BD623" s="36">
        <v>0</v>
      </c>
      <c r="BE623" s="36">
        <v>0</v>
      </c>
      <c r="BF623" s="36">
        <v>0</v>
      </c>
      <c r="BG623" s="36">
        <v>0</v>
      </c>
      <c r="BH623" s="36">
        <v>0</v>
      </c>
      <c r="BI623" s="36">
        <v>0</v>
      </c>
      <c r="BJ623" s="36">
        <v>0</v>
      </c>
      <c r="BK623" s="36">
        <v>0</v>
      </c>
      <c r="BL623" s="36">
        <v>0</v>
      </c>
      <c r="BM623" s="36">
        <v>0</v>
      </c>
      <c r="BN623" s="36">
        <v>0</v>
      </c>
      <c r="BO623" s="36">
        <v>0</v>
      </c>
      <c r="BP623" s="36">
        <v>0</v>
      </c>
      <c r="BQ623" s="36">
        <v>0</v>
      </c>
      <c r="BR623" s="36">
        <v>0</v>
      </c>
      <c r="BS623" s="36">
        <v>0</v>
      </c>
      <c r="BT623" s="36">
        <v>0</v>
      </c>
      <c r="BU623" s="36">
        <v>0</v>
      </c>
      <c r="BV623" s="36">
        <v>0</v>
      </c>
      <c r="BW623" s="36">
        <v>0</v>
      </c>
      <c r="BX623" s="36">
        <v>0</v>
      </c>
      <c r="BY623" s="36">
        <v>0</v>
      </c>
      <c r="BZ623" s="36">
        <v>66675</v>
      </c>
      <c r="CA623" s="36">
        <v>1051</v>
      </c>
      <c r="CB623" s="36">
        <v>0</v>
      </c>
      <c r="CC623" s="36">
        <v>0</v>
      </c>
      <c r="CD623" s="36">
        <v>1448180</v>
      </c>
      <c r="CE623" s="36">
        <v>1723334</v>
      </c>
      <c r="CF623" s="36">
        <v>0</v>
      </c>
      <c r="CG623" s="36">
        <v>275154</v>
      </c>
      <c r="CH623" s="36">
        <v>0</v>
      </c>
      <c r="CI623" s="36">
        <v>0</v>
      </c>
      <c r="CJ623" s="36">
        <v>0</v>
      </c>
      <c r="CK623" s="36">
        <v>0</v>
      </c>
      <c r="CL623" s="36">
        <v>275154</v>
      </c>
      <c r="CM623" s="36">
        <v>-1723334</v>
      </c>
      <c r="CN623" s="36">
        <v>0</v>
      </c>
      <c r="CO623" s="36">
        <v>0</v>
      </c>
      <c r="CP623" s="36">
        <v>0</v>
      </c>
      <c r="CQ623" s="36">
        <v>0</v>
      </c>
      <c r="CR623" s="36">
        <v>0</v>
      </c>
      <c r="CS623" s="36">
        <v>0</v>
      </c>
      <c r="CT623" s="36">
        <v>0</v>
      </c>
      <c r="CU623" s="36">
        <v>0</v>
      </c>
      <c r="CV623" s="36">
        <v>0</v>
      </c>
      <c r="CW623" s="36">
        <v>0</v>
      </c>
      <c r="CX623" s="36">
        <v>0</v>
      </c>
      <c r="CY623" s="36">
        <v>0</v>
      </c>
      <c r="CZ623" s="36">
        <v>0</v>
      </c>
      <c r="DA623" s="36">
        <v>0</v>
      </c>
      <c r="DB623" s="36">
        <v>0</v>
      </c>
      <c r="DC623" s="36">
        <v>0</v>
      </c>
      <c r="DD623" s="36">
        <v>0</v>
      </c>
      <c r="DE623" s="36">
        <v>-1723334</v>
      </c>
      <c r="DF623" s="36">
        <v>0</v>
      </c>
      <c r="DG623" s="36">
        <v>0</v>
      </c>
      <c r="DH623" s="36">
        <v>0</v>
      </c>
      <c r="DI623" s="36">
        <v>0</v>
      </c>
      <c r="DJ623" s="36">
        <v>0</v>
      </c>
      <c r="DK623" s="36">
        <v>0</v>
      </c>
      <c r="DL623" s="36">
        <v>0</v>
      </c>
      <c r="DM623" s="36">
        <v>0</v>
      </c>
      <c r="DN623" s="36">
        <v>0</v>
      </c>
      <c r="DO623" s="36">
        <v>0</v>
      </c>
      <c r="DP623" s="36">
        <v>0</v>
      </c>
      <c r="DQ623" s="36">
        <v>0</v>
      </c>
      <c r="DR623" s="36">
        <v>0</v>
      </c>
      <c r="DS623" s="36">
        <v>0</v>
      </c>
      <c r="DT623" s="36">
        <v>0</v>
      </c>
      <c r="DU623" s="36">
        <v>0</v>
      </c>
      <c r="DV623" s="36">
        <v>0</v>
      </c>
      <c r="DW623" s="36">
        <v>0</v>
      </c>
      <c r="DX623" s="36">
        <v>0</v>
      </c>
      <c r="DY623" s="36">
        <v>0</v>
      </c>
      <c r="DZ623" s="36">
        <v>0</v>
      </c>
      <c r="EA623" s="36">
        <v>0</v>
      </c>
      <c r="EB623" s="36">
        <v>0</v>
      </c>
      <c r="EC623" s="36">
        <v>0</v>
      </c>
      <c r="ED623" s="36">
        <v>0</v>
      </c>
      <c r="EE623" s="36">
        <v>0</v>
      </c>
      <c r="EF623" s="36">
        <v>0</v>
      </c>
      <c r="EG623" s="36">
        <v>0</v>
      </c>
      <c r="EH623" s="36">
        <v>0</v>
      </c>
      <c r="EI623" s="36">
        <v>0</v>
      </c>
      <c r="EJ623" s="36">
        <v>0</v>
      </c>
      <c r="EK623" s="36">
        <v>0</v>
      </c>
      <c r="EL623" s="36">
        <v>0</v>
      </c>
      <c r="EM623" s="36">
        <v>0</v>
      </c>
      <c r="EN623" s="36">
        <v>0</v>
      </c>
      <c r="EO623" s="36">
        <v>0</v>
      </c>
      <c r="EP623" s="36">
        <v>0</v>
      </c>
      <c r="EQ623" s="36">
        <v>0</v>
      </c>
      <c r="ER623" s="36">
        <v>0</v>
      </c>
      <c r="ES623" s="36">
        <v>0</v>
      </c>
      <c r="ET623" s="36">
        <v>0</v>
      </c>
      <c r="EU623" s="36">
        <v>0</v>
      </c>
      <c r="EV623" s="36">
        <v>0</v>
      </c>
      <c r="EW623" s="36">
        <v>0</v>
      </c>
      <c r="EX623" s="36">
        <v>0</v>
      </c>
      <c r="EY623" s="36">
        <v>0</v>
      </c>
      <c r="EZ623" s="36">
        <v>0</v>
      </c>
      <c r="FA623" s="36">
        <v>0</v>
      </c>
      <c r="FB623" s="36">
        <v>0</v>
      </c>
      <c r="FC623" s="36">
        <v>0</v>
      </c>
      <c r="FD623" s="36">
        <v>0</v>
      </c>
      <c r="FE623" s="36">
        <v>0</v>
      </c>
      <c r="FF623" s="36">
        <v>0</v>
      </c>
      <c r="FG623" s="36">
        <v>0</v>
      </c>
      <c r="FH623" s="36">
        <v>0</v>
      </c>
      <c r="FI623" s="36">
        <v>0</v>
      </c>
      <c r="FJ623" s="36">
        <v>0</v>
      </c>
      <c r="FK623" s="36">
        <v>0</v>
      </c>
      <c r="FL623" s="36">
        <v>0</v>
      </c>
      <c r="FM623" s="36">
        <v>0</v>
      </c>
      <c r="FN623" s="36">
        <v>0</v>
      </c>
      <c r="FO623" s="36">
        <v>0</v>
      </c>
      <c r="FP623" s="36">
        <v>0</v>
      </c>
      <c r="FQ623" s="36">
        <v>275154</v>
      </c>
      <c r="FR623" s="36">
        <v>0</v>
      </c>
      <c r="FS623" s="37"/>
      <c r="FT623" s="39">
        <f t="shared" si="327"/>
        <v>0</v>
      </c>
      <c r="FU623" s="39">
        <f t="shared" si="328"/>
        <v>1058</v>
      </c>
      <c r="FV623" s="39">
        <f t="shared" si="329"/>
        <v>0</v>
      </c>
      <c r="FW623" s="39">
        <f t="shared" si="330"/>
        <v>776027</v>
      </c>
      <c r="FX623" s="39">
        <f t="shared" si="331"/>
        <v>0</v>
      </c>
      <c r="FY623" s="39">
        <f t="shared" si="332"/>
        <v>16974</v>
      </c>
      <c r="FZ623" s="39">
        <f t="shared" si="333"/>
        <v>0</v>
      </c>
      <c r="GA623" s="39">
        <f t="shared" si="334"/>
        <v>41552</v>
      </c>
      <c r="GB623" s="39">
        <f t="shared" si="335"/>
        <v>397674</v>
      </c>
      <c r="GC623" s="39">
        <f t="shared" si="336"/>
        <v>157983</v>
      </c>
      <c r="GD623" s="39">
        <f t="shared" si="337"/>
        <v>0</v>
      </c>
      <c r="GE623" s="39">
        <f t="shared" si="338"/>
        <v>0</v>
      </c>
      <c r="GF623" s="39">
        <f t="shared" si="325"/>
        <v>0</v>
      </c>
      <c r="GG623" s="39"/>
      <c r="GH623" s="39">
        <f t="shared" si="339"/>
        <v>0</v>
      </c>
      <c r="GI623" s="39">
        <f t="shared" si="340"/>
        <v>0</v>
      </c>
      <c r="GJ623" s="39">
        <f t="shared" si="326"/>
        <v>1391268</v>
      </c>
      <c r="GK623" s="39"/>
      <c r="GL623" s="39">
        <f t="shared" si="341"/>
        <v>0</v>
      </c>
      <c r="GM623" s="39"/>
      <c r="GN623" s="39">
        <f t="shared" si="324"/>
        <v>0</v>
      </c>
      <c r="GO623" s="40">
        <f t="shared" si="342"/>
        <v>264341</v>
      </c>
      <c r="GP623" s="40">
        <f t="shared" si="343"/>
        <v>1655609</v>
      </c>
      <c r="GQ623" s="40">
        <f t="shared" si="344"/>
        <v>1655609</v>
      </c>
      <c r="GR623" s="39" t="str">
        <f>IFERROR(VLOOKUP(CONCATENATE(C623,R623,S623),'Clientes Afectados'!$L$4:$M$249,2,0),"NO")</f>
        <v>NO</v>
      </c>
      <c r="GS623" s="64">
        <f t="shared" si="323"/>
        <v>30</v>
      </c>
      <c r="GT623" s="39" t="e">
        <f>+IF(GS623&gt;#REF!,"SI","NO")</f>
        <v>#REF!</v>
      </c>
    </row>
    <row r="624" spans="1:202" x14ac:dyDescent="0.25">
      <c r="A624" s="35">
        <v>42644</v>
      </c>
      <c r="B624" s="36">
        <v>1594986</v>
      </c>
      <c r="C624" s="36">
        <v>984572</v>
      </c>
      <c r="D624" s="36">
        <v>984572</v>
      </c>
      <c r="E624" s="37" t="s">
        <v>348</v>
      </c>
      <c r="F624" s="37" t="s">
        <v>229</v>
      </c>
      <c r="G624" s="37" t="s">
        <v>326</v>
      </c>
      <c r="H624" s="85" t="s">
        <v>231</v>
      </c>
      <c r="I624" s="37" t="s">
        <v>232</v>
      </c>
      <c r="J624" s="37" t="s">
        <v>233</v>
      </c>
      <c r="K624" s="37" t="s">
        <v>234</v>
      </c>
      <c r="L624" s="37" t="s">
        <v>235</v>
      </c>
      <c r="M624" s="37" t="s">
        <v>280</v>
      </c>
      <c r="N624" s="37" t="s">
        <v>327</v>
      </c>
      <c r="O624" s="37" t="s">
        <v>327</v>
      </c>
      <c r="P624" s="37" t="s">
        <v>239</v>
      </c>
      <c r="Q624" s="37" t="s">
        <v>240</v>
      </c>
      <c r="R624" s="38">
        <v>42618</v>
      </c>
      <c r="S624" s="38">
        <v>42648</v>
      </c>
      <c r="T624" s="38">
        <v>42650</v>
      </c>
      <c r="U624" s="36">
        <v>183681196</v>
      </c>
      <c r="V624" s="36">
        <v>194206</v>
      </c>
      <c r="W624" s="36">
        <v>0</v>
      </c>
      <c r="X624" s="36">
        <v>59088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611</v>
      </c>
      <c r="AE624" s="36">
        <v>635</v>
      </c>
      <c r="AF624" s="36">
        <v>437</v>
      </c>
      <c r="AG624" s="36">
        <v>481</v>
      </c>
      <c r="AH624" s="36">
        <v>81763</v>
      </c>
      <c r="AI624" s="36">
        <v>1259</v>
      </c>
      <c r="AJ624" s="36">
        <v>0</v>
      </c>
      <c r="AK624" s="36">
        <v>13926881</v>
      </c>
      <c r="AL624" s="36">
        <v>0</v>
      </c>
      <c r="AM624" s="36">
        <v>0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287264</v>
      </c>
      <c r="AU624" s="36">
        <v>0</v>
      </c>
      <c r="AV624" s="36">
        <v>0</v>
      </c>
      <c r="AW624" s="36">
        <v>0</v>
      </c>
      <c r="AX624" s="36">
        <v>0</v>
      </c>
      <c r="AY624" s="36">
        <v>390045</v>
      </c>
      <c r="AZ624" s="36">
        <v>2760021</v>
      </c>
      <c r="BA624" s="36">
        <v>0</v>
      </c>
      <c r="BB624" s="36">
        <v>0</v>
      </c>
      <c r="BC624" s="36">
        <v>0</v>
      </c>
      <c r="BD624" s="36">
        <v>0</v>
      </c>
      <c r="BE624" s="36">
        <v>0</v>
      </c>
      <c r="BF624" s="36">
        <v>0</v>
      </c>
      <c r="BG624" s="36">
        <v>0</v>
      </c>
      <c r="BH624" s="36">
        <v>0</v>
      </c>
      <c r="BI624" s="36">
        <v>0</v>
      </c>
      <c r="BJ624" s="36">
        <v>0</v>
      </c>
      <c r="BK624" s="36">
        <v>0</v>
      </c>
      <c r="BL624" s="36">
        <v>0</v>
      </c>
      <c r="BM624" s="36">
        <v>0</v>
      </c>
      <c r="BN624" s="36">
        <v>0</v>
      </c>
      <c r="BO624" s="36">
        <v>0</v>
      </c>
      <c r="BP624" s="36">
        <v>0</v>
      </c>
      <c r="BQ624" s="36">
        <v>0</v>
      </c>
      <c r="BR624" s="36">
        <v>0</v>
      </c>
      <c r="BS624" s="36">
        <v>0</v>
      </c>
      <c r="BT624" s="36">
        <v>0</v>
      </c>
      <c r="BU624" s="36">
        <v>0</v>
      </c>
      <c r="BV624" s="36">
        <v>0</v>
      </c>
      <c r="BW624" s="36">
        <v>0</v>
      </c>
      <c r="BX624" s="36">
        <v>0</v>
      </c>
      <c r="BY624" s="36">
        <v>0</v>
      </c>
      <c r="BZ624" s="36">
        <v>272644</v>
      </c>
      <c r="CA624" s="36">
        <v>4046</v>
      </c>
      <c r="CB624" s="36">
        <v>0</v>
      </c>
      <c r="CC624" s="36">
        <v>0</v>
      </c>
      <c r="CD624" s="36">
        <v>14894052</v>
      </c>
      <c r="CE624" s="36">
        <v>17723922</v>
      </c>
      <c r="CF624" s="36">
        <v>0</v>
      </c>
      <c r="CG624" s="36">
        <v>2829870</v>
      </c>
      <c r="CH624" s="36">
        <v>0</v>
      </c>
      <c r="CI624" s="36">
        <v>0</v>
      </c>
      <c r="CJ624" s="36">
        <v>0</v>
      </c>
      <c r="CK624" s="36">
        <v>0</v>
      </c>
      <c r="CL624" s="36">
        <v>2829870</v>
      </c>
      <c r="CM624" s="36">
        <v>-17723922</v>
      </c>
      <c r="CN624" s="36">
        <v>0</v>
      </c>
      <c r="CO624" s="36">
        <v>0</v>
      </c>
      <c r="CP624" s="36">
        <v>0</v>
      </c>
      <c r="CQ624" s="36">
        <v>0</v>
      </c>
      <c r="CR624" s="36">
        <v>0</v>
      </c>
      <c r="CS624" s="36">
        <v>0</v>
      </c>
      <c r="CT624" s="36">
        <v>0</v>
      </c>
      <c r="CU624" s="36">
        <v>0</v>
      </c>
      <c r="CV624" s="36">
        <v>0</v>
      </c>
      <c r="CW624" s="36">
        <v>0</v>
      </c>
      <c r="CX624" s="36">
        <v>0</v>
      </c>
      <c r="CY624" s="36">
        <v>0</v>
      </c>
      <c r="CZ624" s="36">
        <v>0</v>
      </c>
      <c r="DA624" s="36">
        <v>0</v>
      </c>
      <c r="DB624" s="36">
        <v>0</v>
      </c>
      <c r="DC624" s="36">
        <v>0</v>
      </c>
      <c r="DD624" s="36">
        <v>0</v>
      </c>
      <c r="DE624" s="36">
        <v>-17723922</v>
      </c>
      <c r="DF624" s="36">
        <v>0</v>
      </c>
      <c r="DG624" s="36">
        <v>0</v>
      </c>
      <c r="DH624" s="36">
        <v>0</v>
      </c>
      <c r="DI624" s="36">
        <v>0</v>
      </c>
      <c r="DJ624" s="36">
        <v>0</v>
      </c>
      <c r="DK624" s="36">
        <v>0</v>
      </c>
      <c r="DL624" s="36">
        <v>0</v>
      </c>
      <c r="DM624" s="36">
        <v>0</v>
      </c>
      <c r="DN624" s="36">
        <v>0</v>
      </c>
      <c r="DO624" s="36">
        <v>0</v>
      </c>
      <c r="DP624" s="36">
        <v>0</v>
      </c>
      <c r="DQ624" s="36">
        <v>0</v>
      </c>
      <c r="DR624" s="36">
        <v>0</v>
      </c>
      <c r="DS624" s="36">
        <v>0</v>
      </c>
      <c r="DT624" s="36">
        <v>0</v>
      </c>
      <c r="DU624" s="36">
        <v>0</v>
      </c>
      <c r="DV624" s="36">
        <v>0</v>
      </c>
      <c r="DW624" s="36">
        <v>0</v>
      </c>
      <c r="DX624" s="36">
        <v>0</v>
      </c>
      <c r="DY624" s="36">
        <v>0</v>
      </c>
      <c r="DZ624" s="36">
        <v>0</v>
      </c>
      <c r="EA624" s="36">
        <v>0</v>
      </c>
      <c r="EB624" s="36">
        <v>0</v>
      </c>
      <c r="EC624" s="36">
        <v>0</v>
      </c>
      <c r="ED624" s="36">
        <v>0</v>
      </c>
      <c r="EE624" s="36">
        <v>0</v>
      </c>
      <c r="EF624" s="36">
        <v>0</v>
      </c>
      <c r="EG624" s="36">
        <v>0</v>
      </c>
      <c r="EH624" s="36">
        <v>0</v>
      </c>
      <c r="EI624" s="36">
        <v>0</v>
      </c>
      <c r="EJ624" s="36">
        <v>0</v>
      </c>
      <c r="EK624" s="36">
        <v>0</v>
      </c>
      <c r="EL624" s="36">
        <v>0</v>
      </c>
      <c r="EM624" s="36">
        <v>0</v>
      </c>
      <c r="EN624" s="36">
        <v>0</v>
      </c>
      <c r="EO624" s="36">
        <v>0</v>
      </c>
      <c r="EP624" s="36">
        <v>0</v>
      </c>
      <c r="EQ624" s="36">
        <v>0</v>
      </c>
      <c r="ER624" s="36">
        <v>0</v>
      </c>
      <c r="ES624" s="36">
        <v>0</v>
      </c>
      <c r="ET624" s="36">
        <v>0</v>
      </c>
      <c r="EU624" s="36">
        <v>0</v>
      </c>
      <c r="EV624" s="36">
        <v>0</v>
      </c>
      <c r="EW624" s="36">
        <v>0</v>
      </c>
      <c r="EX624" s="36">
        <v>0</v>
      </c>
      <c r="EY624" s="36">
        <v>0</v>
      </c>
      <c r="EZ624" s="36">
        <v>0</v>
      </c>
      <c r="FA624" s="36">
        <v>0</v>
      </c>
      <c r="FB624" s="36">
        <v>0</v>
      </c>
      <c r="FC624" s="36">
        <v>0</v>
      </c>
      <c r="FD624" s="36">
        <v>0</v>
      </c>
      <c r="FE624" s="36">
        <v>0</v>
      </c>
      <c r="FF624" s="36">
        <v>0</v>
      </c>
      <c r="FG624" s="36">
        <v>0</v>
      </c>
      <c r="FH624" s="36">
        <v>0</v>
      </c>
      <c r="FI624" s="36">
        <v>0</v>
      </c>
      <c r="FJ624" s="36">
        <v>0</v>
      </c>
      <c r="FK624" s="36">
        <v>0</v>
      </c>
      <c r="FL624" s="36">
        <v>0</v>
      </c>
      <c r="FM624" s="36">
        <v>0</v>
      </c>
      <c r="FN624" s="36">
        <v>0</v>
      </c>
      <c r="FO624" s="36">
        <v>0</v>
      </c>
      <c r="FP624" s="36">
        <v>0</v>
      </c>
      <c r="FQ624" s="36">
        <v>2829870</v>
      </c>
      <c r="FR624" s="36">
        <v>0</v>
      </c>
      <c r="FS624" s="37"/>
      <c r="FT624" s="39">
        <f t="shared" si="327"/>
        <v>68708</v>
      </c>
      <c r="FU624" s="39">
        <f t="shared" si="328"/>
        <v>1058</v>
      </c>
      <c r="FV624" s="39">
        <f t="shared" si="329"/>
        <v>0</v>
      </c>
      <c r="FW624" s="39">
        <f t="shared" si="330"/>
        <v>11703261</v>
      </c>
      <c r="FX624" s="39">
        <f t="shared" si="331"/>
        <v>0</v>
      </c>
      <c r="FY624" s="39">
        <f t="shared" si="332"/>
        <v>241398</v>
      </c>
      <c r="FZ624" s="39">
        <f t="shared" si="333"/>
        <v>0</v>
      </c>
      <c r="GA624" s="39">
        <f t="shared" si="334"/>
        <v>327769</v>
      </c>
      <c r="GB624" s="39">
        <f t="shared" si="335"/>
        <v>2319345</v>
      </c>
      <c r="GC624" s="39">
        <f t="shared" si="336"/>
        <v>0</v>
      </c>
      <c r="GD624" s="39">
        <f t="shared" si="337"/>
        <v>0</v>
      </c>
      <c r="GE624" s="39">
        <f t="shared" si="338"/>
        <v>0</v>
      </c>
      <c r="GF624" s="39">
        <f t="shared" si="325"/>
        <v>0</v>
      </c>
      <c r="GG624" s="39"/>
      <c r="GH624" s="39">
        <f t="shared" si="339"/>
        <v>0</v>
      </c>
      <c r="GI624" s="39">
        <f t="shared" si="340"/>
        <v>0</v>
      </c>
      <c r="GJ624" s="39">
        <f t="shared" si="326"/>
        <v>14661539</v>
      </c>
      <c r="GK624" s="39"/>
      <c r="GL624" s="39">
        <f t="shared" si="341"/>
        <v>0</v>
      </c>
      <c r="GM624" s="39"/>
      <c r="GN624" s="39">
        <f t="shared" si="324"/>
        <v>0</v>
      </c>
      <c r="GO624" s="40">
        <f t="shared" si="342"/>
        <v>2785692</v>
      </c>
      <c r="GP624" s="40">
        <f t="shared" si="343"/>
        <v>17447231</v>
      </c>
      <c r="GQ624" s="40">
        <f t="shared" si="344"/>
        <v>17447231</v>
      </c>
      <c r="GR624" s="39" t="str">
        <f>IFERROR(VLOOKUP(CONCATENATE(C624,R624,S624),'Clientes Afectados'!$L$4:$M$249,2,0),"NO")</f>
        <v>NO</v>
      </c>
      <c r="GS624" s="64">
        <f t="shared" si="323"/>
        <v>30</v>
      </c>
      <c r="GT624" s="39" t="e">
        <f>+IF(GS624&gt;#REF!,"SI","NO")</f>
        <v>#REF!</v>
      </c>
    </row>
    <row r="625" spans="1:202" x14ac:dyDescent="0.25">
      <c r="A625" s="35">
        <v>42644</v>
      </c>
      <c r="B625" s="36">
        <v>1594986</v>
      </c>
      <c r="C625" s="36">
        <v>985980</v>
      </c>
      <c r="D625" s="36">
        <v>985980</v>
      </c>
      <c r="E625" s="37" t="s">
        <v>349</v>
      </c>
      <c r="F625" s="37" t="s">
        <v>229</v>
      </c>
      <c r="G625" s="37" t="s">
        <v>329</v>
      </c>
      <c r="H625" s="85" t="s">
        <v>231</v>
      </c>
      <c r="I625" s="37" t="s">
        <v>232</v>
      </c>
      <c r="J625" s="37" t="s">
        <v>233</v>
      </c>
      <c r="K625" s="37" t="s">
        <v>234</v>
      </c>
      <c r="L625" s="37" t="s">
        <v>235</v>
      </c>
      <c r="M625" s="37" t="s">
        <v>279</v>
      </c>
      <c r="N625" s="37" t="s">
        <v>330</v>
      </c>
      <c r="O625" s="37" t="s">
        <v>330</v>
      </c>
      <c r="P625" s="37" t="s">
        <v>239</v>
      </c>
      <c r="Q625" s="37" t="s">
        <v>240</v>
      </c>
      <c r="R625" s="38">
        <v>42618</v>
      </c>
      <c r="S625" s="38">
        <v>42648</v>
      </c>
      <c r="T625" s="38">
        <v>42650</v>
      </c>
      <c r="U625" s="36">
        <v>183681196</v>
      </c>
      <c r="V625" s="36">
        <v>61020</v>
      </c>
      <c r="W625" s="36">
        <v>0</v>
      </c>
      <c r="X625" s="36">
        <v>8893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137</v>
      </c>
      <c r="AE625" s="36">
        <v>196</v>
      </c>
      <c r="AF625" s="36">
        <v>137</v>
      </c>
      <c r="AG625" s="36">
        <v>138</v>
      </c>
      <c r="AH625" s="36">
        <v>81763</v>
      </c>
      <c r="AI625" s="36">
        <v>1259</v>
      </c>
      <c r="AJ625" s="36">
        <v>0</v>
      </c>
      <c r="AK625" s="36">
        <v>4375860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90259</v>
      </c>
      <c r="AU625" s="36">
        <v>0</v>
      </c>
      <c r="AV625" s="36">
        <v>0</v>
      </c>
      <c r="AW625" s="36">
        <v>0</v>
      </c>
      <c r="AX625" s="36">
        <v>0</v>
      </c>
      <c r="AY625" s="36">
        <v>120699</v>
      </c>
      <c r="AZ625" s="36">
        <v>794454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  <c r="BP625" s="36">
        <v>0</v>
      </c>
      <c r="BQ625" s="36">
        <v>0</v>
      </c>
      <c r="BR625" s="36">
        <v>0</v>
      </c>
      <c r="BS625" s="36">
        <v>0</v>
      </c>
      <c r="BT625" s="36">
        <v>0</v>
      </c>
      <c r="BU625" s="36">
        <v>0</v>
      </c>
      <c r="BV625" s="36">
        <v>0</v>
      </c>
      <c r="BW625" s="36">
        <v>0</v>
      </c>
      <c r="BX625" s="36">
        <v>0</v>
      </c>
      <c r="BY625" s="36">
        <v>0</v>
      </c>
      <c r="BZ625" s="36">
        <v>108427</v>
      </c>
      <c r="CA625" s="36">
        <v>1771</v>
      </c>
      <c r="CB625" s="36">
        <v>0</v>
      </c>
      <c r="CC625" s="36">
        <v>0</v>
      </c>
      <c r="CD625" s="36">
        <v>4684446</v>
      </c>
      <c r="CE625" s="36">
        <v>5574491</v>
      </c>
      <c r="CF625" s="36">
        <v>0</v>
      </c>
      <c r="CG625" s="36">
        <v>890045</v>
      </c>
      <c r="CH625" s="36">
        <v>0</v>
      </c>
      <c r="CI625" s="36">
        <v>0</v>
      </c>
      <c r="CJ625" s="36">
        <v>0</v>
      </c>
      <c r="CK625" s="36">
        <v>0</v>
      </c>
      <c r="CL625" s="36">
        <v>890045</v>
      </c>
      <c r="CM625" s="36">
        <v>-5574491</v>
      </c>
      <c r="CN625" s="36">
        <v>0</v>
      </c>
      <c r="CO625" s="36">
        <v>0</v>
      </c>
      <c r="CP625" s="36">
        <v>0</v>
      </c>
      <c r="CQ625" s="36">
        <v>0</v>
      </c>
      <c r="CR625" s="36">
        <v>0</v>
      </c>
      <c r="CS625" s="36">
        <v>0</v>
      </c>
      <c r="CT625" s="36">
        <v>0</v>
      </c>
      <c r="CU625" s="36">
        <v>0</v>
      </c>
      <c r="CV625" s="36">
        <v>0</v>
      </c>
      <c r="CW625" s="36">
        <v>0</v>
      </c>
      <c r="CX625" s="36">
        <v>0</v>
      </c>
      <c r="CY625" s="36">
        <v>0</v>
      </c>
      <c r="CZ625" s="36">
        <v>0</v>
      </c>
      <c r="DA625" s="36">
        <v>0</v>
      </c>
      <c r="DB625" s="36">
        <v>0</v>
      </c>
      <c r="DC625" s="36">
        <v>0</v>
      </c>
      <c r="DD625" s="36">
        <v>0</v>
      </c>
      <c r="DE625" s="36">
        <v>-5574491</v>
      </c>
      <c r="DF625" s="36">
        <v>0</v>
      </c>
      <c r="DG625" s="36">
        <v>0</v>
      </c>
      <c r="DH625" s="36">
        <v>0</v>
      </c>
      <c r="DI625" s="36">
        <v>0</v>
      </c>
      <c r="DJ625" s="36">
        <v>0</v>
      </c>
      <c r="DK625" s="36">
        <v>0</v>
      </c>
      <c r="DL625" s="36">
        <v>0</v>
      </c>
      <c r="DM625" s="36">
        <v>0</v>
      </c>
      <c r="DN625" s="36">
        <v>0</v>
      </c>
      <c r="DO625" s="36">
        <v>0</v>
      </c>
      <c r="DP625" s="36">
        <v>0</v>
      </c>
      <c r="DQ625" s="36">
        <v>0</v>
      </c>
      <c r="DR625" s="36">
        <v>0</v>
      </c>
      <c r="DS625" s="36">
        <v>0</v>
      </c>
      <c r="DT625" s="36">
        <v>0</v>
      </c>
      <c r="DU625" s="36">
        <v>0</v>
      </c>
      <c r="DV625" s="36">
        <v>0</v>
      </c>
      <c r="DW625" s="36">
        <v>0</v>
      </c>
      <c r="DX625" s="36">
        <v>0</v>
      </c>
      <c r="DY625" s="36">
        <v>0</v>
      </c>
      <c r="DZ625" s="36">
        <v>0</v>
      </c>
      <c r="EA625" s="36">
        <v>0</v>
      </c>
      <c r="EB625" s="36">
        <v>0</v>
      </c>
      <c r="EC625" s="36">
        <v>0</v>
      </c>
      <c r="ED625" s="36">
        <v>0</v>
      </c>
      <c r="EE625" s="36">
        <v>0</v>
      </c>
      <c r="EF625" s="36">
        <v>0</v>
      </c>
      <c r="EG625" s="36">
        <v>0</v>
      </c>
      <c r="EH625" s="36">
        <v>0</v>
      </c>
      <c r="EI625" s="36">
        <v>0</v>
      </c>
      <c r="EJ625" s="36">
        <v>0</v>
      </c>
      <c r="EK625" s="36">
        <v>0</v>
      </c>
      <c r="EL625" s="36">
        <v>0</v>
      </c>
      <c r="EM625" s="36">
        <v>0</v>
      </c>
      <c r="EN625" s="36">
        <v>0</v>
      </c>
      <c r="EO625" s="36">
        <v>0</v>
      </c>
      <c r="EP625" s="36">
        <v>0</v>
      </c>
      <c r="EQ625" s="36">
        <v>0</v>
      </c>
      <c r="ER625" s="36">
        <v>0</v>
      </c>
      <c r="ES625" s="36">
        <v>0</v>
      </c>
      <c r="ET625" s="36">
        <v>0</v>
      </c>
      <c r="EU625" s="36">
        <v>0</v>
      </c>
      <c r="EV625" s="36">
        <v>0</v>
      </c>
      <c r="EW625" s="36">
        <v>0</v>
      </c>
      <c r="EX625" s="36">
        <v>0</v>
      </c>
      <c r="EY625" s="36">
        <v>0</v>
      </c>
      <c r="EZ625" s="36">
        <v>0</v>
      </c>
      <c r="FA625" s="36">
        <v>0</v>
      </c>
      <c r="FB625" s="36">
        <v>0</v>
      </c>
      <c r="FC625" s="36">
        <v>0</v>
      </c>
      <c r="FD625" s="36">
        <v>0</v>
      </c>
      <c r="FE625" s="36">
        <v>0</v>
      </c>
      <c r="FF625" s="36">
        <v>0</v>
      </c>
      <c r="FG625" s="36">
        <v>0</v>
      </c>
      <c r="FH625" s="36">
        <v>0</v>
      </c>
      <c r="FI625" s="36">
        <v>0</v>
      </c>
      <c r="FJ625" s="36">
        <v>0</v>
      </c>
      <c r="FK625" s="36">
        <v>0</v>
      </c>
      <c r="FL625" s="36">
        <v>0</v>
      </c>
      <c r="FM625" s="36">
        <v>0</v>
      </c>
      <c r="FN625" s="36">
        <v>0</v>
      </c>
      <c r="FO625" s="36">
        <v>0</v>
      </c>
      <c r="FP625" s="36">
        <v>0</v>
      </c>
      <c r="FQ625" s="36">
        <v>890045</v>
      </c>
      <c r="FR625" s="36">
        <v>0</v>
      </c>
      <c r="FS625" s="37"/>
      <c r="FT625" s="39">
        <f t="shared" si="327"/>
        <v>68708</v>
      </c>
      <c r="FU625" s="39">
        <f t="shared" si="328"/>
        <v>1058</v>
      </c>
      <c r="FV625" s="39">
        <f t="shared" si="329"/>
        <v>0</v>
      </c>
      <c r="FW625" s="39">
        <f t="shared" si="330"/>
        <v>3677193</v>
      </c>
      <c r="FX625" s="39">
        <f t="shared" si="331"/>
        <v>0</v>
      </c>
      <c r="FY625" s="39">
        <f t="shared" si="332"/>
        <v>75848</v>
      </c>
      <c r="FZ625" s="39">
        <f t="shared" si="333"/>
        <v>0</v>
      </c>
      <c r="GA625" s="39">
        <f t="shared" si="334"/>
        <v>101428</v>
      </c>
      <c r="GB625" s="39">
        <f t="shared" si="335"/>
        <v>667608</v>
      </c>
      <c r="GC625" s="39">
        <f t="shared" si="336"/>
        <v>0</v>
      </c>
      <c r="GD625" s="39">
        <f t="shared" si="337"/>
        <v>0</v>
      </c>
      <c r="GE625" s="39">
        <f t="shared" si="338"/>
        <v>0</v>
      </c>
      <c r="GF625" s="39">
        <f t="shared" si="325"/>
        <v>0</v>
      </c>
      <c r="GG625" s="39"/>
      <c r="GH625" s="39">
        <f t="shared" si="339"/>
        <v>0</v>
      </c>
      <c r="GI625" s="39">
        <f t="shared" si="340"/>
        <v>0</v>
      </c>
      <c r="GJ625" s="39">
        <f t="shared" si="326"/>
        <v>4591843</v>
      </c>
      <c r="GK625" s="39"/>
      <c r="GL625" s="39">
        <f t="shared" si="341"/>
        <v>0</v>
      </c>
      <c r="GM625" s="39"/>
      <c r="GN625" s="39">
        <f t="shared" si="324"/>
        <v>0</v>
      </c>
      <c r="GO625" s="40">
        <f t="shared" si="342"/>
        <v>872450</v>
      </c>
      <c r="GP625" s="40">
        <f t="shared" si="343"/>
        <v>5464293</v>
      </c>
      <c r="GQ625" s="40">
        <f t="shared" si="344"/>
        <v>5464293</v>
      </c>
      <c r="GR625" s="39" t="str">
        <f>IFERROR(VLOOKUP(CONCATENATE(C625,R625,S625),'Clientes Afectados'!$L$4:$M$249,2,0),"NO")</f>
        <v>NO</v>
      </c>
      <c r="GS625" s="64">
        <f t="shared" si="323"/>
        <v>30</v>
      </c>
      <c r="GT625" s="39" t="e">
        <f>+IF(GS625&gt;#REF!,"SI","NO")</f>
        <v>#REF!</v>
      </c>
    </row>
    <row r="626" spans="1:202" x14ac:dyDescent="0.25">
      <c r="A626" s="35">
        <v>42644</v>
      </c>
      <c r="B626" s="36">
        <v>1594986</v>
      </c>
      <c r="C626" s="36">
        <v>1027882</v>
      </c>
      <c r="D626" s="36">
        <v>1027882</v>
      </c>
      <c r="E626" s="37" t="s">
        <v>350</v>
      </c>
      <c r="F626" s="37" t="s">
        <v>229</v>
      </c>
      <c r="G626" s="37" t="s">
        <v>332</v>
      </c>
      <c r="H626" s="85" t="s">
        <v>231</v>
      </c>
      <c r="I626" s="37" t="s">
        <v>244</v>
      </c>
      <c r="J626" s="37" t="s">
        <v>233</v>
      </c>
      <c r="K626" s="37" t="s">
        <v>234</v>
      </c>
      <c r="L626" s="37" t="s">
        <v>235</v>
      </c>
      <c r="M626" s="37" t="s">
        <v>279</v>
      </c>
      <c r="N626" s="37" t="s">
        <v>280</v>
      </c>
      <c r="O626" s="37" t="s">
        <v>280</v>
      </c>
      <c r="P626" s="37" t="s">
        <v>239</v>
      </c>
      <c r="Q626" s="37" t="s">
        <v>240</v>
      </c>
      <c r="R626" s="38">
        <v>42618</v>
      </c>
      <c r="S626" s="38">
        <v>42648</v>
      </c>
      <c r="T626" s="38">
        <v>42650</v>
      </c>
      <c r="U626" s="36">
        <v>183681196</v>
      </c>
      <c r="V626" s="36">
        <v>273910</v>
      </c>
      <c r="W626" s="36">
        <v>0</v>
      </c>
      <c r="X626" s="36">
        <v>61058</v>
      </c>
      <c r="Y626" s="36">
        <v>0</v>
      </c>
      <c r="Z626" s="36">
        <v>0</v>
      </c>
      <c r="AA626" s="36">
        <v>0</v>
      </c>
      <c r="AB626" s="36">
        <v>0</v>
      </c>
      <c r="AC626" s="36">
        <v>0</v>
      </c>
      <c r="AD626" s="36">
        <v>643</v>
      </c>
      <c r="AE626" s="36">
        <v>650</v>
      </c>
      <c r="AF626" s="36">
        <v>635</v>
      </c>
      <c r="AG626" s="36">
        <v>643</v>
      </c>
      <c r="AH626" s="36">
        <v>81763</v>
      </c>
      <c r="AI626" s="36">
        <v>1259</v>
      </c>
      <c r="AJ626" s="36">
        <v>0</v>
      </c>
      <c r="AK626" s="36">
        <v>19642606</v>
      </c>
      <c r="AL626" s="36">
        <v>0</v>
      </c>
      <c r="AM626" s="36">
        <v>0</v>
      </c>
      <c r="AN626" s="36">
        <v>0</v>
      </c>
      <c r="AO626" s="36">
        <v>0</v>
      </c>
      <c r="AP626" s="36">
        <v>0</v>
      </c>
      <c r="AQ626" s="36">
        <v>0</v>
      </c>
      <c r="AR626" s="36">
        <v>0</v>
      </c>
      <c r="AS626" s="36">
        <v>0</v>
      </c>
      <c r="AT626" s="36">
        <v>405159</v>
      </c>
      <c r="AU626" s="36">
        <v>0</v>
      </c>
      <c r="AV626" s="36">
        <v>0</v>
      </c>
      <c r="AW626" s="36">
        <v>0</v>
      </c>
      <c r="AX626" s="36">
        <v>0</v>
      </c>
      <c r="AY626" s="36">
        <v>399259</v>
      </c>
      <c r="AZ626" s="36">
        <v>3688340</v>
      </c>
      <c r="BA626" s="36">
        <v>0</v>
      </c>
      <c r="BB626" s="36">
        <v>0</v>
      </c>
      <c r="BC626" s="36">
        <v>0</v>
      </c>
      <c r="BD626" s="36">
        <v>0</v>
      </c>
      <c r="BE626" s="36">
        <v>0</v>
      </c>
      <c r="BF626" s="36">
        <v>0</v>
      </c>
      <c r="BG626" s="36">
        <v>0</v>
      </c>
      <c r="BH626" s="36">
        <v>0</v>
      </c>
      <c r="BI626" s="36">
        <v>0</v>
      </c>
      <c r="BJ626" s="36">
        <v>0</v>
      </c>
      <c r="BK626" s="36">
        <v>0</v>
      </c>
      <c r="BL626" s="36">
        <v>0</v>
      </c>
      <c r="BM626" s="36">
        <v>0</v>
      </c>
      <c r="BN626" s="36">
        <v>0</v>
      </c>
      <c r="BO626" s="36">
        <v>0</v>
      </c>
      <c r="BP626" s="36">
        <v>0</v>
      </c>
      <c r="BQ626" s="36">
        <v>0</v>
      </c>
      <c r="BR626" s="36">
        <v>0</v>
      </c>
      <c r="BS626" s="36">
        <v>0</v>
      </c>
      <c r="BT626" s="36">
        <v>0</v>
      </c>
      <c r="BU626" s="36">
        <v>0</v>
      </c>
      <c r="BV626" s="36">
        <v>0</v>
      </c>
      <c r="BW626" s="36">
        <v>0</v>
      </c>
      <c r="BX626" s="36">
        <v>0</v>
      </c>
      <c r="BY626" s="36">
        <v>0</v>
      </c>
      <c r="BZ626" s="36">
        <v>343122</v>
      </c>
      <c r="CA626" s="36">
        <v>5203</v>
      </c>
      <c r="CB626" s="36">
        <v>0</v>
      </c>
      <c r="CC626" s="36">
        <v>0</v>
      </c>
      <c r="CD626" s="36">
        <v>20644295</v>
      </c>
      <c r="CE626" s="36">
        <v>24566711</v>
      </c>
      <c r="CF626" s="36">
        <v>0</v>
      </c>
      <c r="CG626" s="36">
        <v>3922416</v>
      </c>
      <c r="CH626" s="36">
        <v>0</v>
      </c>
      <c r="CI626" s="36">
        <v>0</v>
      </c>
      <c r="CJ626" s="36">
        <v>0</v>
      </c>
      <c r="CK626" s="36">
        <v>0</v>
      </c>
      <c r="CL626" s="36">
        <v>3922416</v>
      </c>
      <c r="CM626" s="36">
        <v>-24566711</v>
      </c>
      <c r="CN626" s="36">
        <v>0</v>
      </c>
      <c r="CO626" s="36">
        <v>0</v>
      </c>
      <c r="CP626" s="36">
        <v>0</v>
      </c>
      <c r="CQ626" s="36">
        <v>0</v>
      </c>
      <c r="CR626" s="36">
        <v>0</v>
      </c>
      <c r="CS626" s="36">
        <v>0</v>
      </c>
      <c r="CT626" s="36">
        <v>0</v>
      </c>
      <c r="CU626" s="36">
        <v>0</v>
      </c>
      <c r="CV626" s="36">
        <v>0</v>
      </c>
      <c r="CW626" s="36">
        <v>0</v>
      </c>
      <c r="CX626" s="36">
        <v>0</v>
      </c>
      <c r="CY626" s="36">
        <v>0</v>
      </c>
      <c r="CZ626" s="36">
        <v>0</v>
      </c>
      <c r="DA626" s="36">
        <v>0</v>
      </c>
      <c r="DB626" s="36">
        <v>0</v>
      </c>
      <c r="DC626" s="36">
        <v>0</v>
      </c>
      <c r="DD626" s="36">
        <v>0</v>
      </c>
      <c r="DE626" s="36">
        <v>-24566711</v>
      </c>
      <c r="DF626" s="36">
        <v>0</v>
      </c>
      <c r="DG626" s="36">
        <v>0</v>
      </c>
      <c r="DH626" s="36">
        <v>0</v>
      </c>
      <c r="DI626" s="36">
        <v>0</v>
      </c>
      <c r="DJ626" s="36">
        <v>0</v>
      </c>
      <c r="DK626" s="36">
        <v>0</v>
      </c>
      <c r="DL626" s="36">
        <v>0</v>
      </c>
      <c r="DM626" s="36">
        <v>0</v>
      </c>
      <c r="DN626" s="36">
        <v>0</v>
      </c>
      <c r="DO626" s="36">
        <v>0</v>
      </c>
      <c r="DP626" s="36">
        <v>0</v>
      </c>
      <c r="DQ626" s="36">
        <v>0</v>
      </c>
      <c r="DR626" s="36">
        <v>0</v>
      </c>
      <c r="DS626" s="36">
        <v>0</v>
      </c>
      <c r="DT626" s="36">
        <v>0</v>
      </c>
      <c r="DU626" s="36">
        <v>0</v>
      </c>
      <c r="DV626" s="36">
        <v>0</v>
      </c>
      <c r="DW626" s="36">
        <v>0</v>
      </c>
      <c r="DX626" s="36">
        <v>0</v>
      </c>
      <c r="DY626" s="36">
        <v>0</v>
      </c>
      <c r="DZ626" s="36">
        <v>0</v>
      </c>
      <c r="EA626" s="36">
        <v>0</v>
      </c>
      <c r="EB626" s="36">
        <v>0</v>
      </c>
      <c r="EC626" s="36">
        <v>0</v>
      </c>
      <c r="ED626" s="36">
        <v>0</v>
      </c>
      <c r="EE626" s="36">
        <v>0</v>
      </c>
      <c r="EF626" s="36">
        <v>0</v>
      </c>
      <c r="EG626" s="36">
        <v>0</v>
      </c>
      <c r="EH626" s="36">
        <v>0</v>
      </c>
      <c r="EI626" s="36">
        <v>0</v>
      </c>
      <c r="EJ626" s="36">
        <v>0</v>
      </c>
      <c r="EK626" s="36">
        <v>0</v>
      </c>
      <c r="EL626" s="36">
        <v>0</v>
      </c>
      <c r="EM626" s="36">
        <v>0</v>
      </c>
      <c r="EN626" s="36">
        <v>0</v>
      </c>
      <c r="EO626" s="36">
        <v>0</v>
      </c>
      <c r="EP626" s="36">
        <v>0</v>
      </c>
      <c r="EQ626" s="36">
        <v>0</v>
      </c>
      <c r="ER626" s="36">
        <v>0</v>
      </c>
      <c r="ES626" s="36">
        <v>0</v>
      </c>
      <c r="ET626" s="36">
        <v>0</v>
      </c>
      <c r="EU626" s="36">
        <v>0</v>
      </c>
      <c r="EV626" s="36">
        <v>0</v>
      </c>
      <c r="EW626" s="36">
        <v>0</v>
      </c>
      <c r="EX626" s="36">
        <v>0</v>
      </c>
      <c r="EY626" s="36">
        <v>0</v>
      </c>
      <c r="EZ626" s="36">
        <v>0</v>
      </c>
      <c r="FA626" s="36">
        <v>0</v>
      </c>
      <c r="FB626" s="36">
        <v>0</v>
      </c>
      <c r="FC626" s="36">
        <v>0</v>
      </c>
      <c r="FD626" s="36">
        <v>0</v>
      </c>
      <c r="FE626" s="36">
        <v>0</v>
      </c>
      <c r="FF626" s="36">
        <v>0</v>
      </c>
      <c r="FG626" s="36">
        <v>0</v>
      </c>
      <c r="FH626" s="36">
        <v>0</v>
      </c>
      <c r="FI626" s="36">
        <v>0</v>
      </c>
      <c r="FJ626" s="36">
        <v>0</v>
      </c>
      <c r="FK626" s="36">
        <v>0</v>
      </c>
      <c r="FL626" s="36">
        <v>0</v>
      </c>
      <c r="FM626" s="36">
        <v>0</v>
      </c>
      <c r="FN626" s="36">
        <v>0</v>
      </c>
      <c r="FO626" s="36">
        <v>0</v>
      </c>
      <c r="FP626" s="36">
        <v>0</v>
      </c>
      <c r="FQ626" s="36">
        <v>3922416</v>
      </c>
      <c r="FR626" s="36">
        <v>0</v>
      </c>
      <c r="FS626" s="37"/>
      <c r="FT626" s="39">
        <f t="shared" si="327"/>
        <v>68708</v>
      </c>
      <c r="FU626" s="39">
        <f t="shared" si="328"/>
        <v>1058</v>
      </c>
      <c r="FV626" s="39">
        <f t="shared" si="329"/>
        <v>0</v>
      </c>
      <c r="FW626" s="39">
        <f t="shared" si="330"/>
        <v>16506392</v>
      </c>
      <c r="FX626" s="39">
        <f t="shared" si="331"/>
        <v>0</v>
      </c>
      <c r="FY626" s="39">
        <f t="shared" si="332"/>
        <v>340470</v>
      </c>
      <c r="FZ626" s="39">
        <f t="shared" si="333"/>
        <v>0</v>
      </c>
      <c r="GA626" s="39">
        <f t="shared" si="334"/>
        <v>335512</v>
      </c>
      <c r="GB626" s="39">
        <f t="shared" si="335"/>
        <v>3099445</v>
      </c>
      <c r="GC626" s="39">
        <f t="shared" si="336"/>
        <v>0</v>
      </c>
      <c r="GD626" s="39">
        <f t="shared" si="337"/>
        <v>0</v>
      </c>
      <c r="GE626" s="39">
        <f t="shared" si="338"/>
        <v>0</v>
      </c>
      <c r="GF626" s="39">
        <f t="shared" si="325"/>
        <v>0</v>
      </c>
      <c r="GG626" s="39"/>
      <c r="GH626" s="39">
        <f t="shared" si="339"/>
        <v>0</v>
      </c>
      <c r="GI626" s="39">
        <f t="shared" si="340"/>
        <v>0</v>
      </c>
      <c r="GJ626" s="39">
        <f t="shared" si="326"/>
        <v>20351585</v>
      </c>
      <c r="GK626" s="39"/>
      <c r="GL626" s="39">
        <f t="shared" si="341"/>
        <v>0</v>
      </c>
      <c r="GM626" s="39"/>
      <c r="GN626" s="39">
        <f t="shared" si="324"/>
        <v>0</v>
      </c>
      <c r="GO626" s="40">
        <f t="shared" si="342"/>
        <v>3866801</v>
      </c>
      <c r="GP626" s="40">
        <f t="shared" si="343"/>
        <v>24218386</v>
      </c>
      <c r="GQ626" s="40">
        <f t="shared" si="344"/>
        <v>24218386</v>
      </c>
      <c r="GR626" s="39" t="str">
        <f>IFERROR(VLOOKUP(CONCATENATE(C626,R626,S626),'Clientes Afectados'!$L$4:$M$249,2,0),"NO")</f>
        <v>NO</v>
      </c>
      <c r="GS626" s="64">
        <f t="shared" si="323"/>
        <v>30</v>
      </c>
      <c r="GT626" s="39" t="e">
        <f>+IF(GS626&gt;#REF!,"SI","NO")</f>
        <v>#REF!</v>
      </c>
    </row>
    <row r="627" spans="1:202" x14ac:dyDescent="0.25">
      <c r="A627" s="35">
        <v>42644</v>
      </c>
      <c r="B627" s="36">
        <v>1594986</v>
      </c>
      <c r="C627" s="36">
        <v>1263130</v>
      </c>
      <c r="D627" s="36">
        <v>1263130</v>
      </c>
      <c r="E627" s="37" t="s">
        <v>267</v>
      </c>
      <c r="F627" s="37" t="s">
        <v>229</v>
      </c>
      <c r="G627" s="37" t="s">
        <v>268</v>
      </c>
      <c r="H627" s="85" t="s">
        <v>231</v>
      </c>
      <c r="I627" s="37" t="s">
        <v>262</v>
      </c>
      <c r="J627" s="37" t="s">
        <v>233</v>
      </c>
      <c r="K627" s="37" t="s">
        <v>234</v>
      </c>
      <c r="L627" s="37" t="s">
        <v>235</v>
      </c>
      <c r="M627" s="37" t="s">
        <v>269</v>
      </c>
      <c r="N627" s="37" t="s">
        <v>270</v>
      </c>
      <c r="O627" s="37" t="s">
        <v>270</v>
      </c>
      <c r="P627" s="37" t="s">
        <v>239</v>
      </c>
      <c r="Q627" s="37" t="s">
        <v>240</v>
      </c>
      <c r="R627" s="38">
        <v>42618</v>
      </c>
      <c r="S627" s="38">
        <v>42648</v>
      </c>
      <c r="T627" s="38">
        <v>42650</v>
      </c>
      <c r="U627" s="36">
        <v>183681196</v>
      </c>
      <c r="V627" s="36">
        <v>26619</v>
      </c>
      <c r="W627" s="36">
        <v>0</v>
      </c>
      <c r="X627" s="36">
        <v>5135</v>
      </c>
      <c r="Y627" s="36">
        <v>0</v>
      </c>
      <c r="Z627" s="36">
        <v>0</v>
      </c>
      <c r="AA627" s="36">
        <v>0</v>
      </c>
      <c r="AB627" s="36">
        <v>0</v>
      </c>
      <c r="AC627" s="36">
        <v>0</v>
      </c>
      <c r="AD627" s="36">
        <v>50</v>
      </c>
      <c r="AE627" s="36">
        <v>51</v>
      </c>
      <c r="AF627" s="36">
        <v>48</v>
      </c>
      <c r="AG627" s="36">
        <v>48</v>
      </c>
      <c r="AH627" s="36">
        <v>0</v>
      </c>
      <c r="AI627" s="36">
        <v>1259</v>
      </c>
      <c r="AJ627" s="36">
        <v>0</v>
      </c>
      <c r="AK627" s="36">
        <v>1908899</v>
      </c>
      <c r="AL627" s="36">
        <v>0</v>
      </c>
      <c r="AM627" s="36">
        <v>0</v>
      </c>
      <c r="AN627" s="36">
        <v>0</v>
      </c>
      <c r="AO627" s="36">
        <v>0</v>
      </c>
      <c r="AP627" s="36">
        <v>0</v>
      </c>
      <c r="AQ627" s="36">
        <v>0</v>
      </c>
      <c r="AR627" s="36">
        <v>0</v>
      </c>
      <c r="AS627" s="36">
        <v>0</v>
      </c>
      <c r="AT627" s="36">
        <v>39374</v>
      </c>
      <c r="AU627" s="36">
        <v>0</v>
      </c>
      <c r="AV627" s="36">
        <v>0</v>
      </c>
      <c r="AW627" s="36">
        <v>0</v>
      </c>
      <c r="AX627" s="36">
        <v>0</v>
      </c>
      <c r="AY627" s="36">
        <v>31634</v>
      </c>
      <c r="AZ627" s="36">
        <v>277246</v>
      </c>
      <c r="BA627" s="36">
        <v>0</v>
      </c>
      <c r="BB627" s="36">
        <v>0</v>
      </c>
      <c r="BC627" s="36">
        <v>0</v>
      </c>
      <c r="BD627" s="36">
        <v>0</v>
      </c>
      <c r="BE627" s="36">
        <v>0</v>
      </c>
      <c r="BF627" s="36">
        <v>0</v>
      </c>
      <c r="BG627" s="36">
        <v>0</v>
      </c>
      <c r="BH627" s="36">
        <v>0</v>
      </c>
      <c r="BI627" s="36">
        <v>0</v>
      </c>
      <c r="BJ627" s="36">
        <v>0</v>
      </c>
      <c r="BK627" s="36">
        <v>0</v>
      </c>
      <c r="BL627" s="36">
        <v>0</v>
      </c>
      <c r="BM627" s="36">
        <v>0</v>
      </c>
      <c r="BN627" s="36">
        <v>0</v>
      </c>
      <c r="BO627" s="36">
        <v>0</v>
      </c>
      <c r="BP627" s="36">
        <v>0</v>
      </c>
      <c r="BQ627" s="36">
        <v>0</v>
      </c>
      <c r="BR627" s="36">
        <v>0</v>
      </c>
      <c r="BS627" s="36">
        <v>0</v>
      </c>
      <c r="BT627" s="36">
        <v>0</v>
      </c>
      <c r="BU627" s="36">
        <v>0</v>
      </c>
      <c r="BV627" s="36">
        <v>0</v>
      </c>
      <c r="BW627" s="36">
        <v>0</v>
      </c>
      <c r="BX627" s="36">
        <v>0</v>
      </c>
      <c r="BY627" s="36">
        <v>0</v>
      </c>
      <c r="BZ627" s="36">
        <v>39081</v>
      </c>
      <c r="CA627" s="36">
        <v>613</v>
      </c>
      <c r="CB627" s="36">
        <v>0</v>
      </c>
      <c r="CC627" s="36">
        <v>0</v>
      </c>
      <c r="CD627" s="36">
        <v>1931182</v>
      </c>
      <c r="CE627" s="36">
        <v>2298107</v>
      </c>
      <c r="CF627" s="36">
        <v>0</v>
      </c>
      <c r="CG627" s="36">
        <v>366925</v>
      </c>
      <c r="CH627" s="36">
        <v>0</v>
      </c>
      <c r="CI627" s="36">
        <v>0</v>
      </c>
      <c r="CJ627" s="36">
        <v>0</v>
      </c>
      <c r="CK627" s="36">
        <v>0</v>
      </c>
      <c r="CL627" s="36">
        <v>366925</v>
      </c>
      <c r="CM627" s="36">
        <v>-2298106</v>
      </c>
      <c r="CN627" s="36">
        <v>0</v>
      </c>
      <c r="CO627" s="36">
        <v>0</v>
      </c>
      <c r="CP627" s="36">
        <v>0</v>
      </c>
      <c r="CQ627" s="36">
        <v>0</v>
      </c>
      <c r="CR627" s="36">
        <v>0</v>
      </c>
      <c r="CS627" s="36">
        <v>0</v>
      </c>
      <c r="CT627" s="36">
        <v>0</v>
      </c>
      <c r="CU627" s="36">
        <v>0</v>
      </c>
      <c r="CV627" s="36">
        <v>0</v>
      </c>
      <c r="CW627" s="36">
        <v>0</v>
      </c>
      <c r="CX627" s="36">
        <v>0</v>
      </c>
      <c r="CY627" s="36">
        <v>0</v>
      </c>
      <c r="CZ627" s="36">
        <v>0</v>
      </c>
      <c r="DA627" s="36">
        <v>0</v>
      </c>
      <c r="DB627" s="36">
        <v>0</v>
      </c>
      <c r="DC627" s="36">
        <v>0</v>
      </c>
      <c r="DD627" s="36">
        <v>0</v>
      </c>
      <c r="DE627" s="36">
        <v>-2298106</v>
      </c>
      <c r="DF627" s="36">
        <v>0</v>
      </c>
      <c r="DG627" s="36">
        <v>0</v>
      </c>
      <c r="DH627" s="36">
        <v>0</v>
      </c>
      <c r="DI627" s="36">
        <v>0</v>
      </c>
      <c r="DJ627" s="36">
        <v>0</v>
      </c>
      <c r="DK627" s="36">
        <v>0</v>
      </c>
      <c r="DL627" s="36">
        <v>0</v>
      </c>
      <c r="DM627" s="36">
        <v>0</v>
      </c>
      <c r="DN627" s="36">
        <v>0</v>
      </c>
      <c r="DO627" s="36">
        <v>0</v>
      </c>
      <c r="DP627" s="36">
        <v>0</v>
      </c>
      <c r="DQ627" s="36">
        <v>0</v>
      </c>
      <c r="DR627" s="36">
        <v>0</v>
      </c>
      <c r="DS627" s="36">
        <v>0</v>
      </c>
      <c r="DT627" s="36">
        <v>0</v>
      </c>
      <c r="DU627" s="36">
        <v>0</v>
      </c>
      <c r="DV627" s="36">
        <v>0</v>
      </c>
      <c r="DW627" s="36">
        <v>0</v>
      </c>
      <c r="DX627" s="36">
        <v>0</v>
      </c>
      <c r="DY627" s="36">
        <v>0</v>
      </c>
      <c r="DZ627" s="36">
        <v>0</v>
      </c>
      <c r="EA627" s="36">
        <v>0</v>
      </c>
      <c r="EB627" s="36">
        <v>0</v>
      </c>
      <c r="EC627" s="36">
        <v>0</v>
      </c>
      <c r="ED627" s="36">
        <v>0</v>
      </c>
      <c r="EE627" s="36">
        <v>0</v>
      </c>
      <c r="EF627" s="36">
        <v>0</v>
      </c>
      <c r="EG627" s="36">
        <v>0</v>
      </c>
      <c r="EH627" s="36">
        <v>0</v>
      </c>
      <c r="EI627" s="36">
        <v>0</v>
      </c>
      <c r="EJ627" s="36">
        <v>0</v>
      </c>
      <c r="EK627" s="36">
        <v>0</v>
      </c>
      <c r="EL627" s="36">
        <v>0</v>
      </c>
      <c r="EM627" s="36">
        <v>0</v>
      </c>
      <c r="EN627" s="36">
        <v>0</v>
      </c>
      <c r="EO627" s="36">
        <v>0</v>
      </c>
      <c r="EP627" s="36">
        <v>0</v>
      </c>
      <c r="EQ627" s="36">
        <v>0</v>
      </c>
      <c r="ER627" s="36">
        <v>0</v>
      </c>
      <c r="ES627" s="36">
        <v>0</v>
      </c>
      <c r="ET627" s="36">
        <v>0</v>
      </c>
      <c r="EU627" s="36">
        <v>0</v>
      </c>
      <c r="EV627" s="36">
        <v>0</v>
      </c>
      <c r="EW627" s="36">
        <v>0</v>
      </c>
      <c r="EX627" s="36">
        <v>0</v>
      </c>
      <c r="EY627" s="36">
        <v>0</v>
      </c>
      <c r="EZ627" s="36">
        <v>0</v>
      </c>
      <c r="FA627" s="36">
        <v>0</v>
      </c>
      <c r="FB627" s="36">
        <v>0</v>
      </c>
      <c r="FC627" s="36">
        <v>0</v>
      </c>
      <c r="FD627" s="36">
        <v>0</v>
      </c>
      <c r="FE627" s="36">
        <v>0</v>
      </c>
      <c r="FF627" s="36">
        <v>0</v>
      </c>
      <c r="FG627" s="36">
        <v>0</v>
      </c>
      <c r="FH627" s="36">
        <v>0</v>
      </c>
      <c r="FI627" s="36">
        <v>0</v>
      </c>
      <c r="FJ627" s="36">
        <v>0</v>
      </c>
      <c r="FK627" s="36">
        <v>0</v>
      </c>
      <c r="FL627" s="36">
        <v>0</v>
      </c>
      <c r="FM627" s="36">
        <v>0</v>
      </c>
      <c r="FN627" s="36">
        <v>0</v>
      </c>
      <c r="FO627" s="36">
        <v>0</v>
      </c>
      <c r="FP627" s="36">
        <v>0</v>
      </c>
      <c r="FQ627" s="36">
        <v>366925</v>
      </c>
      <c r="FR627" s="36">
        <v>0</v>
      </c>
      <c r="FS627" s="37"/>
      <c r="FT627" s="39">
        <f t="shared" si="327"/>
        <v>0</v>
      </c>
      <c r="FU627" s="39">
        <f t="shared" si="328"/>
        <v>1058</v>
      </c>
      <c r="FV627" s="39">
        <f t="shared" si="329"/>
        <v>0</v>
      </c>
      <c r="FW627" s="39">
        <f t="shared" si="330"/>
        <v>1604117</v>
      </c>
      <c r="FX627" s="39">
        <f t="shared" si="331"/>
        <v>0</v>
      </c>
      <c r="FY627" s="39">
        <f t="shared" si="332"/>
        <v>33087</v>
      </c>
      <c r="FZ627" s="39">
        <f t="shared" si="333"/>
        <v>0</v>
      </c>
      <c r="GA627" s="39">
        <f t="shared" si="334"/>
        <v>26583</v>
      </c>
      <c r="GB627" s="39">
        <f t="shared" si="335"/>
        <v>232980</v>
      </c>
      <c r="GC627" s="39">
        <f t="shared" si="336"/>
        <v>0</v>
      </c>
      <c r="GD627" s="39">
        <f t="shared" si="337"/>
        <v>0</v>
      </c>
      <c r="GE627" s="39">
        <f t="shared" si="338"/>
        <v>0</v>
      </c>
      <c r="GF627" s="39">
        <f t="shared" si="325"/>
        <v>0</v>
      </c>
      <c r="GG627" s="39"/>
      <c r="GH627" s="39">
        <f t="shared" si="339"/>
        <v>0</v>
      </c>
      <c r="GI627" s="39">
        <f t="shared" si="340"/>
        <v>0</v>
      </c>
      <c r="GJ627" s="39">
        <f t="shared" si="326"/>
        <v>1897825</v>
      </c>
      <c r="GK627" s="39"/>
      <c r="GL627" s="39">
        <f t="shared" si="341"/>
        <v>0</v>
      </c>
      <c r="GM627" s="39"/>
      <c r="GN627" s="39">
        <f t="shared" si="324"/>
        <v>0</v>
      </c>
      <c r="GO627" s="40">
        <f t="shared" si="342"/>
        <v>360587</v>
      </c>
      <c r="GP627" s="40">
        <f t="shared" si="343"/>
        <v>2258412</v>
      </c>
      <c r="GQ627" s="40">
        <f t="shared" si="344"/>
        <v>2258412</v>
      </c>
      <c r="GR627" s="39" t="str">
        <f>IFERROR(VLOOKUP(CONCATENATE(C627,R627,S627),'Clientes Afectados'!$L$4:$M$249,2,0),"NO")</f>
        <v>NO</v>
      </c>
      <c r="GS627" s="64">
        <f t="shared" si="323"/>
        <v>30</v>
      </c>
      <c r="GT627" s="39" t="e">
        <f>+IF(GS627&gt;#REF!,"SI","NO")</f>
        <v>#REF!</v>
      </c>
    </row>
    <row r="628" spans="1:202" x14ac:dyDescent="0.25">
      <c r="A628" s="35">
        <v>42644</v>
      </c>
      <c r="B628" s="36">
        <v>1594986</v>
      </c>
      <c r="C628" s="36">
        <v>1314153</v>
      </c>
      <c r="D628" s="36">
        <v>1314153</v>
      </c>
      <c r="E628" s="37" t="s">
        <v>271</v>
      </c>
      <c r="F628" s="37" t="s">
        <v>229</v>
      </c>
      <c r="G628" s="37" t="s">
        <v>272</v>
      </c>
      <c r="H628" s="85" t="s">
        <v>231</v>
      </c>
      <c r="I628" s="37" t="s">
        <v>262</v>
      </c>
      <c r="J628" s="37" t="s">
        <v>233</v>
      </c>
      <c r="K628" s="37" t="s">
        <v>234</v>
      </c>
      <c r="L628" s="37" t="s">
        <v>235</v>
      </c>
      <c r="M628" s="37" t="s">
        <v>245</v>
      </c>
      <c r="N628" s="37" t="s">
        <v>246</v>
      </c>
      <c r="O628" s="37" t="s">
        <v>246</v>
      </c>
      <c r="P628" s="37" t="s">
        <v>239</v>
      </c>
      <c r="Q628" s="37" t="s">
        <v>240</v>
      </c>
      <c r="R628" s="38">
        <v>42618</v>
      </c>
      <c r="S628" s="38">
        <v>42648</v>
      </c>
      <c r="T628" s="38">
        <v>42650</v>
      </c>
      <c r="U628" s="36">
        <v>183681196</v>
      </c>
      <c r="V628" s="36">
        <v>30590</v>
      </c>
      <c r="W628" s="36">
        <v>0</v>
      </c>
      <c r="X628" s="36">
        <v>330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95</v>
      </c>
      <c r="AE628" s="36">
        <v>130</v>
      </c>
      <c r="AF628" s="36">
        <v>69</v>
      </c>
      <c r="AG628" s="36">
        <v>87</v>
      </c>
      <c r="AH628" s="36">
        <v>0</v>
      </c>
      <c r="AI628" s="36">
        <v>1259</v>
      </c>
      <c r="AJ628" s="36">
        <v>0</v>
      </c>
      <c r="AK628" s="36">
        <v>2193667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45247</v>
      </c>
      <c r="AU628" s="36">
        <v>0</v>
      </c>
      <c r="AV628" s="36">
        <v>0</v>
      </c>
      <c r="AW628" s="36">
        <v>0</v>
      </c>
      <c r="AX628" s="36">
        <v>0</v>
      </c>
      <c r="AY628" s="36">
        <v>80158</v>
      </c>
      <c r="AZ628" s="36">
        <v>499042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  <c r="BP628" s="36">
        <v>0</v>
      </c>
      <c r="BQ628" s="36">
        <v>0</v>
      </c>
      <c r="BR628" s="36">
        <v>0</v>
      </c>
      <c r="BS628" s="36">
        <v>0</v>
      </c>
      <c r="BT628" s="36">
        <v>0</v>
      </c>
      <c r="BU628" s="36">
        <v>0</v>
      </c>
      <c r="BV628" s="36">
        <v>0</v>
      </c>
      <c r="BW628" s="36">
        <v>0</v>
      </c>
      <c r="BX628" s="36">
        <v>0</v>
      </c>
      <c r="BY628" s="36">
        <v>0</v>
      </c>
      <c r="BZ628" s="36">
        <v>44727</v>
      </c>
      <c r="CA628" s="36">
        <v>570</v>
      </c>
      <c r="CB628" s="36">
        <v>0</v>
      </c>
      <c r="CC628" s="36">
        <v>0</v>
      </c>
      <c r="CD628" s="36">
        <v>2407287</v>
      </c>
      <c r="CE628" s="36">
        <v>2864672</v>
      </c>
      <c r="CF628" s="36">
        <v>0</v>
      </c>
      <c r="CG628" s="36">
        <v>457385</v>
      </c>
      <c r="CH628" s="36">
        <v>0</v>
      </c>
      <c r="CI628" s="36">
        <v>0</v>
      </c>
      <c r="CJ628" s="36">
        <v>0</v>
      </c>
      <c r="CK628" s="36">
        <v>0</v>
      </c>
      <c r="CL628" s="36">
        <v>457385</v>
      </c>
      <c r="CM628" s="36">
        <v>-2864672</v>
      </c>
      <c r="CN628" s="36">
        <v>0</v>
      </c>
      <c r="CO628" s="36">
        <v>0</v>
      </c>
      <c r="CP628" s="36">
        <v>0</v>
      </c>
      <c r="CQ628" s="36">
        <v>0</v>
      </c>
      <c r="CR628" s="36">
        <v>0</v>
      </c>
      <c r="CS628" s="36">
        <v>0</v>
      </c>
      <c r="CT628" s="36">
        <v>0</v>
      </c>
      <c r="CU628" s="36">
        <v>0</v>
      </c>
      <c r="CV628" s="36">
        <v>0</v>
      </c>
      <c r="CW628" s="36">
        <v>0</v>
      </c>
      <c r="CX628" s="36">
        <v>0</v>
      </c>
      <c r="CY628" s="36">
        <v>0</v>
      </c>
      <c r="CZ628" s="36">
        <v>0</v>
      </c>
      <c r="DA628" s="36">
        <v>0</v>
      </c>
      <c r="DB628" s="36">
        <v>0</v>
      </c>
      <c r="DC628" s="36">
        <v>0</v>
      </c>
      <c r="DD628" s="36">
        <v>0</v>
      </c>
      <c r="DE628" s="36">
        <v>-2864672</v>
      </c>
      <c r="DF628" s="36">
        <v>0</v>
      </c>
      <c r="DG628" s="36">
        <v>0</v>
      </c>
      <c r="DH628" s="36">
        <v>0</v>
      </c>
      <c r="DI628" s="36">
        <v>0</v>
      </c>
      <c r="DJ628" s="36">
        <v>0</v>
      </c>
      <c r="DK628" s="36">
        <v>0</v>
      </c>
      <c r="DL628" s="36">
        <v>0</v>
      </c>
      <c r="DM628" s="36">
        <v>0</v>
      </c>
      <c r="DN628" s="36">
        <v>0</v>
      </c>
      <c r="DO628" s="36">
        <v>0</v>
      </c>
      <c r="DP628" s="36">
        <v>0</v>
      </c>
      <c r="DQ628" s="36">
        <v>0</v>
      </c>
      <c r="DR628" s="36">
        <v>0</v>
      </c>
      <c r="DS628" s="36">
        <v>0</v>
      </c>
      <c r="DT628" s="36">
        <v>0</v>
      </c>
      <c r="DU628" s="36">
        <v>0</v>
      </c>
      <c r="DV628" s="36">
        <v>0</v>
      </c>
      <c r="DW628" s="36">
        <v>0</v>
      </c>
      <c r="DX628" s="36">
        <v>0</v>
      </c>
      <c r="DY628" s="36">
        <v>0</v>
      </c>
      <c r="DZ628" s="36">
        <v>0</v>
      </c>
      <c r="EA628" s="36">
        <v>0</v>
      </c>
      <c r="EB628" s="36">
        <v>0</v>
      </c>
      <c r="EC628" s="36">
        <v>0</v>
      </c>
      <c r="ED628" s="36">
        <v>0</v>
      </c>
      <c r="EE628" s="36">
        <v>0</v>
      </c>
      <c r="EF628" s="36">
        <v>0</v>
      </c>
      <c r="EG628" s="36">
        <v>0</v>
      </c>
      <c r="EH628" s="36">
        <v>0</v>
      </c>
      <c r="EI628" s="36">
        <v>0</v>
      </c>
      <c r="EJ628" s="36">
        <v>0</v>
      </c>
      <c r="EK628" s="36">
        <v>0</v>
      </c>
      <c r="EL628" s="36">
        <v>0</v>
      </c>
      <c r="EM628" s="36">
        <v>0</v>
      </c>
      <c r="EN628" s="36">
        <v>0</v>
      </c>
      <c r="EO628" s="36">
        <v>0</v>
      </c>
      <c r="EP628" s="36">
        <v>0</v>
      </c>
      <c r="EQ628" s="36">
        <v>0</v>
      </c>
      <c r="ER628" s="36">
        <v>0</v>
      </c>
      <c r="ES628" s="36">
        <v>0</v>
      </c>
      <c r="ET628" s="36">
        <v>0</v>
      </c>
      <c r="EU628" s="36">
        <v>0</v>
      </c>
      <c r="EV628" s="36">
        <v>0</v>
      </c>
      <c r="EW628" s="36">
        <v>0</v>
      </c>
      <c r="EX628" s="36">
        <v>0</v>
      </c>
      <c r="EY628" s="36">
        <v>0</v>
      </c>
      <c r="EZ628" s="36">
        <v>0</v>
      </c>
      <c r="FA628" s="36">
        <v>0</v>
      </c>
      <c r="FB628" s="36">
        <v>0</v>
      </c>
      <c r="FC628" s="36">
        <v>0</v>
      </c>
      <c r="FD628" s="36">
        <v>0</v>
      </c>
      <c r="FE628" s="36">
        <v>0</v>
      </c>
      <c r="FF628" s="36">
        <v>0</v>
      </c>
      <c r="FG628" s="36">
        <v>0</v>
      </c>
      <c r="FH628" s="36">
        <v>0</v>
      </c>
      <c r="FI628" s="36">
        <v>0</v>
      </c>
      <c r="FJ628" s="36">
        <v>0</v>
      </c>
      <c r="FK628" s="36">
        <v>0</v>
      </c>
      <c r="FL628" s="36">
        <v>0</v>
      </c>
      <c r="FM628" s="36">
        <v>0</v>
      </c>
      <c r="FN628" s="36">
        <v>0</v>
      </c>
      <c r="FO628" s="36">
        <v>0</v>
      </c>
      <c r="FP628" s="36">
        <v>0</v>
      </c>
      <c r="FQ628" s="36">
        <v>457385</v>
      </c>
      <c r="FR628" s="36">
        <v>0</v>
      </c>
      <c r="FS628" s="37"/>
      <c r="FT628" s="39">
        <f t="shared" si="327"/>
        <v>0</v>
      </c>
      <c r="FU628" s="39">
        <f t="shared" si="328"/>
        <v>1058</v>
      </c>
      <c r="FV628" s="39">
        <f t="shared" si="329"/>
        <v>0</v>
      </c>
      <c r="FW628" s="39">
        <f t="shared" si="330"/>
        <v>1843418</v>
      </c>
      <c r="FX628" s="39">
        <f t="shared" si="331"/>
        <v>0</v>
      </c>
      <c r="FY628" s="39">
        <f t="shared" si="332"/>
        <v>38023</v>
      </c>
      <c r="FZ628" s="39">
        <f t="shared" si="333"/>
        <v>0</v>
      </c>
      <c r="GA628" s="39">
        <f t="shared" si="334"/>
        <v>67360</v>
      </c>
      <c r="GB628" s="39">
        <f t="shared" si="335"/>
        <v>419363</v>
      </c>
      <c r="GC628" s="39">
        <f t="shared" si="336"/>
        <v>0</v>
      </c>
      <c r="GD628" s="39">
        <f t="shared" si="337"/>
        <v>0</v>
      </c>
      <c r="GE628" s="39">
        <f t="shared" si="338"/>
        <v>0</v>
      </c>
      <c r="GF628" s="39">
        <f t="shared" si="325"/>
        <v>0</v>
      </c>
      <c r="GG628" s="39"/>
      <c r="GH628" s="39">
        <f t="shared" si="339"/>
        <v>0</v>
      </c>
      <c r="GI628" s="39">
        <f t="shared" si="340"/>
        <v>0</v>
      </c>
      <c r="GJ628" s="39">
        <f t="shared" si="326"/>
        <v>2369222</v>
      </c>
      <c r="GK628" s="39"/>
      <c r="GL628" s="39">
        <f t="shared" si="341"/>
        <v>0</v>
      </c>
      <c r="GM628" s="39"/>
      <c r="GN628" s="39">
        <f t="shared" si="324"/>
        <v>0</v>
      </c>
      <c r="GO628" s="40">
        <f t="shared" si="342"/>
        <v>450152</v>
      </c>
      <c r="GP628" s="40">
        <f t="shared" si="343"/>
        <v>2819374</v>
      </c>
      <c r="GQ628" s="40">
        <f t="shared" si="344"/>
        <v>2819374</v>
      </c>
      <c r="GR628" s="39" t="str">
        <f>IFERROR(VLOOKUP(CONCATENATE(C628,R628,S628),'Clientes Afectados'!$L$4:$M$249,2,0),"NO")</f>
        <v>NO</v>
      </c>
      <c r="GS628" s="64">
        <f t="shared" si="323"/>
        <v>30</v>
      </c>
      <c r="GT628" s="39" t="e">
        <f>+IF(GS628&gt;#REF!,"SI","NO")</f>
        <v>#REF!</v>
      </c>
    </row>
    <row r="629" spans="1:202" x14ac:dyDescent="0.25">
      <c r="A629" s="35">
        <v>42644</v>
      </c>
      <c r="B629" s="36">
        <v>1594986</v>
      </c>
      <c r="C629" s="36">
        <v>1314156</v>
      </c>
      <c r="D629" s="36">
        <v>1314156</v>
      </c>
      <c r="E629" s="37" t="s">
        <v>273</v>
      </c>
      <c r="F629" s="37" t="s">
        <v>229</v>
      </c>
      <c r="G629" s="37" t="s">
        <v>274</v>
      </c>
      <c r="H629" s="85" t="s">
        <v>231</v>
      </c>
      <c r="I629" s="37" t="s">
        <v>262</v>
      </c>
      <c r="J629" s="37" t="s">
        <v>233</v>
      </c>
      <c r="K629" s="37" t="s">
        <v>234</v>
      </c>
      <c r="L629" s="37" t="s">
        <v>235</v>
      </c>
      <c r="M629" s="37" t="s">
        <v>245</v>
      </c>
      <c r="N629" s="37" t="s">
        <v>245</v>
      </c>
      <c r="O629" s="37" t="s">
        <v>245</v>
      </c>
      <c r="P629" s="37" t="s">
        <v>239</v>
      </c>
      <c r="Q629" s="37" t="s">
        <v>240</v>
      </c>
      <c r="R629" s="38">
        <v>42618</v>
      </c>
      <c r="S629" s="38">
        <v>42648</v>
      </c>
      <c r="T629" s="38">
        <v>42650</v>
      </c>
      <c r="U629" s="36">
        <v>183681196</v>
      </c>
      <c r="V629" s="36">
        <v>34574</v>
      </c>
      <c r="W629" s="36">
        <v>0</v>
      </c>
      <c r="X629" s="36">
        <v>12019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54</v>
      </c>
      <c r="AE629" s="36">
        <v>54</v>
      </c>
      <c r="AF629" s="36">
        <v>54</v>
      </c>
      <c r="AG629" s="36">
        <v>54</v>
      </c>
      <c r="AH629" s="36">
        <v>119525</v>
      </c>
      <c r="AI629" s="36">
        <v>1259</v>
      </c>
      <c r="AJ629" s="36">
        <v>0</v>
      </c>
      <c r="AK629" s="36">
        <v>2479367</v>
      </c>
      <c r="AL629" s="36">
        <v>0</v>
      </c>
      <c r="AM629" s="36">
        <v>0</v>
      </c>
      <c r="AN629" s="36">
        <v>0</v>
      </c>
      <c r="AO629" s="36">
        <v>0</v>
      </c>
      <c r="AP629" s="36">
        <v>0</v>
      </c>
      <c r="AQ629" s="36">
        <v>0</v>
      </c>
      <c r="AR629" s="36">
        <v>0</v>
      </c>
      <c r="AS629" s="36">
        <v>0</v>
      </c>
      <c r="AT629" s="36">
        <v>51140</v>
      </c>
      <c r="AU629" s="36">
        <v>0</v>
      </c>
      <c r="AV629" s="36">
        <v>0</v>
      </c>
      <c r="AW629" s="36">
        <v>0</v>
      </c>
      <c r="AX629" s="36">
        <v>0</v>
      </c>
      <c r="AY629" s="36">
        <v>33169</v>
      </c>
      <c r="AZ629" s="36">
        <v>309752</v>
      </c>
      <c r="BA629" s="36">
        <v>0</v>
      </c>
      <c r="BB629" s="36">
        <v>0</v>
      </c>
      <c r="BC629" s="36">
        <v>0</v>
      </c>
      <c r="BD629" s="36">
        <v>0</v>
      </c>
      <c r="BE629" s="36">
        <v>0</v>
      </c>
      <c r="BF629" s="36">
        <v>0</v>
      </c>
      <c r="BG629" s="36">
        <v>0</v>
      </c>
      <c r="BH629" s="36">
        <v>0</v>
      </c>
      <c r="BI629" s="36">
        <v>0</v>
      </c>
      <c r="BJ629" s="36">
        <v>0</v>
      </c>
      <c r="BK629" s="36">
        <v>0</v>
      </c>
      <c r="BL629" s="36">
        <v>0</v>
      </c>
      <c r="BM629" s="36">
        <v>0</v>
      </c>
      <c r="BN629" s="36">
        <v>0</v>
      </c>
      <c r="BO629" s="36">
        <v>0</v>
      </c>
      <c r="BP629" s="36">
        <v>0</v>
      </c>
      <c r="BQ629" s="36">
        <v>0</v>
      </c>
      <c r="BR629" s="36">
        <v>0</v>
      </c>
      <c r="BS629" s="36">
        <v>0</v>
      </c>
      <c r="BT629" s="36">
        <v>0</v>
      </c>
      <c r="BU629" s="36">
        <v>0</v>
      </c>
      <c r="BV629" s="36">
        <v>0</v>
      </c>
      <c r="BW629" s="36">
        <v>0</v>
      </c>
      <c r="BX629" s="36">
        <v>0</v>
      </c>
      <c r="BY629" s="36">
        <v>0</v>
      </c>
      <c r="BZ629" s="36">
        <v>58298</v>
      </c>
      <c r="CA629" s="36">
        <v>936</v>
      </c>
      <c r="CB629" s="36">
        <v>0</v>
      </c>
      <c r="CC629" s="36">
        <v>0</v>
      </c>
      <c r="CD629" s="36">
        <v>2565921</v>
      </c>
      <c r="CE629" s="36">
        <v>3053446</v>
      </c>
      <c r="CF629" s="36">
        <v>0</v>
      </c>
      <c r="CG629" s="36">
        <v>487525</v>
      </c>
      <c r="CH629" s="36">
        <v>0</v>
      </c>
      <c r="CI629" s="36">
        <v>0</v>
      </c>
      <c r="CJ629" s="36">
        <v>0</v>
      </c>
      <c r="CK629" s="36">
        <v>0</v>
      </c>
      <c r="CL629" s="36">
        <v>487525</v>
      </c>
      <c r="CM629" s="36">
        <v>-3053447</v>
      </c>
      <c r="CN629" s="36">
        <v>0</v>
      </c>
      <c r="CO629" s="36">
        <v>0</v>
      </c>
      <c r="CP629" s="36">
        <v>0</v>
      </c>
      <c r="CQ629" s="36">
        <v>0</v>
      </c>
      <c r="CR629" s="36">
        <v>0</v>
      </c>
      <c r="CS629" s="36">
        <v>0</v>
      </c>
      <c r="CT629" s="36">
        <v>0</v>
      </c>
      <c r="CU629" s="36">
        <v>0</v>
      </c>
      <c r="CV629" s="36">
        <v>0</v>
      </c>
      <c r="CW629" s="36">
        <v>0</v>
      </c>
      <c r="CX629" s="36">
        <v>0</v>
      </c>
      <c r="CY629" s="36">
        <v>0</v>
      </c>
      <c r="CZ629" s="36">
        <v>0</v>
      </c>
      <c r="DA629" s="36">
        <v>0</v>
      </c>
      <c r="DB629" s="36">
        <v>0</v>
      </c>
      <c r="DC629" s="36">
        <v>0</v>
      </c>
      <c r="DD629" s="36">
        <v>0</v>
      </c>
      <c r="DE629" s="36">
        <v>-3053447</v>
      </c>
      <c r="DF629" s="36">
        <v>0</v>
      </c>
      <c r="DG629" s="36">
        <v>0</v>
      </c>
      <c r="DH629" s="36">
        <v>0</v>
      </c>
      <c r="DI629" s="36">
        <v>0</v>
      </c>
      <c r="DJ629" s="36">
        <v>0</v>
      </c>
      <c r="DK629" s="36">
        <v>0</v>
      </c>
      <c r="DL629" s="36">
        <v>0</v>
      </c>
      <c r="DM629" s="36">
        <v>0</v>
      </c>
      <c r="DN629" s="36">
        <v>0</v>
      </c>
      <c r="DO629" s="36">
        <v>0</v>
      </c>
      <c r="DP629" s="36">
        <v>0</v>
      </c>
      <c r="DQ629" s="36">
        <v>0</v>
      </c>
      <c r="DR629" s="36">
        <v>0</v>
      </c>
      <c r="DS629" s="36">
        <v>0</v>
      </c>
      <c r="DT629" s="36">
        <v>0</v>
      </c>
      <c r="DU629" s="36">
        <v>0</v>
      </c>
      <c r="DV629" s="36">
        <v>0</v>
      </c>
      <c r="DW629" s="36">
        <v>0</v>
      </c>
      <c r="DX629" s="36">
        <v>0</v>
      </c>
      <c r="DY629" s="36">
        <v>0</v>
      </c>
      <c r="DZ629" s="36">
        <v>0</v>
      </c>
      <c r="EA629" s="36">
        <v>0</v>
      </c>
      <c r="EB629" s="36">
        <v>0</v>
      </c>
      <c r="EC629" s="36">
        <v>0</v>
      </c>
      <c r="ED629" s="36">
        <v>0</v>
      </c>
      <c r="EE629" s="36">
        <v>0</v>
      </c>
      <c r="EF629" s="36">
        <v>0</v>
      </c>
      <c r="EG629" s="36">
        <v>0</v>
      </c>
      <c r="EH629" s="36">
        <v>0</v>
      </c>
      <c r="EI629" s="36">
        <v>0</v>
      </c>
      <c r="EJ629" s="36">
        <v>0</v>
      </c>
      <c r="EK629" s="36">
        <v>0</v>
      </c>
      <c r="EL629" s="36">
        <v>0</v>
      </c>
      <c r="EM629" s="36">
        <v>0</v>
      </c>
      <c r="EN629" s="36">
        <v>0</v>
      </c>
      <c r="EO629" s="36">
        <v>0</v>
      </c>
      <c r="EP629" s="36">
        <v>0</v>
      </c>
      <c r="EQ629" s="36">
        <v>0</v>
      </c>
      <c r="ER629" s="36">
        <v>0</v>
      </c>
      <c r="ES629" s="36">
        <v>0</v>
      </c>
      <c r="ET629" s="36">
        <v>0</v>
      </c>
      <c r="EU629" s="36">
        <v>0</v>
      </c>
      <c r="EV629" s="36">
        <v>0</v>
      </c>
      <c r="EW629" s="36">
        <v>0</v>
      </c>
      <c r="EX629" s="36">
        <v>0</v>
      </c>
      <c r="EY629" s="36">
        <v>0</v>
      </c>
      <c r="EZ629" s="36">
        <v>0</v>
      </c>
      <c r="FA629" s="36">
        <v>0</v>
      </c>
      <c r="FB629" s="36">
        <v>0</v>
      </c>
      <c r="FC629" s="36">
        <v>0</v>
      </c>
      <c r="FD629" s="36">
        <v>0</v>
      </c>
      <c r="FE629" s="36">
        <v>0</v>
      </c>
      <c r="FF629" s="36">
        <v>0</v>
      </c>
      <c r="FG629" s="36">
        <v>0</v>
      </c>
      <c r="FH629" s="36">
        <v>0</v>
      </c>
      <c r="FI629" s="36">
        <v>0</v>
      </c>
      <c r="FJ629" s="36">
        <v>0</v>
      </c>
      <c r="FK629" s="36">
        <v>0</v>
      </c>
      <c r="FL629" s="36">
        <v>0</v>
      </c>
      <c r="FM629" s="36">
        <v>0</v>
      </c>
      <c r="FN629" s="36">
        <v>0</v>
      </c>
      <c r="FO629" s="36">
        <v>0</v>
      </c>
      <c r="FP629" s="36">
        <v>0</v>
      </c>
      <c r="FQ629" s="36">
        <v>487525</v>
      </c>
      <c r="FR629" s="36">
        <v>-1</v>
      </c>
      <c r="FS629" s="37"/>
      <c r="FT629" s="39">
        <f t="shared" si="327"/>
        <v>100441</v>
      </c>
      <c r="FU629" s="39">
        <f t="shared" si="328"/>
        <v>1058</v>
      </c>
      <c r="FV629" s="39">
        <f t="shared" si="329"/>
        <v>0</v>
      </c>
      <c r="FW629" s="39">
        <f t="shared" si="330"/>
        <v>2083502</v>
      </c>
      <c r="FX629" s="39">
        <f t="shared" si="331"/>
        <v>0</v>
      </c>
      <c r="FY629" s="39">
        <f t="shared" si="332"/>
        <v>42975</v>
      </c>
      <c r="FZ629" s="39">
        <f t="shared" si="333"/>
        <v>0</v>
      </c>
      <c r="GA629" s="39">
        <f t="shared" si="334"/>
        <v>27873</v>
      </c>
      <c r="GB629" s="39">
        <f t="shared" si="335"/>
        <v>260296</v>
      </c>
      <c r="GC629" s="39">
        <f t="shared" si="336"/>
        <v>0</v>
      </c>
      <c r="GD629" s="39">
        <f t="shared" si="337"/>
        <v>0</v>
      </c>
      <c r="GE629" s="39">
        <f t="shared" si="338"/>
        <v>0</v>
      </c>
      <c r="GF629" s="39">
        <f t="shared" si="325"/>
        <v>0</v>
      </c>
      <c r="GG629" s="39"/>
      <c r="GH629" s="39">
        <f t="shared" si="339"/>
        <v>0</v>
      </c>
      <c r="GI629" s="39">
        <f t="shared" si="340"/>
        <v>0</v>
      </c>
      <c r="GJ629" s="39">
        <f t="shared" si="326"/>
        <v>2516145</v>
      </c>
      <c r="GK629" s="39"/>
      <c r="GL629" s="39">
        <f t="shared" si="341"/>
        <v>0</v>
      </c>
      <c r="GM629" s="39"/>
      <c r="GN629" s="39">
        <f t="shared" si="324"/>
        <v>0</v>
      </c>
      <c r="GO629" s="40">
        <f t="shared" si="342"/>
        <v>478068</v>
      </c>
      <c r="GP629" s="40">
        <f t="shared" si="343"/>
        <v>2994213</v>
      </c>
      <c r="GQ629" s="40">
        <f t="shared" si="344"/>
        <v>2994213</v>
      </c>
      <c r="GR629" s="39" t="str">
        <f>IFERROR(VLOOKUP(CONCATENATE(C629,R629,S629),'Clientes Afectados'!$L$4:$M$249,2,0),"NO")</f>
        <v>NO</v>
      </c>
      <c r="GS629" s="64">
        <f t="shared" si="323"/>
        <v>30</v>
      </c>
      <c r="GT629" s="39" t="e">
        <f>+IF(GS629&gt;#REF!,"SI","NO")</f>
        <v>#REF!</v>
      </c>
    </row>
    <row r="630" spans="1:202" x14ac:dyDescent="0.25">
      <c r="A630" s="35">
        <v>42644</v>
      </c>
      <c r="B630" s="36">
        <v>1594986</v>
      </c>
      <c r="C630" s="36">
        <v>1386062</v>
      </c>
      <c r="D630" s="36">
        <v>1386062</v>
      </c>
      <c r="E630" s="37" t="s">
        <v>351</v>
      </c>
      <c r="F630" s="37" t="s">
        <v>229</v>
      </c>
      <c r="G630" s="37" t="s">
        <v>334</v>
      </c>
      <c r="H630" s="85" t="s">
        <v>231</v>
      </c>
      <c r="I630" s="37" t="s">
        <v>262</v>
      </c>
      <c r="J630" s="37" t="s">
        <v>233</v>
      </c>
      <c r="K630" s="37" t="s">
        <v>234</v>
      </c>
      <c r="L630" s="37" t="s">
        <v>235</v>
      </c>
      <c r="M630" s="37" t="s">
        <v>245</v>
      </c>
      <c r="N630" s="37" t="s">
        <v>246</v>
      </c>
      <c r="O630" s="37" t="s">
        <v>246</v>
      </c>
      <c r="P630" s="37" t="s">
        <v>239</v>
      </c>
      <c r="Q630" s="37" t="s">
        <v>240</v>
      </c>
      <c r="R630" s="38">
        <v>42618</v>
      </c>
      <c r="S630" s="38">
        <v>42648</v>
      </c>
      <c r="T630" s="38">
        <v>42650</v>
      </c>
      <c r="U630" s="36">
        <v>183681196</v>
      </c>
      <c r="V630" s="36">
        <v>66808</v>
      </c>
      <c r="W630" s="36">
        <v>0</v>
      </c>
      <c r="X630" s="36">
        <v>12507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178</v>
      </c>
      <c r="AE630" s="36">
        <v>290</v>
      </c>
      <c r="AF630" s="36">
        <v>177</v>
      </c>
      <c r="AG630" s="36">
        <v>179</v>
      </c>
      <c r="AH630" s="36">
        <v>0</v>
      </c>
      <c r="AI630" s="36">
        <v>1259</v>
      </c>
      <c r="AJ630" s="36">
        <v>0</v>
      </c>
      <c r="AK630" s="36">
        <v>4790928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0</v>
      </c>
      <c r="AS630" s="36">
        <v>0</v>
      </c>
      <c r="AT630" s="36">
        <v>98820</v>
      </c>
      <c r="AU630" s="36">
        <v>0</v>
      </c>
      <c r="AV630" s="36">
        <v>0</v>
      </c>
      <c r="AW630" s="36">
        <v>0</v>
      </c>
      <c r="AX630" s="36">
        <v>0</v>
      </c>
      <c r="AY630" s="36">
        <v>178438</v>
      </c>
      <c r="AZ630" s="36">
        <v>1029158</v>
      </c>
      <c r="BA630" s="36">
        <v>0</v>
      </c>
      <c r="BB630" s="36">
        <v>0</v>
      </c>
      <c r="BC630" s="36">
        <v>0</v>
      </c>
      <c r="BD630" s="36">
        <v>0</v>
      </c>
      <c r="BE630" s="36">
        <v>0</v>
      </c>
      <c r="BF630" s="36">
        <v>0</v>
      </c>
      <c r="BG630" s="36">
        <v>0</v>
      </c>
      <c r="BH630" s="36">
        <v>0</v>
      </c>
      <c r="BI630" s="36">
        <v>0</v>
      </c>
      <c r="BJ630" s="36">
        <v>0</v>
      </c>
      <c r="BK630" s="36">
        <v>0</v>
      </c>
      <c r="BL630" s="36">
        <v>0</v>
      </c>
      <c r="BM630" s="36">
        <v>0</v>
      </c>
      <c r="BN630" s="36">
        <v>0</v>
      </c>
      <c r="BO630" s="36">
        <v>0</v>
      </c>
      <c r="BP630" s="36">
        <v>0</v>
      </c>
      <c r="BQ630" s="36">
        <v>0</v>
      </c>
      <c r="BR630" s="36">
        <v>0</v>
      </c>
      <c r="BS630" s="36">
        <v>0</v>
      </c>
      <c r="BT630" s="36">
        <v>0</v>
      </c>
      <c r="BU630" s="36">
        <v>0</v>
      </c>
      <c r="BV630" s="36">
        <v>0</v>
      </c>
      <c r="BW630" s="36">
        <v>0</v>
      </c>
      <c r="BX630" s="36">
        <v>0</v>
      </c>
      <c r="BY630" s="36">
        <v>0</v>
      </c>
      <c r="BZ630" s="36">
        <v>137972</v>
      </c>
      <c r="CA630" s="36">
        <v>2205</v>
      </c>
      <c r="CB630" s="36">
        <v>0</v>
      </c>
      <c r="CC630" s="36">
        <v>0</v>
      </c>
      <c r="CD630" s="36">
        <v>5242673</v>
      </c>
      <c r="CE630" s="36">
        <v>6238781</v>
      </c>
      <c r="CF630" s="36">
        <v>0</v>
      </c>
      <c r="CG630" s="36">
        <v>996108</v>
      </c>
      <c r="CH630" s="36">
        <v>0</v>
      </c>
      <c r="CI630" s="36">
        <v>0</v>
      </c>
      <c r="CJ630" s="36">
        <v>0</v>
      </c>
      <c r="CK630" s="36">
        <v>0</v>
      </c>
      <c r="CL630" s="36">
        <v>996108</v>
      </c>
      <c r="CM630" s="36">
        <v>-6238781</v>
      </c>
      <c r="CN630" s="36">
        <v>0</v>
      </c>
      <c r="CO630" s="36">
        <v>0</v>
      </c>
      <c r="CP630" s="36">
        <v>0</v>
      </c>
      <c r="CQ630" s="36">
        <v>0</v>
      </c>
      <c r="CR630" s="36">
        <v>0</v>
      </c>
      <c r="CS630" s="36">
        <v>0</v>
      </c>
      <c r="CT630" s="36">
        <v>0</v>
      </c>
      <c r="CU630" s="36">
        <v>0</v>
      </c>
      <c r="CV630" s="36">
        <v>0</v>
      </c>
      <c r="CW630" s="36">
        <v>0</v>
      </c>
      <c r="CX630" s="36">
        <v>0</v>
      </c>
      <c r="CY630" s="36">
        <v>0</v>
      </c>
      <c r="CZ630" s="36">
        <v>0</v>
      </c>
      <c r="DA630" s="36">
        <v>0</v>
      </c>
      <c r="DB630" s="36">
        <v>0</v>
      </c>
      <c r="DC630" s="36">
        <v>0</v>
      </c>
      <c r="DD630" s="36">
        <v>0</v>
      </c>
      <c r="DE630" s="36">
        <v>-6238781</v>
      </c>
      <c r="DF630" s="36">
        <v>0</v>
      </c>
      <c r="DG630" s="36">
        <v>0</v>
      </c>
      <c r="DH630" s="36">
        <v>0</v>
      </c>
      <c r="DI630" s="36">
        <v>0</v>
      </c>
      <c r="DJ630" s="36">
        <v>0</v>
      </c>
      <c r="DK630" s="36">
        <v>0</v>
      </c>
      <c r="DL630" s="36">
        <v>0</v>
      </c>
      <c r="DM630" s="36">
        <v>0</v>
      </c>
      <c r="DN630" s="36">
        <v>0</v>
      </c>
      <c r="DO630" s="36">
        <v>0</v>
      </c>
      <c r="DP630" s="36">
        <v>0</v>
      </c>
      <c r="DQ630" s="36">
        <v>0</v>
      </c>
      <c r="DR630" s="36">
        <v>0</v>
      </c>
      <c r="DS630" s="36">
        <v>0</v>
      </c>
      <c r="DT630" s="36">
        <v>0</v>
      </c>
      <c r="DU630" s="36">
        <v>0</v>
      </c>
      <c r="DV630" s="36">
        <v>0</v>
      </c>
      <c r="DW630" s="36">
        <v>0</v>
      </c>
      <c r="DX630" s="36">
        <v>0</v>
      </c>
      <c r="DY630" s="36">
        <v>0</v>
      </c>
      <c r="DZ630" s="36">
        <v>0</v>
      </c>
      <c r="EA630" s="36">
        <v>0</v>
      </c>
      <c r="EB630" s="36">
        <v>0</v>
      </c>
      <c r="EC630" s="36">
        <v>0</v>
      </c>
      <c r="ED630" s="36">
        <v>0</v>
      </c>
      <c r="EE630" s="36">
        <v>0</v>
      </c>
      <c r="EF630" s="36">
        <v>0</v>
      </c>
      <c r="EG630" s="36">
        <v>0</v>
      </c>
      <c r="EH630" s="36">
        <v>0</v>
      </c>
      <c r="EI630" s="36">
        <v>0</v>
      </c>
      <c r="EJ630" s="36">
        <v>0</v>
      </c>
      <c r="EK630" s="36">
        <v>0</v>
      </c>
      <c r="EL630" s="36">
        <v>0</v>
      </c>
      <c r="EM630" s="36">
        <v>0</v>
      </c>
      <c r="EN630" s="36">
        <v>0</v>
      </c>
      <c r="EO630" s="36">
        <v>0</v>
      </c>
      <c r="EP630" s="36">
        <v>0</v>
      </c>
      <c r="EQ630" s="36">
        <v>0</v>
      </c>
      <c r="ER630" s="36">
        <v>0</v>
      </c>
      <c r="ES630" s="36">
        <v>0</v>
      </c>
      <c r="ET630" s="36">
        <v>0</v>
      </c>
      <c r="EU630" s="36">
        <v>0</v>
      </c>
      <c r="EV630" s="36">
        <v>0</v>
      </c>
      <c r="EW630" s="36">
        <v>0</v>
      </c>
      <c r="EX630" s="36">
        <v>0</v>
      </c>
      <c r="EY630" s="36">
        <v>0</v>
      </c>
      <c r="EZ630" s="36">
        <v>0</v>
      </c>
      <c r="FA630" s="36">
        <v>0</v>
      </c>
      <c r="FB630" s="36">
        <v>0</v>
      </c>
      <c r="FC630" s="36">
        <v>0</v>
      </c>
      <c r="FD630" s="36">
        <v>0</v>
      </c>
      <c r="FE630" s="36">
        <v>0</v>
      </c>
      <c r="FF630" s="36">
        <v>0</v>
      </c>
      <c r="FG630" s="36">
        <v>0</v>
      </c>
      <c r="FH630" s="36">
        <v>0</v>
      </c>
      <c r="FI630" s="36">
        <v>0</v>
      </c>
      <c r="FJ630" s="36">
        <v>0</v>
      </c>
      <c r="FK630" s="36">
        <v>0</v>
      </c>
      <c r="FL630" s="36">
        <v>0</v>
      </c>
      <c r="FM630" s="36">
        <v>0</v>
      </c>
      <c r="FN630" s="36">
        <v>0</v>
      </c>
      <c r="FO630" s="36">
        <v>0</v>
      </c>
      <c r="FP630" s="36">
        <v>0</v>
      </c>
      <c r="FQ630" s="36">
        <v>996108</v>
      </c>
      <c r="FR630" s="36">
        <v>0</v>
      </c>
      <c r="FS630" s="37"/>
      <c r="FT630" s="39">
        <f t="shared" si="327"/>
        <v>0</v>
      </c>
      <c r="FU630" s="39">
        <f t="shared" si="328"/>
        <v>1058</v>
      </c>
      <c r="FV630" s="39">
        <f t="shared" si="329"/>
        <v>0</v>
      </c>
      <c r="FW630" s="39">
        <f t="shared" si="330"/>
        <v>4025990</v>
      </c>
      <c r="FX630" s="39">
        <f t="shared" si="331"/>
        <v>0</v>
      </c>
      <c r="FY630" s="39">
        <f t="shared" si="332"/>
        <v>83042</v>
      </c>
      <c r="FZ630" s="39">
        <f t="shared" si="333"/>
        <v>0</v>
      </c>
      <c r="GA630" s="39">
        <f t="shared" si="334"/>
        <v>149948</v>
      </c>
      <c r="GB630" s="39">
        <f t="shared" si="335"/>
        <v>864839</v>
      </c>
      <c r="GC630" s="39">
        <f t="shared" si="336"/>
        <v>0</v>
      </c>
      <c r="GD630" s="39">
        <f t="shared" si="337"/>
        <v>0</v>
      </c>
      <c r="GE630" s="39">
        <f t="shared" si="338"/>
        <v>0</v>
      </c>
      <c r="GF630" s="39">
        <f t="shared" si="325"/>
        <v>0</v>
      </c>
      <c r="GG630" s="39"/>
      <c r="GH630" s="39">
        <f t="shared" si="339"/>
        <v>0</v>
      </c>
      <c r="GI630" s="39">
        <f t="shared" si="340"/>
        <v>0</v>
      </c>
      <c r="GJ630" s="39">
        <f t="shared" si="326"/>
        <v>5124877</v>
      </c>
      <c r="GK630" s="39"/>
      <c r="GL630" s="39">
        <f t="shared" si="341"/>
        <v>0</v>
      </c>
      <c r="GM630" s="39"/>
      <c r="GN630" s="39">
        <f t="shared" si="324"/>
        <v>0</v>
      </c>
      <c r="GO630" s="40">
        <f t="shared" si="342"/>
        <v>973727</v>
      </c>
      <c r="GP630" s="40">
        <f t="shared" si="343"/>
        <v>6098604</v>
      </c>
      <c r="GQ630" s="40">
        <f t="shared" si="344"/>
        <v>6098604</v>
      </c>
      <c r="GR630" s="39" t="str">
        <f>IFERROR(VLOOKUP(CONCATENATE(C630,R630,S630),'Clientes Afectados'!$L$4:$M$249,2,0),"NO")</f>
        <v>NO</v>
      </c>
      <c r="GS630" s="64">
        <f t="shared" si="323"/>
        <v>30</v>
      </c>
      <c r="GT630" s="39" t="e">
        <f>+IF(GS630&gt;#REF!,"SI","NO")</f>
        <v>#REF!</v>
      </c>
    </row>
    <row r="631" spans="1:202" x14ac:dyDescent="0.25">
      <c r="A631" s="35">
        <v>42644</v>
      </c>
      <c r="B631" s="36">
        <v>1594986</v>
      </c>
      <c r="C631" s="36">
        <v>1459358</v>
      </c>
      <c r="D631" s="36">
        <v>1459358</v>
      </c>
      <c r="E631" s="37" t="s">
        <v>275</v>
      </c>
      <c r="F631" s="37" t="s">
        <v>229</v>
      </c>
      <c r="G631" s="37" t="s">
        <v>276</v>
      </c>
      <c r="H631" s="85" t="s">
        <v>231</v>
      </c>
      <c r="I631" s="37" t="s">
        <v>262</v>
      </c>
      <c r="J631" s="37" t="s">
        <v>233</v>
      </c>
      <c r="K631" s="37" t="s">
        <v>234</v>
      </c>
      <c r="L631" s="37" t="s">
        <v>235</v>
      </c>
      <c r="M631" s="37" t="s">
        <v>252</v>
      </c>
      <c r="N631" s="37" t="s">
        <v>253</v>
      </c>
      <c r="O631" s="37" t="s">
        <v>253</v>
      </c>
      <c r="P631" s="37" t="s">
        <v>239</v>
      </c>
      <c r="Q631" s="37" t="s">
        <v>240</v>
      </c>
      <c r="R631" s="38">
        <v>42618</v>
      </c>
      <c r="S631" s="38">
        <v>42648</v>
      </c>
      <c r="T631" s="38">
        <v>42650</v>
      </c>
      <c r="U631" s="36">
        <v>183681196</v>
      </c>
      <c r="V631" s="36">
        <v>29194</v>
      </c>
      <c r="W631" s="36">
        <v>0</v>
      </c>
      <c r="X631" s="36">
        <v>8582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99</v>
      </c>
      <c r="AE631" s="36">
        <v>113</v>
      </c>
      <c r="AF631" s="36">
        <v>99</v>
      </c>
      <c r="AG631" s="36">
        <v>95</v>
      </c>
      <c r="AH631" s="36">
        <v>0</v>
      </c>
      <c r="AI631" s="36">
        <v>1259</v>
      </c>
      <c r="AJ631" s="36">
        <v>0</v>
      </c>
      <c r="AK631" s="36">
        <v>2093557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43183</v>
      </c>
      <c r="AU631" s="36">
        <v>0</v>
      </c>
      <c r="AV631" s="36">
        <v>0</v>
      </c>
      <c r="AW631" s="36">
        <v>0</v>
      </c>
      <c r="AX631" s="36">
        <v>0</v>
      </c>
      <c r="AY631" s="36">
        <v>69409</v>
      </c>
      <c r="AZ631" s="36">
        <v>549236</v>
      </c>
      <c r="BA631" s="36">
        <v>0</v>
      </c>
      <c r="BB631" s="36">
        <v>0</v>
      </c>
      <c r="BC631" s="36">
        <v>0</v>
      </c>
      <c r="BD631" s="36">
        <v>0</v>
      </c>
      <c r="BE631" s="36">
        <v>0</v>
      </c>
      <c r="BF631" s="36">
        <v>0</v>
      </c>
      <c r="BG631" s="36">
        <v>0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36">
        <v>0</v>
      </c>
      <c r="BN631" s="36">
        <v>0</v>
      </c>
      <c r="BO631" s="36">
        <v>0</v>
      </c>
      <c r="BP631" s="36">
        <v>0</v>
      </c>
      <c r="BQ631" s="36">
        <v>0</v>
      </c>
      <c r="BR631" s="36">
        <v>0</v>
      </c>
      <c r="BS631" s="36">
        <v>0</v>
      </c>
      <c r="BT631" s="36">
        <v>0</v>
      </c>
      <c r="BU631" s="36">
        <v>0</v>
      </c>
      <c r="BV631" s="36">
        <v>0</v>
      </c>
      <c r="BW631" s="36">
        <v>0</v>
      </c>
      <c r="BX631" s="36">
        <v>0</v>
      </c>
      <c r="BY631" s="36">
        <v>0</v>
      </c>
      <c r="BZ631" s="36">
        <v>31390</v>
      </c>
      <c r="CA631" s="36">
        <v>440</v>
      </c>
      <c r="CB631" s="36">
        <v>0</v>
      </c>
      <c r="CC631" s="36">
        <v>0</v>
      </c>
      <c r="CD631" s="36">
        <v>2343256</v>
      </c>
      <c r="CE631" s="36">
        <v>2788475</v>
      </c>
      <c r="CF631" s="36">
        <v>0</v>
      </c>
      <c r="CG631" s="36">
        <v>445219</v>
      </c>
      <c r="CH631" s="36">
        <v>0</v>
      </c>
      <c r="CI631" s="36">
        <v>0</v>
      </c>
      <c r="CJ631" s="36">
        <v>0</v>
      </c>
      <c r="CK631" s="36">
        <v>0</v>
      </c>
      <c r="CL631" s="36">
        <v>445219</v>
      </c>
      <c r="CM631" s="36">
        <v>-2788474</v>
      </c>
      <c r="CN631" s="36">
        <v>0</v>
      </c>
      <c r="CO631" s="36">
        <v>0</v>
      </c>
      <c r="CP631" s="36">
        <v>0</v>
      </c>
      <c r="CQ631" s="36">
        <v>0</v>
      </c>
      <c r="CR631" s="36">
        <v>0</v>
      </c>
      <c r="CS631" s="36">
        <v>0</v>
      </c>
      <c r="CT631" s="36">
        <v>0</v>
      </c>
      <c r="CU631" s="36">
        <v>0</v>
      </c>
      <c r="CV631" s="36">
        <v>0</v>
      </c>
      <c r="CW631" s="36">
        <v>0</v>
      </c>
      <c r="CX631" s="36">
        <v>0</v>
      </c>
      <c r="CY631" s="36">
        <v>0</v>
      </c>
      <c r="CZ631" s="36">
        <v>0</v>
      </c>
      <c r="DA631" s="36">
        <v>0</v>
      </c>
      <c r="DB631" s="36">
        <v>0</v>
      </c>
      <c r="DC631" s="36">
        <v>0</v>
      </c>
      <c r="DD631" s="36">
        <v>0</v>
      </c>
      <c r="DE631" s="36">
        <v>-2788474</v>
      </c>
      <c r="DF631" s="36">
        <v>0</v>
      </c>
      <c r="DG631" s="36">
        <v>0</v>
      </c>
      <c r="DH631" s="36">
        <v>0</v>
      </c>
      <c r="DI631" s="36">
        <v>0</v>
      </c>
      <c r="DJ631" s="36">
        <v>0</v>
      </c>
      <c r="DK631" s="36">
        <v>0</v>
      </c>
      <c r="DL631" s="36">
        <v>0</v>
      </c>
      <c r="DM631" s="36">
        <v>0</v>
      </c>
      <c r="DN631" s="36">
        <v>0</v>
      </c>
      <c r="DO631" s="36">
        <v>0</v>
      </c>
      <c r="DP631" s="36">
        <v>0</v>
      </c>
      <c r="DQ631" s="36">
        <v>0</v>
      </c>
      <c r="DR631" s="36">
        <v>0</v>
      </c>
      <c r="DS631" s="36">
        <v>0</v>
      </c>
      <c r="DT631" s="36">
        <v>0</v>
      </c>
      <c r="DU631" s="36">
        <v>0</v>
      </c>
      <c r="DV631" s="36">
        <v>0</v>
      </c>
      <c r="DW631" s="36">
        <v>0</v>
      </c>
      <c r="DX631" s="36">
        <v>0</v>
      </c>
      <c r="DY631" s="36">
        <v>0</v>
      </c>
      <c r="DZ631" s="36">
        <v>0</v>
      </c>
      <c r="EA631" s="36">
        <v>0</v>
      </c>
      <c r="EB631" s="36">
        <v>0</v>
      </c>
      <c r="EC631" s="36">
        <v>0</v>
      </c>
      <c r="ED631" s="36">
        <v>0</v>
      </c>
      <c r="EE631" s="36">
        <v>0</v>
      </c>
      <c r="EF631" s="36">
        <v>0</v>
      </c>
      <c r="EG631" s="36">
        <v>0</v>
      </c>
      <c r="EH631" s="36">
        <v>0</v>
      </c>
      <c r="EI631" s="36">
        <v>0</v>
      </c>
      <c r="EJ631" s="36">
        <v>0</v>
      </c>
      <c r="EK631" s="36">
        <v>0</v>
      </c>
      <c r="EL631" s="36">
        <v>0</v>
      </c>
      <c r="EM631" s="36">
        <v>0</v>
      </c>
      <c r="EN631" s="36">
        <v>0</v>
      </c>
      <c r="EO631" s="36">
        <v>0</v>
      </c>
      <c r="EP631" s="36">
        <v>0</v>
      </c>
      <c r="EQ631" s="36">
        <v>0</v>
      </c>
      <c r="ER631" s="36">
        <v>0</v>
      </c>
      <c r="ES631" s="36">
        <v>0</v>
      </c>
      <c r="ET631" s="36">
        <v>0</v>
      </c>
      <c r="EU631" s="36">
        <v>0</v>
      </c>
      <c r="EV631" s="36">
        <v>0</v>
      </c>
      <c r="EW631" s="36">
        <v>0</v>
      </c>
      <c r="EX631" s="36">
        <v>0</v>
      </c>
      <c r="EY631" s="36">
        <v>0</v>
      </c>
      <c r="EZ631" s="36">
        <v>0</v>
      </c>
      <c r="FA631" s="36">
        <v>0</v>
      </c>
      <c r="FB631" s="36">
        <v>0</v>
      </c>
      <c r="FC631" s="36">
        <v>0</v>
      </c>
      <c r="FD631" s="36">
        <v>0</v>
      </c>
      <c r="FE631" s="36">
        <v>0</v>
      </c>
      <c r="FF631" s="36">
        <v>0</v>
      </c>
      <c r="FG631" s="36">
        <v>0</v>
      </c>
      <c r="FH631" s="36">
        <v>0</v>
      </c>
      <c r="FI631" s="36">
        <v>0</v>
      </c>
      <c r="FJ631" s="36">
        <v>0</v>
      </c>
      <c r="FK631" s="36">
        <v>0</v>
      </c>
      <c r="FL631" s="36">
        <v>0</v>
      </c>
      <c r="FM631" s="36">
        <v>0</v>
      </c>
      <c r="FN631" s="36">
        <v>0</v>
      </c>
      <c r="FO631" s="36">
        <v>0</v>
      </c>
      <c r="FP631" s="36">
        <v>0</v>
      </c>
      <c r="FQ631" s="36">
        <v>445219</v>
      </c>
      <c r="FR631" s="36">
        <v>1</v>
      </c>
      <c r="FS631" s="37"/>
      <c r="FT631" s="39">
        <f t="shared" si="327"/>
        <v>0</v>
      </c>
      <c r="FU631" s="39">
        <f t="shared" si="328"/>
        <v>1058</v>
      </c>
      <c r="FV631" s="39">
        <f t="shared" si="329"/>
        <v>0</v>
      </c>
      <c r="FW631" s="39">
        <f t="shared" si="330"/>
        <v>1759292</v>
      </c>
      <c r="FX631" s="39">
        <f t="shared" si="331"/>
        <v>0</v>
      </c>
      <c r="FY631" s="39">
        <f t="shared" si="332"/>
        <v>36288</v>
      </c>
      <c r="FZ631" s="39">
        <f t="shared" si="333"/>
        <v>0</v>
      </c>
      <c r="GA631" s="39">
        <f t="shared" si="334"/>
        <v>58327</v>
      </c>
      <c r="GB631" s="39">
        <f t="shared" si="335"/>
        <v>461543</v>
      </c>
      <c r="GC631" s="39">
        <f t="shared" si="336"/>
        <v>0</v>
      </c>
      <c r="GD631" s="39">
        <f t="shared" si="337"/>
        <v>0</v>
      </c>
      <c r="GE631" s="39">
        <f t="shared" si="338"/>
        <v>0</v>
      </c>
      <c r="GF631" s="39">
        <f t="shared" si="325"/>
        <v>0</v>
      </c>
      <c r="GG631" s="39"/>
      <c r="GH631" s="39">
        <f t="shared" si="339"/>
        <v>0</v>
      </c>
      <c r="GI631" s="39">
        <f t="shared" si="340"/>
        <v>0</v>
      </c>
      <c r="GJ631" s="39">
        <f t="shared" si="326"/>
        <v>2316508</v>
      </c>
      <c r="GK631" s="39"/>
      <c r="GL631" s="39">
        <f t="shared" si="341"/>
        <v>0</v>
      </c>
      <c r="GM631" s="39"/>
      <c r="GN631" s="39">
        <f t="shared" si="324"/>
        <v>0</v>
      </c>
      <c r="GO631" s="40">
        <f t="shared" si="342"/>
        <v>440137</v>
      </c>
      <c r="GP631" s="40">
        <f t="shared" si="343"/>
        <v>2756645</v>
      </c>
      <c r="GQ631" s="40">
        <f t="shared" si="344"/>
        <v>2756645</v>
      </c>
      <c r="GR631" s="39" t="str">
        <f>IFERROR(VLOOKUP(CONCATENATE(C631,R631,S631),'Clientes Afectados'!$L$4:$M$249,2,0),"NO")</f>
        <v>NO</v>
      </c>
      <c r="GS631" s="64">
        <f t="shared" si="323"/>
        <v>30</v>
      </c>
      <c r="GT631" s="39" t="e">
        <f>+IF(GS631&gt;#REF!,"SI","NO")</f>
        <v>#REF!</v>
      </c>
    </row>
    <row r="632" spans="1:202" x14ac:dyDescent="0.25">
      <c r="A632" s="35">
        <v>42644</v>
      </c>
      <c r="B632" s="36">
        <v>1594986</v>
      </c>
      <c r="C632" s="36">
        <v>1486848</v>
      </c>
      <c r="D632" s="36">
        <v>1486848</v>
      </c>
      <c r="E632" s="37" t="s">
        <v>352</v>
      </c>
      <c r="F632" s="37" t="s">
        <v>229</v>
      </c>
      <c r="G632" s="37" t="s">
        <v>336</v>
      </c>
      <c r="H632" s="85" t="s">
        <v>231</v>
      </c>
      <c r="I632" s="37" t="s">
        <v>262</v>
      </c>
      <c r="J632" s="37" t="s">
        <v>337</v>
      </c>
      <c r="K632" s="37" t="s">
        <v>234</v>
      </c>
      <c r="L632" s="37" t="s">
        <v>235</v>
      </c>
      <c r="M632" s="37" t="s">
        <v>338</v>
      </c>
      <c r="N632" s="37" t="s">
        <v>339</v>
      </c>
      <c r="O632" s="37" t="s">
        <v>339</v>
      </c>
      <c r="P632" s="37" t="s">
        <v>239</v>
      </c>
      <c r="Q632" s="37" t="s">
        <v>240</v>
      </c>
      <c r="R632" s="38">
        <v>42618</v>
      </c>
      <c r="S632" s="38">
        <v>42648</v>
      </c>
      <c r="T632" s="38">
        <v>42650</v>
      </c>
      <c r="U632" s="36">
        <v>183681196</v>
      </c>
      <c r="V632" s="36">
        <v>146950</v>
      </c>
      <c r="W632" s="36">
        <v>0</v>
      </c>
      <c r="X632" s="36">
        <v>22700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447</v>
      </c>
      <c r="AE632" s="36">
        <v>555</v>
      </c>
      <c r="AF632" s="36">
        <v>348</v>
      </c>
      <c r="AG632" s="36">
        <v>380</v>
      </c>
      <c r="AH632" s="36">
        <v>0</v>
      </c>
      <c r="AI632" s="36">
        <v>1259</v>
      </c>
      <c r="AJ632" s="36">
        <v>0</v>
      </c>
      <c r="AK632" s="36">
        <v>10538064</v>
      </c>
      <c r="AL632" s="36">
        <v>0</v>
      </c>
      <c r="AM632" s="36">
        <v>0</v>
      </c>
      <c r="AN632" s="36">
        <v>0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217364</v>
      </c>
      <c r="AU632" s="36">
        <v>0</v>
      </c>
      <c r="AV632" s="36">
        <v>0</v>
      </c>
      <c r="AW632" s="36">
        <v>0</v>
      </c>
      <c r="AX632" s="36">
        <v>0</v>
      </c>
      <c r="AY632" s="36">
        <v>580064</v>
      </c>
      <c r="AZ632" s="36">
        <v>2369065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0</v>
      </c>
      <c r="BK632" s="36">
        <v>0</v>
      </c>
      <c r="BL632" s="36">
        <v>0</v>
      </c>
      <c r="BM632" s="36">
        <v>0</v>
      </c>
      <c r="BN632" s="36">
        <v>0</v>
      </c>
      <c r="BO632" s="36">
        <v>0</v>
      </c>
      <c r="BP632" s="36">
        <v>0</v>
      </c>
      <c r="BQ632" s="36">
        <v>0</v>
      </c>
      <c r="BR632" s="36">
        <v>0</v>
      </c>
      <c r="BS632" s="36">
        <v>0</v>
      </c>
      <c r="BT632" s="36">
        <v>0</v>
      </c>
      <c r="BU632" s="36">
        <v>0</v>
      </c>
      <c r="BV632" s="36">
        <v>0</v>
      </c>
      <c r="BW632" s="36">
        <v>0</v>
      </c>
      <c r="BX632" s="36">
        <v>0</v>
      </c>
      <c r="BY632" s="36">
        <v>0</v>
      </c>
      <c r="BZ632" s="36">
        <v>212871</v>
      </c>
      <c r="CA632" s="36">
        <v>3276</v>
      </c>
      <c r="CB632" s="36">
        <v>0</v>
      </c>
      <c r="CC632" s="36">
        <v>0</v>
      </c>
      <c r="CD632" s="36">
        <v>11699129</v>
      </c>
      <c r="CE632" s="36">
        <v>13921964</v>
      </c>
      <c r="CF632" s="36">
        <v>0</v>
      </c>
      <c r="CG632" s="36">
        <v>2222835</v>
      </c>
      <c r="CH632" s="36">
        <v>0</v>
      </c>
      <c r="CI632" s="36">
        <v>0</v>
      </c>
      <c r="CJ632" s="36">
        <v>0</v>
      </c>
      <c r="CK632" s="36">
        <v>0</v>
      </c>
      <c r="CL632" s="36">
        <v>2222835</v>
      </c>
      <c r="CM632" s="36">
        <v>-13921964</v>
      </c>
      <c r="CN632" s="36">
        <v>0</v>
      </c>
      <c r="CO632" s="36">
        <v>0</v>
      </c>
      <c r="CP632" s="36">
        <v>0</v>
      </c>
      <c r="CQ632" s="36">
        <v>0</v>
      </c>
      <c r="CR632" s="36">
        <v>0</v>
      </c>
      <c r="CS632" s="36">
        <v>0</v>
      </c>
      <c r="CT632" s="36">
        <v>0</v>
      </c>
      <c r="CU632" s="36">
        <v>0</v>
      </c>
      <c r="CV632" s="36">
        <v>0</v>
      </c>
      <c r="CW632" s="36">
        <v>0</v>
      </c>
      <c r="CX632" s="36">
        <v>0</v>
      </c>
      <c r="CY632" s="36">
        <v>0</v>
      </c>
      <c r="CZ632" s="36">
        <v>0</v>
      </c>
      <c r="DA632" s="36">
        <v>0</v>
      </c>
      <c r="DB632" s="36">
        <v>0</v>
      </c>
      <c r="DC632" s="36">
        <v>0</v>
      </c>
      <c r="DD632" s="36">
        <v>0</v>
      </c>
      <c r="DE632" s="36">
        <v>-13921964</v>
      </c>
      <c r="DF632" s="36">
        <v>0</v>
      </c>
      <c r="DG632" s="36">
        <v>0</v>
      </c>
      <c r="DH632" s="36">
        <v>0</v>
      </c>
      <c r="DI632" s="36">
        <v>0</v>
      </c>
      <c r="DJ632" s="36">
        <v>0</v>
      </c>
      <c r="DK632" s="36">
        <v>0</v>
      </c>
      <c r="DL632" s="36">
        <v>0</v>
      </c>
      <c r="DM632" s="36">
        <v>0</v>
      </c>
      <c r="DN632" s="36">
        <v>0</v>
      </c>
      <c r="DO632" s="36">
        <v>0</v>
      </c>
      <c r="DP632" s="36">
        <v>0</v>
      </c>
      <c r="DQ632" s="36">
        <v>0</v>
      </c>
      <c r="DR632" s="36">
        <v>0</v>
      </c>
      <c r="DS632" s="36">
        <v>0</v>
      </c>
      <c r="DT632" s="36">
        <v>0</v>
      </c>
      <c r="DU632" s="36">
        <v>0</v>
      </c>
      <c r="DV632" s="36">
        <v>0</v>
      </c>
      <c r="DW632" s="36">
        <v>0</v>
      </c>
      <c r="DX632" s="36">
        <v>0</v>
      </c>
      <c r="DY632" s="36">
        <v>0</v>
      </c>
      <c r="DZ632" s="36">
        <v>0</v>
      </c>
      <c r="EA632" s="36">
        <v>0</v>
      </c>
      <c r="EB632" s="36">
        <v>0</v>
      </c>
      <c r="EC632" s="36">
        <v>0</v>
      </c>
      <c r="ED632" s="36">
        <v>0</v>
      </c>
      <c r="EE632" s="36">
        <v>0</v>
      </c>
      <c r="EF632" s="36">
        <v>0</v>
      </c>
      <c r="EG632" s="36">
        <v>0</v>
      </c>
      <c r="EH632" s="36">
        <v>0</v>
      </c>
      <c r="EI632" s="36">
        <v>0</v>
      </c>
      <c r="EJ632" s="36">
        <v>0</v>
      </c>
      <c r="EK632" s="36">
        <v>0</v>
      </c>
      <c r="EL632" s="36">
        <v>0</v>
      </c>
      <c r="EM632" s="36">
        <v>0</v>
      </c>
      <c r="EN632" s="36">
        <v>0</v>
      </c>
      <c r="EO632" s="36">
        <v>0</v>
      </c>
      <c r="EP632" s="36">
        <v>0</v>
      </c>
      <c r="EQ632" s="36">
        <v>0</v>
      </c>
      <c r="ER632" s="36">
        <v>0</v>
      </c>
      <c r="ES632" s="36">
        <v>0</v>
      </c>
      <c r="ET632" s="36">
        <v>0</v>
      </c>
      <c r="EU632" s="36">
        <v>0</v>
      </c>
      <c r="EV632" s="36">
        <v>0</v>
      </c>
      <c r="EW632" s="36">
        <v>0</v>
      </c>
      <c r="EX632" s="36">
        <v>0</v>
      </c>
      <c r="EY632" s="36">
        <v>0</v>
      </c>
      <c r="EZ632" s="36">
        <v>0</v>
      </c>
      <c r="FA632" s="36">
        <v>0</v>
      </c>
      <c r="FB632" s="36">
        <v>0</v>
      </c>
      <c r="FC632" s="36">
        <v>0</v>
      </c>
      <c r="FD632" s="36">
        <v>0</v>
      </c>
      <c r="FE632" s="36">
        <v>0</v>
      </c>
      <c r="FF632" s="36">
        <v>0</v>
      </c>
      <c r="FG632" s="36">
        <v>0</v>
      </c>
      <c r="FH632" s="36">
        <v>0</v>
      </c>
      <c r="FI632" s="36">
        <v>0</v>
      </c>
      <c r="FJ632" s="36">
        <v>0</v>
      </c>
      <c r="FK632" s="36">
        <v>0</v>
      </c>
      <c r="FL632" s="36">
        <v>0</v>
      </c>
      <c r="FM632" s="36">
        <v>0</v>
      </c>
      <c r="FN632" s="36">
        <v>0</v>
      </c>
      <c r="FO632" s="36">
        <v>0</v>
      </c>
      <c r="FP632" s="36">
        <v>0</v>
      </c>
      <c r="FQ632" s="36">
        <v>2222835</v>
      </c>
      <c r="FR632" s="36">
        <v>0</v>
      </c>
      <c r="FS632" s="37"/>
      <c r="FT632" s="39">
        <f t="shared" si="327"/>
        <v>0</v>
      </c>
      <c r="FU632" s="39">
        <f t="shared" si="328"/>
        <v>1058</v>
      </c>
      <c r="FV632" s="39">
        <f t="shared" si="329"/>
        <v>0</v>
      </c>
      <c r="FW632" s="39">
        <f t="shared" si="330"/>
        <v>8855516</v>
      </c>
      <c r="FX632" s="39">
        <f t="shared" si="331"/>
        <v>0</v>
      </c>
      <c r="FY632" s="39">
        <f t="shared" si="332"/>
        <v>182659</v>
      </c>
      <c r="FZ632" s="39">
        <f t="shared" si="333"/>
        <v>0</v>
      </c>
      <c r="GA632" s="39">
        <f t="shared" si="334"/>
        <v>487449</v>
      </c>
      <c r="GB632" s="39">
        <f t="shared" si="335"/>
        <v>1990811</v>
      </c>
      <c r="GC632" s="39">
        <f t="shared" si="336"/>
        <v>0</v>
      </c>
      <c r="GD632" s="39">
        <f t="shared" si="337"/>
        <v>0</v>
      </c>
      <c r="GE632" s="39">
        <f t="shared" si="338"/>
        <v>0</v>
      </c>
      <c r="GF632" s="39">
        <f t="shared" si="325"/>
        <v>0</v>
      </c>
      <c r="GG632" s="39"/>
      <c r="GH632" s="39">
        <f t="shared" si="339"/>
        <v>0</v>
      </c>
      <c r="GI632" s="39">
        <f t="shared" si="340"/>
        <v>0</v>
      </c>
      <c r="GJ632" s="39">
        <f t="shared" si="326"/>
        <v>11517493</v>
      </c>
      <c r="GK632" s="39"/>
      <c r="GL632" s="39">
        <f t="shared" si="341"/>
        <v>0</v>
      </c>
      <c r="GM632" s="39"/>
      <c r="GN632" s="39">
        <f t="shared" si="324"/>
        <v>0</v>
      </c>
      <c r="GO632" s="40">
        <f t="shared" si="342"/>
        <v>2188324</v>
      </c>
      <c r="GP632" s="40">
        <f t="shared" si="343"/>
        <v>13705817</v>
      </c>
      <c r="GQ632" s="40">
        <f t="shared" si="344"/>
        <v>13705817</v>
      </c>
      <c r="GR632" s="39" t="str">
        <f>IFERROR(VLOOKUP(CONCATENATE(C632,R632,S632),'Clientes Afectados'!$L$4:$M$249,2,0),"NO")</f>
        <v>NO</v>
      </c>
      <c r="GS632" s="64">
        <f t="shared" si="323"/>
        <v>30</v>
      </c>
      <c r="GT632" s="39" t="e">
        <f>+IF(GS632&gt;#REF!,"SI","NO")</f>
        <v>#REF!</v>
      </c>
    </row>
    <row r="633" spans="1:202" x14ac:dyDescent="0.25">
      <c r="A633" s="35">
        <v>42644</v>
      </c>
      <c r="B633" s="36">
        <v>1594986</v>
      </c>
      <c r="C633" s="36">
        <v>1493531</v>
      </c>
      <c r="D633" s="36">
        <v>1493531</v>
      </c>
      <c r="E633" s="37" t="s">
        <v>277</v>
      </c>
      <c r="F633" s="37" t="s">
        <v>258</v>
      </c>
      <c r="G633" s="37" t="s">
        <v>278</v>
      </c>
      <c r="H633" s="85" t="s">
        <v>231</v>
      </c>
      <c r="I633" s="37" t="s">
        <v>262</v>
      </c>
      <c r="J633" s="37" t="s">
        <v>233</v>
      </c>
      <c r="K633" s="37" t="s">
        <v>234</v>
      </c>
      <c r="L633" s="37" t="s">
        <v>235</v>
      </c>
      <c r="M633" s="37" t="s">
        <v>279</v>
      </c>
      <c r="N633" s="37" t="s">
        <v>280</v>
      </c>
      <c r="O633" s="37" t="s">
        <v>241</v>
      </c>
      <c r="P633" s="37" t="s">
        <v>281</v>
      </c>
      <c r="Q633" s="37" t="s">
        <v>240</v>
      </c>
      <c r="R633" s="38">
        <v>42618</v>
      </c>
      <c r="S633" s="38">
        <v>42648</v>
      </c>
      <c r="T633" s="38">
        <v>42650</v>
      </c>
      <c r="U633" s="36">
        <v>183681196</v>
      </c>
      <c r="V633" s="36">
        <v>23120</v>
      </c>
      <c r="W633" s="36">
        <v>0</v>
      </c>
      <c r="X633" s="36">
        <v>2178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58</v>
      </c>
      <c r="AE633" s="36">
        <v>54</v>
      </c>
      <c r="AF633" s="36">
        <v>58</v>
      </c>
      <c r="AG633" s="36">
        <v>58</v>
      </c>
      <c r="AH633" s="36">
        <v>81763</v>
      </c>
      <c r="AI633" s="36">
        <v>1259</v>
      </c>
      <c r="AJ633" s="36">
        <v>0</v>
      </c>
      <c r="AK633" s="36">
        <v>1657979</v>
      </c>
      <c r="AL633" s="36">
        <v>0</v>
      </c>
      <c r="AM633" s="36">
        <v>0</v>
      </c>
      <c r="AN633" s="36">
        <v>0</v>
      </c>
      <c r="AO633" s="36">
        <v>0</v>
      </c>
      <c r="AP633" s="36">
        <v>0</v>
      </c>
      <c r="AQ633" s="36">
        <v>0</v>
      </c>
      <c r="AR633" s="36">
        <v>0</v>
      </c>
      <c r="AS633" s="36">
        <v>0</v>
      </c>
      <c r="AT633" s="36">
        <v>34198</v>
      </c>
      <c r="AU633" s="36">
        <v>0</v>
      </c>
      <c r="AV633" s="36">
        <v>0</v>
      </c>
      <c r="AW633" s="36">
        <v>0</v>
      </c>
      <c r="AX633" s="36">
        <v>0</v>
      </c>
      <c r="AY633" s="36">
        <v>33169</v>
      </c>
      <c r="AZ633" s="36">
        <v>336044</v>
      </c>
      <c r="BA633" s="36">
        <v>0</v>
      </c>
      <c r="BB633" s="36">
        <v>0</v>
      </c>
      <c r="BC633" s="36">
        <v>0</v>
      </c>
      <c r="BD633" s="36">
        <v>0</v>
      </c>
      <c r="BE633" s="36">
        <v>0</v>
      </c>
      <c r="BF633" s="36">
        <v>0</v>
      </c>
      <c r="BG633" s="36">
        <v>0</v>
      </c>
      <c r="BH633" s="36">
        <v>0</v>
      </c>
      <c r="BI633" s="36">
        <v>0</v>
      </c>
      <c r="BJ633" s="36">
        <v>0</v>
      </c>
      <c r="BK633" s="36">
        <v>0</v>
      </c>
      <c r="BL633" s="36">
        <v>0</v>
      </c>
      <c r="BM633" s="36">
        <v>0</v>
      </c>
      <c r="BN633" s="36">
        <v>0</v>
      </c>
      <c r="BO633" s="36">
        <v>0</v>
      </c>
      <c r="BP633" s="36">
        <v>0</v>
      </c>
      <c r="BQ633" s="36">
        <v>0</v>
      </c>
      <c r="BR633" s="36">
        <v>0</v>
      </c>
      <c r="BS633" s="36">
        <v>0</v>
      </c>
      <c r="BT633" s="36">
        <v>0</v>
      </c>
      <c r="BU633" s="36">
        <v>0</v>
      </c>
      <c r="BV633" s="36">
        <v>0</v>
      </c>
      <c r="BW633" s="36">
        <v>0</v>
      </c>
      <c r="BX633" s="36">
        <v>0</v>
      </c>
      <c r="BY633" s="36">
        <v>0</v>
      </c>
      <c r="BZ633" s="36">
        <v>9175</v>
      </c>
      <c r="CA633" s="36">
        <v>120</v>
      </c>
      <c r="CB633" s="36">
        <v>0</v>
      </c>
      <c r="CC633" s="36">
        <v>0</v>
      </c>
      <c r="CD633" s="36">
        <v>1809838</v>
      </c>
      <c r="CE633" s="36">
        <v>2153707</v>
      </c>
      <c r="CF633" s="36">
        <v>0</v>
      </c>
      <c r="CG633" s="36">
        <v>343869</v>
      </c>
      <c r="CH633" s="36">
        <v>0</v>
      </c>
      <c r="CI633" s="36">
        <v>0</v>
      </c>
      <c r="CJ633" s="36">
        <v>0</v>
      </c>
      <c r="CK633" s="36">
        <v>0</v>
      </c>
      <c r="CL633" s="36">
        <v>343869</v>
      </c>
      <c r="CM633" s="36">
        <v>-2153707</v>
      </c>
      <c r="CN633" s="36">
        <v>0</v>
      </c>
      <c r="CO633" s="36">
        <v>0</v>
      </c>
      <c r="CP633" s="36">
        <v>0</v>
      </c>
      <c r="CQ633" s="36">
        <v>0</v>
      </c>
      <c r="CR633" s="36">
        <v>0</v>
      </c>
      <c r="CS633" s="36">
        <v>0</v>
      </c>
      <c r="CT633" s="36">
        <v>0</v>
      </c>
      <c r="CU633" s="36">
        <v>0</v>
      </c>
      <c r="CV633" s="36">
        <v>0</v>
      </c>
      <c r="CW633" s="36">
        <v>0</v>
      </c>
      <c r="CX633" s="36">
        <v>0</v>
      </c>
      <c r="CY633" s="36">
        <v>0</v>
      </c>
      <c r="CZ633" s="36">
        <v>0</v>
      </c>
      <c r="DA633" s="36">
        <v>0</v>
      </c>
      <c r="DB633" s="36">
        <v>0</v>
      </c>
      <c r="DC633" s="36">
        <v>0</v>
      </c>
      <c r="DD633" s="36">
        <v>0</v>
      </c>
      <c r="DE633" s="36">
        <v>-2153707</v>
      </c>
      <c r="DF633" s="36">
        <v>0</v>
      </c>
      <c r="DG633" s="36">
        <v>0</v>
      </c>
      <c r="DH633" s="36">
        <v>0</v>
      </c>
      <c r="DI633" s="36">
        <v>0</v>
      </c>
      <c r="DJ633" s="36">
        <v>0</v>
      </c>
      <c r="DK633" s="36">
        <v>0</v>
      </c>
      <c r="DL633" s="36">
        <v>0</v>
      </c>
      <c r="DM633" s="36">
        <v>0</v>
      </c>
      <c r="DN633" s="36">
        <v>0</v>
      </c>
      <c r="DO633" s="36">
        <v>0</v>
      </c>
      <c r="DP633" s="36">
        <v>0</v>
      </c>
      <c r="DQ633" s="36">
        <v>0</v>
      </c>
      <c r="DR633" s="36">
        <v>0</v>
      </c>
      <c r="DS633" s="36">
        <v>0</v>
      </c>
      <c r="DT633" s="36">
        <v>0</v>
      </c>
      <c r="DU633" s="36">
        <v>0</v>
      </c>
      <c r="DV633" s="36">
        <v>0</v>
      </c>
      <c r="DW633" s="36">
        <v>0</v>
      </c>
      <c r="DX633" s="36">
        <v>0</v>
      </c>
      <c r="DY633" s="36">
        <v>0</v>
      </c>
      <c r="DZ633" s="36">
        <v>0</v>
      </c>
      <c r="EA633" s="36">
        <v>0</v>
      </c>
      <c r="EB633" s="36">
        <v>0</v>
      </c>
      <c r="EC633" s="36">
        <v>0</v>
      </c>
      <c r="ED633" s="36">
        <v>0</v>
      </c>
      <c r="EE633" s="36">
        <v>0</v>
      </c>
      <c r="EF633" s="36">
        <v>0</v>
      </c>
      <c r="EG633" s="36">
        <v>0</v>
      </c>
      <c r="EH633" s="36">
        <v>0</v>
      </c>
      <c r="EI633" s="36">
        <v>0</v>
      </c>
      <c r="EJ633" s="36">
        <v>0</v>
      </c>
      <c r="EK633" s="36">
        <v>0</v>
      </c>
      <c r="EL633" s="36">
        <v>0</v>
      </c>
      <c r="EM633" s="36">
        <v>0</v>
      </c>
      <c r="EN633" s="36">
        <v>0</v>
      </c>
      <c r="EO633" s="36">
        <v>0</v>
      </c>
      <c r="EP633" s="36">
        <v>0</v>
      </c>
      <c r="EQ633" s="36">
        <v>0</v>
      </c>
      <c r="ER633" s="36">
        <v>0</v>
      </c>
      <c r="ES633" s="36">
        <v>0</v>
      </c>
      <c r="ET633" s="36">
        <v>0</v>
      </c>
      <c r="EU633" s="36">
        <v>0</v>
      </c>
      <c r="EV633" s="36">
        <v>0</v>
      </c>
      <c r="EW633" s="36">
        <v>0</v>
      </c>
      <c r="EX633" s="36">
        <v>0</v>
      </c>
      <c r="EY633" s="36">
        <v>0</v>
      </c>
      <c r="EZ633" s="36">
        <v>0</v>
      </c>
      <c r="FA633" s="36">
        <v>0</v>
      </c>
      <c r="FB633" s="36">
        <v>0</v>
      </c>
      <c r="FC633" s="36">
        <v>0</v>
      </c>
      <c r="FD633" s="36">
        <v>0</v>
      </c>
      <c r="FE633" s="36">
        <v>0</v>
      </c>
      <c r="FF633" s="36">
        <v>0</v>
      </c>
      <c r="FG633" s="36">
        <v>0</v>
      </c>
      <c r="FH633" s="36">
        <v>0</v>
      </c>
      <c r="FI633" s="36">
        <v>0</v>
      </c>
      <c r="FJ633" s="36">
        <v>0</v>
      </c>
      <c r="FK633" s="36">
        <v>0</v>
      </c>
      <c r="FL633" s="36">
        <v>0</v>
      </c>
      <c r="FM633" s="36">
        <v>0</v>
      </c>
      <c r="FN633" s="36">
        <v>0</v>
      </c>
      <c r="FO633" s="36">
        <v>0</v>
      </c>
      <c r="FP633" s="36">
        <v>0</v>
      </c>
      <c r="FQ633" s="36">
        <v>343869</v>
      </c>
      <c r="FR633" s="36">
        <v>0</v>
      </c>
      <c r="FS633" s="37"/>
      <c r="FT633" s="39">
        <f t="shared" si="327"/>
        <v>68708</v>
      </c>
      <c r="FU633" s="39">
        <f t="shared" si="328"/>
        <v>1058</v>
      </c>
      <c r="FV633" s="39">
        <f t="shared" si="329"/>
        <v>0</v>
      </c>
      <c r="FW633" s="39">
        <f t="shared" si="330"/>
        <v>1393260</v>
      </c>
      <c r="FX633" s="39">
        <f t="shared" si="331"/>
        <v>0</v>
      </c>
      <c r="FY633" s="39">
        <f t="shared" si="332"/>
        <v>28738</v>
      </c>
      <c r="FZ633" s="39">
        <f t="shared" si="333"/>
        <v>0</v>
      </c>
      <c r="GA633" s="39">
        <f t="shared" si="334"/>
        <v>27873</v>
      </c>
      <c r="GB633" s="39">
        <f t="shared" si="335"/>
        <v>282390</v>
      </c>
      <c r="GC633" s="39">
        <f t="shared" si="336"/>
        <v>0</v>
      </c>
      <c r="GD633" s="39">
        <f t="shared" si="337"/>
        <v>0</v>
      </c>
      <c r="GE633" s="39">
        <f t="shared" si="338"/>
        <v>0</v>
      </c>
      <c r="GF633" s="39">
        <f t="shared" si="325"/>
        <v>0</v>
      </c>
      <c r="GG633" s="39"/>
      <c r="GH633" s="39">
        <f t="shared" si="339"/>
        <v>0</v>
      </c>
      <c r="GI633" s="39">
        <f t="shared" si="340"/>
        <v>0</v>
      </c>
      <c r="GJ633" s="39">
        <f t="shared" si="326"/>
        <v>1802027</v>
      </c>
      <c r="GK633" s="39"/>
      <c r="GL633" s="39">
        <f t="shared" si="341"/>
        <v>0</v>
      </c>
      <c r="GM633" s="39"/>
      <c r="GN633" s="39">
        <f t="shared" si="324"/>
        <v>0</v>
      </c>
      <c r="GO633" s="40">
        <f t="shared" si="342"/>
        <v>342385</v>
      </c>
      <c r="GP633" s="40">
        <f t="shared" si="343"/>
        <v>2144412</v>
      </c>
      <c r="GQ633" s="40">
        <f t="shared" si="344"/>
        <v>2144412</v>
      </c>
      <c r="GR633" s="39" t="str">
        <f>IFERROR(VLOOKUP(CONCATENATE(C633,R633,S633),'Clientes Afectados'!$L$4:$M$249,2,0),"NO")</f>
        <v>NO</v>
      </c>
      <c r="GS633" s="64">
        <f t="shared" si="323"/>
        <v>30</v>
      </c>
      <c r="GT633" s="39" t="e">
        <f>+IF(GS633&gt;#REF!,"SI","NO")</f>
        <v>#REF!</v>
      </c>
    </row>
    <row r="634" spans="1:202" x14ac:dyDescent="0.25">
      <c r="A634" s="35">
        <v>42644</v>
      </c>
      <c r="B634" s="36">
        <v>1594986</v>
      </c>
      <c r="C634" s="36">
        <v>2510800</v>
      </c>
      <c r="D634" s="36">
        <v>2510800</v>
      </c>
      <c r="E634" s="37" t="s">
        <v>353</v>
      </c>
      <c r="F634" s="37" t="s">
        <v>305</v>
      </c>
      <c r="G634" s="37" t="s">
        <v>341</v>
      </c>
      <c r="H634" s="85" t="s">
        <v>231</v>
      </c>
      <c r="I634" s="37" t="s">
        <v>232</v>
      </c>
      <c r="J634" s="37" t="s">
        <v>233</v>
      </c>
      <c r="K634" s="37" t="s">
        <v>234</v>
      </c>
      <c r="L634" s="37" t="s">
        <v>235</v>
      </c>
      <c r="M634" s="37" t="s">
        <v>279</v>
      </c>
      <c r="N634" s="37" t="s">
        <v>330</v>
      </c>
      <c r="O634" s="37" t="s">
        <v>330</v>
      </c>
      <c r="P634" s="37" t="s">
        <v>239</v>
      </c>
      <c r="Q634" s="37" t="s">
        <v>240</v>
      </c>
      <c r="R634" s="38">
        <v>42618</v>
      </c>
      <c r="S634" s="38">
        <v>42648</v>
      </c>
      <c r="T634" s="38">
        <v>42650</v>
      </c>
      <c r="U634" s="36">
        <v>183681196</v>
      </c>
      <c r="V634" s="36">
        <v>57394</v>
      </c>
      <c r="W634" s="36">
        <v>0</v>
      </c>
      <c r="X634" s="36">
        <v>9907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116</v>
      </c>
      <c r="AE634" s="36">
        <v>215</v>
      </c>
      <c r="AF634" s="36">
        <v>115</v>
      </c>
      <c r="AG634" s="36">
        <v>123</v>
      </c>
      <c r="AH634" s="36">
        <v>0</v>
      </c>
      <c r="AI634" s="36">
        <v>1259</v>
      </c>
      <c r="AJ634" s="36">
        <v>0</v>
      </c>
      <c r="AK634" s="36">
        <v>4115833</v>
      </c>
      <c r="AL634" s="36">
        <v>0</v>
      </c>
      <c r="AM634" s="36">
        <v>0</v>
      </c>
      <c r="AN634" s="36">
        <v>0</v>
      </c>
      <c r="AO634" s="36">
        <v>0</v>
      </c>
      <c r="AP634" s="36">
        <v>0</v>
      </c>
      <c r="AQ634" s="36">
        <v>0</v>
      </c>
      <c r="AR634" s="36">
        <v>0</v>
      </c>
      <c r="AS634" s="36">
        <v>0</v>
      </c>
      <c r="AT634" s="36">
        <v>84896</v>
      </c>
      <c r="AU634" s="36">
        <v>0</v>
      </c>
      <c r="AV634" s="36">
        <v>0</v>
      </c>
      <c r="AW634" s="36">
        <v>0</v>
      </c>
      <c r="AX634" s="36">
        <v>0</v>
      </c>
      <c r="AY634" s="36">
        <v>132370</v>
      </c>
      <c r="AZ634" s="36">
        <v>710319</v>
      </c>
      <c r="BA634" s="36">
        <v>0</v>
      </c>
      <c r="BB634" s="36">
        <v>0</v>
      </c>
      <c r="BC634" s="36">
        <v>0</v>
      </c>
      <c r="BD634" s="36">
        <v>0</v>
      </c>
      <c r="BE634" s="36">
        <v>0</v>
      </c>
      <c r="BF634" s="36">
        <v>0</v>
      </c>
      <c r="BG634" s="36">
        <v>0</v>
      </c>
      <c r="BH634" s="36">
        <v>0</v>
      </c>
      <c r="BI634" s="36">
        <v>0</v>
      </c>
      <c r="BJ634" s="36">
        <v>0</v>
      </c>
      <c r="BK634" s="36">
        <v>0</v>
      </c>
      <c r="BL634" s="36">
        <v>0</v>
      </c>
      <c r="BM634" s="36">
        <v>0</v>
      </c>
      <c r="BN634" s="36">
        <v>0</v>
      </c>
      <c r="BO634" s="36">
        <v>0</v>
      </c>
      <c r="BP634" s="36">
        <v>0</v>
      </c>
      <c r="BQ634" s="36">
        <v>0</v>
      </c>
      <c r="BR634" s="36">
        <v>0</v>
      </c>
      <c r="BS634" s="36">
        <v>0</v>
      </c>
      <c r="BT634" s="36">
        <v>0</v>
      </c>
      <c r="BU634" s="36">
        <v>0</v>
      </c>
      <c r="BV634" s="36">
        <v>0</v>
      </c>
      <c r="BW634" s="36">
        <v>0</v>
      </c>
      <c r="BX634" s="36">
        <v>0</v>
      </c>
      <c r="BY634" s="36">
        <v>0</v>
      </c>
      <c r="BZ634" s="36">
        <v>59017</v>
      </c>
      <c r="CA634" s="36">
        <v>827</v>
      </c>
      <c r="CB634" s="36">
        <v>0</v>
      </c>
      <c r="CC634" s="36">
        <v>0</v>
      </c>
      <c r="CD634" s="36">
        <v>4289513</v>
      </c>
      <c r="CE634" s="36">
        <v>5104520</v>
      </c>
      <c r="CF634" s="36">
        <v>0</v>
      </c>
      <c r="CG634" s="36">
        <v>815007</v>
      </c>
      <c r="CH634" s="36">
        <v>0</v>
      </c>
      <c r="CI634" s="36">
        <v>0</v>
      </c>
      <c r="CJ634" s="36">
        <v>0</v>
      </c>
      <c r="CK634" s="36">
        <v>0</v>
      </c>
      <c r="CL634" s="36">
        <v>815007</v>
      </c>
      <c r="CM634" s="36">
        <v>-5104520</v>
      </c>
      <c r="CN634" s="36">
        <v>0</v>
      </c>
      <c r="CO634" s="36">
        <v>0</v>
      </c>
      <c r="CP634" s="36">
        <v>0</v>
      </c>
      <c r="CQ634" s="36">
        <v>0</v>
      </c>
      <c r="CR634" s="36">
        <v>0</v>
      </c>
      <c r="CS634" s="36">
        <v>0</v>
      </c>
      <c r="CT634" s="36">
        <v>0</v>
      </c>
      <c r="CU634" s="36">
        <v>0</v>
      </c>
      <c r="CV634" s="36">
        <v>0</v>
      </c>
      <c r="CW634" s="36">
        <v>0</v>
      </c>
      <c r="CX634" s="36">
        <v>0</v>
      </c>
      <c r="CY634" s="36">
        <v>0</v>
      </c>
      <c r="CZ634" s="36">
        <v>0</v>
      </c>
      <c r="DA634" s="36">
        <v>0</v>
      </c>
      <c r="DB634" s="36">
        <v>0</v>
      </c>
      <c r="DC634" s="36">
        <v>0</v>
      </c>
      <c r="DD634" s="36">
        <v>0</v>
      </c>
      <c r="DE634" s="36">
        <v>-5104520</v>
      </c>
      <c r="DF634" s="36">
        <v>0</v>
      </c>
      <c r="DG634" s="36">
        <v>0</v>
      </c>
      <c r="DH634" s="36">
        <v>0</v>
      </c>
      <c r="DI634" s="36">
        <v>0</v>
      </c>
      <c r="DJ634" s="36">
        <v>0</v>
      </c>
      <c r="DK634" s="36">
        <v>0</v>
      </c>
      <c r="DL634" s="36">
        <v>0</v>
      </c>
      <c r="DM634" s="36">
        <v>0</v>
      </c>
      <c r="DN634" s="36">
        <v>0</v>
      </c>
      <c r="DO634" s="36">
        <v>0</v>
      </c>
      <c r="DP634" s="36">
        <v>0</v>
      </c>
      <c r="DQ634" s="36">
        <v>0</v>
      </c>
      <c r="DR634" s="36">
        <v>0</v>
      </c>
      <c r="DS634" s="36">
        <v>0</v>
      </c>
      <c r="DT634" s="36">
        <v>0</v>
      </c>
      <c r="DU634" s="36">
        <v>0</v>
      </c>
      <c r="DV634" s="36">
        <v>0</v>
      </c>
      <c r="DW634" s="36">
        <v>0</v>
      </c>
      <c r="DX634" s="36">
        <v>0</v>
      </c>
      <c r="DY634" s="36">
        <v>0</v>
      </c>
      <c r="DZ634" s="36">
        <v>0</v>
      </c>
      <c r="EA634" s="36">
        <v>0</v>
      </c>
      <c r="EB634" s="36">
        <v>0</v>
      </c>
      <c r="EC634" s="36">
        <v>0</v>
      </c>
      <c r="ED634" s="36">
        <v>0</v>
      </c>
      <c r="EE634" s="36">
        <v>0</v>
      </c>
      <c r="EF634" s="36">
        <v>0</v>
      </c>
      <c r="EG634" s="36">
        <v>0</v>
      </c>
      <c r="EH634" s="36">
        <v>0</v>
      </c>
      <c r="EI634" s="36">
        <v>0</v>
      </c>
      <c r="EJ634" s="36">
        <v>0</v>
      </c>
      <c r="EK634" s="36">
        <v>0</v>
      </c>
      <c r="EL634" s="36">
        <v>0</v>
      </c>
      <c r="EM634" s="36">
        <v>0</v>
      </c>
      <c r="EN634" s="36">
        <v>0</v>
      </c>
      <c r="EO634" s="36">
        <v>0</v>
      </c>
      <c r="EP634" s="36">
        <v>0</v>
      </c>
      <c r="EQ634" s="36">
        <v>0</v>
      </c>
      <c r="ER634" s="36">
        <v>0</v>
      </c>
      <c r="ES634" s="36">
        <v>0</v>
      </c>
      <c r="ET634" s="36">
        <v>0</v>
      </c>
      <c r="EU634" s="36">
        <v>0</v>
      </c>
      <c r="EV634" s="36">
        <v>0</v>
      </c>
      <c r="EW634" s="36">
        <v>0</v>
      </c>
      <c r="EX634" s="36">
        <v>0</v>
      </c>
      <c r="EY634" s="36">
        <v>0</v>
      </c>
      <c r="EZ634" s="36">
        <v>0</v>
      </c>
      <c r="FA634" s="36">
        <v>0</v>
      </c>
      <c r="FB634" s="36">
        <v>0</v>
      </c>
      <c r="FC634" s="36">
        <v>0</v>
      </c>
      <c r="FD634" s="36">
        <v>0</v>
      </c>
      <c r="FE634" s="36">
        <v>0</v>
      </c>
      <c r="FF634" s="36">
        <v>0</v>
      </c>
      <c r="FG634" s="36">
        <v>0</v>
      </c>
      <c r="FH634" s="36">
        <v>0</v>
      </c>
      <c r="FI634" s="36">
        <v>0</v>
      </c>
      <c r="FJ634" s="36">
        <v>0</v>
      </c>
      <c r="FK634" s="36">
        <v>0</v>
      </c>
      <c r="FL634" s="36">
        <v>0</v>
      </c>
      <c r="FM634" s="36">
        <v>0</v>
      </c>
      <c r="FN634" s="36">
        <v>0</v>
      </c>
      <c r="FO634" s="36">
        <v>0</v>
      </c>
      <c r="FP634" s="36">
        <v>0</v>
      </c>
      <c r="FQ634" s="36">
        <v>815007</v>
      </c>
      <c r="FR634" s="36">
        <v>0</v>
      </c>
      <c r="FS634" s="37"/>
      <c r="FT634" s="39">
        <f t="shared" si="327"/>
        <v>0</v>
      </c>
      <c r="FU634" s="39">
        <f t="shared" si="328"/>
        <v>1058</v>
      </c>
      <c r="FV634" s="39">
        <f t="shared" si="329"/>
        <v>0</v>
      </c>
      <c r="FW634" s="39">
        <f t="shared" si="330"/>
        <v>3458683</v>
      </c>
      <c r="FX634" s="39">
        <f t="shared" si="331"/>
        <v>0</v>
      </c>
      <c r="FY634" s="39">
        <f t="shared" si="332"/>
        <v>71341</v>
      </c>
      <c r="FZ634" s="39">
        <f t="shared" si="333"/>
        <v>0</v>
      </c>
      <c r="GA634" s="39">
        <f t="shared" si="334"/>
        <v>111235</v>
      </c>
      <c r="GB634" s="39">
        <f t="shared" si="335"/>
        <v>596907</v>
      </c>
      <c r="GC634" s="39">
        <f t="shared" si="336"/>
        <v>0</v>
      </c>
      <c r="GD634" s="39">
        <f t="shared" si="337"/>
        <v>0</v>
      </c>
      <c r="GE634" s="39">
        <f t="shared" si="338"/>
        <v>0</v>
      </c>
      <c r="GF634" s="39">
        <f t="shared" si="325"/>
        <v>0</v>
      </c>
      <c r="GG634" s="39"/>
      <c r="GH634" s="39">
        <f t="shared" si="339"/>
        <v>0</v>
      </c>
      <c r="GI634" s="39">
        <f t="shared" si="340"/>
        <v>0</v>
      </c>
      <c r="GJ634" s="39">
        <f t="shared" si="326"/>
        <v>4239224</v>
      </c>
      <c r="GK634" s="39"/>
      <c r="GL634" s="39">
        <f t="shared" si="341"/>
        <v>0</v>
      </c>
      <c r="GM634" s="39"/>
      <c r="GN634" s="39">
        <f t="shared" si="324"/>
        <v>0</v>
      </c>
      <c r="GO634" s="40">
        <f t="shared" si="342"/>
        <v>805453</v>
      </c>
      <c r="GP634" s="40">
        <f t="shared" si="343"/>
        <v>5044677</v>
      </c>
      <c r="GQ634" s="40">
        <f t="shared" si="344"/>
        <v>5044677</v>
      </c>
      <c r="GR634" s="39" t="str">
        <f>IFERROR(VLOOKUP(CONCATENATE(C634,R634,S634),'Clientes Afectados'!$L$4:$M$249,2,0),"NO")</f>
        <v>NO</v>
      </c>
      <c r="GS634" s="64">
        <f t="shared" si="323"/>
        <v>30</v>
      </c>
      <c r="GT634" s="39" t="e">
        <f>+IF(GS634&gt;#REF!,"SI","NO")</f>
        <v>#REF!</v>
      </c>
    </row>
    <row r="635" spans="1:202" x14ac:dyDescent="0.25">
      <c r="A635" s="35">
        <v>42644</v>
      </c>
      <c r="B635" s="36">
        <v>1594986</v>
      </c>
      <c r="C635" s="36">
        <v>2797207</v>
      </c>
      <c r="D635" s="36">
        <v>2797207</v>
      </c>
      <c r="E635" s="37" t="s">
        <v>282</v>
      </c>
      <c r="F635" s="37" t="s">
        <v>305</v>
      </c>
      <c r="G635" s="37" t="s">
        <v>284</v>
      </c>
      <c r="H635" s="85" t="s">
        <v>285</v>
      </c>
      <c r="I635" s="37" t="s">
        <v>286</v>
      </c>
      <c r="J635" s="37" t="s">
        <v>233</v>
      </c>
      <c r="K635" s="37" t="s">
        <v>234</v>
      </c>
      <c r="L635" s="37" t="s">
        <v>235</v>
      </c>
      <c r="M635" s="37" t="s">
        <v>245</v>
      </c>
      <c r="N635" s="37" t="s">
        <v>246</v>
      </c>
      <c r="O635" s="37" t="s">
        <v>246</v>
      </c>
      <c r="P635" s="37" t="s">
        <v>281</v>
      </c>
      <c r="Q635" s="37" t="s">
        <v>240</v>
      </c>
      <c r="R635" s="38">
        <v>42618</v>
      </c>
      <c r="S635" s="38">
        <v>42648</v>
      </c>
      <c r="T635" s="38">
        <v>42650</v>
      </c>
      <c r="U635" s="36">
        <v>183681196</v>
      </c>
      <c r="V635" s="36">
        <v>21191</v>
      </c>
      <c r="W635" s="36">
        <v>0</v>
      </c>
      <c r="X635" s="36">
        <v>6378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44</v>
      </c>
      <c r="AE635" s="36">
        <v>44</v>
      </c>
      <c r="AF635" s="36">
        <v>42</v>
      </c>
      <c r="AG635" s="36">
        <v>43</v>
      </c>
      <c r="AH635" s="36">
        <v>0</v>
      </c>
      <c r="AI635" s="36">
        <v>1259</v>
      </c>
      <c r="AJ635" s="36">
        <v>0</v>
      </c>
      <c r="AK635" s="36">
        <v>1601254</v>
      </c>
      <c r="AL635" s="36">
        <v>0</v>
      </c>
      <c r="AM635" s="36">
        <v>0</v>
      </c>
      <c r="AN635" s="36">
        <v>0</v>
      </c>
      <c r="AO635" s="36">
        <v>0</v>
      </c>
      <c r="AP635" s="36">
        <v>0</v>
      </c>
      <c r="AQ635" s="36">
        <v>0</v>
      </c>
      <c r="AR635" s="36">
        <v>0</v>
      </c>
      <c r="AS635" s="36">
        <v>0</v>
      </c>
      <c r="AT635" s="36">
        <v>31345</v>
      </c>
      <c r="AU635" s="36">
        <v>0</v>
      </c>
      <c r="AV635" s="36">
        <v>0</v>
      </c>
      <c r="AW635" s="36">
        <v>0</v>
      </c>
      <c r="AX635" s="36">
        <v>0</v>
      </c>
      <c r="AY635" s="36">
        <v>85070</v>
      </c>
      <c r="AZ635" s="36">
        <v>369226</v>
      </c>
      <c r="BA635" s="36">
        <v>0</v>
      </c>
      <c r="BB635" s="36">
        <v>0</v>
      </c>
      <c r="BC635" s="36">
        <v>0</v>
      </c>
      <c r="BD635" s="36">
        <v>0</v>
      </c>
      <c r="BE635" s="36">
        <v>0</v>
      </c>
      <c r="BF635" s="36">
        <v>0</v>
      </c>
      <c r="BG635" s="36">
        <v>0</v>
      </c>
      <c r="BH635" s="36">
        <v>0</v>
      </c>
      <c r="BI635" s="36">
        <v>0</v>
      </c>
      <c r="BJ635" s="36">
        <v>0</v>
      </c>
      <c r="BK635" s="36">
        <v>0</v>
      </c>
      <c r="BL635" s="36">
        <v>0</v>
      </c>
      <c r="BM635" s="36">
        <v>0</v>
      </c>
      <c r="BN635" s="36">
        <v>0</v>
      </c>
      <c r="BO635" s="36">
        <v>0</v>
      </c>
      <c r="BP635" s="36">
        <v>0</v>
      </c>
      <c r="BQ635" s="36">
        <v>0</v>
      </c>
      <c r="BR635" s="36">
        <v>0</v>
      </c>
      <c r="BS635" s="36">
        <v>0</v>
      </c>
      <c r="BT635" s="36">
        <v>0</v>
      </c>
      <c r="BU635" s="36">
        <v>0</v>
      </c>
      <c r="BV635" s="36">
        <v>0</v>
      </c>
      <c r="BW635" s="36">
        <v>0</v>
      </c>
      <c r="BX635" s="36">
        <v>0</v>
      </c>
      <c r="BY635" s="36">
        <v>0</v>
      </c>
      <c r="BZ635" s="36">
        <v>44708</v>
      </c>
      <c r="CA635" s="36">
        <v>750</v>
      </c>
      <c r="CB635" s="36">
        <v>0</v>
      </c>
      <c r="CC635" s="36">
        <v>0</v>
      </c>
      <c r="CD635" s="36">
        <v>1792951</v>
      </c>
      <c r="CE635" s="36">
        <v>2133612</v>
      </c>
      <c r="CF635" s="36">
        <v>0</v>
      </c>
      <c r="CG635" s="36">
        <v>340661</v>
      </c>
      <c r="CH635" s="36">
        <v>0</v>
      </c>
      <c r="CI635" s="36">
        <v>0</v>
      </c>
      <c r="CJ635" s="36">
        <v>0</v>
      </c>
      <c r="CK635" s="36">
        <v>0</v>
      </c>
      <c r="CL635" s="36">
        <v>340661</v>
      </c>
      <c r="CM635" s="36">
        <v>-2133612</v>
      </c>
      <c r="CN635" s="36">
        <v>0</v>
      </c>
      <c r="CO635" s="36">
        <v>0</v>
      </c>
      <c r="CP635" s="36">
        <v>0</v>
      </c>
      <c r="CQ635" s="36">
        <v>0</v>
      </c>
      <c r="CR635" s="36">
        <v>0</v>
      </c>
      <c r="CS635" s="36">
        <v>0</v>
      </c>
      <c r="CT635" s="36">
        <v>0</v>
      </c>
      <c r="CU635" s="36">
        <v>0</v>
      </c>
      <c r="CV635" s="36">
        <v>0</v>
      </c>
      <c r="CW635" s="36">
        <v>0</v>
      </c>
      <c r="CX635" s="36">
        <v>0</v>
      </c>
      <c r="CY635" s="36">
        <v>0</v>
      </c>
      <c r="CZ635" s="36">
        <v>0</v>
      </c>
      <c r="DA635" s="36">
        <v>0</v>
      </c>
      <c r="DB635" s="36">
        <v>0</v>
      </c>
      <c r="DC635" s="36">
        <v>0</v>
      </c>
      <c r="DD635" s="36">
        <v>0</v>
      </c>
      <c r="DE635" s="36">
        <v>-2133612</v>
      </c>
      <c r="DF635" s="36">
        <v>0</v>
      </c>
      <c r="DG635" s="36">
        <v>0</v>
      </c>
      <c r="DH635" s="36">
        <v>0</v>
      </c>
      <c r="DI635" s="36">
        <v>0</v>
      </c>
      <c r="DJ635" s="36">
        <v>0</v>
      </c>
      <c r="DK635" s="36">
        <v>0</v>
      </c>
      <c r="DL635" s="36">
        <v>0</v>
      </c>
      <c r="DM635" s="36">
        <v>0</v>
      </c>
      <c r="DN635" s="36">
        <v>0</v>
      </c>
      <c r="DO635" s="36">
        <v>0</v>
      </c>
      <c r="DP635" s="36">
        <v>0</v>
      </c>
      <c r="DQ635" s="36">
        <v>0</v>
      </c>
      <c r="DR635" s="36">
        <v>0</v>
      </c>
      <c r="DS635" s="36">
        <v>0</v>
      </c>
      <c r="DT635" s="36">
        <v>0</v>
      </c>
      <c r="DU635" s="36">
        <v>0</v>
      </c>
      <c r="DV635" s="36">
        <v>0</v>
      </c>
      <c r="DW635" s="36">
        <v>0</v>
      </c>
      <c r="DX635" s="36">
        <v>0</v>
      </c>
      <c r="DY635" s="36">
        <v>0</v>
      </c>
      <c r="DZ635" s="36">
        <v>0</v>
      </c>
      <c r="EA635" s="36">
        <v>0</v>
      </c>
      <c r="EB635" s="36">
        <v>0</v>
      </c>
      <c r="EC635" s="36">
        <v>0</v>
      </c>
      <c r="ED635" s="36">
        <v>0</v>
      </c>
      <c r="EE635" s="36">
        <v>0</v>
      </c>
      <c r="EF635" s="36">
        <v>0</v>
      </c>
      <c r="EG635" s="36">
        <v>0</v>
      </c>
      <c r="EH635" s="36">
        <v>0</v>
      </c>
      <c r="EI635" s="36">
        <v>0</v>
      </c>
      <c r="EJ635" s="36">
        <v>0</v>
      </c>
      <c r="EK635" s="36">
        <v>0</v>
      </c>
      <c r="EL635" s="36">
        <v>0</v>
      </c>
      <c r="EM635" s="36">
        <v>0</v>
      </c>
      <c r="EN635" s="36">
        <v>0</v>
      </c>
      <c r="EO635" s="36">
        <v>0</v>
      </c>
      <c r="EP635" s="36">
        <v>0</v>
      </c>
      <c r="EQ635" s="36">
        <v>0</v>
      </c>
      <c r="ER635" s="36">
        <v>0</v>
      </c>
      <c r="ES635" s="36">
        <v>0</v>
      </c>
      <c r="ET635" s="36">
        <v>0</v>
      </c>
      <c r="EU635" s="36">
        <v>0</v>
      </c>
      <c r="EV635" s="36">
        <v>0</v>
      </c>
      <c r="EW635" s="36">
        <v>0</v>
      </c>
      <c r="EX635" s="36">
        <v>0</v>
      </c>
      <c r="EY635" s="36">
        <v>0</v>
      </c>
      <c r="EZ635" s="36">
        <v>0</v>
      </c>
      <c r="FA635" s="36">
        <v>0</v>
      </c>
      <c r="FB635" s="36">
        <v>0</v>
      </c>
      <c r="FC635" s="36">
        <v>0</v>
      </c>
      <c r="FD635" s="36">
        <v>0</v>
      </c>
      <c r="FE635" s="36">
        <v>0</v>
      </c>
      <c r="FF635" s="36">
        <v>0</v>
      </c>
      <c r="FG635" s="36">
        <v>0</v>
      </c>
      <c r="FH635" s="36">
        <v>0</v>
      </c>
      <c r="FI635" s="36">
        <v>0</v>
      </c>
      <c r="FJ635" s="36">
        <v>0</v>
      </c>
      <c r="FK635" s="36">
        <v>0</v>
      </c>
      <c r="FL635" s="36">
        <v>0</v>
      </c>
      <c r="FM635" s="36">
        <v>0</v>
      </c>
      <c r="FN635" s="36">
        <v>0</v>
      </c>
      <c r="FO635" s="36">
        <v>0</v>
      </c>
      <c r="FP635" s="36">
        <v>0</v>
      </c>
      <c r="FQ635" s="36">
        <v>340661</v>
      </c>
      <c r="FR635" s="36">
        <v>0</v>
      </c>
      <c r="FS635" s="37"/>
      <c r="FT635" s="39">
        <f t="shared" si="327"/>
        <v>0</v>
      </c>
      <c r="FU635" s="39">
        <f t="shared" si="328"/>
        <v>1058</v>
      </c>
      <c r="FV635" s="39">
        <f t="shared" si="329"/>
        <v>0</v>
      </c>
      <c r="FW635" s="39">
        <f t="shared" si="330"/>
        <v>1345592</v>
      </c>
      <c r="FX635" s="39">
        <f t="shared" si="331"/>
        <v>0</v>
      </c>
      <c r="FY635" s="39">
        <f t="shared" si="332"/>
        <v>26340</v>
      </c>
      <c r="FZ635" s="39">
        <f t="shared" si="333"/>
        <v>0</v>
      </c>
      <c r="GA635" s="39">
        <f t="shared" si="334"/>
        <v>71487</v>
      </c>
      <c r="GB635" s="39">
        <f t="shared" si="335"/>
        <v>310274</v>
      </c>
      <c r="GC635" s="39">
        <f t="shared" si="336"/>
        <v>0</v>
      </c>
      <c r="GD635" s="39">
        <f t="shared" si="337"/>
        <v>0</v>
      </c>
      <c r="GE635" s="39">
        <f t="shared" si="338"/>
        <v>0</v>
      </c>
      <c r="GF635" s="39">
        <f t="shared" si="325"/>
        <v>0</v>
      </c>
      <c r="GG635" s="39"/>
      <c r="GH635" s="39">
        <f t="shared" si="339"/>
        <v>0</v>
      </c>
      <c r="GI635" s="39">
        <f t="shared" si="340"/>
        <v>0</v>
      </c>
      <c r="GJ635" s="39">
        <f t="shared" si="326"/>
        <v>1754751</v>
      </c>
      <c r="GK635" s="39"/>
      <c r="GL635" s="39">
        <f t="shared" si="341"/>
        <v>0</v>
      </c>
      <c r="GM635" s="39"/>
      <c r="GN635" s="39">
        <f t="shared" si="324"/>
        <v>0</v>
      </c>
      <c r="GO635" s="40">
        <f t="shared" si="342"/>
        <v>333403</v>
      </c>
      <c r="GP635" s="40">
        <f t="shared" si="343"/>
        <v>2088154</v>
      </c>
      <c r="GQ635" s="40">
        <f t="shared" si="344"/>
        <v>2088154</v>
      </c>
      <c r="GR635" s="39" t="str">
        <f>IFERROR(VLOOKUP(CONCATENATE(C635,R635,S635),'Clientes Afectados'!$L$4:$M$249,2,0),"NO")</f>
        <v>NO</v>
      </c>
      <c r="GS635" s="64">
        <f t="shared" si="323"/>
        <v>30</v>
      </c>
      <c r="GT635" s="39" t="e">
        <f>+IF(GS635&gt;#REF!,"SI","NO")</f>
        <v>#REF!</v>
      </c>
    </row>
    <row r="636" spans="1:202" x14ac:dyDescent="0.25">
      <c r="A636" s="35">
        <v>42614</v>
      </c>
      <c r="B636" s="36">
        <v>1594986</v>
      </c>
      <c r="C636" s="36">
        <v>532954</v>
      </c>
      <c r="D636" s="36">
        <v>532954</v>
      </c>
      <c r="E636" s="37" t="s">
        <v>342</v>
      </c>
      <c r="F636" s="37" t="s">
        <v>229</v>
      </c>
      <c r="G636" s="37" t="s">
        <v>309</v>
      </c>
      <c r="H636" s="85" t="s">
        <v>231</v>
      </c>
      <c r="I636" s="37" t="s">
        <v>310</v>
      </c>
      <c r="J636" s="37" t="s">
        <v>233</v>
      </c>
      <c r="K636" s="37" t="s">
        <v>234</v>
      </c>
      <c r="L636" s="37" t="s">
        <v>235</v>
      </c>
      <c r="M636" s="37" t="s">
        <v>311</v>
      </c>
      <c r="N636" s="37" t="s">
        <v>236</v>
      </c>
      <c r="O636" s="37" t="s">
        <v>236</v>
      </c>
      <c r="P636" s="37" t="s">
        <v>239</v>
      </c>
      <c r="Q636" s="37" t="s">
        <v>240</v>
      </c>
      <c r="R636" s="38">
        <v>42586</v>
      </c>
      <c r="S636" s="38">
        <v>42618</v>
      </c>
      <c r="T636" s="38">
        <v>42620</v>
      </c>
      <c r="U636" s="36">
        <v>182068149</v>
      </c>
      <c r="V636" s="36">
        <v>57250</v>
      </c>
      <c r="W636" s="36">
        <v>0</v>
      </c>
      <c r="X636" s="36">
        <v>12996</v>
      </c>
      <c r="Y636" s="36">
        <v>0</v>
      </c>
      <c r="Z636" s="36">
        <v>0</v>
      </c>
      <c r="AA636" s="36">
        <v>0</v>
      </c>
      <c r="AB636" s="36">
        <v>0</v>
      </c>
      <c r="AC636" s="36">
        <v>0</v>
      </c>
      <c r="AD636" s="36">
        <v>163</v>
      </c>
      <c r="AE636" s="36">
        <v>259</v>
      </c>
      <c r="AF636" s="36">
        <v>163</v>
      </c>
      <c r="AG636" s="36">
        <v>163</v>
      </c>
      <c r="AH636" s="36">
        <v>119493</v>
      </c>
      <c r="AI636" s="36">
        <v>1254</v>
      </c>
      <c r="AJ636" s="36">
        <v>0</v>
      </c>
      <c r="AK636" s="36">
        <v>4058231</v>
      </c>
      <c r="AL636" s="36">
        <v>0</v>
      </c>
      <c r="AM636" s="36">
        <v>0</v>
      </c>
      <c r="AN636" s="36">
        <v>0</v>
      </c>
      <c r="AO636" s="36">
        <v>0</v>
      </c>
      <c r="AP636" s="36">
        <v>0</v>
      </c>
      <c r="AQ636" s="36">
        <v>0</v>
      </c>
      <c r="AR636" s="36">
        <v>0</v>
      </c>
      <c r="AS636" s="36">
        <v>0</v>
      </c>
      <c r="AT636" s="36">
        <v>84683</v>
      </c>
      <c r="AU636" s="36">
        <v>0</v>
      </c>
      <c r="AV636" s="36">
        <v>0</v>
      </c>
      <c r="AW636" s="36">
        <v>0</v>
      </c>
      <c r="AX636" s="36">
        <v>0</v>
      </c>
      <c r="AY636" s="36">
        <v>159865</v>
      </c>
      <c r="AZ636" s="36">
        <v>935327</v>
      </c>
      <c r="BA636" s="36">
        <v>0</v>
      </c>
      <c r="BB636" s="36">
        <v>0</v>
      </c>
      <c r="BC636" s="36">
        <v>0</v>
      </c>
      <c r="BD636" s="36">
        <v>0</v>
      </c>
      <c r="BE636" s="36">
        <v>0</v>
      </c>
      <c r="BF636" s="36">
        <v>0</v>
      </c>
      <c r="BG636" s="36">
        <v>0</v>
      </c>
      <c r="BH636" s="36">
        <v>0</v>
      </c>
      <c r="BI636" s="36">
        <v>0</v>
      </c>
      <c r="BJ636" s="36">
        <v>0</v>
      </c>
      <c r="BK636" s="36">
        <v>0</v>
      </c>
      <c r="BL636" s="36">
        <v>0</v>
      </c>
      <c r="BM636" s="36">
        <v>0</v>
      </c>
      <c r="BN636" s="36">
        <v>0</v>
      </c>
      <c r="BO636" s="36">
        <v>0</v>
      </c>
      <c r="BP636" s="36">
        <v>0</v>
      </c>
      <c r="BQ636" s="36">
        <v>0</v>
      </c>
      <c r="BR636" s="36">
        <v>0</v>
      </c>
      <c r="BS636" s="36">
        <v>0</v>
      </c>
      <c r="BT636" s="36">
        <v>0</v>
      </c>
      <c r="BU636" s="36">
        <v>0</v>
      </c>
      <c r="BV636" s="36">
        <v>0</v>
      </c>
      <c r="BW636" s="36">
        <v>0</v>
      </c>
      <c r="BX636" s="36">
        <v>0</v>
      </c>
      <c r="BY636" s="36">
        <v>0</v>
      </c>
      <c r="BZ636" s="36">
        <v>0</v>
      </c>
      <c r="CA636" s="36">
        <v>0</v>
      </c>
      <c r="CB636" s="36">
        <v>0</v>
      </c>
      <c r="CC636" s="36">
        <v>0</v>
      </c>
      <c r="CD636" s="36">
        <v>4503237</v>
      </c>
      <c r="CE636" s="36">
        <v>5358852</v>
      </c>
      <c r="CF636" s="36">
        <v>0</v>
      </c>
      <c r="CG636" s="36">
        <v>855615</v>
      </c>
      <c r="CH636" s="36">
        <v>0</v>
      </c>
      <c r="CI636" s="36">
        <v>0</v>
      </c>
      <c r="CJ636" s="36">
        <v>0</v>
      </c>
      <c r="CK636" s="36">
        <v>0</v>
      </c>
      <c r="CL636" s="36">
        <v>855615</v>
      </c>
      <c r="CM636" s="36">
        <v>-5358852</v>
      </c>
      <c r="CN636" s="36">
        <v>0</v>
      </c>
      <c r="CO636" s="36">
        <v>0</v>
      </c>
      <c r="CP636" s="36">
        <v>0</v>
      </c>
      <c r="CQ636" s="36">
        <v>0</v>
      </c>
      <c r="CR636" s="36">
        <v>0</v>
      </c>
      <c r="CS636" s="36">
        <v>0</v>
      </c>
      <c r="CT636" s="36">
        <v>0</v>
      </c>
      <c r="CU636" s="36">
        <v>0</v>
      </c>
      <c r="CV636" s="36">
        <v>0</v>
      </c>
      <c r="CW636" s="36">
        <v>0</v>
      </c>
      <c r="CX636" s="36">
        <v>0</v>
      </c>
      <c r="CY636" s="36">
        <v>0</v>
      </c>
      <c r="CZ636" s="36">
        <v>0</v>
      </c>
      <c r="DA636" s="36">
        <v>0</v>
      </c>
      <c r="DB636" s="36">
        <v>0</v>
      </c>
      <c r="DC636" s="36">
        <v>0</v>
      </c>
      <c r="DD636" s="36">
        <v>0</v>
      </c>
      <c r="DE636" s="36">
        <v>-5358852</v>
      </c>
      <c r="DF636" s="36">
        <v>0</v>
      </c>
      <c r="DG636" s="36">
        <v>0</v>
      </c>
      <c r="DH636" s="36">
        <v>0</v>
      </c>
      <c r="DI636" s="36">
        <v>0</v>
      </c>
      <c r="DJ636" s="36">
        <v>0</v>
      </c>
      <c r="DK636" s="36">
        <v>0</v>
      </c>
      <c r="DL636" s="36">
        <v>0</v>
      </c>
      <c r="DM636" s="36">
        <v>0</v>
      </c>
      <c r="DN636" s="36">
        <v>0</v>
      </c>
      <c r="DO636" s="36">
        <v>0</v>
      </c>
      <c r="DP636" s="36">
        <v>0</v>
      </c>
      <c r="DQ636" s="36">
        <v>0</v>
      </c>
      <c r="DR636" s="36">
        <v>0</v>
      </c>
      <c r="DS636" s="36">
        <v>0</v>
      </c>
      <c r="DT636" s="36">
        <v>0</v>
      </c>
      <c r="DU636" s="36">
        <v>0</v>
      </c>
      <c r="DV636" s="36">
        <v>0</v>
      </c>
      <c r="DW636" s="36">
        <v>0</v>
      </c>
      <c r="DX636" s="36">
        <v>0</v>
      </c>
      <c r="DY636" s="36">
        <v>0</v>
      </c>
      <c r="DZ636" s="36">
        <v>0</v>
      </c>
      <c r="EA636" s="36">
        <v>0</v>
      </c>
      <c r="EB636" s="36">
        <v>0</v>
      </c>
      <c r="EC636" s="36">
        <v>0</v>
      </c>
      <c r="ED636" s="36">
        <v>0</v>
      </c>
      <c r="EE636" s="36">
        <v>0</v>
      </c>
      <c r="EF636" s="36">
        <v>0</v>
      </c>
      <c r="EG636" s="36">
        <v>0</v>
      </c>
      <c r="EH636" s="36">
        <v>0</v>
      </c>
      <c r="EI636" s="36">
        <v>0</v>
      </c>
      <c r="EJ636" s="36">
        <v>0</v>
      </c>
      <c r="EK636" s="36">
        <v>0</v>
      </c>
      <c r="EL636" s="36">
        <v>0</v>
      </c>
      <c r="EM636" s="36">
        <v>0</v>
      </c>
      <c r="EN636" s="36">
        <v>0</v>
      </c>
      <c r="EO636" s="36">
        <v>0</v>
      </c>
      <c r="EP636" s="36">
        <v>0</v>
      </c>
      <c r="EQ636" s="36">
        <v>0</v>
      </c>
      <c r="ER636" s="36">
        <v>0</v>
      </c>
      <c r="ES636" s="36">
        <v>0</v>
      </c>
      <c r="ET636" s="36">
        <v>0</v>
      </c>
      <c r="EU636" s="36">
        <v>0</v>
      </c>
      <c r="EV636" s="36">
        <v>0</v>
      </c>
      <c r="EW636" s="36">
        <v>0</v>
      </c>
      <c r="EX636" s="36">
        <v>0</v>
      </c>
      <c r="EY636" s="36">
        <v>0</v>
      </c>
      <c r="EZ636" s="36">
        <v>0</v>
      </c>
      <c r="FA636" s="36">
        <v>0</v>
      </c>
      <c r="FB636" s="36">
        <v>0</v>
      </c>
      <c r="FC636" s="36">
        <v>0</v>
      </c>
      <c r="FD636" s="36">
        <v>0</v>
      </c>
      <c r="FE636" s="36">
        <v>0</v>
      </c>
      <c r="FF636" s="36">
        <v>0</v>
      </c>
      <c r="FG636" s="36">
        <v>0</v>
      </c>
      <c r="FH636" s="36">
        <v>0</v>
      </c>
      <c r="FI636" s="36">
        <v>0</v>
      </c>
      <c r="FJ636" s="36">
        <v>0</v>
      </c>
      <c r="FK636" s="36">
        <v>0</v>
      </c>
      <c r="FL636" s="36">
        <v>0</v>
      </c>
      <c r="FM636" s="36">
        <v>0</v>
      </c>
      <c r="FN636" s="36">
        <v>0</v>
      </c>
      <c r="FO636" s="36">
        <v>0</v>
      </c>
      <c r="FP636" s="36">
        <v>0</v>
      </c>
      <c r="FQ636" s="36">
        <v>855615</v>
      </c>
      <c r="FR636" s="36">
        <v>0</v>
      </c>
      <c r="FS636" s="37"/>
      <c r="FT636" s="39">
        <f t="shared" si="327"/>
        <v>100414</v>
      </c>
      <c r="FU636" s="39">
        <f t="shared" si="328"/>
        <v>1054</v>
      </c>
      <c r="FV636" s="39">
        <f t="shared" si="329"/>
        <v>0</v>
      </c>
      <c r="FW636" s="39">
        <f t="shared" si="330"/>
        <v>3410278</v>
      </c>
      <c r="FX636" s="39">
        <f t="shared" si="331"/>
        <v>0</v>
      </c>
      <c r="FY636" s="39">
        <f t="shared" si="332"/>
        <v>71162</v>
      </c>
      <c r="FZ636" s="39">
        <f t="shared" si="333"/>
        <v>0</v>
      </c>
      <c r="GA636" s="39">
        <f t="shared" si="334"/>
        <v>134340</v>
      </c>
      <c r="GB636" s="39">
        <f t="shared" si="335"/>
        <v>785989</v>
      </c>
      <c r="GC636" s="39">
        <f t="shared" si="336"/>
        <v>0</v>
      </c>
      <c r="GD636" s="39">
        <f t="shared" si="337"/>
        <v>0</v>
      </c>
      <c r="GE636" s="39">
        <f t="shared" si="338"/>
        <v>0</v>
      </c>
      <c r="GF636" s="39">
        <f t="shared" si="325"/>
        <v>0</v>
      </c>
      <c r="GG636" s="39"/>
      <c r="GH636" s="39">
        <f t="shared" si="339"/>
        <v>0</v>
      </c>
      <c r="GI636" s="39">
        <f t="shared" si="340"/>
        <v>0</v>
      </c>
      <c r="GJ636" s="39">
        <f t="shared" si="326"/>
        <v>4503237</v>
      </c>
      <c r="GK636" s="39"/>
      <c r="GL636" s="39">
        <f t="shared" si="341"/>
        <v>0</v>
      </c>
      <c r="GM636" s="39"/>
      <c r="GN636" s="39">
        <f t="shared" si="324"/>
        <v>0</v>
      </c>
      <c r="GO636" s="40">
        <f t="shared" si="342"/>
        <v>855615</v>
      </c>
      <c r="GP636" s="40">
        <f t="shared" si="343"/>
        <v>5358852</v>
      </c>
      <c r="GQ636" s="40">
        <f t="shared" si="344"/>
        <v>5358852</v>
      </c>
      <c r="GR636" s="39" t="str">
        <f>IFERROR(VLOOKUP(CONCATENATE(C636,R636,S636),'Clientes Afectados'!$L$4:$M$249,2,0),"NO")</f>
        <v>NO</v>
      </c>
      <c r="GS636" s="64">
        <f t="shared" si="323"/>
        <v>32</v>
      </c>
      <c r="GT636" s="39" t="e">
        <f>+IF(GS636&gt;#REF!,"SI","NO")</f>
        <v>#REF!</v>
      </c>
    </row>
    <row r="637" spans="1:202" x14ac:dyDescent="0.25">
      <c r="A637" s="35">
        <v>42614</v>
      </c>
      <c r="B637" s="36">
        <v>1594986</v>
      </c>
      <c r="C637" s="36">
        <v>532986</v>
      </c>
      <c r="D637" s="36">
        <v>532986</v>
      </c>
      <c r="E637" s="37" t="s">
        <v>343</v>
      </c>
      <c r="F637" s="37" t="s">
        <v>258</v>
      </c>
      <c r="G637" s="37" t="s">
        <v>313</v>
      </c>
      <c r="H637" s="85" t="s">
        <v>231</v>
      </c>
      <c r="I637" s="37" t="s">
        <v>262</v>
      </c>
      <c r="J637" s="37" t="s">
        <v>233</v>
      </c>
      <c r="K637" s="37" t="s">
        <v>234</v>
      </c>
      <c r="L637" s="37" t="s">
        <v>235</v>
      </c>
      <c r="M637" s="37" t="s">
        <v>245</v>
      </c>
      <c r="N637" s="37" t="s">
        <v>246</v>
      </c>
      <c r="O637" s="37" t="s">
        <v>246</v>
      </c>
      <c r="P637" s="37" t="s">
        <v>239</v>
      </c>
      <c r="Q637" s="37" t="s">
        <v>240</v>
      </c>
      <c r="R637" s="38">
        <v>42586</v>
      </c>
      <c r="S637" s="38">
        <v>42618</v>
      </c>
      <c r="T637" s="38">
        <v>42620</v>
      </c>
      <c r="U637" s="36">
        <v>182068149</v>
      </c>
      <c r="V637" s="36">
        <v>115100</v>
      </c>
      <c r="W637" s="36">
        <v>0</v>
      </c>
      <c r="X637" s="36">
        <v>37458</v>
      </c>
      <c r="Y637" s="36">
        <v>0</v>
      </c>
      <c r="Z637" s="36">
        <v>0</v>
      </c>
      <c r="AA637" s="36">
        <v>0</v>
      </c>
      <c r="AB637" s="36">
        <v>0</v>
      </c>
      <c r="AC637" s="36">
        <v>0</v>
      </c>
      <c r="AD637" s="36">
        <v>299</v>
      </c>
      <c r="AE637" s="36">
        <v>321</v>
      </c>
      <c r="AF637" s="36">
        <v>226</v>
      </c>
      <c r="AG637" s="36">
        <v>226</v>
      </c>
      <c r="AH637" s="36">
        <v>64317</v>
      </c>
      <c r="AI637" s="36">
        <v>1254</v>
      </c>
      <c r="AJ637" s="36">
        <v>0</v>
      </c>
      <c r="AK637" s="36">
        <v>8158995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0</v>
      </c>
      <c r="AS637" s="36">
        <v>0</v>
      </c>
      <c r="AT637" s="36">
        <v>170252</v>
      </c>
      <c r="AU637" s="36">
        <v>0</v>
      </c>
      <c r="AV637" s="36">
        <v>0</v>
      </c>
      <c r="AW637" s="36">
        <v>0</v>
      </c>
      <c r="AX637" s="36">
        <v>0</v>
      </c>
      <c r="AY637" s="36">
        <v>197751</v>
      </c>
      <c r="AZ637" s="36">
        <v>1296833</v>
      </c>
      <c r="BA637" s="36">
        <v>0</v>
      </c>
      <c r="BB637" s="36">
        <v>0</v>
      </c>
      <c r="BC637" s="36">
        <v>0</v>
      </c>
      <c r="BD637" s="36">
        <v>0</v>
      </c>
      <c r="BE637" s="36">
        <v>0</v>
      </c>
      <c r="BF637" s="36">
        <v>0</v>
      </c>
      <c r="BG637" s="36">
        <v>0</v>
      </c>
      <c r="BH637" s="36">
        <v>0</v>
      </c>
      <c r="BI637" s="36">
        <v>0</v>
      </c>
      <c r="BJ637" s="36">
        <v>0</v>
      </c>
      <c r="BK637" s="36">
        <v>0</v>
      </c>
      <c r="BL637" s="36">
        <v>0</v>
      </c>
      <c r="BM637" s="36">
        <v>0</v>
      </c>
      <c r="BN637" s="36">
        <v>0</v>
      </c>
      <c r="BO637" s="36">
        <v>0</v>
      </c>
      <c r="BP637" s="36">
        <v>0</v>
      </c>
      <c r="BQ637" s="36">
        <v>0</v>
      </c>
      <c r="BR637" s="36">
        <v>0</v>
      </c>
      <c r="BS637" s="36">
        <v>0</v>
      </c>
      <c r="BT637" s="36">
        <v>0</v>
      </c>
      <c r="BU637" s="36">
        <v>0</v>
      </c>
      <c r="BV637" s="36">
        <v>0</v>
      </c>
      <c r="BW637" s="36">
        <v>0</v>
      </c>
      <c r="BX637" s="36">
        <v>0</v>
      </c>
      <c r="BY637" s="36">
        <v>0</v>
      </c>
      <c r="BZ637" s="36">
        <v>0</v>
      </c>
      <c r="CA637" s="36">
        <v>0</v>
      </c>
      <c r="CB637" s="36">
        <v>0</v>
      </c>
      <c r="CC637" s="36">
        <v>0</v>
      </c>
      <c r="CD637" s="36">
        <v>8310422</v>
      </c>
      <c r="CE637" s="36">
        <v>9889402</v>
      </c>
      <c r="CF637" s="36">
        <v>0</v>
      </c>
      <c r="CG637" s="36">
        <v>1578980</v>
      </c>
      <c r="CH637" s="36">
        <v>0</v>
      </c>
      <c r="CI637" s="36">
        <v>0</v>
      </c>
      <c r="CJ637" s="36">
        <v>0</v>
      </c>
      <c r="CK637" s="36">
        <v>0</v>
      </c>
      <c r="CL637" s="36">
        <v>1578980</v>
      </c>
      <c r="CM637" s="36">
        <v>-9889402</v>
      </c>
      <c r="CN637" s="36">
        <v>0</v>
      </c>
      <c r="CO637" s="36">
        <v>0</v>
      </c>
      <c r="CP637" s="36">
        <v>0</v>
      </c>
      <c r="CQ637" s="36">
        <v>0</v>
      </c>
      <c r="CR637" s="36">
        <v>0</v>
      </c>
      <c r="CS637" s="36">
        <v>0</v>
      </c>
      <c r="CT637" s="36">
        <v>0</v>
      </c>
      <c r="CU637" s="36">
        <v>0</v>
      </c>
      <c r="CV637" s="36">
        <v>0</v>
      </c>
      <c r="CW637" s="36">
        <v>0</v>
      </c>
      <c r="CX637" s="36">
        <v>0</v>
      </c>
      <c r="CY637" s="36">
        <v>0</v>
      </c>
      <c r="CZ637" s="36">
        <v>0</v>
      </c>
      <c r="DA637" s="36">
        <v>0</v>
      </c>
      <c r="DB637" s="36">
        <v>0</v>
      </c>
      <c r="DC637" s="36">
        <v>0</v>
      </c>
      <c r="DD637" s="36">
        <v>0</v>
      </c>
      <c r="DE637" s="36">
        <v>-9889402</v>
      </c>
      <c r="DF637" s="36">
        <v>0</v>
      </c>
      <c r="DG637" s="36">
        <v>0</v>
      </c>
      <c r="DH637" s="36">
        <v>0</v>
      </c>
      <c r="DI637" s="36">
        <v>0</v>
      </c>
      <c r="DJ637" s="36">
        <v>0</v>
      </c>
      <c r="DK637" s="36">
        <v>0</v>
      </c>
      <c r="DL637" s="36">
        <v>0</v>
      </c>
      <c r="DM637" s="36">
        <v>0</v>
      </c>
      <c r="DN637" s="36">
        <v>0</v>
      </c>
      <c r="DO637" s="36">
        <v>0</v>
      </c>
      <c r="DP637" s="36">
        <v>0</v>
      </c>
      <c r="DQ637" s="36">
        <v>0</v>
      </c>
      <c r="DR637" s="36">
        <v>0</v>
      </c>
      <c r="DS637" s="36">
        <v>0</v>
      </c>
      <c r="DT637" s="36">
        <v>0</v>
      </c>
      <c r="DU637" s="36">
        <v>0</v>
      </c>
      <c r="DV637" s="36">
        <v>0</v>
      </c>
      <c r="DW637" s="36">
        <v>0</v>
      </c>
      <c r="DX637" s="36">
        <v>0</v>
      </c>
      <c r="DY637" s="36">
        <v>0</v>
      </c>
      <c r="DZ637" s="36">
        <v>0</v>
      </c>
      <c r="EA637" s="36">
        <v>0</v>
      </c>
      <c r="EB637" s="36">
        <v>0</v>
      </c>
      <c r="EC637" s="36">
        <v>0</v>
      </c>
      <c r="ED637" s="36">
        <v>0</v>
      </c>
      <c r="EE637" s="36">
        <v>0</v>
      </c>
      <c r="EF637" s="36">
        <v>0</v>
      </c>
      <c r="EG637" s="36">
        <v>0</v>
      </c>
      <c r="EH637" s="36">
        <v>0</v>
      </c>
      <c r="EI637" s="36">
        <v>0</v>
      </c>
      <c r="EJ637" s="36">
        <v>0</v>
      </c>
      <c r="EK637" s="36">
        <v>0</v>
      </c>
      <c r="EL637" s="36">
        <v>0</v>
      </c>
      <c r="EM637" s="36">
        <v>0</v>
      </c>
      <c r="EN637" s="36">
        <v>0</v>
      </c>
      <c r="EO637" s="36">
        <v>0</v>
      </c>
      <c r="EP637" s="36">
        <v>0</v>
      </c>
      <c r="EQ637" s="36">
        <v>0</v>
      </c>
      <c r="ER637" s="36">
        <v>0</v>
      </c>
      <c r="ES637" s="36">
        <v>0</v>
      </c>
      <c r="ET637" s="36">
        <v>0</v>
      </c>
      <c r="EU637" s="36">
        <v>0</v>
      </c>
      <c r="EV637" s="36">
        <v>0</v>
      </c>
      <c r="EW637" s="36">
        <v>0</v>
      </c>
      <c r="EX637" s="36">
        <v>0</v>
      </c>
      <c r="EY637" s="36">
        <v>0</v>
      </c>
      <c r="EZ637" s="36">
        <v>0</v>
      </c>
      <c r="FA637" s="36">
        <v>0</v>
      </c>
      <c r="FB637" s="36">
        <v>0</v>
      </c>
      <c r="FC637" s="36">
        <v>0</v>
      </c>
      <c r="FD637" s="36">
        <v>0</v>
      </c>
      <c r="FE637" s="36">
        <v>0</v>
      </c>
      <c r="FF637" s="36">
        <v>0</v>
      </c>
      <c r="FG637" s="36">
        <v>0</v>
      </c>
      <c r="FH637" s="36">
        <v>0</v>
      </c>
      <c r="FI637" s="36">
        <v>0</v>
      </c>
      <c r="FJ637" s="36">
        <v>0</v>
      </c>
      <c r="FK637" s="36">
        <v>0</v>
      </c>
      <c r="FL637" s="36">
        <v>0</v>
      </c>
      <c r="FM637" s="36">
        <v>0</v>
      </c>
      <c r="FN637" s="36">
        <v>0</v>
      </c>
      <c r="FO637" s="36">
        <v>0</v>
      </c>
      <c r="FP637" s="36">
        <v>0</v>
      </c>
      <c r="FQ637" s="36">
        <v>1578980</v>
      </c>
      <c r="FR637" s="36">
        <v>0</v>
      </c>
      <c r="FS637" s="37"/>
      <c r="FT637" s="39">
        <f t="shared" si="327"/>
        <v>54048</v>
      </c>
      <c r="FU637" s="39">
        <f t="shared" si="328"/>
        <v>1054</v>
      </c>
      <c r="FV637" s="39">
        <f t="shared" si="329"/>
        <v>0</v>
      </c>
      <c r="FW637" s="39">
        <f t="shared" si="330"/>
        <v>6856298</v>
      </c>
      <c r="FX637" s="39">
        <f t="shared" si="331"/>
        <v>0</v>
      </c>
      <c r="FY637" s="39">
        <f t="shared" si="332"/>
        <v>143069</v>
      </c>
      <c r="FZ637" s="39">
        <f t="shared" si="333"/>
        <v>0</v>
      </c>
      <c r="GA637" s="39">
        <f t="shared" si="334"/>
        <v>166177</v>
      </c>
      <c r="GB637" s="39">
        <f t="shared" si="335"/>
        <v>1089776</v>
      </c>
      <c r="GC637" s="39">
        <f t="shared" si="336"/>
        <v>0</v>
      </c>
      <c r="GD637" s="39">
        <f t="shared" si="337"/>
        <v>0</v>
      </c>
      <c r="GE637" s="39">
        <f t="shared" si="338"/>
        <v>0</v>
      </c>
      <c r="GF637" s="39">
        <f t="shared" si="325"/>
        <v>0</v>
      </c>
      <c r="GG637" s="39"/>
      <c r="GH637" s="39">
        <f t="shared" si="339"/>
        <v>0</v>
      </c>
      <c r="GI637" s="39">
        <f t="shared" si="340"/>
        <v>0</v>
      </c>
      <c r="GJ637" s="39">
        <f t="shared" si="326"/>
        <v>8310422</v>
      </c>
      <c r="GK637" s="39"/>
      <c r="GL637" s="39">
        <f t="shared" si="341"/>
        <v>0</v>
      </c>
      <c r="GM637" s="39"/>
      <c r="GN637" s="39">
        <f t="shared" si="324"/>
        <v>0</v>
      </c>
      <c r="GO637" s="40">
        <f t="shared" si="342"/>
        <v>1578980</v>
      </c>
      <c r="GP637" s="40">
        <f t="shared" si="343"/>
        <v>9889402</v>
      </c>
      <c r="GQ637" s="40">
        <f t="shared" si="344"/>
        <v>9889402</v>
      </c>
      <c r="GR637" s="39" t="str">
        <f>IFERROR(VLOOKUP(CONCATENATE(C637,R637,S637),'Clientes Afectados'!$L$4:$M$249,2,0),"NO")</f>
        <v>NO</v>
      </c>
      <c r="GS637" s="64">
        <f t="shared" si="323"/>
        <v>32</v>
      </c>
      <c r="GT637" s="39" t="e">
        <f>+IF(GS637&gt;#REF!,"SI","NO")</f>
        <v>#REF!</v>
      </c>
    </row>
    <row r="638" spans="1:202" x14ac:dyDescent="0.25">
      <c r="A638" s="35">
        <v>42614</v>
      </c>
      <c r="B638" s="36">
        <v>1594986</v>
      </c>
      <c r="C638" s="36">
        <v>532990</v>
      </c>
      <c r="D638" s="36">
        <v>532990</v>
      </c>
      <c r="E638" s="37" t="s">
        <v>344</v>
      </c>
      <c r="F638" s="37" t="s">
        <v>229</v>
      </c>
      <c r="G638" s="37" t="s">
        <v>315</v>
      </c>
      <c r="H638" s="85" t="s">
        <v>231</v>
      </c>
      <c r="I638" s="37" t="s">
        <v>232</v>
      </c>
      <c r="J638" s="37" t="s">
        <v>233</v>
      </c>
      <c r="K638" s="37" t="s">
        <v>234</v>
      </c>
      <c r="L638" s="37" t="s">
        <v>235</v>
      </c>
      <c r="M638" s="37" t="s">
        <v>236</v>
      </c>
      <c r="N638" s="37" t="s">
        <v>316</v>
      </c>
      <c r="O638" s="37" t="s">
        <v>316</v>
      </c>
      <c r="P638" s="37" t="s">
        <v>239</v>
      </c>
      <c r="Q638" s="37" t="s">
        <v>240</v>
      </c>
      <c r="R638" s="38">
        <v>42586</v>
      </c>
      <c r="S638" s="38">
        <v>42618</v>
      </c>
      <c r="T638" s="38">
        <v>42620</v>
      </c>
      <c r="U638" s="36">
        <v>182068149</v>
      </c>
      <c r="V638" s="36">
        <v>111081</v>
      </c>
      <c r="W638" s="36">
        <v>0</v>
      </c>
      <c r="X638" s="36">
        <v>32209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293</v>
      </c>
      <c r="AE638" s="36">
        <v>328</v>
      </c>
      <c r="AF638" s="36">
        <v>293</v>
      </c>
      <c r="AG638" s="36">
        <v>293</v>
      </c>
      <c r="AH638" s="36">
        <v>119493</v>
      </c>
      <c r="AI638" s="36">
        <v>1254</v>
      </c>
      <c r="AJ638" s="36">
        <v>0</v>
      </c>
      <c r="AK638" s="36">
        <v>7874103</v>
      </c>
      <c r="AL638" s="36">
        <v>0</v>
      </c>
      <c r="AM638" s="36">
        <v>0</v>
      </c>
      <c r="AN638" s="36">
        <v>0</v>
      </c>
      <c r="AO638" s="36">
        <v>0</v>
      </c>
      <c r="AP638" s="36">
        <v>0</v>
      </c>
      <c r="AQ638" s="36">
        <v>0</v>
      </c>
      <c r="AR638" s="36">
        <v>0</v>
      </c>
      <c r="AS638" s="36">
        <v>0</v>
      </c>
      <c r="AT638" s="36">
        <v>164308</v>
      </c>
      <c r="AU638" s="36">
        <v>0</v>
      </c>
      <c r="AV638" s="36">
        <v>0</v>
      </c>
      <c r="AW638" s="36">
        <v>0</v>
      </c>
      <c r="AX638" s="36">
        <v>0</v>
      </c>
      <c r="AY638" s="36">
        <v>202063</v>
      </c>
      <c r="AZ638" s="36">
        <v>1681293</v>
      </c>
      <c r="BA638" s="36">
        <v>0</v>
      </c>
      <c r="BB638" s="36">
        <v>0</v>
      </c>
      <c r="BC638" s="36">
        <v>0</v>
      </c>
      <c r="BD638" s="36">
        <v>0</v>
      </c>
      <c r="BE638" s="36">
        <v>0</v>
      </c>
      <c r="BF638" s="36">
        <v>0</v>
      </c>
      <c r="BG638" s="36">
        <v>0</v>
      </c>
      <c r="BH638" s="36">
        <v>0</v>
      </c>
      <c r="BI638" s="36">
        <v>0</v>
      </c>
      <c r="BJ638" s="36">
        <v>0</v>
      </c>
      <c r="BK638" s="36">
        <v>0</v>
      </c>
      <c r="BL638" s="36">
        <v>0</v>
      </c>
      <c r="BM638" s="36">
        <v>0</v>
      </c>
      <c r="BN638" s="36">
        <v>0</v>
      </c>
      <c r="BO638" s="36">
        <v>0</v>
      </c>
      <c r="BP638" s="36">
        <v>0</v>
      </c>
      <c r="BQ638" s="36">
        <v>0</v>
      </c>
      <c r="BR638" s="36">
        <v>0</v>
      </c>
      <c r="BS638" s="36">
        <v>0</v>
      </c>
      <c r="BT638" s="36">
        <v>0</v>
      </c>
      <c r="BU638" s="36">
        <v>0</v>
      </c>
      <c r="BV638" s="36">
        <v>0</v>
      </c>
      <c r="BW638" s="36">
        <v>0</v>
      </c>
      <c r="BX638" s="36">
        <v>0</v>
      </c>
      <c r="BY638" s="36">
        <v>0</v>
      </c>
      <c r="BZ638" s="36">
        <v>0</v>
      </c>
      <c r="CA638" s="36">
        <v>0</v>
      </c>
      <c r="CB638" s="36">
        <v>0</v>
      </c>
      <c r="CC638" s="36">
        <v>0</v>
      </c>
      <c r="CD638" s="36">
        <v>8439087</v>
      </c>
      <c r="CE638" s="36">
        <v>10042514</v>
      </c>
      <c r="CF638" s="36">
        <v>0</v>
      </c>
      <c r="CG638" s="36">
        <v>1603427</v>
      </c>
      <c r="CH638" s="36">
        <v>0</v>
      </c>
      <c r="CI638" s="36">
        <v>0</v>
      </c>
      <c r="CJ638" s="36">
        <v>0</v>
      </c>
      <c r="CK638" s="36">
        <v>0</v>
      </c>
      <c r="CL638" s="36">
        <v>1603427</v>
      </c>
      <c r="CM638" s="36">
        <v>-10042514</v>
      </c>
      <c r="CN638" s="36">
        <v>0</v>
      </c>
      <c r="CO638" s="36">
        <v>0</v>
      </c>
      <c r="CP638" s="36">
        <v>0</v>
      </c>
      <c r="CQ638" s="36">
        <v>0</v>
      </c>
      <c r="CR638" s="36">
        <v>0</v>
      </c>
      <c r="CS638" s="36">
        <v>0</v>
      </c>
      <c r="CT638" s="36">
        <v>0</v>
      </c>
      <c r="CU638" s="36">
        <v>0</v>
      </c>
      <c r="CV638" s="36">
        <v>0</v>
      </c>
      <c r="CW638" s="36">
        <v>0</v>
      </c>
      <c r="CX638" s="36">
        <v>0</v>
      </c>
      <c r="CY638" s="36">
        <v>0</v>
      </c>
      <c r="CZ638" s="36">
        <v>0</v>
      </c>
      <c r="DA638" s="36">
        <v>0</v>
      </c>
      <c r="DB638" s="36">
        <v>0</v>
      </c>
      <c r="DC638" s="36">
        <v>0</v>
      </c>
      <c r="DD638" s="36">
        <v>0</v>
      </c>
      <c r="DE638" s="36">
        <v>-10042514</v>
      </c>
      <c r="DF638" s="36">
        <v>0</v>
      </c>
      <c r="DG638" s="36">
        <v>0</v>
      </c>
      <c r="DH638" s="36">
        <v>0</v>
      </c>
      <c r="DI638" s="36">
        <v>0</v>
      </c>
      <c r="DJ638" s="36">
        <v>0</v>
      </c>
      <c r="DK638" s="36">
        <v>0</v>
      </c>
      <c r="DL638" s="36">
        <v>0</v>
      </c>
      <c r="DM638" s="36">
        <v>0</v>
      </c>
      <c r="DN638" s="36">
        <v>0</v>
      </c>
      <c r="DO638" s="36">
        <v>0</v>
      </c>
      <c r="DP638" s="36">
        <v>0</v>
      </c>
      <c r="DQ638" s="36">
        <v>0</v>
      </c>
      <c r="DR638" s="36">
        <v>0</v>
      </c>
      <c r="DS638" s="36">
        <v>0</v>
      </c>
      <c r="DT638" s="36">
        <v>0</v>
      </c>
      <c r="DU638" s="36">
        <v>0</v>
      </c>
      <c r="DV638" s="36">
        <v>0</v>
      </c>
      <c r="DW638" s="36">
        <v>0</v>
      </c>
      <c r="DX638" s="36">
        <v>0</v>
      </c>
      <c r="DY638" s="36">
        <v>0</v>
      </c>
      <c r="DZ638" s="36">
        <v>0</v>
      </c>
      <c r="EA638" s="36">
        <v>0</v>
      </c>
      <c r="EB638" s="36">
        <v>0</v>
      </c>
      <c r="EC638" s="36">
        <v>0</v>
      </c>
      <c r="ED638" s="36">
        <v>0</v>
      </c>
      <c r="EE638" s="36">
        <v>0</v>
      </c>
      <c r="EF638" s="36">
        <v>0</v>
      </c>
      <c r="EG638" s="36">
        <v>0</v>
      </c>
      <c r="EH638" s="36">
        <v>0</v>
      </c>
      <c r="EI638" s="36">
        <v>0</v>
      </c>
      <c r="EJ638" s="36">
        <v>0</v>
      </c>
      <c r="EK638" s="36">
        <v>0</v>
      </c>
      <c r="EL638" s="36">
        <v>0</v>
      </c>
      <c r="EM638" s="36">
        <v>0</v>
      </c>
      <c r="EN638" s="36">
        <v>0</v>
      </c>
      <c r="EO638" s="36">
        <v>0</v>
      </c>
      <c r="EP638" s="36">
        <v>0</v>
      </c>
      <c r="EQ638" s="36">
        <v>0</v>
      </c>
      <c r="ER638" s="36">
        <v>0</v>
      </c>
      <c r="ES638" s="36">
        <v>0</v>
      </c>
      <c r="ET638" s="36">
        <v>0</v>
      </c>
      <c r="EU638" s="36">
        <v>0</v>
      </c>
      <c r="EV638" s="36">
        <v>0</v>
      </c>
      <c r="EW638" s="36">
        <v>0</v>
      </c>
      <c r="EX638" s="36">
        <v>0</v>
      </c>
      <c r="EY638" s="36">
        <v>0</v>
      </c>
      <c r="EZ638" s="36">
        <v>0</v>
      </c>
      <c r="FA638" s="36">
        <v>0</v>
      </c>
      <c r="FB638" s="36">
        <v>0</v>
      </c>
      <c r="FC638" s="36">
        <v>0</v>
      </c>
      <c r="FD638" s="36">
        <v>0</v>
      </c>
      <c r="FE638" s="36">
        <v>0</v>
      </c>
      <c r="FF638" s="36">
        <v>0</v>
      </c>
      <c r="FG638" s="36">
        <v>0</v>
      </c>
      <c r="FH638" s="36">
        <v>0</v>
      </c>
      <c r="FI638" s="36">
        <v>0</v>
      </c>
      <c r="FJ638" s="36">
        <v>0</v>
      </c>
      <c r="FK638" s="36">
        <v>0</v>
      </c>
      <c r="FL638" s="36">
        <v>0</v>
      </c>
      <c r="FM638" s="36">
        <v>0</v>
      </c>
      <c r="FN638" s="36">
        <v>0</v>
      </c>
      <c r="FO638" s="36">
        <v>0</v>
      </c>
      <c r="FP638" s="36">
        <v>0</v>
      </c>
      <c r="FQ638" s="36">
        <v>1603427</v>
      </c>
      <c r="FR638" s="36">
        <v>0</v>
      </c>
      <c r="FS638" s="37"/>
      <c r="FT638" s="39">
        <f t="shared" si="327"/>
        <v>100414</v>
      </c>
      <c r="FU638" s="39">
        <f t="shared" si="328"/>
        <v>1054</v>
      </c>
      <c r="FV638" s="39">
        <f t="shared" si="329"/>
        <v>0</v>
      </c>
      <c r="FW638" s="39">
        <f t="shared" si="330"/>
        <v>6616893</v>
      </c>
      <c r="FX638" s="39">
        <f t="shared" si="331"/>
        <v>0</v>
      </c>
      <c r="FY638" s="39">
        <f t="shared" si="332"/>
        <v>138074</v>
      </c>
      <c r="FZ638" s="39">
        <f t="shared" si="333"/>
        <v>0</v>
      </c>
      <c r="GA638" s="39">
        <f t="shared" si="334"/>
        <v>169801</v>
      </c>
      <c r="GB638" s="39">
        <f t="shared" si="335"/>
        <v>1412851</v>
      </c>
      <c r="GC638" s="39">
        <f t="shared" si="336"/>
        <v>0</v>
      </c>
      <c r="GD638" s="39">
        <f t="shared" si="337"/>
        <v>0</v>
      </c>
      <c r="GE638" s="39">
        <f t="shared" si="338"/>
        <v>0</v>
      </c>
      <c r="GF638" s="39">
        <f t="shared" si="325"/>
        <v>0</v>
      </c>
      <c r="GG638" s="39"/>
      <c r="GH638" s="39">
        <f t="shared" si="339"/>
        <v>0</v>
      </c>
      <c r="GI638" s="39">
        <f t="shared" si="340"/>
        <v>0</v>
      </c>
      <c r="GJ638" s="39">
        <f t="shared" si="326"/>
        <v>8439087</v>
      </c>
      <c r="GK638" s="39"/>
      <c r="GL638" s="39">
        <f t="shared" si="341"/>
        <v>0</v>
      </c>
      <c r="GM638" s="39"/>
      <c r="GN638" s="39">
        <f t="shared" si="324"/>
        <v>0</v>
      </c>
      <c r="GO638" s="40">
        <f t="shared" si="342"/>
        <v>1603427</v>
      </c>
      <c r="GP638" s="40">
        <f t="shared" si="343"/>
        <v>10042514</v>
      </c>
      <c r="GQ638" s="40">
        <f t="shared" si="344"/>
        <v>10042514</v>
      </c>
      <c r="GR638" s="39" t="str">
        <f>IFERROR(VLOOKUP(CONCATENATE(C638,R638,S638),'Clientes Afectados'!$L$4:$M$249,2,0),"NO")</f>
        <v>NO</v>
      </c>
      <c r="GS638" s="64">
        <f t="shared" si="323"/>
        <v>32</v>
      </c>
      <c r="GT638" s="39" t="e">
        <f>+IF(GS638&gt;#REF!,"SI","NO")</f>
        <v>#REF!</v>
      </c>
    </row>
    <row r="639" spans="1:202" x14ac:dyDescent="0.25">
      <c r="A639" s="35">
        <v>42614</v>
      </c>
      <c r="B639" s="36">
        <v>1594986</v>
      </c>
      <c r="C639" s="36">
        <v>532998</v>
      </c>
      <c r="D639" s="36">
        <v>532998</v>
      </c>
      <c r="E639" s="37" t="s">
        <v>228</v>
      </c>
      <c r="F639" s="37" t="s">
        <v>229</v>
      </c>
      <c r="G639" s="37" t="s">
        <v>230</v>
      </c>
      <c r="H639" s="85" t="s">
        <v>231</v>
      </c>
      <c r="I639" s="37" t="s">
        <v>244</v>
      </c>
      <c r="J639" s="37" t="s">
        <v>233</v>
      </c>
      <c r="K639" s="37" t="s">
        <v>234</v>
      </c>
      <c r="L639" s="37" t="s">
        <v>235</v>
      </c>
      <c r="M639" s="37" t="s">
        <v>236</v>
      </c>
      <c r="N639" s="37" t="s">
        <v>237</v>
      </c>
      <c r="O639" s="37" t="s">
        <v>306</v>
      </c>
      <c r="P639" s="37" t="s">
        <v>239</v>
      </c>
      <c r="Q639" s="37" t="s">
        <v>240</v>
      </c>
      <c r="R639" s="38">
        <v>42586</v>
      </c>
      <c r="S639" s="38">
        <v>42618</v>
      </c>
      <c r="T639" s="38">
        <v>42620</v>
      </c>
      <c r="U639" s="36">
        <v>182068149</v>
      </c>
      <c r="V639" s="36">
        <v>0</v>
      </c>
      <c r="W639" s="36">
        <v>0</v>
      </c>
      <c r="X639" s="36">
        <v>0</v>
      </c>
      <c r="Y639" s="36">
        <v>0</v>
      </c>
      <c r="Z639" s="36">
        <v>0</v>
      </c>
      <c r="AA639" s="36">
        <v>0</v>
      </c>
      <c r="AB639" s="36">
        <v>0</v>
      </c>
      <c r="AC639" s="36">
        <v>20869</v>
      </c>
      <c r="AD639" s="36">
        <v>0</v>
      </c>
      <c r="AE639" s="36">
        <v>0</v>
      </c>
      <c r="AF639" s="36">
        <v>0</v>
      </c>
      <c r="AG639" s="36">
        <v>0</v>
      </c>
      <c r="AH639" s="36">
        <v>144706</v>
      </c>
      <c r="AI639" s="36">
        <v>1254</v>
      </c>
      <c r="AJ639" s="36">
        <v>0</v>
      </c>
      <c r="AK639" s="36">
        <v>1479322</v>
      </c>
      <c r="AL639" s="36">
        <v>0</v>
      </c>
      <c r="AM639" s="36">
        <v>0</v>
      </c>
      <c r="AN639" s="36">
        <v>0</v>
      </c>
      <c r="AO639" s="36">
        <v>0</v>
      </c>
      <c r="AP639" s="36">
        <v>0</v>
      </c>
      <c r="AQ639" s="36">
        <v>0</v>
      </c>
      <c r="AR639" s="36">
        <v>0</v>
      </c>
      <c r="AS639" s="36">
        <v>0</v>
      </c>
      <c r="AT639" s="36">
        <v>0</v>
      </c>
      <c r="AU639" s="36">
        <v>0</v>
      </c>
      <c r="AV639" s="36">
        <v>0</v>
      </c>
      <c r="AW639" s="36">
        <v>0</v>
      </c>
      <c r="AX639" s="36">
        <v>0</v>
      </c>
      <c r="AY639" s="36">
        <v>37887</v>
      </c>
      <c r="AZ639" s="36">
        <v>0</v>
      </c>
      <c r="BA639" s="36">
        <v>0</v>
      </c>
      <c r="BB639" s="36">
        <v>0</v>
      </c>
      <c r="BC639" s="36">
        <v>0</v>
      </c>
      <c r="BD639" s="36">
        <v>0</v>
      </c>
      <c r="BE639" s="36">
        <v>0</v>
      </c>
      <c r="BF639" s="36">
        <v>0</v>
      </c>
      <c r="BG639" s="36">
        <v>0</v>
      </c>
      <c r="BH639" s="36">
        <v>0</v>
      </c>
      <c r="BI639" s="36">
        <v>0</v>
      </c>
      <c r="BJ639" s="36">
        <v>0</v>
      </c>
      <c r="BK639" s="36">
        <v>0</v>
      </c>
      <c r="BL639" s="36">
        <v>0</v>
      </c>
      <c r="BM639" s="36">
        <v>0</v>
      </c>
      <c r="BN639" s="36">
        <v>0</v>
      </c>
      <c r="BO639" s="36">
        <v>0</v>
      </c>
      <c r="BP639" s="36">
        <v>0</v>
      </c>
      <c r="BQ639" s="36">
        <v>0</v>
      </c>
      <c r="BR639" s="36">
        <v>0</v>
      </c>
      <c r="BS639" s="36">
        <v>0</v>
      </c>
      <c r="BT639" s="36">
        <v>0</v>
      </c>
      <c r="BU639" s="36">
        <v>0</v>
      </c>
      <c r="BV639" s="36">
        <v>0</v>
      </c>
      <c r="BW639" s="36">
        <v>0</v>
      </c>
      <c r="BX639" s="36">
        <v>0</v>
      </c>
      <c r="BY639" s="36">
        <v>0</v>
      </c>
      <c r="BZ639" s="36">
        <v>0</v>
      </c>
      <c r="CA639" s="36">
        <v>0</v>
      </c>
      <c r="CB639" s="36">
        <v>0</v>
      </c>
      <c r="CC639" s="36">
        <v>0</v>
      </c>
      <c r="CD639" s="36">
        <v>1397622</v>
      </c>
      <c r="CE639" s="36">
        <v>1663170</v>
      </c>
      <c r="CF639" s="36">
        <v>0</v>
      </c>
      <c r="CG639" s="36">
        <v>265548</v>
      </c>
      <c r="CH639" s="36">
        <v>0</v>
      </c>
      <c r="CI639" s="36">
        <v>0</v>
      </c>
      <c r="CJ639" s="36">
        <v>0</v>
      </c>
      <c r="CK639" s="36">
        <v>0</v>
      </c>
      <c r="CL639" s="36">
        <v>265548</v>
      </c>
      <c r="CM639" s="36">
        <v>-1663170</v>
      </c>
      <c r="CN639" s="36">
        <v>0</v>
      </c>
      <c r="CO639" s="36">
        <v>0</v>
      </c>
      <c r="CP639" s="36">
        <v>0</v>
      </c>
      <c r="CQ639" s="36">
        <v>0</v>
      </c>
      <c r="CR639" s="36">
        <v>0</v>
      </c>
      <c r="CS639" s="36">
        <v>0</v>
      </c>
      <c r="CT639" s="36">
        <v>0</v>
      </c>
      <c r="CU639" s="36">
        <v>0</v>
      </c>
      <c r="CV639" s="36">
        <v>0</v>
      </c>
      <c r="CW639" s="36">
        <v>0</v>
      </c>
      <c r="CX639" s="36">
        <v>0</v>
      </c>
      <c r="CY639" s="36">
        <v>0</v>
      </c>
      <c r="CZ639" s="36">
        <v>0</v>
      </c>
      <c r="DA639" s="36">
        <v>0</v>
      </c>
      <c r="DB639" s="36">
        <v>0</v>
      </c>
      <c r="DC639" s="36">
        <v>0</v>
      </c>
      <c r="DD639" s="36">
        <v>0</v>
      </c>
      <c r="DE639" s="36">
        <v>-1663170</v>
      </c>
      <c r="DF639" s="36">
        <v>0</v>
      </c>
      <c r="DG639" s="36">
        <v>0</v>
      </c>
      <c r="DH639" s="36">
        <v>0</v>
      </c>
      <c r="DI639" s="36">
        <v>0</v>
      </c>
      <c r="DJ639" s="36">
        <v>0</v>
      </c>
      <c r="DK639" s="36">
        <v>0</v>
      </c>
      <c r="DL639" s="36">
        <v>0</v>
      </c>
      <c r="DM639" s="36">
        <v>0</v>
      </c>
      <c r="DN639" s="36">
        <v>0</v>
      </c>
      <c r="DO639" s="36">
        <v>0</v>
      </c>
      <c r="DP639" s="36">
        <v>0</v>
      </c>
      <c r="DQ639" s="36">
        <v>0</v>
      </c>
      <c r="DR639" s="36">
        <v>0</v>
      </c>
      <c r="DS639" s="36">
        <v>0</v>
      </c>
      <c r="DT639" s="36">
        <v>0</v>
      </c>
      <c r="DU639" s="36">
        <v>0</v>
      </c>
      <c r="DV639" s="36">
        <v>0</v>
      </c>
      <c r="DW639" s="36">
        <v>0</v>
      </c>
      <c r="DX639" s="36">
        <v>0</v>
      </c>
      <c r="DY639" s="36">
        <v>0</v>
      </c>
      <c r="DZ639" s="36">
        <v>0</v>
      </c>
      <c r="EA639" s="36">
        <v>0</v>
      </c>
      <c r="EB639" s="36">
        <v>0</v>
      </c>
      <c r="EC639" s="36">
        <v>0</v>
      </c>
      <c r="ED639" s="36">
        <v>0</v>
      </c>
      <c r="EE639" s="36">
        <v>0</v>
      </c>
      <c r="EF639" s="36">
        <v>0</v>
      </c>
      <c r="EG639" s="36">
        <v>0</v>
      </c>
      <c r="EH639" s="36">
        <v>0</v>
      </c>
      <c r="EI639" s="36">
        <v>0</v>
      </c>
      <c r="EJ639" s="36">
        <v>0</v>
      </c>
      <c r="EK639" s="36">
        <v>0</v>
      </c>
      <c r="EL639" s="36">
        <v>0</v>
      </c>
      <c r="EM639" s="36">
        <v>0</v>
      </c>
      <c r="EN639" s="36">
        <v>0</v>
      </c>
      <c r="EO639" s="36">
        <v>0</v>
      </c>
      <c r="EP639" s="36">
        <v>0</v>
      </c>
      <c r="EQ639" s="36">
        <v>0</v>
      </c>
      <c r="ER639" s="36">
        <v>0</v>
      </c>
      <c r="ES639" s="36">
        <v>0</v>
      </c>
      <c r="ET639" s="36">
        <v>0</v>
      </c>
      <c r="EU639" s="36">
        <v>0</v>
      </c>
      <c r="EV639" s="36">
        <v>0</v>
      </c>
      <c r="EW639" s="36">
        <v>0</v>
      </c>
      <c r="EX639" s="36">
        <v>0</v>
      </c>
      <c r="EY639" s="36">
        <v>0</v>
      </c>
      <c r="EZ639" s="36">
        <v>0</v>
      </c>
      <c r="FA639" s="36">
        <v>0</v>
      </c>
      <c r="FB639" s="36">
        <v>0</v>
      </c>
      <c r="FC639" s="36">
        <v>0</v>
      </c>
      <c r="FD639" s="36">
        <v>0</v>
      </c>
      <c r="FE639" s="36">
        <v>0</v>
      </c>
      <c r="FF639" s="36">
        <v>0</v>
      </c>
      <c r="FG639" s="36">
        <v>0</v>
      </c>
      <c r="FH639" s="36">
        <v>0</v>
      </c>
      <c r="FI639" s="36">
        <v>0</v>
      </c>
      <c r="FJ639" s="36">
        <v>0</v>
      </c>
      <c r="FK639" s="36">
        <v>0</v>
      </c>
      <c r="FL639" s="36">
        <v>0</v>
      </c>
      <c r="FM639" s="36">
        <v>0</v>
      </c>
      <c r="FN639" s="36">
        <v>0</v>
      </c>
      <c r="FO639" s="36">
        <v>0</v>
      </c>
      <c r="FP639" s="36">
        <v>0</v>
      </c>
      <c r="FQ639" s="36">
        <v>265548</v>
      </c>
      <c r="FR639" s="36">
        <v>0</v>
      </c>
      <c r="FS639" s="37"/>
      <c r="FT639" s="39">
        <f t="shared" si="327"/>
        <v>121602</v>
      </c>
      <c r="FU639" s="39">
        <f t="shared" si="328"/>
        <v>1054</v>
      </c>
      <c r="FV639" s="39">
        <f t="shared" si="329"/>
        <v>0</v>
      </c>
      <c r="FW639" s="39">
        <f t="shared" si="330"/>
        <v>1243128</v>
      </c>
      <c r="FX639" s="39">
        <f t="shared" si="331"/>
        <v>0</v>
      </c>
      <c r="FY639" s="39">
        <f t="shared" si="332"/>
        <v>0</v>
      </c>
      <c r="FZ639" s="39">
        <f t="shared" si="333"/>
        <v>0</v>
      </c>
      <c r="GA639" s="39">
        <f t="shared" si="334"/>
        <v>31838</v>
      </c>
      <c r="GB639" s="39">
        <f t="shared" si="335"/>
        <v>0</v>
      </c>
      <c r="GC639" s="39">
        <f t="shared" si="336"/>
        <v>0</v>
      </c>
      <c r="GD639" s="39">
        <f t="shared" si="337"/>
        <v>0</v>
      </c>
      <c r="GE639" s="39">
        <f t="shared" si="338"/>
        <v>0</v>
      </c>
      <c r="GF639" s="39">
        <f t="shared" si="325"/>
        <v>0</v>
      </c>
      <c r="GG639" s="39"/>
      <c r="GH639" s="39">
        <f t="shared" si="339"/>
        <v>0</v>
      </c>
      <c r="GI639" s="39">
        <f t="shared" si="340"/>
        <v>0</v>
      </c>
      <c r="GJ639" s="39">
        <f t="shared" si="326"/>
        <v>1397622</v>
      </c>
      <c r="GK639" s="39"/>
      <c r="GL639" s="39">
        <f t="shared" si="341"/>
        <v>0</v>
      </c>
      <c r="GM639" s="39"/>
      <c r="GN639" s="39">
        <f t="shared" si="324"/>
        <v>0</v>
      </c>
      <c r="GO639" s="40">
        <f t="shared" si="342"/>
        <v>265548</v>
      </c>
      <c r="GP639" s="40">
        <f t="shared" si="343"/>
        <v>1663170</v>
      </c>
      <c r="GQ639" s="40">
        <f t="shared" si="344"/>
        <v>1663170</v>
      </c>
      <c r="GR639" s="39" t="str">
        <f>IFERROR(VLOOKUP(CONCATENATE(C639,R639,S639),'Clientes Afectados'!$L$4:$M$249,2,0),"NO")</f>
        <v>NO</v>
      </c>
      <c r="GS639" s="64">
        <f t="shared" si="323"/>
        <v>32</v>
      </c>
      <c r="GT639" s="39" t="e">
        <f>+IF(GS639&gt;#REF!,"SI","NO")</f>
        <v>#REF!</v>
      </c>
    </row>
    <row r="640" spans="1:202" x14ac:dyDescent="0.25">
      <c r="A640" s="35">
        <v>42614</v>
      </c>
      <c r="B640" s="36">
        <v>1594986</v>
      </c>
      <c r="C640" s="36">
        <v>532999</v>
      </c>
      <c r="D640" s="36">
        <v>532999</v>
      </c>
      <c r="E640" s="37" t="s">
        <v>242</v>
      </c>
      <c r="F640" s="37" t="s">
        <v>229</v>
      </c>
      <c r="G640" s="37" t="s">
        <v>243</v>
      </c>
      <c r="H640" s="85" t="s">
        <v>231</v>
      </c>
      <c r="I640" s="37" t="s">
        <v>244</v>
      </c>
      <c r="J640" s="37" t="s">
        <v>233</v>
      </c>
      <c r="K640" s="37" t="s">
        <v>234</v>
      </c>
      <c r="L640" s="37" t="s">
        <v>235</v>
      </c>
      <c r="M640" s="37" t="s">
        <v>245</v>
      </c>
      <c r="N640" s="37" t="s">
        <v>246</v>
      </c>
      <c r="O640" s="37" t="s">
        <v>246</v>
      </c>
      <c r="P640" s="37" t="s">
        <v>239</v>
      </c>
      <c r="Q640" s="37" t="s">
        <v>240</v>
      </c>
      <c r="R640" s="38">
        <v>42586</v>
      </c>
      <c r="S640" s="38">
        <v>42618</v>
      </c>
      <c r="T640" s="38">
        <v>42620</v>
      </c>
      <c r="U640" s="36">
        <v>182068149</v>
      </c>
      <c r="V640" s="36">
        <v>13976</v>
      </c>
      <c r="W640" s="36">
        <v>0</v>
      </c>
      <c r="X640" s="36">
        <v>10342</v>
      </c>
      <c r="Y640" s="36">
        <v>0</v>
      </c>
      <c r="Z640" s="36">
        <v>0</v>
      </c>
      <c r="AA640" s="36">
        <v>0</v>
      </c>
      <c r="AB640" s="36">
        <v>0</v>
      </c>
      <c r="AC640" s="36">
        <v>0</v>
      </c>
      <c r="AD640" s="36">
        <v>23</v>
      </c>
      <c r="AE640" s="36">
        <v>27</v>
      </c>
      <c r="AF640" s="36">
        <v>23</v>
      </c>
      <c r="AG640" s="36">
        <v>23</v>
      </c>
      <c r="AH640" s="36">
        <v>81752</v>
      </c>
      <c r="AI640" s="36">
        <v>1254</v>
      </c>
      <c r="AJ640" s="36">
        <v>0</v>
      </c>
      <c r="AK640" s="36">
        <v>990705</v>
      </c>
      <c r="AL640" s="36">
        <v>0</v>
      </c>
      <c r="AM640" s="36">
        <v>0</v>
      </c>
      <c r="AN640" s="36">
        <v>0</v>
      </c>
      <c r="AO640" s="36">
        <v>0</v>
      </c>
      <c r="AP640" s="36">
        <v>0</v>
      </c>
      <c r="AQ640" s="36">
        <v>0</v>
      </c>
      <c r="AR640" s="36">
        <v>0</v>
      </c>
      <c r="AS640" s="36">
        <v>0</v>
      </c>
      <c r="AT640" s="36">
        <v>20673</v>
      </c>
      <c r="AU640" s="36">
        <v>0</v>
      </c>
      <c r="AV640" s="36">
        <v>0</v>
      </c>
      <c r="AW640" s="36">
        <v>0</v>
      </c>
      <c r="AX640" s="36">
        <v>0</v>
      </c>
      <c r="AY640" s="36">
        <v>16634</v>
      </c>
      <c r="AZ640" s="36">
        <v>131978</v>
      </c>
      <c r="BA640" s="36">
        <v>148111</v>
      </c>
      <c r="BB640" s="36">
        <v>0</v>
      </c>
      <c r="BC640" s="36">
        <v>0</v>
      </c>
      <c r="BD640" s="36">
        <v>0</v>
      </c>
      <c r="BE640" s="36">
        <v>0</v>
      </c>
      <c r="BF640" s="36">
        <v>0</v>
      </c>
      <c r="BG640" s="36">
        <v>0</v>
      </c>
      <c r="BH640" s="36">
        <v>0</v>
      </c>
      <c r="BI640" s="36">
        <v>0</v>
      </c>
      <c r="BJ640" s="36">
        <v>0</v>
      </c>
      <c r="BK640" s="36">
        <v>0</v>
      </c>
      <c r="BL640" s="36">
        <v>0</v>
      </c>
      <c r="BM640" s="36">
        <v>0</v>
      </c>
      <c r="BN640" s="36">
        <v>0</v>
      </c>
      <c r="BO640" s="36">
        <v>0</v>
      </c>
      <c r="BP640" s="36">
        <v>0</v>
      </c>
      <c r="BQ640" s="36">
        <v>0</v>
      </c>
      <c r="BR640" s="36">
        <v>0</v>
      </c>
      <c r="BS640" s="36">
        <v>0</v>
      </c>
      <c r="BT640" s="36">
        <v>0</v>
      </c>
      <c r="BU640" s="36">
        <v>0</v>
      </c>
      <c r="BV640" s="36">
        <v>0</v>
      </c>
      <c r="BW640" s="36">
        <v>0</v>
      </c>
      <c r="BX640" s="36">
        <v>0</v>
      </c>
      <c r="BY640" s="36">
        <v>0</v>
      </c>
      <c r="BZ640" s="36">
        <v>0</v>
      </c>
      <c r="CA640" s="36">
        <v>0</v>
      </c>
      <c r="CB640" s="36">
        <v>0</v>
      </c>
      <c r="CC640" s="36">
        <v>0</v>
      </c>
      <c r="CD640" s="36">
        <v>1168997</v>
      </c>
      <c r="CE640" s="36">
        <v>1391106</v>
      </c>
      <c r="CF640" s="36">
        <v>0</v>
      </c>
      <c r="CG640" s="36">
        <v>222109</v>
      </c>
      <c r="CH640" s="36">
        <v>0</v>
      </c>
      <c r="CI640" s="36">
        <v>0</v>
      </c>
      <c r="CJ640" s="36">
        <v>0</v>
      </c>
      <c r="CK640" s="36">
        <v>0</v>
      </c>
      <c r="CL640" s="36">
        <v>222109</v>
      </c>
      <c r="CM640" s="36">
        <v>-1391106</v>
      </c>
      <c r="CN640" s="36">
        <v>0</v>
      </c>
      <c r="CO640" s="36">
        <v>0</v>
      </c>
      <c r="CP640" s="36">
        <v>0</v>
      </c>
      <c r="CQ640" s="36">
        <v>0</v>
      </c>
      <c r="CR640" s="36">
        <v>0</v>
      </c>
      <c r="CS640" s="36">
        <v>0</v>
      </c>
      <c r="CT640" s="36">
        <v>0</v>
      </c>
      <c r="CU640" s="36">
        <v>0</v>
      </c>
      <c r="CV640" s="36">
        <v>0</v>
      </c>
      <c r="CW640" s="36">
        <v>0</v>
      </c>
      <c r="CX640" s="36">
        <v>0</v>
      </c>
      <c r="CY640" s="36">
        <v>0</v>
      </c>
      <c r="CZ640" s="36">
        <v>0</v>
      </c>
      <c r="DA640" s="36">
        <v>0</v>
      </c>
      <c r="DB640" s="36">
        <v>0</v>
      </c>
      <c r="DC640" s="36">
        <v>0</v>
      </c>
      <c r="DD640" s="36">
        <v>0</v>
      </c>
      <c r="DE640" s="36">
        <v>-1391106</v>
      </c>
      <c r="DF640" s="36">
        <v>0</v>
      </c>
      <c r="DG640" s="36">
        <v>0</v>
      </c>
      <c r="DH640" s="36">
        <v>0</v>
      </c>
      <c r="DI640" s="36">
        <v>0</v>
      </c>
      <c r="DJ640" s="36">
        <v>0</v>
      </c>
      <c r="DK640" s="36">
        <v>0</v>
      </c>
      <c r="DL640" s="36">
        <v>0</v>
      </c>
      <c r="DM640" s="36">
        <v>0</v>
      </c>
      <c r="DN640" s="36">
        <v>0</v>
      </c>
      <c r="DO640" s="36">
        <v>0</v>
      </c>
      <c r="DP640" s="36">
        <v>0</v>
      </c>
      <c r="DQ640" s="36">
        <v>0</v>
      </c>
      <c r="DR640" s="36">
        <v>0</v>
      </c>
      <c r="DS640" s="36">
        <v>0</v>
      </c>
      <c r="DT640" s="36">
        <v>0</v>
      </c>
      <c r="DU640" s="36">
        <v>0</v>
      </c>
      <c r="DV640" s="36">
        <v>0</v>
      </c>
      <c r="DW640" s="36">
        <v>0</v>
      </c>
      <c r="DX640" s="36">
        <v>0</v>
      </c>
      <c r="DY640" s="36">
        <v>0</v>
      </c>
      <c r="DZ640" s="36">
        <v>0</v>
      </c>
      <c r="EA640" s="36">
        <v>0</v>
      </c>
      <c r="EB640" s="36">
        <v>0</v>
      </c>
      <c r="EC640" s="36">
        <v>0</v>
      </c>
      <c r="ED640" s="36">
        <v>0</v>
      </c>
      <c r="EE640" s="36">
        <v>0</v>
      </c>
      <c r="EF640" s="36">
        <v>0</v>
      </c>
      <c r="EG640" s="36">
        <v>0</v>
      </c>
      <c r="EH640" s="36">
        <v>0</v>
      </c>
      <c r="EI640" s="36">
        <v>0</v>
      </c>
      <c r="EJ640" s="36">
        <v>0</v>
      </c>
      <c r="EK640" s="36">
        <v>0</v>
      </c>
      <c r="EL640" s="36">
        <v>0</v>
      </c>
      <c r="EM640" s="36">
        <v>0</v>
      </c>
      <c r="EN640" s="36">
        <v>0</v>
      </c>
      <c r="EO640" s="36">
        <v>0</v>
      </c>
      <c r="EP640" s="36">
        <v>0</v>
      </c>
      <c r="EQ640" s="36">
        <v>0</v>
      </c>
      <c r="ER640" s="36">
        <v>0</v>
      </c>
      <c r="ES640" s="36">
        <v>0</v>
      </c>
      <c r="ET640" s="36">
        <v>0</v>
      </c>
      <c r="EU640" s="36">
        <v>0</v>
      </c>
      <c r="EV640" s="36">
        <v>0</v>
      </c>
      <c r="EW640" s="36">
        <v>0</v>
      </c>
      <c r="EX640" s="36">
        <v>0</v>
      </c>
      <c r="EY640" s="36">
        <v>0</v>
      </c>
      <c r="EZ640" s="36">
        <v>0</v>
      </c>
      <c r="FA640" s="36">
        <v>0</v>
      </c>
      <c r="FB640" s="36">
        <v>0</v>
      </c>
      <c r="FC640" s="36">
        <v>0</v>
      </c>
      <c r="FD640" s="36">
        <v>0</v>
      </c>
      <c r="FE640" s="36">
        <v>0</v>
      </c>
      <c r="FF640" s="36">
        <v>0</v>
      </c>
      <c r="FG640" s="36">
        <v>0</v>
      </c>
      <c r="FH640" s="36">
        <v>0</v>
      </c>
      <c r="FI640" s="36">
        <v>0</v>
      </c>
      <c r="FJ640" s="36">
        <v>0</v>
      </c>
      <c r="FK640" s="36">
        <v>0</v>
      </c>
      <c r="FL640" s="36">
        <v>0</v>
      </c>
      <c r="FM640" s="36">
        <v>0</v>
      </c>
      <c r="FN640" s="36">
        <v>0</v>
      </c>
      <c r="FO640" s="36">
        <v>0</v>
      </c>
      <c r="FP640" s="36">
        <v>0</v>
      </c>
      <c r="FQ640" s="36">
        <v>222109</v>
      </c>
      <c r="FR640" s="36">
        <v>0</v>
      </c>
      <c r="FS640" s="37"/>
      <c r="FT640" s="39">
        <f t="shared" si="327"/>
        <v>68699</v>
      </c>
      <c r="FU640" s="39">
        <f t="shared" si="328"/>
        <v>1054</v>
      </c>
      <c r="FV640" s="39">
        <f t="shared" si="329"/>
        <v>0</v>
      </c>
      <c r="FW640" s="39">
        <f t="shared" si="330"/>
        <v>832525</v>
      </c>
      <c r="FX640" s="39">
        <f t="shared" si="331"/>
        <v>0</v>
      </c>
      <c r="FY640" s="39">
        <f t="shared" si="332"/>
        <v>17372</v>
      </c>
      <c r="FZ640" s="39">
        <f t="shared" si="333"/>
        <v>0</v>
      </c>
      <c r="GA640" s="39">
        <f t="shared" si="334"/>
        <v>13978</v>
      </c>
      <c r="GB640" s="39">
        <f t="shared" si="335"/>
        <v>110906</v>
      </c>
      <c r="GC640" s="39">
        <f t="shared" si="336"/>
        <v>124463</v>
      </c>
      <c r="GD640" s="39">
        <f t="shared" si="337"/>
        <v>0</v>
      </c>
      <c r="GE640" s="39">
        <f t="shared" si="338"/>
        <v>0</v>
      </c>
      <c r="GF640" s="39">
        <f t="shared" si="325"/>
        <v>0</v>
      </c>
      <c r="GG640" s="39"/>
      <c r="GH640" s="39">
        <f t="shared" si="339"/>
        <v>0</v>
      </c>
      <c r="GI640" s="39">
        <f t="shared" si="340"/>
        <v>0</v>
      </c>
      <c r="GJ640" s="39">
        <f t="shared" si="326"/>
        <v>1168997</v>
      </c>
      <c r="GK640" s="39"/>
      <c r="GL640" s="39">
        <f t="shared" si="341"/>
        <v>0</v>
      </c>
      <c r="GM640" s="39"/>
      <c r="GN640" s="39">
        <f t="shared" si="324"/>
        <v>0</v>
      </c>
      <c r="GO640" s="40">
        <f t="shared" si="342"/>
        <v>222109</v>
      </c>
      <c r="GP640" s="40">
        <f t="shared" si="343"/>
        <v>1391106</v>
      </c>
      <c r="GQ640" s="40">
        <f t="shared" si="344"/>
        <v>1391106</v>
      </c>
      <c r="GR640" s="39" t="str">
        <f>IFERROR(VLOOKUP(CONCATENATE(C640,R640,S640),'Clientes Afectados'!$L$4:$M$249,2,0),"NO")</f>
        <v>NO</v>
      </c>
      <c r="GS640" s="64">
        <f t="shared" si="323"/>
        <v>32</v>
      </c>
      <c r="GT640" s="39" t="e">
        <f>+IF(GS640&gt;#REF!,"SI","NO")</f>
        <v>#REF!</v>
      </c>
    </row>
    <row r="641" spans="1:202" x14ac:dyDescent="0.25">
      <c r="A641" s="35">
        <v>42614</v>
      </c>
      <c r="B641" s="36">
        <v>1594986</v>
      </c>
      <c r="C641" s="36">
        <v>533094</v>
      </c>
      <c r="D641" s="36">
        <v>533094</v>
      </c>
      <c r="E641" s="37" t="s">
        <v>345</v>
      </c>
      <c r="F641" s="37" t="s">
        <v>229</v>
      </c>
      <c r="G641" s="37" t="s">
        <v>318</v>
      </c>
      <c r="H641" s="85" t="s">
        <v>231</v>
      </c>
      <c r="I641" s="37" t="s">
        <v>244</v>
      </c>
      <c r="J641" s="37" t="s">
        <v>233</v>
      </c>
      <c r="K641" s="37" t="s">
        <v>234</v>
      </c>
      <c r="L641" s="37" t="s">
        <v>235</v>
      </c>
      <c r="M641" s="37" t="s">
        <v>369</v>
      </c>
      <c r="N641" s="37" t="s">
        <v>245</v>
      </c>
      <c r="O641" s="37" t="s">
        <v>245</v>
      </c>
      <c r="P641" s="37" t="s">
        <v>239</v>
      </c>
      <c r="Q641" s="37" t="s">
        <v>240</v>
      </c>
      <c r="R641" s="38">
        <v>42586</v>
      </c>
      <c r="S641" s="38">
        <v>42618</v>
      </c>
      <c r="T641" s="38">
        <v>42620</v>
      </c>
      <c r="U641" s="36">
        <v>182068149</v>
      </c>
      <c r="V641" s="36">
        <v>362550</v>
      </c>
      <c r="W641" s="36">
        <v>0</v>
      </c>
      <c r="X641" s="36">
        <v>89431</v>
      </c>
      <c r="Y641" s="36">
        <v>0</v>
      </c>
      <c r="Z641" s="36">
        <v>0</v>
      </c>
      <c r="AA641" s="36">
        <v>0</v>
      </c>
      <c r="AB641" s="36">
        <v>0</v>
      </c>
      <c r="AC641" s="36">
        <v>0</v>
      </c>
      <c r="AD641" s="36">
        <v>679</v>
      </c>
      <c r="AE641" s="36">
        <v>681</v>
      </c>
      <c r="AF641" s="36">
        <v>661</v>
      </c>
      <c r="AG641" s="36">
        <v>661</v>
      </c>
      <c r="AH641" s="36">
        <v>81752</v>
      </c>
      <c r="AI641" s="36">
        <v>1254</v>
      </c>
      <c r="AJ641" s="36">
        <v>0</v>
      </c>
      <c r="AK641" s="36">
        <v>25699770</v>
      </c>
      <c r="AL641" s="36">
        <v>0</v>
      </c>
      <c r="AM641" s="36">
        <v>0</v>
      </c>
      <c r="AN641" s="36">
        <v>0</v>
      </c>
      <c r="AO641" s="36">
        <v>0</v>
      </c>
      <c r="AP641" s="36">
        <v>0</v>
      </c>
      <c r="AQ641" s="36">
        <v>0</v>
      </c>
      <c r="AR641" s="36">
        <v>0</v>
      </c>
      <c r="AS641" s="36">
        <v>0</v>
      </c>
      <c r="AT641" s="36">
        <v>536274</v>
      </c>
      <c r="AU641" s="36">
        <v>0</v>
      </c>
      <c r="AV641" s="36">
        <v>0</v>
      </c>
      <c r="AW641" s="36">
        <v>0</v>
      </c>
      <c r="AX641" s="36">
        <v>0</v>
      </c>
      <c r="AY641" s="36">
        <v>419527</v>
      </c>
      <c r="AZ641" s="36">
        <v>3792950</v>
      </c>
      <c r="BA641" s="36">
        <v>0</v>
      </c>
      <c r="BB641" s="36">
        <v>0</v>
      </c>
      <c r="BC641" s="36">
        <v>0</v>
      </c>
      <c r="BD641" s="36">
        <v>0</v>
      </c>
      <c r="BE641" s="36">
        <v>0</v>
      </c>
      <c r="BF641" s="36">
        <v>0</v>
      </c>
      <c r="BG641" s="36">
        <v>0</v>
      </c>
      <c r="BH641" s="36">
        <v>0</v>
      </c>
      <c r="BI641" s="36">
        <v>0</v>
      </c>
      <c r="BJ641" s="36">
        <v>0</v>
      </c>
      <c r="BK641" s="36">
        <v>0</v>
      </c>
      <c r="BL641" s="36">
        <v>0</v>
      </c>
      <c r="BM641" s="36">
        <v>0</v>
      </c>
      <c r="BN641" s="36">
        <v>0</v>
      </c>
      <c r="BO641" s="36">
        <v>0</v>
      </c>
      <c r="BP641" s="36">
        <v>0</v>
      </c>
      <c r="BQ641" s="36">
        <v>0</v>
      </c>
      <c r="BR641" s="36">
        <v>0</v>
      </c>
      <c r="BS641" s="36">
        <v>0</v>
      </c>
      <c r="BT641" s="36">
        <v>0</v>
      </c>
      <c r="BU641" s="36">
        <v>0</v>
      </c>
      <c r="BV641" s="36">
        <v>0</v>
      </c>
      <c r="BW641" s="36">
        <v>0</v>
      </c>
      <c r="BX641" s="36">
        <v>0</v>
      </c>
      <c r="BY641" s="36">
        <v>0</v>
      </c>
      <c r="BZ641" s="36">
        <v>0</v>
      </c>
      <c r="CA641" s="36">
        <v>0</v>
      </c>
      <c r="CB641" s="36">
        <v>0</v>
      </c>
      <c r="CC641" s="36">
        <v>0</v>
      </c>
      <c r="CD641" s="36">
        <v>25656745</v>
      </c>
      <c r="CE641" s="36">
        <v>30531527</v>
      </c>
      <c r="CF641" s="36">
        <v>0</v>
      </c>
      <c r="CG641" s="36">
        <v>4874782</v>
      </c>
      <c r="CH641" s="36">
        <v>0</v>
      </c>
      <c r="CI641" s="36">
        <v>0</v>
      </c>
      <c r="CJ641" s="36">
        <v>0</v>
      </c>
      <c r="CK641" s="36">
        <v>0</v>
      </c>
      <c r="CL641" s="36">
        <v>4874782</v>
      </c>
      <c r="CM641" s="36">
        <v>-30531527</v>
      </c>
      <c r="CN641" s="36">
        <v>0</v>
      </c>
      <c r="CO641" s="36">
        <v>0</v>
      </c>
      <c r="CP641" s="36">
        <v>0</v>
      </c>
      <c r="CQ641" s="36">
        <v>0</v>
      </c>
      <c r="CR641" s="36">
        <v>0</v>
      </c>
      <c r="CS641" s="36">
        <v>0</v>
      </c>
      <c r="CT641" s="36">
        <v>0</v>
      </c>
      <c r="CU641" s="36">
        <v>0</v>
      </c>
      <c r="CV641" s="36">
        <v>0</v>
      </c>
      <c r="CW641" s="36">
        <v>0</v>
      </c>
      <c r="CX641" s="36">
        <v>0</v>
      </c>
      <c r="CY641" s="36">
        <v>0</v>
      </c>
      <c r="CZ641" s="36">
        <v>0</v>
      </c>
      <c r="DA641" s="36">
        <v>0</v>
      </c>
      <c r="DB641" s="36">
        <v>0</v>
      </c>
      <c r="DC641" s="36">
        <v>0</v>
      </c>
      <c r="DD641" s="36">
        <v>0</v>
      </c>
      <c r="DE641" s="36">
        <v>-30531527</v>
      </c>
      <c r="DF641" s="36">
        <v>0</v>
      </c>
      <c r="DG641" s="36">
        <v>0</v>
      </c>
      <c r="DH641" s="36">
        <v>0</v>
      </c>
      <c r="DI641" s="36">
        <v>0</v>
      </c>
      <c r="DJ641" s="36">
        <v>0</v>
      </c>
      <c r="DK641" s="36">
        <v>0</v>
      </c>
      <c r="DL641" s="36">
        <v>0</v>
      </c>
      <c r="DM641" s="36">
        <v>0</v>
      </c>
      <c r="DN641" s="36">
        <v>0</v>
      </c>
      <c r="DO641" s="36">
        <v>0</v>
      </c>
      <c r="DP641" s="36">
        <v>0</v>
      </c>
      <c r="DQ641" s="36">
        <v>0</v>
      </c>
      <c r="DR641" s="36">
        <v>0</v>
      </c>
      <c r="DS641" s="36">
        <v>0</v>
      </c>
      <c r="DT641" s="36">
        <v>0</v>
      </c>
      <c r="DU641" s="36">
        <v>0</v>
      </c>
      <c r="DV641" s="36">
        <v>0</v>
      </c>
      <c r="DW641" s="36">
        <v>0</v>
      </c>
      <c r="DX641" s="36">
        <v>0</v>
      </c>
      <c r="DY641" s="36">
        <v>0</v>
      </c>
      <c r="DZ641" s="36">
        <v>0</v>
      </c>
      <c r="EA641" s="36">
        <v>0</v>
      </c>
      <c r="EB641" s="36">
        <v>0</v>
      </c>
      <c r="EC641" s="36">
        <v>0</v>
      </c>
      <c r="ED641" s="36">
        <v>0</v>
      </c>
      <c r="EE641" s="36">
        <v>0</v>
      </c>
      <c r="EF641" s="36">
        <v>0</v>
      </c>
      <c r="EG641" s="36">
        <v>0</v>
      </c>
      <c r="EH641" s="36">
        <v>0</v>
      </c>
      <c r="EI641" s="36">
        <v>0</v>
      </c>
      <c r="EJ641" s="36">
        <v>0</v>
      </c>
      <c r="EK641" s="36">
        <v>0</v>
      </c>
      <c r="EL641" s="36">
        <v>0</v>
      </c>
      <c r="EM641" s="36">
        <v>0</v>
      </c>
      <c r="EN641" s="36">
        <v>0</v>
      </c>
      <c r="EO641" s="36">
        <v>0</v>
      </c>
      <c r="EP641" s="36">
        <v>0</v>
      </c>
      <c r="EQ641" s="36">
        <v>0</v>
      </c>
      <c r="ER641" s="36">
        <v>0</v>
      </c>
      <c r="ES641" s="36">
        <v>0</v>
      </c>
      <c r="ET641" s="36">
        <v>0</v>
      </c>
      <c r="EU641" s="36">
        <v>0</v>
      </c>
      <c r="EV641" s="36">
        <v>0</v>
      </c>
      <c r="EW641" s="36">
        <v>0</v>
      </c>
      <c r="EX641" s="36">
        <v>0</v>
      </c>
      <c r="EY641" s="36">
        <v>0</v>
      </c>
      <c r="EZ641" s="36">
        <v>0</v>
      </c>
      <c r="FA641" s="36">
        <v>0</v>
      </c>
      <c r="FB641" s="36">
        <v>0</v>
      </c>
      <c r="FC641" s="36">
        <v>0</v>
      </c>
      <c r="FD641" s="36">
        <v>0</v>
      </c>
      <c r="FE641" s="36">
        <v>0</v>
      </c>
      <c r="FF641" s="36">
        <v>0</v>
      </c>
      <c r="FG641" s="36">
        <v>0</v>
      </c>
      <c r="FH641" s="36">
        <v>0</v>
      </c>
      <c r="FI641" s="36">
        <v>0</v>
      </c>
      <c r="FJ641" s="36">
        <v>0</v>
      </c>
      <c r="FK641" s="36">
        <v>0</v>
      </c>
      <c r="FL641" s="36">
        <v>0</v>
      </c>
      <c r="FM641" s="36">
        <v>0</v>
      </c>
      <c r="FN641" s="36">
        <v>0</v>
      </c>
      <c r="FO641" s="36">
        <v>0</v>
      </c>
      <c r="FP641" s="36">
        <v>0</v>
      </c>
      <c r="FQ641" s="36">
        <v>4874782</v>
      </c>
      <c r="FR641" s="36">
        <v>0</v>
      </c>
      <c r="FS641" s="37"/>
      <c r="FT641" s="39">
        <f t="shared" si="327"/>
        <v>68699</v>
      </c>
      <c r="FU641" s="39">
        <f t="shared" si="328"/>
        <v>1054</v>
      </c>
      <c r="FV641" s="39">
        <f t="shared" si="329"/>
        <v>0</v>
      </c>
      <c r="FW641" s="39">
        <f t="shared" si="330"/>
        <v>21596445</v>
      </c>
      <c r="FX641" s="39">
        <f t="shared" si="331"/>
        <v>0</v>
      </c>
      <c r="FY641" s="39">
        <f t="shared" si="332"/>
        <v>450650</v>
      </c>
      <c r="FZ641" s="39">
        <f t="shared" si="333"/>
        <v>0</v>
      </c>
      <c r="GA641" s="39">
        <f t="shared" si="334"/>
        <v>352544</v>
      </c>
      <c r="GB641" s="39">
        <f t="shared" si="335"/>
        <v>3187353</v>
      </c>
      <c r="GC641" s="39">
        <f t="shared" si="336"/>
        <v>0</v>
      </c>
      <c r="GD641" s="39">
        <f t="shared" si="337"/>
        <v>0</v>
      </c>
      <c r="GE641" s="39">
        <f t="shared" si="338"/>
        <v>0</v>
      </c>
      <c r="GF641" s="39">
        <f t="shared" si="325"/>
        <v>0</v>
      </c>
      <c r="GG641" s="39"/>
      <c r="GH641" s="39">
        <f t="shared" si="339"/>
        <v>0</v>
      </c>
      <c r="GI641" s="39">
        <f t="shared" si="340"/>
        <v>0</v>
      </c>
      <c r="GJ641" s="39">
        <f t="shared" si="326"/>
        <v>25656745</v>
      </c>
      <c r="GK641" s="39"/>
      <c r="GL641" s="39">
        <f t="shared" si="341"/>
        <v>0</v>
      </c>
      <c r="GM641" s="39"/>
      <c r="GN641" s="39">
        <f t="shared" si="324"/>
        <v>0</v>
      </c>
      <c r="GO641" s="40">
        <f t="shared" si="342"/>
        <v>4874782</v>
      </c>
      <c r="GP641" s="40">
        <f t="shared" si="343"/>
        <v>30531527</v>
      </c>
      <c r="GQ641" s="40">
        <f t="shared" si="344"/>
        <v>30531527</v>
      </c>
      <c r="GR641" s="39" t="str">
        <f>IFERROR(VLOOKUP(CONCATENATE(C641,R641,S641),'Clientes Afectados'!$L$4:$M$249,2,0),"NO")</f>
        <v>NO</v>
      </c>
      <c r="GS641" s="64">
        <f t="shared" si="323"/>
        <v>32</v>
      </c>
      <c r="GT641" s="39" t="e">
        <f>+IF(GS641&gt;#REF!,"SI","NO")</f>
        <v>#REF!</v>
      </c>
    </row>
    <row r="642" spans="1:202" x14ac:dyDescent="0.25">
      <c r="A642" s="35">
        <v>42614</v>
      </c>
      <c r="B642" s="36">
        <v>1594986</v>
      </c>
      <c r="C642" s="36">
        <v>533096</v>
      </c>
      <c r="D642" s="36">
        <v>533096</v>
      </c>
      <c r="E642" s="37" t="s">
        <v>346</v>
      </c>
      <c r="F642" s="37" t="s">
        <v>229</v>
      </c>
      <c r="G642" s="37" t="s">
        <v>320</v>
      </c>
      <c r="H642" s="85" t="s">
        <v>231</v>
      </c>
      <c r="I642" s="37" t="s">
        <v>244</v>
      </c>
      <c r="J642" s="37" t="s">
        <v>233</v>
      </c>
      <c r="K642" s="37" t="s">
        <v>234</v>
      </c>
      <c r="L642" s="37" t="s">
        <v>235</v>
      </c>
      <c r="M642" s="37" t="s">
        <v>369</v>
      </c>
      <c r="N642" s="37" t="s">
        <v>256</v>
      </c>
      <c r="O642" s="37" t="s">
        <v>245</v>
      </c>
      <c r="P642" s="37" t="s">
        <v>239</v>
      </c>
      <c r="Q642" s="37" t="s">
        <v>240</v>
      </c>
      <c r="R642" s="38">
        <v>42586</v>
      </c>
      <c r="S642" s="38">
        <v>42618</v>
      </c>
      <c r="T642" s="38">
        <v>42620</v>
      </c>
      <c r="U642" s="36">
        <v>182068149</v>
      </c>
      <c r="V642" s="36">
        <v>51822</v>
      </c>
      <c r="W642" s="36">
        <v>0</v>
      </c>
      <c r="X642" s="36">
        <v>15425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100</v>
      </c>
      <c r="AE642" s="36">
        <v>100</v>
      </c>
      <c r="AF642" s="36">
        <v>100</v>
      </c>
      <c r="AG642" s="36">
        <v>100</v>
      </c>
      <c r="AH642" s="36">
        <v>119493</v>
      </c>
      <c r="AI642" s="36">
        <v>1254</v>
      </c>
      <c r="AJ642" s="36">
        <v>0</v>
      </c>
      <c r="AK642" s="36">
        <v>3673461</v>
      </c>
      <c r="AL642" s="36">
        <v>0</v>
      </c>
      <c r="AM642" s="36">
        <v>0</v>
      </c>
      <c r="AN642" s="36">
        <v>0</v>
      </c>
      <c r="AO642" s="36">
        <v>0</v>
      </c>
      <c r="AP642" s="36">
        <v>0</v>
      </c>
      <c r="AQ642" s="36">
        <v>0</v>
      </c>
      <c r="AR642" s="36">
        <v>0</v>
      </c>
      <c r="AS642" s="36">
        <v>0</v>
      </c>
      <c r="AT642" s="36">
        <v>76654</v>
      </c>
      <c r="AU642" s="36">
        <v>0</v>
      </c>
      <c r="AV642" s="36">
        <v>0</v>
      </c>
      <c r="AW642" s="36">
        <v>0</v>
      </c>
      <c r="AX642" s="36">
        <v>0</v>
      </c>
      <c r="AY642" s="36">
        <v>61605</v>
      </c>
      <c r="AZ642" s="36">
        <v>573820</v>
      </c>
      <c r="BA642" s="36">
        <v>0</v>
      </c>
      <c r="BB642" s="36">
        <v>0</v>
      </c>
      <c r="BC642" s="36">
        <v>0</v>
      </c>
      <c r="BD642" s="36">
        <v>0</v>
      </c>
      <c r="BE642" s="36">
        <v>0</v>
      </c>
      <c r="BF642" s="36">
        <v>0</v>
      </c>
      <c r="BG642" s="36">
        <v>0</v>
      </c>
      <c r="BH642" s="36">
        <v>0</v>
      </c>
      <c r="BI642" s="36">
        <v>0</v>
      </c>
      <c r="BJ642" s="36">
        <v>0</v>
      </c>
      <c r="BK642" s="36">
        <v>0</v>
      </c>
      <c r="BL642" s="36">
        <v>0</v>
      </c>
      <c r="BM642" s="36">
        <v>0</v>
      </c>
      <c r="BN642" s="36">
        <v>0</v>
      </c>
      <c r="BO642" s="36">
        <v>0</v>
      </c>
      <c r="BP642" s="36">
        <v>0</v>
      </c>
      <c r="BQ642" s="36">
        <v>0</v>
      </c>
      <c r="BR642" s="36">
        <v>0</v>
      </c>
      <c r="BS642" s="36">
        <v>0</v>
      </c>
      <c r="BT642" s="36">
        <v>0</v>
      </c>
      <c r="BU642" s="36">
        <v>0</v>
      </c>
      <c r="BV642" s="36">
        <v>0</v>
      </c>
      <c r="BW642" s="36">
        <v>0</v>
      </c>
      <c r="BX642" s="36">
        <v>0</v>
      </c>
      <c r="BY642" s="36">
        <v>0</v>
      </c>
      <c r="BZ642" s="36">
        <v>242228</v>
      </c>
      <c r="CA642" s="36">
        <v>10720</v>
      </c>
      <c r="CB642" s="36">
        <v>0</v>
      </c>
      <c r="CC642" s="36">
        <v>0</v>
      </c>
      <c r="CD642" s="36">
        <v>3999357</v>
      </c>
      <c r="CE642" s="36">
        <v>4759236</v>
      </c>
      <c r="CF642" s="36">
        <v>0</v>
      </c>
      <c r="CG642" s="36">
        <v>759878</v>
      </c>
      <c r="CH642" s="36">
        <v>0</v>
      </c>
      <c r="CI642" s="36">
        <v>0</v>
      </c>
      <c r="CJ642" s="36">
        <v>0</v>
      </c>
      <c r="CK642" s="36">
        <v>0</v>
      </c>
      <c r="CL642" s="36">
        <v>759878</v>
      </c>
      <c r="CM642" s="36">
        <v>-4759236</v>
      </c>
      <c r="CN642" s="36">
        <v>0</v>
      </c>
      <c r="CO642" s="36">
        <v>0</v>
      </c>
      <c r="CP642" s="36">
        <v>0</v>
      </c>
      <c r="CQ642" s="36">
        <v>0</v>
      </c>
      <c r="CR642" s="36">
        <v>0</v>
      </c>
      <c r="CS642" s="36">
        <v>0</v>
      </c>
      <c r="CT642" s="36">
        <v>0</v>
      </c>
      <c r="CU642" s="36">
        <v>0</v>
      </c>
      <c r="CV642" s="36">
        <v>0</v>
      </c>
      <c r="CW642" s="36">
        <v>0</v>
      </c>
      <c r="CX642" s="36">
        <v>0</v>
      </c>
      <c r="CY642" s="36">
        <v>0</v>
      </c>
      <c r="CZ642" s="36">
        <v>0</v>
      </c>
      <c r="DA642" s="36">
        <v>0</v>
      </c>
      <c r="DB642" s="36">
        <v>0</v>
      </c>
      <c r="DC642" s="36">
        <v>0</v>
      </c>
      <c r="DD642" s="36">
        <v>1</v>
      </c>
      <c r="DE642" s="36">
        <v>-4759235</v>
      </c>
      <c r="DF642" s="36">
        <v>0</v>
      </c>
      <c r="DG642" s="36">
        <v>0</v>
      </c>
      <c r="DH642" s="36">
        <v>0</v>
      </c>
      <c r="DI642" s="36">
        <v>0</v>
      </c>
      <c r="DJ642" s="36">
        <v>0</v>
      </c>
      <c r="DK642" s="36">
        <v>-1</v>
      </c>
      <c r="DL642" s="36">
        <v>0</v>
      </c>
      <c r="DM642" s="36">
        <v>0</v>
      </c>
      <c r="DN642" s="36">
        <v>0</v>
      </c>
      <c r="DO642" s="36">
        <v>0</v>
      </c>
      <c r="DP642" s="36">
        <v>0</v>
      </c>
      <c r="DQ642" s="36">
        <v>0</v>
      </c>
      <c r="DR642" s="36">
        <v>0</v>
      </c>
      <c r="DS642" s="36">
        <v>0</v>
      </c>
      <c r="DT642" s="36">
        <v>0</v>
      </c>
      <c r="DU642" s="36">
        <v>0</v>
      </c>
      <c r="DV642" s="36">
        <v>0</v>
      </c>
      <c r="DW642" s="36">
        <v>0</v>
      </c>
      <c r="DX642" s="36">
        <v>0</v>
      </c>
      <c r="DY642" s="36">
        <v>0</v>
      </c>
      <c r="DZ642" s="36">
        <v>0</v>
      </c>
      <c r="EA642" s="36">
        <v>0</v>
      </c>
      <c r="EB642" s="36">
        <v>-1</v>
      </c>
      <c r="EC642" s="36">
        <v>0</v>
      </c>
      <c r="ED642" s="36">
        <v>0</v>
      </c>
      <c r="EE642" s="36">
        <v>0</v>
      </c>
      <c r="EF642" s="36">
        <v>0</v>
      </c>
      <c r="EG642" s="36">
        <v>0</v>
      </c>
      <c r="EH642" s="36">
        <v>0</v>
      </c>
      <c r="EI642" s="36">
        <v>0</v>
      </c>
      <c r="EJ642" s="36">
        <v>0</v>
      </c>
      <c r="EK642" s="36">
        <v>0</v>
      </c>
      <c r="EL642" s="36">
        <v>0</v>
      </c>
      <c r="EM642" s="36">
        <v>0</v>
      </c>
      <c r="EN642" s="36">
        <v>0</v>
      </c>
      <c r="EO642" s="36">
        <v>0</v>
      </c>
      <c r="EP642" s="36">
        <v>0</v>
      </c>
      <c r="EQ642" s="36">
        <v>0</v>
      </c>
      <c r="ER642" s="36">
        <v>0</v>
      </c>
      <c r="ES642" s="36">
        <v>0</v>
      </c>
      <c r="ET642" s="36">
        <v>0</v>
      </c>
      <c r="EU642" s="36">
        <v>0</v>
      </c>
      <c r="EV642" s="36">
        <v>0</v>
      </c>
      <c r="EW642" s="36">
        <v>0</v>
      </c>
      <c r="EX642" s="36">
        <v>0</v>
      </c>
      <c r="EY642" s="36">
        <v>0</v>
      </c>
      <c r="EZ642" s="36">
        <v>0</v>
      </c>
      <c r="FA642" s="36">
        <v>0</v>
      </c>
      <c r="FB642" s="36">
        <v>0</v>
      </c>
      <c r="FC642" s="36">
        <v>0</v>
      </c>
      <c r="FD642" s="36">
        <v>0</v>
      </c>
      <c r="FE642" s="36">
        <v>0</v>
      </c>
      <c r="FF642" s="36">
        <v>0</v>
      </c>
      <c r="FG642" s="36">
        <v>0</v>
      </c>
      <c r="FH642" s="36">
        <v>0</v>
      </c>
      <c r="FI642" s="36">
        <v>0</v>
      </c>
      <c r="FJ642" s="36">
        <v>0</v>
      </c>
      <c r="FK642" s="36">
        <v>0</v>
      </c>
      <c r="FL642" s="36">
        <v>0</v>
      </c>
      <c r="FM642" s="36">
        <v>0</v>
      </c>
      <c r="FN642" s="36">
        <v>0</v>
      </c>
      <c r="FO642" s="36">
        <v>0</v>
      </c>
      <c r="FP642" s="36">
        <v>0</v>
      </c>
      <c r="FQ642" s="36">
        <v>759878</v>
      </c>
      <c r="FR642" s="36">
        <v>-1</v>
      </c>
      <c r="FS642" s="37"/>
      <c r="FT642" s="39">
        <f t="shared" si="327"/>
        <v>100414</v>
      </c>
      <c r="FU642" s="39">
        <f t="shared" si="328"/>
        <v>1054</v>
      </c>
      <c r="FV642" s="39">
        <f t="shared" si="329"/>
        <v>0</v>
      </c>
      <c r="FW642" s="39">
        <f t="shared" si="330"/>
        <v>3086942</v>
      </c>
      <c r="FX642" s="39">
        <f t="shared" si="331"/>
        <v>0</v>
      </c>
      <c r="FY642" s="39">
        <f t="shared" si="332"/>
        <v>64415</v>
      </c>
      <c r="FZ642" s="39">
        <f t="shared" si="333"/>
        <v>0</v>
      </c>
      <c r="GA642" s="39">
        <f t="shared" si="334"/>
        <v>51769</v>
      </c>
      <c r="GB642" s="39">
        <f t="shared" si="335"/>
        <v>482202</v>
      </c>
      <c r="GC642" s="39">
        <f t="shared" si="336"/>
        <v>0</v>
      </c>
      <c r="GD642" s="39">
        <f t="shared" si="337"/>
        <v>0</v>
      </c>
      <c r="GE642" s="39">
        <f t="shared" si="338"/>
        <v>0</v>
      </c>
      <c r="GF642" s="39">
        <f t="shared" si="325"/>
        <v>0</v>
      </c>
      <c r="GG642" s="39"/>
      <c r="GH642" s="39">
        <f t="shared" si="339"/>
        <v>0</v>
      </c>
      <c r="GI642" s="39">
        <f t="shared" si="340"/>
        <v>0</v>
      </c>
      <c r="GJ642" s="39">
        <f t="shared" si="326"/>
        <v>3786796</v>
      </c>
      <c r="GK642" s="39"/>
      <c r="GL642" s="39">
        <f t="shared" si="341"/>
        <v>0</v>
      </c>
      <c r="GM642" s="39"/>
      <c r="GN642" s="39">
        <f t="shared" si="324"/>
        <v>-1</v>
      </c>
      <c r="GO642" s="40">
        <f t="shared" si="342"/>
        <v>719491</v>
      </c>
      <c r="GP642" s="40">
        <f t="shared" si="343"/>
        <v>4506287</v>
      </c>
      <c r="GQ642" s="40">
        <f t="shared" si="344"/>
        <v>4506286</v>
      </c>
      <c r="GR642" s="39" t="str">
        <f>IFERROR(VLOOKUP(CONCATENATE(C642,R642,S642),'Clientes Afectados'!$L$4:$M$249,2,0),"NO")</f>
        <v>NO</v>
      </c>
      <c r="GS642" s="64">
        <f t="shared" si="323"/>
        <v>32</v>
      </c>
      <c r="GT642" s="39" t="e">
        <f>+IF(GS642&gt;#REF!,"SI","NO")</f>
        <v>#REF!</v>
      </c>
    </row>
    <row r="643" spans="1:202" x14ac:dyDescent="0.25">
      <c r="A643" s="35">
        <v>42614</v>
      </c>
      <c r="B643" s="36">
        <v>1594986</v>
      </c>
      <c r="C643" s="36">
        <v>533097</v>
      </c>
      <c r="D643" s="36">
        <v>533097</v>
      </c>
      <c r="E643" s="37" t="s">
        <v>247</v>
      </c>
      <c r="F643" s="37" t="s">
        <v>229</v>
      </c>
      <c r="G643" s="37" t="s">
        <v>248</v>
      </c>
      <c r="H643" s="85" t="s">
        <v>231</v>
      </c>
      <c r="I643" s="37" t="s">
        <v>244</v>
      </c>
      <c r="J643" s="37" t="s">
        <v>233</v>
      </c>
      <c r="K643" s="37" t="s">
        <v>234</v>
      </c>
      <c r="L643" s="37" t="s">
        <v>235</v>
      </c>
      <c r="M643" s="37" t="s">
        <v>369</v>
      </c>
      <c r="N643" s="37" t="s">
        <v>245</v>
      </c>
      <c r="O643" s="37" t="s">
        <v>245</v>
      </c>
      <c r="P643" s="37" t="s">
        <v>239</v>
      </c>
      <c r="Q643" s="37" t="s">
        <v>240</v>
      </c>
      <c r="R643" s="38">
        <v>42586</v>
      </c>
      <c r="S643" s="38">
        <v>42618</v>
      </c>
      <c r="T643" s="38">
        <v>42620</v>
      </c>
      <c r="U643" s="36">
        <v>182068149</v>
      </c>
      <c r="V643" s="36">
        <v>47331</v>
      </c>
      <c r="W643" s="36">
        <v>0</v>
      </c>
      <c r="X643" s="36">
        <v>18443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98</v>
      </c>
      <c r="AE643" s="36">
        <v>98</v>
      </c>
      <c r="AF643" s="36">
        <v>95</v>
      </c>
      <c r="AG643" s="36">
        <v>95</v>
      </c>
      <c r="AH643" s="36">
        <v>197500</v>
      </c>
      <c r="AI643" s="36">
        <v>1254</v>
      </c>
      <c r="AJ643" s="36">
        <v>0</v>
      </c>
      <c r="AK643" s="36">
        <v>3355112</v>
      </c>
      <c r="AL643" s="36">
        <v>0</v>
      </c>
      <c r="AM643" s="36">
        <v>0</v>
      </c>
      <c r="AN643" s="36">
        <v>0</v>
      </c>
      <c r="AO643" s="36">
        <v>0</v>
      </c>
      <c r="AP643" s="36">
        <v>0</v>
      </c>
      <c r="AQ643" s="36">
        <v>0</v>
      </c>
      <c r="AR643" s="36">
        <v>0</v>
      </c>
      <c r="AS643" s="36">
        <v>0</v>
      </c>
      <c r="AT643" s="36">
        <v>70010</v>
      </c>
      <c r="AU643" s="36">
        <v>0</v>
      </c>
      <c r="AV643" s="36">
        <v>0</v>
      </c>
      <c r="AW643" s="36">
        <v>0</v>
      </c>
      <c r="AX643" s="36">
        <v>0</v>
      </c>
      <c r="AY643" s="36">
        <v>60372</v>
      </c>
      <c r="AZ643" s="36">
        <v>545129</v>
      </c>
      <c r="BA643" s="36">
        <v>0</v>
      </c>
      <c r="BB643" s="36">
        <v>0</v>
      </c>
      <c r="BC643" s="36">
        <v>0</v>
      </c>
      <c r="BD643" s="36">
        <v>0</v>
      </c>
      <c r="BE643" s="36">
        <v>0</v>
      </c>
      <c r="BF643" s="36">
        <v>0</v>
      </c>
      <c r="BG643" s="36">
        <v>0</v>
      </c>
      <c r="BH643" s="36">
        <v>0</v>
      </c>
      <c r="BI643" s="36">
        <v>0</v>
      </c>
      <c r="BJ643" s="36">
        <v>0</v>
      </c>
      <c r="BK643" s="36">
        <v>0</v>
      </c>
      <c r="BL643" s="36">
        <v>0</v>
      </c>
      <c r="BM643" s="36">
        <v>0</v>
      </c>
      <c r="BN643" s="36">
        <v>0</v>
      </c>
      <c r="BO643" s="36">
        <v>0</v>
      </c>
      <c r="BP643" s="36">
        <v>0</v>
      </c>
      <c r="BQ643" s="36">
        <v>0</v>
      </c>
      <c r="BR643" s="36">
        <v>0</v>
      </c>
      <c r="BS643" s="36">
        <v>0</v>
      </c>
      <c r="BT643" s="36">
        <v>0</v>
      </c>
      <c r="BU643" s="36">
        <v>0</v>
      </c>
      <c r="BV643" s="36">
        <v>0</v>
      </c>
      <c r="BW643" s="36">
        <v>0</v>
      </c>
      <c r="BX643" s="36">
        <v>0</v>
      </c>
      <c r="BY643" s="36">
        <v>0</v>
      </c>
      <c r="BZ643" s="36">
        <v>0</v>
      </c>
      <c r="CA643" s="36">
        <v>0</v>
      </c>
      <c r="CB643" s="36">
        <v>0</v>
      </c>
      <c r="CC643" s="36">
        <v>0</v>
      </c>
      <c r="CD643" s="36">
        <v>3554099</v>
      </c>
      <c r="CE643" s="36">
        <v>4229378</v>
      </c>
      <c r="CF643" s="36">
        <v>0</v>
      </c>
      <c r="CG643" s="36">
        <v>675279</v>
      </c>
      <c r="CH643" s="36">
        <v>0</v>
      </c>
      <c r="CI643" s="36">
        <v>0</v>
      </c>
      <c r="CJ643" s="36">
        <v>0</v>
      </c>
      <c r="CK643" s="36">
        <v>0</v>
      </c>
      <c r="CL643" s="36">
        <v>675279</v>
      </c>
      <c r="CM643" s="36">
        <v>-4229378</v>
      </c>
      <c r="CN643" s="36">
        <v>0</v>
      </c>
      <c r="CO643" s="36">
        <v>0</v>
      </c>
      <c r="CP643" s="36">
        <v>0</v>
      </c>
      <c r="CQ643" s="36">
        <v>0</v>
      </c>
      <c r="CR643" s="36">
        <v>0</v>
      </c>
      <c r="CS643" s="36">
        <v>0</v>
      </c>
      <c r="CT643" s="36">
        <v>0</v>
      </c>
      <c r="CU643" s="36">
        <v>0</v>
      </c>
      <c r="CV643" s="36">
        <v>0</v>
      </c>
      <c r="CW643" s="36">
        <v>0</v>
      </c>
      <c r="CX643" s="36">
        <v>0</v>
      </c>
      <c r="CY643" s="36">
        <v>0</v>
      </c>
      <c r="CZ643" s="36">
        <v>0</v>
      </c>
      <c r="DA643" s="36">
        <v>0</v>
      </c>
      <c r="DB643" s="36">
        <v>0</v>
      </c>
      <c r="DC643" s="36">
        <v>0</v>
      </c>
      <c r="DD643" s="36">
        <v>0</v>
      </c>
      <c r="DE643" s="36">
        <v>-4229378</v>
      </c>
      <c r="DF643" s="36">
        <v>0</v>
      </c>
      <c r="DG643" s="36">
        <v>0</v>
      </c>
      <c r="DH643" s="36">
        <v>0</v>
      </c>
      <c r="DI643" s="36">
        <v>0</v>
      </c>
      <c r="DJ643" s="36">
        <v>0</v>
      </c>
      <c r="DK643" s="36">
        <v>0</v>
      </c>
      <c r="DL643" s="36">
        <v>0</v>
      </c>
      <c r="DM643" s="36">
        <v>0</v>
      </c>
      <c r="DN643" s="36">
        <v>0</v>
      </c>
      <c r="DO643" s="36">
        <v>0</v>
      </c>
      <c r="DP643" s="36">
        <v>0</v>
      </c>
      <c r="DQ643" s="36">
        <v>0</v>
      </c>
      <c r="DR643" s="36">
        <v>0</v>
      </c>
      <c r="DS643" s="36">
        <v>0</v>
      </c>
      <c r="DT643" s="36">
        <v>0</v>
      </c>
      <c r="DU643" s="36">
        <v>0</v>
      </c>
      <c r="DV643" s="36">
        <v>0</v>
      </c>
      <c r="DW643" s="36">
        <v>0</v>
      </c>
      <c r="DX643" s="36">
        <v>0</v>
      </c>
      <c r="DY643" s="36">
        <v>0</v>
      </c>
      <c r="DZ643" s="36">
        <v>0</v>
      </c>
      <c r="EA643" s="36">
        <v>0</v>
      </c>
      <c r="EB643" s="36">
        <v>0</v>
      </c>
      <c r="EC643" s="36">
        <v>0</v>
      </c>
      <c r="ED643" s="36">
        <v>0</v>
      </c>
      <c r="EE643" s="36">
        <v>0</v>
      </c>
      <c r="EF643" s="36">
        <v>0</v>
      </c>
      <c r="EG643" s="36">
        <v>0</v>
      </c>
      <c r="EH643" s="36">
        <v>0</v>
      </c>
      <c r="EI643" s="36">
        <v>0</v>
      </c>
      <c r="EJ643" s="36">
        <v>0</v>
      </c>
      <c r="EK643" s="36">
        <v>0</v>
      </c>
      <c r="EL643" s="36">
        <v>0</v>
      </c>
      <c r="EM643" s="36">
        <v>0</v>
      </c>
      <c r="EN643" s="36">
        <v>0</v>
      </c>
      <c r="EO643" s="36">
        <v>0</v>
      </c>
      <c r="EP643" s="36">
        <v>0</v>
      </c>
      <c r="EQ643" s="36">
        <v>0</v>
      </c>
      <c r="ER643" s="36">
        <v>0</v>
      </c>
      <c r="ES643" s="36">
        <v>0</v>
      </c>
      <c r="ET643" s="36">
        <v>0</v>
      </c>
      <c r="EU643" s="36">
        <v>0</v>
      </c>
      <c r="EV643" s="36">
        <v>0</v>
      </c>
      <c r="EW643" s="36">
        <v>0</v>
      </c>
      <c r="EX643" s="36">
        <v>0</v>
      </c>
      <c r="EY643" s="36">
        <v>0</v>
      </c>
      <c r="EZ643" s="36">
        <v>0</v>
      </c>
      <c r="FA643" s="36">
        <v>0</v>
      </c>
      <c r="FB643" s="36">
        <v>0</v>
      </c>
      <c r="FC643" s="36">
        <v>0</v>
      </c>
      <c r="FD643" s="36">
        <v>0</v>
      </c>
      <c r="FE643" s="36">
        <v>0</v>
      </c>
      <c r="FF643" s="36">
        <v>0</v>
      </c>
      <c r="FG643" s="36">
        <v>0</v>
      </c>
      <c r="FH643" s="36">
        <v>0</v>
      </c>
      <c r="FI643" s="36">
        <v>0</v>
      </c>
      <c r="FJ643" s="36">
        <v>0</v>
      </c>
      <c r="FK643" s="36">
        <v>0</v>
      </c>
      <c r="FL643" s="36">
        <v>0</v>
      </c>
      <c r="FM643" s="36">
        <v>0</v>
      </c>
      <c r="FN643" s="36">
        <v>0</v>
      </c>
      <c r="FO643" s="36">
        <v>0</v>
      </c>
      <c r="FP643" s="36">
        <v>0</v>
      </c>
      <c r="FQ643" s="36">
        <v>675279</v>
      </c>
      <c r="FR643" s="36">
        <v>0</v>
      </c>
      <c r="FS643" s="37"/>
      <c r="FT643" s="39">
        <f t="shared" si="327"/>
        <v>165966</v>
      </c>
      <c r="FU643" s="39">
        <f t="shared" si="328"/>
        <v>1054</v>
      </c>
      <c r="FV643" s="39">
        <f t="shared" si="329"/>
        <v>0</v>
      </c>
      <c r="FW643" s="39">
        <f t="shared" si="330"/>
        <v>2819422</v>
      </c>
      <c r="FX643" s="39">
        <f t="shared" si="331"/>
        <v>0</v>
      </c>
      <c r="FY643" s="39">
        <f t="shared" si="332"/>
        <v>58832</v>
      </c>
      <c r="FZ643" s="39">
        <f t="shared" si="333"/>
        <v>0</v>
      </c>
      <c r="GA643" s="39">
        <f t="shared" si="334"/>
        <v>50733</v>
      </c>
      <c r="GB643" s="39">
        <f t="shared" si="335"/>
        <v>458092</v>
      </c>
      <c r="GC643" s="39">
        <f t="shared" si="336"/>
        <v>0</v>
      </c>
      <c r="GD643" s="39">
        <f t="shared" si="337"/>
        <v>0</v>
      </c>
      <c r="GE643" s="39">
        <f t="shared" si="338"/>
        <v>0</v>
      </c>
      <c r="GF643" s="39">
        <f t="shared" si="325"/>
        <v>0</v>
      </c>
      <c r="GG643" s="39"/>
      <c r="GH643" s="39">
        <f t="shared" si="339"/>
        <v>0</v>
      </c>
      <c r="GI643" s="39">
        <f t="shared" si="340"/>
        <v>0</v>
      </c>
      <c r="GJ643" s="39">
        <f t="shared" si="326"/>
        <v>3554099</v>
      </c>
      <c r="GK643" s="39"/>
      <c r="GL643" s="39">
        <f t="shared" si="341"/>
        <v>0</v>
      </c>
      <c r="GM643" s="39"/>
      <c r="GN643" s="39">
        <f t="shared" si="324"/>
        <v>0</v>
      </c>
      <c r="GO643" s="40">
        <f t="shared" si="342"/>
        <v>675279</v>
      </c>
      <c r="GP643" s="40">
        <f t="shared" si="343"/>
        <v>4229378</v>
      </c>
      <c r="GQ643" s="40">
        <f t="shared" si="344"/>
        <v>4229378</v>
      </c>
      <c r="GR643" s="39" t="str">
        <f>IFERROR(VLOOKUP(CONCATENATE(C643,R643,S643),'Clientes Afectados'!$L$4:$M$249,2,0),"NO")</f>
        <v>NO</v>
      </c>
      <c r="GS643" s="64">
        <f t="shared" ref="GS643:GS706" si="345">+S643-R643</f>
        <v>32</v>
      </c>
      <c r="GT643" s="39" t="e">
        <f>+IF(GS643&gt;#REF!,"SI","NO")</f>
        <v>#REF!</v>
      </c>
    </row>
    <row r="644" spans="1:202" x14ac:dyDescent="0.25">
      <c r="A644" s="35">
        <v>42614</v>
      </c>
      <c r="B644" s="36">
        <v>1594986</v>
      </c>
      <c r="C644" s="36">
        <v>533104</v>
      </c>
      <c r="D644" s="36">
        <v>533104</v>
      </c>
      <c r="E644" s="37" t="s">
        <v>250</v>
      </c>
      <c r="F644" s="37" t="s">
        <v>229</v>
      </c>
      <c r="G644" s="37" t="s">
        <v>251</v>
      </c>
      <c r="H644" s="85" t="s">
        <v>231</v>
      </c>
      <c r="I644" s="37" t="s">
        <v>244</v>
      </c>
      <c r="J644" s="37" t="s">
        <v>233</v>
      </c>
      <c r="K644" s="37" t="s">
        <v>234</v>
      </c>
      <c r="L644" s="37" t="s">
        <v>235</v>
      </c>
      <c r="M644" s="37" t="s">
        <v>252</v>
      </c>
      <c r="N644" s="37" t="s">
        <v>237</v>
      </c>
      <c r="O644" s="37" t="s">
        <v>253</v>
      </c>
      <c r="P644" s="37" t="s">
        <v>239</v>
      </c>
      <c r="Q644" s="37" t="s">
        <v>240</v>
      </c>
      <c r="R644" s="38">
        <v>42586</v>
      </c>
      <c r="S644" s="38">
        <v>42618</v>
      </c>
      <c r="T644" s="38">
        <v>42620</v>
      </c>
      <c r="U644" s="36">
        <v>182068149</v>
      </c>
      <c r="V644" s="36">
        <v>714</v>
      </c>
      <c r="W644" s="36">
        <v>0</v>
      </c>
      <c r="X644" s="36">
        <v>0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1</v>
      </c>
      <c r="AE644" s="36">
        <v>63</v>
      </c>
      <c r="AF644" s="36">
        <v>1</v>
      </c>
      <c r="AG644" s="36">
        <v>1</v>
      </c>
      <c r="AH644" s="36">
        <v>144706</v>
      </c>
      <c r="AI644" s="36">
        <v>1254</v>
      </c>
      <c r="AJ644" s="36">
        <v>0</v>
      </c>
      <c r="AK644" s="36">
        <v>50613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1057</v>
      </c>
      <c r="AU644" s="36">
        <v>0</v>
      </c>
      <c r="AV644" s="36">
        <v>0</v>
      </c>
      <c r="AW644" s="36">
        <v>0</v>
      </c>
      <c r="AX644" s="36">
        <v>0</v>
      </c>
      <c r="AY644" s="36">
        <v>39119</v>
      </c>
      <c r="AZ644" s="36">
        <v>5738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0</v>
      </c>
      <c r="BK644" s="36">
        <v>0</v>
      </c>
      <c r="BL644" s="36">
        <v>0</v>
      </c>
      <c r="BM644" s="36">
        <v>0</v>
      </c>
      <c r="BN644" s="36">
        <v>0</v>
      </c>
      <c r="BO644" s="36">
        <v>0</v>
      </c>
      <c r="BP644" s="36">
        <v>0</v>
      </c>
      <c r="BQ644" s="36">
        <v>0</v>
      </c>
      <c r="BR644" s="36">
        <v>0</v>
      </c>
      <c r="BS644" s="36">
        <v>0</v>
      </c>
      <c r="BT644" s="36">
        <v>0</v>
      </c>
      <c r="BU644" s="36">
        <v>0</v>
      </c>
      <c r="BV644" s="36">
        <v>0</v>
      </c>
      <c r="BW644" s="36">
        <v>0</v>
      </c>
      <c r="BX644" s="36">
        <v>0</v>
      </c>
      <c r="BY644" s="36">
        <v>0</v>
      </c>
      <c r="BZ644" s="36">
        <v>0</v>
      </c>
      <c r="CA644" s="36">
        <v>0</v>
      </c>
      <c r="CB644" s="36">
        <v>0</v>
      </c>
      <c r="CC644" s="36">
        <v>0</v>
      </c>
      <c r="CD644" s="36">
        <v>203771</v>
      </c>
      <c r="CE644" s="36">
        <v>242487</v>
      </c>
      <c r="CF644" s="36">
        <v>0</v>
      </c>
      <c r="CG644" s="36">
        <v>38716</v>
      </c>
      <c r="CH644" s="36">
        <v>0</v>
      </c>
      <c r="CI644" s="36">
        <v>0</v>
      </c>
      <c r="CJ644" s="36">
        <v>0</v>
      </c>
      <c r="CK644" s="36">
        <v>0</v>
      </c>
      <c r="CL644" s="36">
        <v>38716</v>
      </c>
      <c r="CM644" s="36">
        <v>-242487</v>
      </c>
      <c r="CN644" s="36">
        <v>0</v>
      </c>
      <c r="CO644" s="36">
        <v>0</v>
      </c>
      <c r="CP644" s="36">
        <v>0</v>
      </c>
      <c r="CQ644" s="36">
        <v>0</v>
      </c>
      <c r="CR644" s="36">
        <v>0</v>
      </c>
      <c r="CS644" s="36">
        <v>0</v>
      </c>
      <c r="CT644" s="36">
        <v>0</v>
      </c>
      <c r="CU644" s="36">
        <v>0</v>
      </c>
      <c r="CV644" s="36">
        <v>0</v>
      </c>
      <c r="CW644" s="36">
        <v>0</v>
      </c>
      <c r="CX644" s="36">
        <v>0</v>
      </c>
      <c r="CY644" s="36">
        <v>0</v>
      </c>
      <c r="CZ644" s="36">
        <v>0</v>
      </c>
      <c r="DA644" s="36">
        <v>0</v>
      </c>
      <c r="DB644" s="36">
        <v>0</v>
      </c>
      <c r="DC644" s="36">
        <v>0</v>
      </c>
      <c r="DD644" s="36">
        <v>0</v>
      </c>
      <c r="DE644" s="36">
        <v>-242487</v>
      </c>
      <c r="DF644" s="36">
        <v>0</v>
      </c>
      <c r="DG644" s="36">
        <v>0</v>
      </c>
      <c r="DH644" s="36">
        <v>0</v>
      </c>
      <c r="DI644" s="36">
        <v>0</v>
      </c>
      <c r="DJ644" s="36">
        <v>0</v>
      </c>
      <c r="DK644" s="36">
        <v>0</v>
      </c>
      <c r="DL644" s="36">
        <v>0</v>
      </c>
      <c r="DM644" s="36">
        <v>0</v>
      </c>
      <c r="DN644" s="36">
        <v>0</v>
      </c>
      <c r="DO644" s="36">
        <v>0</v>
      </c>
      <c r="DP644" s="36">
        <v>0</v>
      </c>
      <c r="DQ644" s="36">
        <v>0</v>
      </c>
      <c r="DR644" s="36">
        <v>0</v>
      </c>
      <c r="DS644" s="36">
        <v>0</v>
      </c>
      <c r="DT644" s="36">
        <v>0</v>
      </c>
      <c r="DU644" s="36">
        <v>0</v>
      </c>
      <c r="DV644" s="36">
        <v>0</v>
      </c>
      <c r="DW644" s="36">
        <v>0</v>
      </c>
      <c r="DX644" s="36">
        <v>0</v>
      </c>
      <c r="DY644" s="36">
        <v>0</v>
      </c>
      <c r="DZ644" s="36">
        <v>0</v>
      </c>
      <c r="EA644" s="36">
        <v>0</v>
      </c>
      <c r="EB644" s="36">
        <v>0</v>
      </c>
      <c r="EC644" s="36">
        <v>0</v>
      </c>
      <c r="ED644" s="36">
        <v>0</v>
      </c>
      <c r="EE644" s="36">
        <v>0</v>
      </c>
      <c r="EF644" s="36">
        <v>0</v>
      </c>
      <c r="EG644" s="36">
        <v>0</v>
      </c>
      <c r="EH644" s="36">
        <v>0</v>
      </c>
      <c r="EI644" s="36">
        <v>0</v>
      </c>
      <c r="EJ644" s="36">
        <v>0</v>
      </c>
      <c r="EK644" s="36">
        <v>0</v>
      </c>
      <c r="EL644" s="36">
        <v>0</v>
      </c>
      <c r="EM644" s="36">
        <v>0</v>
      </c>
      <c r="EN644" s="36">
        <v>0</v>
      </c>
      <c r="EO644" s="36">
        <v>0</v>
      </c>
      <c r="EP644" s="36">
        <v>0</v>
      </c>
      <c r="EQ644" s="36">
        <v>0</v>
      </c>
      <c r="ER644" s="36">
        <v>0</v>
      </c>
      <c r="ES644" s="36">
        <v>0</v>
      </c>
      <c r="ET644" s="36">
        <v>0</v>
      </c>
      <c r="EU644" s="36">
        <v>0</v>
      </c>
      <c r="EV644" s="36">
        <v>0</v>
      </c>
      <c r="EW644" s="36">
        <v>0</v>
      </c>
      <c r="EX644" s="36">
        <v>0</v>
      </c>
      <c r="EY644" s="36">
        <v>0</v>
      </c>
      <c r="EZ644" s="36">
        <v>0</v>
      </c>
      <c r="FA644" s="36">
        <v>0</v>
      </c>
      <c r="FB644" s="36">
        <v>0</v>
      </c>
      <c r="FC644" s="36">
        <v>0</v>
      </c>
      <c r="FD644" s="36">
        <v>0</v>
      </c>
      <c r="FE644" s="36">
        <v>0</v>
      </c>
      <c r="FF644" s="36">
        <v>0</v>
      </c>
      <c r="FG644" s="36">
        <v>0</v>
      </c>
      <c r="FH644" s="36">
        <v>0</v>
      </c>
      <c r="FI644" s="36">
        <v>0</v>
      </c>
      <c r="FJ644" s="36">
        <v>0</v>
      </c>
      <c r="FK644" s="36">
        <v>0</v>
      </c>
      <c r="FL644" s="36">
        <v>0</v>
      </c>
      <c r="FM644" s="36">
        <v>0</v>
      </c>
      <c r="FN644" s="36">
        <v>0</v>
      </c>
      <c r="FO644" s="36">
        <v>0</v>
      </c>
      <c r="FP644" s="36">
        <v>0</v>
      </c>
      <c r="FQ644" s="36">
        <v>38716</v>
      </c>
      <c r="FR644" s="36">
        <v>0</v>
      </c>
      <c r="FS644" s="37"/>
      <c r="FT644" s="39">
        <f t="shared" si="327"/>
        <v>121602</v>
      </c>
      <c r="FU644" s="39">
        <f t="shared" si="328"/>
        <v>1054</v>
      </c>
      <c r="FV644" s="39">
        <f t="shared" si="329"/>
        <v>0</v>
      </c>
      <c r="FW644" s="39">
        <f t="shared" si="330"/>
        <v>42532</v>
      </c>
      <c r="FX644" s="39">
        <f t="shared" si="331"/>
        <v>0</v>
      </c>
      <c r="FY644" s="39">
        <f t="shared" si="332"/>
        <v>888</v>
      </c>
      <c r="FZ644" s="39">
        <f t="shared" si="333"/>
        <v>0</v>
      </c>
      <c r="GA644" s="39">
        <f t="shared" si="334"/>
        <v>32873</v>
      </c>
      <c r="GB644" s="39">
        <f t="shared" si="335"/>
        <v>4822</v>
      </c>
      <c r="GC644" s="39">
        <f t="shared" si="336"/>
        <v>0</v>
      </c>
      <c r="GD644" s="39">
        <f t="shared" si="337"/>
        <v>0</v>
      </c>
      <c r="GE644" s="39">
        <f t="shared" si="338"/>
        <v>0</v>
      </c>
      <c r="GF644" s="39">
        <f t="shared" si="325"/>
        <v>0</v>
      </c>
      <c r="GG644" s="39"/>
      <c r="GH644" s="39">
        <f t="shared" si="339"/>
        <v>0</v>
      </c>
      <c r="GI644" s="39">
        <f t="shared" si="340"/>
        <v>0</v>
      </c>
      <c r="GJ644" s="39">
        <f t="shared" si="326"/>
        <v>203771</v>
      </c>
      <c r="GK644" s="39"/>
      <c r="GL644" s="39">
        <f t="shared" si="341"/>
        <v>0</v>
      </c>
      <c r="GM644" s="39"/>
      <c r="GN644" s="39">
        <f t="shared" si="324"/>
        <v>0</v>
      </c>
      <c r="GO644" s="40">
        <f t="shared" si="342"/>
        <v>38716</v>
      </c>
      <c r="GP644" s="40">
        <f t="shared" si="343"/>
        <v>242487</v>
      </c>
      <c r="GQ644" s="40">
        <f t="shared" si="344"/>
        <v>242487</v>
      </c>
      <c r="GR644" s="39" t="str">
        <f>IFERROR(VLOOKUP(CONCATENATE(C644,R644,S644),'Clientes Afectados'!$L$4:$M$249,2,0),"NO")</f>
        <v>NO</v>
      </c>
      <c r="GS644" s="64">
        <f t="shared" si="345"/>
        <v>32</v>
      </c>
      <c r="GT644" s="39" t="e">
        <f>+IF(GS644&gt;#REF!,"SI","NO")</f>
        <v>#REF!</v>
      </c>
    </row>
    <row r="645" spans="1:202" x14ac:dyDescent="0.25">
      <c r="A645" s="35">
        <v>42614</v>
      </c>
      <c r="B645" s="36">
        <v>1594986</v>
      </c>
      <c r="C645" s="36">
        <v>533110</v>
      </c>
      <c r="D645" s="36">
        <v>533110</v>
      </c>
      <c r="E645" s="37" t="s">
        <v>254</v>
      </c>
      <c r="F645" s="37" t="s">
        <v>229</v>
      </c>
      <c r="G645" s="37" t="s">
        <v>255</v>
      </c>
      <c r="H645" s="85" t="s">
        <v>231</v>
      </c>
      <c r="I645" s="37" t="s">
        <v>244</v>
      </c>
      <c r="J645" s="37" t="s">
        <v>233</v>
      </c>
      <c r="K645" s="37" t="s">
        <v>234</v>
      </c>
      <c r="L645" s="37" t="s">
        <v>235</v>
      </c>
      <c r="M645" s="37" t="s">
        <v>252</v>
      </c>
      <c r="N645" s="37" t="s">
        <v>256</v>
      </c>
      <c r="O645" s="37" t="s">
        <v>253</v>
      </c>
      <c r="P645" s="37" t="s">
        <v>239</v>
      </c>
      <c r="Q645" s="37" t="s">
        <v>240</v>
      </c>
      <c r="R645" s="38">
        <v>42586</v>
      </c>
      <c r="S645" s="38">
        <v>42618</v>
      </c>
      <c r="T645" s="38">
        <v>42620</v>
      </c>
      <c r="U645" s="36">
        <v>182068149</v>
      </c>
      <c r="V645" s="36">
        <v>445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1</v>
      </c>
      <c r="AE645" s="36">
        <v>51</v>
      </c>
      <c r="AF645" s="36">
        <v>1</v>
      </c>
      <c r="AG645" s="36">
        <v>1</v>
      </c>
      <c r="AH645" s="36">
        <v>144706</v>
      </c>
      <c r="AI645" s="36">
        <v>1254</v>
      </c>
      <c r="AJ645" s="36">
        <v>0</v>
      </c>
      <c r="AK645" s="36">
        <v>31545</v>
      </c>
      <c r="AL645" s="36">
        <v>0</v>
      </c>
      <c r="AM645" s="36">
        <v>0</v>
      </c>
      <c r="AN645" s="36">
        <v>0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658</v>
      </c>
      <c r="AU645" s="36">
        <v>0</v>
      </c>
      <c r="AV645" s="36">
        <v>0</v>
      </c>
      <c r="AW645" s="36">
        <v>0</v>
      </c>
      <c r="AX645" s="36">
        <v>0</v>
      </c>
      <c r="AY645" s="36">
        <v>31727</v>
      </c>
      <c r="AZ645" s="36">
        <v>5738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  <c r="BP645" s="36">
        <v>0</v>
      </c>
      <c r="BQ645" s="36">
        <v>0</v>
      </c>
      <c r="BR645" s="36">
        <v>0</v>
      </c>
      <c r="BS645" s="36">
        <v>0</v>
      </c>
      <c r="BT645" s="36">
        <v>0</v>
      </c>
      <c r="BU645" s="36">
        <v>0</v>
      </c>
      <c r="BV645" s="36">
        <v>0</v>
      </c>
      <c r="BW645" s="36">
        <v>0</v>
      </c>
      <c r="BX645" s="36">
        <v>0</v>
      </c>
      <c r="BY645" s="36">
        <v>0</v>
      </c>
      <c r="BZ645" s="36">
        <v>0</v>
      </c>
      <c r="CA645" s="36">
        <v>0</v>
      </c>
      <c r="CB645" s="36">
        <v>0</v>
      </c>
      <c r="CC645" s="36">
        <v>0</v>
      </c>
      <c r="CD645" s="36">
        <v>181200</v>
      </c>
      <c r="CE645" s="36">
        <v>215628</v>
      </c>
      <c r="CF645" s="36">
        <v>0</v>
      </c>
      <c r="CG645" s="36">
        <v>34428</v>
      </c>
      <c r="CH645" s="36">
        <v>0</v>
      </c>
      <c r="CI645" s="36">
        <v>0</v>
      </c>
      <c r="CJ645" s="36">
        <v>0</v>
      </c>
      <c r="CK645" s="36">
        <v>0</v>
      </c>
      <c r="CL645" s="36">
        <v>34428</v>
      </c>
      <c r="CM645" s="36">
        <v>-215628</v>
      </c>
      <c r="CN645" s="36">
        <v>0</v>
      </c>
      <c r="CO645" s="36">
        <v>0</v>
      </c>
      <c r="CP645" s="36">
        <v>0</v>
      </c>
      <c r="CQ645" s="36">
        <v>0</v>
      </c>
      <c r="CR645" s="36">
        <v>0</v>
      </c>
      <c r="CS645" s="36">
        <v>0</v>
      </c>
      <c r="CT645" s="36">
        <v>0</v>
      </c>
      <c r="CU645" s="36">
        <v>0</v>
      </c>
      <c r="CV645" s="36">
        <v>0</v>
      </c>
      <c r="CW645" s="36">
        <v>0</v>
      </c>
      <c r="CX645" s="36">
        <v>0</v>
      </c>
      <c r="CY645" s="36">
        <v>0</v>
      </c>
      <c r="CZ645" s="36">
        <v>0</v>
      </c>
      <c r="DA645" s="36">
        <v>0</v>
      </c>
      <c r="DB645" s="36">
        <v>0</v>
      </c>
      <c r="DC645" s="36">
        <v>0</v>
      </c>
      <c r="DD645" s="36">
        <v>0</v>
      </c>
      <c r="DE645" s="36">
        <v>-215628</v>
      </c>
      <c r="DF645" s="36">
        <v>0</v>
      </c>
      <c r="DG645" s="36">
        <v>0</v>
      </c>
      <c r="DH645" s="36">
        <v>0</v>
      </c>
      <c r="DI645" s="36">
        <v>0</v>
      </c>
      <c r="DJ645" s="36">
        <v>0</v>
      </c>
      <c r="DK645" s="36">
        <v>0</v>
      </c>
      <c r="DL645" s="36">
        <v>0</v>
      </c>
      <c r="DM645" s="36">
        <v>0</v>
      </c>
      <c r="DN645" s="36">
        <v>0</v>
      </c>
      <c r="DO645" s="36">
        <v>0</v>
      </c>
      <c r="DP645" s="36">
        <v>0</v>
      </c>
      <c r="DQ645" s="36">
        <v>0</v>
      </c>
      <c r="DR645" s="36">
        <v>0</v>
      </c>
      <c r="DS645" s="36">
        <v>0</v>
      </c>
      <c r="DT645" s="36">
        <v>0</v>
      </c>
      <c r="DU645" s="36">
        <v>0</v>
      </c>
      <c r="DV645" s="36">
        <v>0</v>
      </c>
      <c r="DW645" s="36">
        <v>0</v>
      </c>
      <c r="DX645" s="36">
        <v>0</v>
      </c>
      <c r="DY645" s="36">
        <v>0</v>
      </c>
      <c r="DZ645" s="36">
        <v>0</v>
      </c>
      <c r="EA645" s="36">
        <v>0</v>
      </c>
      <c r="EB645" s="36">
        <v>0</v>
      </c>
      <c r="EC645" s="36">
        <v>0</v>
      </c>
      <c r="ED645" s="36">
        <v>0</v>
      </c>
      <c r="EE645" s="36">
        <v>0</v>
      </c>
      <c r="EF645" s="36">
        <v>0</v>
      </c>
      <c r="EG645" s="36">
        <v>0</v>
      </c>
      <c r="EH645" s="36">
        <v>0</v>
      </c>
      <c r="EI645" s="36">
        <v>0</v>
      </c>
      <c r="EJ645" s="36">
        <v>0</v>
      </c>
      <c r="EK645" s="36">
        <v>0</v>
      </c>
      <c r="EL645" s="36">
        <v>0</v>
      </c>
      <c r="EM645" s="36">
        <v>0</v>
      </c>
      <c r="EN645" s="36">
        <v>0</v>
      </c>
      <c r="EO645" s="36">
        <v>0</v>
      </c>
      <c r="EP645" s="36">
        <v>0</v>
      </c>
      <c r="EQ645" s="36">
        <v>0</v>
      </c>
      <c r="ER645" s="36">
        <v>0</v>
      </c>
      <c r="ES645" s="36">
        <v>0</v>
      </c>
      <c r="ET645" s="36">
        <v>0</v>
      </c>
      <c r="EU645" s="36">
        <v>0</v>
      </c>
      <c r="EV645" s="36">
        <v>0</v>
      </c>
      <c r="EW645" s="36">
        <v>0</v>
      </c>
      <c r="EX645" s="36">
        <v>0</v>
      </c>
      <c r="EY645" s="36">
        <v>0</v>
      </c>
      <c r="EZ645" s="36">
        <v>0</v>
      </c>
      <c r="FA645" s="36">
        <v>0</v>
      </c>
      <c r="FB645" s="36">
        <v>0</v>
      </c>
      <c r="FC645" s="36">
        <v>0</v>
      </c>
      <c r="FD645" s="36">
        <v>0</v>
      </c>
      <c r="FE645" s="36">
        <v>0</v>
      </c>
      <c r="FF645" s="36">
        <v>0</v>
      </c>
      <c r="FG645" s="36">
        <v>0</v>
      </c>
      <c r="FH645" s="36">
        <v>0</v>
      </c>
      <c r="FI645" s="36">
        <v>0</v>
      </c>
      <c r="FJ645" s="36">
        <v>0</v>
      </c>
      <c r="FK645" s="36">
        <v>0</v>
      </c>
      <c r="FL645" s="36">
        <v>0</v>
      </c>
      <c r="FM645" s="36">
        <v>0</v>
      </c>
      <c r="FN645" s="36">
        <v>0</v>
      </c>
      <c r="FO645" s="36">
        <v>0</v>
      </c>
      <c r="FP645" s="36">
        <v>0</v>
      </c>
      <c r="FQ645" s="36">
        <v>34428</v>
      </c>
      <c r="FR645" s="36">
        <v>0</v>
      </c>
      <c r="FS645" s="37"/>
      <c r="FT645" s="39">
        <f t="shared" si="327"/>
        <v>121602</v>
      </c>
      <c r="FU645" s="39">
        <f t="shared" si="328"/>
        <v>1054</v>
      </c>
      <c r="FV645" s="39">
        <f t="shared" si="329"/>
        <v>0</v>
      </c>
      <c r="FW645" s="39">
        <f t="shared" si="330"/>
        <v>26508</v>
      </c>
      <c r="FX645" s="39">
        <f t="shared" si="331"/>
        <v>0</v>
      </c>
      <c r="FY645" s="39">
        <f t="shared" si="332"/>
        <v>553</v>
      </c>
      <c r="FZ645" s="39">
        <f t="shared" si="333"/>
        <v>0</v>
      </c>
      <c r="GA645" s="39">
        <f t="shared" si="334"/>
        <v>26661</v>
      </c>
      <c r="GB645" s="39">
        <f t="shared" si="335"/>
        <v>4822</v>
      </c>
      <c r="GC645" s="39">
        <f t="shared" si="336"/>
        <v>0</v>
      </c>
      <c r="GD645" s="39">
        <f t="shared" si="337"/>
        <v>0</v>
      </c>
      <c r="GE645" s="39">
        <f t="shared" si="338"/>
        <v>0</v>
      </c>
      <c r="GF645" s="39">
        <f t="shared" si="325"/>
        <v>0</v>
      </c>
      <c r="GG645" s="39"/>
      <c r="GH645" s="39">
        <f t="shared" si="339"/>
        <v>0</v>
      </c>
      <c r="GI645" s="39">
        <f t="shared" si="340"/>
        <v>0</v>
      </c>
      <c r="GJ645" s="39">
        <f t="shared" si="326"/>
        <v>181200</v>
      </c>
      <c r="GK645" s="39"/>
      <c r="GL645" s="39">
        <f t="shared" si="341"/>
        <v>0</v>
      </c>
      <c r="GM645" s="39"/>
      <c r="GN645" s="39">
        <f t="shared" si="324"/>
        <v>0</v>
      </c>
      <c r="GO645" s="40">
        <f t="shared" si="342"/>
        <v>34428</v>
      </c>
      <c r="GP645" s="40">
        <f t="shared" si="343"/>
        <v>215628</v>
      </c>
      <c r="GQ645" s="40">
        <f t="shared" si="344"/>
        <v>215628</v>
      </c>
      <c r="GR645" s="39" t="str">
        <f>IFERROR(VLOOKUP(CONCATENATE(C645,R645,S645),'Clientes Afectados'!$L$4:$M$249,2,0),"NO")</f>
        <v>NO</v>
      </c>
      <c r="GS645" s="64">
        <f t="shared" si="345"/>
        <v>32</v>
      </c>
      <c r="GT645" s="39" t="e">
        <f>+IF(GS645&gt;#REF!,"SI","NO")</f>
        <v>#REF!</v>
      </c>
    </row>
    <row r="646" spans="1:202" x14ac:dyDescent="0.25">
      <c r="A646" s="35">
        <v>42614</v>
      </c>
      <c r="B646" s="36">
        <v>1594986</v>
      </c>
      <c r="C646" s="36">
        <v>533111</v>
      </c>
      <c r="D646" s="36">
        <v>533111</v>
      </c>
      <c r="E646" s="37" t="s">
        <v>257</v>
      </c>
      <c r="F646" s="37" t="s">
        <v>258</v>
      </c>
      <c r="G646" s="37" t="s">
        <v>259</v>
      </c>
      <c r="H646" s="85" t="s">
        <v>231</v>
      </c>
      <c r="I646" s="37" t="s">
        <v>244</v>
      </c>
      <c r="J646" s="37" t="s">
        <v>233</v>
      </c>
      <c r="K646" s="37" t="s">
        <v>234</v>
      </c>
      <c r="L646" s="37" t="s">
        <v>235</v>
      </c>
      <c r="M646" s="37" t="s">
        <v>252</v>
      </c>
      <c r="N646" s="37" t="s">
        <v>253</v>
      </c>
      <c r="O646" s="37" t="s">
        <v>253</v>
      </c>
      <c r="P646" s="37" t="s">
        <v>239</v>
      </c>
      <c r="Q646" s="37" t="s">
        <v>240</v>
      </c>
      <c r="R646" s="38">
        <v>42586</v>
      </c>
      <c r="S646" s="38">
        <v>42618</v>
      </c>
      <c r="T646" s="38">
        <v>42620</v>
      </c>
      <c r="U646" s="36">
        <v>182068149</v>
      </c>
      <c r="V646" s="36">
        <v>67597</v>
      </c>
      <c r="W646" s="36">
        <v>0</v>
      </c>
      <c r="X646" s="36">
        <v>18464</v>
      </c>
      <c r="Y646" s="36">
        <v>0</v>
      </c>
      <c r="Z646" s="36">
        <v>0</v>
      </c>
      <c r="AA646" s="36">
        <v>0</v>
      </c>
      <c r="AB646" s="36">
        <v>0</v>
      </c>
      <c r="AC646" s="36">
        <v>0</v>
      </c>
      <c r="AD646" s="36">
        <v>119</v>
      </c>
      <c r="AE646" s="36">
        <v>180</v>
      </c>
      <c r="AF646" s="36">
        <v>119</v>
      </c>
      <c r="AG646" s="36">
        <v>119</v>
      </c>
      <c r="AH646" s="36">
        <v>119493</v>
      </c>
      <c r="AI646" s="36">
        <v>1254</v>
      </c>
      <c r="AJ646" s="36">
        <v>0</v>
      </c>
      <c r="AK646" s="36">
        <v>4791690</v>
      </c>
      <c r="AL646" s="36">
        <v>0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99987</v>
      </c>
      <c r="AU646" s="36">
        <v>0</v>
      </c>
      <c r="AV646" s="36">
        <v>0</v>
      </c>
      <c r="AW646" s="36">
        <v>0</v>
      </c>
      <c r="AX646" s="36">
        <v>0</v>
      </c>
      <c r="AY646" s="36">
        <v>111196</v>
      </c>
      <c r="AZ646" s="36">
        <v>682846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6">
        <v>0</v>
      </c>
      <c r="BK646" s="36">
        <v>0</v>
      </c>
      <c r="BL646" s="36">
        <v>0</v>
      </c>
      <c r="BM646" s="36">
        <v>0</v>
      </c>
      <c r="BN646" s="36">
        <v>0</v>
      </c>
      <c r="BO646" s="36">
        <v>0</v>
      </c>
      <c r="BP646" s="36">
        <v>0</v>
      </c>
      <c r="BQ646" s="36">
        <v>0</v>
      </c>
      <c r="BR646" s="36">
        <v>0</v>
      </c>
      <c r="BS646" s="36">
        <v>0</v>
      </c>
      <c r="BT646" s="36">
        <v>0</v>
      </c>
      <c r="BU646" s="36">
        <v>0</v>
      </c>
      <c r="BV646" s="36">
        <v>0</v>
      </c>
      <c r="BW646" s="36">
        <v>0</v>
      </c>
      <c r="BX646" s="36">
        <v>0</v>
      </c>
      <c r="BY646" s="36">
        <v>0</v>
      </c>
      <c r="BZ646" s="36">
        <v>0</v>
      </c>
      <c r="CA646" s="36">
        <v>0</v>
      </c>
      <c r="CB646" s="36">
        <v>0</v>
      </c>
      <c r="CC646" s="36">
        <v>0</v>
      </c>
      <c r="CD646" s="36">
        <v>4879383</v>
      </c>
      <c r="CE646" s="36">
        <v>5806466</v>
      </c>
      <c r="CF646" s="36">
        <v>0</v>
      </c>
      <c r="CG646" s="36">
        <v>927083</v>
      </c>
      <c r="CH646" s="36">
        <v>0</v>
      </c>
      <c r="CI646" s="36">
        <v>0</v>
      </c>
      <c r="CJ646" s="36">
        <v>0</v>
      </c>
      <c r="CK646" s="36">
        <v>0</v>
      </c>
      <c r="CL646" s="36">
        <v>927083</v>
      </c>
      <c r="CM646" s="36">
        <v>-5806466</v>
      </c>
      <c r="CN646" s="36">
        <v>0</v>
      </c>
      <c r="CO646" s="36">
        <v>0</v>
      </c>
      <c r="CP646" s="36">
        <v>0</v>
      </c>
      <c r="CQ646" s="36">
        <v>0</v>
      </c>
      <c r="CR646" s="36">
        <v>0</v>
      </c>
      <c r="CS646" s="36">
        <v>0</v>
      </c>
      <c r="CT646" s="36">
        <v>0</v>
      </c>
      <c r="CU646" s="36">
        <v>0</v>
      </c>
      <c r="CV646" s="36">
        <v>0</v>
      </c>
      <c r="CW646" s="36">
        <v>0</v>
      </c>
      <c r="CX646" s="36">
        <v>0</v>
      </c>
      <c r="CY646" s="36">
        <v>0</v>
      </c>
      <c r="CZ646" s="36">
        <v>0</v>
      </c>
      <c r="DA646" s="36">
        <v>0</v>
      </c>
      <c r="DB646" s="36">
        <v>0</v>
      </c>
      <c r="DC646" s="36">
        <v>0</v>
      </c>
      <c r="DD646" s="36">
        <v>0</v>
      </c>
      <c r="DE646" s="36">
        <v>-5806466</v>
      </c>
      <c r="DF646" s="36">
        <v>0</v>
      </c>
      <c r="DG646" s="36">
        <v>0</v>
      </c>
      <c r="DH646" s="36">
        <v>0</v>
      </c>
      <c r="DI646" s="36">
        <v>0</v>
      </c>
      <c r="DJ646" s="36">
        <v>0</v>
      </c>
      <c r="DK646" s="36">
        <v>0</v>
      </c>
      <c r="DL646" s="36">
        <v>0</v>
      </c>
      <c r="DM646" s="36">
        <v>0</v>
      </c>
      <c r="DN646" s="36">
        <v>0</v>
      </c>
      <c r="DO646" s="36">
        <v>0</v>
      </c>
      <c r="DP646" s="36">
        <v>0</v>
      </c>
      <c r="DQ646" s="36">
        <v>0</v>
      </c>
      <c r="DR646" s="36">
        <v>0</v>
      </c>
      <c r="DS646" s="36">
        <v>0</v>
      </c>
      <c r="DT646" s="36">
        <v>0</v>
      </c>
      <c r="DU646" s="36">
        <v>0</v>
      </c>
      <c r="DV646" s="36">
        <v>0</v>
      </c>
      <c r="DW646" s="36">
        <v>0</v>
      </c>
      <c r="DX646" s="36">
        <v>0</v>
      </c>
      <c r="DY646" s="36">
        <v>0</v>
      </c>
      <c r="DZ646" s="36">
        <v>0</v>
      </c>
      <c r="EA646" s="36">
        <v>0</v>
      </c>
      <c r="EB646" s="36">
        <v>0</v>
      </c>
      <c r="EC646" s="36">
        <v>0</v>
      </c>
      <c r="ED646" s="36">
        <v>0</v>
      </c>
      <c r="EE646" s="36">
        <v>0</v>
      </c>
      <c r="EF646" s="36">
        <v>0</v>
      </c>
      <c r="EG646" s="36">
        <v>0</v>
      </c>
      <c r="EH646" s="36">
        <v>0</v>
      </c>
      <c r="EI646" s="36">
        <v>0</v>
      </c>
      <c r="EJ646" s="36">
        <v>0</v>
      </c>
      <c r="EK646" s="36">
        <v>0</v>
      </c>
      <c r="EL646" s="36">
        <v>0</v>
      </c>
      <c r="EM646" s="36">
        <v>0</v>
      </c>
      <c r="EN646" s="36">
        <v>0</v>
      </c>
      <c r="EO646" s="36">
        <v>0</v>
      </c>
      <c r="EP646" s="36">
        <v>0</v>
      </c>
      <c r="EQ646" s="36">
        <v>0</v>
      </c>
      <c r="ER646" s="36">
        <v>0</v>
      </c>
      <c r="ES646" s="36">
        <v>0</v>
      </c>
      <c r="ET646" s="36">
        <v>0</v>
      </c>
      <c r="EU646" s="36">
        <v>0</v>
      </c>
      <c r="EV646" s="36">
        <v>0</v>
      </c>
      <c r="EW646" s="36">
        <v>0</v>
      </c>
      <c r="EX646" s="36">
        <v>0</v>
      </c>
      <c r="EY646" s="36">
        <v>0</v>
      </c>
      <c r="EZ646" s="36">
        <v>0</v>
      </c>
      <c r="FA646" s="36">
        <v>0</v>
      </c>
      <c r="FB646" s="36">
        <v>0</v>
      </c>
      <c r="FC646" s="36">
        <v>0</v>
      </c>
      <c r="FD646" s="36">
        <v>0</v>
      </c>
      <c r="FE646" s="36">
        <v>0</v>
      </c>
      <c r="FF646" s="36">
        <v>0</v>
      </c>
      <c r="FG646" s="36">
        <v>0</v>
      </c>
      <c r="FH646" s="36">
        <v>0</v>
      </c>
      <c r="FI646" s="36">
        <v>0</v>
      </c>
      <c r="FJ646" s="36">
        <v>0</v>
      </c>
      <c r="FK646" s="36">
        <v>0</v>
      </c>
      <c r="FL646" s="36">
        <v>0</v>
      </c>
      <c r="FM646" s="36">
        <v>0</v>
      </c>
      <c r="FN646" s="36">
        <v>0</v>
      </c>
      <c r="FO646" s="36">
        <v>0</v>
      </c>
      <c r="FP646" s="36">
        <v>0</v>
      </c>
      <c r="FQ646" s="36">
        <v>927083</v>
      </c>
      <c r="FR646" s="36">
        <v>0</v>
      </c>
      <c r="FS646" s="37"/>
      <c r="FT646" s="39">
        <f t="shared" si="327"/>
        <v>100414</v>
      </c>
      <c r="FU646" s="39">
        <f t="shared" si="328"/>
        <v>1054</v>
      </c>
      <c r="FV646" s="39">
        <f t="shared" si="329"/>
        <v>0</v>
      </c>
      <c r="FW646" s="39">
        <f t="shared" si="330"/>
        <v>4026630</v>
      </c>
      <c r="FX646" s="39">
        <f t="shared" si="331"/>
        <v>0</v>
      </c>
      <c r="FY646" s="39">
        <f t="shared" si="332"/>
        <v>84023</v>
      </c>
      <c r="FZ646" s="39">
        <f t="shared" si="333"/>
        <v>0</v>
      </c>
      <c r="GA646" s="39">
        <f t="shared" si="334"/>
        <v>93442</v>
      </c>
      <c r="GB646" s="39">
        <f t="shared" si="335"/>
        <v>573820</v>
      </c>
      <c r="GC646" s="39">
        <f t="shared" si="336"/>
        <v>0</v>
      </c>
      <c r="GD646" s="39">
        <f t="shared" si="337"/>
        <v>0</v>
      </c>
      <c r="GE646" s="39">
        <f t="shared" si="338"/>
        <v>0</v>
      </c>
      <c r="GF646" s="39">
        <f t="shared" si="325"/>
        <v>0</v>
      </c>
      <c r="GG646" s="39"/>
      <c r="GH646" s="39">
        <f t="shared" si="339"/>
        <v>0</v>
      </c>
      <c r="GI646" s="39">
        <f t="shared" si="340"/>
        <v>0</v>
      </c>
      <c r="GJ646" s="39">
        <f t="shared" si="326"/>
        <v>4879383</v>
      </c>
      <c r="GK646" s="39"/>
      <c r="GL646" s="39">
        <f t="shared" si="341"/>
        <v>0</v>
      </c>
      <c r="GM646" s="39"/>
      <c r="GN646" s="39">
        <f t="shared" si="324"/>
        <v>0</v>
      </c>
      <c r="GO646" s="40">
        <f t="shared" si="342"/>
        <v>927083</v>
      </c>
      <c r="GP646" s="40">
        <f t="shared" si="343"/>
        <v>5806466</v>
      </c>
      <c r="GQ646" s="40">
        <f t="shared" si="344"/>
        <v>5806466</v>
      </c>
      <c r="GR646" s="39" t="str">
        <f>IFERROR(VLOOKUP(CONCATENATE(C646,R646,S646),'Clientes Afectados'!$L$4:$M$249,2,0),"NO")</f>
        <v>NO</v>
      </c>
      <c r="GS646" s="64">
        <f t="shared" si="345"/>
        <v>32</v>
      </c>
      <c r="GT646" s="39" t="e">
        <f>+IF(GS646&gt;#REF!,"SI","NO")</f>
        <v>#REF!</v>
      </c>
    </row>
    <row r="647" spans="1:202" x14ac:dyDescent="0.25">
      <c r="A647" s="35">
        <v>42614</v>
      </c>
      <c r="B647" s="36">
        <v>1594986</v>
      </c>
      <c r="C647" s="36">
        <v>574634</v>
      </c>
      <c r="D647" s="36">
        <v>574634</v>
      </c>
      <c r="E647" s="37" t="s">
        <v>347</v>
      </c>
      <c r="F647" s="37" t="s">
        <v>229</v>
      </c>
      <c r="G647" s="37" t="s">
        <v>322</v>
      </c>
      <c r="H647" s="85" t="s">
        <v>231</v>
      </c>
      <c r="I647" s="37" t="s">
        <v>310</v>
      </c>
      <c r="J647" s="37" t="s">
        <v>233</v>
      </c>
      <c r="K647" s="37" t="s">
        <v>234</v>
      </c>
      <c r="L647" s="37" t="s">
        <v>235</v>
      </c>
      <c r="M647" s="37" t="s">
        <v>323</v>
      </c>
      <c r="N647" s="37" t="s">
        <v>324</v>
      </c>
      <c r="O647" s="37" t="s">
        <v>324</v>
      </c>
      <c r="P647" s="37" t="s">
        <v>239</v>
      </c>
      <c r="Q647" s="37" t="s">
        <v>240</v>
      </c>
      <c r="R647" s="38">
        <v>42586</v>
      </c>
      <c r="S647" s="38">
        <v>42618</v>
      </c>
      <c r="T647" s="38">
        <v>42620</v>
      </c>
      <c r="U647" s="36">
        <v>182068149</v>
      </c>
      <c r="V647" s="36">
        <v>72550</v>
      </c>
      <c r="W647" s="36">
        <v>0</v>
      </c>
      <c r="X647" s="36">
        <v>10917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128</v>
      </c>
      <c r="AE647" s="36">
        <v>216</v>
      </c>
      <c r="AF647" s="36">
        <v>126</v>
      </c>
      <c r="AG647" s="36">
        <v>126</v>
      </c>
      <c r="AH647" s="36">
        <v>119493</v>
      </c>
      <c r="AI647" s="36">
        <v>1254</v>
      </c>
      <c r="AJ647" s="36">
        <v>0</v>
      </c>
      <c r="AK647" s="36">
        <v>5142790</v>
      </c>
      <c r="AL647" s="36">
        <v>0</v>
      </c>
      <c r="AM647" s="36">
        <v>0</v>
      </c>
      <c r="AN647" s="36">
        <v>0</v>
      </c>
      <c r="AO647" s="36">
        <v>0</v>
      </c>
      <c r="AP647" s="36">
        <v>0</v>
      </c>
      <c r="AQ647" s="36">
        <v>0</v>
      </c>
      <c r="AR647" s="36">
        <v>0</v>
      </c>
      <c r="AS647" s="36">
        <v>0</v>
      </c>
      <c r="AT647" s="36">
        <v>107314</v>
      </c>
      <c r="AU647" s="36">
        <v>0</v>
      </c>
      <c r="AV647" s="36">
        <v>0</v>
      </c>
      <c r="AW647" s="36">
        <v>0</v>
      </c>
      <c r="AX647" s="36">
        <v>0</v>
      </c>
      <c r="AY647" s="36">
        <v>133374</v>
      </c>
      <c r="AZ647" s="36">
        <v>723013</v>
      </c>
      <c r="BA647" s="36">
        <v>0</v>
      </c>
      <c r="BB647" s="36">
        <v>0</v>
      </c>
      <c r="BC647" s="36">
        <v>0</v>
      </c>
      <c r="BD647" s="36">
        <v>0</v>
      </c>
      <c r="BE647" s="36">
        <v>0</v>
      </c>
      <c r="BF647" s="36">
        <v>0</v>
      </c>
      <c r="BG647" s="36">
        <v>0</v>
      </c>
      <c r="BH647" s="36">
        <v>0</v>
      </c>
      <c r="BI647" s="36">
        <v>0</v>
      </c>
      <c r="BJ647" s="36">
        <v>0</v>
      </c>
      <c r="BK647" s="36">
        <v>0</v>
      </c>
      <c r="BL647" s="36">
        <v>0</v>
      </c>
      <c r="BM647" s="36">
        <v>0</v>
      </c>
      <c r="BN647" s="36">
        <v>0</v>
      </c>
      <c r="BO647" s="36">
        <v>0</v>
      </c>
      <c r="BP647" s="36">
        <v>0</v>
      </c>
      <c r="BQ647" s="36">
        <v>0</v>
      </c>
      <c r="BR647" s="36">
        <v>0</v>
      </c>
      <c r="BS647" s="36">
        <v>0</v>
      </c>
      <c r="BT647" s="36">
        <v>0</v>
      </c>
      <c r="BU647" s="36">
        <v>0</v>
      </c>
      <c r="BV647" s="36">
        <v>0</v>
      </c>
      <c r="BW647" s="36">
        <v>0</v>
      </c>
      <c r="BX647" s="36">
        <v>0</v>
      </c>
      <c r="BY647" s="36">
        <v>0</v>
      </c>
      <c r="BZ647" s="36">
        <v>0</v>
      </c>
      <c r="CA647" s="36">
        <v>0</v>
      </c>
      <c r="CB647" s="36">
        <v>0</v>
      </c>
      <c r="CC647" s="36">
        <v>0</v>
      </c>
      <c r="CD647" s="36">
        <v>5232973</v>
      </c>
      <c r="CE647" s="36">
        <v>6227238</v>
      </c>
      <c r="CF647" s="36">
        <v>0</v>
      </c>
      <c r="CG647" s="36">
        <v>994265</v>
      </c>
      <c r="CH647" s="36">
        <v>0</v>
      </c>
      <c r="CI647" s="36">
        <v>0</v>
      </c>
      <c r="CJ647" s="36">
        <v>0</v>
      </c>
      <c r="CK647" s="36">
        <v>0</v>
      </c>
      <c r="CL647" s="36">
        <v>994265</v>
      </c>
      <c r="CM647" s="36">
        <v>-6227238</v>
      </c>
      <c r="CN647" s="36">
        <v>0</v>
      </c>
      <c r="CO647" s="36">
        <v>0</v>
      </c>
      <c r="CP647" s="36">
        <v>0</v>
      </c>
      <c r="CQ647" s="36">
        <v>0</v>
      </c>
      <c r="CR647" s="36">
        <v>0</v>
      </c>
      <c r="CS647" s="36">
        <v>0</v>
      </c>
      <c r="CT647" s="36">
        <v>0</v>
      </c>
      <c r="CU647" s="36">
        <v>0</v>
      </c>
      <c r="CV647" s="36">
        <v>0</v>
      </c>
      <c r="CW647" s="36">
        <v>0</v>
      </c>
      <c r="CX647" s="36">
        <v>0</v>
      </c>
      <c r="CY647" s="36">
        <v>0</v>
      </c>
      <c r="CZ647" s="36">
        <v>0</v>
      </c>
      <c r="DA647" s="36">
        <v>0</v>
      </c>
      <c r="DB647" s="36">
        <v>0</v>
      </c>
      <c r="DC647" s="36">
        <v>0</v>
      </c>
      <c r="DD647" s="36">
        <v>0</v>
      </c>
      <c r="DE647" s="36">
        <v>-6227238</v>
      </c>
      <c r="DF647" s="36">
        <v>0</v>
      </c>
      <c r="DG647" s="36">
        <v>0</v>
      </c>
      <c r="DH647" s="36">
        <v>0</v>
      </c>
      <c r="DI647" s="36">
        <v>0</v>
      </c>
      <c r="DJ647" s="36">
        <v>0</v>
      </c>
      <c r="DK647" s="36">
        <v>0</v>
      </c>
      <c r="DL647" s="36">
        <v>0</v>
      </c>
      <c r="DM647" s="36">
        <v>0</v>
      </c>
      <c r="DN647" s="36">
        <v>0</v>
      </c>
      <c r="DO647" s="36">
        <v>0</v>
      </c>
      <c r="DP647" s="36">
        <v>0</v>
      </c>
      <c r="DQ647" s="36">
        <v>0</v>
      </c>
      <c r="DR647" s="36">
        <v>0</v>
      </c>
      <c r="DS647" s="36">
        <v>0</v>
      </c>
      <c r="DT647" s="36">
        <v>0</v>
      </c>
      <c r="DU647" s="36">
        <v>0</v>
      </c>
      <c r="DV647" s="36">
        <v>0</v>
      </c>
      <c r="DW647" s="36">
        <v>0</v>
      </c>
      <c r="DX647" s="36">
        <v>0</v>
      </c>
      <c r="DY647" s="36">
        <v>0</v>
      </c>
      <c r="DZ647" s="36">
        <v>0</v>
      </c>
      <c r="EA647" s="36">
        <v>0</v>
      </c>
      <c r="EB647" s="36">
        <v>0</v>
      </c>
      <c r="EC647" s="36">
        <v>0</v>
      </c>
      <c r="ED647" s="36">
        <v>0</v>
      </c>
      <c r="EE647" s="36">
        <v>0</v>
      </c>
      <c r="EF647" s="36">
        <v>0</v>
      </c>
      <c r="EG647" s="36">
        <v>0</v>
      </c>
      <c r="EH647" s="36">
        <v>0</v>
      </c>
      <c r="EI647" s="36">
        <v>0</v>
      </c>
      <c r="EJ647" s="36">
        <v>0</v>
      </c>
      <c r="EK647" s="36">
        <v>0</v>
      </c>
      <c r="EL647" s="36">
        <v>0</v>
      </c>
      <c r="EM647" s="36">
        <v>0</v>
      </c>
      <c r="EN647" s="36">
        <v>0</v>
      </c>
      <c r="EO647" s="36">
        <v>0</v>
      </c>
      <c r="EP647" s="36">
        <v>0</v>
      </c>
      <c r="EQ647" s="36">
        <v>0</v>
      </c>
      <c r="ER647" s="36">
        <v>0</v>
      </c>
      <c r="ES647" s="36">
        <v>0</v>
      </c>
      <c r="ET647" s="36">
        <v>0</v>
      </c>
      <c r="EU647" s="36">
        <v>0</v>
      </c>
      <c r="EV647" s="36">
        <v>0</v>
      </c>
      <c r="EW647" s="36">
        <v>0</v>
      </c>
      <c r="EX647" s="36">
        <v>0</v>
      </c>
      <c r="EY647" s="36">
        <v>0</v>
      </c>
      <c r="EZ647" s="36">
        <v>0</v>
      </c>
      <c r="FA647" s="36">
        <v>0</v>
      </c>
      <c r="FB647" s="36">
        <v>0</v>
      </c>
      <c r="FC647" s="36">
        <v>0</v>
      </c>
      <c r="FD647" s="36">
        <v>0</v>
      </c>
      <c r="FE647" s="36">
        <v>0</v>
      </c>
      <c r="FF647" s="36">
        <v>0</v>
      </c>
      <c r="FG647" s="36">
        <v>0</v>
      </c>
      <c r="FH647" s="36">
        <v>0</v>
      </c>
      <c r="FI647" s="36">
        <v>0</v>
      </c>
      <c r="FJ647" s="36">
        <v>0</v>
      </c>
      <c r="FK647" s="36">
        <v>0</v>
      </c>
      <c r="FL647" s="36">
        <v>0</v>
      </c>
      <c r="FM647" s="36">
        <v>0</v>
      </c>
      <c r="FN647" s="36">
        <v>0</v>
      </c>
      <c r="FO647" s="36">
        <v>0</v>
      </c>
      <c r="FP647" s="36">
        <v>0</v>
      </c>
      <c r="FQ647" s="36">
        <v>994265</v>
      </c>
      <c r="FR647" s="36">
        <v>0</v>
      </c>
      <c r="FS647" s="37"/>
      <c r="FT647" s="39">
        <f t="shared" si="327"/>
        <v>100414</v>
      </c>
      <c r="FU647" s="39">
        <f t="shared" si="328"/>
        <v>1054</v>
      </c>
      <c r="FV647" s="39">
        <f t="shared" si="329"/>
        <v>0</v>
      </c>
      <c r="FW647" s="39">
        <f t="shared" si="330"/>
        <v>4321672</v>
      </c>
      <c r="FX647" s="39">
        <f t="shared" si="331"/>
        <v>0</v>
      </c>
      <c r="FY647" s="39">
        <f t="shared" si="332"/>
        <v>90180</v>
      </c>
      <c r="FZ647" s="39">
        <f t="shared" si="333"/>
        <v>0</v>
      </c>
      <c r="GA647" s="39">
        <f t="shared" si="334"/>
        <v>112079</v>
      </c>
      <c r="GB647" s="39">
        <f t="shared" si="335"/>
        <v>607574</v>
      </c>
      <c r="GC647" s="39">
        <f t="shared" si="336"/>
        <v>0</v>
      </c>
      <c r="GD647" s="39">
        <f t="shared" si="337"/>
        <v>0</v>
      </c>
      <c r="GE647" s="39">
        <f t="shared" si="338"/>
        <v>0</v>
      </c>
      <c r="GF647" s="39">
        <f t="shared" si="325"/>
        <v>0</v>
      </c>
      <c r="GG647" s="39"/>
      <c r="GH647" s="39">
        <f t="shared" si="339"/>
        <v>0</v>
      </c>
      <c r="GI647" s="39">
        <f t="shared" si="340"/>
        <v>0</v>
      </c>
      <c r="GJ647" s="39">
        <f t="shared" si="326"/>
        <v>5232973</v>
      </c>
      <c r="GK647" s="39"/>
      <c r="GL647" s="39">
        <f t="shared" si="341"/>
        <v>0</v>
      </c>
      <c r="GM647" s="39"/>
      <c r="GN647" s="39">
        <f t="shared" si="324"/>
        <v>0</v>
      </c>
      <c r="GO647" s="40">
        <f t="shared" si="342"/>
        <v>994265</v>
      </c>
      <c r="GP647" s="40">
        <f t="shared" si="343"/>
        <v>6227238</v>
      </c>
      <c r="GQ647" s="40">
        <f t="shared" si="344"/>
        <v>6227238</v>
      </c>
      <c r="GR647" s="39" t="str">
        <f>IFERROR(VLOOKUP(CONCATENATE(C647,R647,S647),'Clientes Afectados'!$L$4:$M$249,2,0),"NO")</f>
        <v>NO</v>
      </c>
      <c r="GS647" s="64">
        <f t="shared" si="345"/>
        <v>32</v>
      </c>
      <c r="GT647" s="39" t="e">
        <f>+IF(GS647&gt;#REF!,"SI","NO")</f>
        <v>#REF!</v>
      </c>
    </row>
    <row r="648" spans="1:202" x14ac:dyDescent="0.25">
      <c r="A648" s="35">
        <v>42614</v>
      </c>
      <c r="B648" s="36">
        <v>1594986</v>
      </c>
      <c r="C648" s="36">
        <v>916308</v>
      </c>
      <c r="D648" s="36">
        <v>916308</v>
      </c>
      <c r="E648" s="37" t="s">
        <v>260</v>
      </c>
      <c r="F648" s="37" t="s">
        <v>229</v>
      </c>
      <c r="G648" s="37" t="s">
        <v>261</v>
      </c>
      <c r="H648" s="85" t="s">
        <v>231</v>
      </c>
      <c r="I648" s="37" t="s">
        <v>232</v>
      </c>
      <c r="J648" s="37" t="s">
        <v>263</v>
      </c>
      <c r="K648" s="37" t="s">
        <v>234</v>
      </c>
      <c r="L648" s="37" t="s">
        <v>235</v>
      </c>
      <c r="M648" s="37" t="s">
        <v>264</v>
      </c>
      <c r="N648" s="37" t="s">
        <v>236</v>
      </c>
      <c r="O648" s="37" t="s">
        <v>236</v>
      </c>
      <c r="P648" s="37" t="s">
        <v>239</v>
      </c>
      <c r="Q648" s="37" t="s">
        <v>240</v>
      </c>
      <c r="R648" s="38">
        <v>42586</v>
      </c>
      <c r="S648" s="38">
        <v>42618</v>
      </c>
      <c r="T648" s="38">
        <v>42620</v>
      </c>
      <c r="U648" s="36">
        <v>182068149</v>
      </c>
      <c r="V648" s="36">
        <v>40062</v>
      </c>
      <c r="W648" s="36">
        <v>0</v>
      </c>
      <c r="X648" s="36">
        <v>19823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71</v>
      </c>
      <c r="AE648" s="36">
        <v>72</v>
      </c>
      <c r="AF648" s="36">
        <v>71</v>
      </c>
      <c r="AG648" s="36">
        <v>71</v>
      </c>
      <c r="AH648" s="36">
        <v>81752</v>
      </c>
      <c r="AI648" s="36">
        <v>1254</v>
      </c>
      <c r="AJ648" s="36">
        <v>0</v>
      </c>
      <c r="AK648" s="36">
        <v>2709148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59258</v>
      </c>
      <c r="AU648" s="36">
        <v>0</v>
      </c>
      <c r="AV648" s="36">
        <v>0</v>
      </c>
      <c r="AW648" s="36">
        <v>0</v>
      </c>
      <c r="AX648" s="36">
        <v>0</v>
      </c>
      <c r="AY648" s="36">
        <v>44663</v>
      </c>
      <c r="AZ648" s="36">
        <v>407412</v>
      </c>
      <c r="BA648" s="36">
        <v>94837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36">
        <v>0</v>
      </c>
      <c r="BN648" s="36">
        <v>0</v>
      </c>
      <c r="BO648" s="36">
        <v>0</v>
      </c>
      <c r="BP648" s="36">
        <v>0</v>
      </c>
      <c r="BQ648" s="36">
        <v>0</v>
      </c>
      <c r="BR648" s="36">
        <v>0</v>
      </c>
      <c r="BS648" s="36">
        <v>0</v>
      </c>
      <c r="BT648" s="36">
        <v>0</v>
      </c>
      <c r="BU648" s="36">
        <v>0</v>
      </c>
      <c r="BV648" s="36">
        <v>0</v>
      </c>
      <c r="BW648" s="36">
        <v>0</v>
      </c>
      <c r="BX648" s="36">
        <v>0</v>
      </c>
      <c r="BY648" s="36">
        <v>0</v>
      </c>
      <c r="BZ648" s="36">
        <v>0</v>
      </c>
      <c r="CA648" s="36">
        <v>0</v>
      </c>
      <c r="CB648" s="36">
        <v>0</v>
      </c>
      <c r="CC648" s="36">
        <v>0</v>
      </c>
      <c r="CD648" s="36">
        <v>2855735</v>
      </c>
      <c r="CE648" s="36">
        <v>3398325</v>
      </c>
      <c r="CF648" s="36">
        <v>0</v>
      </c>
      <c r="CG648" s="36">
        <v>542590</v>
      </c>
      <c r="CH648" s="36">
        <v>0</v>
      </c>
      <c r="CI648" s="36">
        <v>0</v>
      </c>
      <c r="CJ648" s="36">
        <v>0</v>
      </c>
      <c r="CK648" s="36">
        <v>0</v>
      </c>
      <c r="CL648" s="36">
        <v>542590</v>
      </c>
      <c r="CM648" s="36">
        <v>-3398325</v>
      </c>
      <c r="CN648" s="36">
        <v>0</v>
      </c>
      <c r="CO648" s="36">
        <v>0</v>
      </c>
      <c r="CP648" s="36">
        <v>0</v>
      </c>
      <c r="CQ648" s="36">
        <v>0</v>
      </c>
      <c r="CR648" s="36">
        <v>0</v>
      </c>
      <c r="CS648" s="36">
        <v>0</v>
      </c>
      <c r="CT648" s="36">
        <v>0</v>
      </c>
      <c r="CU648" s="36">
        <v>0</v>
      </c>
      <c r="CV648" s="36">
        <v>0</v>
      </c>
      <c r="CW648" s="36">
        <v>0</v>
      </c>
      <c r="CX648" s="36">
        <v>0</v>
      </c>
      <c r="CY648" s="36">
        <v>0</v>
      </c>
      <c r="CZ648" s="36">
        <v>0</v>
      </c>
      <c r="DA648" s="36">
        <v>0</v>
      </c>
      <c r="DB648" s="36">
        <v>0</v>
      </c>
      <c r="DC648" s="36">
        <v>0</v>
      </c>
      <c r="DD648" s="36">
        <v>0</v>
      </c>
      <c r="DE648" s="36">
        <v>-3398325</v>
      </c>
      <c r="DF648" s="36">
        <v>0</v>
      </c>
      <c r="DG648" s="36">
        <v>0</v>
      </c>
      <c r="DH648" s="36">
        <v>0</v>
      </c>
      <c r="DI648" s="36">
        <v>0</v>
      </c>
      <c r="DJ648" s="36">
        <v>0</v>
      </c>
      <c r="DK648" s="36">
        <v>0</v>
      </c>
      <c r="DL648" s="36">
        <v>0</v>
      </c>
      <c r="DM648" s="36">
        <v>0</v>
      </c>
      <c r="DN648" s="36">
        <v>0</v>
      </c>
      <c r="DO648" s="36">
        <v>0</v>
      </c>
      <c r="DP648" s="36">
        <v>0</v>
      </c>
      <c r="DQ648" s="36">
        <v>0</v>
      </c>
      <c r="DR648" s="36">
        <v>0</v>
      </c>
      <c r="DS648" s="36">
        <v>0</v>
      </c>
      <c r="DT648" s="36">
        <v>0</v>
      </c>
      <c r="DU648" s="36">
        <v>0</v>
      </c>
      <c r="DV648" s="36">
        <v>0</v>
      </c>
      <c r="DW648" s="36">
        <v>0</v>
      </c>
      <c r="DX648" s="36">
        <v>0</v>
      </c>
      <c r="DY648" s="36">
        <v>0</v>
      </c>
      <c r="DZ648" s="36">
        <v>0</v>
      </c>
      <c r="EA648" s="36">
        <v>0</v>
      </c>
      <c r="EB648" s="36">
        <v>0</v>
      </c>
      <c r="EC648" s="36">
        <v>0</v>
      </c>
      <c r="ED648" s="36">
        <v>0</v>
      </c>
      <c r="EE648" s="36">
        <v>0</v>
      </c>
      <c r="EF648" s="36">
        <v>0</v>
      </c>
      <c r="EG648" s="36">
        <v>0</v>
      </c>
      <c r="EH648" s="36">
        <v>0</v>
      </c>
      <c r="EI648" s="36">
        <v>0</v>
      </c>
      <c r="EJ648" s="36">
        <v>0</v>
      </c>
      <c r="EK648" s="36">
        <v>0</v>
      </c>
      <c r="EL648" s="36">
        <v>0</v>
      </c>
      <c r="EM648" s="36">
        <v>0</v>
      </c>
      <c r="EN648" s="36">
        <v>0</v>
      </c>
      <c r="EO648" s="36">
        <v>0</v>
      </c>
      <c r="EP648" s="36">
        <v>0</v>
      </c>
      <c r="EQ648" s="36">
        <v>0</v>
      </c>
      <c r="ER648" s="36">
        <v>0</v>
      </c>
      <c r="ES648" s="36">
        <v>0</v>
      </c>
      <c r="ET648" s="36">
        <v>0</v>
      </c>
      <c r="EU648" s="36">
        <v>0</v>
      </c>
      <c r="EV648" s="36">
        <v>0</v>
      </c>
      <c r="EW648" s="36">
        <v>0</v>
      </c>
      <c r="EX648" s="36">
        <v>0</v>
      </c>
      <c r="EY648" s="36">
        <v>0</v>
      </c>
      <c r="EZ648" s="36">
        <v>0</v>
      </c>
      <c r="FA648" s="36">
        <v>0</v>
      </c>
      <c r="FB648" s="36">
        <v>0</v>
      </c>
      <c r="FC648" s="36">
        <v>0</v>
      </c>
      <c r="FD648" s="36">
        <v>0</v>
      </c>
      <c r="FE648" s="36">
        <v>0</v>
      </c>
      <c r="FF648" s="36">
        <v>0</v>
      </c>
      <c r="FG648" s="36">
        <v>0</v>
      </c>
      <c r="FH648" s="36">
        <v>0</v>
      </c>
      <c r="FI648" s="36">
        <v>0</v>
      </c>
      <c r="FJ648" s="36">
        <v>0</v>
      </c>
      <c r="FK648" s="36">
        <v>0</v>
      </c>
      <c r="FL648" s="36">
        <v>0</v>
      </c>
      <c r="FM648" s="36">
        <v>0</v>
      </c>
      <c r="FN648" s="36">
        <v>0</v>
      </c>
      <c r="FO648" s="36">
        <v>0</v>
      </c>
      <c r="FP648" s="36">
        <v>0</v>
      </c>
      <c r="FQ648" s="36">
        <v>542590</v>
      </c>
      <c r="FR648" s="36">
        <v>0</v>
      </c>
      <c r="FS648" s="37"/>
      <c r="FT648" s="39">
        <f t="shared" si="327"/>
        <v>68699</v>
      </c>
      <c r="FU648" s="39">
        <f t="shared" si="328"/>
        <v>1054</v>
      </c>
      <c r="FV648" s="39">
        <f t="shared" si="329"/>
        <v>0</v>
      </c>
      <c r="FW648" s="39">
        <f t="shared" si="330"/>
        <v>2276595</v>
      </c>
      <c r="FX648" s="39">
        <f t="shared" si="331"/>
        <v>0</v>
      </c>
      <c r="FY648" s="39">
        <f t="shared" si="332"/>
        <v>49797</v>
      </c>
      <c r="FZ648" s="39">
        <f t="shared" si="333"/>
        <v>0</v>
      </c>
      <c r="GA648" s="39">
        <f t="shared" si="334"/>
        <v>37532</v>
      </c>
      <c r="GB648" s="39">
        <f t="shared" si="335"/>
        <v>342363</v>
      </c>
      <c r="GC648" s="39">
        <f t="shared" si="336"/>
        <v>79695</v>
      </c>
      <c r="GD648" s="39">
        <f t="shared" si="337"/>
        <v>0</v>
      </c>
      <c r="GE648" s="39">
        <f t="shared" si="338"/>
        <v>0</v>
      </c>
      <c r="GF648" s="39">
        <f t="shared" si="325"/>
        <v>0</v>
      </c>
      <c r="GG648" s="39"/>
      <c r="GH648" s="39">
        <f t="shared" si="339"/>
        <v>0</v>
      </c>
      <c r="GI648" s="39">
        <f t="shared" si="340"/>
        <v>0</v>
      </c>
      <c r="GJ648" s="39">
        <f t="shared" si="326"/>
        <v>2855735</v>
      </c>
      <c r="GK648" s="39"/>
      <c r="GL648" s="39">
        <f t="shared" si="341"/>
        <v>0</v>
      </c>
      <c r="GM648" s="39"/>
      <c r="GN648" s="39">
        <f t="shared" si="324"/>
        <v>0</v>
      </c>
      <c r="GO648" s="40">
        <f t="shared" si="342"/>
        <v>542590</v>
      </c>
      <c r="GP648" s="40">
        <f t="shared" si="343"/>
        <v>3398325</v>
      </c>
      <c r="GQ648" s="40">
        <f t="shared" si="344"/>
        <v>3398325</v>
      </c>
      <c r="GR648" s="39" t="str">
        <f>IFERROR(VLOOKUP(CONCATENATE(C648,R648,S648),'Clientes Afectados'!$L$4:$M$249,2,0),"NO")</f>
        <v>NO</v>
      </c>
      <c r="GS648" s="64">
        <f t="shared" si="345"/>
        <v>32</v>
      </c>
      <c r="GT648" s="39" t="e">
        <f>+IF(GS648&gt;#REF!,"SI","NO")</f>
        <v>#REF!</v>
      </c>
    </row>
    <row r="649" spans="1:202" x14ac:dyDescent="0.25">
      <c r="A649" s="35">
        <v>42614</v>
      </c>
      <c r="B649" s="36">
        <v>1594986</v>
      </c>
      <c r="C649" s="36">
        <v>973766</v>
      </c>
      <c r="D649" s="36">
        <v>973766</v>
      </c>
      <c r="E649" s="37" t="s">
        <v>265</v>
      </c>
      <c r="F649" s="37" t="s">
        <v>229</v>
      </c>
      <c r="G649" s="37" t="s">
        <v>266</v>
      </c>
      <c r="H649" s="85" t="s">
        <v>231</v>
      </c>
      <c r="I649" s="37" t="s">
        <v>232</v>
      </c>
      <c r="J649" s="37" t="s">
        <v>263</v>
      </c>
      <c r="K649" s="37" t="s">
        <v>234</v>
      </c>
      <c r="L649" s="37" t="s">
        <v>235</v>
      </c>
      <c r="M649" s="37" t="s">
        <v>264</v>
      </c>
      <c r="N649" s="37" t="s">
        <v>236</v>
      </c>
      <c r="O649" s="37" t="s">
        <v>236</v>
      </c>
      <c r="P649" s="37" t="s">
        <v>239</v>
      </c>
      <c r="Q649" s="37" t="s">
        <v>240</v>
      </c>
      <c r="R649" s="38">
        <v>42556</v>
      </c>
      <c r="S649" s="38">
        <v>42618</v>
      </c>
      <c r="T649" s="38">
        <v>42620</v>
      </c>
      <c r="U649" s="36">
        <v>182068149</v>
      </c>
      <c r="V649" s="36">
        <v>81825</v>
      </c>
      <c r="W649" s="36">
        <v>0</v>
      </c>
      <c r="X649" s="36">
        <v>72118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77</v>
      </c>
      <c r="AE649" s="36">
        <v>77</v>
      </c>
      <c r="AF649" s="36">
        <v>76</v>
      </c>
      <c r="AG649" s="36">
        <v>76</v>
      </c>
      <c r="AH649" s="36">
        <v>0</v>
      </c>
      <c r="AI649" s="36">
        <v>1254</v>
      </c>
      <c r="AJ649" s="36">
        <v>0</v>
      </c>
      <c r="AK649" s="36">
        <v>5634693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121033</v>
      </c>
      <c r="AU649" s="36">
        <v>0</v>
      </c>
      <c r="AV649" s="36">
        <v>0</v>
      </c>
      <c r="AW649" s="36">
        <v>0</v>
      </c>
      <c r="AX649" s="36">
        <v>0</v>
      </c>
      <c r="AY649" s="36">
        <v>95526</v>
      </c>
      <c r="AZ649" s="36">
        <v>872249</v>
      </c>
      <c r="BA649" s="36">
        <v>1188445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  <c r="BP649" s="36">
        <v>-2430181</v>
      </c>
      <c r="BQ649" s="36">
        <v>0</v>
      </c>
      <c r="BR649" s="36">
        <v>0</v>
      </c>
      <c r="BS649" s="36">
        <v>0</v>
      </c>
      <c r="BT649" s="36">
        <v>0</v>
      </c>
      <c r="BU649" s="36">
        <v>0</v>
      </c>
      <c r="BV649" s="36">
        <v>0</v>
      </c>
      <c r="BW649" s="36">
        <v>0</v>
      </c>
      <c r="BX649" s="36">
        <v>0</v>
      </c>
      <c r="BY649" s="36">
        <v>0</v>
      </c>
      <c r="BZ649" s="36">
        <v>0</v>
      </c>
      <c r="CA649" s="36">
        <v>0</v>
      </c>
      <c r="CB649" s="36">
        <v>0</v>
      </c>
      <c r="CC649" s="36">
        <v>0</v>
      </c>
      <c r="CD649" s="36">
        <v>4607578</v>
      </c>
      <c r="CE649" s="36">
        <v>5483018</v>
      </c>
      <c r="CF649" s="36">
        <v>0</v>
      </c>
      <c r="CG649" s="36">
        <v>875440</v>
      </c>
      <c r="CH649" s="36">
        <v>0</v>
      </c>
      <c r="CI649" s="36">
        <v>0</v>
      </c>
      <c r="CJ649" s="36">
        <v>0</v>
      </c>
      <c r="CK649" s="36">
        <v>0</v>
      </c>
      <c r="CL649" s="36">
        <v>875440</v>
      </c>
      <c r="CM649" s="36">
        <v>-5483018</v>
      </c>
      <c r="CN649" s="36">
        <v>0</v>
      </c>
      <c r="CO649" s="36">
        <v>0</v>
      </c>
      <c r="CP649" s="36">
        <v>0</v>
      </c>
      <c r="CQ649" s="36">
        <v>0</v>
      </c>
      <c r="CR649" s="36">
        <v>0</v>
      </c>
      <c r="CS649" s="36">
        <v>0</v>
      </c>
      <c r="CT649" s="36">
        <v>0</v>
      </c>
      <c r="CU649" s="36">
        <v>0</v>
      </c>
      <c r="CV649" s="36">
        <v>0</v>
      </c>
      <c r="CW649" s="36">
        <v>0</v>
      </c>
      <c r="CX649" s="36">
        <v>0</v>
      </c>
      <c r="CY649" s="36">
        <v>0</v>
      </c>
      <c r="CZ649" s="36">
        <v>0</v>
      </c>
      <c r="DA649" s="36">
        <v>0</v>
      </c>
      <c r="DB649" s="36">
        <v>0</v>
      </c>
      <c r="DC649" s="36">
        <v>0</v>
      </c>
      <c r="DD649" s="36">
        <v>0</v>
      </c>
      <c r="DE649" s="36">
        <v>-5483018</v>
      </c>
      <c r="DF649" s="36">
        <v>0</v>
      </c>
      <c r="DG649" s="36">
        <v>0</v>
      </c>
      <c r="DH649" s="36">
        <v>0</v>
      </c>
      <c r="DI649" s="36">
        <v>0</v>
      </c>
      <c r="DJ649" s="36">
        <v>0</v>
      </c>
      <c r="DK649" s="36">
        <v>0</v>
      </c>
      <c r="DL649" s="36">
        <v>0</v>
      </c>
      <c r="DM649" s="36">
        <v>0</v>
      </c>
      <c r="DN649" s="36">
        <v>0</v>
      </c>
      <c r="DO649" s="36">
        <v>0</v>
      </c>
      <c r="DP649" s="36">
        <v>0</v>
      </c>
      <c r="DQ649" s="36">
        <v>0</v>
      </c>
      <c r="DR649" s="36">
        <v>0</v>
      </c>
      <c r="DS649" s="36">
        <v>0</v>
      </c>
      <c r="DT649" s="36">
        <v>0</v>
      </c>
      <c r="DU649" s="36">
        <v>0</v>
      </c>
      <c r="DV649" s="36">
        <v>0</v>
      </c>
      <c r="DW649" s="36">
        <v>0</v>
      </c>
      <c r="DX649" s="36">
        <v>0</v>
      </c>
      <c r="DY649" s="36">
        <v>0</v>
      </c>
      <c r="DZ649" s="36">
        <v>0</v>
      </c>
      <c r="EA649" s="36">
        <v>0</v>
      </c>
      <c r="EB649" s="36">
        <v>0</v>
      </c>
      <c r="EC649" s="36">
        <v>0</v>
      </c>
      <c r="ED649" s="36">
        <v>0</v>
      </c>
      <c r="EE649" s="36">
        <v>0</v>
      </c>
      <c r="EF649" s="36">
        <v>0</v>
      </c>
      <c r="EG649" s="36">
        <v>0</v>
      </c>
      <c r="EH649" s="36">
        <v>0</v>
      </c>
      <c r="EI649" s="36">
        <v>0</v>
      </c>
      <c r="EJ649" s="36">
        <v>0</v>
      </c>
      <c r="EK649" s="36">
        <v>0</v>
      </c>
      <c r="EL649" s="36">
        <v>0</v>
      </c>
      <c r="EM649" s="36">
        <v>0</v>
      </c>
      <c r="EN649" s="36">
        <v>0</v>
      </c>
      <c r="EO649" s="36">
        <v>0</v>
      </c>
      <c r="EP649" s="36">
        <v>0</v>
      </c>
      <c r="EQ649" s="36">
        <v>0</v>
      </c>
      <c r="ER649" s="36">
        <v>0</v>
      </c>
      <c r="ES649" s="36">
        <v>0</v>
      </c>
      <c r="ET649" s="36">
        <v>0</v>
      </c>
      <c r="EU649" s="36">
        <v>0</v>
      </c>
      <c r="EV649" s="36">
        <v>0</v>
      </c>
      <c r="EW649" s="36">
        <v>0</v>
      </c>
      <c r="EX649" s="36">
        <v>0</v>
      </c>
      <c r="EY649" s="36">
        <v>0</v>
      </c>
      <c r="EZ649" s="36">
        <v>0</v>
      </c>
      <c r="FA649" s="36">
        <v>0</v>
      </c>
      <c r="FB649" s="36">
        <v>0</v>
      </c>
      <c r="FC649" s="36">
        <v>0</v>
      </c>
      <c r="FD649" s="36">
        <v>0</v>
      </c>
      <c r="FE649" s="36">
        <v>0</v>
      </c>
      <c r="FF649" s="36">
        <v>0</v>
      </c>
      <c r="FG649" s="36">
        <v>0</v>
      </c>
      <c r="FH649" s="36">
        <v>0</v>
      </c>
      <c r="FI649" s="36">
        <v>0</v>
      </c>
      <c r="FJ649" s="36">
        <v>0</v>
      </c>
      <c r="FK649" s="36">
        <v>0</v>
      </c>
      <c r="FL649" s="36">
        <v>0</v>
      </c>
      <c r="FM649" s="36">
        <v>0</v>
      </c>
      <c r="FN649" s="36">
        <v>0</v>
      </c>
      <c r="FO649" s="36">
        <v>0</v>
      </c>
      <c r="FP649" s="36">
        <v>0</v>
      </c>
      <c r="FQ649" s="36">
        <v>875440</v>
      </c>
      <c r="FR649" s="36">
        <v>0</v>
      </c>
      <c r="FS649" s="37"/>
      <c r="FT649" s="39">
        <f t="shared" si="327"/>
        <v>0</v>
      </c>
      <c r="FU649" s="39">
        <f t="shared" si="328"/>
        <v>1054</v>
      </c>
      <c r="FV649" s="39">
        <f t="shared" si="329"/>
        <v>0</v>
      </c>
      <c r="FW649" s="39">
        <f t="shared" si="330"/>
        <v>4735036</v>
      </c>
      <c r="FX649" s="39">
        <f t="shared" si="331"/>
        <v>0</v>
      </c>
      <c r="FY649" s="39">
        <f t="shared" si="332"/>
        <v>101708</v>
      </c>
      <c r="FZ649" s="39">
        <f t="shared" si="333"/>
        <v>0</v>
      </c>
      <c r="GA649" s="39">
        <f t="shared" si="334"/>
        <v>80274</v>
      </c>
      <c r="GB649" s="39">
        <f t="shared" si="335"/>
        <v>732982</v>
      </c>
      <c r="GC649" s="39">
        <f t="shared" si="336"/>
        <v>998693</v>
      </c>
      <c r="GD649" s="39">
        <f t="shared" si="337"/>
        <v>0</v>
      </c>
      <c r="GE649" s="39">
        <f t="shared" si="338"/>
        <v>0</v>
      </c>
      <c r="GF649" s="39">
        <f t="shared" si="325"/>
        <v>-2042168.9075630254</v>
      </c>
      <c r="GG649" s="39"/>
      <c r="GH649" s="39">
        <f t="shared" si="339"/>
        <v>0</v>
      </c>
      <c r="GI649" s="39">
        <f t="shared" si="340"/>
        <v>0</v>
      </c>
      <c r="GJ649" s="39">
        <f t="shared" si="326"/>
        <v>4607578.0924369749</v>
      </c>
      <c r="GK649" s="39"/>
      <c r="GL649" s="39">
        <v>0</v>
      </c>
      <c r="GM649" s="39"/>
      <c r="GN649" s="39">
        <f t="shared" si="324"/>
        <v>0</v>
      </c>
      <c r="GO649" s="40">
        <f t="shared" si="342"/>
        <v>875440</v>
      </c>
      <c r="GP649" s="40">
        <f t="shared" si="343"/>
        <v>5483018.0924369749</v>
      </c>
      <c r="GQ649" s="40">
        <f t="shared" si="344"/>
        <v>5483018.0924369749</v>
      </c>
      <c r="GR649" s="39" t="str">
        <f>IFERROR(VLOOKUP(CONCATENATE(C649,R649,S649),'Clientes Afectados'!$L$4:$M$249,2,0),"NO")</f>
        <v>NO</v>
      </c>
      <c r="GS649" s="64">
        <f t="shared" si="345"/>
        <v>62</v>
      </c>
      <c r="GT649" s="39" t="e">
        <f>+IF(GS649&gt;#REF!,"SI","NO")</f>
        <v>#REF!</v>
      </c>
    </row>
    <row r="650" spans="1:202" x14ac:dyDescent="0.25">
      <c r="A650" s="35">
        <v>42614</v>
      </c>
      <c r="B650" s="36">
        <v>1594986</v>
      </c>
      <c r="C650" s="36">
        <v>984572</v>
      </c>
      <c r="D650" s="36">
        <v>984572</v>
      </c>
      <c r="E650" s="37" t="s">
        <v>348</v>
      </c>
      <c r="F650" s="37" t="s">
        <v>229</v>
      </c>
      <c r="G650" s="37" t="s">
        <v>326</v>
      </c>
      <c r="H650" s="85" t="s">
        <v>231</v>
      </c>
      <c r="I650" s="37" t="s">
        <v>232</v>
      </c>
      <c r="J650" s="37" t="s">
        <v>233</v>
      </c>
      <c r="K650" s="37" t="s">
        <v>234</v>
      </c>
      <c r="L650" s="37" t="s">
        <v>235</v>
      </c>
      <c r="M650" s="37" t="s">
        <v>280</v>
      </c>
      <c r="N650" s="37" t="s">
        <v>327</v>
      </c>
      <c r="O650" s="37" t="s">
        <v>327</v>
      </c>
      <c r="P650" s="37" t="s">
        <v>239</v>
      </c>
      <c r="Q650" s="37" t="s">
        <v>240</v>
      </c>
      <c r="R650" s="38">
        <v>42586</v>
      </c>
      <c r="S650" s="38">
        <v>42618</v>
      </c>
      <c r="T650" s="38">
        <v>42620</v>
      </c>
      <c r="U650" s="36">
        <v>182068149</v>
      </c>
      <c r="V650" s="36">
        <v>174285</v>
      </c>
      <c r="W650" s="36">
        <v>0</v>
      </c>
      <c r="X650" s="36">
        <v>49390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499</v>
      </c>
      <c r="AE650" s="36">
        <v>635</v>
      </c>
      <c r="AF650" s="36">
        <v>442</v>
      </c>
      <c r="AG650" s="36">
        <v>442</v>
      </c>
      <c r="AH650" s="36">
        <v>81752</v>
      </c>
      <c r="AI650" s="36">
        <v>1254</v>
      </c>
      <c r="AJ650" s="36">
        <v>0</v>
      </c>
      <c r="AK650" s="36">
        <v>12354391</v>
      </c>
      <c r="AL650" s="36">
        <v>0</v>
      </c>
      <c r="AM650" s="36">
        <v>0</v>
      </c>
      <c r="AN650" s="36">
        <v>0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257797</v>
      </c>
      <c r="AU650" s="36">
        <v>0</v>
      </c>
      <c r="AV650" s="36">
        <v>0</v>
      </c>
      <c r="AW650" s="36">
        <v>0</v>
      </c>
      <c r="AX650" s="36">
        <v>0</v>
      </c>
      <c r="AY650" s="36">
        <v>391190</v>
      </c>
      <c r="AZ650" s="36">
        <v>2536284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0</v>
      </c>
      <c r="BJ650" s="36">
        <v>0</v>
      </c>
      <c r="BK650" s="36">
        <v>0</v>
      </c>
      <c r="BL650" s="36">
        <v>0</v>
      </c>
      <c r="BM650" s="36">
        <v>0</v>
      </c>
      <c r="BN650" s="36">
        <v>0</v>
      </c>
      <c r="BO650" s="36">
        <v>0</v>
      </c>
      <c r="BP650" s="36">
        <v>0</v>
      </c>
      <c r="BQ650" s="36">
        <v>0</v>
      </c>
      <c r="BR650" s="36">
        <v>0</v>
      </c>
      <c r="BS650" s="36">
        <v>0</v>
      </c>
      <c r="BT650" s="36">
        <v>0</v>
      </c>
      <c r="BU650" s="36">
        <v>0</v>
      </c>
      <c r="BV650" s="36">
        <v>0</v>
      </c>
      <c r="BW650" s="36">
        <v>0</v>
      </c>
      <c r="BX650" s="36">
        <v>0</v>
      </c>
      <c r="BY650" s="36">
        <v>0</v>
      </c>
      <c r="BZ650" s="36">
        <v>0</v>
      </c>
      <c r="CA650" s="36">
        <v>0</v>
      </c>
      <c r="CB650" s="36">
        <v>0</v>
      </c>
      <c r="CC650" s="36">
        <v>0</v>
      </c>
      <c r="CD650" s="36">
        <v>13128292</v>
      </c>
      <c r="CE650" s="36">
        <v>15622667</v>
      </c>
      <c r="CF650" s="36">
        <v>0</v>
      </c>
      <c r="CG650" s="36">
        <v>2494375</v>
      </c>
      <c r="CH650" s="36">
        <v>0</v>
      </c>
      <c r="CI650" s="36">
        <v>0</v>
      </c>
      <c r="CJ650" s="36">
        <v>0</v>
      </c>
      <c r="CK650" s="36">
        <v>0</v>
      </c>
      <c r="CL650" s="36">
        <v>2494375</v>
      </c>
      <c r="CM650" s="36">
        <v>-15622667</v>
      </c>
      <c r="CN650" s="36">
        <v>0</v>
      </c>
      <c r="CO650" s="36">
        <v>0</v>
      </c>
      <c r="CP650" s="36">
        <v>0</v>
      </c>
      <c r="CQ650" s="36">
        <v>0</v>
      </c>
      <c r="CR650" s="36">
        <v>0</v>
      </c>
      <c r="CS650" s="36">
        <v>0</v>
      </c>
      <c r="CT650" s="36">
        <v>0</v>
      </c>
      <c r="CU650" s="36">
        <v>0</v>
      </c>
      <c r="CV650" s="36">
        <v>0</v>
      </c>
      <c r="CW650" s="36">
        <v>0</v>
      </c>
      <c r="CX650" s="36">
        <v>0</v>
      </c>
      <c r="CY650" s="36">
        <v>0</v>
      </c>
      <c r="CZ650" s="36">
        <v>0</v>
      </c>
      <c r="DA650" s="36">
        <v>0</v>
      </c>
      <c r="DB650" s="36">
        <v>0</v>
      </c>
      <c r="DC650" s="36">
        <v>0</v>
      </c>
      <c r="DD650" s="36">
        <v>0</v>
      </c>
      <c r="DE650" s="36">
        <v>-15622667</v>
      </c>
      <c r="DF650" s="36">
        <v>0</v>
      </c>
      <c r="DG650" s="36">
        <v>0</v>
      </c>
      <c r="DH650" s="36">
        <v>0</v>
      </c>
      <c r="DI650" s="36">
        <v>0</v>
      </c>
      <c r="DJ650" s="36">
        <v>0</v>
      </c>
      <c r="DK650" s="36">
        <v>0</v>
      </c>
      <c r="DL650" s="36">
        <v>0</v>
      </c>
      <c r="DM650" s="36">
        <v>0</v>
      </c>
      <c r="DN650" s="36">
        <v>0</v>
      </c>
      <c r="DO650" s="36">
        <v>0</v>
      </c>
      <c r="DP650" s="36">
        <v>0</v>
      </c>
      <c r="DQ650" s="36">
        <v>0</v>
      </c>
      <c r="DR650" s="36">
        <v>0</v>
      </c>
      <c r="DS650" s="36">
        <v>0</v>
      </c>
      <c r="DT650" s="36">
        <v>0</v>
      </c>
      <c r="DU650" s="36">
        <v>0</v>
      </c>
      <c r="DV650" s="36">
        <v>0</v>
      </c>
      <c r="DW650" s="36">
        <v>0</v>
      </c>
      <c r="DX650" s="36">
        <v>0</v>
      </c>
      <c r="DY650" s="36">
        <v>0</v>
      </c>
      <c r="DZ650" s="36">
        <v>0</v>
      </c>
      <c r="EA650" s="36">
        <v>0</v>
      </c>
      <c r="EB650" s="36">
        <v>0</v>
      </c>
      <c r="EC650" s="36">
        <v>0</v>
      </c>
      <c r="ED650" s="36">
        <v>0</v>
      </c>
      <c r="EE650" s="36">
        <v>0</v>
      </c>
      <c r="EF650" s="36">
        <v>0</v>
      </c>
      <c r="EG650" s="36">
        <v>0</v>
      </c>
      <c r="EH650" s="36">
        <v>0</v>
      </c>
      <c r="EI650" s="36">
        <v>0</v>
      </c>
      <c r="EJ650" s="36">
        <v>0</v>
      </c>
      <c r="EK650" s="36">
        <v>0</v>
      </c>
      <c r="EL650" s="36">
        <v>0</v>
      </c>
      <c r="EM650" s="36">
        <v>0</v>
      </c>
      <c r="EN650" s="36">
        <v>0</v>
      </c>
      <c r="EO650" s="36">
        <v>0</v>
      </c>
      <c r="EP650" s="36">
        <v>0</v>
      </c>
      <c r="EQ650" s="36">
        <v>0</v>
      </c>
      <c r="ER650" s="36">
        <v>0</v>
      </c>
      <c r="ES650" s="36">
        <v>0</v>
      </c>
      <c r="ET650" s="36">
        <v>0</v>
      </c>
      <c r="EU650" s="36">
        <v>0</v>
      </c>
      <c r="EV650" s="36">
        <v>0</v>
      </c>
      <c r="EW650" s="36">
        <v>0</v>
      </c>
      <c r="EX650" s="36">
        <v>0</v>
      </c>
      <c r="EY650" s="36">
        <v>0</v>
      </c>
      <c r="EZ650" s="36">
        <v>0</v>
      </c>
      <c r="FA650" s="36">
        <v>0</v>
      </c>
      <c r="FB650" s="36">
        <v>0</v>
      </c>
      <c r="FC650" s="36">
        <v>0</v>
      </c>
      <c r="FD650" s="36">
        <v>0</v>
      </c>
      <c r="FE650" s="36">
        <v>0</v>
      </c>
      <c r="FF650" s="36">
        <v>0</v>
      </c>
      <c r="FG650" s="36">
        <v>0</v>
      </c>
      <c r="FH650" s="36">
        <v>0</v>
      </c>
      <c r="FI650" s="36">
        <v>0</v>
      </c>
      <c r="FJ650" s="36">
        <v>0</v>
      </c>
      <c r="FK650" s="36">
        <v>0</v>
      </c>
      <c r="FL650" s="36">
        <v>0</v>
      </c>
      <c r="FM650" s="36">
        <v>0</v>
      </c>
      <c r="FN650" s="36">
        <v>0</v>
      </c>
      <c r="FO650" s="36">
        <v>0</v>
      </c>
      <c r="FP650" s="36">
        <v>0</v>
      </c>
      <c r="FQ650" s="36">
        <v>2494375</v>
      </c>
      <c r="FR650" s="36">
        <v>0</v>
      </c>
      <c r="FS650" s="37"/>
      <c r="FT650" s="39">
        <f t="shared" si="327"/>
        <v>68699</v>
      </c>
      <c r="FU650" s="39">
        <f t="shared" si="328"/>
        <v>1054</v>
      </c>
      <c r="FV650" s="39">
        <f t="shared" si="329"/>
        <v>0</v>
      </c>
      <c r="FW650" s="39">
        <f t="shared" si="330"/>
        <v>10381841</v>
      </c>
      <c r="FX650" s="39">
        <f t="shared" si="331"/>
        <v>0</v>
      </c>
      <c r="FY650" s="39">
        <f t="shared" si="332"/>
        <v>216636</v>
      </c>
      <c r="FZ650" s="39">
        <f t="shared" si="333"/>
        <v>0</v>
      </c>
      <c r="GA650" s="39">
        <f t="shared" si="334"/>
        <v>328731</v>
      </c>
      <c r="GB650" s="39">
        <f t="shared" si="335"/>
        <v>2131331</v>
      </c>
      <c r="GC650" s="39">
        <f t="shared" si="336"/>
        <v>0</v>
      </c>
      <c r="GD650" s="39">
        <f t="shared" si="337"/>
        <v>0</v>
      </c>
      <c r="GE650" s="39">
        <f t="shared" si="338"/>
        <v>0</v>
      </c>
      <c r="GF650" s="39">
        <f t="shared" si="325"/>
        <v>0</v>
      </c>
      <c r="GG650" s="39"/>
      <c r="GH650" s="39">
        <f t="shared" si="339"/>
        <v>0</v>
      </c>
      <c r="GI650" s="39">
        <f t="shared" si="340"/>
        <v>0</v>
      </c>
      <c r="GJ650" s="39">
        <f t="shared" si="326"/>
        <v>13128292</v>
      </c>
      <c r="GK650" s="39"/>
      <c r="GL650" s="39">
        <f t="shared" si="341"/>
        <v>0</v>
      </c>
      <c r="GM650" s="39"/>
      <c r="GN650" s="39">
        <f t="shared" si="324"/>
        <v>0</v>
      </c>
      <c r="GO650" s="40">
        <f t="shared" si="342"/>
        <v>2494375</v>
      </c>
      <c r="GP650" s="40">
        <f t="shared" si="343"/>
        <v>15622667</v>
      </c>
      <c r="GQ650" s="40">
        <f t="shared" si="344"/>
        <v>15622667</v>
      </c>
      <c r="GR650" s="39" t="str">
        <f>IFERROR(VLOOKUP(CONCATENATE(C650,R650,S650),'Clientes Afectados'!$L$4:$M$249,2,0),"NO")</f>
        <v>NO</v>
      </c>
      <c r="GS650" s="64">
        <f t="shared" si="345"/>
        <v>32</v>
      </c>
      <c r="GT650" s="39" t="e">
        <f>+IF(GS650&gt;#REF!,"SI","NO")</f>
        <v>#REF!</v>
      </c>
    </row>
    <row r="651" spans="1:202" x14ac:dyDescent="0.25">
      <c r="A651" s="35">
        <v>42614</v>
      </c>
      <c r="B651" s="36">
        <v>1594986</v>
      </c>
      <c r="C651" s="36">
        <v>985980</v>
      </c>
      <c r="D651" s="36">
        <v>985980</v>
      </c>
      <c r="E651" s="37" t="s">
        <v>349</v>
      </c>
      <c r="F651" s="37" t="s">
        <v>229</v>
      </c>
      <c r="G651" s="37" t="s">
        <v>329</v>
      </c>
      <c r="H651" s="85" t="s">
        <v>231</v>
      </c>
      <c r="I651" s="37" t="s">
        <v>244</v>
      </c>
      <c r="J651" s="37" t="s">
        <v>233</v>
      </c>
      <c r="K651" s="37" t="s">
        <v>234</v>
      </c>
      <c r="L651" s="37" t="s">
        <v>235</v>
      </c>
      <c r="M651" s="37" t="s">
        <v>279</v>
      </c>
      <c r="N651" s="37" t="s">
        <v>330</v>
      </c>
      <c r="O651" s="37" t="s">
        <v>330</v>
      </c>
      <c r="P651" s="37" t="s">
        <v>239</v>
      </c>
      <c r="Q651" s="37" t="s">
        <v>240</v>
      </c>
      <c r="R651" s="38">
        <v>42586</v>
      </c>
      <c r="S651" s="38">
        <v>42618</v>
      </c>
      <c r="T651" s="38">
        <v>42620</v>
      </c>
      <c r="U651" s="36">
        <v>182068149</v>
      </c>
      <c r="V651" s="36">
        <v>50649</v>
      </c>
      <c r="W651" s="36">
        <v>0</v>
      </c>
      <c r="X651" s="36">
        <v>8737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151</v>
      </c>
      <c r="AE651" s="36">
        <v>196</v>
      </c>
      <c r="AF651" s="36">
        <v>150</v>
      </c>
      <c r="AG651" s="36">
        <v>150</v>
      </c>
      <c r="AH651" s="36">
        <v>81752</v>
      </c>
      <c r="AI651" s="36">
        <v>1254</v>
      </c>
      <c r="AJ651" s="36">
        <v>0</v>
      </c>
      <c r="AK651" s="36">
        <v>3590312</v>
      </c>
      <c r="AL651" s="36">
        <v>0</v>
      </c>
      <c r="AM651" s="36">
        <v>0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74919</v>
      </c>
      <c r="AU651" s="36">
        <v>0</v>
      </c>
      <c r="AV651" s="36">
        <v>0</v>
      </c>
      <c r="AW651" s="36">
        <v>0</v>
      </c>
      <c r="AX651" s="36">
        <v>0</v>
      </c>
      <c r="AY651" s="36">
        <v>121053</v>
      </c>
      <c r="AZ651" s="36">
        <v>860731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6">
        <v>0</v>
      </c>
      <c r="BP651" s="36">
        <v>0</v>
      </c>
      <c r="BQ651" s="36">
        <v>0</v>
      </c>
      <c r="BR651" s="36">
        <v>0</v>
      </c>
      <c r="BS651" s="36">
        <v>0</v>
      </c>
      <c r="BT651" s="36">
        <v>0</v>
      </c>
      <c r="BU651" s="36">
        <v>0</v>
      </c>
      <c r="BV651" s="36">
        <v>0</v>
      </c>
      <c r="BW651" s="36">
        <v>0</v>
      </c>
      <c r="BX651" s="36">
        <v>0</v>
      </c>
      <c r="BY651" s="36">
        <v>0</v>
      </c>
      <c r="BZ651" s="36">
        <v>0</v>
      </c>
      <c r="CA651" s="36">
        <v>0</v>
      </c>
      <c r="CB651" s="36">
        <v>0</v>
      </c>
      <c r="CC651" s="36">
        <v>0</v>
      </c>
      <c r="CD651" s="36">
        <v>3974807</v>
      </c>
      <c r="CE651" s="36">
        <v>4730020</v>
      </c>
      <c r="CF651" s="36">
        <v>0</v>
      </c>
      <c r="CG651" s="36">
        <v>755213</v>
      </c>
      <c r="CH651" s="36">
        <v>0</v>
      </c>
      <c r="CI651" s="36">
        <v>0</v>
      </c>
      <c r="CJ651" s="36">
        <v>0</v>
      </c>
      <c r="CK651" s="36">
        <v>0</v>
      </c>
      <c r="CL651" s="36">
        <v>755213</v>
      </c>
      <c r="CM651" s="36">
        <v>-4730020</v>
      </c>
      <c r="CN651" s="36">
        <v>0</v>
      </c>
      <c r="CO651" s="36">
        <v>0</v>
      </c>
      <c r="CP651" s="36">
        <v>0</v>
      </c>
      <c r="CQ651" s="36">
        <v>0</v>
      </c>
      <c r="CR651" s="36">
        <v>0</v>
      </c>
      <c r="CS651" s="36">
        <v>0</v>
      </c>
      <c r="CT651" s="36">
        <v>0</v>
      </c>
      <c r="CU651" s="36">
        <v>0</v>
      </c>
      <c r="CV651" s="36">
        <v>0</v>
      </c>
      <c r="CW651" s="36">
        <v>0</v>
      </c>
      <c r="CX651" s="36">
        <v>0</v>
      </c>
      <c r="CY651" s="36">
        <v>0</v>
      </c>
      <c r="CZ651" s="36">
        <v>0</v>
      </c>
      <c r="DA651" s="36">
        <v>0</v>
      </c>
      <c r="DB651" s="36">
        <v>0</v>
      </c>
      <c r="DC651" s="36">
        <v>0</v>
      </c>
      <c r="DD651" s="36">
        <v>0</v>
      </c>
      <c r="DE651" s="36">
        <v>-4730020</v>
      </c>
      <c r="DF651" s="36">
        <v>0</v>
      </c>
      <c r="DG651" s="36">
        <v>0</v>
      </c>
      <c r="DH651" s="36">
        <v>0</v>
      </c>
      <c r="DI651" s="36">
        <v>0</v>
      </c>
      <c r="DJ651" s="36">
        <v>0</v>
      </c>
      <c r="DK651" s="36">
        <v>0</v>
      </c>
      <c r="DL651" s="36">
        <v>0</v>
      </c>
      <c r="DM651" s="36">
        <v>0</v>
      </c>
      <c r="DN651" s="36">
        <v>0</v>
      </c>
      <c r="DO651" s="36">
        <v>0</v>
      </c>
      <c r="DP651" s="36">
        <v>0</v>
      </c>
      <c r="DQ651" s="36">
        <v>0</v>
      </c>
      <c r="DR651" s="36">
        <v>0</v>
      </c>
      <c r="DS651" s="36">
        <v>0</v>
      </c>
      <c r="DT651" s="36">
        <v>0</v>
      </c>
      <c r="DU651" s="36">
        <v>0</v>
      </c>
      <c r="DV651" s="36">
        <v>0</v>
      </c>
      <c r="DW651" s="36">
        <v>0</v>
      </c>
      <c r="DX651" s="36">
        <v>0</v>
      </c>
      <c r="DY651" s="36">
        <v>0</v>
      </c>
      <c r="DZ651" s="36">
        <v>0</v>
      </c>
      <c r="EA651" s="36">
        <v>0</v>
      </c>
      <c r="EB651" s="36">
        <v>0</v>
      </c>
      <c r="EC651" s="36">
        <v>0</v>
      </c>
      <c r="ED651" s="36">
        <v>0</v>
      </c>
      <c r="EE651" s="36">
        <v>0</v>
      </c>
      <c r="EF651" s="36">
        <v>0</v>
      </c>
      <c r="EG651" s="36">
        <v>0</v>
      </c>
      <c r="EH651" s="36">
        <v>0</v>
      </c>
      <c r="EI651" s="36">
        <v>0</v>
      </c>
      <c r="EJ651" s="36">
        <v>0</v>
      </c>
      <c r="EK651" s="36">
        <v>0</v>
      </c>
      <c r="EL651" s="36">
        <v>0</v>
      </c>
      <c r="EM651" s="36">
        <v>0</v>
      </c>
      <c r="EN651" s="36">
        <v>0</v>
      </c>
      <c r="EO651" s="36">
        <v>0</v>
      </c>
      <c r="EP651" s="36">
        <v>0</v>
      </c>
      <c r="EQ651" s="36">
        <v>0</v>
      </c>
      <c r="ER651" s="36">
        <v>0</v>
      </c>
      <c r="ES651" s="36">
        <v>0</v>
      </c>
      <c r="ET651" s="36">
        <v>0</v>
      </c>
      <c r="EU651" s="36">
        <v>0</v>
      </c>
      <c r="EV651" s="36">
        <v>0</v>
      </c>
      <c r="EW651" s="36">
        <v>0</v>
      </c>
      <c r="EX651" s="36">
        <v>0</v>
      </c>
      <c r="EY651" s="36">
        <v>0</v>
      </c>
      <c r="EZ651" s="36">
        <v>0</v>
      </c>
      <c r="FA651" s="36">
        <v>0</v>
      </c>
      <c r="FB651" s="36">
        <v>0</v>
      </c>
      <c r="FC651" s="36">
        <v>0</v>
      </c>
      <c r="FD651" s="36">
        <v>0</v>
      </c>
      <c r="FE651" s="36">
        <v>0</v>
      </c>
      <c r="FF651" s="36">
        <v>0</v>
      </c>
      <c r="FG651" s="36">
        <v>0</v>
      </c>
      <c r="FH651" s="36">
        <v>0</v>
      </c>
      <c r="FI651" s="36">
        <v>0</v>
      </c>
      <c r="FJ651" s="36">
        <v>0</v>
      </c>
      <c r="FK651" s="36">
        <v>0</v>
      </c>
      <c r="FL651" s="36">
        <v>0</v>
      </c>
      <c r="FM651" s="36">
        <v>0</v>
      </c>
      <c r="FN651" s="36">
        <v>0</v>
      </c>
      <c r="FO651" s="36">
        <v>0</v>
      </c>
      <c r="FP651" s="36">
        <v>0</v>
      </c>
      <c r="FQ651" s="36">
        <v>755213</v>
      </c>
      <c r="FR651" s="36">
        <v>0</v>
      </c>
      <c r="FS651" s="37"/>
      <c r="FT651" s="39">
        <f t="shared" si="327"/>
        <v>68699</v>
      </c>
      <c r="FU651" s="39">
        <f t="shared" si="328"/>
        <v>1054</v>
      </c>
      <c r="FV651" s="39">
        <f t="shared" si="329"/>
        <v>0</v>
      </c>
      <c r="FW651" s="39">
        <f t="shared" si="330"/>
        <v>3017069</v>
      </c>
      <c r="FX651" s="39">
        <f t="shared" si="331"/>
        <v>0</v>
      </c>
      <c r="FY651" s="39">
        <f t="shared" si="332"/>
        <v>62957</v>
      </c>
      <c r="FZ651" s="39">
        <f t="shared" si="333"/>
        <v>0</v>
      </c>
      <c r="GA651" s="39">
        <f t="shared" si="334"/>
        <v>101725</v>
      </c>
      <c r="GB651" s="39">
        <f t="shared" si="335"/>
        <v>723303</v>
      </c>
      <c r="GC651" s="39">
        <f t="shared" si="336"/>
        <v>0</v>
      </c>
      <c r="GD651" s="39">
        <f t="shared" si="337"/>
        <v>0</v>
      </c>
      <c r="GE651" s="39">
        <f t="shared" si="338"/>
        <v>0</v>
      </c>
      <c r="GF651" s="39">
        <f t="shared" si="325"/>
        <v>0</v>
      </c>
      <c r="GG651" s="39"/>
      <c r="GH651" s="39">
        <f t="shared" si="339"/>
        <v>0</v>
      </c>
      <c r="GI651" s="39">
        <f t="shared" si="340"/>
        <v>0</v>
      </c>
      <c r="GJ651" s="39">
        <f t="shared" si="326"/>
        <v>3974807</v>
      </c>
      <c r="GK651" s="39"/>
      <c r="GL651" s="39">
        <f t="shared" si="341"/>
        <v>0</v>
      </c>
      <c r="GM651" s="39"/>
      <c r="GN651" s="39">
        <f t="shared" si="324"/>
        <v>0</v>
      </c>
      <c r="GO651" s="40">
        <f t="shared" si="342"/>
        <v>755213</v>
      </c>
      <c r="GP651" s="40">
        <f t="shared" si="343"/>
        <v>4730020</v>
      </c>
      <c r="GQ651" s="40">
        <f t="shared" si="344"/>
        <v>4730020</v>
      </c>
      <c r="GR651" s="39" t="str">
        <f>IFERROR(VLOOKUP(CONCATENATE(C651,R651,S651),'Clientes Afectados'!$L$4:$M$249,2,0),"NO")</f>
        <v>NO</v>
      </c>
      <c r="GS651" s="64">
        <f t="shared" si="345"/>
        <v>32</v>
      </c>
      <c r="GT651" s="39" t="e">
        <f>+IF(GS651&gt;#REF!,"SI","NO")</f>
        <v>#REF!</v>
      </c>
    </row>
    <row r="652" spans="1:202" x14ac:dyDescent="0.25">
      <c r="A652" s="35">
        <v>42614</v>
      </c>
      <c r="B652" s="36">
        <v>1594986</v>
      </c>
      <c r="C652" s="36">
        <v>1027882</v>
      </c>
      <c r="D652" s="36">
        <v>1027882</v>
      </c>
      <c r="E652" s="37" t="s">
        <v>350</v>
      </c>
      <c r="F652" s="37" t="s">
        <v>229</v>
      </c>
      <c r="G652" s="37" t="s">
        <v>332</v>
      </c>
      <c r="H652" s="85" t="s">
        <v>231</v>
      </c>
      <c r="I652" s="37" t="s">
        <v>244</v>
      </c>
      <c r="J652" s="37" t="s">
        <v>233</v>
      </c>
      <c r="K652" s="37" t="s">
        <v>234</v>
      </c>
      <c r="L652" s="37" t="s">
        <v>235</v>
      </c>
      <c r="M652" s="37" t="s">
        <v>279</v>
      </c>
      <c r="N652" s="37" t="s">
        <v>280</v>
      </c>
      <c r="O652" s="37" t="s">
        <v>280</v>
      </c>
      <c r="P652" s="37" t="s">
        <v>239</v>
      </c>
      <c r="Q652" s="37" t="s">
        <v>240</v>
      </c>
      <c r="R652" s="38">
        <v>42586</v>
      </c>
      <c r="S652" s="38">
        <v>42618</v>
      </c>
      <c r="T652" s="38">
        <v>42620</v>
      </c>
      <c r="U652" s="36">
        <v>182068149</v>
      </c>
      <c r="V652" s="36">
        <v>249500</v>
      </c>
      <c r="W652" s="36">
        <v>0</v>
      </c>
      <c r="X652" s="36">
        <v>33952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645</v>
      </c>
      <c r="AE652" s="36">
        <v>653</v>
      </c>
      <c r="AF652" s="36">
        <v>642</v>
      </c>
      <c r="AG652" s="36">
        <v>642</v>
      </c>
      <c r="AH652" s="36">
        <v>81752</v>
      </c>
      <c r="AI652" s="36">
        <v>1254</v>
      </c>
      <c r="AJ652" s="36">
        <v>0</v>
      </c>
      <c r="AK652" s="36">
        <v>17686092</v>
      </c>
      <c r="AL652" s="36">
        <v>0</v>
      </c>
      <c r="AM652" s="36">
        <v>0</v>
      </c>
      <c r="AN652" s="36">
        <v>0</v>
      </c>
      <c r="AO652" s="36">
        <v>0</v>
      </c>
      <c r="AP652" s="36">
        <v>0</v>
      </c>
      <c r="AQ652" s="36">
        <v>0</v>
      </c>
      <c r="AR652" s="36">
        <v>0</v>
      </c>
      <c r="AS652" s="36">
        <v>0</v>
      </c>
      <c r="AT652" s="36">
        <v>369054</v>
      </c>
      <c r="AU652" s="36">
        <v>0</v>
      </c>
      <c r="AV652" s="36">
        <v>0</v>
      </c>
      <c r="AW652" s="36">
        <v>0</v>
      </c>
      <c r="AX652" s="36">
        <v>0</v>
      </c>
      <c r="AY652" s="36">
        <v>402278</v>
      </c>
      <c r="AZ652" s="36">
        <v>3683925</v>
      </c>
      <c r="BA652" s="36">
        <v>0</v>
      </c>
      <c r="BB652" s="36">
        <v>0</v>
      </c>
      <c r="BC652" s="36">
        <v>0</v>
      </c>
      <c r="BD652" s="36">
        <v>0</v>
      </c>
      <c r="BE652" s="36">
        <v>0</v>
      </c>
      <c r="BF652" s="36">
        <v>0</v>
      </c>
      <c r="BG652" s="36">
        <v>0</v>
      </c>
      <c r="BH652" s="36">
        <v>0</v>
      </c>
      <c r="BI652" s="36">
        <v>0</v>
      </c>
      <c r="BJ652" s="36">
        <v>0</v>
      </c>
      <c r="BK652" s="36">
        <v>0</v>
      </c>
      <c r="BL652" s="36">
        <v>0</v>
      </c>
      <c r="BM652" s="36">
        <v>0</v>
      </c>
      <c r="BN652" s="36">
        <v>0</v>
      </c>
      <c r="BO652" s="36">
        <v>0</v>
      </c>
      <c r="BP652" s="36">
        <v>0</v>
      </c>
      <c r="BQ652" s="36">
        <v>0</v>
      </c>
      <c r="BR652" s="36">
        <v>0</v>
      </c>
      <c r="BS652" s="36">
        <v>0</v>
      </c>
      <c r="BT652" s="36">
        <v>0</v>
      </c>
      <c r="BU652" s="36">
        <v>0</v>
      </c>
      <c r="BV652" s="36">
        <v>0</v>
      </c>
      <c r="BW652" s="36">
        <v>0</v>
      </c>
      <c r="BX652" s="36">
        <v>0</v>
      </c>
      <c r="BY652" s="36">
        <v>0</v>
      </c>
      <c r="BZ652" s="36">
        <v>0</v>
      </c>
      <c r="CA652" s="36">
        <v>0</v>
      </c>
      <c r="CB652" s="36">
        <v>0</v>
      </c>
      <c r="CC652" s="36">
        <v>0</v>
      </c>
      <c r="CD652" s="36">
        <v>18675928</v>
      </c>
      <c r="CE652" s="36">
        <v>22224354</v>
      </c>
      <c r="CF652" s="36">
        <v>0</v>
      </c>
      <c r="CG652" s="36">
        <v>3548426</v>
      </c>
      <c r="CH652" s="36">
        <v>0</v>
      </c>
      <c r="CI652" s="36">
        <v>0</v>
      </c>
      <c r="CJ652" s="36">
        <v>0</v>
      </c>
      <c r="CK652" s="36">
        <v>0</v>
      </c>
      <c r="CL652" s="36">
        <v>3548426</v>
      </c>
      <c r="CM652" s="36">
        <v>-22224354</v>
      </c>
      <c r="CN652" s="36">
        <v>0</v>
      </c>
      <c r="CO652" s="36">
        <v>0</v>
      </c>
      <c r="CP652" s="36">
        <v>0</v>
      </c>
      <c r="CQ652" s="36">
        <v>0</v>
      </c>
      <c r="CR652" s="36">
        <v>0</v>
      </c>
      <c r="CS652" s="36">
        <v>0</v>
      </c>
      <c r="CT652" s="36">
        <v>0</v>
      </c>
      <c r="CU652" s="36">
        <v>0</v>
      </c>
      <c r="CV652" s="36">
        <v>0</v>
      </c>
      <c r="CW652" s="36">
        <v>0</v>
      </c>
      <c r="CX652" s="36">
        <v>0</v>
      </c>
      <c r="CY652" s="36">
        <v>0</v>
      </c>
      <c r="CZ652" s="36">
        <v>0</v>
      </c>
      <c r="DA652" s="36">
        <v>0</v>
      </c>
      <c r="DB652" s="36">
        <v>0</v>
      </c>
      <c r="DC652" s="36">
        <v>0</v>
      </c>
      <c r="DD652" s="36">
        <v>0</v>
      </c>
      <c r="DE652" s="36">
        <v>-22224354</v>
      </c>
      <c r="DF652" s="36">
        <v>0</v>
      </c>
      <c r="DG652" s="36">
        <v>0</v>
      </c>
      <c r="DH652" s="36">
        <v>0</v>
      </c>
      <c r="DI652" s="36">
        <v>0</v>
      </c>
      <c r="DJ652" s="36">
        <v>0</v>
      </c>
      <c r="DK652" s="36">
        <v>0</v>
      </c>
      <c r="DL652" s="36">
        <v>0</v>
      </c>
      <c r="DM652" s="36">
        <v>0</v>
      </c>
      <c r="DN652" s="36">
        <v>0</v>
      </c>
      <c r="DO652" s="36">
        <v>0</v>
      </c>
      <c r="DP652" s="36">
        <v>0</v>
      </c>
      <c r="DQ652" s="36">
        <v>0</v>
      </c>
      <c r="DR652" s="36">
        <v>0</v>
      </c>
      <c r="DS652" s="36">
        <v>0</v>
      </c>
      <c r="DT652" s="36">
        <v>0</v>
      </c>
      <c r="DU652" s="36">
        <v>0</v>
      </c>
      <c r="DV652" s="36">
        <v>0</v>
      </c>
      <c r="DW652" s="36">
        <v>0</v>
      </c>
      <c r="DX652" s="36">
        <v>0</v>
      </c>
      <c r="DY652" s="36">
        <v>0</v>
      </c>
      <c r="DZ652" s="36">
        <v>0</v>
      </c>
      <c r="EA652" s="36">
        <v>0</v>
      </c>
      <c r="EB652" s="36">
        <v>0</v>
      </c>
      <c r="EC652" s="36">
        <v>0</v>
      </c>
      <c r="ED652" s="36">
        <v>0</v>
      </c>
      <c r="EE652" s="36">
        <v>0</v>
      </c>
      <c r="EF652" s="36">
        <v>0</v>
      </c>
      <c r="EG652" s="36">
        <v>0</v>
      </c>
      <c r="EH652" s="36">
        <v>0</v>
      </c>
      <c r="EI652" s="36">
        <v>0</v>
      </c>
      <c r="EJ652" s="36">
        <v>0</v>
      </c>
      <c r="EK652" s="36">
        <v>0</v>
      </c>
      <c r="EL652" s="36">
        <v>0</v>
      </c>
      <c r="EM652" s="36">
        <v>0</v>
      </c>
      <c r="EN652" s="36">
        <v>0</v>
      </c>
      <c r="EO652" s="36">
        <v>0</v>
      </c>
      <c r="EP652" s="36">
        <v>0</v>
      </c>
      <c r="EQ652" s="36">
        <v>0</v>
      </c>
      <c r="ER652" s="36">
        <v>0</v>
      </c>
      <c r="ES652" s="36">
        <v>0</v>
      </c>
      <c r="ET652" s="36">
        <v>0</v>
      </c>
      <c r="EU652" s="36">
        <v>0</v>
      </c>
      <c r="EV652" s="36">
        <v>0</v>
      </c>
      <c r="EW652" s="36">
        <v>0</v>
      </c>
      <c r="EX652" s="36">
        <v>0</v>
      </c>
      <c r="EY652" s="36">
        <v>0</v>
      </c>
      <c r="EZ652" s="36">
        <v>0</v>
      </c>
      <c r="FA652" s="36">
        <v>0</v>
      </c>
      <c r="FB652" s="36">
        <v>0</v>
      </c>
      <c r="FC652" s="36">
        <v>0</v>
      </c>
      <c r="FD652" s="36">
        <v>0</v>
      </c>
      <c r="FE652" s="36">
        <v>0</v>
      </c>
      <c r="FF652" s="36">
        <v>0</v>
      </c>
      <c r="FG652" s="36">
        <v>0</v>
      </c>
      <c r="FH652" s="36">
        <v>0</v>
      </c>
      <c r="FI652" s="36">
        <v>0</v>
      </c>
      <c r="FJ652" s="36">
        <v>0</v>
      </c>
      <c r="FK652" s="36">
        <v>0</v>
      </c>
      <c r="FL652" s="36">
        <v>0</v>
      </c>
      <c r="FM652" s="36">
        <v>0</v>
      </c>
      <c r="FN652" s="36">
        <v>0</v>
      </c>
      <c r="FO652" s="36">
        <v>0</v>
      </c>
      <c r="FP652" s="36">
        <v>0</v>
      </c>
      <c r="FQ652" s="36">
        <v>3548426</v>
      </c>
      <c r="FR652" s="36">
        <v>0</v>
      </c>
      <c r="FS652" s="37"/>
      <c r="FT652" s="39">
        <f t="shared" si="327"/>
        <v>68699</v>
      </c>
      <c r="FU652" s="39">
        <f t="shared" si="328"/>
        <v>1054</v>
      </c>
      <c r="FV652" s="39">
        <f t="shared" si="329"/>
        <v>0</v>
      </c>
      <c r="FW652" s="39">
        <f t="shared" si="330"/>
        <v>14862262</v>
      </c>
      <c r="FX652" s="39">
        <f t="shared" si="331"/>
        <v>0</v>
      </c>
      <c r="FY652" s="39">
        <f t="shared" si="332"/>
        <v>310129</v>
      </c>
      <c r="FZ652" s="39">
        <f t="shared" si="333"/>
        <v>0</v>
      </c>
      <c r="GA652" s="39">
        <f t="shared" si="334"/>
        <v>338049</v>
      </c>
      <c r="GB652" s="39">
        <f t="shared" si="335"/>
        <v>3095735</v>
      </c>
      <c r="GC652" s="39">
        <f t="shared" si="336"/>
        <v>0</v>
      </c>
      <c r="GD652" s="39">
        <f t="shared" si="337"/>
        <v>0</v>
      </c>
      <c r="GE652" s="39">
        <f t="shared" si="338"/>
        <v>0</v>
      </c>
      <c r="GF652" s="39">
        <f t="shared" si="325"/>
        <v>0</v>
      </c>
      <c r="GG652" s="39"/>
      <c r="GH652" s="39">
        <f t="shared" si="339"/>
        <v>0</v>
      </c>
      <c r="GI652" s="39">
        <f t="shared" si="340"/>
        <v>0</v>
      </c>
      <c r="GJ652" s="39">
        <f t="shared" si="326"/>
        <v>18675928</v>
      </c>
      <c r="GK652" s="39"/>
      <c r="GL652" s="39">
        <f t="shared" si="341"/>
        <v>0</v>
      </c>
      <c r="GM652" s="39"/>
      <c r="GN652" s="39">
        <f t="shared" si="324"/>
        <v>0</v>
      </c>
      <c r="GO652" s="40">
        <f t="shared" si="342"/>
        <v>3548426</v>
      </c>
      <c r="GP652" s="40">
        <f t="shared" si="343"/>
        <v>22224354</v>
      </c>
      <c r="GQ652" s="40">
        <f t="shared" si="344"/>
        <v>22224354</v>
      </c>
      <c r="GR652" s="39" t="str">
        <f>IFERROR(VLOOKUP(CONCATENATE(C652,R652,S652),'Clientes Afectados'!$L$4:$M$249,2,0),"NO")</f>
        <v>NO</v>
      </c>
      <c r="GS652" s="64">
        <f t="shared" si="345"/>
        <v>32</v>
      </c>
      <c r="GT652" s="39" t="e">
        <f>+IF(GS652&gt;#REF!,"SI","NO")</f>
        <v>#REF!</v>
      </c>
    </row>
    <row r="653" spans="1:202" x14ac:dyDescent="0.25">
      <c r="A653" s="35">
        <v>42614</v>
      </c>
      <c r="B653" s="36">
        <v>1594986</v>
      </c>
      <c r="C653" s="36">
        <v>1263130</v>
      </c>
      <c r="D653" s="36">
        <v>1263130</v>
      </c>
      <c r="E653" s="37" t="s">
        <v>267</v>
      </c>
      <c r="F653" s="37" t="s">
        <v>229</v>
      </c>
      <c r="G653" s="37" t="s">
        <v>268</v>
      </c>
      <c r="H653" s="85" t="s">
        <v>231</v>
      </c>
      <c r="I653" s="37" t="s">
        <v>262</v>
      </c>
      <c r="J653" s="37" t="s">
        <v>233</v>
      </c>
      <c r="K653" s="37" t="s">
        <v>234</v>
      </c>
      <c r="L653" s="37" t="s">
        <v>235</v>
      </c>
      <c r="M653" s="37" t="s">
        <v>269</v>
      </c>
      <c r="N653" s="37" t="s">
        <v>270</v>
      </c>
      <c r="O653" s="37" t="s">
        <v>270</v>
      </c>
      <c r="P653" s="37" t="s">
        <v>239</v>
      </c>
      <c r="Q653" s="37" t="s">
        <v>240</v>
      </c>
      <c r="R653" s="38">
        <v>42586</v>
      </c>
      <c r="S653" s="38">
        <v>42618</v>
      </c>
      <c r="T653" s="38">
        <v>42620</v>
      </c>
      <c r="U653" s="36">
        <v>182068149</v>
      </c>
      <c r="V653" s="36">
        <v>26500</v>
      </c>
      <c r="W653" s="36">
        <v>0</v>
      </c>
      <c r="X653" s="36">
        <v>5022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51</v>
      </c>
      <c r="AE653" s="36">
        <v>51</v>
      </c>
      <c r="AF653" s="36">
        <v>49</v>
      </c>
      <c r="AG653" s="36">
        <v>49</v>
      </c>
      <c r="AH653" s="36">
        <v>0</v>
      </c>
      <c r="AI653" s="36">
        <v>1254</v>
      </c>
      <c r="AJ653" s="36">
        <v>0</v>
      </c>
      <c r="AK653" s="36">
        <v>1878483</v>
      </c>
      <c r="AL653" s="36">
        <v>0</v>
      </c>
      <c r="AM653" s="36">
        <v>0</v>
      </c>
      <c r="AN653" s="36">
        <v>0</v>
      </c>
      <c r="AO653" s="36">
        <v>0</v>
      </c>
      <c r="AP653" s="36">
        <v>0</v>
      </c>
      <c r="AQ653" s="36">
        <v>0</v>
      </c>
      <c r="AR653" s="36">
        <v>0</v>
      </c>
      <c r="AS653" s="36">
        <v>0</v>
      </c>
      <c r="AT653" s="36">
        <v>39199</v>
      </c>
      <c r="AU653" s="36">
        <v>0</v>
      </c>
      <c r="AV653" s="36">
        <v>0</v>
      </c>
      <c r="AW653" s="36">
        <v>0</v>
      </c>
      <c r="AX653" s="36">
        <v>0</v>
      </c>
      <c r="AY653" s="36">
        <v>31727</v>
      </c>
      <c r="AZ653" s="36">
        <v>281172</v>
      </c>
      <c r="BA653" s="36">
        <v>0</v>
      </c>
      <c r="BB653" s="36">
        <v>0</v>
      </c>
      <c r="BC653" s="36">
        <v>0</v>
      </c>
      <c r="BD653" s="36">
        <v>0</v>
      </c>
      <c r="BE653" s="36">
        <v>0</v>
      </c>
      <c r="BF653" s="36">
        <v>0</v>
      </c>
      <c r="BG653" s="36">
        <v>0</v>
      </c>
      <c r="BH653" s="36">
        <v>0</v>
      </c>
      <c r="BI653" s="36">
        <v>0</v>
      </c>
      <c r="BJ653" s="36">
        <v>0</v>
      </c>
      <c r="BK653" s="36">
        <v>0</v>
      </c>
      <c r="BL653" s="36">
        <v>0</v>
      </c>
      <c r="BM653" s="36">
        <v>0</v>
      </c>
      <c r="BN653" s="36">
        <v>0</v>
      </c>
      <c r="BO653" s="36">
        <v>0</v>
      </c>
      <c r="BP653" s="36">
        <v>0</v>
      </c>
      <c r="BQ653" s="36">
        <v>0</v>
      </c>
      <c r="BR653" s="36">
        <v>0</v>
      </c>
      <c r="BS653" s="36">
        <v>0</v>
      </c>
      <c r="BT653" s="36">
        <v>0</v>
      </c>
      <c r="BU653" s="36">
        <v>0</v>
      </c>
      <c r="BV653" s="36">
        <v>0</v>
      </c>
      <c r="BW653" s="36">
        <v>0</v>
      </c>
      <c r="BX653" s="36">
        <v>0</v>
      </c>
      <c r="BY653" s="36">
        <v>0</v>
      </c>
      <c r="BZ653" s="36">
        <v>0</v>
      </c>
      <c r="CA653" s="36">
        <v>0</v>
      </c>
      <c r="CB653" s="36">
        <v>0</v>
      </c>
      <c r="CC653" s="36">
        <v>0</v>
      </c>
      <c r="CD653" s="36">
        <v>1875491</v>
      </c>
      <c r="CE653" s="36">
        <v>2231834</v>
      </c>
      <c r="CF653" s="36">
        <v>0</v>
      </c>
      <c r="CG653" s="36">
        <v>356343</v>
      </c>
      <c r="CH653" s="36">
        <v>0</v>
      </c>
      <c r="CI653" s="36">
        <v>0</v>
      </c>
      <c r="CJ653" s="36">
        <v>0</v>
      </c>
      <c r="CK653" s="36">
        <v>0</v>
      </c>
      <c r="CL653" s="36">
        <v>356343</v>
      </c>
      <c r="CM653" s="36">
        <v>-2231834</v>
      </c>
      <c r="CN653" s="36">
        <v>0</v>
      </c>
      <c r="CO653" s="36">
        <v>0</v>
      </c>
      <c r="CP653" s="36">
        <v>0</v>
      </c>
      <c r="CQ653" s="36">
        <v>0</v>
      </c>
      <c r="CR653" s="36">
        <v>0</v>
      </c>
      <c r="CS653" s="36">
        <v>0</v>
      </c>
      <c r="CT653" s="36">
        <v>0</v>
      </c>
      <c r="CU653" s="36">
        <v>0</v>
      </c>
      <c r="CV653" s="36">
        <v>0</v>
      </c>
      <c r="CW653" s="36">
        <v>0</v>
      </c>
      <c r="CX653" s="36">
        <v>0</v>
      </c>
      <c r="CY653" s="36">
        <v>0</v>
      </c>
      <c r="CZ653" s="36">
        <v>0</v>
      </c>
      <c r="DA653" s="36">
        <v>0</v>
      </c>
      <c r="DB653" s="36">
        <v>0</v>
      </c>
      <c r="DC653" s="36">
        <v>0</v>
      </c>
      <c r="DD653" s="36">
        <v>0</v>
      </c>
      <c r="DE653" s="36">
        <v>-2231834</v>
      </c>
      <c r="DF653" s="36">
        <v>0</v>
      </c>
      <c r="DG653" s="36">
        <v>0</v>
      </c>
      <c r="DH653" s="36">
        <v>0</v>
      </c>
      <c r="DI653" s="36">
        <v>0</v>
      </c>
      <c r="DJ653" s="36">
        <v>0</v>
      </c>
      <c r="DK653" s="36">
        <v>0</v>
      </c>
      <c r="DL653" s="36">
        <v>0</v>
      </c>
      <c r="DM653" s="36">
        <v>0</v>
      </c>
      <c r="DN653" s="36">
        <v>0</v>
      </c>
      <c r="DO653" s="36">
        <v>0</v>
      </c>
      <c r="DP653" s="36">
        <v>0</v>
      </c>
      <c r="DQ653" s="36">
        <v>0</v>
      </c>
      <c r="DR653" s="36">
        <v>0</v>
      </c>
      <c r="DS653" s="36">
        <v>0</v>
      </c>
      <c r="DT653" s="36">
        <v>0</v>
      </c>
      <c r="DU653" s="36">
        <v>0</v>
      </c>
      <c r="DV653" s="36">
        <v>0</v>
      </c>
      <c r="DW653" s="36">
        <v>0</v>
      </c>
      <c r="DX653" s="36">
        <v>0</v>
      </c>
      <c r="DY653" s="36">
        <v>0</v>
      </c>
      <c r="DZ653" s="36">
        <v>0</v>
      </c>
      <c r="EA653" s="36">
        <v>0</v>
      </c>
      <c r="EB653" s="36">
        <v>0</v>
      </c>
      <c r="EC653" s="36">
        <v>0</v>
      </c>
      <c r="ED653" s="36">
        <v>0</v>
      </c>
      <c r="EE653" s="36">
        <v>0</v>
      </c>
      <c r="EF653" s="36">
        <v>0</v>
      </c>
      <c r="EG653" s="36">
        <v>0</v>
      </c>
      <c r="EH653" s="36">
        <v>0</v>
      </c>
      <c r="EI653" s="36">
        <v>0</v>
      </c>
      <c r="EJ653" s="36">
        <v>0</v>
      </c>
      <c r="EK653" s="36">
        <v>0</v>
      </c>
      <c r="EL653" s="36">
        <v>0</v>
      </c>
      <c r="EM653" s="36">
        <v>0</v>
      </c>
      <c r="EN653" s="36">
        <v>0</v>
      </c>
      <c r="EO653" s="36">
        <v>0</v>
      </c>
      <c r="EP653" s="36">
        <v>0</v>
      </c>
      <c r="EQ653" s="36">
        <v>0</v>
      </c>
      <c r="ER653" s="36">
        <v>0</v>
      </c>
      <c r="ES653" s="36">
        <v>0</v>
      </c>
      <c r="ET653" s="36">
        <v>0</v>
      </c>
      <c r="EU653" s="36">
        <v>0</v>
      </c>
      <c r="EV653" s="36">
        <v>0</v>
      </c>
      <c r="EW653" s="36">
        <v>0</v>
      </c>
      <c r="EX653" s="36">
        <v>0</v>
      </c>
      <c r="EY653" s="36">
        <v>0</v>
      </c>
      <c r="EZ653" s="36">
        <v>0</v>
      </c>
      <c r="FA653" s="36">
        <v>0</v>
      </c>
      <c r="FB653" s="36">
        <v>0</v>
      </c>
      <c r="FC653" s="36">
        <v>0</v>
      </c>
      <c r="FD653" s="36">
        <v>0</v>
      </c>
      <c r="FE653" s="36">
        <v>0</v>
      </c>
      <c r="FF653" s="36">
        <v>0</v>
      </c>
      <c r="FG653" s="36">
        <v>0</v>
      </c>
      <c r="FH653" s="36">
        <v>0</v>
      </c>
      <c r="FI653" s="36">
        <v>0</v>
      </c>
      <c r="FJ653" s="36">
        <v>0</v>
      </c>
      <c r="FK653" s="36">
        <v>0</v>
      </c>
      <c r="FL653" s="36">
        <v>0</v>
      </c>
      <c r="FM653" s="36">
        <v>0</v>
      </c>
      <c r="FN653" s="36">
        <v>0</v>
      </c>
      <c r="FO653" s="36">
        <v>0</v>
      </c>
      <c r="FP653" s="36">
        <v>0</v>
      </c>
      <c r="FQ653" s="36">
        <v>356343</v>
      </c>
      <c r="FR653" s="36">
        <v>0</v>
      </c>
      <c r="FS653" s="37"/>
      <c r="FT653" s="39">
        <f t="shared" si="327"/>
        <v>0</v>
      </c>
      <c r="FU653" s="39">
        <f t="shared" si="328"/>
        <v>1054</v>
      </c>
      <c r="FV653" s="39">
        <f t="shared" si="329"/>
        <v>0</v>
      </c>
      <c r="FW653" s="39">
        <f t="shared" si="330"/>
        <v>1578557</v>
      </c>
      <c r="FX653" s="39">
        <f t="shared" si="331"/>
        <v>0</v>
      </c>
      <c r="FY653" s="39">
        <f t="shared" si="332"/>
        <v>32940</v>
      </c>
      <c r="FZ653" s="39">
        <f t="shared" si="333"/>
        <v>0</v>
      </c>
      <c r="GA653" s="39">
        <f t="shared" si="334"/>
        <v>26661</v>
      </c>
      <c r="GB653" s="39">
        <f t="shared" si="335"/>
        <v>236279</v>
      </c>
      <c r="GC653" s="39">
        <f t="shared" si="336"/>
        <v>0</v>
      </c>
      <c r="GD653" s="39">
        <f t="shared" si="337"/>
        <v>0</v>
      </c>
      <c r="GE653" s="39">
        <f t="shared" si="338"/>
        <v>0</v>
      </c>
      <c r="GF653" s="39">
        <f t="shared" si="325"/>
        <v>0</v>
      </c>
      <c r="GG653" s="39"/>
      <c r="GH653" s="39">
        <f t="shared" si="339"/>
        <v>0</v>
      </c>
      <c r="GI653" s="39">
        <f t="shared" si="340"/>
        <v>0</v>
      </c>
      <c r="GJ653" s="39">
        <f t="shared" si="326"/>
        <v>1875491</v>
      </c>
      <c r="GK653" s="39"/>
      <c r="GL653" s="39">
        <f t="shared" si="341"/>
        <v>0</v>
      </c>
      <c r="GM653" s="39"/>
      <c r="GN653" s="39">
        <f t="shared" si="324"/>
        <v>0</v>
      </c>
      <c r="GO653" s="40">
        <f t="shared" si="342"/>
        <v>356343</v>
      </c>
      <c r="GP653" s="40">
        <f t="shared" si="343"/>
        <v>2231834</v>
      </c>
      <c r="GQ653" s="40">
        <f t="shared" si="344"/>
        <v>2231834</v>
      </c>
      <c r="GR653" s="39" t="str">
        <f>IFERROR(VLOOKUP(CONCATENATE(C653,R653,S653),'Clientes Afectados'!$L$4:$M$249,2,0),"NO")</f>
        <v>NO</v>
      </c>
      <c r="GS653" s="64">
        <f t="shared" si="345"/>
        <v>32</v>
      </c>
      <c r="GT653" s="39" t="e">
        <f>+IF(GS653&gt;#REF!,"SI","NO")</f>
        <v>#REF!</v>
      </c>
    </row>
    <row r="654" spans="1:202" x14ac:dyDescent="0.25">
      <c r="A654" s="35">
        <v>42614</v>
      </c>
      <c r="B654" s="36">
        <v>1594986</v>
      </c>
      <c r="C654" s="36">
        <v>1314153</v>
      </c>
      <c r="D654" s="36">
        <v>1314153</v>
      </c>
      <c r="E654" s="37" t="s">
        <v>271</v>
      </c>
      <c r="F654" s="37" t="s">
        <v>229</v>
      </c>
      <c r="G654" s="37" t="s">
        <v>272</v>
      </c>
      <c r="H654" s="85" t="s">
        <v>231</v>
      </c>
      <c r="I654" s="37" t="s">
        <v>232</v>
      </c>
      <c r="J654" s="37" t="s">
        <v>233</v>
      </c>
      <c r="K654" s="37" t="s">
        <v>234</v>
      </c>
      <c r="L654" s="37" t="s">
        <v>235</v>
      </c>
      <c r="M654" s="37" t="s">
        <v>245</v>
      </c>
      <c r="N654" s="37" t="s">
        <v>246</v>
      </c>
      <c r="O654" s="37" t="s">
        <v>246</v>
      </c>
      <c r="P654" s="37" t="s">
        <v>239</v>
      </c>
      <c r="Q654" s="37" t="s">
        <v>240</v>
      </c>
      <c r="R654" s="38">
        <v>42586</v>
      </c>
      <c r="S654" s="38">
        <v>42618</v>
      </c>
      <c r="T654" s="38">
        <v>42620</v>
      </c>
      <c r="U654" s="36">
        <v>182068149</v>
      </c>
      <c r="V654" s="36">
        <v>33136</v>
      </c>
      <c r="W654" s="36">
        <v>0</v>
      </c>
      <c r="X654" s="36">
        <v>489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108</v>
      </c>
      <c r="AE654" s="36">
        <v>130</v>
      </c>
      <c r="AF654" s="36">
        <v>102</v>
      </c>
      <c r="AG654" s="36">
        <v>102</v>
      </c>
      <c r="AH654" s="36">
        <v>0</v>
      </c>
      <c r="AI654" s="36">
        <v>1254</v>
      </c>
      <c r="AJ654" s="36">
        <v>0</v>
      </c>
      <c r="AK654" s="36">
        <v>2348883</v>
      </c>
      <c r="AL654" s="36">
        <v>0</v>
      </c>
      <c r="AM654" s="36">
        <v>0</v>
      </c>
      <c r="AN654" s="36">
        <v>0</v>
      </c>
      <c r="AO654" s="36">
        <v>0</v>
      </c>
      <c r="AP654" s="36">
        <v>0</v>
      </c>
      <c r="AQ654" s="36">
        <v>0</v>
      </c>
      <c r="AR654" s="36">
        <v>0</v>
      </c>
      <c r="AS654" s="36">
        <v>0</v>
      </c>
      <c r="AT654" s="36">
        <v>49014</v>
      </c>
      <c r="AU654" s="36">
        <v>0</v>
      </c>
      <c r="AV654" s="36">
        <v>0</v>
      </c>
      <c r="AW654" s="36">
        <v>0</v>
      </c>
      <c r="AX654" s="36">
        <v>0</v>
      </c>
      <c r="AY654" s="36">
        <v>80394</v>
      </c>
      <c r="AZ654" s="36">
        <v>585297</v>
      </c>
      <c r="BA654" s="36">
        <v>0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36">
        <v>0</v>
      </c>
      <c r="BN654" s="36">
        <v>0</v>
      </c>
      <c r="BO654" s="36">
        <v>0</v>
      </c>
      <c r="BP654" s="36">
        <v>0</v>
      </c>
      <c r="BQ654" s="36">
        <v>0</v>
      </c>
      <c r="BR654" s="36">
        <v>0</v>
      </c>
      <c r="BS654" s="36">
        <v>0</v>
      </c>
      <c r="BT654" s="36">
        <v>0</v>
      </c>
      <c r="BU654" s="36">
        <v>0</v>
      </c>
      <c r="BV654" s="36">
        <v>0</v>
      </c>
      <c r="BW654" s="36">
        <v>0</v>
      </c>
      <c r="BX654" s="36">
        <v>0</v>
      </c>
      <c r="BY654" s="36">
        <v>0</v>
      </c>
      <c r="BZ654" s="36">
        <v>0</v>
      </c>
      <c r="CA654" s="36">
        <v>0</v>
      </c>
      <c r="CB654" s="36">
        <v>0</v>
      </c>
      <c r="CC654" s="36">
        <v>0</v>
      </c>
      <c r="CD654" s="36">
        <v>2575497</v>
      </c>
      <c r="CE654" s="36">
        <v>3064841</v>
      </c>
      <c r="CF654" s="36">
        <v>0</v>
      </c>
      <c r="CG654" s="36">
        <v>489344</v>
      </c>
      <c r="CH654" s="36">
        <v>0</v>
      </c>
      <c r="CI654" s="36">
        <v>0</v>
      </c>
      <c r="CJ654" s="36">
        <v>0</v>
      </c>
      <c r="CK654" s="36">
        <v>0</v>
      </c>
      <c r="CL654" s="36">
        <v>489344</v>
      </c>
      <c r="CM654" s="36">
        <v>-3064841</v>
      </c>
      <c r="CN654" s="36">
        <v>0</v>
      </c>
      <c r="CO654" s="36">
        <v>0</v>
      </c>
      <c r="CP654" s="36">
        <v>0</v>
      </c>
      <c r="CQ654" s="36">
        <v>0</v>
      </c>
      <c r="CR654" s="36">
        <v>0</v>
      </c>
      <c r="CS654" s="36">
        <v>0</v>
      </c>
      <c r="CT654" s="36">
        <v>0</v>
      </c>
      <c r="CU654" s="36">
        <v>0</v>
      </c>
      <c r="CV654" s="36">
        <v>0</v>
      </c>
      <c r="CW654" s="36">
        <v>0</v>
      </c>
      <c r="CX654" s="36">
        <v>0</v>
      </c>
      <c r="CY654" s="36">
        <v>0</v>
      </c>
      <c r="CZ654" s="36">
        <v>0</v>
      </c>
      <c r="DA654" s="36">
        <v>0</v>
      </c>
      <c r="DB654" s="36">
        <v>0</v>
      </c>
      <c r="DC654" s="36">
        <v>0</v>
      </c>
      <c r="DD654" s="36">
        <v>0</v>
      </c>
      <c r="DE654" s="36">
        <v>-3064841</v>
      </c>
      <c r="DF654" s="36">
        <v>0</v>
      </c>
      <c r="DG654" s="36">
        <v>0</v>
      </c>
      <c r="DH654" s="36">
        <v>0</v>
      </c>
      <c r="DI654" s="36">
        <v>0</v>
      </c>
      <c r="DJ654" s="36">
        <v>0</v>
      </c>
      <c r="DK654" s="36">
        <v>0</v>
      </c>
      <c r="DL654" s="36">
        <v>0</v>
      </c>
      <c r="DM654" s="36">
        <v>0</v>
      </c>
      <c r="DN654" s="36">
        <v>0</v>
      </c>
      <c r="DO654" s="36">
        <v>0</v>
      </c>
      <c r="DP654" s="36">
        <v>0</v>
      </c>
      <c r="DQ654" s="36">
        <v>0</v>
      </c>
      <c r="DR654" s="36">
        <v>0</v>
      </c>
      <c r="DS654" s="36">
        <v>0</v>
      </c>
      <c r="DT654" s="36">
        <v>0</v>
      </c>
      <c r="DU654" s="36">
        <v>0</v>
      </c>
      <c r="DV654" s="36">
        <v>0</v>
      </c>
      <c r="DW654" s="36">
        <v>0</v>
      </c>
      <c r="DX654" s="36">
        <v>0</v>
      </c>
      <c r="DY654" s="36">
        <v>0</v>
      </c>
      <c r="DZ654" s="36">
        <v>0</v>
      </c>
      <c r="EA654" s="36">
        <v>0</v>
      </c>
      <c r="EB654" s="36">
        <v>0</v>
      </c>
      <c r="EC654" s="36">
        <v>0</v>
      </c>
      <c r="ED654" s="36">
        <v>0</v>
      </c>
      <c r="EE654" s="36">
        <v>0</v>
      </c>
      <c r="EF654" s="36">
        <v>0</v>
      </c>
      <c r="EG654" s="36">
        <v>0</v>
      </c>
      <c r="EH654" s="36">
        <v>0</v>
      </c>
      <c r="EI654" s="36">
        <v>0</v>
      </c>
      <c r="EJ654" s="36">
        <v>0</v>
      </c>
      <c r="EK654" s="36">
        <v>0</v>
      </c>
      <c r="EL654" s="36">
        <v>0</v>
      </c>
      <c r="EM654" s="36">
        <v>0</v>
      </c>
      <c r="EN654" s="36">
        <v>0</v>
      </c>
      <c r="EO654" s="36">
        <v>0</v>
      </c>
      <c r="EP654" s="36">
        <v>0</v>
      </c>
      <c r="EQ654" s="36">
        <v>0</v>
      </c>
      <c r="ER654" s="36">
        <v>0</v>
      </c>
      <c r="ES654" s="36">
        <v>0</v>
      </c>
      <c r="ET654" s="36">
        <v>0</v>
      </c>
      <c r="EU654" s="36">
        <v>0</v>
      </c>
      <c r="EV654" s="36">
        <v>0</v>
      </c>
      <c r="EW654" s="36">
        <v>0</v>
      </c>
      <c r="EX654" s="36">
        <v>0</v>
      </c>
      <c r="EY654" s="36">
        <v>0</v>
      </c>
      <c r="EZ654" s="36">
        <v>0</v>
      </c>
      <c r="FA654" s="36">
        <v>0</v>
      </c>
      <c r="FB654" s="36">
        <v>0</v>
      </c>
      <c r="FC654" s="36">
        <v>0</v>
      </c>
      <c r="FD654" s="36">
        <v>0</v>
      </c>
      <c r="FE654" s="36">
        <v>0</v>
      </c>
      <c r="FF654" s="36">
        <v>0</v>
      </c>
      <c r="FG654" s="36">
        <v>0</v>
      </c>
      <c r="FH654" s="36">
        <v>0</v>
      </c>
      <c r="FI654" s="36">
        <v>0</v>
      </c>
      <c r="FJ654" s="36">
        <v>0</v>
      </c>
      <c r="FK654" s="36">
        <v>0</v>
      </c>
      <c r="FL654" s="36">
        <v>0</v>
      </c>
      <c r="FM654" s="36">
        <v>0</v>
      </c>
      <c r="FN654" s="36">
        <v>0</v>
      </c>
      <c r="FO654" s="36">
        <v>0</v>
      </c>
      <c r="FP654" s="36">
        <v>0</v>
      </c>
      <c r="FQ654" s="36">
        <v>489344</v>
      </c>
      <c r="FR654" s="36">
        <v>0</v>
      </c>
      <c r="FS654" s="37"/>
      <c r="FT654" s="39">
        <f t="shared" si="327"/>
        <v>0</v>
      </c>
      <c r="FU654" s="39">
        <f t="shared" si="328"/>
        <v>1054</v>
      </c>
      <c r="FV654" s="39">
        <f t="shared" si="329"/>
        <v>0</v>
      </c>
      <c r="FW654" s="39">
        <f t="shared" si="330"/>
        <v>1973851</v>
      </c>
      <c r="FX654" s="39">
        <f t="shared" si="331"/>
        <v>0</v>
      </c>
      <c r="FY654" s="39">
        <f t="shared" si="332"/>
        <v>41188</v>
      </c>
      <c r="FZ654" s="39">
        <f t="shared" si="333"/>
        <v>0</v>
      </c>
      <c r="GA654" s="39">
        <f t="shared" si="334"/>
        <v>67558</v>
      </c>
      <c r="GB654" s="39">
        <f t="shared" si="335"/>
        <v>491846</v>
      </c>
      <c r="GC654" s="39">
        <f t="shared" si="336"/>
        <v>0</v>
      </c>
      <c r="GD654" s="39">
        <f t="shared" si="337"/>
        <v>0</v>
      </c>
      <c r="GE654" s="39">
        <f t="shared" si="338"/>
        <v>0</v>
      </c>
      <c r="GF654" s="39">
        <f t="shared" si="325"/>
        <v>0</v>
      </c>
      <c r="GG654" s="39"/>
      <c r="GH654" s="39">
        <f t="shared" si="339"/>
        <v>0</v>
      </c>
      <c r="GI654" s="39">
        <f t="shared" si="340"/>
        <v>0</v>
      </c>
      <c r="GJ654" s="39">
        <f t="shared" si="326"/>
        <v>2575497</v>
      </c>
      <c r="GK654" s="39"/>
      <c r="GL654" s="39">
        <f t="shared" si="341"/>
        <v>0</v>
      </c>
      <c r="GM654" s="39"/>
      <c r="GN654" s="39">
        <f t="shared" si="324"/>
        <v>0</v>
      </c>
      <c r="GO654" s="40">
        <f t="shared" si="342"/>
        <v>489344</v>
      </c>
      <c r="GP654" s="40">
        <f t="shared" si="343"/>
        <v>3064841</v>
      </c>
      <c r="GQ654" s="40">
        <f t="shared" si="344"/>
        <v>3064841</v>
      </c>
      <c r="GR654" s="39" t="str">
        <f>IFERROR(VLOOKUP(CONCATENATE(C654,R654,S654),'Clientes Afectados'!$L$4:$M$249,2,0),"NO")</f>
        <v>NO</v>
      </c>
      <c r="GS654" s="64">
        <f t="shared" si="345"/>
        <v>32</v>
      </c>
      <c r="GT654" s="39" t="e">
        <f>+IF(GS654&gt;#REF!,"SI","NO")</f>
        <v>#REF!</v>
      </c>
    </row>
    <row r="655" spans="1:202" x14ac:dyDescent="0.25">
      <c r="A655" s="35">
        <v>42614</v>
      </c>
      <c r="B655" s="36">
        <v>1594986</v>
      </c>
      <c r="C655" s="36">
        <v>1314156</v>
      </c>
      <c r="D655" s="36">
        <v>1314156</v>
      </c>
      <c r="E655" s="37" t="s">
        <v>273</v>
      </c>
      <c r="F655" s="37" t="s">
        <v>229</v>
      </c>
      <c r="G655" s="37" t="s">
        <v>274</v>
      </c>
      <c r="H655" s="85" t="s">
        <v>231</v>
      </c>
      <c r="I655" s="37" t="s">
        <v>232</v>
      </c>
      <c r="J655" s="37" t="s">
        <v>233</v>
      </c>
      <c r="K655" s="37" t="s">
        <v>234</v>
      </c>
      <c r="L655" s="37" t="s">
        <v>235</v>
      </c>
      <c r="M655" s="37" t="s">
        <v>245</v>
      </c>
      <c r="N655" s="37" t="s">
        <v>245</v>
      </c>
      <c r="O655" s="37" t="s">
        <v>245</v>
      </c>
      <c r="P655" s="37" t="s">
        <v>239</v>
      </c>
      <c r="Q655" s="37" t="s">
        <v>240</v>
      </c>
      <c r="R655" s="38">
        <v>42586</v>
      </c>
      <c r="S655" s="38">
        <v>42618</v>
      </c>
      <c r="T655" s="38">
        <v>42620</v>
      </c>
      <c r="U655" s="36">
        <v>182068149</v>
      </c>
      <c r="V655" s="36">
        <v>35689</v>
      </c>
      <c r="W655" s="36">
        <v>0</v>
      </c>
      <c r="X655" s="36">
        <v>12458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54</v>
      </c>
      <c r="AE655" s="36">
        <v>54</v>
      </c>
      <c r="AF655" s="36">
        <v>54</v>
      </c>
      <c r="AG655" s="36">
        <v>54</v>
      </c>
      <c r="AH655" s="36">
        <v>119493</v>
      </c>
      <c r="AI655" s="36">
        <v>1254</v>
      </c>
      <c r="AJ655" s="36">
        <v>0</v>
      </c>
      <c r="AK655" s="36">
        <v>2529856</v>
      </c>
      <c r="AL655" s="36">
        <v>0</v>
      </c>
      <c r="AM655" s="36">
        <v>0</v>
      </c>
      <c r="AN655" s="36">
        <v>0</v>
      </c>
      <c r="AO655" s="36">
        <v>0</v>
      </c>
      <c r="AP655" s="36">
        <v>0</v>
      </c>
      <c r="AQ655" s="36">
        <v>0</v>
      </c>
      <c r="AR655" s="36">
        <v>0</v>
      </c>
      <c r="AS655" s="36">
        <v>0</v>
      </c>
      <c r="AT655" s="36">
        <v>52790</v>
      </c>
      <c r="AU655" s="36">
        <v>0</v>
      </c>
      <c r="AV655" s="36">
        <v>0</v>
      </c>
      <c r="AW655" s="36">
        <v>0</v>
      </c>
      <c r="AX655" s="36">
        <v>0</v>
      </c>
      <c r="AY655" s="36">
        <v>33266</v>
      </c>
      <c r="AZ655" s="36">
        <v>309863</v>
      </c>
      <c r="BA655" s="36">
        <v>0</v>
      </c>
      <c r="BB655" s="36">
        <v>0</v>
      </c>
      <c r="BC655" s="36">
        <v>0</v>
      </c>
      <c r="BD655" s="36">
        <v>0</v>
      </c>
      <c r="BE655" s="36">
        <v>0</v>
      </c>
      <c r="BF655" s="36">
        <v>0</v>
      </c>
      <c r="BG655" s="36">
        <v>0</v>
      </c>
      <c r="BH655" s="36">
        <v>0</v>
      </c>
      <c r="BI655" s="36">
        <v>0</v>
      </c>
      <c r="BJ655" s="36">
        <v>0</v>
      </c>
      <c r="BK655" s="36">
        <v>0</v>
      </c>
      <c r="BL655" s="36">
        <v>0</v>
      </c>
      <c r="BM655" s="36">
        <v>0</v>
      </c>
      <c r="BN655" s="36">
        <v>55201</v>
      </c>
      <c r="BO655" s="36">
        <v>0</v>
      </c>
      <c r="BP655" s="36">
        <v>0</v>
      </c>
      <c r="BQ655" s="36">
        <v>0</v>
      </c>
      <c r="BR655" s="36">
        <v>0</v>
      </c>
      <c r="BS655" s="36">
        <v>0</v>
      </c>
      <c r="BT655" s="36">
        <v>0</v>
      </c>
      <c r="BU655" s="36">
        <v>0</v>
      </c>
      <c r="BV655" s="36">
        <v>0</v>
      </c>
      <c r="BW655" s="36">
        <v>0</v>
      </c>
      <c r="BX655" s="36">
        <v>0</v>
      </c>
      <c r="BY655" s="36">
        <v>0</v>
      </c>
      <c r="BZ655" s="36">
        <v>0</v>
      </c>
      <c r="CA655" s="36">
        <v>0</v>
      </c>
      <c r="CB655" s="36">
        <v>0</v>
      </c>
      <c r="CC655" s="36">
        <v>0</v>
      </c>
      <c r="CD655" s="36">
        <v>2606489</v>
      </c>
      <c r="CE655" s="36">
        <v>3101722</v>
      </c>
      <c r="CF655" s="36">
        <v>0</v>
      </c>
      <c r="CG655" s="36">
        <v>486419</v>
      </c>
      <c r="CH655" s="36">
        <v>0</v>
      </c>
      <c r="CI655" s="36">
        <v>8814</v>
      </c>
      <c r="CJ655" s="36">
        <v>0</v>
      </c>
      <c r="CK655" s="36">
        <v>0</v>
      </c>
      <c r="CL655" s="36">
        <v>495233</v>
      </c>
      <c r="CM655" s="36">
        <v>-3101722</v>
      </c>
      <c r="CN655" s="36">
        <v>0</v>
      </c>
      <c r="CO655" s="36">
        <v>0</v>
      </c>
      <c r="CP655" s="36">
        <v>0</v>
      </c>
      <c r="CQ655" s="36">
        <v>0</v>
      </c>
      <c r="CR655" s="36">
        <v>0</v>
      </c>
      <c r="CS655" s="36">
        <v>0</v>
      </c>
      <c r="CT655" s="36">
        <v>0</v>
      </c>
      <c r="CU655" s="36">
        <v>0</v>
      </c>
      <c r="CV655" s="36">
        <v>0</v>
      </c>
      <c r="CW655" s="36">
        <v>0</v>
      </c>
      <c r="CX655" s="36">
        <v>0</v>
      </c>
      <c r="CY655" s="36">
        <v>0</v>
      </c>
      <c r="CZ655" s="36">
        <v>0</v>
      </c>
      <c r="DA655" s="36">
        <v>0</v>
      </c>
      <c r="DB655" s="36">
        <v>0</v>
      </c>
      <c r="DC655" s="36">
        <v>0</v>
      </c>
      <c r="DD655" s="36">
        <v>0</v>
      </c>
      <c r="DE655" s="36">
        <v>-3101722</v>
      </c>
      <c r="DF655" s="36">
        <v>0</v>
      </c>
      <c r="DG655" s="36">
        <v>0</v>
      </c>
      <c r="DH655" s="36">
        <v>0</v>
      </c>
      <c r="DI655" s="36">
        <v>0</v>
      </c>
      <c r="DJ655" s="36">
        <v>0</v>
      </c>
      <c r="DK655" s="36">
        <v>0</v>
      </c>
      <c r="DL655" s="36">
        <v>0</v>
      </c>
      <c r="DM655" s="36">
        <v>0</v>
      </c>
      <c r="DN655" s="36">
        <v>0</v>
      </c>
      <c r="DO655" s="36">
        <v>0</v>
      </c>
      <c r="DP655" s="36">
        <v>0</v>
      </c>
      <c r="DQ655" s="36">
        <v>0</v>
      </c>
      <c r="DR655" s="36">
        <v>0</v>
      </c>
      <c r="DS655" s="36">
        <v>0</v>
      </c>
      <c r="DT655" s="36">
        <v>0</v>
      </c>
      <c r="DU655" s="36">
        <v>0</v>
      </c>
      <c r="DV655" s="36">
        <v>0</v>
      </c>
      <c r="DW655" s="36">
        <v>0</v>
      </c>
      <c r="DX655" s="36">
        <v>0</v>
      </c>
      <c r="DY655" s="36">
        <v>0</v>
      </c>
      <c r="DZ655" s="36">
        <v>0</v>
      </c>
      <c r="EA655" s="36">
        <v>0</v>
      </c>
      <c r="EB655" s="36">
        <v>0</v>
      </c>
      <c r="EC655" s="36">
        <v>0</v>
      </c>
      <c r="ED655" s="36">
        <v>0</v>
      </c>
      <c r="EE655" s="36">
        <v>0</v>
      </c>
      <c r="EF655" s="36">
        <v>0</v>
      </c>
      <c r="EG655" s="36">
        <v>0</v>
      </c>
      <c r="EH655" s="36">
        <v>0</v>
      </c>
      <c r="EI655" s="36">
        <v>0</v>
      </c>
      <c r="EJ655" s="36">
        <v>0</v>
      </c>
      <c r="EK655" s="36">
        <v>0</v>
      </c>
      <c r="EL655" s="36">
        <v>0</v>
      </c>
      <c r="EM655" s="36">
        <v>0</v>
      </c>
      <c r="EN655" s="36">
        <v>0</v>
      </c>
      <c r="EO655" s="36">
        <v>0</v>
      </c>
      <c r="EP655" s="36">
        <v>0</v>
      </c>
      <c r="EQ655" s="36">
        <v>0</v>
      </c>
      <c r="ER655" s="36">
        <v>0</v>
      </c>
      <c r="ES655" s="36">
        <v>0</v>
      </c>
      <c r="ET655" s="36">
        <v>0</v>
      </c>
      <c r="EU655" s="36">
        <v>0</v>
      </c>
      <c r="EV655" s="36">
        <v>0</v>
      </c>
      <c r="EW655" s="36">
        <v>0</v>
      </c>
      <c r="EX655" s="36">
        <v>0</v>
      </c>
      <c r="EY655" s="36">
        <v>0</v>
      </c>
      <c r="EZ655" s="36">
        <v>0</v>
      </c>
      <c r="FA655" s="36">
        <v>0</v>
      </c>
      <c r="FB655" s="36">
        <v>0</v>
      </c>
      <c r="FC655" s="36">
        <v>0</v>
      </c>
      <c r="FD655" s="36">
        <v>0</v>
      </c>
      <c r="FE655" s="36">
        <v>0</v>
      </c>
      <c r="FF655" s="36">
        <v>0</v>
      </c>
      <c r="FG655" s="36">
        <v>0</v>
      </c>
      <c r="FH655" s="36">
        <v>0</v>
      </c>
      <c r="FI655" s="36">
        <v>0</v>
      </c>
      <c r="FJ655" s="36">
        <v>0</v>
      </c>
      <c r="FK655" s="36">
        <v>0</v>
      </c>
      <c r="FL655" s="36">
        <v>0</v>
      </c>
      <c r="FM655" s="36">
        <v>0</v>
      </c>
      <c r="FN655" s="36">
        <v>0</v>
      </c>
      <c r="FO655" s="36">
        <v>0</v>
      </c>
      <c r="FP655" s="36">
        <v>0</v>
      </c>
      <c r="FQ655" s="36">
        <v>495233</v>
      </c>
      <c r="FR655" s="36">
        <v>0</v>
      </c>
      <c r="FS655" s="37"/>
      <c r="FT655" s="39">
        <f t="shared" si="327"/>
        <v>100414</v>
      </c>
      <c r="FU655" s="39">
        <f t="shared" si="328"/>
        <v>1054</v>
      </c>
      <c r="FV655" s="39">
        <f t="shared" si="329"/>
        <v>0</v>
      </c>
      <c r="FW655" s="39">
        <f t="shared" si="330"/>
        <v>2125929</v>
      </c>
      <c r="FX655" s="39">
        <f t="shared" si="331"/>
        <v>0</v>
      </c>
      <c r="FY655" s="39">
        <f t="shared" si="332"/>
        <v>44361</v>
      </c>
      <c r="FZ655" s="39">
        <f t="shared" si="333"/>
        <v>0</v>
      </c>
      <c r="GA655" s="39">
        <f t="shared" si="334"/>
        <v>27955</v>
      </c>
      <c r="GB655" s="39">
        <f t="shared" si="335"/>
        <v>260389</v>
      </c>
      <c r="GC655" s="39">
        <f t="shared" si="336"/>
        <v>0</v>
      </c>
      <c r="GD655" s="39">
        <f t="shared" si="337"/>
        <v>46387</v>
      </c>
      <c r="GE655" s="39">
        <f t="shared" si="338"/>
        <v>0</v>
      </c>
      <c r="GF655" s="39">
        <f t="shared" si="325"/>
        <v>0</v>
      </c>
      <c r="GG655" s="39"/>
      <c r="GH655" s="39">
        <f t="shared" si="339"/>
        <v>0</v>
      </c>
      <c r="GI655" s="39">
        <f t="shared" si="340"/>
        <v>0</v>
      </c>
      <c r="GJ655" s="39">
        <f t="shared" si="326"/>
        <v>2606489</v>
      </c>
      <c r="GK655" s="39"/>
      <c r="GL655" s="39">
        <f t="shared" si="341"/>
        <v>0</v>
      </c>
      <c r="GM655" s="39"/>
      <c r="GN655" s="39">
        <f t="shared" si="324"/>
        <v>0</v>
      </c>
      <c r="GO655" s="40">
        <f t="shared" si="342"/>
        <v>495233</v>
      </c>
      <c r="GP655" s="40">
        <f t="shared" si="343"/>
        <v>3101722</v>
      </c>
      <c r="GQ655" s="40">
        <f t="shared" si="344"/>
        <v>3101722</v>
      </c>
      <c r="GR655" s="39" t="str">
        <f>IFERROR(VLOOKUP(CONCATENATE(C655,R655,S655),'Clientes Afectados'!$L$4:$M$249,2,0),"NO")</f>
        <v>NO</v>
      </c>
      <c r="GS655" s="64">
        <f t="shared" si="345"/>
        <v>32</v>
      </c>
      <c r="GT655" s="39" t="e">
        <f>+IF(GS655&gt;#REF!,"SI","NO")</f>
        <v>#REF!</v>
      </c>
    </row>
    <row r="656" spans="1:202" x14ac:dyDescent="0.25">
      <c r="A656" s="35">
        <v>42614</v>
      </c>
      <c r="B656" s="36">
        <v>1594986</v>
      </c>
      <c r="C656" s="36">
        <v>1386062</v>
      </c>
      <c r="D656" s="36">
        <v>1386062</v>
      </c>
      <c r="E656" s="37" t="s">
        <v>351</v>
      </c>
      <c r="F656" s="37" t="s">
        <v>229</v>
      </c>
      <c r="G656" s="37" t="s">
        <v>334</v>
      </c>
      <c r="H656" s="85" t="s">
        <v>231</v>
      </c>
      <c r="I656" s="37" t="s">
        <v>232</v>
      </c>
      <c r="J656" s="37" t="s">
        <v>233</v>
      </c>
      <c r="K656" s="37" t="s">
        <v>234</v>
      </c>
      <c r="L656" s="37" t="s">
        <v>235</v>
      </c>
      <c r="M656" s="37" t="s">
        <v>245</v>
      </c>
      <c r="N656" s="37" t="s">
        <v>246</v>
      </c>
      <c r="O656" s="37" t="s">
        <v>246</v>
      </c>
      <c r="P656" s="37" t="s">
        <v>239</v>
      </c>
      <c r="Q656" s="37" t="s">
        <v>240</v>
      </c>
      <c r="R656" s="38">
        <v>42586</v>
      </c>
      <c r="S656" s="38">
        <v>42618</v>
      </c>
      <c r="T656" s="38">
        <v>42620</v>
      </c>
      <c r="U656" s="36">
        <v>182068149</v>
      </c>
      <c r="V656" s="36">
        <v>74464</v>
      </c>
      <c r="W656" s="36">
        <v>0</v>
      </c>
      <c r="X656" s="36">
        <v>17279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179</v>
      </c>
      <c r="AE656" s="36">
        <v>290</v>
      </c>
      <c r="AF656" s="36">
        <v>179</v>
      </c>
      <c r="AG656" s="36">
        <v>179</v>
      </c>
      <c r="AH656" s="36">
        <v>0</v>
      </c>
      <c r="AI656" s="36">
        <v>1254</v>
      </c>
      <c r="AJ656" s="36">
        <v>0</v>
      </c>
      <c r="AK656" s="36">
        <v>5278465</v>
      </c>
      <c r="AL656" s="36">
        <v>0</v>
      </c>
      <c r="AM656" s="36">
        <v>0</v>
      </c>
      <c r="AN656" s="36">
        <v>0</v>
      </c>
      <c r="AO656" s="36">
        <v>0</v>
      </c>
      <c r="AP656" s="36">
        <v>0</v>
      </c>
      <c r="AQ656" s="36">
        <v>0</v>
      </c>
      <c r="AR656" s="36">
        <v>0</v>
      </c>
      <c r="AS656" s="36">
        <v>0</v>
      </c>
      <c r="AT656" s="36">
        <v>110145</v>
      </c>
      <c r="AU656" s="36">
        <v>0</v>
      </c>
      <c r="AV656" s="36">
        <v>0</v>
      </c>
      <c r="AW656" s="36">
        <v>0</v>
      </c>
      <c r="AX656" s="36">
        <v>0</v>
      </c>
      <c r="AY656" s="36">
        <v>178962</v>
      </c>
      <c r="AZ656" s="36">
        <v>1027138</v>
      </c>
      <c r="BA656" s="36">
        <v>0</v>
      </c>
      <c r="BB656" s="36">
        <v>0</v>
      </c>
      <c r="BC656" s="36">
        <v>0</v>
      </c>
      <c r="BD656" s="36">
        <v>0</v>
      </c>
      <c r="BE656" s="36">
        <v>0</v>
      </c>
      <c r="BF656" s="36">
        <v>0</v>
      </c>
      <c r="BG656" s="36">
        <v>0</v>
      </c>
      <c r="BH656" s="36">
        <v>0</v>
      </c>
      <c r="BI656" s="36">
        <v>0</v>
      </c>
      <c r="BJ656" s="36">
        <v>0</v>
      </c>
      <c r="BK656" s="36">
        <v>0</v>
      </c>
      <c r="BL656" s="36">
        <v>0</v>
      </c>
      <c r="BM656" s="36">
        <v>0</v>
      </c>
      <c r="BN656" s="36">
        <v>0</v>
      </c>
      <c r="BO656" s="36">
        <v>0</v>
      </c>
      <c r="BP656" s="36">
        <v>0</v>
      </c>
      <c r="BQ656" s="36">
        <v>0</v>
      </c>
      <c r="BR656" s="36">
        <v>0</v>
      </c>
      <c r="BS656" s="36">
        <v>0</v>
      </c>
      <c r="BT656" s="36">
        <v>0</v>
      </c>
      <c r="BU656" s="36">
        <v>0</v>
      </c>
      <c r="BV656" s="36">
        <v>0</v>
      </c>
      <c r="BW656" s="36">
        <v>0</v>
      </c>
      <c r="BX656" s="36">
        <v>0</v>
      </c>
      <c r="BY656" s="36">
        <v>0</v>
      </c>
      <c r="BZ656" s="36">
        <v>0</v>
      </c>
      <c r="CA656" s="36">
        <v>0</v>
      </c>
      <c r="CB656" s="36">
        <v>0</v>
      </c>
      <c r="CC656" s="36">
        <v>0</v>
      </c>
      <c r="CD656" s="36">
        <v>5542827</v>
      </c>
      <c r="CE656" s="36">
        <v>6595964</v>
      </c>
      <c r="CF656" s="36">
        <v>0</v>
      </c>
      <c r="CG656" s="36">
        <v>1053137</v>
      </c>
      <c r="CH656" s="36">
        <v>0</v>
      </c>
      <c r="CI656" s="36">
        <v>0</v>
      </c>
      <c r="CJ656" s="36">
        <v>0</v>
      </c>
      <c r="CK656" s="36">
        <v>0</v>
      </c>
      <c r="CL656" s="36">
        <v>1053137</v>
      </c>
      <c r="CM656" s="36">
        <v>-6595964</v>
      </c>
      <c r="CN656" s="36">
        <v>0</v>
      </c>
      <c r="CO656" s="36">
        <v>0</v>
      </c>
      <c r="CP656" s="36">
        <v>0</v>
      </c>
      <c r="CQ656" s="36">
        <v>0</v>
      </c>
      <c r="CR656" s="36">
        <v>0</v>
      </c>
      <c r="CS656" s="36">
        <v>0</v>
      </c>
      <c r="CT656" s="36">
        <v>0</v>
      </c>
      <c r="CU656" s="36">
        <v>0</v>
      </c>
      <c r="CV656" s="36">
        <v>0</v>
      </c>
      <c r="CW656" s="36">
        <v>0</v>
      </c>
      <c r="CX656" s="36">
        <v>0</v>
      </c>
      <c r="CY656" s="36">
        <v>0</v>
      </c>
      <c r="CZ656" s="36">
        <v>0</v>
      </c>
      <c r="DA656" s="36">
        <v>0</v>
      </c>
      <c r="DB656" s="36">
        <v>0</v>
      </c>
      <c r="DC656" s="36">
        <v>0</v>
      </c>
      <c r="DD656" s="36">
        <v>0</v>
      </c>
      <c r="DE656" s="36">
        <v>-6595964</v>
      </c>
      <c r="DF656" s="36">
        <v>0</v>
      </c>
      <c r="DG656" s="36">
        <v>0</v>
      </c>
      <c r="DH656" s="36">
        <v>0</v>
      </c>
      <c r="DI656" s="36">
        <v>0</v>
      </c>
      <c r="DJ656" s="36">
        <v>0</v>
      </c>
      <c r="DK656" s="36">
        <v>0</v>
      </c>
      <c r="DL656" s="36">
        <v>0</v>
      </c>
      <c r="DM656" s="36">
        <v>0</v>
      </c>
      <c r="DN656" s="36">
        <v>0</v>
      </c>
      <c r="DO656" s="36">
        <v>0</v>
      </c>
      <c r="DP656" s="36">
        <v>0</v>
      </c>
      <c r="DQ656" s="36">
        <v>0</v>
      </c>
      <c r="DR656" s="36">
        <v>0</v>
      </c>
      <c r="DS656" s="36">
        <v>0</v>
      </c>
      <c r="DT656" s="36">
        <v>0</v>
      </c>
      <c r="DU656" s="36">
        <v>0</v>
      </c>
      <c r="DV656" s="36">
        <v>0</v>
      </c>
      <c r="DW656" s="36">
        <v>0</v>
      </c>
      <c r="DX656" s="36">
        <v>0</v>
      </c>
      <c r="DY656" s="36">
        <v>0</v>
      </c>
      <c r="DZ656" s="36">
        <v>0</v>
      </c>
      <c r="EA656" s="36">
        <v>0</v>
      </c>
      <c r="EB656" s="36">
        <v>0</v>
      </c>
      <c r="EC656" s="36">
        <v>0</v>
      </c>
      <c r="ED656" s="36">
        <v>0</v>
      </c>
      <c r="EE656" s="36">
        <v>0</v>
      </c>
      <c r="EF656" s="36">
        <v>0</v>
      </c>
      <c r="EG656" s="36">
        <v>0</v>
      </c>
      <c r="EH656" s="36">
        <v>0</v>
      </c>
      <c r="EI656" s="36">
        <v>0</v>
      </c>
      <c r="EJ656" s="36">
        <v>0</v>
      </c>
      <c r="EK656" s="36">
        <v>0</v>
      </c>
      <c r="EL656" s="36">
        <v>0</v>
      </c>
      <c r="EM656" s="36">
        <v>0</v>
      </c>
      <c r="EN656" s="36">
        <v>0</v>
      </c>
      <c r="EO656" s="36">
        <v>0</v>
      </c>
      <c r="EP656" s="36">
        <v>0</v>
      </c>
      <c r="EQ656" s="36">
        <v>0</v>
      </c>
      <c r="ER656" s="36">
        <v>0</v>
      </c>
      <c r="ES656" s="36">
        <v>0</v>
      </c>
      <c r="ET656" s="36">
        <v>0</v>
      </c>
      <c r="EU656" s="36">
        <v>0</v>
      </c>
      <c r="EV656" s="36">
        <v>0</v>
      </c>
      <c r="EW656" s="36">
        <v>0</v>
      </c>
      <c r="EX656" s="36">
        <v>0</v>
      </c>
      <c r="EY656" s="36">
        <v>0</v>
      </c>
      <c r="EZ656" s="36">
        <v>0</v>
      </c>
      <c r="FA656" s="36">
        <v>0</v>
      </c>
      <c r="FB656" s="36">
        <v>0</v>
      </c>
      <c r="FC656" s="36">
        <v>0</v>
      </c>
      <c r="FD656" s="36">
        <v>0</v>
      </c>
      <c r="FE656" s="36">
        <v>0</v>
      </c>
      <c r="FF656" s="36">
        <v>0</v>
      </c>
      <c r="FG656" s="36">
        <v>0</v>
      </c>
      <c r="FH656" s="36">
        <v>0</v>
      </c>
      <c r="FI656" s="36">
        <v>0</v>
      </c>
      <c r="FJ656" s="36">
        <v>0</v>
      </c>
      <c r="FK656" s="36">
        <v>0</v>
      </c>
      <c r="FL656" s="36">
        <v>0</v>
      </c>
      <c r="FM656" s="36">
        <v>0</v>
      </c>
      <c r="FN656" s="36">
        <v>0</v>
      </c>
      <c r="FO656" s="36">
        <v>0</v>
      </c>
      <c r="FP656" s="36">
        <v>0</v>
      </c>
      <c r="FQ656" s="36">
        <v>1053137</v>
      </c>
      <c r="FR656" s="36">
        <v>0</v>
      </c>
      <c r="FS656" s="37"/>
      <c r="FT656" s="39">
        <f t="shared" si="327"/>
        <v>0</v>
      </c>
      <c r="FU656" s="39">
        <f t="shared" si="328"/>
        <v>1054</v>
      </c>
      <c r="FV656" s="39">
        <f t="shared" si="329"/>
        <v>0</v>
      </c>
      <c r="FW656" s="39">
        <f t="shared" si="330"/>
        <v>4435685</v>
      </c>
      <c r="FX656" s="39">
        <f t="shared" si="331"/>
        <v>0</v>
      </c>
      <c r="FY656" s="39">
        <f t="shared" si="332"/>
        <v>92559</v>
      </c>
      <c r="FZ656" s="39">
        <f t="shared" si="333"/>
        <v>0</v>
      </c>
      <c r="GA656" s="39">
        <f t="shared" si="334"/>
        <v>150388</v>
      </c>
      <c r="GB656" s="39">
        <f t="shared" si="335"/>
        <v>863141</v>
      </c>
      <c r="GC656" s="39">
        <f t="shared" si="336"/>
        <v>0</v>
      </c>
      <c r="GD656" s="39">
        <f t="shared" si="337"/>
        <v>0</v>
      </c>
      <c r="GE656" s="39">
        <f t="shared" si="338"/>
        <v>0</v>
      </c>
      <c r="GF656" s="39">
        <f t="shared" si="325"/>
        <v>0</v>
      </c>
      <c r="GG656" s="39"/>
      <c r="GH656" s="39">
        <f t="shared" si="339"/>
        <v>0</v>
      </c>
      <c r="GI656" s="39">
        <f t="shared" si="340"/>
        <v>0</v>
      </c>
      <c r="GJ656" s="39">
        <f t="shared" si="326"/>
        <v>5542827</v>
      </c>
      <c r="GK656" s="39"/>
      <c r="GL656" s="39">
        <f t="shared" si="341"/>
        <v>0</v>
      </c>
      <c r="GM656" s="39"/>
      <c r="GN656" s="39">
        <f t="shared" si="324"/>
        <v>0</v>
      </c>
      <c r="GO656" s="40">
        <f t="shared" si="342"/>
        <v>1053137</v>
      </c>
      <c r="GP656" s="40">
        <f t="shared" si="343"/>
        <v>6595964</v>
      </c>
      <c r="GQ656" s="40">
        <f t="shared" si="344"/>
        <v>6595964</v>
      </c>
      <c r="GR656" s="39" t="str">
        <f>IFERROR(VLOOKUP(CONCATENATE(C656,R656,S656),'Clientes Afectados'!$L$4:$M$249,2,0),"NO")</f>
        <v>NO</v>
      </c>
      <c r="GS656" s="64">
        <f t="shared" si="345"/>
        <v>32</v>
      </c>
      <c r="GT656" s="39" t="e">
        <f>+IF(GS656&gt;#REF!,"SI","NO")</f>
        <v>#REF!</v>
      </c>
    </row>
    <row r="657" spans="1:202" x14ac:dyDescent="0.25">
      <c r="A657" s="35">
        <v>42614</v>
      </c>
      <c r="B657" s="36">
        <v>1594986</v>
      </c>
      <c r="C657" s="36">
        <v>1459358</v>
      </c>
      <c r="D657" s="36">
        <v>1459358</v>
      </c>
      <c r="E657" s="37" t="s">
        <v>275</v>
      </c>
      <c r="F657" s="37" t="s">
        <v>229</v>
      </c>
      <c r="G657" s="37" t="s">
        <v>276</v>
      </c>
      <c r="H657" s="85" t="s">
        <v>231</v>
      </c>
      <c r="I657" s="37" t="s">
        <v>232</v>
      </c>
      <c r="J657" s="37" t="s">
        <v>233</v>
      </c>
      <c r="K657" s="37" t="s">
        <v>234</v>
      </c>
      <c r="L657" s="37" t="s">
        <v>235</v>
      </c>
      <c r="M657" s="37" t="s">
        <v>252</v>
      </c>
      <c r="N657" s="37" t="s">
        <v>253</v>
      </c>
      <c r="O657" s="37" t="s">
        <v>253</v>
      </c>
      <c r="P657" s="37" t="s">
        <v>239</v>
      </c>
      <c r="Q657" s="37" t="s">
        <v>240</v>
      </c>
      <c r="R657" s="38">
        <v>42586</v>
      </c>
      <c r="S657" s="38">
        <v>42618</v>
      </c>
      <c r="T657" s="38">
        <v>42620</v>
      </c>
      <c r="U657" s="36">
        <v>182068149</v>
      </c>
      <c r="V657" s="36">
        <v>25996</v>
      </c>
      <c r="W657" s="36">
        <v>0</v>
      </c>
      <c r="X657" s="36">
        <v>7002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93</v>
      </c>
      <c r="AE657" s="36">
        <v>110</v>
      </c>
      <c r="AF657" s="36">
        <v>93</v>
      </c>
      <c r="AG657" s="36">
        <v>93</v>
      </c>
      <c r="AH657" s="36">
        <v>0</v>
      </c>
      <c r="AI657" s="36">
        <v>1254</v>
      </c>
      <c r="AJ657" s="36">
        <v>0</v>
      </c>
      <c r="AK657" s="36">
        <v>1842755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</v>
      </c>
      <c r="AT657" s="36">
        <v>38452</v>
      </c>
      <c r="AU657" s="36">
        <v>0</v>
      </c>
      <c r="AV657" s="36">
        <v>0</v>
      </c>
      <c r="AW657" s="36">
        <v>0</v>
      </c>
      <c r="AX657" s="36">
        <v>0</v>
      </c>
      <c r="AY657" s="36">
        <v>67765</v>
      </c>
      <c r="AZ657" s="36">
        <v>533653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0</v>
      </c>
      <c r="BP657" s="36">
        <v>0</v>
      </c>
      <c r="BQ657" s="36">
        <v>0</v>
      </c>
      <c r="BR657" s="36">
        <v>0</v>
      </c>
      <c r="BS657" s="36">
        <v>0</v>
      </c>
      <c r="BT657" s="36">
        <v>0</v>
      </c>
      <c r="BU657" s="36">
        <v>0</v>
      </c>
      <c r="BV657" s="36">
        <v>0</v>
      </c>
      <c r="BW657" s="36">
        <v>0</v>
      </c>
      <c r="BX657" s="36">
        <v>0</v>
      </c>
      <c r="BY657" s="36">
        <v>0</v>
      </c>
      <c r="BZ657" s="36">
        <v>0</v>
      </c>
      <c r="CA657" s="36">
        <v>0</v>
      </c>
      <c r="CB657" s="36">
        <v>0</v>
      </c>
      <c r="CC657" s="36">
        <v>0</v>
      </c>
      <c r="CD657" s="36">
        <v>2087294</v>
      </c>
      <c r="CE657" s="36">
        <v>2483880</v>
      </c>
      <c r="CF657" s="36">
        <v>0</v>
      </c>
      <c r="CG657" s="36">
        <v>396586</v>
      </c>
      <c r="CH657" s="36">
        <v>0</v>
      </c>
      <c r="CI657" s="36">
        <v>0</v>
      </c>
      <c r="CJ657" s="36">
        <v>0</v>
      </c>
      <c r="CK657" s="36">
        <v>0</v>
      </c>
      <c r="CL657" s="36">
        <v>396586</v>
      </c>
      <c r="CM657" s="36">
        <v>-2483880</v>
      </c>
      <c r="CN657" s="36">
        <v>0</v>
      </c>
      <c r="CO657" s="36">
        <v>0</v>
      </c>
      <c r="CP657" s="36">
        <v>0</v>
      </c>
      <c r="CQ657" s="36">
        <v>0</v>
      </c>
      <c r="CR657" s="36">
        <v>0</v>
      </c>
      <c r="CS657" s="36">
        <v>0</v>
      </c>
      <c r="CT657" s="36">
        <v>0</v>
      </c>
      <c r="CU657" s="36">
        <v>0</v>
      </c>
      <c r="CV657" s="36">
        <v>0</v>
      </c>
      <c r="CW657" s="36">
        <v>0</v>
      </c>
      <c r="CX657" s="36">
        <v>0</v>
      </c>
      <c r="CY657" s="36">
        <v>0</v>
      </c>
      <c r="CZ657" s="36">
        <v>0</v>
      </c>
      <c r="DA657" s="36">
        <v>0</v>
      </c>
      <c r="DB657" s="36">
        <v>0</v>
      </c>
      <c r="DC657" s="36">
        <v>0</v>
      </c>
      <c r="DD657" s="36">
        <v>0</v>
      </c>
      <c r="DE657" s="36">
        <v>-2483880</v>
      </c>
      <c r="DF657" s="36">
        <v>0</v>
      </c>
      <c r="DG657" s="36">
        <v>0</v>
      </c>
      <c r="DH657" s="36">
        <v>0</v>
      </c>
      <c r="DI657" s="36">
        <v>0</v>
      </c>
      <c r="DJ657" s="36">
        <v>0</v>
      </c>
      <c r="DK657" s="36">
        <v>0</v>
      </c>
      <c r="DL657" s="36">
        <v>0</v>
      </c>
      <c r="DM657" s="36">
        <v>0</v>
      </c>
      <c r="DN657" s="36">
        <v>0</v>
      </c>
      <c r="DO657" s="36">
        <v>0</v>
      </c>
      <c r="DP657" s="36">
        <v>0</v>
      </c>
      <c r="DQ657" s="36">
        <v>0</v>
      </c>
      <c r="DR657" s="36">
        <v>0</v>
      </c>
      <c r="DS657" s="36">
        <v>0</v>
      </c>
      <c r="DT657" s="36">
        <v>0</v>
      </c>
      <c r="DU657" s="36">
        <v>0</v>
      </c>
      <c r="DV657" s="36">
        <v>0</v>
      </c>
      <c r="DW657" s="36">
        <v>0</v>
      </c>
      <c r="DX657" s="36">
        <v>0</v>
      </c>
      <c r="DY657" s="36">
        <v>0</v>
      </c>
      <c r="DZ657" s="36">
        <v>0</v>
      </c>
      <c r="EA657" s="36">
        <v>0</v>
      </c>
      <c r="EB657" s="36">
        <v>0</v>
      </c>
      <c r="EC657" s="36">
        <v>0</v>
      </c>
      <c r="ED657" s="36">
        <v>0</v>
      </c>
      <c r="EE657" s="36">
        <v>0</v>
      </c>
      <c r="EF657" s="36">
        <v>0</v>
      </c>
      <c r="EG657" s="36">
        <v>0</v>
      </c>
      <c r="EH657" s="36">
        <v>0</v>
      </c>
      <c r="EI657" s="36">
        <v>0</v>
      </c>
      <c r="EJ657" s="36">
        <v>0</v>
      </c>
      <c r="EK657" s="36">
        <v>0</v>
      </c>
      <c r="EL657" s="36">
        <v>0</v>
      </c>
      <c r="EM657" s="36">
        <v>0</v>
      </c>
      <c r="EN657" s="36">
        <v>0</v>
      </c>
      <c r="EO657" s="36">
        <v>0</v>
      </c>
      <c r="EP657" s="36">
        <v>0</v>
      </c>
      <c r="EQ657" s="36">
        <v>0</v>
      </c>
      <c r="ER657" s="36">
        <v>0</v>
      </c>
      <c r="ES657" s="36">
        <v>0</v>
      </c>
      <c r="ET657" s="36">
        <v>0</v>
      </c>
      <c r="EU657" s="36">
        <v>0</v>
      </c>
      <c r="EV657" s="36">
        <v>0</v>
      </c>
      <c r="EW657" s="36">
        <v>0</v>
      </c>
      <c r="EX657" s="36">
        <v>0</v>
      </c>
      <c r="EY657" s="36">
        <v>0</v>
      </c>
      <c r="EZ657" s="36">
        <v>0</v>
      </c>
      <c r="FA657" s="36">
        <v>0</v>
      </c>
      <c r="FB657" s="36">
        <v>0</v>
      </c>
      <c r="FC657" s="36">
        <v>0</v>
      </c>
      <c r="FD657" s="36">
        <v>0</v>
      </c>
      <c r="FE657" s="36">
        <v>0</v>
      </c>
      <c r="FF657" s="36">
        <v>0</v>
      </c>
      <c r="FG657" s="36">
        <v>0</v>
      </c>
      <c r="FH657" s="36">
        <v>0</v>
      </c>
      <c r="FI657" s="36">
        <v>0</v>
      </c>
      <c r="FJ657" s="36">
        <v>0</v>
      </c>
      <c r="FK657" s="36">
        <v>0</v>
      </c>
      <c r="FL657" s="36">
        <v>0</v>
      </c>
      <c r="FM657" s="36">
        <v>0</v>
      </c>
      <c r="FN657" s="36">
        <v>0</v>
      </c>
      <c r="FO657" s="36">
        <v>0</v>
      </c>
      <c r="FP657" s="36">
        <v>0</v>
      </c>
      <c r="FQ657" s="36">
        <v>396586</v>
      </c>
      <c r="FR657" s="36">
        <v>0</v>
      </c>
      <c r="FS657" s="37"/>
      <c r="FT657" s="39">
        <f t="shared" si="327"/>
        <v>0</v>
      </c>
      <c r="FU657" s="39">
        <f t="shared" si="328"/>
        <v>1054</v>
      </c>
      <c r="FV657" s="39">
        <f t="shared" si="329"/>
        <v>0</v>
      </c>
      <c r="FW657" s="39">
        <f t="shared" si="330"/>
        <v>1548534</v>
      </c>
      <c r="FX657" s="39">
        <f t="shared" si="331"/>
        <v>0</v>
      </c>
      <c r="FY657" s="39">
        <f t="shared" si="332"/>
        <v>32313</v>
      </c>
      <c r="FZ657" s="39">
        <f t="shared" si="333"/>
        <v>0</v>
      </c>
      <c r="GA657" s="39">
        <f t="shared" si="334"/>
        <v>56945</v>
      </c>
      <c r="GB657" s="39">
        <f t="shared" si="335"/>
        <v>448448</v>
      </c>
      <c r="GC657" s="39">
        <f t="shared" si="336"/>
        <v>0</v>
      </c>
      <c r="GD657" s="39">
        <f t="shared" si="337"/>
        <v>0</v>
      </c>
      <c r="GE657" s="39">
        <f t="shared" si="338"/>
        <v>0</v>
      </c>
      <c r="GF657" s="39">
        <f t="shared" si="325"/>
        <v>0</v>
      </c>
      <c r="GG657" s="39"/>
      <c r="GH657" s="39">
        <f t="shared" si="339"/>
        <v>0</v>
      </c>
      <c r="GI657" s="39">
        <f t="shared" si="340"/>
        <v>0</v>
      </c>
      <c r="GJ657" s="39">
        <f t="shared" si="326"/>
        <v>2087294</v>
      </c>
      <c r="GK657" s="39"/>
      <c r="GL657" s="39">
        <f t="shared" si="341"/>
        <v>0</v>
      </c>
      <c r="GM657" s="39"/>
      <c r="GN657" s="39">
        <f t="shared" ref="GN657:GN720" si="346">BT657++EZ657+FA657+DK657</f>
        <v>0</v>
      </c>
      <c r="GO657" s="40">
        <f t="shared" si="342"/>
        <v>396586</v>
      </c>
      <c r="GP657" s="40">
        <f t="shared" si="343"/>
        <v>2483880</v>
      </c>
      <c r="GQ657" s="40">
        <f t="shared" si="344"/>
        <v>2483880</v>
      </c>
      <c r="GR657" s="39" t="str">
        <f>IFERROR(VLOOKUP(CONCATENATE(C657,R657,S657),'Clientes Afectados'!$L$4:$M$249,2,0),"NO")</f>
        <v>NO</v>
      </c>
      <c r="GS657" s="64">
        <f t="shared" si="345"/>
        <v>32</v>
      </c>
      <c r="GT657" s="39" t="e">
        <f>+IF(GS657&gt;#REF!,"SI","NO")</f>
        <v>#REF!</v>
      </c>
    </row>
    <row r="658" spans="1:202" x14ac:dyDescent="0.25">
      <c r="A658" s="35">
        <v>42614</v>
      </c>
      <c r="B658" s="36">
        <v>1594986</v>
      </c>
      <c r="C658" s="36">
        <v>1486848</v>
      </c>
      <c r="D658" s="36">
        <v>1486848</v>
      </c>
      <c r="E658" s="37" t="s">
        <v>352</v>
      </c>
      <c r="F658" s="37" t="s">
        <v>229</v>
      </c>
      <c r="G658" s="37" t="s">
        <v>336</v>
      </c>
      <c r="H658" s="85" t="s">
        <v>231</v>
      </c>
      <c r="I658" s="37" t="s">
        <v>232</v>
      </c>
      <c r="J658" s="37" t="s">
        <v>337</v>
      </c>
      <c r="K658" s="37" t="s">
        <v>234</v>
      </c>
      <c r="L658" s="37" t="s">
        <v>235</v>
      </c>
      <c r="M658" s="37" t="s">
        <v>338</v>
      </c>
      <c r="N658" s="37" t="s">
        <v>339</v>
      </c>
      <c r="O658" s="37" t="s">
        <v>339</v>
      </c>
      <c r="P658" s="37" t="s">
        <v>239</v>
      </c>
      <c r="Q658" s="37" t="s">
        <v>240</v>
      </c>
      <c r="R658" s="38">
        <v>42586</v>
      </c>
      <c r="S658" s="38">
        <v>42618</v>
      </c>
      <c r="T658" s="38">
        <v>42620</v>
      </c>
      <c r="U658" s="36">
        <v>182068149</v>
      </c>
      <c r="V658" s="36">
        <v>145020</v>
      </c>
      <c r="W658" s="36">
        <v>0</v>
      </c>
      <c r="X658" s="36">
        <v>17060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383</v>
      </c>
      <c r="AE658" s="36">
        <v>555</v>
      </c>
      <c r="AF658" s="36">
        <v>352</v>
      </c>
      <c r="AG658" s="36">
        <v>352</v>
      </c>
      <c r="AH658" s="36">
        <v>0</v>
      </c>
      <c r="AI658" s="36">
        <v>1254</v>
      </c>
      <c r="AJ658" s="36">
        <v>0</v>
      </c>
      <c r="AK658" s="36">
        <v>10279908</v>
      </c>
      <c r="AL658" s="36">
        <v>0</v>
      </c>
      <c r="AM658" s="36">
        <v>0</v>
      </c>
      <c r="AN658" s="36">
        <v>0</v>
      </c>
      <c r="AO658" s="36">
        <v>0</v>
      </c>
      <c r="AP658" s="36">
        <v>0</v>
      </c>
      <c r="AQ658" s="36">
        <v>0</v>
      </c>
      <c r="AR658" s="36">
        <v>0</v>
      </c>
      <c r="AS658" s="36">
        <v>0</v>
      </c>
      <c r="AT658" s="36">
        <v>214509</v>
      </c>
      <c r="AU658" s="36">
        <v>0</v>
      </c>
      <c r="AV658" s="36">
        <v>0</v>
      </c>
      <c r="AW658" s="36">
        <v>0</v>
      </c>
      <c r="AX658" s="36">
        <v>0</v>
      </c>
      <c r="AY658" s="36">
        <v>581766</v>
      </c>
      <c r="AZ658" s="36">
        <v>2193327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  <c r="BP658" s="36">
        <v>0</v>
      </c>
      <c r="BQ658" s="36">
        <v>0</v>
      </c>
      <c r="BR658" s="36">
        <v>0</v>
      </c>
      <c r="BS658" s="36">
        <v>0</v>
      </c>
      <c r="BT658" s="36">
        <v>0</v>
      </c>
      <c r="BU658" s="36">
        <v>0</v>
      </c>
      <c r="BV658" s="36">
        <v>0</v>
      </c>
      <c r="BW658" s="36">
        <v>0</v>
      </c>
      <c r="BX658" s="36">
        <v>0</v>
      </c>
      <c r="BY658" s="36">
        <v>0</v>
      </c>
      <c r="BZ658" s="36">
        <v>0</v>
      </c>
      <c r="CA658" s="36">
        <v>0</v>
      </c>
      <c r="CB658" s="36">
        <v>0</v>
      </c>
      <c r="CC658" s="36">
        <v>0</v>
      </c>
      <c r="CD658" s="36">
        <v>11151903</v>
      </c>
      <c r="CE658" s="36">
        <v>13270765</v>
      </c>
      <c r="CF658" s="36">
        <v>0</v>
      </c>
      <c r="CG658" s="36">
        <v>2118862</v>
      </c>
      <c r="CH658" s="36">
        <v>0</v>
      </c>
      <c r="CI658" s="36">
        <v>0</v>
      </c>
      <c r="CJ658" s="36">
        <v>0</v>
      </c>
      <c r="CK658" s="36">
        <v>0</v>
      </c>
      <c r="CL658" s="36">
        <v>2118862</v>
      </c>
      <c r="CM658" s="36">
        <v>-13270765</v>
      </c>
      <c r="CN658" s="36">
        <v>0</v>
      </c>
      <c r="CO658" s="36">
        <v>0</v>
      </c>
      <c r="CP658" s="36">
        <v>0</v>
      </c>
      <c r="CQ658" s="36">
        <v>0</v>
      </c>
      <c r="CR658" s="36">
        <v>0</v>
      </c>
      <c r="CS658" s="36">
        <v>0</v>
      </c>
      <c r="CT658" s="36">
        <v>0</v>
      </c>
      <c r="CU658" s="36">
        <v>0</v>
      </c>
      <c r="CV658" s="36">
        <v>0</v>
      </c>
      <c r="CW658" s="36">
        <v>0</v>
      </c>
      <c r="CX658" s="36">
        <v>0</v>
      </c>
      <c r="CY658" s="36">
        <v>0</v>
      </c>
      <c r="CZ658" s="36">
        <v>0</v>
      </c>
      <c r="DA658" s="36">
        <v>0</v>
      </c>
      <c r="DB658" s="36">
        <v>0</v>
      </c>
      <c r="DC658" s="36">
        <v>0</v>
      </c>
      <c r="DD658" s="36">
        <v>48867</v>
      </c>
      <c r="DE658" s="36">
        <v>-13221898</v>
      </c>
      <c r="DF658" s="36">
        <v>0</v>
      </c>
      <c r="DG658" s="36">
        <v>0</v>
      </c>
      <c r="DH658" s="36">
        <v>0</v>
      </c>
      <c r="DI658" s="36">
        <v>0</v>
      </c>
      <c r="DJ658" s="36">
        <v>0</v>
      </c>
      <c r="DK658" s="36">
        <v>0</v>
      </c>
      <c r="DL658" s="36">
        <v>0</v>
      </c>
      <c r="DM658" s="36">
        <v>0</v>
      </c>
      <c r="DN658" s="36">
        <v>0</v>
      </c>
      <c r="DO658" s="36">
        <v>0</v>
      </c>
      <c r="DP658" s="36">
        <v>0</v>
      </c>
      <c r="DQ658" s="36">
        <v>0</v>
      </c>
      <c r="DR658" s="36">
        <v>0</v>
      </c>
      <c r="DS658" s="36">
        <v>0</v>
      </c>
      <c r="DT658" s="36">
        <v>0</v>
      </c>
      <c r="DU658" s="36">
        <v>0</v>
      </c>
      <c r="DV658" s="36">
        <v>0</v>
      </c>
      <c r="DW658" s="36">
        <v>0</v>
      </c>
      <c r="DX658" s="36">
        <v>0</v>
      </c>
      <c r="DY658" s="36">
        <v>0</v>
      </c>
      <c r="DZ658" s="36">
        <v>0</v>
      </c>
      <c r="EA658" s="36">
        <v>0</v>
      </c>
      <c r="EB658" s="36">
        <v>0</v>
      </c>
      <c r="EC658" s="36">
        <v>0</v>
      </c>
      <c r="ED658" s="36">
        <v>0</v>
      </c>
      <c r="EE658" s="36">
        <v>0</v>
      </c>
      <c r="EF658" s="36">
        <v>0</v>
      </c>
      <c r="EG658" s="36">
        <v>0</v>
      </c>
      <c r="EH658" s="36">
        <v>0</v>
      </c>
      <c r="EI658" s="36">
        <v>0</v>
      </c>
      <c r="EJ658" s="36">
        <v>0</v>
      </c>
      <c r="EK658" s="36">
        <v>0</v>
      </c>
      <c r="EL658" s="36">
        <v>0</v>
      </c>
      <c r="EM658" s="36">
        <v>0</v>
      </c>
      <c r="EN658" s="36">
        <v>0</v>
      </c>
      <c r="EO658" s="36">
        <v>0</v>
      </c>
      <c r="EP658" s="36">
        <v>0</v>
      </c>
      <c r="EQ658" s="36">
        <v>0</v>
      </c>
      <c r="ER658" s="36">
        <v>0</v>
      </c>
      <c r="ES658" s="36">
        <v>0</v>
      </c>
      <c r="ET658" s="36">
        <v>0</v>
      </c>
      <c r="EU658" s="36">
        <v>0</v>
      </c>
      <c r="EV658" s="36">
        <v>0</v>
      </c>
      <c r="EW658" s="36">
        <v>0</v>
      </c>
      <c r="EX658" s="36">
        <v>0</v>
      </c>
      <c r="EY658" s="36">
        <v>0</v>
      </c>
      <c r="EZ658" s="36">
        <v>-48867</v>
      </c>
      <c r="FA658" s="36">
        <v>0</v>
      </c>
      <c r="FB658" s="36">
        <v>0</v>
      </c>
      <c r="FC658" s="36">
        <v>0</v>
      </c>
      <c r="FD658" s="36">
        <v>0</v>
      </c>
      <c r="FE658" s="36">
        <v>0</v>
      </c>
      <c r="FF658" s="36">
        <v>0</v>
      </c>
      <c r="FG658" s="36">
        <v>0</v>
      </c>
      <c r="FH658" s="36">
        <v>0</v>
      </c>
      <c r="FI658" s="36">
        <v>0</v>
      </c>
      <c r="FJ658" s="36">
        <v>0</v>
      </c>
      <c r="FK658" s="36">
        <v>0</v>
      </c>
      <c r="FL658" s="36">
        <v>0</v>
      </c>
      <c r="FM658" s="36">
        <v>0</v>
      </c>
      <c r="FN658" s="36">
        <v>0</v>
      </c>
      <c r="FO658" s="36">
        <v>0</v>
      </c>
      <c r="FP658" s="36">
        <v>-48867</v>
      </c>
      <c r="FQ658" s="36">
        <v>2118862</v>
      </c>
      <c r="FR658" s="36">
        <v>0</v>
      </c>
      <c r="FS658" s="37"/>
      <c r="FT658" s="39">
        <f t="shared" si="327"/>
        <v>0</v>
      </c>
      <c r="FU658" s="39">
        <f t="shared" si="328"/>
        <v>1054</v>
      </c>
      <c r="FV658" s="39">
        <f t="shared" si="329"/>
        <v>0</v>
      </c>
      <c r="FW658" s="39">
        <f t="shared" si="330"/>
        <v>8638578</v>
      </c>
      <c r="FX658" s="39">
        <f t="shared" si="331"/>
        <v>0</v>
      </c>
      <c r="FY658" s="39">
        <f t="shared" si="332"/>
        <v>180260</v>
      </c>
      <c r="FZ658" s="39">
        <f t="shared" si="333"/>
        <v>0</v>
      </c>
      <c r="GA658" s="39">
        <f t="shared" si="334"/>
        <v>488879</v>
      </c>
      <c r="GB658" s="39">
        <f t="shared" si="335"/>
        <v>1843132</v>
      </c>
      <c r="GC658" s="39">
        <f t="shared" si="336"/>
        <v>0</v>
      </c>
      <c r="GD658" s="39">
        <f t="shared" si="337"/>
        <v>0</v>
      </c>
      <c r="GE658" s="39">
        <f t="shared" si="338"/>
        <v>0</v>
      </c>
      <c r="GF658" s="39">
        <f t="shared" si="325"/>
        <v>0</v>
      </c>
      <c r="GG658" s="39"/>
      <c r="GH658" s="39">
        <f t="shared" si="339"/>
        <v>0</v>
      </c>
      <c r="GI658" s="39">
        <f t="shared" si="340"/>
        <v>-48867</v>
      </c>
      <c r="GJ658" s="39">
        <f t="shared" si="326"/>
        <v>11151903</v>
      </c>
      <c r="GK658" s="39"/>
      <c r="GL658" s="39">
        <f t="shared" si="341"/>
        <v>0</v>
      </c>
      <c r="GM658" s="39"/>
      <c r="GN658" s="39">
        <f t="shared" si="346"/>
        <v>-48867</v>
      </c>
      <c r="GO658" s="40">
        <f t="shared" si="342"/>
        <v>2118862</v>
      </c>
      <c r="GP658" s="40">
        <f t="shared" si="343"/>
        <v>13270765</v>
      </c>
      <c r="GQ658" s="40">
        <f t="shared" si="344"/>
        <v>13221898</v>
      </c>
      <c r="GR658" s="39" t="str">
        <f>IFERROR(VLOOKUP(CONCATENATE(C658,R658,S658),'Clientes Afectados'!$L$4:$M$249,2,0),"NO")</f>
        <v>NO</v>
      </c>
      <c r="GS658" s="64">
        <f t="shared" si="345"/>
        <v>32</v>
      </c>
      <c r="GT658" s="39" t="e">
        <f>+IF(GS658&gt;#REF!,"SI","NO")</f>
        <v>#REF!</v>
      </c>
    </row>
    <row r="659" spans="1:202" x14ac:dyDescent="0.25">
      <c r="A659" s="35">
        <v>42614</v>
      </c>
      <c r="B659" s="36">
        <v>1594986</v>
      </c>
      <c r="C659" s="36">
        <v>1493531</v>
      </c>
      <c r="D659" s="36">
        <v>1493531</v>
      </c>
      <c r="E659" s="37" t="s">
        <v>277</v>
      </c>
      <c r="F659" s="37" t="s">
        <v>258</v>
      </c>
      <c r="G659" s="37" t="s">
        <v>278</v>
      </c>
      <c r="H659" s="85" t="s">
        <v>231</v>
      </c>
      <c r="I659" s="37" t="s">
        <v>262</v>
      </c>
      <c r="J659" s="37" t="s">
        <v>233</v>
      </c>
      <c r="K659" s="37" t="s">
        <v>234</v>
      </c>
      <c r="L659" s="37" t="s">
        <v>235</v>
      </c>
      <c r="M659" s="37" t="s">
        <v>279</v>
      </c>
      <c r="N659" s="37" t="s">
        <v>280</v>
      </c>
      <c r="O659" s="37" t="s">
        <v>241</v>
      </c>
      <c r="P659" s="37" t="s">
        <v>281</v>
      </c>
      <c r="Q659" s="37" t="s">
        <v>240</v>
      </c>
      <c r="R659" s="38">
        <v>42586</v>
      </c>
      <c r="S659" s="38">
        <v>42618</v>
      </c>
      <c r="T659" s="38">
        <v>42620</v>
      </c>
      <c r="U659" s="36">
        <v>182068149</v>
      </c>
      <c r="V659" s="36">
        <v>20223</v>
      </c>
      <c r="W659" s="36">
        <v>0</v>
      </c>
      <c r="X659" s="36">
        <v>1697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43</v>
      </c>
      <c r="AE659" s="36">
        <v>50</v>
      </c>
      <c r="AF659" s="36">
        <v>43</v>
      </c>
      <c r="AG659" s="36">
        <v>43</v>
      </c>
      <c r="AH659" s="36">
        <v>81752</v>
      </c>
      <c r="AI659" s="36">
        <v>1254</v>
      </c>
      <c r="AJ659" s="36">
        <v>0</v>
      </c>
      <c r="AK659" s="36">
        <v>1433530</v>
      </c>
      <c r="AL659" s="36">
        <v>0</v>
      </c>
      <c r="AM659" s="36">
        <v>0</v>
      </c>
      <c r="AN659" s="36">
        <v>0</v>
      </c>
      <c r="AO659" s="36">
        <v>0</v>
      </c>
      <c r="AP659" s="36">
        <v>0</v>
      </c>
      <c r="AQ659" s="36">
        <v>0</v>
      </c>
      <c r="AR659" s="36">
        <v>0</v>
      </c>
      <c r="AS659" s="36">
        <v>0</v>
      </c>
      <c r="AT659" s="36">
        <v>29913</v>
      </c>
      <c r="AU659" s="36">
        <v>0</v>
      </c>
      <c r="AV659" s="36">
        <v>0</v>
      </c>
      <c r="AW659" s="36">
        <v>0</v>
      </c>
      <c r="AX659" s="36">
        <v>0</v>
      </c>
      <c r="AY659" s="36">
        <v>30802</v>
      </c>
      <c r="AZ659" s="36">
        <v>246743</v>
      </c>
      <c r="BA659" s="36">
        <v>0</v>
      </c>
      <c r="BB659" s="36">
        <v>0</v>
      </c>
      <c r="BC659" s="36">
        <v>0</v>
      </c>
      <c r="BD659" s="36">
        <v>0</v>
      </c>
      <c r="BE659" s="36">
        <v>0</v>
      </c>
      <c r="BF659" s="36">
        <v>0</v>
      </c>
      <c r="BG659" s="36">
        <v>0</v>
      </c>
      <c r="BH659" s="36">
        <v>0</v>
      </c>
      <c r="BI659" s="36">
        <v>0</v>
      </c>
      <c r="BJ659" s="36">
        <v>0</v>
      </c>
      <c r="BK659" s="36">
        <v>0</v>
      </c>
      <c r="BL659" s="36">
        <v>0</v>
      </c>
      <c r="BM659" s="36">
        <v>0</v>
      </c>
      <c r="BN659" s="36">
        <v>0</v>
      </c>
      <c r="BO659" s="36">
        <v>0</v>
      </c>
      <c r="BP659" s="36">
        <v>0</v>
      </c>
      <c r="BQ659" s="36">
        <v>0</v>
      </c>
      <c r="BR659" s="36">
        <v>0</v>
      </c>
      <c r="BS659" s="36">
        <v>0</v>
      </c>
      <c r="BT659" s="36">
        <v>0</v>
      </c>
      <c r="BU659" s="36">
        <v>0</v>
      </c>
      <c r="BV659" s="36">
        <v>0</v>
      </c>
      <c r="BW659" s="36">
        <v>0</v>
      </c>
      <c r="BX659" s="36">
        <v>0</v>
      </c>
      <c r="BY659" s="36">
        <v>0</v>
      </c>
      <c r="BZ659" s="36">
        <v>0</v>
      </c>
      <c r="CA659" s="36">
        <v>0</v>
      </c>
      <c r="CB659" s="36">
        <v>0</v>
      </c>
      <c r="CC659" s="36">
        <v>0</v>
      </c>
      <c r="CD659" s="36">
        <v>1532768</v>
      </c>
      <c r="CE659" s="36">
        <v>1823994</v>
      </c>
      <c r="CF659" s="36">
        <v>0</v>
      </c>
      <c r="CG659" s="36">
        <v>291226</v>
      </c>
      <c r="CH659" s="36">
        <v>0</v>
      </c>
      <c r="CI659" s="36">
        <v>0</v>
      </c>
      <c r="CJ659" s="36">
        <v>0</v>
      </c>
      <c r="CK659" s="36">
        <v>0</v>
      </c>
      <c r="CL659" s="36">
        <v>291226</v>
      </c>
      <c r="CM659" s="36">
        <v>-1823994</v>
      </c>
      <c r="CN659" s="36">
        <v>0</v>
      </c>
      <c r="CO659" s="36">
        <v>0</v>
      </c>
      <c r="CP659" s="36">
        <v>0</v>
      </c>
      <c r="CQ659" s="36">
        <v>0</v>
      </c>
      <c r="CR659" s="36">
        <v>0</v>
      </c>
      <c r="CS659" s="36">
        <v>0</v>
      </c>
      <c r="CT659" s="36">
        <v>0</v>
      </c>
      <c r="CU659" s="36">
        <v>0</v>
      </c>
      <c r="CV659" s="36">
        <v>0</v>
      </c>
      <c r="CW659" s="36">
        <v>0</v>
      </c>
      <c r="CX659" s="36">
        <v>0</v>
      </c>
      <c r="CY659" s="36">
        <v>0</v>
      </c>
      <c r="CZ659" s="36">
        <v>0</v>
      </c>
      <c r="DA659" s="36">
        <v>0</v>
      </c>
      <c r="DB659" s="36">
        <v>0</v>
      </c>
      <c r="DC659" s="36">
        <v>0</v>
      </c>
      <c r="DD659" s="36">
        <v>0</v>
      </c>
      <c r="DE659" s="36">
        <v>-1823994</v>
      </c>
      <c r="DF659" s="36">
        <v>0</v>
      </c>
      <c r="DG659" s="36">
        <v>0</v>
      </c>
      <c r="DH659" s="36">
        <v>0</v>
      </c>
      <c r="DI659" s="36">
        <v>0</v>
      </c>
      <c r="DJ659" s="36">
        <v>0</v>
      </c>
      <c r="DK659" s="36">
        <v>0</v>
      </c>
      <c r="DL659" s="36">
        <v>0</v>
      </c>
      <c r="DM659" s="36">
        <v>0</v>
      </c>
      <c r="DN659" s="36">
        <v>0</v>
      </c>
      <c r="DO659" s="36">
        <v>0</v>
      </c>
      <c r="DP659" s="36">
        <v>0</v>
      </c>
      <c r="DQ659" s="36">
        <v>0</v>
      </c>
      <c r="DR659" s="36">
        <v>0</v>
      </c>
      <c r="DS659" s="36">
        <v>0</v>
      </c>
      <c r="DT659" s="36">
        <v>0</v>
      </c>
      <c r="DU659" s="36">
        <v>0</v>
      </c>
      <c r="DV659" s="36">
        <v>0</v>
      </c>
      <c r="DW659" s="36">
        <v>0</v>
      </c>
      <c r="DX659" s="36">
        <v>0</v>
      </c>
      <c r="DY659" s="36">
        <v>0</v>
      </c>
      <c r="DZ659" s="36">
        <v>0</v>
      </c>
      <c r="EA659" s="36">
        <v>0</v>
      </c>
      <c r="EB659" s="36">
        <v>0</v>
      </c>
      <c r="EC659" s="36">
        <v>0</v>
      </c>
      <c r="ED659" s="36">
        <v>0</v>
      </c>
      <c r="EE659" s="36">
        <v>0</v>
      </c>
      <c r="EF659" s="36">
        <v>0</v>
      </c>
      <c r="EG659" s="36">
        <v>0</v>
      </c>
      <c r="EH659" s="36">
        <v>0</v>
      </c>
      <c r="EI659" s="36">
        <v>0</v>
      </c>
      <c r="EJ659" s="36">
        <v>0</v>
      </c>
      <c r="EK659" s="36">
        <v>0</v>
      </c>
      <c r="EL659" s="36">
        <v>0</v>
      </c>
      <c r="EM659" s="36">
        <v>0</v>
      </c>
      <c r="EN659" s="36">
        <v>0</v>
      </c>
      <c r="EO659" s="36">
        <v>0</v>
      </c>
      <c r="EP659" s="36">
        <v>0</v>
      </c>
      <c r="EQ659" s="36">
        <v>0</v>
      </c>
      <c r="ER659" s="36">
        <v>0</v>
      </c>
      <c r="ES659" s="36">
        <v>0</v>
      </c>
      <c r="ET659" s="36">
        <v>0</v>
      </c>
      <c r="EU659" s="36">
        <v>0</v>
      </c>
      <c r="EV659" s="36">
        <v>0</v>
      </c>
      <c r="EW659" s="36">
        <v>0</v>
      </c>
      <c r="EX659" s="36">
        <v>0</v>
      </c>
      <c r="EY659" s="36">
        <v>0</v>
      </c>
      <c r="EZ659" s="36">
        <v>0</v>
      </c>
      <c r="FA659" s="36">
        <v>0</v>
      </c>
      <c r="FB659" s="36">
        <v>0</v>
      </c>
      <c r="FC659" s="36">
        <v>0</v>
      </c>
      <c r="FD659" s="36">
        <v>0</v>
      </c>
      <c r="FE659" s="36">
        <v>0</v>
      </c>
      <c r="FF659" s="36">
        <v>0</v>
      </c>
      <c r="FG659" s="36">
        <v>0</v>
      </c>
      <c r="FH659" s="36">
        <v>0</v>
      </c>
      <c r="FI659" s="36">
        <v>0</v>
      </c>
      <c r="FJ659" s="36">
        <v>0</v>
      </c>
      <c r="FK659" s="36">
        <v>0</v>
      </c>
      <c r="FL659" s="36">
        <v>0</v>
      </c>
      <c r="FM659" s="36">
        <v>0</v>
      </c>
      <c r="FN659" s="36">
        <v>0</v>
      </c>
      <c r="FO659" s="36">
        <v>0</v>
      </c>
      <c r="FP659" s="36">
        <v>0</v>
      </c>
      <c r="FQ659" s="36">
        <v>291226</v>
      </c>
      <c r="FR659" s="36">
        <v>0</v>
      </c>
      <c r="FS659" s="37"/>
      <c r="FT659" s="39">
        <f t="shared" si="327"/>
        <v>68699</v>
      </c>
      <c r="FU659" s="39">
        <f t="shared" si="328"/>
        <v>1054</v>
      </c>
      <c r="FV659" s="39">
        <f t="shared" si="329"/>
        <v>0</v>
      </c>
      <c r="FW659" s="39">
        <f t="shared" si="330"/>
        <v>1204647</v>
      </c>
      <c r="FX659" s="39">
        <f t="shared" si="331"/>
        <v>0</v>
      </c>
      <c r="FY659" s="39">
        <f t="shared" si="332"/>
        <v>25137</v>
      </c>
      <c r="FZ659" s="39">
        <f t="shared" si="333"/>
        <v>0</v>
      </c>
      <c r="GA659" s="39">
        <f t="shared" si="334"/>
        <v>25884</v>
      </c>
      <c r="GB659" s="39">
        <f t="shared" si="335"/>
        <v>207347</v>
      </c>
      <c r="GC659" s="39">
        <f t="shared" si="336"/>
        <v>0</v>
      </c>
      <c r="GD659" s="39">
        <f t="shared" si="337"/>
        <v>0</v>
      </c>
      <c r="GE659" s="39">
        <f t="shared" si="338"/>
        <v>0</v>
      </c>
      <c r="GF659" s="39">
        <f t="shared" si="325"/>
        <v>0</v>
      </c>
      <c r="GG659" s="39"/>
      <c r="GH659" s="39">
        <f t="shared" si="339"/>
        <v>0</v>
      </c>
      <c r="GI659" s="39">
        <f t="shared" si="340"/>
        <v>0</v>
      </c>
      <c r="GJ659" s="39">
        <f t="shared" si="326"/>
        <v>1532768</v>
      </c>
      <c r="GK659" s="39"/>
      <c r="GL659" s="39">
        <f t="shared" si="341"/>
        <v>0</v>
      </c>
      <c r="GM659" s="39"/>
      <c r="GN659" s="39">
        <f t="shared" si="346"/>
        <v>0</v>
      </c>
      <c r="GO659" s="40">
        <f t="shared" si="342"/>
        <v>291226</v>
      </c>
      <c r="GP659" s="40">
        <f t="shared" si="343"/>
        <v>1823994</v>
      </c>
      <c r="GQ659" s="40">
        <f t="shared" si="344"/>
        <v>1823994</v>
      </c>
      <c r="GR659" s="39" t="str">
        <f>IFERROR(VLOOKUP(CONCATENATE(C659,R659,S659),'Clientes Afectados'!$L$4:$M$249,2,0),"NO")</f>
        <v>NO</v>
      </c>
      <c r="GS659" s="64">
        <f t="shared" si="345"/>
        <v>32</v>
      </c>
      <c r="GT659" s="39" t="e">
        <f>+IF(GS659&gt;#REF!,"SI","NO")</f>
        <v>#REF!</v>
      </c>
    </row>
    <row r="660" spans="1:202" x14ac:dyDescent="0.25">
      <c r="A660" s="35">
        <v>42614</v>
      </c>
      <c r="B660" s="36">
        <v>1594986</v>
      </c>
      <c r="C660" s="36">
        <v>2510800</v>
      </c>
      <c r="D660" s="36">
        <v>2510800</v>
      </c>
      <c r="E660" s="37" t="s">
        <v>353</v>
      </c>
      <c r="F660" s="37" t="s">
        <v>305</v>
      </c>
      <c r="G660" s="37" t="s">
        <v>341</v>
      </c>
      <c r="H660" s="85" t="s">
        <v>231</v>
      </c>
      <c r="I660" s="37" t="s">
        <v>232</v>
      </c>
      <c r="J660" s="37" t="s">
        <v>233</v>
      </c>
      <c r="K660" s="37" t="s">
        <v>234</v>
      </c>
      <c r="L660" s="37" t="s">
        <v>235</v>
      </c>
      <c r="M660" s="37" t="s">
        <v>279</v>
      </c>
      <c r="N660" s="37" t="s">
        <v>330</v>
      </c>
      <c r="O660" s="37" t="s">
        <v>330</v>
      </c>
      <c r="P660" s="37" t="s">
        <v>239</v>
      </c>
      <c r="Q660" s="37" t="s">
        <v>240</v>
      </c>
      <c r="R660" s="38">
        <v>42586</v>
      </c>
      <c r="S660" s="38">
        <v>42618</v>
      </c>
      <c r="T660" s="38">
        <v>42620</v>
      </c>
      <c r="U660" s="36">
        <v>182068149</v>
      </c>
      <c r="V660" s="36">
        <v>52738</v>
      </c>
      <c r="W660" s="36">
        <v>0</v>
      </c>
      <c r="X660" s="36">
        <v>9247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116</v>
      </c>
      <c r="AE660" s="36">
        <v>215</v>
      </c>
      <c r="AF660" s="36">
        <v>116</v>
      </c>
      <c r="AG660" s="36">
        <v>116</v>
      </c>
      <c r="AH660" s="36">
        <v>0</v>
      </c>
      <c r="AI660" s="36">
        <v>1254</v>
      </c>
      <c r="AJ660" s="36">
        <v>0</v>
      </c>
      <c r="AK660" s="36">
        <v>3738393</v>
      </c>
      <c r="AL660" s="36">
        <v>0</v>
      </c>
      <c r="AM660" s="36">
        <v>0</v>
      </c>
      <c r="AN660" s="36">
        <v>0</v>
      </c>
      <c r="AO660" s="36">
        <v>0</v>
      </c>
      <c r="AP660" s="36">
        <v>0</v>
      </c>
      <c r="AQ660" s="36">
        <v>0</v>
      </c>
      <c r="AR660" s="36">
        <v>0</v>
      </c>
      <c r="AS660" s="36">
        <v>0</v>
      </c>
      <c r="AT660" s="36">
        <v>78008</v>
      </c>
      <c r="AU660" s="36">
        <v>0</v>
      </c>
      <c r="AV660" s="36">
        <v>0</v>
      </c>
      <c r="AW660" s="36">
        <v>0</v>
      </c>
      <c r="AX660" s="36">
        <v>0</v>
      </c>
      <c r="AY660" s="36">
        <v>132758</v>
      </c>
      <c r="AZ660" s="36">
        <v>665631</v>
      </c>
      <c r="BA660" s="36">
        <v>0</v>
      </c>
      <c r="BB660" s="36">
        <v>0</v>
      </c>
      <c r="BC660" s="36">
        <v>0</v>
      </c>
      <c r="BD660" s="36">
        <v>0</v>
      </c>
      <c r="BE660" s="36">
        <v>0</v>
      </c>
      <c r="BF660" s="36">
        <v>0</v>
      </c>
      <c r="BG660" s="36">
        <v>0</v>
      </c>
      <c r="BH660" s="36">
        <v>0</v>
      </c>
      <c r="BI660" s="36">
        <v>0</v>
      </c>
      <c r="BJ660" s="36">
        <v>0</v>
      </c>
      <c r="BK660" s="36">
        <v>0</v>
      </c>
      <c r="BL660" s="36">
        <v>0</v>
      </c>
      <c r="BM660" s="36">
        <v>0</v>
      </c>
      <c r="BN660" s="36">
        <v>0</v>
      </c>
      <c r="BO660" s="36">
        <v>0</v>
      </c>
      <c r="BP660" s="36">
        <v>0</v>
      </c>
      <c r="BQ660" s="36">
        <v>0</v>
      </c>
      <c r="BR660" s="36">
        <v>0</v>
      </c>
      <c r="BS660" s="36">
        <v>0</v>
      </c>
      <c r="BT660" s="36">
        <v>0</v>
      </c>
      <c r="BU660" s="36">
        <v>0</v>
      </c>
      <c r="BV660" s="36">
        <v>0</v>
      </c>
      <c r="BW660" s="36">
        <v>0</v>
      </c>
      <c r="BX660" s="36">
        <v>0</v>
      </c>
      <c r="BY660" s="36">
        <v>0</v>
      </c>
      <c r="BZ660" s="36">
        <v>0</v>
      </c>
      <c r="CA660" s="36">
        <v>0</v>
      </c>
      <c r="CB660" s="36">
        <v>0</v>
      </c>
      <c r="CC660" s="36">
        <v>0</v>
      </c>
      <c r="CD660" s="36">
        <v>3879029</v>
      </c>
      <c r="CE660" s="36">
        <v>4616045</v>
      </c>
      <c r="CF660" s="36">
        <v>0</v>
      </c>
      <c r="CG660" s="36">
        <v>737016</v>
      </c>
      <c r="CH660" s="36">
        <v>0</v>
      </c>
      <c r="CI660" s="36">
        <v>0</v>
      </c>
      <c r="CJ660" s="36">
        <v>0</v>
      </c>
      <c r="CK660" s="36">
        <v>0</v>
      </c>
      <c r="CL660" s="36">
        <v>737016</v>
      </c>
      <c r="CM660" s="36">
        <v>-4616045</v>
      </c>
      <c r="CN660" s="36">
        <v>0</v>
      </c>
      <c r="CO660" s="36">
        <v>0</v>
      </c>
      <c r="CP660" s="36">
        <v>0</v>
      </c>
      <c r="CQ660" s="36">
        <v>0</v>
      </c>
      <c r="CR660" s="36">
        <v>0</v>
      </c>
      <c r="CS660" s="36">
        <v>0</v>
      </c>
      <c r="CT660" s="36">
        <v>0</v>
      </c>
      <c r="CU660" s="36">
        <v>0</v>
      </c>
      <c r="CV660" s="36">
        <v>0</v>
      </c>
      <c r="CW660" s="36">
        <v>0</v>
      </c>
      <c r="CX660" s="36">
        <v>0</v>
      </c>
      <c r="CY660" s="36">
        <v>0</v>
      </c>
      <c r="CZ660" s="36">
        <v>0</v>
      </c>
      <c r="DA660" s="36">
        <v>0</v>
      </c>
      <c r="DB660" s="36">
        <v>0</v>
      </c>
      <c r="DC660" s="36">
        <v>0</v>
      </c>
      <c r="DD660" s="36">
        <v>0</v>
      </c>
      <c r="DE660" s="36">
        <v>-4616045</v>
      </c>
      <c r="DF660" s="36">
        <v>0</v>
      </c>
      <c r="DG660" s="36">
        <v>0</v>
      </c>
      <c r="DH660" s="36">
        <v>0</v>
      </c>
      <c r="DI660" s="36">
        <v>0</v>
      </c>
      <c r="DJ660" s="36">
        <v>0</v>
      </c>
      <c r="DK660" s="36">
        <v>0</v>
      </c>
      <c r="DL660" s="36">
        <v>0</v>
      </c>
      <c r="DM660" s="36">
        <v>0</v>
      </c>
      <c r="DN660" s="36">
        <v>0</v>
      </c>
      <c r="DO660" s="36">
        <v>0</v>
      </c>
      <c r="DP660" s="36">
        <v>0</v>
      </c>
      <c r="DQ660" s="36">
        <v>0</v>
      </c>
      <c r="DR660" s="36">
        <v>0</v>
      </c>
      <c r="DS660" s="36">
        <v>0</v>
      </c>
      <c r="DT660" s="36">
        <v>0</v>
      </c>
      <c r="DU660" s="36">
        <v>0</v>
      </c>
      <c r="DV660" s="36">
        <v>0</v>
      </c>
      <c r="DW660" s="36">
        <v>0</v>
      </c>
      <c r="DX660" s="36">
        <v>0</v>
      </c>
      <c r="DY660" s="36">
        <v>0</v>
      </c>
      <c r="DZ660" s="36">
        <v>0</v>
      </c>
      <c r="EA660" s="36">
        <v>0</v>
      </c>
      <c r="EB660" s="36">
        <v>0</v>
      </c>
      <c r="EC660" s="36">
        <v>0</v>
      </c>
      <c r="ED660" s="36">
        <v>0</v>
      </c>
      <c r="EE660" s="36">
        <v>0</v>
      </c>
      <c r="EF660" s="36">
        <v>0</v>
      </c>
      <c r="EG660" s="36">
        <v>0</v>
      </c>
      <c r="EH660" s="36">
        <v>0</v>
      </c>
      <c r="EI660" s="36">
        <v>0</v>
      </c>
      <c r="EJ660" s="36">
        <v>0</v>
      </c>
      <c r="EK660" s="36">
        <v>0</v>
      </c>
      <c r="EL660" s="36">
        <v>0</v>
      </c>
      <c r="EM660" s="36">
        <v>0</v>
      </c>
      <c r="EN660" s="36">
        <v>0</v>
      </c>
      <c r="EO660" s="36">
        <v>0</v>
      </c>
      <c r="EP660" s="36">
        <v>0</v>
      </c>
      <c r="EQ660" s="36">
        <v>0</v>
      </c>
      <c r="ER660" s="36">
        <v>0</v>
      </c>
      <c r="ES660" s="36">
        <v>0</v>
      </c>
      <c r="ET660" s="36">
        <v>0</v>
      </c>
      <c r="EU660" s="36">
        <v>0</v>
      </c>
      <c r="EV660" s="36">
        <v>0</v>
      </c>
      <c r="EW660" s="36">
        <v>0</v>
      </c>
      <c r="EX660" s="36">
        <v>0</v>
      </c>
      <c r="EY660" s="36">
        <v>0</v>
      </c>
      <c r="EZ660" s="36">
        <v>0</v>
      </c>
      <c r="FA660" s="36">
        <v>0</v>
      </c>
      <c r="FB660" s="36">
        <v>0</v>
      </c>
      <c r="FC660" s="36">
        <v>0</v>
      </c>
      <c r="FD660" s="36">
        <v>0</v>
      </c>
      <c r="FE660" s="36">
        <v>0</v>
      </c>
      <c r="FF660" s="36">
        <v>0</v>
      </c>
      <c r="FG660" s="36">
        <v>0</v>
      </c>
      <c r="FH660" s="36">
        <v>0</v>
      </c>
      <c r="FI660" s="36">
        <v>0</v>
      </c>
      <c r="FJ660" s="36">
        <v>0</v>
      </c>
      <c r="FK660" s="36">
        <v>0</v>
      </c>
      <c r="FL660" s="36">
        <v>0</v>
      </c>
      <c r="FM660" s="36">
        <v>0</v>
      </c>
      <c r="FN660" s="36">
        <v>0</v>
      </c>
      <c r="FO660" s="36">
        <v>0</v>
      </c>
      <c r="FP660" s="36">
        <v>0</v>
      </c>
      <c r="FQ660" s="36">
        <v>737016</v>
      </c>
      <c r="FR660" s="36">
        <v>0</v>
      </c>
      <c r="FS660" s="37"/>
      <c r="FT660" s="39">
        <f t="shared" si="327"/>
        <v>0</v>
      </c>
      <c r="FU660" s="39">
        <f t="shared" si="328"/>
        <v>1054</v>
      </c>
      <c r="FV660" s="39">
        <f t="shared" si="329"/>
        <v>0</v>
      </c>
      <c r="FW660" s="39">
        <f t="shared" si="330"/>
        <v>3141507</v>
      </c>
      <c r="FX660" s="39">
        <f t="shared" si="331"/>
        <v>0</v>
      </c>
      <c r="FY660" s="39">
        <f t="shared" si="332"/>
        <v>65553</v>
      </c>
      <c r="FZ660" s="39">
        <f t="shared" si="333"/>
        <v>0</v>
      </c>
      <c r="GA660" s="39">
        <f t="shared" si="334"/>
        <v>111561</v>
      </c>
      <c r="GB660" s="39">
        <f t="shared" si="335"/>
        <v>559354</v>
      </c>
      <c r="GC660" s="39">
        <f t="shared" si="336"/>
        <v>0</v>
      </c>
      <c r="GD660" s="39">
        <f t="shared" si="337"/>
        <v>0</v>
      </c>
      <c r="GE660" s="39">
        <f t="shared" si="338"/>
        <v>0</v>
      </c>
      <c r="GF660" s="39">
        <f t="shared" si="325"/>
        <v>0</v>
      </c>
      <c r="GG660" s="39"/>
      <c r="GH660" s="39">
        <f t="shared" si="339"/>
        <v>0</v>
      </c>
      <c r="GI660" s="39">
        <f t="shared" si="340"/>
        <v>0</v>
      </c>
      <c r="GJ660" s="39">
        <f t="shared" si="326"/>
        <v>3879029</v>
      </c>
      <c r="GK660" s="39"/>
      <c r="GL660" s="39">
        <f t="shared" si="341"/>
        <v>0</v>
      </c>
      <c r="GM660" s="39"/>
      <c r="GN660" s="39">
        <f t="shared" si="346"/>
        <v>0</v>
      </c>
      <c r="GO660" s="40">
        <f t="shared" si="342"/>
        <v>737016</v>
      </c>
      <c r="GP660" s="40">
        <f t="shared" si="343"/>
        <v>4616045</v>
      </c>
      <c r="GQ660" s="40">
        <f t="shared" si="344"/>
        <v>4616045</v>
      </c>
      <c r="GR660" s="39" t="str">
        <f>IFERROR(VLOOKUP(CONCATENATE(C660,R660,S660),'Clientes Afectados'!$L$4:$M$249,2,0),"NO")</f>
        <v>NO</v>
      </c>
      <c r="GS660" s="64">
        <f t="shared" si="345"/>
        <v>32</v>
      </c>
      <c r="GT660" s="39" t="e">
        <f>+IF(GS660&gt;#REF!,"SI","NO")</f>
        <v>#REF!</v>
      </c>
    </row>
    <row r="661" spans="1:202" x14ac:dyDescent="0.25">
      <c r="A661" s="35">
        <v>42614</v>
      </c>
      <c r="B661" s="36">
        <v>1594986</v>
      </c>
      <c r="C661" s="36">
        <v>2797207</v>
      </c>
      <c r="D661" s="36">
        <v>2797207</v>
      </c>
      <c r="E661" s="37" t="s">
        <v>282</v>
      </c>
      <c r="F661" s="37" t="s">
        <v>305</v>
      </c>
      <c r="G661" s="37" t="s">
        <v>284</v>
      </c>
      <c r="H661" s="85" t="s">
        <v>285</v>
      </c>
      <c r="I661" s="37" t="s">
        <v>286</v>
      </c>
      <c r="J661" s="37" t="s">
        <v>233</v>
      </c>
      <c r="K661" s="37" t="s">
        <v>234</v>
      </c>
      <c r="L661" s="37" t="s">
        <v>235</v>
      </c>
      <c r="M661" s="37" t="s">
        <v>245</v>
      </c>
      <c r="N661" s="37" t="s">
        <v>246</v>
      </c>
      <c r="O661" s="37" t="s">
        <v>246</v>
      </c>
      <c r="P661" s="37" t="s">
        <v>281</v>
      </c>
      <c r="Q661" s="37" t="s">
        <v>240</v>
      </c>
      <c r="R661" s="38">
        <v>42586</v>
      </c>
      <c r="S661" s="38">
        <v>42618</v>
      </c>
      <c r="T661" s="38">
        <v>42620</v>
      </c>
      <c r="U661" s="36">
        <v>182068149</v>
      </c>
      <c r="V661" s="36">
        <v>27089</v>
      </c>
      <c r="W661" s="36">
        <v>0</v>
      </c>
      <c r="X661" s="36">
        <v>8207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44</v>
      </c>
      <c r="AE661" s="36">
        <v>45</v>
      </c>
      <c r="AF661" s="36">
        <v>44</v>
      </c>
      <c r="AG661" s="36">
        <v>44</v>
      </c>
      <c r="AH661" s="36">
        <v>0</v>
      </c>
      <c r="AI661" s="36">
        <v>1254</v>
      </c>
      <c r="AJ661" s="36">
        <v>0</v>
      </c>
      <c r="AK661" s="36">
        <v>2023358</v>
      </c>
      <c r="AL661" s="36">
        <v>0</v>
      </c>
      <c r="AM661" s="36">
        <v>0</v>
      </c>
      <c r="AN661" s="36">
        <v>0</v>
      </c>
      <c r="AO661" s="36">
        <v>0</v>
      </c>
      <c r="AP661" s="36">
        <v>0</v>
      </c>
      <c r="AQ661" s="36">
        <v>0</v>
      </c>
      <c r="AR661" s="36">
        <v>0</v>
      </c>
      <c r="AS661" s="36">
        <v>0</v>
      </c>
      <c r="AT661" s="36">
        <v>40070</v>
      </c>
      <c r="AU661" s="36">
        <v>0</v>
      </c>
      <c r="AV661" s="36">
        <v>0</v>
      </c>
      <c r="AW661" s="36">
        <v>0</v>
      </c>
      <c r="AX661" s="36">
        <v>0</v>
      </c>
      <c r="AY661" s="36">
        <v>86336</v>
      </c>
      <c r="AZ661" s="36">
        <v>377533</v>
      </c>
      <c r="BA661" s="36">
        <v>0</v>
      </c>
      <c r="BB661" s="36">
        <v>0</v>
      </c>
      <c r="BC661" s="36">
        <v>0</v>
      </c>
      <c r="BD661" s="36">
        <v>0</v>
      </c>
      <c r="BE661" s="36">
        <v>0</v>
      </c>
      <c r="BF661" s="36">
        <v>0</v>
      </c>
      <c r="BG661" s="36">
        <v>0</v>
      </c>
      <c r="BH661" s="36">
        <v>0</v>
      </c>
      <c r="BI661" s="36">
        <v>0</v>
      </c>
      <c r="BJ661" s="36">
        <v>0</v>
      </c>
      <c r="BK661" s="36">
        <v>0</v>
      </c>
      <c r="BL661" s="36">
        <v>0</v>
      </c>
      <c r="BM661" s="36">
        <v>0</v>
      </c>
      <c r="BN661" s="36">
        <v>0</v>
      </c>
      <c r="BO661" s="36">
        <v>0</v>
      </c>
      <c r="BP661" s="36">
        <v>0</v>
      </c>
      <c r="BQ661" s="36">
        <v>0</v>
      </c>
      <c r="BR661" s="36">
        <v>0</v>
      </c>
      <c r="BS661" s="36">
        <v>0</v>
      </c>
      <c r="BT661" s="36">
        <v>0</v>
      </c>
      <c r="BU661" s="36">
        <v>0</v>
      </c>
      <c r="BV661" s="36">
        <v>0</v>
      </c>
      <c r="BW661" s="36">
        <v>0</v>
      </c>
      <c r="BX661" s="36">
        <v>0</v>
      </c>
      <c r="BY661" s="36">
        <v>0</v>
      </c>
      <c r="BZ661" s="36">
        <v>0</v>
      </c>
      <c r="CA661" s="36">
        <v>0</v>
      </c>
      <c r="CB661" s="36">
        <v>0</v>
      </c>
      <c r="CC661" s="36">
        <v>0</v>
      </c>
      <c r="CD661" s="36">
        <v>2124833</v>
      </c>
      <c r="CE661" s="36">
        <v>2528551</v>
      </c>
      <c r="CF661" s="36">
        <v>0</v>
      </c>
      <c r="CG661" s="36">
        <v>403718</v>
      </c>
      <c r="CH661" s="36">
        <v>0</v>
      </c>
      <c r="CI661" s="36">
        <v>0</v>
      </c>
      <c r="CJ661" s="36">
        <v>0</v>
      </c>
      <c r="CK661" s="36">
        <v>0</v>
      </c>
      <c r="CL661" s="36">
        <v>403718</v>
      </c>
      <c r="CM661" s="36">
        <v>-2528551</v>
      </c>
      <c r="CN661" s="36">
        <v>0</v>
      </c>
      <c r="CO661" s="36">
        <v>0</v>
      </c>
      <c r="CP661" s="36">
        <v>0</v>
      </c>
      <c r="CQ661" s="36">
        <v>0</v>
      </c>
      <c r="CR661" s="36">
        <v>0</v>
      </c>
      <c r="CS661" s="36">
        <v>0</v>
      </c>
      <c r="CT661" s="36">
        <v>0</v>
      </c>
      <c r="CU661" s="36">
        <v>0</v>
      </c>
      <c r="CV661" s="36">
        <v>0</v>
      </c>
      <c r="CW661" s="36">
        <v>0</v>
      </c>
      <c r="CX661" s="36">
        <v>0</v>
      </c>
      <c r="CY661" s="36">
        <v>0</v>
      </c>
      <c r="CZ661" s="36">
        <v>0</v>
      </c>
      <c r="DA661" s="36">
        <v>0</v>
      </c>
      <c r="DB661" s="36">
        <v>0</v>
      </c>
      <c r="DC661" s="36">
        <v>0</v>
      </c>
      <c r="DD661" s="36">
        <v>0</v>
      </c>
      <c r="DE661" s="36">
        <v>-2528551</v>
      </c>
      <c r="DF661" s="36">
        <v>0</v>
      </c>
      <c r="DG661" s="36">
        <v>0</v>
      </c>
      <c r="DH661" s="36">
        <v>0</v>
      </c>
      <c r="DI661" s="36">
        <v>0</v>
      </c>
      <c r="DJ661" s="36">
        <v>0</v>
      </c>
      <c r="DK661" s="36">
        <v>0</v>
      </c>
      <c r="DL661" s="36">
        <v>0</v>
      </c>
      <c r="DM661" s="36">
        <v>0</v>
      </c>
      <c r="DN661" s="36">
        <v>0</v>
      </c>
      <c r="DO661" s="36">
        <v>0</v>
      </c>
      <c r="DP661" s="36">
        <v>0</v>
      </c>
      <c r="DQ661" s="36">
        <v>0</v>
      </c>
      <c r="DR661" s="36">
        <v>0</v>
      </c>
      <c r="DS661" s="36">
        <v>0</v>
      </c>
      <c r="DT661" s="36">
        <v>0</v>
      </c>
      <c r="DU661" s="36">
        <v>0</v>
      </c>
      <c r="DV661" s="36">
        <v>0</v>
      </c>
      <c r="DW661" s="36">
        <v>0</v>
      </c>
      <c r="DX661" s="36">
        <v>0</v>
      </c>
      <c r="DY661" s="36">
        <v>0</v>
      </c>
      <c r="DZ661" s="36">
        <v>0</v>
      </c>
      <c r="EA661" s="36">
        <v>0</v>
      </c>
      <c r="EB661" s="36">
        <v>0</v>
      </c>
      <c r="EC661" s="36">
        <v>0</v>
      </c>
      <c r="ED661" s="36">
        <v>0</v>
      </c>
      <c r="EE661" s="36">
        <v>0</v>
      </c>
      <c r="EF661" s="36">
        <v>0</v>
      </c>
      <c r="EG661" s="36">
        <v>0</v>
      </c>
      <c r="EH661" s="36">
        <v>0</v>
      </c>
      <c r="EI661" s="36">
        <v>0</v>
      </c>
      <c r="EJ661" s="36">
        <v>0</v>
      </c>
      <c r="EK661" s="36">
        <v>0</v>
      </c>
      <c r="EL661" s="36">
        <v>0</v>
      </c>
      <c r="EM661" s="36">
        <v>0</v>
      </c>
      <c r="EN661" s="36">
        <v>0</v>
      </c>
      <c r="EO661" s="36">
        <v>0</v>
      </c>
      <c r="EP661" s="36">
        <v>0</v>
      </c>
      <c r="EQ661" s="36">
        <v>0</v>
      </c>
      <c r="ER661" s="36">
        <v>0</v>
      </c>
      <c r="ES661" s="36">
        <v>0</v>
      </c>
      <c r="ET661" s="36">
        <v>0</v>
      </c>
      <c r="EU661" s="36">
        <v>0</v>
      </c>
      <c r="EV661" s="36">
        <v>0</v>
      </c>
      <c r="EW661" s="36">
        <v>0</v>
      </c>
      <c r="EX661" s="36">
        <v>0</v>
      </c>
      <c r="EY661" s="36">
        <v>0</v>
      </c>
      <c r="EZ661" s="36">
        <v>0</v>
      </c>
      <c r="FA661" s="36">
        <v>0</v>
      </c>
      <c r="FB661" s="36">
        <v>0</v>
      </c>
      <c r="FC661" s="36">
        <v>0</v>
      </c>
      <c r="FD661" s="36">
        <v>0</v>
      </c>
      <c r="FE661" s="36">
        <v>0</v>
      </c>
      <c r="FF661" s="36">
        <v>0</v>
      </c>
      <c r="FG661" s="36">
        <v>0</v>
      </c>
      <c r="FH661" s="36">
        <v>0</v>
      </c>
      <c r="FI661" s="36">
        <v>0</v>
      </c>
      <c r="FJ661" s="36">
        <v>0</v>
      </c>
      <c r="FK661" s="36">
        <v>0</v>
      </c>
      <c r="FL661" s="36">
        <v>0</v>
      </c>
      <c r="FM661" s="36">
        <v>0</v>
      </c>
      <c r="FN661" s="36">
        <v>0</v>
      </c>
      <c r="FO661" s="36">
        <v>0</v>
      </c>
      <c r="FP661" s="36">
        <v>0</v>
      </c>
      <c r="FQ661" s="36">
        <v>403718</v>
      </c>
      <c r="FR661" s="36">
        <v>0</v>
      </c>
      <c r="FS661" s="37"/>
      <c r="FT661" s="39">
        <f t="shared" si="327"/>
        <v>0</v>
      </c>
      <c r="FU661" s="39">
        <f t="shared" si="328"/>
        <v>1054</v>
      </c>
      <c r="FV661" s="39">
        <f t="shared" si="329"/>
        <v>0</v>
      </c>
      <c r="FW661" s="39">
        <f t="shared" si="330"/>
        <v>1700301</v>
      </c>
      <c r="FX661" s="39">
        <f t="shared" si="331"/>
        <v>0</v>
      </c>
      <c r="FY661" s="39">
        <f t="shared" si="332"/>
        <v>33672</v>
      </c>
      <c r="FZ661" s="39">
        <f t="shared" si="333"/>
        <v>0</v>
      </c>
      <c r="GA661" s="39">
        <f t="shared" si="334"/>
        <v>72551</v>
      </c>
      <c r="GB661" s="39">
        <f t="shared" si="335"/>
        <v>317255</v>
      </c>
      <c r="GC661" s="39">
        <f t="shared" si="336"/>
        <v>0</v>
      </c>
      <c r="GD661" s="39">
        <f t="shared" si="337"/>
        <v>0</v>
      </c>
      <c r="GE661" s="39">
        <f t="shared" si="338"/>
        <v>0</v>
      </c>
      <c r="GF661" s="39">
        <f t="shared" si="325"/>
        <v>0</v>
      </c>
      <c r="GG661" s="39"/>
      <c r="GH661" s="39">
        <f t="shared" si="339"/>
        <v>0</v>
      </c>
      <c r="GI661" s="39">
        <f t="shared" si="340"/>
        <v>0</v>
      </c>
      <c r="GJ661" s="39">
        <f t="shared" si="326"/>
        <v>2124833</v>
      </c>
      <c r="GK661" s="39"/>
      <c r="GL661" s="39">
        <f t="shared" si="341"/>
        <v>0</v>
      </c>
      <c r="GM661" s="39"/>
      <c r="GN661" s="39">
        <f t="shared" si="346"/>
        <v>0</v>
      </c>
      <c r="GO661" s="40">
        <f t="shared" si="342"/>
        <v>403718</v>
      </c>
      <c r="GP661" s="40">
        <f t="shared" si="343"/>
        <v>2528551</v>
      </c>
      <c r="GQ661" s="40">
        <f t="shared" si="344"/>
        <v>2528551</v>
      </c>
      <c r="GR661" s="39" t="str">
        <f>IFERROR(VLOOKUP(CONCATENATE(C661,R661,S661),'Clientes Afectados'!$L$4:$M$249,2,0),"NO")</f>
        <v>NO</v>
      </c>
      <c r="GS661" s="64">
        <f t="shared" si="345"/>
        <v>32</v>
      </c>
      <c r="GT661" s="39" t="e">
        <f>+IF(GS661&gt;#REF!,"SI","NO")</f>
        <v>#REF!</v>
      </c>
    </row>
    <row r="662" spans="1:202" x14ac:dyDescent="0.25">
      <c r="A662" s="35">
        <v>42583</v>
      </c>
      <c r="B662" s="36">
        <v>1594986</v>
      </c>
      <c r="C662" s="36">
        <v>532954</v>
      </c>
      <c r="D662" s="36">
        <v>532954</v>
      </c>
      <c r="E662" s="37" t="s">
        <v>342</v>
      </c>
      <c r="F662" s="37" t="s">
        <v>229</v>
      </c>
      <c r="G662" s="37" t="s">
        <v>309</v>
      </c>
      <c r="H662" s="85" t="s">
        <v>231</v>
      </c>
      <c r="I662" s="37" t="s">
        <v>310</v>
      </c>
      <c r="J662" s="37" t="s">
        <v>233</v>
      </c>
      <c r="K662" s="37" t="s">
        <v>234</v>
      </c>
      <c r="L662" s="37" t="s">
        <v>235</v>
      </c>
      <c r="M662" s="37" t="s">
        <v>311</v>
      </c>
      <c r="N662" s="37" t="s">
        <v>236</v>
      </c>
      <c r="O662" s="37" t="s">
        <v>236</v>
      </c>
      <c r="P662" s="37" t="s">
        <v>239</v>
      </c>
      <c r="Q662" s="37" t="s">
        <v>240</v>
      </c>
      <c r="R662" s="38">
        <v>42556</v>
      </c>
      <c r="S662" s="38">
        <v>42586</v>
      </c>
      <c r="T662" s="38">
        <v>42587</v>
      </c>
      <c r="U662" s="36">
        <v>180455948</v>
      </c>
      <c r="V662" s="36">
        <v>57858</v>
      </c>
      <c r="W662" s="36">
        <v>0</v>
      </c>
      <c r="X662" s="36">
        <v>12776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238</v>
      </c>
      <c r="AE662" s="36">
        <v>259</v>
      </c>
      <c r="AF662" s="36">
        <v>161</v>
      </c>
      <c r="AG662" s="36">
        <v>161</v>
      </c>
      <c r="AH662" s="36">
        <v>119201</v>
      </c>
      <c r="AI662" s="36">
        <v>1251</v>
      </c>
      <c r="AJ662" s="36">
        <v>0</v>
      </c>
      <c r="AK662" s="36">
        <v>4308332</v>
      </c>
      <c r="AL662" s="36">
        <v>0</v>
      </c>
      <c r="AM662" s="36">
        <v>0</v>
      </c>
      <c r="AN662" s="36">
        <v>0</v>
      </c>
      <c r="AO662" s="36">
        <v>0</v>
      </c>
      <c r="AP662" s="36">
        <v>0</v>
      </c>
      <c r="AQ662" s="36">
        <v>0</v>
      </c>
      <c r="AR662" s="36">
        <v>0</v>
      </c>
      <c r="AS662" s="36">
        <v>0</v>
      </c>
      <c r="AT662" s="36">
        <v>85581</v>
      </c>
      <c r="AU662" s="36">
        <v>0</v>
      </c>
      <c r="AV662" s="36">
        <v>0</v>
      </c>
      <c r="AW662" s="36">
        <v>0</v>
      </c>
      <c r="AX662" s="36">
        <v>0</v>
      </c>
      <c r="AY662" s="36">
        <v>159998</v>
      </c>
      <c r="AZ662" s="36">
        <v>932034</v>
      </c>
      <c r="BA662" s="36">
        <v>0</v>
      </c>
      <c r="BB662" s="36">
        <v>0</v>
      </c>
      <c r="BC662" s="36">
        <v>0</v>
      </c>
      <c r="BD662" s="36">
        <v>0</v>
      </c>
      <c r="BE662" s="36">
        <v>0</v>
      </c>
      <c r="BF662" s="36">
        <v>0</v>
      </c>
      <c r="BG662" s="36">
        <v>0</v>
      </c>
      <c r="BH662" s="36">
        <v>0</v>
      </c>
      <c r="BI662" s="36">
        <v>0</v>
      </c>
      <c r="BJ662" s="36">
        <v>0</v>
      </c>
      <c r="BK662" s="36">
        <v>0</v>
      </c>
      <c r="BL662" s="36">
        <v>0</v>
      </c>
      <c r="BM662" s="36">
        <v>0</v>
      </c>
      <c r="BN662" s="36">
        <v>0</v>
      </c>
      <c r="BO662" s="36">
        <v>0</v>
      </c>
      <c r="BP662" s="36">
        <v>0</v>
      </c>
      <c r="BQ662" s="36">
        <v>0</v>
      </c>
      <c r="BR662" s="36">
        <v>0</v>
      </c>
      <c r="BS662" s="36">
        <v>0</v>
      </c>
      <c r="BT662" s="36">
        <v>0</v>
      </c>
      <c r="BU662" s="36">
        <v>0</v>
      </c>
      <c r="BV662" s="36">
        <v>0</v>
      </c>
      <c r="BW662" s="36">
        <v>0</v>
      </c>
      <c r="BX662" s="36">
        <v>0</v>
      </c>
      <c r="BY662" s="36">
        <v>0</v>
      </c>
      <c r="BZ662" s="36">
        <v>0</v>
      </c>
      <c r="CA662" s="36">
        <v>0</v>
      </c>
      <c r="CB662" s="36">
        <v>0</v>
      </c>
      <c r="CC662" s="36">
        <v>0</v>
      </c>
      <c r="CD662" s="36">
        <v>4711258</v>
      </c>
      <c r="CE662" s="36">
        <v>5606397</v>
      </c>
      <c r="CF662" s="36">
        <v>0</v>
      </c>
      <c r="CG662" s="36">
        <v>895139</v>
      </c>
      <c r="CH662" s="36">
        <v>0</v>
      </c>
      <c r="CI662" s="36">
        <v>0</v>
      </c>
      <c r="CJ662" s="36">
        <v>0</v>
      </c>
      <c r="CK662" s="36">
        <v>0</v>
      </c>
      <c r="CL662" s="36">
        <v>895139</v>
      </c>
      <c r="CM662" s="36">
        <v>-5606397</v>
      </c>
      <c r="CN662" s="36">
        <v>0</v>
      </c>
      <c r="CO662" s="36">
        <v>0</v>
      </c>
      <c r="CP662" s="36">
        <v>0</v>
      </c>
      <c r="CQ662" s="36">
        <v>0</v>
      </c>
      <c r="CR662" s="36">
        <v>0</v>
      </c>
      <c r="CS662" s="36">
        <v>0</v>
      </c>
      <c r="CT662" s="36">
        <v>0</v>
      </c>
      <c r="CU662" s="36">
        <v>0</v>
      </c>
      <c r="CV662" s="36">
        <v>0</v>
      </c>
      <c r="CW662" s="36">
        <v>0</v>
      </c>
      <c r="CX662" s="36">
        <v>0</v>
      </c>
      <c r="CY662" s="36">
        <v>0</v>
      </c>
      <c r="CZ662" s="36">
        <v>0</v>
      </c>
      <c r="DA662" s="36">
        <v>0</v>
      </c>
      <c r="DB662" s="36">
        <v>0</v>
      </c>
      <c r="DC662" s="36">
        <v>0</v>
      </c>
      <c r="DD662" s="36">
        <v>0</v>
      </c>
      <c r="DE662" s="36">
        <v>-5606397</v>
      </c>
      <c r="DF662" s="36">
        <v>0</v>
      </c>
      <c r="DG662" s="36">
        <v>0</v>
      </c>
      <c r="DH662" s="36">
        <v>0</v>
      </c>
      <c r="DI662" s="36">
        <v>0</v>
      </c>
      <c r="DJ662" s="36">
        <v>0</v>
      </c>
      <c r="DK662" s="36">
        <v>0</v>
      </c>
      <c r="DL662" s="36">
        <v>0</v>
      </c>
      <c r="DM662" s="36">
        <v>0</v>
      </c>
      <c r="DN662" s="36">
        <v>0</v>
      </c>
      <c r="DO662" s="36">
        <v>0</v>
      </c>
      <c r="DP662" s="36">
        <v>0</v>
      </c>
      <c r="DQ662" s="36">
        <v>0</v>
      </c>
      <c r="DR662" s="36">
        <v>0</v>
      </c>
      <c r="DS662" s="36">
        <v>0</v>
      </c>
      <c r="DT662" s="36">
        <v>0</v>
      </c>
      <c r="DU662" s="36">
        <v>0</v>
      </c>
      <c r="DV662" s="36">
        <v>0</v>
      </c>
      <c r="DW662" s="36">
        <v>0</v>
      </c>
      <c r="DX662" s="36">
        <v>0</v>
      </c>
      <c r="DY662" s="36">
        <v>0</v>
      </c>
      <c r="DZ662" s="36">
        <v>0</v>
      </c>
      <c r="EA662" s="36">
        <v>0</v>
      </c>
      <c r="EB662" s="36">
        <v>0</v>
      </c>
      <c r="EC662" s="36">
        <v>0</v>
      </c>
      <c r="ED662" s="36">
        <v>0</v>
      </c>
      <c r="EE662" s="36">
        <v>0</v>
      </c>
      <c r="EF662" s="36">
        <v>0</v>
      </c>
      <c r="EG662" s="36">
        <v>0</v>
      </c>
      <c r="EH662" s="36">
        <v>0</v>
      </c>
      <c r="EI662" s="36">
        <v>0</v>
      </c>
      <c r="EJ662" s="36">
        <v>0</v>
      </c>
      <c r="EK662" s="36">
        <v>0</v>
      </c>
      <c r="EL662" s="36">
        <v>0</v>
      </c>
      <c r="EM662" s="36">
        <v>0</v>
      </c>
      <c r="EN662" s="36">
        <v>0</v>
      </c>
      <c r="EO662" s="36">
        <v>0</v>
      </c>
      <c r="EP662" s="36">
        <v>0</v>
      </c>
      <c r="EQ662" s="36">
        <v>0</v>
      </c>
      <c r="ER662" s="36">
        <v>0</v>
      </c>
      <c r="ES662" s="36">
        <v>0</v>
      </c>
      <c r="ET662" s="36">
        <v>0</v>
      </c>
      <c r="EU662" s="36">
        <v>0</v>
      </c>
      <c r="EV662" s="36">
        <v>0</v>
      </c>
      <c r="EW662" s="36">
        <v>0</v>
      </c>
      <c r="EX662" s="36">
        <v>0</v>
      </c>
      <c r="EY662" s="36">
        <v>0</v>
      </c>
      <c r="EZ662" s="36">
        <v>0</v>
      </c>
      <c r="FA662" s="36">
        <v>0</v>
      </c>
      <c r="FB662" s="36">
        <v>0</v>
      </c>
      <c r="FC662" s="36">
        <v>0</v>
      </c>
      <c r="FD662" s="36">
        <v>0</v>
      </c>
      <c r="FE662" s="36">
        <v>0</v>
      </c>
      <c r="FF662" s="36">
        <v>0</v>
      </c>
      <c r="FG662" s="36">
        <v>0</v>
      </c>
      <c r="FH662" s="36">
        <v>0</v>
      </c>
      <c r="FI662" s="36">
        <v>0</v>
      </c>
      <c r="FJ662" s="36">
        <v>0</v>
      </c>
      <c r="FK662" s="36">
        <v>0</v>
      </c>
      <c r="FL662" s="36">
        <v>0</v>
      </c>
      <c r="FM662" s="36">
        <v>0</v>
      </c>
      <c r="FN662" s="36">
        <v>0</v>
      </c>
      <c r="FO662" s="36">
        <v>0</v>
      </c>
      <c r="FP662" s="36">
        <v>0</v>
      </c>
      <c r="FQ662" s="36">
        <v>895139</v>
      </c>
      <c r="FR662" s="36">
        <v>0</v>
      </c>
      <c r="FS662" s="37"/>
      <c r="FT662" s="39">
        <f t="shared" si="327"/>
        <v>100169</v>
      </c>
      <c r="FU662" s="39">
        <f t="shared" si="328"/>
        <v>1051</v>
      </c>
      <c r="FV662" s="39">
        <f t="shared" si="329"/>
        <v>0</v>
      </c>
      <c r="FW662" s="39">
        <f t="shared" si="330"/>
        <v>3620447</v>
      </c>
      <c r="FX662" s="39">
        <f t="shared" si="331"/>
        <v>0</v>
      </c>
      <c r="FY662" s="39">
        <f t="shared" si="332"/>
        <v>71917</v>
      </c>
      <c r="FZ662" s="39">
        <f t="shared" si="333"/>
        <v>0</v>
      </c>
      <c r="GA662" s="39">
        <f t="shared" si="334"/>
        <v>134452</v>
      </c>
      <c r="GB662" s="39">
        <f t="shared" si="335"/>
        <v>783222</v>
      </c>
      <c r="GC662" s="39">
        <f t="shared" si="336"/>
        <v>0</v>
      </c>
      <c r="GD662" s="39">
        <f t="shared" si="337"/>
        <v>0</v>
      </c>
      <c r="GE662" s="39">
        <f t="shared" si="338"/>
        <v>0</v>
      </c>
      <c r="GF662" s="39">
        <f t="shared" si="325"/>
        <v>0</v>
      </c>
      <c r="GG662" s="39"/>
      <c r="GH662" s="39">
        <f t="shared" si="339"/>
        <v>0</v>
      </c>
      <c r="GI662" s="39">
        <f t="shared" si="340"/>
        <v>0</v>
      </c>
      <c r="GJ662" s="39">
        <f t="shared" si="326"/>
        <v>4711258</v>
      </c>
      <c r="GK662" s="39"/>
      <c r="GL662" s="39">
        <f t="shared" si="341"/>
        <v>0</v>
      </c>
      <c r="GM662" s="39"/>
      <c r="GN662" s="39">
        <f t="shared" si="346"/>
        <v>0</v>
      </c>
      <c r="GO662" s="40">
        <f t="shared" si="342"/>
        <v>895139</v>
      </c>
      <c r="GP662" s="40">
        <f t="shared" si="343"/>
        <v>5606397</v>
      </c>
      <c r="GQ662" s="40">
        <f t="shared" si="344"/>
        <v>5606397</v>
      </c>
      <c r="GR662" s="39" t="str">
        <f>IFERROR(VLOOKUP(CONCATENATE(C662,R662,S662),'Clientes Afectados'!$L$4:$M$249,2,0),"NO")</f>
        <v>NO</v>
      </c>
      <c r="GS662" s="64">
        <f t="shared" si="345"/>
        <v>30</v>
      </c>
      <c r="GT662" s="39" t="e">
        <f>+IF(GS662&gt;#REF!,"SI","NO")</f>
        <v>#REF!</v>
      </c>
    </row>
    <row r="663" spans="1:202" x14ac:dyDescent="0.25">
      <c r="A663" s="35">
        <v>42583</v>
      </c>
      <c r="B663" s="36">
        <v>1594986</v>
      </c>
      <c r="C663" s="36">
        <v>532986</v>
      </c>
      <c r="D663" s="36">
        <v>532986</v>
      </c>
      <c r="E663" s="37" t="s">
        <v>343</v>
      </c>
      <c r="F663" s="37" t="s">
        <v>258</v>
      </c>
      <c r="G663" s="37" t="s">
        <v>313</v>
      </c>
      <c r="H663" s="85" t="s">
        <v>231</v>
      </c>
      <c r="I663" s="37" t="s">
        <v>262</v>
      </c>
      <c r="J663" s="37" t="s">
        <v>233</v>
      </c>
      <c r="K663" s="37" t="s">
        <v>234</v>
      </c>
      <c r="L663" s="37" t="s">
        <v>235</v>
      </c>
      <c r="M663" s="37" t="s">
        <v>245</v>
      </c>
      <c r="N663" s="37" t="s">
        <v>246</v>
      </c>
      <c r="O663" s="37" t="s">
        <v>246</v>
      </c>
      <c r="P663" s="37" t="s">
        <v>239</v>
      </c>
      <c r="Q663" s="37" t="s">
        <v>240</v>
      </c>
      <c r="R663" s="38">
        <v>42556</v>
      </c>
      <c r="S663" s="38">
        <v>42586</v>
      </c>
      <c r="T663" s="38">
        <v>42587</v>
      </c>
      <c r="U663" s="36">
        <v>180455948</v>
      </c>
      <c r="V663" s="36">
        <v>119751</v>
      </c>
      <c r="W663" s="36">
        <v>0</v>
      </c>
      <c r="X663" s="36">
        <v>41058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311</v>
      </c>
      <c r="AE663" s="36">
        <v>328</v>
      </c>
      <c r="AF663" s="36">
        <v>239</v>
      </c>
      <c r="AG663" s="36">
        <v>239</v>
      </c>
      <c r="AH663" s="36">
        <v>64152</v>
      </c>
      <c r="AI663" s="36">
        <v>1251</v>
      </c>
      <c r="AJ663" s="36">
        <v>0</v>
      </c>
      <c r="AK663" s="36">
        <v>8917126</v>
      </c>
      <c r="AL663" s="36">
        <v>0</v>
      </c>
      <c r="AM663" s="36">
        <v>0</v>
      </c>
      <c r="AN663" s="36">
        <v>0</v>
      </c>
      <c r="AO663" s="36">
        <v>0</v>
      </c>
      <c r="AP663" s="36">
        <v>0</v>
      </c>
      <c r="AQ663" s="36">
        <v>0</v>
      </c>
      <c r="AR663" s="36">
        <v>0</v>
      </c>
      <c r="AS663" s="36">
        <v>0</v>
      </c>
      <c r="AT663" s="36">
        <v>177132</v>
      </c>
      <c r="AU663" s="36">
        <v>0</v>
      </c>
      <c r="AV663" s="36">
        <v>0</v>
      </c>
      <c r="AW663" s="36">
        <v>0</v>
      </c>
      <c r="AX663" s="36">
        <v>0</v>
      </c>
      <c r="AY663" s="36">
        <v>202232</v>
      </c>
      <c r="AZ663" s="36">
        <v>1383578</v>
      </c>
      <c r="BA663" s="36">
        <v>0</v>
      </c>
      <c r="BB663" s="36">
        <v>0</v>
      </c>
      <c r="BC663" s="36">
        <v>0</v>
      </c>
      <c r="BD663" s="36">
        <v>0</v>
      </c>
      <c r="BE663" s="36">
        <v>0</v>
      </c>
      <c r="BF663" s="36">
        <v>0</v>
      </c>
      <c r="BG663" s="36">
        <v>0</v>
      </c>
      <c r="BH663" s="36">
        <v>0</v>
      </c>
      <c r="BI663" s="36">
        <v>0</v>
      </c>
      <c r="BJ663" s="36">
        <v>0</v>
      </c>
      <c r="BK663" s="36">
        <v>0</v>
      </c>
      <c r="BL663" s="36">
        <v>0</v>
      </c>
      <c r="BM663" s="36">
        <v>0</v>
      </c>
      <c r="BN663" s="36">
        <v>0</v>
      </c>
      <c r="BO663" s="36">
        <v>0</v>
      </c>
      <c r="BP663" s="36">
        <v>0</v>
      </c>
      <c r="BQ663" s="36">
        <v>0</v>
      </c>
      <c r="BR663" s="36">
        <v>0</v>
      </c>
      <c r="BS663" s="36">
        <v>0</v>
      </c>
      <c r="BT663" s="36">
        <v>0</v>
      </c>
      <c r="BU663" s="36">
        <v>0</v>
      </c>
      <c r="BV663" s="36">
        <v>0</v>
      </c>
      <c r="BW663" s="36">
        <v>0</v>
      </c>
      <c r="BX663" s="36">
        <v>0</v>
      </c>
      <c r="BY663" s="36">
        <v>0</v>
      </c>
      <c r="BZ663" s="36">
        <v>0</v>
      </c>
      <c r="CA663" s="36">
        <v>0</v>
      </c>
      <c r="CB663" s="36">
        <v>0</v>
      </c>
      <c r="CC663" s="36">
        <v>0</v>
      </c>
      <c r="CD663" s="36">
        <v>9029807</v>
      </c>
      <c r="CE663" s="36">
        <v>10745470</v>
      </c>
      <c r="CF663" s="36">
        <v>0</v>
      </c>
      <c r="CG663" s="36">
        <v>1715663</v>
      </c>
      <c r="CH663" s="36">
        <v>0</v>
      </c>
      <c r="CI663" s="36">
        <v>0</v>
      </c>
      <c r="CJ663" s="36">
        <v>0</v>
      </c>
      <c r="CK663" s="36">
        <v>0</v>
      </c>
      <c r="CL663" s="36">
        <v>1715663</v>
      </c>
      <c r="CM663" s="36">
        <v>-10745470</v>
      </c>
      <c r="CN663" s="36">
        <v>0</v>
      </c>
      <c r="CO663" s="36">
        <v>0</v>
      </c>
      <c r="CP663" s="36">
        <v>0</v>
      </c>
      <c r="CQ663" s="36">
        <v>0</v>
      </c>
      <c r="CR663" s="36">
        <v>0</v>
      </c>
      <c r="CS663" s="36">
        <v>0</v>
      </c>
      <c r="CT663" s="36">
        <v>0</v>
      </c>
      <c r="CU663" s="36">
        <v>0</v>
      </c>
      <c r="CV663" s="36">
        <v>0</v>
      </c>
      <c r="CW663" s="36">
        <v>0</v>
      </c>
      <c r="CX663" s="36">
        <v>0</v>
      </c>
      <c r="CY663" s="36">
        <v>0</v>
      </c>
      <c r="CZ663" s="36">
        <v>0</v>
      </c>
      <c r="DA663" s="36">
        <v>0</v>
      </c>
      <c r="DB663" s="36">
        <v>0</v>
      </c>
      <c r="DC663" s="36">
        <v>0</v>
      </c>
      <c r="DD663" s="36">
        <v>0</v>
      </c>
      <c r="DE663" s="36">
        <v>-10745470</v>
      </c>
      <c r="DF663" s="36">
        <v>0</v>
      </c>
      <c r="DG663" s="36">
        <v>0</v>
      </c>
      <c r="DH663" s="36">
        <v>0</v>
      </c>
      <c r="DI663" s="36">
        <v>0</v>
      </c>
      <c r="DJ663" s="36">
        <v>0</v>
      </c>
      <c r="DK663" s="36">
        <v>0</v>
      </c>
      <c r="DL663" s="36">
        <v>0</v>
      </c>
      <c r="DM663" s="36">
        <v>0</v>
      </c>
      <c r="DN663" s="36">
        <v>0</v>
      </c>
      <c r="DO663" s="36">
        <v>0</v>
      </c>
      <c r="DP663" s="36">
        <v>0</v>
      </c>
      <c r="DQ663" s="36">
        <v>0</v>
      </c>
      <c r="DR663" s="36">
        <v>0</v>
      </c>
      <c r="DS663" s="36">
        <v>0</v>
      </c>
      <c r="DT663" s="36">
        <v>0</v>
      </c>
      <c r="DU663" s="36">
        <v>0</v>
      </c>
      <c r="DV663" s="36">
        <v>0</v>
      </c>
      <c r="DW663" s="36">
        <v>0</v>
      </c>
      <c r="DX663" s="36">
        <v>0</v>
      </c>
      <c r="DY663" s="36">
        <v>0</v>
      </c>
      <c r="DZ663" s="36">
        <v>0</v>
      </c>
      <c r="EA663" s="36">
        <v>0</v>
      </c>
      <c r="EB663" s="36">
        <v>0</v>
      </c>
      <c r="EC663" s="36">
        <v>0</v>
      </c>
      <c r="ED663" s="36">
        <v>0</v>
      </c>
      <c r="EE663" s="36">
        <v>0</v>
      </c>
      <c r="EF663" s="36">
        <v>0</v>
      </c>
      <c r="EG663" s="36">
        <v>0</v>
      </c>
      <c r="EH663" s="36">
        <v>0</v>
      </c>
      <c r="EI663" s="36">
        <v>0</v>
      </c>
      <c r="EJ663" s="36">
        <v>0</v>
      </c>
      <c r="EK663" s="36">
        <v>0</v>
      </c>
      <c r="EL663" s="36">
        <v>0</v>
      </c>
      <c r="EM663" s="36">
        <v>0</v>
      </c>
      <c r="EN663" s="36">
        <v>0</v>
      </c>
      <c r="EO663" s="36">
        <v>0</v>
      </c>
      <c r="EP663" s="36">
        <v>0</v>
      </c>
      <c r="EQ663" s="36">
        <v>0</v>
      </c>
      <c r="ER663" s="36">
        <v>0</v>
      </c>
      <c r="ES663" s="36">
        <v>0</v>
      </c>
      <c r="ET663" s="36">
        <v>0</v>
      </c>
      <c r="EU663" s="36">
        <v>0</v>
      </c>
      <c r="EV663" s="36">
        <v>0</v>
      </c>
      <c r="EW663" s="36">
        <v>0</v>
      </c>
      <c r="EX663" s="36">
        <v>0</v>
      </c>
      <c r="EY663" s="36">
        <v>0</v>
      </c>
      <c r="EZ663" s="36">
        <v>0</v>
      </c>
      <c r="FA663" s="36">
        <v>0</v>
      </c>
      <c r="FB663" s="36">
        <v>0</v>
      </c>
      <c r="FC663" s="36">
        <v>0</v>
      </c>
      <c r="FD663" s="36">
        <v>0</v>
      </c>
      <c r="FE663" s="36">
        <v>0</v>
      </c>
      <c r="FF663" s="36">
        <v>0</v>
      </c>
      <c r="FG663" s="36">
        <v>0</v>
      </c>
      <c r="FH663" s="36">
        <v>0</v>
      </c>
      <c r="FI663" s="36">
        <v>0</v>
      </c>
      <c r="FJ663" s="36">
        <v>0</v>
      </c>
      <c r="FK663" s="36">
        <v>0</v>
      </c>
      <c r="FL663" s="36">
        <v>0</v>
      </c>
      <c r="FM663" s="36">
        <v>0</v>
      </c>
      <c r="FN663" s="36">
        <v>0</v>
      </c>
      <c r="FO663" s="36">
        <v>0</v>
      </c>
      <c r="FP663" s="36">
        <v>0</v>
      </c>
      <c r="FQ663" s="36">
        <v>1715663</v>
      </c>
      <c r="FR663" s="36">
        <v>0</v>
      </c>
      <c r="FS663" s="37"/>
      <c r="FT663" s="39">
        <f t="shared" si="327"/>
        <v>53909</v>
      </c>
      <c r="FU663" s="39">
        <f t="shared" si="328"/>
        <v>1051</v>
      </c>
      <c r="FV663" s="39">
        <f t="shared" si="329"/>
        <v>0</v>
      </c>
      <c r="FW663" s="39">
        <f t="shared" si="330"/>
        <v>7493383</v>
      </c>
      <c r="FX663" s="39">
        <f t="shared" si="331"/>
        <v>0</v>
      </c>
      <c r="FY663" s="39">
        <f t="shared" si="332"/>
        <v>148850</v>
      </c>
      <c r="FZ663" s="39">
        <f t="shared" si="333"/>
        <v>0</v>
      </c>
      <c r="GA663" s="39">
        <f t="shared" si="334"/>
        <v>169943</v>
      </c>
      <c r="GB663" s="39">
        <f t="shared" si="335"/>
        <v>1162671</v>
      </c>
      <c r="GC663" s="39">
        <f t="shared" si="336"/>
        <v>0</v>
      </c>
      <c r="GD663" s="39">
        <f t="shared" si="337"/>
        <v>0</v>
      </c>
      <c r="GE663" s="39">
        <f t="shared" si="338"/>
        <v>0</v>
      </c>
      <c r="GF663" s="39">
        <f t="shared" si="325"/>
        <v>0</v>
      </c>
      <c r="GG663" s="39"/>
      <c r="GH663" s="39">
        <f t="shared" si="339"/>
        <v>0</v>
      </c>
      <c r="GI663" s="39">
        <f t="shared" si="340"/>
        <v>0</v>
      </c>
      <c r="GJ663" s="39">
        <f t="shared" si="326"/>
        <v>9029807</v>
      </c>
      <c r="GK663" s="39"/>
      <c r="GL663" s="39">
        <f t="shared" si="341"/>
        <v>0</v>
      </c>
      <c r="GM663" s="39"/>
      <c r="GN663" s="39">
        <f t="shared" si="346"/>
        <v>0</v>
      </c>
      <c r="GO663" s="40">
        <f t="shared" si="342"/>
        <v>1715663</v>
      </c>
      <c r="GP663" s="40">
        <f t="shared" si="343"/>
        <v>10745470</v>
      </c>
      <c r="GQ663" s="40">
        <f t="shared" si="344"/>
        <v>10745470</v>
      </c>
      <c r="GR663" s="39" t="str">
        <f>IFERROR(VLOOKUP(CONCATENATE(C663,R663,S663),'Clientes Afectados'!$L$4:$M$249,2,0),"NO")</f>
        <v>NO</v>
      </c>
      <c r="GS663" s="64">
        <f t="shared" si="345"/>
        <v>30</v>
      </c>
      <c r="GT663" s="39" t="e">
        <f>+IF(GS663&gt;#REF!,"SI","NO")</f>
        <v>#REF!</v>
      </c>
    </row>
    <row r="664" spans="1:202" x14ac:dyDescent="0.25">
      <c r="A664" s="35">
        <v>42583</v>
      </c>
      <c r="B664" s="36">
        <v>1594986</v>
      </c>
      <c r="C664" s="36">
        <v>532990</v>
      </c>
      <c r="D664" s="36">
        <v>532990</v>
      </c>
      <c r="E664" s="37" t="s">
        <v>344</v>
      </c>
      <c r="F664" s="37" t="s">
        <v>229</v>
      </c>
      <c r="G664" s="37" t="s">
        <v>315</v>
      </c>
      <c r="H664" s="85" t="s">
        <v>231</v>
      </c>
      <c r="I664" s="37" t="s">
        <v>232</v>
      </c>
      <c r="J664" s="37" t="s">
        <v>233</v>
      </c>
      <c r="K664" s="37" t="s">
        <v>234</v>
      </c>
      <c r="L664" s="37" t="s">
        <v>235</v>
      </c>
      <c r="M664" s="37" t="s">
        <v>236</v>
      </c>
      <c r="N664" s="37" t="s">
        <v>316</v>
      </c>
      <c r="O664" s="37" t="s">
        <v>316</v>
      </c>
      <c r="P664" s="37" t="s">
        <v>239</v>
      </c>
      <c r="Q664" s="37" t="s">
        <v>240</v>
      </c>
      <c r="R664" s="38">
        <v>42556</v>
      </c>
      <c r="S664" s="38">
        <v>42586</v>
      </c>
      <c r="T664" s="38">
        <v>42587</v>
      </c>
      <c r="U664" s="36">
        <v>180455948</v>
      </c>
      <c r="V664" s="36">
        <v>101440</v>
      </c>
      <c r="W664" s="36">
        <v>0</v>
      </c>
      <c r="X664" s="36">
        <v>27636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294</v>
      </c>
      <c r="AE664" s="36">
        <v>329</v>
      </c>
      <c r="AF664" s="36">
        <v>292</v>
      </c>
      <c r="AG664" s="36">
        <v>292</v>
      </c>
      <c r="AH664" s="36">
        <v>119201</v>
      </c>
      <c r="AI664" s="36">
        <v>1251</v>
      </c>
      <c r="AJ664" s="36">
        <v>0</v>
      </c>
      <c r="AK664" s="36">
        <v>7553618</v>
      </c>
      <c r="AL664" s="36">
        <v>0</v>
      </c>
      <c r="AM664" s="36">
        <v>0</v>
      </c>
      <c r="AN664" s="36">
        <v>0</v>
      </c>
      <c r="AO664" s="36">
        <v>0</v>
      </c>
      <c r="AP664" s="36">
        <v>0</v>
      </c>
      <c r="AQ664" s="36">
        <v>0</v>
      </c>
      <c r="AR664" s="36">
        <v>0</v>
      </c>
      <c r="AS664" s="36">
        <v>0</v>
      </c>
      <c r="AT664" s="36">
        <v>150047</v>
      </c>
      <c r="AU664" s="36">
        <v>0</v>
      </c>
      <c r="AV664" s="36">
        <v>0</v>
      </c>
      <c r="AW664" s="36">
        <v>0</v>
      </c>
      <c r="AX664" s="36">
        <v>0</v>
      </c>
      <c r="AY664" s="36">
        <v>202849</v>
      </c>
      <c r="AZ664" s="36">
        <v>1690396</v>
      </c>
      <c r="BA664" s="36">
        <v>0</v>
      </c>
      <c r="BB664" s="36">
        <v>0</v>
      </c>
      <c r="BC664" s="36">
        <v>0</v>
      </c>
      <c r="BD664" s="36">
        <v>0</v>
      </c>
      <c r="BE664" s="36">
        <v>0</v>
      </c>
      <c r="BF664" s="36">
        <v>0</v>
      </c>
      <c r="BG664" s="36">
        <v>0</v>
      </c>
      <c r="BH664" s="36">
        <v>0</v>
      </c>
      <c r="BI664" s="36">
        <v>0</v>
      </c>
      <c r="BJ664" s="36">
        <v>0</v>
      </c>
      <c r="BK664" s="36">
        <v>0</v>
      </c>
      <c r="BL664" s="36">
        <v>0</v>
      </c>
      <c r="BM664" s="36">
        <v>0</v>
      </c>
      <c r="BN664" s="36">
        <v>0</v>
      </c>
      <c r="BO664" s="36">
        <v>0</v>
      </c>
      <c r="BP664" s="36">
        <v>0</v>
      </c>
      <c r="BQ664" s="36">
        <v>0</v>
      </c>
      <c r="BR664" s="36">
        <v>0</v>
      </c>
      <c r="BS664" s="36">
        <v>0</v>
      </c>
      <c r="BT664" s="36">
        <v>0</v>
      </c>
      <c r="BU664" s="36">
        <v>0</v>
      </c>
      <c r="BV664" s="36">
        <v>0</v>
      </c>
      <c r="BW664" s="36">
        <v>0</v>
      </c>
      <c r="BX664" s="36">
        <v>0</v>
      </c>
      <c r="BY664" s="36">
        <v>0</v>
      </c>
      <c r="BZ664" s="36">
        <v>0</v>
      </c>
      <c r="CA664" s="36">
        <v>0</v>
      </c>
      <c r="CB664" s="36">
        <v>0</v>
      </c>
      <c r="CC664" s="36">
        <v>0</v>
      </c>
      <c r="CD664" s="36">
        <v>8165850</v>
      </c>
      <c r="CE664" s="36">
        <v>9717362</v>
      </c>
      <c r="CF664" s="36">
        <v>0</v>
      </c>
      <c r="CG664" s="36">
        <v>1551512</v>
      </c>
      <c r="CH664" s="36">
        <v>0</v>
      </c>
      <c r="CI664" s="36">
        <v>0</v>
      </c>
      <c r="CJ664" s="36">
        <v>0</v>
      </c>
      <c r="CK664" s="36">
        <v>0</v>
      </c>
      <c r="CL664" s="36">
        <v>1551512</v>
      </c>
      <c r="CM664" s="36">
        <v>-9717362</v>
      </c>
      <c r="CN664" s="36">
        <v>0</v>
      </c>
      <c r="CO664" s="36">
        <v>0</v>
      </c>
      <c r="CP664" s="36">
        <v>0</v>
      </c>
      <c r="CQ664" s="36">
        <v>0</v>
      </c>
      <c r="CR664" s="36">
        <v>0</v>
      </c>
      <c r="CS664" s="36">
        <v>0</v>
      </c>
      <c r="CT664" s="36">
        <v>0</v>
      </c>
      <c r="CU664" s="36">
        <v>0</v>
      </c>
      <c r="CV664" s="36">
        <v>0</v>
      </c>
      <c r="CW664" s="36">
        <v>0</v>
      </c>
      <c r="CX664" s="36">
        <v>0</v>
      </c>
      <c r="CY664" s="36">
        <v>0</v>
      </c>
      <c r="CZ664" s="36">
        <v>0</v>
      </c>
      <c r="DA664" s="36">
        <v>0</v>
      </c>
      <c r="DB664" s="36">
        <v>0</v>
      </c>
      <c r="DC664" s="36">
        <v>0</v>
      </c>
      <c r="DD664" s="36">
        <v>0</v>
      </c>
      <c r="DE664" s="36">
        <v>-9717362</v>
      </c>
      <c r="DF664" s="36">
        <v>0</v>
      </c>
      <c r="DG664" s="36">
        <v>0</v>
      </c>
      <c r="DH664" s="36">
        <v>0</v>
      </c>
      <c r="DI664" s="36">
        <v>0</v>
      </c>
      <c r="DJ664" s="36">
        <v>0</v>
      </c>
      <c r="DK664" s="36">
        <v>0</v>
      </c>
      <c r="DL664" s="36">
        <v>0</v>
      </c>
      <c r="DM664" s="36">
        <v>0</v>
      </c>
      <c r="DN664" s="36">
        <v>0</v>
      </c>
      <c r="DO664" s="36">
        <v>0</v>
      </c>
      <c r="DP664" s="36">
        <v>0</v>
      </c>
      <c r="DQ664" s="36">
        <v>0</v>
      </c>
      <c r="DR664" s="36">
        <v>0</v>
      </c>
      <c r="DS664" s="36">
        <v>0</v>
      </c>
      <c r="DT664" s="36">
        <v>0</v>
      </c>
      <c r="DU664" s="36">
        <v>0</v>
      </c>
      <c r="DV664" s="36">
        <v>0</v>
      </c>
      <c r="DW664" s="36">
        <v>0</v>
      </c>
      <c r="DX664" s="36">
        <v>0</v>
      </c>
      <c r="DY664" s="36">
        <v>0</v>
      </c>
      <c r="DZ664" s="36">
        <v>0</v>
      </c>
      <c r="EA664" s="36">
        <v>0</v>
      </c>
      <c r="EB664" s="36">
        <v>0</v>
      </c>
      <c r="EC664" s="36">
        <v>0</v>
      </c>
      <c r="ED664" s="36">
        <v>0</v>
      </c>
      <c r="EE664" s="36">
        <v>0</v>
      </c>
      <c r="EF664" s="36">
        <v>0</v>
      </c>
      <c r="EG664" s="36">
        <v>0</v>
      </c>
      <c r="EH664" s="36">
        <v>0</v>
      </c>
      <c r="EI664" s="36">
        <v>0</v>
      </c>
      <c r="EJ664" s="36">
        <v>0</v>
      </c>
      <c r="EK664" s="36">
        <v>0</v>
      </c>
      <c r="EL664" s="36">
        <v>0</v>
      </c>
      <c r="EM664" s="36">
        <v>0</v>
      </c>
      <c r="EN664" s="36">
        <v>0</v>
      </c>
      <c r="EO664" s="36">
        <v>0</v>
      </c>
      <c r="EP664" s="36">
        <v>0</v>
      </c>
      <c r="EQ664" s="36">
        <v>0</v>
      </c>
      <c r="ER664" s="36">
        <v>0</v>
      </c>
      <c r="ES664" s="36">
        <v>0</v>
      </c>
      <c r="ET664" s="36">
        <v>0</v>
      </c>
      <c r="EU664" s="36">
        <v>0</v>
      </c>
      <c r="EV664" s="36">
        <v>0</v>
      </c>
      <c r="EW664" s="36">
        <v>0</v>
      </c>
      <c r="EX664" s="36">
        <v>0</v>
      </c>
      <c r="EY664" s="36">
        <v>0</v>
      </c>
      <c r="EZ664" s="36">
        <v>0</v>
      </c>
      <c r="FA664" s="36">
        <v>0</v>
      </c>
      <c r="FB664" s="36">
        <v>0</v>
      </c>
      <c r="FC664" s="36">
        <v>0</v>
      </c>
      <c r="FD664" s="36">
        <v>0</v>
      </c>
      <c r="FE664" s="36">
        <v>0</v>
      </c>
      <c r="FF664" s="36">
        <v>0</v>
      </c>
      <c r="FG664" s="36">
        <v>0</v>
      </c>
      <c r="FH664" s="36">
        <v>0</v>
      </c>
      <c r="FI664" s="36">
        <v>0</v>
      </c>
      <c r="FJ664" s="36">
        <v>0</v>
      </c>
      <c r="FK664" s="36">
        <v>0</v>
      </c>
      <c r="FL664" s="36">
        <v>0</v>
      </c>
      <c r="FM664" s="36">
        <v>0</v>
      </c>
      <c r="FN664" s="36">
        <v>0</v>
      </c>
      <c r="FO664" s="36">
        <v>0</v>
      </c>
      <c r="FP664" s="36">
        <v>0</v>
      </c>
      <c r="FQ664" s="36">
        <v>1551512</v>
      </c>
      <c r="FR664" s="36">
        <v>0</v>
      </c>
      <c r="FS664" s="37"/>
      <c r="FT664" s="39">
        <f t="shared" si="327"/>
        <v>100169</v>
      </c>
      <c r="FU664" s="39">
        <f t="shared" si="328"/>
        <v>1051</v>
      </c>
      <c r="FV664" s="39">
        <f t="shared" si="329"/>
        <v>0</v>
      </c>
      <c r="FW664" s="39">
        <f t="shared" si="330"/>
        <v>6347578</v>
      </c>
      <c r="FX664" s="39">
        <f t="shared" si="331"/>
        <v>0</v>
      </c>
      <c r="FY664" s="39">
        <f t="shared" si="332"/>
        <v>126090</v>
      </c>
      <c r="FZ664" s="39">
        <f t="shared" si="333"/>
        <v>0</v>
      </c>
      <c r="GA664" s="39">
        <f t="shared" si="334"/>
        <v>170461</v>
      </c>
      <c r="GB664" s="39">
        <f t="shared" si="335"/>
        <v>1420501</v>
      </c>
      <c r="GC664" s="39">
        <f t="shared" si="336"/>
        <v>0</v>
      </c>
      <c r="GD664" s="39">
        <f t="shared" si="337"/>
        <v>0</v>
      </c>
      <c r="GE664" s="39">
        <f t="shared" si="338"/>
        <v>0</v>
      </c>
      <c r="GF664" s="39">
        <f t="shared" si="325"/>
        <v>0</v>
      </c>
      <c r="GG664" s="39"/>
      <c r="GH664" s="39">
        <f t="shared" si="339"/>
        <v>0</v>
      </c>
      <c r="GI664" s="39">
        <f t="shared" si="340"/>
        <v>0</v>
      </c>
      <c r="GJ664" s="39">
        <f t="shared" si="326"/>
        <v>8165850</v>
      </c>
      <c r="GK664" s="39"/>
      <c r="GL664" s="39">
        <f t="shared" si="341"/>
        <v>0</v>
      </c>
      <c r="GM664" s="39"/>
      <c r="GN664" s="39">
        <f t="shared" si="346"/>
        <v>0</v>
      </c>
      <c r="GO664" s="40">
        <f t="shared" si="342"/>
        <v>1551512</v>
      </c>
      <c r="GP664" s="40">
        <f t="shared" si="343"/>
        <v>9717362</v>
      </c>
      <c r="GQ664" s="40">
        <f t="shared" si="344"/>
        <v>9717362</v>
      </c>
      <c r="GR664" s="39" t="str">
        <f>IFERROR(VLOOKUP(CONCATENATE(C664,R664,S664),'Clientes Afectados'!$L$4:$M$249,2,0),"NO")</f>
        <v>NO</v>
      </c>
      <c r="GS664" s="64">
        <f t="shared" si="345"/>
        <v>30</v>
      </c>
      <c r="GT664" s="39" t="e">
        <f>+IF(GS664&gt;#REF!,"SI","NO")</f>
        <v>#REF!</v>
      </c>
    </row>
    <row r="665" spans="1:202" x14ac:dyDescent="0.25">
      <c r="A665" s="35">
        <v>42583</v>
      </c>
      <c r="B665" s="36">
        <v>1594986</v>
      </c>
      <c r="C665" s="36">
        <v>532998</v>
      </c>
      <c r="D665" s="36">
        <v>532998</v>
      </c>
      <c r="E665" s="37" t="s">
        <v>228</v>
      </c>
      <c r="F665" s="37" t="s">
        <v>229</v>
      </c>
      <c r="G665" s="37" t="s">
        <v>230</v>
      </c>
      <c r="H665" s="85" t="s">
        <v>231</v>
      </c>
      <c r="I665" s="37" t="s">
        <v>232</v>
      </c>
      <c r="J665" s="37" t="s">
        <v>233</v>
      </c>
      <c r="K665" s="37" t="s">
        <v>234</v>
      </c>
      <c r="L665" s="37" t="s">
        <v>235</v>
      </c>
      <c r="M665" s="37" t="s">
        <v>236</v>
      </c>
      <c r="N665" s="37" t="s">
        <v>237</v>
      </c>
      <c r="O665" s="37" t="s">
        <v>306</v>
      </c>
      <c r="P665" s="37" t="s">
        <v>239</v>
      </c>
      <c r="Q665" s="37" t="s">
        <v>240</v>
      </c>
      <c r="R665" s="38">
        <v>42556</v>
      </c>
      <c r="S665" s="38">
        <v>42586</v>
      </c>
      <c r="T665" s="38">
        <v>42587</v>
      </c>
      <c r="U665" s="36">
        <v>180455948</v>
      </c>
      <c r="V665" s="36">
        <v>24126</v>
      </c>
      <c r="W665" s="36">
        <v>0</v>
      </c>
      <c r="X665" s="36">
        <v>7363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61</v>
      </c>
      <c r="AE665" s="36">
        <v>63</v>
      </c>
      <c r="AF665" s="36">
        <v>61</v>
      </c>
      <c r="AG665" s="36">
        <v>61</v>
      </c>
      <c r="AH665" s="36">
        <v>144349</v>
      </c>
      <c r="AI665" s="36">
        <v>1251</v>
      </c>
      <c r="AJ665" s="36">
        <v>0</v>
      </c>
      <c r="AK665" s="36">
        <v>1796516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35687</v>
      </c>
      <c r="AU665" s="36">
        <v>0</v>
      </c>
      <c r="AV665" s="36">
        <v>0</v>
      </c>
      <c r="AW665" s="36">
        <v>0</v>
      </c>
      <c r="AX665" s="36">
        <v>0</v>
      </c>
      <c r="AY665" s="36">
        <v>38844</v>
      </c>
      <c r="AZ665" s="36">
        <v>353131</v>
      </c>
      <c r="BA665" s="36">
        <v>0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36">
        <v>0</v>
      </c>
      <c r="BN665" s="36">
        <v>0</v>
      </c>
      <c r="BO665" s="36">
        <v>0</v>
      </c>
      <c r="BP665" s="36">
        <v>0</v>
      </c>
      <c r="BQ665" s="36">
        <v>0</v>
      </c>
      <c r="BR665" s="36">
        <v>0</v>
      </c>
      <c r="BS665" s="36">
        <v>0</v>
      </c>
      <c r="BT665" s="36">
        <v>0</v>
      </c>
      <c r="BU665" s="36">
        <v>0</v>
      </c>
      <c r="BV665" s="36">
        <v>0</v>
      </c>
      <c r="BW665" s="36">
        <v>0</v>
      </c>
      <c r="BX665" s="36">
        <v>0</v>
      </c>
      <c r="BY665" s="36">
        <v>0</v>
      </c>
      <c r="BZ665" s="36">
        <v>0</v>
      </c>
      <c r="CA665" s="36">
        <v>0</v>
      </c>
      <c r="CB665" s="36">
        <v>0</v>
      </c>
      <c r="CC665" s="36">
        <v>0</v>
      </c>
      <c r="CD665" s="36">
        <v>1991410</v>
      </c>
      <c r="CE665" s="36">
        <v>2369778</v>
      </c>
      <c r="CF665" s="36">
        <v>0</v>
      </c>
      <c r="CG665" s="36">
        <v>378368</v>
      </c>
      <c r="CH665" s="36">
        <v>0</v>
      </c>
      <c r="CI665" s="36">
        <v>0</v>
      </c>
      <c r="CJ665" s="36">
        <v>0</v>
      </c>
      <c r="CK665" s="36">
        <v>0</v>
      </c>
      <c r="CL665" s="36">
        <v>378368</v>
      </c>
      <c r="CM665" s="36">
        <v>-2369778</v>
      </c>
      <c r="CN665" s="36">
        <v>0</v>
      </c>
      <c r="CO665" s="36">
        <v>0</v>
      </c>
      <c r="CP665" s="36">
        <v>0</v>
      </c>
      <c r="CQ665" s="36">
        <v>0</v>
      </c>
      <c r="CR665" s="36">
        <v>0</v>
      </c>
      <c r="CS665" s="36">
        <v>0</v>
      </c>
      <c r="CT665" s="36">
        <v>0</v>
      </c>
      <c r="CU665" s="36">
        <v>0</v>
      </c>
      <c r="CV665" s="36">
        <v>0</v>
      </c>
      <c r="CW665" s="36">
        <v>0</v>
      </c>
      <c r="CX665" s="36">
        <v>0</v>
      </c>
      <c r="CY665" s="36">
        <v>0</v>
      </c>
      <c r="CZ665" s="36">
        <v>0</v>
      </c>
      <c r="DA665" s="36">
        <v>0</v>
      </c>
      <c r="DB665" s="36">
        <v>0</v>
      </c>
      <c r="DC665" s="36">
        <v>0</v>
      </c>
      <c r="DD665" s="36">
        <v>0</v>
      </c>
      <c r="DE665" s="36">
        <v>-2369778</v>
      </c>
      <c r="DF665" s="36">
        <v>0</v>
      </c>
      <c r="DG665" s="36">
        <v>0</v>
      </c>
      <c r="DH665" s="36">
        <v>0</v>
      </c>
      <c r="DI665" s="36">
        <v>0</v>
      </c>
      <c r="DJ665" s="36">
        <v>0</v>
      </c>
      <c r="DK665" s="36">
        <v>0</v>
      </c>
      <c r="DL665" s="36">
        <v>0</v>
      </c>
      <c r="DM665" s="36">
        <v>0</v>
      </c>
      <c r="DN665" s="36">
        <v>0</v>
      </c>
      <c r="DO665" s="36">
        <v>0</v>
      </c>
      <c r="DP665" s="36">
        <v>0</v>
      </c>
      <c r="DQ665" s="36">
        <v>0</v>
      </c>
      <c r="DR665" s="36">
        <v>0</v>
      </c>
      <c r="DS665" s="36">
        <v>0</v>
      </c>
      <c r="DT665" s="36">
        <v>0</v>
      </c>
      <c r="DU665" s="36">
        <v>0</v>
      </c>
      <c r="DV665" s="36">
        <v>0</v>
      </c>
      <c r="DW665" s="36">
        <v>0</v>
      </c>
      <c r="DX665" s="36">
        <v>0</v>
      </c>
      <c r="DY665" s="36">
        <v>0</v>
      </c>
      <c r="DZ665" s="36">
        <v>0</v>
      </c>
      <c r="EA665" s="36">
        <v>0</v>
      </c>
      <c r="EB665" s="36">
        <v>0</v>
      </c>
      <c r="EC665" s="36">
        <v>0</v>
      </c>
      <c r="ED665" s="36">
        <v>0</v>
      </c>
      <c r="EE665" s="36">
        <v>0</v>
      </c>
      <c r="EF665" s="36">
        <v>0</v>
      </c>
      <c r="EG665" s="36">
        <v>0</v>
      </c>
      <c r="EH665" s="36">
        <v>0</v>
      </c>
      <c r="EI665" s="36">
        <v>0</v>
      </c>
      <c r="EJ665" s="36">
        <v>0</v>
      </c>
      <c r="EK665" s="36">
        <v>0</v>
      </c>
      <c r="EL665" s="36">
        <v>0</v>
      </c>
      <c r="EM665" s="36">
        <v>0</v>
      </c>
      <c r="EN665" s="36">
        <v>0</v>
      </c>
      <c r="EO665" s="36">
        <v>0</v>
      </c>
      <c r="EP665" s="36">
        <v>0</v>
      </c>
      <c r="EQ665" s="36">
        <v>0</v>
      </c>
      <c r="ER665" s="36">
        <v>0</v>
      </c>
      <c r="ES665" s="36">
        <v>0</v>
      </c>
      <c r="ET665" s="36">
        <v>0</v>
      </c>
      <c r="EU665" s="36">
        <v>0</v>
      </c>
      <c r="EV665" s="36">
        <v>0</v>
      </c>
      <c r="EW665" s="36">
        <v>0</v>
      </c>
      <c r="EX665" s="36">
        <v>0</v>
      </c>
      <c r="EY665" s="36">
        <v>0</v>
      </c>
      <c r="EZ665" s="36">
        <v>0</v>
      </c>
      <c r="FA665" s="36">
        <v>0</v>
      </c>
      <c r="FB665" s="36">
        <v>0</v>
      </c>
      <c r="FC665" s="36">
        <v>0</v>
      </c>
      <c r="FD665" s="36">
        <v>0</v>
      </c>
      <c r="FE665" s="36">
        <v>0</v>
      </c>
      <c r="FF665" s="36">
        <v>0</v>
      </c>
      <c r="FG665" s="36">
        <v>0</v>
      </c>
      <c r="FH665" s="36">
        <v>0</v>
      </c>
      <c r="FI665" s="36">
        <v>0</v>
      </c>
      <c r="FJ665" s="36">
        <v>0</v>
      </c>
      <c r="FK665" s="36">
        <v>0</v>
      </c>
      <c r="FL665" s="36">
        <v>0</v>
      </c>
      <c r="FM665" s="36">
        <v>0</v>
      </c>
      <c r="FN665" s="36">
        <v>0</v>
      </c>
      <c r="FO665" s="36">
        <v>0</v>
      </c>
      <c r="FP665" s="36">
        <v>0</v>
      </c>
      <c r="FQ665" s="36">
        <v>378368</v>
      </c>
      <c r="FR665" s="36">
        <v>0</v>
      </c>
      <c r="FS665" s="37"/>
      <c r="FT665" s="39">
        <f t="shared" si="327"/>
        <v>121302</v>
      </c>
      <c r="FU665" s="39">
        <f t="shared" si="328"/>
        <v>1051</v>
      </c>
      <c r="FV665" s="39">
        <f t="shared" si="329"/>
        <v>0</v>
      </c>
      <c r="FW665" s="39">
        <f t="shared" si="330"/>
        <v>1509677</v>
      </c>
      <c r="FX665" s="39">
        <f t="shared" si="331"/>
        <v>0</v>
      </c>
      <c r="FY665" s="39">
        <f t="shared" si="332"/>
        <v>29989</v>
      </c>
      <c r="FZ665" s="39">
        <f t="shared" si="333"/>
        <v>0</v>
      </c>
      <c r="GA665" s="39">
        <f t="shared" si="334"/>
        <v>32642</v>
      </c>
      <c r="GB665" s="39">
        <f t="shared" si="335"/>
        <v>296749</v>
      </c>
      <c r="GC665" s="39">
        <f t="shared" si="336"/>
        <v>0</v>
      </c>
      <c r="GD665" s="39">
        <f t="shared" si="337"/>
        <v>0</v>
      </c>
      <c r="GE665" s="39">
        <f t="shared" si="338"/>
        <v>0</v>
      </c>
      <c r="GF665" s="39">
        <f t="shared" si="325"/>
        <v>0</v>
      </c>
      <c r="GG665" s="39"/>
      <c r="GH665" s="39">
        <f t="shared" si="339"/>
        <v>0</v>
      </c>
      <c r="GI665" s="39">
        <f t="shared" si="340"/>
        <v>0</v>
      </c>
      <c r="GJ665" s="39">
        <f t="shared" si="326"/>
        <v>1991410</v>
      </c>
      <c r="GK665" s="39"/>
      <c r="GL665" s="39">
        <f t="shared" si="341"/>
        <v>0</v>
      </c>
      <c r="GM665" s="39"/>
      <c r="GN665" s="39">
        <f t="shared" si="346"/>
        <v>0</v>
      </c>
      <c r="GO665" s="40">
        <f t="shared" si="342"/>
        <v>378368</v>
      </c>
      <c r="GP665" s="40">
        <f t="shared" si="343"/>
        <v>2369778</v>
      </c>
      <c r="GQ665" s="40">
        <f t="shared" si="344"/>
        <v>2369778</v>
      </c>
      <c r="GR665" s="39" t="str">
        <f>IFERROR(VLOOKUP(CONCATENATE(C665,R665,S665),'Clientes Afectados'!$L$4:$M$249,2,0),"NO")</f>
        <v>NO</v>
      </c>
      <c r="GS665" s="64">
        <f t="shared" si="345"/>
        <v>30</v>
      </c>
      <c r="GT665" s="39" t="e">
        <f>+IF(GS665&gt;#REF!,"SI","NO")</f>
        <v>#REF!</v>
      </c>
    </row>
    <row r="666" spans="1:202" x14ac:dyDescent="0.25">
      <c r="A666" s="35">
        <v>42583</v>
      </c>
      <c r="B666" s="36">
        <v>1594986</v>
      </c>
      <c r="C666" s="36">
        <v>532999</v>
      </c>
      <c r="D666" s="36">
        <v>532999</v>
      </c>
      <c r="E666" s="37" t="s">
        <v>242</v>
      </c>
      <c r="F666" s="37" t="s">
        <v>229</v>
      </c>
      <c r="G666" s="37" t="s">
        <v>243</v>
      </c>
      <c r="H666" s="85" t="s">
        <v>231</v>
      </c>
      <c r="I666" s="37" t="s">
        <v>232</v>
      </c>
      <c r="J666" s="37" t="s">
        <v>233</v>
      </c>
      <c r="K666" s="37" t="s">
        <v>234</v>
      </c>
      <c r="L666" s="37" t="s">
        <v>235</v>
      </c>
      <c r="M666" s="37" t="s">
        <v>245</v>
      </c>
      <c r="N666" s="37" t="s">
        <v>246</v>
      </c>
      <c r="O666" s="37" t="s">
        <v>246</v>
      </c>
      <c r="P666" s="37" t="s">
        <v>239</v>
      </c>
      <c r="Q666" s="37" t="s">
        <v>240</v>
      </c>
      <c r="R666" s="38">
        <v>42556</v>
      </c>
      <c r="S666" s="38">
        <v>42586</v>
      </c>
      <c r="T666" s="38">
        <v>42587</v>
      </c>
      <c r="U666" s="36">
        <v>180455948</v>
      </c>
      <c r="V666" s="36">
        <v>15566</v>
      </c>
      <c r="W666" s="36">
        <v>0</v>
      </c>
      <c r="X666" s="36">
        <v>11556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23</v>
      </c>
      <c r="AE666" s="36">
        <v>27</v>
      </c>
      <c r="AF666" s="36">
        <v>23</v>
      </c>
      <c r="AG666" s="36">
        <v>23</v>
      </c>
      <c r="AH666" s="36">
        <v>81557</v>
      </c>
      <c r="AI666" s="36">
        <v>1251</v>
      </c>
      <c r="AJ666" s="36">
        <v>0</v>
      </c>
      <c r="AK666" s="36">
        <v>1159105</v>
      </c>
      <c r="AL666" s="36">
        <v>0</v>
      </c>
      <c r="AM666" s="36">
        <v>0</v>
      </c>
      <c r="AN666" s="36">
        <v>0</v>
      </c>
      <c r="AO666" s="36">
        <v>0</v>
      </c>
      <c r="AP666" s="36">
        <v>0</v>
      </c>
      <c r="AQ666" s="36">
        <v>0</v>
      </c>
      <c r="AR666" s="36">
        <v>0</v>
      </c>
      <c r="AS666" s="36">
        <v>0</v>
      </c>
      <c r="AT666" s="36">
        <v>23025</v>
      </c>
      <c r="AU666" s="36">
        <v>0</v>
      </c>
      <c r="AV666" s="36">
        <v>0</v>
      </c>
      <c r="AW666" s="36">
        <v>0</v>
      </c>
      <c r="AX666" s="36">
        <v>0</v>
      </c>
      <c r="AY666" s="36">
        <v>16647</v>
      </c>
      <c r="AZ666" s="36">
        <v>133148</v>
      </c>
      <c r="BA666" s="36">
        <v>170157</v>
      </c>
      <c r="BB666" s="36">
        <v>0</v>
      </c>
      <c r="BC666" s="36">
        <v>0</v>
      </c>
      <c r="BD666" s="36">
        <v>0</v>
      </c>
      <c r="BE666" s="36">
        <v>0</v>
      </c>
      <c r="BF666" s="36">
        <v>0</v>
      </c>
      <c r="BG666" s="36">
        <v>0</v>
      </c>
      <c r="BH666" s="36">
        <v>0</v>
      </c>
      <c r="BI666" s="36">
        <v>0</v>
      </c>
      <c r="BJ666" s="36">
        <v>0</v>
      </c>
      <c r="BK666" s="36">
        <v>0</v>
      </c>
      <c r="BL666" s="36">
        <v>0</v>
      </c>
      <c r="BM666" s="36">
        <v>0</v>
      </c>
      <c r="BN666" s="36">
        <v>0</v>
      </c>
      <c r="BO666" s="36">
        <v>0</v>
      </c>
      <c r="BP666" s="36">
        <v>0</v>
      </c>
      <c r="BQ666" s="36">
        <v>0</v>
      </c>
      <c r="BR666" s="36">
        <v>0</v>
      </c>
      <c r="BS666" s="36">
        <v>0</v>
      </c>
      <c r="BT666" s="36">
        <v>0</v>
      </c>
      <c r="BU666" s="36">
        <v>0</v>
      </c>
      <c r="BV666" s="36">
        <v>0</v>
      </c>
      <c r="BW666" s="36">
        <v>0</v>
      </c>
      <c r="BX666" s="36">
        <v>0</v>
      </c>
      <c r="BY666" s="36">
        <v>0</v>
      </c>
      <c r="BZ666" s="36">
        <v>0</v>
      </c>
      <c r="CA666" s="36">
        <v>0</v>
      </c>
      <c r="CB666" s="36">
        <v>0</v>
      </c>
      <c r="CC666" s="36">
        <v>0</v>
      </c>
      <c r="CD666" s="36">
        <v>1331840</v>
      </c>
      <c r="CE666" s="36">
        <v>1584890</v>
      </c>
      <c r="CF666" s="36">
        <v>0</v>
      </c>
      <c r="CG666" s="36">
        <v>253050</v>
      </c>
      <c r="CH666" s="36">
        <v>0</v>
      </c>
      <c r="CI666" s="36">
        <v>0</v>
      </c>
      <c r="CJ666" s="36">
        <v>0</v>
      </c>
      <c r="CK666" s="36">
        <v>0</v>
      </c>
      <c r="CL666" s="36">
        <v>253050</v>
      </c>
      <c r="CM666" s="36">
        <v>-1584890</v>
      </c>
      <c r="CN666" s="36">
        <v>0</v>
      </c>
      <c r="CO666" s="36">
        <v>0</v>
      </c>
      <c r="CP666" s="36">
        <v>0</v>
      </c>
      <c r="CQ666" s="36">
        <v>0</v>
      </c>
      <c r="CR666" s="36">
        <v>0</v>
      </c>
      <c r="CS666" s="36">
        <v>0</v>
      </c>
      <c r="CT666" s="36">
        <v>0</v>
      </c>
      <c r="CU666" s="36">
        <v>0</v>
      </c>
      <c r="CV666" s="36">
        <v>0</v>
      </c>
      <c r="CW666" s="36">
        <v>0</v>
      </c>
      <c r="CX666" s="36">
        <v>0</v>
      </c>
      <c r="CY666" s="36">
        <v>0</v>
      </c>
      <c r="CZ666" s="36">
        <v>0</v>
      </c>
      <c r="DA666" s="36">
        <v>0</v>
      </c>
      <c r="DB666" s="36">
        <v>0</v>
      </c>
      <c r="DC666" s="36">
        <v>0</v>
      </c>
      <c r="DD666" s="36">
        <v>0</v>
      </c>
      <c r="DE666" s="36">
        <v>-1584890</v>
      </c>
      <c r="DF666" s="36">
        <v>0</v>
      </c>
      <c r="DG666" s="36">
        <v>0</v>
      </c>
      <c r="DH666" s="36">
        <v>0</v>
      </c>
      <c r="DI666" s="36">
        <v>0</v>
      </c>
      <c r="DJ666" s="36">
        <v>0</v>
      </c>
      <c r="DK666" s="36">
        <v>0</v>
      </c>
      <c r="DL666" s="36">
        <v>0</v>
      </c>
      <c r="DM666" s="36">
        <v>0</v>
      </c>
      <c r="DN666" s="36">
        <v>0</v>
      </c>
      <c r="DO666" s="36">
        <v>0</v>
      </c>
      <c r="DP666" s="36">
        <v>0</v>
      </c>
      <c r="DQ666" s="36">
        <v>0</v>
      </c>
      <c r="DR666" s="36">
        <v>0</v>
      </c>
      <c r="DS666" s="36">
        <v>0</v>
      </c>
      <c r="DT666" s="36">
        <v>0</v>
      </c>
      <c r="DU666" s="36">
        <v>0</v>
      </c>
      <c r="DV666" s="36">
        <v>0</v>
      </c>
      <c r="DW666" s="36">
        <v>0</v>
      </c>
      <c r="DX666" s="36">
        <v>0</v>
      </c>
      <c r="DY666" s="36">
        <v>0</v>
      </c>
      <c r="DZ666" s="36">
        <v>0</v>
      </c>
      <c r="EA666" s="36">
        <v>0</v>
      </c>
      <c r="EB666" s="36">
        <v>0</v>
      </c>
      <c r="EC666" s="36">
        <v>0</v>
      </c>
      <c r="ED666" s="36">
        <v>0</v>
      </c>
      <c r="EE666" s="36">
        <v>0</v>
      </c>
      <c r="EF666" s="36">
        <v>0</v>
      </c>
      <c r="EG666" s="36">
        <v>0</v>
      </c>
      <c r="EH666" s="36">
        <v>0</v>
      </c>
      <c r="EI666" s="36">
        <v>0</v>
      </c>
      <c r="EJ666" s="36">
        <v>0</v>
      </c>
      <c r="EK666" s="36">
        <v>0</v>
      </c>
      <c r="EL666" s="36">
        <v>0</v>
      </c>
      <c r="EM666" s="36">
        <v>0</v>
      </c>
      <c r="EN666" s="36">
        <v>0</v>
      </c>
      <c r="EO666" s="36">
        <v>0</v>
      </c>
      <c r="EP666" s="36">
        <v>0</v>
      </c>
      <c r="EQ666" s="36">
        <v>0</v>
      </c>
      <c r="ER666" s="36">
        <v>0</v>
      </c>
      <c r="ES666" s="36">
        <v>0</v>
      </c>
      <c r="ET666" s="36">
        <v>0</v>
      </c>
      <c r="EU666" s="36">
        <v>0</v>
      </c>
      <c r="EV666" s="36">
        <v>0</v>
      </c>
      <c r="EW666" s="36">
        <v>0</v>
      </c>
      <c r="EX666" s="36">
        <v>0</v>
      </c>
      <c r="EY666" s="36">
        <v>0</v>
      </c>
      <c r="EZ666" s="36">
        <v>0</v>
      </c>
      <c r="FA666" s="36">
        <v>0</v>
      </c>
      <c r="FB666" s="36">
        <v>0</v>
      </c>
      <c r="FC666" s="36">
        <v>0</v>
      </c>
      <c r="FD666" s="36">
        <v>0</v>
      </c>
      <c r="FE666" s="36">
        <v>0</v>
      </c>
      <c r="FF666" s="36">
        <v>0</v>
      </c>
      <c r="FG666" s="36">
        <v>0</v>
      </c>
      <c r="FH666" s="36">
        <v>0</v>
      </c>
      <c r="FI666" s="36">
        <v>0</v>
      </c>
      <c r="FJ666" s="36">
        <v>0</v>
      </c>
      <c r="FK666" s="36">
        <v>0</v>
      </c>
      <c r="FL666" s="36">
        <v>0</v>
      </c>
      <c r="FM666" s="36">
        <v>0</v>
      </c>
      <c r="FN666" s="36">
        <v>0</v>
      </c>
      <c r="FO666" s="36">
        <v>0</v>
      </c>
      <c r="FP666" s="36">
        <v>0</v>
      </c>
      <c r="FQ666" s="36">
        <v>253050</v>
      </c>
      <c r="FR666" s="36">
        <v>0</v>
      </c>
      <c r="FS666" s="37"/>
      <c r="FT666" s="39">
        <f t="shared" si="327"/>
        <v>68535</v>
      </c>
      <c r="FU666" s="39">
        <f t="shared" si="328"/>
        <v>1051</v>
      </c>
      <c r="FV666" s="39">
        <f t="shared" si="329"/>
        <v>0</v>
      </c>
      <c r="FW666" s="39">
        <f t="shared" si="330"/>
        <v>974038</v>
      </c>
      <c r="FX666" s="39">
        <f t="shared" si="331"/>
        <v>0</v>
      </c>
      <c r="FY666" s="39">
        <f t="shared" si="332"/>
        <v>19349</v>
      </c>
      <c r="FZ666" s="39">
        <f t="shared" si="333"/>
        <v>0</v>
      </c>
      <c r="GA666" s="39">
        <f t="shared" si="334"/>
        <v>13989</v>
      </c>
      <c r="GB666" s="39">
        <f t="shared" si="335"/>
        <v>111889</v>
      </c>
      <c r="GC666" s="39">
        <f t="shared" si="336"/>
        <v>142989</v>
      </c>
      <c r="GD666" s="39">
        <f t="shared" si="337"/>
        <v>0</v>
      </c>
      <c r="GE666" s="39">
        <f t="shared" si="338"/>
        <v>0</v>
      </c>
      <c r="GF666" s="39">
        <f t="shared" si="325"/>
        <v>0</v>
      </c>
      <c r="GG666" s="39"/>
      <c r="GH666" s="39">
        <f t="shared" si="339"/>
        <v>0</v>
      </c>
      <c r="GI666" s="39">
        <f t="shared" si="340"/>
        <v>0</v>
      </c>
      <c r="GJ666" s="39">
        <f t="shared" si="326"/>
        <v>1331840</v>
      </c>
      <c r="GK666" s="39"/>
      <c r="GL666" s="39">
        <f t="shared" si="341"/>
        <v>0</v>
      </c>
      <c r="GM666" s="39"/>
      <c r="GN666" s="39">
        <f t="shared" si="346"/>
        <v>0</v>
      </c>
      <c r="GO666" s="40">
        <f t="shared" si="342"/>
        <v>253050</v>
      </c>
      <c r="GP666" s="40">
        <f t="shared" si="343"/>
        <v>1584890</v>
      </c>
      <c r="GQ666" s="40">
        <f t="shared" si="344"/>
        <v>1584890</v>
      </c>
      <c r="GR666" s="39" t="str">
        <f>IFERROR(VLOOKUP(CONCATENATE(C666,R666,S666),'Clientes Afectados'!$L$4:$M$249,2,0),"NO")</f>
        <v>NO</v>
      </c>
      <c r="GS666" s="64">
        <f t="shared" si="345"/>
        <v>30</v>
      </c>
      <c r="GT666" s="39" t="e">
        <f>+IF(GS666&gt;#REF!,"SI","NO")</f>
        <v>#REF!</v>
      </c>
    </row>
    <row r="667" spans="1:202" x14ac:dyDescent="0.25">
      <c r="A667" s="35">
        <v>42583</v>
      </c>
      <c r="B667" s="36">
        <v>1594986</v>
      </c>
      <c r="C667" s="36">
        <v>533094</v>
      </c>
      <c r="D667" s="36">
        <v>533094</v>
      </c>
      <c r="E667" s="37" t="s">
        <v>345</v>
      </c>
      <c r="F667" s="37" t="s">
        <v>229</v>
      </c>
      <c r="G667" s="37" t="s">
        <v>318</v>
      </c>
      <c r="H667" s="85" t="s">
        <v>231</v>
      </c>
      <c r="I667" s="37" t="s">
        <v>244</v>
      </c>
      <c r="J667" s="37" t="s">
        <v>233</v>
      </c>
      <c r="K667" s="37" t="s">
        <v>234</v>
      </c>
      <c r="L667" s="37" t="s">
        <v>235</v>
      </c>
      <c r="M667" s="37" t="s">
        <v>369</v>
      </c>
      <c r="N667" s="37" t="s">
        <v>245</v>
      </c>
      <c r="O667" s="37" t="s">
        <v>245</v>
      </c>
      <c r="P667" s="37" t="s">
        <v>239</v>
      </c>
      <c r="Q667" s="37" t="s">
        <v>240</v>
      </c>
      <c r="R667" s="38">
        <v>42556</v>
      </c>
      <c r="S667" s="38">
        <v>42586</v>
      </c>
      <c r="T667" s="38">
        <v>42587</v>
      </c>
      <c r="U667" s="36">
        <v>180455948</v>
      </c>
      <c r="V667" s="36">
        <v>320560</v>
      </c>
      <c r="W667" s="36">
        <v>0</v>
      </c>
      <c r="X667" s="36">
        <v>73629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677</v>
      </c>
      <c r="AE667" s="36">
        <v>680</v>
      </c>
      <c r="AF667" s="36">
        <v>663</v>
      </c>
      <c r="AG667" s="36">
        <v>663</v>
      </c>
      <c r="AH667" s="36">
        <v>81557</v>
      </c>
      <c r="AI667" s="36">
        <v>1251</v>
      </c>
      <c r="AJ667" s="36">
        <v>0</v>
      </c>
      <c r="AK667" s="36">
        <v>23870146</v>
      </c>
      <c r="AL667" s="36">
        <v>0</v>
      </c>
      <c r="AM667" s="36">
        <v>0</v>
      </c>
      <c r="AN667" s="36">
        <v>0</v>
      </c>
      <c r="AO667" s="36">
        <v>0</v>
      </c>
      <c r="AP667" s="36">
        <v>0</v>
      </c>
      <c r="AQ667" s="36">
        <v>0</v>
      </c>
      <c r="AR667" s="36">
        <v>0</v>
      </c>
      <c r="AS667" s="36">
        <v>0</v>
      </c>
      <c r="AT667" s="36">
        <v>474163</v>
      </c>
      <c r="AU667" s="36">
        <v>0</v>
      </c>
      <c r="AV667" s="36">
        <v>0</v>
      </c>
      <c r="AW667" s="36">
        <v>0</v>
      </c>
      <c r="AX667" s="36">
        <v>0</v>
      </c>
      <c r="AY667" s="36">
        <v>419262</v>
      </c>
      <c r="AZ667" s="36">
        <v>3838126</v>
      </c>
      <c r="BA667" s="36">
        <v>0</v>
      </c>
      <c r="BB667" s="36">
        <v>0</v>
      </c>
      <c r="BC667" s="36">
        <v>0</v>
      </c>
      <c r="BD667" s="36">
        <v>0</v>
      </c>
      <c r="BE667" s="36">
        <v>0</v>
      </c>
      <c r="BF667" s="36">
        <v>0</v>
      </c>
      <c r="BG667" s="36">
        <v>0</v>
      </c>
      <c r="BH667" s="36">
        <v>0</v>
      </c>
      <c r="BI667" s="36">
        <v>0</v>
      </c>
      <c r="BJ667" s="36">
        <v>0</v>
      </c>
      <c r="BK667" s="36">
        <v>0</v>
      </c>
      <c r="BL667" s="36">
        <v>0</v>
      </c>
      <c r="BM667" s="36">
        <v>0</v>
      </c>
      <c r="BN667" s="36">
        <v>0</v>
      </c>
      <c r="BO667" s="36">
        <v>0</v>
      </c>
      <c r="BP667" s="36">
        <v>0</v>
      </c>
      <c r="BQ667" s="36">
        <v>0</v>
      </c>
      <c r="BR667" s="36">
        <v>0</v>
      </c>
      <c r="BS667" s="36">
        <v>0</v>
      </c>
      <c r="BT667" s="36">
        <v>0</v>
      </c>
      <c r="BU667" s="36">
        <v>0</v>
      </c>
      <c r="BV667" s="36">
        <v>0</v>
      </c>
      <c r="BW667" s="36">
        <v>0</v>
      </c>
      <c r="BX667" s="36">
        <v>0</v>
      </c>
      <c r="BY667" s="36">
        <v>0</v>
      </c>
      <c r="BZ667" s="36">
        <v>0</v>
      </c>
      <c r="CA667" s="36">
        <v>0</v>
      </c>
      <c r="CB667" s="36">
        <v>0</v>
      </c>
      <c r="CC667" s="36">
        <v>0</v>
      </c>
      <c r="CD667" s="36">
        <v>24104625</v>
      </c>
      <c r="CE667" s="36">
        <v>28684504</v>
      </c>
      <c r="CF667" s="36">
        <v>0</v>
      </c>
      <c r="CG667" s="36">
        <v>4579879</v>
      </c>
      <c r="CH667" s="36">
        <v>0</v>
      </c>
      <c r="CI667" s="36">
        <v>0</v>
      </c>
      <c r="CJ667" s="36">
        <v>0</v>
      </c>
      <c r="CK667" s="36">
        <v>0</v>
      </c>
      <c r="CL667" s="36">
        <v>4579879</v>
      </c>
      <c r="CM667" s="36">
        <v>-28684504</v>
      </c>
      <c r="CN667" s="36">
        <v>0</v>
      </c>
      <c r="CO667" s="36">
        <v>0</v>
      </c>
      <c r="CP667" s="36">
        <v>0</v>
      </c>
      <c r="CQ667" s="36">
        <v>0</v>
      </c>
      <c r="CR667" s="36">
        <v>0</v>
      </c>
      <c r="CS667" s="36">
        <v>0</v>
      </c>
      <c r="CT667" s="36">
        <v>0</v>
      </c>
      <c r="CU667" s="36">
        <v>0</v>
      </c>
      <c r="CV667" s="36">
        <v>0</v>
      </c>
      <c r="CW667" s="36">
        <v>0</v>
      </c>
      <c r="CX667" s="36">
        <v>0</v>
      </c>
      <c r="CY667" s="36">
        <v>0</v>
      </c>
      <c r="CZ667" s="36">
        <v>0</v>
      </c>
      <c r="DA667" s="36">
        <v>0</v>
      </c>
      <c r="DB667" s="36">
        <v>0</v>
      </c>
      <c r="DC667" s="36">
        <v>0</v>
      </c>
      <c r="DD667" s="36">
        <v>0</v>
      </c>
      <c r="DE667" s="36">
        <v>-28684504</v>
      </c>
      <c r="DF667" s="36">
        <v>0</v>
      </c>
      <c r="DG667" s="36">
        <v>0</v>
      </c>
      <c r="DH667" s="36">
        <v>0</v>
      </c>
      <c r="DI667" s="36">
        <v>0</v>
      </c>
      <c r="DJ667" s="36">
        <v>0</v>
      </c>
      <c r="DK667" s="36">
        <v>0</v>
      </c>
      <c r="DL667" s="36">
        <v>0</v>
      </c>
      <c r="DM667" s="36">
        <v>0</v>
      </c>
      <c r="DN667" s="36">
        <v>0</v>
      </c>
      <c r="DO667" s="36">
        <v>0</v>
      </c>
      <c r="DP667" s="36">
        <v>0</v>
      </c>
      <c r="DQ667" s="36">
        <v>0</v>
      </c>
      <c r="DR667" s="36">
        <v>0</v>
      </c>
      <c r="DS667" s="36">
        <v>0</v>
      </c>
      <c r="DT667" s="36">
        <v>0</v>
      </c>
      <c r="DU667" s="36">
        <v>0</v>
      </c>
      <c r="DV667" s="36">
        <v>0</v>
      </c>
      <c r="DW667" s="36">
        <v>0</v>
      </c>
      <c r="DX667" s="36">
        <v>0</v>
      </c>
      <c r="DY667" s="36">
        <v>0</v>
      </c>
      <c r="DZ667" s="36">
        <v>0</v>
      </c>
      <c r="EA667" s="36">
        <v>0</v>
      </c>
      <c r="EB667" s="36">
        <v>0</v>
      </c>
      <c r="EC667" s="36">
        <v>0</v>
      </c>
      <c r="ED667" s="36">
        <v>0</v>
      </c>
      <c r="EE667" s="36">
        <v>0</v>
      </c>
      <c r="EF667" s="36">
        <v>0</v>
      </c>
      <c r="EG667" s="36">
        <v>0</v>
      </c>
      <c r="EH667" s="36">
        <v>0</v>
      </c>
      <c r="EI667" s="36">
        <v>0</v>
      </c>
      <c r="EJ667" s="36">
        <v>0</v>
      </c>
      <c r="EK667" s="36">
        <v>0</v>
      </c>
      <c r="EL667" s="36">
        <v>0</v>
      </c>
      <c r="EM667" s="36">
        <v>0</v>
      </c>
      <c r="EN667" s="36">
        <v>0</v>
      </c>
      <c r="EO667" s="36">
        <v>0</v>
      </c>
      <c r="EP667" s="36">
        <v>0</v>
      </c>
      <c r="EQ667" s="36">
        <v>0</v>
      </c>
      <c r="ER667" s="36">
        <v>0</v>
      </c>
      <c r="ES667" s="36">
        <v>0</v>
      </c>
      <c r="ET667" s="36">
        <v>0</v>
      </c>
      <c r="EU667" s="36">
        <v>0</v>
      </c>
      <c r="EV667" s="36">
        <v>0</v>
      </c>
      <c r="EW667" s="36">
        <v>0</v>
      </c>
      <c r="EX667" s="36">
        <v>0</v>
      </c>
      <c r="EY667" s="36">
        <v>0</v>
      </c>
      <c r="EZ667" s="36">
        <v>0</v>
      </c>
      <c r="FA667" s="36">
        <v>0</v>
      </c>
      <c r="FB667" s="36">
        <v>0</v>
      </c>
      <c r="FC667" s="36">
        <v>0</v>
      </c>
      <c r="FD667" s="36">
        <v>0</v>
      </c>
      <c r="FE667" s="36">
        <v>0</v>
      </c>
      <c r="FF667" s="36">
        <v>0</v>
      </c>
      <c r="FG667" s="36">
        <v>0</v>
      </c>
      <c r="FH667" s="36">
        <v>0</v>
      </c>
      <c r="FI667" s="36">
        <v>0</v>
      </c>
      <c r="FJ667" s="36">
        <v>0</v>
      </c>
      <c r="FK667" s="36">
        <v>0</v>
      </c>
      <c r="FL667" s="36">
        <v>0</v>
      </c>
      <c r="FM667" s="36">
        <v>0</v>
      </c>
      <c r="FN667" s="36">
        <v>0</v>
      </c>
      <c r="FO667" s="36">
        <v>0</v>
      </c>
      <c r="FP667" s="36">
        <v>0</v>
      </c>
      <c r="FQ667" s="36">
        <v>4579879</v>
      </c>
      <c r="FR667" s="36">
        <v>0</v>
      </c>
      <c r="FS667" s="37"/>
      <c r="FT667" s="39">
        <f t="shared" si="327"/>
        <v>68535</v>
      </c>
      <c r="FU667" s="39">
        <f t="shared" si="328"/>
        <v>1051</v>
      </c>
      <c r="FV667" s="39">
        <f t="shared" si="329"/>
        <v>0</v>
      </c>
      <c r="FW667" s="39">
        <f t="shared" si="330"/>
        <v>20058946</v>
      </c>
      <c r="FX667" s="39">
        <f t="shared" si="331"/>
        <v>0</v>
      </c>
      <c r="FY667" s="39">
        <f t="shared" si="332"/>
        <v>398456</v>
      </c>
      <c r="FZ667" s="39">
        <f t="shared" si="333"/>
        <v>0</v>
      </c>
      <c r="GA667" s="39">
        <f t="shared" si="334"/>
        <v>352321</v>
      </c>
      <c r="GB667" s="39">
        <f t="shared" si="335"/>
        <v>3225316</v>
      </c>
      <c r="GC667" s="39">
        <f t="shared" si="336"/>
        <v>0</v>
      </c>
      <c r="GD667" s="39">
        <f t="shared" si="337"/>
        <v>0</v>
      </c>
      <c r="GE667" s="39">
        <f t="shared" si="338"/>
        <v>0</v>
      </c>
      <c r="GF667" s="39">
        <f t="shared" si="325"/>
        <v>0</v>
      </c>
      <c r="GG667" s="39"/>
      <c r="GH667" s="39">
        <f t="shared" si="339"/>
        <v>0</v>
      </c>
      <c r="GI667" s="39">
        <f t="shared" si="340"/>
        <v>0</v>
      </c>
      <c r="GJ667" s="39">
        <f t="shared" si="326"/>
        <v>24104625</v>
      </c>
      <c r="GK667" s="39"/>
      <c r="GL667" s="39">
        <f t="shared" si="341"/>
        <v>0</v>
      </c>
      <c r="GM667" s="39"/>
      <c r="GN667" s="39">
        <f t="shared" si="346"/>
        <v>0</v>
      </c>
      <c r="GO667" s="40">
        <f t="shared" si="342"/>
        <v>4579879</v>
      </c>
      <c r="GP667" s="40">
        <f t="shared" si="343"/>
        <v>28684504</v>
      </c>
      <c r="GQ667" s="40">
        <f t="shared" si="344"/>
        <v>28684504</v>
      </c>
      <c r="GR667" s="39" t="str">
        <f>IFERROR(VLOOKUP(CONCATENATE(C667,R667,S667),'Clientes Afectados'!$L$4:$M$249,2,0),"NO")</f>
        <v>NO</v>
      </c>
      <c r="GS667" s="64">
        <f t="shared" si="345"/>
        <v>30</v>
      </c>
      <c r="GT667" s="39" t="e">
        <f>+IF(GS667&gt;#REF!,"SI","NO")</f>
        <v>#REF!</v>
      </c>
    </row>
    <row r="668" spans="1:202" x14ac:dyDescent="0.25">
      <c r="A668" s="35">
        <v>42583</v>
      </c>
      <c r="B668" s="36">
        <v>1594986</v>
      </c>
      <c r="C668" s="36">
        <v>533096</v>
      </c>
      <c r="D668" s="36">
        <v>533096</v>
      </c>
      <c r="E668" s="37" t="s">
        <v>346</v>
      </c>
      <c r="F668" s="37" t="s">
        <v>229</v>
      </c>
      <c r="G668" s="37" t="s">
        <v>320</v>
      </c>
      <c r="H668" s="85" t="s">
        <v>231</v>
      </c>
      <c r="I668" s="37" t="s">
        <v>244</v>
      </c>
      <c r="J668" s="37" t="s">
        <v>233</v>
      </c>
      <c r="K668" s="37" t="s">
        <v>234</v>
      </c>
      <c r="L668" s="37" t="s">
        <v>235</v>
      </c>
      <c r="M668" s="37" t="s">
        <v>369</v>
      </c>
      <c r="N668" s="37" t="s">
        <v>256</v>
      </c>
      <c r="O668" s="37" t="s">
        <v>245</v>
      </c>
      <c r="P668" s="37" t="s">
        <v>239</v>
      </c>
      <c r="Q668" s="37" t="s">
        <v>240</v>
      </c>
      <c r="R668" s="38">
        <v>42556</v>
      </c>
      <c r="S668" s="38">
        <v>42586</v>
      </c>
      <c r="T668" s="38">
        <v>42587</v>
      </c>
      <c r="U668" s="36">
        <v>180455948</v>
      </c>
      <c r="V668" s="36">
        <v>46501</v>
      </c>
      <c r="W668" s="36">
        <v>0</v>
      </c>
      <c r="X668" s="36">
        <v>13902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100</v>
      </c>
      <c r="AE668" s="36">
        <v>100</v>
      </c>
      <c r="AF668" s="36">
        <v>99</v>
      </c>
      <c r="AG668" s="36">
        <v>99</v>
      </c>
      <c r="AH668" s="36">
        <v>119201</v>
      </c>
      <c r="AI668" s="36">
        <v>1251</v>
      </c>
      <c r="AJ668" s="36">
        <v>0</v>
      </c>
      <c r="AK668" s="36">
        <v>3462645</v>
      </c>
      <c r="AL668" s="36">
        <v>0</v>
      </c>
      <c r="AM668" s="36">
        <v>0</v>
      </c>
      <c r="AN668" s="36">
        <v>0</v>
      </c>
      <c r="AO668" s="36">
        <v>0</v>
      </c>
      <c r="AP668" s="36">
        <v>0</v>
      </c>
      <c r="AQ668" s="36">
        <v>0</v>
      </c>
      <c r="AR668" s="36">
        <v>0</v>
      </c>
      <c r="AS668" s="36">
        <v>0</v>
      </c>
      <c r="AT668" s="36">
        <v>68783</v>
      </c>
      <c r="AU668" s="36">
        <v>0</v>
      </c>
      <c r="AV668" s="36">
        <v>0</v>
      </c>
      <c r="AW668" s="36">
        <v>0</v>
      </c>
      <c r="AX668" s="36">
        <v>0</v>
      </c>
      <c r="AY668" s="36">
        <v>61656</v>
      </c>
      <c r="AZ668" s="36">
        <v>573114</v>
      </c>
      <c r="BA668" s="36">
        <v>0</v>
      </c>
      <c r="BB668" s="36">
        <v>0</v>
      </c>
      <c r="BC668" s="36">
        <v>0</v>
      </c>
      <c r="BD668" s="36">
        <v>0</v>
      </c>
      <c r="BE668" s="36">
        <v>0</v>
      </c>
      <c r="BF668" s="36">
        <v>0</v>
      </c>
      <c r="BG668" s="36">
        <v>0</v>
      </c>
      <c r="BH668" s="36">
        <v>0</v>
      </c>
      <c r="BI668" s="36">
        <v>0</v>
      </c>
      <c r="BJ668" s="36">
        <v>0</v>
      </c>
      <c r="BK668" s="36">
        <v>0</v>
      </c>
      <c r="BL668" s="36">
        <v>0</v>
      </c>
      <c r="BM668" s="36">
        <v>0</v>
      </c>
      <c r="BN668" s="36">
        <v>0</v>
      </c>
      <c r="BO668" s="36">
        <v>0</v>
      </c>
      <c r="BP668" s="36">
        <v>0</v>
      </c>
      <c r="BQ668" s="36">
        <v>0</v>
      </c>
      <c r="BR668" s="36">
        <v>0</v>
      </c>
      <c r="BS668" s="36">
        <v>0</v>
      </c>
      <c r="BT668" s="36">
        <v>0</v>
      </c>
      <c r="BU668" s="36">
        <v>0</v>
      </c>
      <c r="BV668" s="36">
        <v>0</v>
      </c>
      <c r="BW668" s="36">
        <v>0</v>
      </c>
      <c r="BX668" s="36">
        <v>0</v>
      </c>
      <c r="BY668" s="36">
        <v>0</v>
      </c>
      <c r="BZ668" s="36">
        <v>14113</v>
      </c>
      <c r="CA668" s="36">
        <v>776</v>
      </c>
      <c r="CB668" s="36">
        <v>0</v>
      </c>
      <c r="CC668" s="36">
        <v>0</v>
      </c>
      <c r="CD668" s="36">
        <v>3614738</v>
      </c>
      <c r="CE668" s="36">
        <v>4301539</v>
      </c>
      <c r="CF668" s="36">
        <v>0</v>
      </c>
      <c r="CG668" s="36">
        <v>686800</v>
      </c>
      <c r="CH668" s="36">
        <v>0</v>
      </c>
      <c r="CI668" s="36">
        <v>0</v>
      </c>
      <c r="CJ668" s="36">
        <v>0</v>
      </c>
      <c r="CK668" s="36">
        <v>0</v>
      </c>
      <c r="CL668" s="36">
        <v>686800</v>
      </c>
      <c r="CM668" s="36">
        <v>-4301539</v>
      </c>
      <c r="CN668" s="36">
        <v>0</v>
      </c>
      <c r="CO668" s="36">
        <v>0</v>
      </c>
      <c r="CP668" s="36">
        <v>0</v>
      </c>
      <c r="CQ668" s="36">
        <v>0</v>
      </c>
      <c r="CR668" s="36">
        <v>0</v>
      </c>
      <c r="CS668" s="36">
        <v>0</v>
      </c>
      <c r="CT668" s="36">
        <v>0</v>
      </c>
      <c r="CU668" s="36">
        <v>0</v>
      </c>
      <c r="CV668" s="36">
        <v>0</v>
      </c>
      <c r="CW668" s="36">
        <v>0</v>
      </c>
      <c r="CX668" s="36">
        <v>0</v>
      </c>
      <c r="CY668" s="36">
        <v>0</v>
      </c>
      <c r="CZ668" s="36">
        <v>0</v>
      </c>
      <c r="DA668" s="36">
        <v>0</v>
      </c>
      <c r="DB668" s="36">
        <v>0</v>
      </c>
      <c r="DC668" s="36">
        <v>0</v>
      </c>
      <c r="DD668" s="36">
        <v>0</v>
      </c>
      <c r="DE668" s="36">
        <v>-4301539</v>
      </c>
      <c r="DF668" s="36">
        <v>0</v>
      </c>
      <c r="DG668" s="36">
        <v>0</v>
      </c>
      <c r="DH668" s="36">
        <v>0</v>
      </c>
      <c r="DI668" s="36">
        <v>0</v>
      </c>
      <c r="DJ668" s="36">
        <v>0</v>
      </c>
      <c r="DK668" s="36">
        <v>0</v>
      </c>
      <c r="DL668" s="36">
        <v>0</v>
      </c>
      <c r="DM668" s="36">
        <v>0</v>
      </c>
      <c r="DN668" s="36">
        <v>0</v>
      </c>
      <c r="DO668" s="36">
        <v>0</v>
      </c>
      <c r="DP668" s="36">
        <v>0</v>
      </c>
      <c r="DQ668" s="36">
        <v>0</v>
      </c>
      <c r="DR668" s="36">
        <v>0</v>
      </c>
      <c r="DS668" s="36">
        <v>0</v>
      </c>
      <c r="DT668" s="36">
        <v>0</v>
      </c>
      <c r="DU668" s="36">
        <v>0</v>
      </c>
      <c r="DV668" s="36">
        <v>0</v>
      </c>
      <c r="DW668" s="36">
        <v>0</v>
      </c>
      <c r="DX668" s="36">
        <v>0</v>
      </c>
      <c r="DY668" s="36">
        <v>0</v>
      </c>
      <c r="DZ668" s="36">
        <v>0</v>
      </c>
      <c r="EA668" s="36">
        <v>0</v>
      </c>
      <c r="EB668" s="36">
        <v>0</v>
      </c>
      <c r="EC668" s="36">
        <v>0</v>
      </c>
      <c r="ED668" s="36">
        <v>0</v>
      </c>
      <c r="EE668" s="36">
        <v>0</v>
      </c>
      <c r="EF668" s="36">
        <v>0</v>
      </c>
      <c r="EG668" s="36">
        <v>0</v>
      </c>
      <c r="EH668" s="36">
        <v>0</v>
      </c>
      <c r="EI668" s="36">
        <v>0</v>
      </c>
      <c r="EJ668" s="36">
        <v>0</v>
      </c>
      <c r="EK668" s="36">
        <v>0</v>
      </c>
      <c r="EL668" s="36">
        <v>0</v>
      </c>
      <c r="EM668" s="36">
        <v>0</v>
      </c>
      <c r="EN668" s="36">
        <v>0</v>
      </c>
      <c r="EO668" s="36">
        <v>0</v>
      </c>
      <c r="EP668" s="36">
        <v>0</v>
      </c>
      <c r="EQ668" s="36">
        <v>0</v>
      </c>
      <c r="ER668" s="36">
        <v>0</v>
      </c>
      <c r="ES668" s="36">
        <v>0</v>
      </c>
      <c r="ET668" s="36">
        <v>0</v>
      </c>
      <c r="EU668" s="36">
        <v>0</v>
      </c>
      <c r="EV668" s="36">
        <v>0</v>
      </c>
      <c r="EW668" s="36">
        <v>0</v>
      </c>
      <c r="EX668" s="36">
        <v>0</v>
      </c>
      <c r="EY668" s="36">
        <v>0</v>
      </c>
      <c r="EZ668" s="36">
        <v>0</v>
      </c>
      <c r="FA668" s="36">
        <v>0</v>
      </c>
      <c r="FB668" s="36">
        <v>0</v>
      </c>
      <c r="FC668" s="36">
        <v>0</v>
      </c>
      <c r="FD668" s="36">
        <v>0</v>
      </c>
      <c r="FE668" s="36">
        <v>0</v>
      </c>
      <c r="FF668" s="36">
        <v>0</v>
      </c>
      <c r="FG668" s="36">
        <v>0</v>
      </c>
      <c r="FH668" s="36">
        <v>0</v>
      </c>
      <c r="FI668" s="36">
        <v>0</v>
      </c>
      <c r="FJ668" s="36">
        <v>0</v>
      </c>
      <c r="FK668" s="36">
        <v>0</v>
      </c>
      <c r="FL668" s="36">
        <v>0</v>
      </c>
      <c r="FM668" s="36">
        <v>0</v>
      </c>
      <c r="FN668" s="36">
        <v>0</v>
      </c>
      <c r="FO668" s="36">
        <v>0</v>
      </c>
      <c r="FP668" s="36">
        <v>0</v>
      </c>
      <c r="FQ668" s="36">
        <v>686800</v>
      </c>
      <c r="FR668" s="36">
        <v>-1</v>
      </c>
      <c r="FS668" s="37"/>
      <c r="FT668" s="39">
        <f t="shared" si="327"/>
        <v>100169</v>
      </c>
      <c r="FU668" s="39">
        <f t="shared" si="328"/>
        <v>1051</v>
      </c>
      <c r="FV668" s="39">
        <f t="shared" si="329"/>
        <v>0</v>
      </c>
      <c r="FW668" s="39">
        <f t="shared" si="330"/>
        <v>2909786</v>
      </c>
      <c r="FX668" s="39">
        <f t="shared" si="331"/>
        <v>0</v>
      </c>
      <c r="FY668" s="39">
        <f t="shared" si="332"/>
        <v>57801</v>
      </c>
      <c r="FZ668" s="39">
        <f t="shared" si="333"/>
        <v>0</v>
      </c>
      <c r="GA668" s="39">
        <f t="shared" si="334"/>
        <v>51812</v>
      </c>
      <c r="GB668" s="39">
        <f t="shared" si="335"/>
        <v>481608</v>
      </c>
      <c r="GC668" s="39">
        <f t="shared" si="336"/>
        <v>0</v>
      </c>
      <c r="GD668" s="39">
        <f t="shared" si="337"/>
        <v>0</v>
      </c>
      <c r="GE668" s="39">
        <f t="shared" si="338"/>
        <v>0</v>
      </c>
      <c r="GF668" s="39">
        <f t="shared" si="325"/>
        <v>0</v>
      </c>
      <c r="GG668" s="39"/>
      <c r="GH668" s="39">
        <f t="shared" si="339"/>
        <v>0</v>
      </c>
      <c r="GI668" s="39">
        <f t="shared" si="340"/>
        <v>0</v>
      </c>
      <c r="GJ668" s="39">
        <f t="shared" si="326"/>
        <v>3602227</v>
      </c>
      <c r="GK668" s="39"/>
      <c r="GL668" s="39">
        <f t="shared" si="341"/>
        <v>0</v>
      </c>
      <c r="GM668" s="39"/>
      <c r="GN668" s="39">
        <f t="shared" si="346"/>
        <v>0</v>
      </c>
      <c r="GO668" s="40">
        <f t="shared" si="342"/>
        <v>684423</v>
      </c>
      <c r="GP668" s="40">
        <f t="shared" si="343"/>
        <v>4286650</v>
      </c>
      <c r="GQ668" s="40">
        <f t="shared" si="344"/>
        <v>4286650</v>
      </c>
      <c r="GR668" s="39" t="str">
        <f>IFERROR(VLOOKUP(CONCATENATE(C668,R668,S668),'Clientes Afectados'!$L$4:$M$249,2,0),"NO")</f>
        <v>NO</v>
      </c>
      <c r="GS668" s="64">
        <f t="shared" si="345"/>
        <v>30</v>
      </c>
      <c r="GT668" s="39" t="e">
        <f>+IF(GS668&gt;#REF!,"SI","NO")</f>
        <v>#REF!</v>
      </c>
    </row>
    <row r="669" spans="1:202" x14ac:dyDescent="0.25">
      <c r="A669" s="35">
        <v>42583</v>
      </c>
      <c r="B669" s="36">
        <v>1594986</v>
      </c>
      <c r="C669" s="36">
        <v>533097</v>
      </c>
      <c r="D669" s="36">
        <v>533097</v>
      </c>
      <c r="E669" s="37" t="s">
        <v>247</v>
      </c>
      <c r="F669" s="37" t="s">
        <v>229</v>
      </c>
      <c r="G669" s="37" t="s">
        <v>248</v>
      </c>
      <c r="H669" s="85" t="s">
        <v>231</v>
      </c>
      <c r="I669" s="37" t="s">
        <v>244</v>
      </c>
      <c r="J669" s="37" t="s">
        <v>233</v>
      </c>
      <c r="K669" s="37" t="s">
        <v>234</v>
      </c>
      <c r="L669" s="37" t="s">
        <v>235</v>
      </c>
      <c r="M669" s="37" t="s">
        <v>369</v>
      </c>
      <c r="N669" s="37" t="s">
        <v>245</v>
      </c>
      <c r="O669" s="37" t="s">
        <v>245</v>
      </c>
      <c r="P669" s="37" t="s">
        <v>239</v>
      </c>
      <c r="Q669" s="37" t="s">
        <v>240</v>
      </c>
      <c r="R669" s="38">
        <v>42556</v>
      </c>
      <c r="S669" s="38">
        <v>42586</v>
      </c>
      <c r="T669" s="38">
        <v>42587</v>
      </c>
      <c r="U669" s="36">
        <v>180455948</v>
      </c>
      <c r="V669" s="36">
        <v>44387</v>
      </c>
      <c r="W669" s="36">
        <v>0</v>
      </c>
      <c r="X669" s="36">
        <v>17318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98</v>
      </c>
      <c r="AE669" s="36">
        <v>98</v>
      </c>
      <c r="AF669" s="36">
        <v>95</v>
      </c>
      <c r="AG669" s="36">
        <v>95</v>
      </c>
      <c r="AH669" s="36">
        <v>197022</v>
      </c>
      <c r="AI669" s="36">
        <v>1251</v>
      </c>
      <c r="AJ669" s="36">
        <v>0</v>
      </c>
      <c r="AK669" s="36">
        <v>3305229</v>
      </c>
      <c r="AL669" s="36">
        <v>0</v>
      </c>
      <c r="AM669" s="36">
        <v>0</v>
      </c>
      <c r="AN669" s="36">
        <v>0</v>
      </c>
      <c r="AO669" s="36">
        <v>0</v>
      </c>
      <c r="AP669" s="36">
        <v>0</v>
      </c>
      <c r="AQ669" s="36">
        <v>0</v>
      </c>
      <c r="AR669" s="36">
        <v>0</v>
      </c>
      <c r="AS669" s="36">
        <v>0</v>
      </c>
      <c r="AT669" s="36">
        <v>65656</v>
      </c>
      <c r="AU669" s="36">
        <v>0</v>
      </c>
      <c r="AV669" s="36">
        <v>0</v>
      </c>
      <c r="AW669" s="36">
        <v>0</v>
      </c>
      <c r="AX669" s="36">
        <v>0</v>
      </c>
      <c r="AY669" s="36">
        <v>60423</v>
      </c>
      <c r="AZ669" s="36">
        <v>549957</v>
      </c>
      <c r="BA669" s="36">
        <v>0</v>
      </c>
      <c r="BB669" s="36">
        <v>0</v>
      </c>
      <c r="BC669" s="36">
        <v>0</v>
      </c>
      <c r="BD669" s="36">
        <v>0</v>
      </c>
      <c r="BE669" s="36">
        <v>0</v>
      </c>
      <c r="BF669" s="36">
        <v>0</v>
      </c>
      <c r="BG669" s="36">
        <v>0</v>
      </c>
      <c r="BH669" s="36">
        <v>0</v>
      </c>
      <c r="BI669" s="36">
        <v>0</v>
      </c>
      <c r="BJ669" s="36">
        <v>0</v>
      </c>
      <c r="BK669" s="36">
        <v>0</v>
      </c>
      <c r="BL669" s="36">
        <v>0</v>
      </c>
      <c r="BM669" s="36">
        <v>0</v>
      </c>
      <c r="BN669" s="36">
        <v>0</v>
      </c>
      <c r="BO669" s="36">
        <v>0</v>
      </c>
      <c r="BP669" s="36">
        <v>0</v>
      </c>
      <c r="BQ669" s="36">
        <v>0</v>
      </c>
      <c r="BR669" s="36">
        <v>0</v>
      </c>
      <c r="BS669" s="36">
        <v>0</v>
      </c>
      <c r="BT669" s="36">
        <v>0</v>
      </c>
      <c r="BU669" s="36">
        <v>0</v>
      </c>
      <c r="BV669" s="36">
        <v>0</v>
      </c>
      <c r="BW669" s="36">
        <v>0</v>
      </c>
      <c r="BX669" s="36">
        <v>0</v>
      </c>
      <c r="BY669" s="36">
        <v>0</v>
      </c>
      <c r="BZ669" s="36">
        <v>0</v>
      </c>
      <c r="CA669" s="36">
        <v>0</v>
      </c>
      <c r="CB669" s="36">
        <v>0</v>
      </c>
      <c r="CC669" s="36">
        <v>0</v>
      </c>
      <c r="CD669" s="36">
        <v>3512217</v>
      </c>
      <c r="CE669" s="36">
        <v>4179538</v>
      </c>
      <c r="CF669" s="36">
        <v>0</v>
      </c>
      <c r="CG669" s="36">
        <v>667321</v>
      </c>
      <c r="CH669" s="36">
        <v>0</v>
      </c>
      <c r="CI669" s="36">
        <v>0</v>
      </c>
      <c r="CJ669" s="36">
        <v>0</v>
      </c>
      <c r="CK669" s="36">
        <v>0</v>
      </c>
      <c r="CL669" s="36">
        <v>667321</v>
      </c>
      <c r="CM669" s="36">
        <v>-4179538</v>
      </c>
      <c r="CN669" s="36">
        <v>0</v>
      </c>
      <c r="CO669" s="36">
        <v>0</v>
      </c>
      <c r="CP669" s="36">
        <v>0</v>
      </c>
      <c r="CQ669" s="36">
        <v>0</v>
      </c>
      <c r="CR669" s="36">
        <v>0</v>
      </c>
      <c r="CS669" s="36">
        <v>0</v>
      </c>
      <c r="CT669" s="36">
        <v>0</v>
      </c>
      <c r="CU669" s="36">
        <v>0</v>
      </c>
      <c r="CV669" s="36">
        <v>0</v>
      </c>
      <c r="CW669" s="36">
        <v>0</v>
      </c>
      <c r="CX669" s="36">
        <v>0</v>
      </c>
      <c r="CY669" s="36">
        <v>0</v>
      </c>
      <c r="CZ669" s="36">
        <v>0</v>
      </c>
      <c r="DA669" s="36">
        <v>0</v>
      </c>
      <c r="DB669" s="36">
        <v>0</v>
      </c>
      <c r="DC669" s="36">
        <v>0</v>
      </c>
      <c r="DD669" s="36">
        <v>0</v>
      </c>
      <c r="DE669" s="36">
        <v>-4179538</v>
      </c>
      <c r="DF669" s="36">
        <v>0</v>
      </c>
      <c r="DG669" s="36">
        <v>0</v>
      </c>
      <c r="DH669" s="36">
        <v>0</v>
      </c>
      <c r="DI669" s="36">
        <v>0</v>
      </c>
      <c r="DJ669" s="36">
        <v>0</v>
      </c>
      <c r="DK669" s="36">
        <v>0</v>
      </c>
      <c r="DL669" s="36">
        <v>0</v>
      </c>
      <c r="DM669" s="36">
        <v>0</v>
      </c>
      <c r="DN669" s="36">
        <v>0</v>
      </c>
      <c r="DO669" s="36">
        <v>0</v>
      </c>
      <c r="DP669" s="36">
        <v>0</v>
      </c>
      <c r="DQ669" s="36">
        <v>0</v>
      </c>
      <c r="DR669" s="36">
        <v>0</v>
      </c>
      <c r="DS669" s="36">
        <v>0</v>
      </c>
      <c r="DT669" s="36">
        <v>0</v>
      </c>
      <c r="DU669" s="36">
        <v>0</v>
      </c>
      <c r="DV669" s="36">
        <v>0</v>
      </c>
      <c r="DW669" s="36">
        <v>0</v>
      </c>
      <c r="DX669" s="36">
        <v>0</v>
      </c>
      <c r="DY669" s="36">
        <v>0</v>
      </c>
      <c r="DZ669" s="36">
        <v>0</v>
      </c>
      <c r="EA669" s="36">
        <v>0</v>
      </c>
      <c r="EB669" s="36">
        <v>0</v>
      </c>
      <c r="EC669" s="36">
        <v>0</v>
      </c>
      <c r="ED669" s="36">
        <v>0</v>
      </c>
      <c r="EE669" s="36">
        <v>0</v>
      </c>
      <c r="EF669" s="36">
        <v>0</v>
      </c>
      <c r="EG669" s="36">
        <v>0</v>
      </c>
      <c r="EH669" s="36">
        <v>0</v>
      </c>
      <c r="EI669" s="36">
        <v>0</v>
      </c>
      <c r="EJ669" s="36">
        <v>0</v>
      </c>
      <c r="EK669" s="36">
        <v>0</v>
      </c>
      <c r="EL669" s="36">
        <v>0</v>
      </c>
      <c r="EM669" s="36">
        <v>0</v>
      </c>
      <c r="EN669" s="36">
        <v>0</v>
      </c>
      <c r="EO669" s="36">
        <v>0</v>
      </c>
      <c r="EP669" s="36">
        <v>0</v>
      </c>
      <c r="EQ669" s="36">
        <v>0</v>
      </c>
      <c r="ER669" s="36">
        <v>0</v>
      </c>
      <c r="ES669" s="36">
        <v>0</v>
      </c>
      <c r="ET669" s="36">
        <v>0</v>
      </c>
      <c r="EU669" s="36">
        <v>0</v>
      </c>
      <c r="EV669" s="36">
        <v>0</v>
      </c>
      <c r="EW669" s="36">
        <v>0</v>
      </c>
      <c r="EX669" s="36">
        <v>0</v>
      </c>
      <c r="EY669" s="36">
        <v>0</v>
      </c>
      <c r="EZ669" s="36">
        <v>0</v>
      </c>
      <c r="FA669" s="36">
        <v>0</v>
      </c>
      <c r="FB669" s="36">
        <v>0</v>
      </c>
      <c r="FC669" s="36">
        <v>0</v>
      </c>
      <c r="FD669" s="36">
        <v>0</v>
      </c>
      <c r="FE669" s="36">
        <v>0</v>
      </c>
      <c r="FF669" s="36">
        <v>0</v>
      </c>
      <c r="FG669" s="36">
        <v>0</v>
      </c>
      <c r="FH669" s="36">
        <v>0</v>
      </c>
      <c r="FI669" s="36">
        <v>0</v>
      </c>
      <c r="FJ669" s="36">
        <v>0</v>
      </c>
      <c r="FK669" s="36">
        <v>0</v>
      </c>
      <c r="FL669" s="36">
        <v>0</v>
      </c>
      <c r="FM669" s="36">
        <v>0</v>
      </c>
      <c r="FN669" s="36">
        <v>0</v>
      </c>
      <c r="FO669" s="36">
        <v>0</v>
      </c>
      <c r="FP669" s="36">
        <v>0</v>
      </c>
      <c r="FQ669" s="36">
        <v>667321</v>
      </c>
      <c r="FR669" s="36">
        <v>0</v>
      </c>
      <c r="FS669" s="37"/>
      <c r="FT669" s="39">
        <f t="shared" si="327"/>
        <v>165565</v>
      </c>
      <c r="FU669" s="39">
        <f t="shared" si="328"/>
        <v>1051</v>
      </c>
      <c r="FV669" s="39">
        <f t="shared" si="329"/>
        <v>0</v>
      </c>
      <c r="FW669" s="39">
        <f t="shared" si="330"/>
        <v>2777503</v>
      </c>
      <c r="FX669" s="39">
        <f t="shared" si="331"/>
        <v>0</v>
      </c>
      <c r="FY669" s="39">
        <f t="shared" si="332"/>
        <v>55173</v>
      </c>
      <c r="FZ669" s="39">
        <f t="shared" si="333"/>
        <v>0</v>
      </c>
      <c r="GA669" s="39">
        <f t="shared" si="334"/>
        <v>50776</v>
      </c>
      <c r="GB669" s="39">
        <f t="shared" si="335"/>
        <v>462149</v>
      </c>
      <c r="GC669" s="39">
        <f t="shared" si="336"/>
        <v>0</v>
      </c>
      <c r="GD669" s="39">
        <f t="shared" si="337"/>
        <v>0</v>
      </c>
      <c r="GE669" s="39">
        <f t="shared" si="338"/>
        <v>0</v>
      </c>
      <c r="GF669" s="39">
        <f t="shared" si="325"/>
        <v>0</v>
      </c>
      <c r="GG669" s="39"/>
      <c r="GH669" s="39">
        <f t="shared" si="339"/>
        <v>0</v>
      </c>
      <c r="GI669" s="39">
        <f t="shared" si="340"/>
        <v>0</v>
      </c>
      <c r="GJ669" s="39">
        <f t="shared" si="326"/>
        <v>3512217</v>
      </c>
      <c r="GK669" s="39"/>
      <c r="GL669" s="39">
        <f t="shared" si="341"/>
        <v>0</v>
      </c>
      <c r="GM669" s="39"/>
      <c r="GN669" s="39">
        <f t="shared" si="346"/>
        <v>0</v>
      </c>
      <c r="GO669" s="40">
        <f t="shared" si="342"/>
        <v>667321</v>
      </c>
      <c r="GP669" s="40">
        <f t="shared" si="343"/>
        <v>4179538</v>
      </c>
      <c r="GQ669" s="40">
        <f t="shared" si="344"/>
        <v>4179538</v>
      </c>
      <c r="GR669" s="39" t="str">
        <f>IFERROR(VLOOKUP(CONCATENATE(C669,R669,S669),'Clientes Afectados'!$L$4:$M$249,2,0),"NO")</f>
        <v>NO</v>
      </c>
      <c r="GS669" s="64">
        <f t="shared" si="345"/>
        <v>30</v>
      </c>
      <c r="GT669" s="39" t="e">
        <f>+IF(GS669&gt;#REF!,"SI","NO")</f>
        <v>#REF!</v>
      </c>
    </row>
    <row r="670" spans="1:202" x14ac:dyDescent="0.25">
      <c r="A670" s="35">
        <v>42583</v>
      </c>
      <c r="B670" s="36">
        <v>1594986</v>
      </c>
      <c r="C670" s="36">
        <v>533104</v>
      </c>
      <c r="D670" s="36">
        <v>533104</v>
      </c>
      <c r="E670" s="37" t="s">
        <v>250</v>
      </c>
      <c r="F670" s="37" t="s">
        <v>229</v>
      </c>
      <c r="G670" s="37" t="s">
        <v>251</v>
      </c>
      <c r="H670" s="85" t="s">
        <v>231</v>
      </c>
      <c r="I670" s="37" t="s">
        <v>244</v>
      </c>
      <c r="J670" s="37" t="s">
        <v>233</v>
      </c>
      <c r="K670" s="37" t="s">
        <v>234</v>
      </c>
      <c r="L670" s="37" t="s">
        <v>235</v>
      </c>
      <c r="M670" s="37" t="s">
        <v>252</v>
      </c>
      <c r="N670" s="37" t="s">
        <v>237</v>
      </c>
      <c r="O670" s="37" t="s">
        <v>253</v>
      </c>
      <c r="P670" s="37" t="s">
        <v>239</v>
      </c>
      <c r="Q670" s="37" t="s">
        <v>240</v>
      </c>
      <c r="R670" s="38">
        <v>42556</v>
      </c>
      <c r="S670" s="38">
        <v>42586</v>
      </c>
      <c r="T670" s="38">
        <v>42587</v>
      </c>
      <c r="U670" s="36">
        <v>180455948</v>
      </c>
      <c r="V670" s="36">
        <v>1323</v>
      </c>
      <c r="W670" s="36">
        <v>0</v>
      </c>
      <c r="X670" s="36">
        <v>134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63</v>
      </c>
      <c r="AE670" s="36">
        <v>64</v>
      </c>
      <c r="AF670" s="36">
        <v>63</v>
      </c>
      <c r="AG670" s="36">
        <v>63</v>
      </c>
      <c r="AH670" s="36">
        <v>144349</v>
      </c>
      <c r="AI670" s="36">
        <v>1251</v>
      </c>
      <c r="AJ670" s="36">
        <v>0</v>
      </c>
      <c r="AK670" s="36">
        <v>98515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0</v>
      </c>
      <c r="AS670" s="36">
        <v>0</v>
      </c>
      <c r="AT670" s="36">
        <v>1956</v>
      </c>
      <c r="AU670" s="36">
        <v>0</v>
      </c>
      <c r="AV670" s="36">
        <v>0</v>
      </c>
      <c r="AW670" s="36">
        <v>0</v>
      </c>
      <c r="AX670" s="36">
        <v>0</v>
      </c>
      <c r="AY670" s="36">
        <v>39460</v>
      </c>
      <c r="AZ670" s="36">
        <v>364709</v>
      </c>
      <c r="BA670" s="36">
        <v>0</v>
      </c>
      <c r="BB670" s="36">
        <v>0</v>
      </c>
      <c r="BC670" s="36">
        <v>0</v>
      </c>
      <c r="BD670" s="36">
        <v>0</v>
      </c>
      <c r="BE670" s="36">
        <v>0</v>
      </c>
      <c r="BF670" s="36">
        <v>0</v>
      </c>
      <c r="BG670" s="36">
        <v>0</v>
      </c>
      <c r="BH670" s="36">
        <v>0</v>
      </c>
      <c r="BI670" s="36">
        <v>0</v>
      </c>
      <c r="BJ670" s="36">
        <v>0</v>
      </c>
      <c r="BK670" s="36">
        <v>0</v>
      </c>
      <c r="BL670" s="36">
        <v>0</v>
      </c>
      <c r="BM670" s="36">
        <v>0</v>
      </c>
      <c r="BN670" s="36">
        <v>0</v>
      </c>
      <c r="BO670" s="36">
        <v>0</v>
      </c>
      <c r="BP670" s="36">
        <v>0</v>
      </c>
      <c r="BQ670" s="36">
        <v>0</v>
      </c>
      <c r="BR670" s="36">
        <v>0</v>
      </c>
      <c r="BS670" s="36">
        <v>0</v>
      </c>
      <c r="BT670" s="36">
        <v>0</v>
      </c>
      <c r="BU670" s="36">
        <v>0</v>
      </c>
      <c r="BV670" s="36">
        <v>0</v>
      </c>
      <c r="BW670" s="36">
        <v>0</v>
      </c>
      <c r="BX670" s="36">
        <v>0</v>
      </c>
      <c r="BY670" s="36">
        <v>0</v>
      </c>
      <c r="BZ670" s="36">
        <v>0</v>
      </c>
      <c r="CA670" s="36">
        <v>0</v>
      </c>
      <c r="CB670" s="36">
        <v>0</v>
      </c>
      <c r="CC670" s="36">
        <v>0</v>
      </c>
      <c r="CD670" s="36">
        <v>546421</v>
      </c>
      <c r="CE670" s="36">
        <v>650241</v>
      </c>
      <c r="CF670" s="36">
        <v>0</v>
      </c>
      <c r="CG670" s="36">
        <v>103820</v>
      </c>
      <c r="CH670" s="36">
        <v>0</v>
      </c>
      <c r="CI670" s="36">
        <v>0</v>
      </c>
      <c r="CJ670" s="36">
        <v>0</v>
      </c>
      <c r="CK670" s="36">
        <v>0</v>
      </c>
      <c r="CL670" s="36">
        <v>103820</v>
      </c>
      <c r="CM670" s="36">
        <v>-650241</v>
      </c>
      <c r="CN670" s="36">
        <v>0</v>
      </c>
      <c r="CO670" s="36">
        <v>0</v>
      </c>
      <c r="CP670" s="36">
        <v>0</v>
      </c>
      <c r="CQ670" s="36">
        <v>0</v>
      </c>
      <c r="CR670" s="36">
        <v>0</v>
      </c>
      <c r="CS670" s="36">
        <v>0</v>
      </c>
      <c r="CT670" s="36">
        <v>0</v>
      </c>
      <c r="CU670" s="36">
        <v>0</v>
      </c>
      <c r="CV670" s="36">
        <v>0</v>
      </c>
      <c r="CW670" s="36">
        <v>0</v>
      </c>
      <c r="CX670" s="36">
        <v>0</v>
      </c>
      <c r="CY670" s="36">
        <v>0</v>
      </c>
      <c r="CZ670" s="36">
        <v>0</v>
      </c>
      <c r="DA670" s="36">
        <v>0</v>
      </c>
      <c r="DB670" s="36">
        <v>0</v>
      </c>
      <c r="DC670" s="36">
        <v>0</v>
      </c>
      <c r="DD670" s="36">
        <v>0</v>
      </c>
      <c r="DE670" s="36">
        <v>-650241</v>
      </c>
      <c r="DF670" s="36">
        <v>0</v>
      </c>
      <c r="DG670" s="36">
        <v>0</v>
      </c>
      <c r="DH670" s="36">
        <v>0</v>
      </c>
      <c r="DI670" s="36">
        <v>0</v>
      </c>
      <c r="DJ670" s="36">
        <v>0</v>
      </c>
      <c r="DK670" s="36">
        <v>0</v>
      </c>
      <c r="DL670" s="36">
        <v>0</v>
      </c>
      <c r="DM670" s="36">
        <v>0</v>
      </c>
      <c r="DN670" s="36">
        <v>0</v>
      </c>
      <c r="DO670" s="36">
        <v>0</v>
      </c>
      <c r="DP670" s="36">
        <v>0</v>
      </c>
      <c r="DQ670" s="36">
        <v>0</v>
      </c>
      <c r="DR670" s="36">
        <v>0</v>
      </c>
      <c r="DS670" s="36">
        <v>0</v>
      </c>
      <c r="DT670" s="36">
        <v>0</v>
      </c>
      <c r="DU670" s="36">
        <v>0</v>
      </c>
      <c r="DV670" s="36">
        <v>0</v>
      </c>
      <c r="DW670" s="36">
        <v>0</v>
      </c>
      <c r="DX670" s="36">
        <v>0</v>
      </c>
      <c r="DY670" s="36">
        <v>0</v>
      </c>
      <c r="DZ670" s="36">
        <v>0</v>
      </c>
      <c r="EA670" s="36">
        <v>0</v>
      </c>
      <c r="EB670" s="36">
        <v>0</v>
      </c>
      <c r="EC670" s="36">
        <v>0</v>
      </c>
      <c r="ED670" s="36">
        <v>0</v>
      </c>
      <c r="EE670" s="36">
        <v>0</v>
      </c>
      <c r="EF670" s="36">
        <v>0</v>
      </c>
      <c r="EG670" s="36">
        <v>0</v>
      </c>
      <c r="EH670" s="36">
        <v>0</v>
      </c>
      <c r="EI670" s="36">
        <v>0</v>
      </c>
      <c r="EJ670" s="36">
        <v>0</v>
      </c>
      <c r="EK670" s="36">
        <v>0</v>
      </c>
      <c r="EL670" s="36">
        <v>0</v>
      </c>
      <c r="EM670" s="36">
        <v>0</v>
      </c>
      <c r="EN670" s="36">
        <v>0</v>
      </c>
      <c r="EO670" s="36">
        <v>0</v>
      </c>
      <c r="EP670" s="36">
        <v>0</v>
      </c>
      <c r="EQ670" s="36">
        <v>0</v>
      </c>
      <c r="ER670" s="36">
        <v>0</v>
      </c>
      <c r="ES670" s="36">
        <v>0</v>
      </c>
      <c r="ET670" s="36">
        <v>0</v>
      </c>
      <c r="EU670" s="36">
        <v>0</v>
      </c>
      <c r="EV670" s="36">
        <v>0</v>
      </c>
      <c r="EW670" s="36">
        <v>0</v>
      </c>
      <c r="EX670" s="36">
        <v>0</v>
      </c>
      <c r="EY670" s="36">
        <v>0</v>
      </c>
      <c r="EZ670" s="36">
        <v>0</v>
      </c>
      <c r="FA670" s="36">
        <v>0</v>
      </c>
      <c r="FB670" s="36">
        <v>0</v>
      </c>
      <c r="FC670" s="36">
        <v>0</v>
      </c>
      <c r="FD670" s="36">
        <v>0</v>
      </c>
      <c r="FE670" s="36">
        <v>0</v>
      </c>
      <c r="FF670" s="36">
        <v>0</v>
      </c>
      <c r="FG670" s="36">
        <v>0</v>
      </c>
      <c r="FH670" s="36">
        <v>0</v>
      </c>
      <c r="FI670" s="36">
        <v>0</v>
      </c>
      <c r="FJ670" s="36">
        <v>0</v>
      </c>
      <c r="FK670" s="36">
        <v>0</v>
      </c>
      <c r="FL670" s="36">
        <v>0</v>
      </c>
      <c r="FM670" s="36">
        <v>0</v>
      </c>
      <c r="FN670" s="36">
        <v>0</v>
      </c>
      <c r="FO670" s="36">
        <v>0</v>
      </c>
      <c r="FP670" s="36">
        <v>0</v>
      </c>
      <c r="FQ670" s="36">
        <v>103820</v>
      </c>
      <c r="FR670" s="36">
        <v>0</v>
      </c>
      <c r="FS670" s="37"/>
      <c r="FT670" s="39">
        <f t="shared" si="327"/>
        <v>121302</v>
      </c>
      <c r="FU670" s="39">
        <f t="shared" si="328"/>
        <v>1051</v>
      </c>
      <c r="FV670" s="39">
        <f t="shared" si="329"/>
        <v>0</v>
      </c>
      <c r="FW670" s="39">
        <f t="shared" si="330"/>
        <v>82786</v>
      </c>
      <c r="FX670" s="39">
        <f t="shared" si="331"/>
        <v>0</v>
      </c>
      <c r="FY670" s="39">
        <f t="shared" si="332"/>
        <v>1644</v>
      </c>
      <c r="FZ670" s="39">
        <f t="shared" si="333"/>
        <v>0</v>
      </c>
      <c r="GA670" s="39">
        <f t="shared" si="334"/>
        <v>33160</v>
      </c>
      <c r="GB670" s="39">
        <f t="shared" si="335"/>
        <v>306478</v>
      </c>
      <c r="GC670" s="39">
        <f t="shared" si="336"/>
        <v>0</v>
      </c>
      <c r="GD670" s="39">
        <f t="shared" si="337"/>
        <v>0</v>
      </c>
      <c r="GE670" s="39">
        <f t="shared" si="338"/>
        <v>0</v>
      </c>
      <c r="GF670" s="39">
        <f t="shared" si="325"/>
        <v>0</v>
      </c>
      <c r="GG670" s="39"/>
      <c r="GH670" s="39">
        <f t="shared" si="339"/>
        <v>0</v>
      </c>
      <c r="GI670" s="39">
        <f t="shared" si="340"/>
        <v>0</v>
      </c>
      <c r="GJ670" s="39">
        <f t="shared" si="326"/>
        <v>546421</v>
      </c>
      <c r="GK670" s="39"/>
      <c r="GL670" s="39">
        <f t="shared" si="341"/>
        <v>0</v>
      </c>
      <c r="GM670" s="39"/>
      <c r="GN670" s="39">
        <f t="shared" si="346"/>
        <v>0</v>
      </c>
      <c r="GO670" s="40">
        <f t="shared" si="342"/>
        <v>103820</v>
      </c>
      <c r="GP670" s="40">
        <f t="shared" si="343"/>
        <v>650241</v>
      </c>
      <c r="GQ670" s="40">
        <f t="shared" si="344"/>
        <v>650241</v>
      </c>
      <c r="GR670" s="39" t="str">
        <f>IFERROR(VLOOKUP(CONCATENATE(C670,R670,S670),'Clientes Afectados'!$L$4:$M$249,2,0),"NO")</f>
        <v>NO</v>
      </c>
      <c r="GS670" s="64">
        <f t="shared" si="345"/>
        <v>30</v>
      </c>
      <c r="GT670" s="39" t="e">
        <f>+IF(GS670&gt;#REF!,"SI","NO")</f>
        <v>#REF!</v>
      </c>
    </row>
    <row r="671" spans="1:202" x14ac:dyDescent="0.25">
      <c r="A671" s="35">
        <v>42583</v>
      </c>
      <c r="B671" s="36">
        <v>1594986</v>
      </c>
      <c r="C671" s="36">
        <v>533110</v>
      </c>
      <c r="D671" s="36">
        <v>533110</v>
      </c>
      <c r="E671" s="37" t="s">
        <v>254</v>
      </c>
      <c r="F671" s="37" t="s">
        <v>229</v>
      </c>
      <c r="G671" s="37" t="s">
        <v>255</v>
      </c>
      <c r="H671" s="85" t="s">
        <v>231</v>
      </c>
      <c r="I671" s="37" t="s">
        <v>244</v>
      </c>
      <c r="J671" s="37" t="s">
        <v>233</v>
      </c>
      <c r="K671" s="37" t="s">
        <v>234</v>
      </c>
      <c r="L671" s="37" t="s">
        <v>235</v>
      </c>
      <c r="M671" s="37" t="s">
        <v>252</v>
      </c>
      <c r="N671" s="37" t="s">
        <v>256</v>
      </c>
      <c r="O671" s="37" t="s">
        <v>253</v>
      </c>
      <c r="P671" s="37" t="s">
        <v>239</v>
      </c>
      <c r="Q671" s="37" t="s">
        <v>240</v>
      </c>
      <c r="R671" s="38">
        <v>42556</v>
      </c>
      <c r="S671" s="38">
        <v>42586</v>
      </c>
      <c r="T671" s="38">
        <v>42587</v>
      </c>
      <c r="U671" s="36">
        <v>180455948</v>
      </c>
      <c r="V671" s="36">
        <v>867</v>
      </c>
      <c r="W671" s="36">
        <v>0</v>
      </c>
      <c r="X671" s="36">
        <v>177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44</v>
      </c>
      <c r="AE671" s="36">
        <v>55</v>
      </c>
      <c r="AF671" s="36">
        <v>35</v>
      </c>
      <c r="AG671" s="36">
        <v>35</v>
      </c>
      <c r="AH671" s="36">
        <v>144349</v>
      </c>
      <c r="AI671" s="36">
        <v>1251</v>
      </c>
      <c r="AJ671" s="36">
        <v>0</v>
      </c>
      <c r="AK671" s="36">
        <v>64560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1283</v>
      </c>
      <c r="AU671" s="36">
        <v>0</v>
      </c>
      <c r="AV671" s="36">
        <v>0</v>
      </c>
      <c r="AW671" s="36">
        <v>0</v>
      </c>
      <c r="AX671" s="36">
        <v>0</v>
      </c>
      <c r="AY671" s="36">
        <v>34220</v>
      </c>
      <c r="AZ671" s="36">
        <v>202617</v>
      </c>
      <c r="BA671" s="36">
        <v>0</v>
      </c>
      <c r="BB671" s="36">
        <v>0</v>
      </c>
      <c r="BC671" s="36">
        <v>0</v>
      </c>
      <c r="BD671" s="36">
        <v>0</v>
      </c>
      <c r="BE671" s="36">
        <v>0</v>
      </c>
      <c r="BF671" s="36">
        <v>0</v>
      </c>
      <c r="BG671" s="36">
        <v>0</v>
      </c>
      <c r="BH671" s="36">
        <v>0</v>
      </c>
      <c r="BI671" s="36">
        <v>0</v>
      </c>
      <c r="BJ671" s="36">
        <v>0</v>
      </c>
      <c r="BK671" s="36">
        <v>0</v>
      </c>
      <c r="BL671" s="36">
        <v>0</v>
      </c>
      <c r="BM671" s="36">
        <v>0</v>
      </c>
      <c r="BN671" s="36">
        <v>0</v>
      </c>
      <c r="BO671" s="36">
        <v>0</v>
      </c>
      <c r="BP671" s="36">
        <v>0</v>
      </c>
      <c r="BQ671" s="36">
        <v>0</v>
      </c>
      <c r="BR671" s="36">
        <v>0</v>
      </c>
      <c r="BS671" s="36">
        <v>0</v>
      </c>
      <c r="BT671" s="36">
        <v>0</v>
      </c>
      <c r="BU671" s="36">
        <v>0</v>
      </c>
      <c r="BV671" s="36">
        <v>0</v>
      </c>
      <c r="BW671" s="36">
        <v>0</v>
      </c>
      <c r="BX671" s="36">
        <v>0</v>
      </c>
      <c r="BY671" s="36">
        <v>0</v>
      </c>
      <c r="BZ671" s="36">
        <v>0</v>
      </c>
      <c r="CA671" s="36">
        <v>0</v>
      </c>
      <c r="CB671" s="36">
        <v>0</v>
      </c>
      <c r="CC671" s="36">
        <v>0</v>
      </c>
      <c r="CD671" s="36">
        <v>376705</v>
      </c>
      <c r="CE671" s="36">
        <v>448279</v>
      </c>
      <c r="CF671" s="36">
        <v>0</v>
      </c>
      <c r="CG671" s="36">
        <v>71574</v>
      </c>
      <c r="CH671" s="36">
        <v>0</v>
      </c>
      <c r="CI671" s="36">
        <v>0</v>
      </c>
      <c r="CJ671" s="36">
        <v>0</v>
      </c>
      <c r="CK671" s="36">
        <v>0</v>
      </c>
      <c r="CL671" s="36">
        <v>71574</v>
      </c>
      <c r="CM671" s="36">
        <v>-448279</v>
      </c>
      <c r="CN671" s="36">
        <v>0</v>
      </c>
      <c r="CO671" s="36">
        <v>0</v>
      </c>
      <c r="CP671" s="36">
        <v>0</v>
      </c>
      <c r="CQ671" s="36">
        <v>0</v>
      </c>
      <c r="CR671" s="36">
        <v>0</v>
      </c>
      <c r="CS671" s="36">
        <v>0</v>
      </c>
      <c r="CT671" s="36">
        <v>0</v>
      </c>
      <c r="CU671" s="36">
        <v>0</v>
      </c>
      <c r="CV671" s="36">
        <v>0</v>
      </c>
      <c r="CW671" s="36">
        <v>0</v>
      </c>
      <c r="CX671" s="36">
        <v>0</v>
      </c>
      <c r="CY671" s="36">
        <v>0</v>
      </c>
      <c r="CZ671" s="36">
        <v>0</v>
      </c>
      <c r="DA671" s="36">
        <v>0</v>
      </c>
      <c r="DB671" s="36">
        <v>0</v>
      </c>
      <c r="DC671" s="36">
        <v>0</v>
      </c>
      <c r="DD671" s="36">
        <v>0</v>
      </c>
      <c r="DE671" s="36">
        <v>-448279</v>
      </c>
      <c r="DF671" s="36">
        <v>0</v>
      </c>
      <c r="DG671" s="36">
        <v>0</v>
      </c>
      <c r="DH671" s="36">
        <v>0</v>
      </c>
      <c r="DI671" s="36">
        <v>0</v>
      </c>
      <c r="DJ671" s="36">
        <v>0</v>
      </c>
      <c r="DK671" s="36">
        <v>0</v>
      </c>
      <c r="DL671" s="36">
        <v>0</v>
      </c>
      <c r="DM671" s="36">
        <v>0</v>
      </c>
      <c r="DN671" s="36">
        <v>0</v>
      </c>
      <c r="DO671" s="36">
        <v>0</v>
      </c>
      <c r="DP671" s="36">
        <v>0</v>
      </c>
      <c r="DQ671" s="36">
        <v>0</v>
      </c>
      <c r="DR671" s="36">
        <v>0</v>
      </c>
      <c r="DS671" s="36">
        <v>0</v>
      </c>
      <c r="DT671" s="36">
        <v>0</v>
      </c>
      <c r="DU671" s="36">
        <v>0</v>
      </c>
      <c r="DV671" s="36">
        <v>0</v>
      </c>
      <c r="DW671" s="36">
        <v>0</v>
      </c>
      <c r="DX671" s="36">
        <v>0</v>
      </c>
      <c r="DY671" s="36">
        <v>0</v>
      </c>
      <c r="DZ671" s="36">
        <v>0</v>
      </c>
      <c r="EA671" s="36">
        <v>0</v>
      </c>
      <c r="EB671" s="36">
        <v>0</v>
      </c>
      <c r="EC671" s="36">
        <v>0</v>
      </c>
      <c r="ED671" s="36">
        <v>0</v>
      </c>
      <c r="EE671" s="36">
        <v>0</v>
      </c>
      <c r="EF671" s="36">
        <v>0</v>
      </c>
      <c r="EG671" s="36">
        <v>0</v>
      </c>
      <c r="EH671" s="36">
        <v>0</v>
      </c>
      <c r="EI671" s="36">
        <v>0</v>
      </c>
      <c r="EJ671" s="36">
        <v>0</v>
      </c>
      <c r="EK671" s="36">
        <v>0</v>
      </c>
      <c r="EL671" s="36">
        <v>0</v>
      </c>
      <c r="EM671" s="36">
        <v>0</v>
      </c>
      <c r="EN671" s="36">
        <v>0</v>
      </c>
      <c r="EO671" s="36">
        <v>0</v>
      </c>
      <c r="EP671" s="36">
        <v>0</v>
      </c>
      <c r="EQ671" s="36">
        <v>0</v>
      </c>
      <c r="ER671" s="36">
        <v>0</v>
      </c>
      <c r="ES671" s="36">
        <v>0</v>
      </c>
      <c r="ET671" s="36">
        <v>0</v>
      </c>
      <c r="EU671" s="36">
        <v>0</v>
      </c>
      <c r="EV671" s="36">
        <v>0</v>
      </c>
      <c r="EW671" s="36">
        <v>0</v>
      </c>
      <c r="EX671" s="36">
        <v>0</v>
      </c>
      <c r="EY671" s="36">
        <v>0</v>
      </c>
      <c r="EZ671" s="36">
        <v>0</v>
      </c>
      <c r="FA671" s="36">
        <v>0</v>
      </c>
      <c r="FB671" s="36">
        <v>0</v>
      </c>
      <c r="FC671" s="36">
        <v>0</v>
      </c>
      <c r="FD671" s="36">
        <v>0</v>
      </c>
      <c r="FE671" s="36">
        <v>0</v>
      </c>
      <c r="FF671" s="36">
        <v>0</v>
      </c>
      <c r="FG671" s="36">
        <v>0</v>
      </c>
      <c r="FH671" s="36">
        <v>0</v>
      </c>
      <c r="FI671" s="36">
        <v>0</v>
      </c>
      <c r="FJ671" s="36">
        <v>0</v>
      </c>
      <c r="FK671" s="36">
        <v>0</v>
      </c>
      <c r="FL671" s="36">
        <v>0</v>
      </c>
      <c r="FM671" s="36">
        <v>0</v>
      </c>
      <c r="FN671" s="36">
        <v>0</v>
      </c>
      <c r="FO671" s="36">
        <v>0</v>
      </c>
      <c r="FP671" s="36">
        <v>0</v>
      </c>
      <c r="FQ671" s="36">
        <v>71574</v>
      </c>
      <c r="FR671" s="36">
        <v>0</v>
      </c>
      <c r="FS671" s="37"/>
      <c r="FT671" s="39">
        <f t="shared" si="327"/>
        <v>121302</v>
      </c>
      <c r="FU671" s="39">
        <f t="shared" si="328"/>
        <v>1051</v>
      </c>
      <c r="FV671" s="39">
        <f t="shared" si="329"/>
        <v>0</v>
      </c>
      <c r="FW671" s="39">
        <f t="shared" si="330"/>
        <v>54252</v>
      </c>
      <c r="FX671" s="39">
        <f t="shared" si="331"/>
        <v>0</v>
      </c>
      <c r="FY671" s="39">
        <f t="shared" si="332"/>
        <v>1078</v>
      </c>
      <c r="FZ671" s="39">
        <f t="shared" si="333"/>
        <v>0</v>
      </c>
      <c r="GA671" s="39">
        <f t="shared" si="334"/>
        <v>28756</v>
      </c>
      <c r="GB671" s="39">
        <f t="shared" si="335"/>
        <v>170266</v>
      </c>
      <c r="GC671" s="39">
        <f t="shared" si="336"/>
        <v>0</v>
      </c>
      <c r="GD671" s="39">
        <f t="shared" si="337"/>
        <v>0</v>
      </c>
      <c r="GE671" s="39">
        <f t="shared" si="338"/>
        <v>0</v>
      </c>
      <c r="GF671" s="39">
        <f t="shared" si="325"/>
        <v>0</v>
      </c>
      <c r="GG671" s="39"/>
      <c r="GH671" s="39">
        <f t="shared" si="339"/>
        <v>0</v>
      </c>
      <c r="GI671" s="39">
        <f t="shared" si="340"/>
        <v>0</v>
      </c>
      <c r="GJ671" s="39">
        <f t="shared" si="326"/>
        <v>376705</v>
      </c>
      <c r="GK671" s="39"/>
      <c r="GL671" s="39">
        <f t="shared" si="341"/>
        <v>0</v>
      </c>
      <c r="GM671" s="39"/>
      <c r="GN671" s="39">
        <f t="shared" si="346"/>
        <v>0</v>
      </c>
      <c r="GO671" s="40">
        <f t="shared" si="342"/>
        <v>71574</v>
      </c>
      <c r="GP671" s="40">
        <f t="shared" si="343"/>
        <v>448279</v>
      </c>
      <c r="GQ671" s="40">
        <f t="shared" si="344"/>
        <v>448279</v>
      </c>
      <c r="GR671" s="39" t="str">
        <f>IFERROR(VLOOKUP(CONCATENATE(C671,R671,S671),'Clientes Afectados'!$L$4:$M$249,2,0),"NO")</f>
        <v>NO</v>
      </c>
      <c r="GS671" s="64">
        <f t="shared" si="345"/>
        <v>30</v>
      </c>
      <c r="GT671" s="39" t="e">
        <f>+IF(GS671&gt;#REF!,"SI","NO")</f>
        <v>#REF!</v>
      </c>
    </row>
    <row r="672" spans="1:202" x14ac:dyDescent="0.25">
      <c r="A672" s="35">
        <v>42583</v>
      </c>
      <c r="B672" s="36">
        <v>1594986</v>
      </c>
      <c r="C672" s="36">
        <v>533111</v>
      </c>
      <c r="D672" s="36">
        <v>533111</v>
      </c>
      <c r="E672" s="37" t="s">
        <v>257</v>
      </c>
      <c r="F672" s="37" t="s">
        <v>258</v>
      </c>
      <c r="G672" s="37" t="s">
        <v>259</v>
      </c>
      <c r="H672" s="85" t="s">
        <v>231</v>
      </c>
      <c r="I672" s="37" t="s">
        <v>244</v>
      </c>
      <c r="J672" s="37" t="s">
        <v>233</v>
      </c>
      <c r="K672" s="37" t="s">
        <v>234</v>
      </c>
      <c r="L672" s="37" t="s">
        <v>235</v>
      </c>
      <c r="M672" s="37" t="s">
        <v>252</v>
      </c>
      <c r="N672" s="37" t="s">
        <v>253</v>
      </c>
      <c r="O672" s="37" t="s">
        <v>253</v>
      </c>
      <c r="P672" s="37" t="s">
        <v>239</v>
      </c>
      <c r="Q672" s="37" t="s">
        <v>240</v>
      </c>
      <c r="R672" s="38">
        <v>42556</v>
      </c>
      <c r="S672" s="38">
        <v>42586</v>
      </c>
      <c r="T672" s="38">
        <v>42587</v>
      </c>
      <c r="U672" s="36">
        <v>180455948</v>
      </c>
      <c r="V672" s="36">
        <v>56636</v>
      </c>
      <c r="W672" s="36">
        <v>0</v>
      </c>
      <c r="X672" s="36">
        <v>14874</v>
      </c>
      <c r="Y672" s="36">
        <v>0</v>
      </c>
      <c r="Z672" s="36">
        <v>0</v>
      </c>
      <c r="AA672" s="36">
        <v>0</v>
      </c>
      <c r="AB672" s="36">
        <v>0</v>
      </c>
      <c r="AC672" s="36">
        <v>0</v>
      </c>
      <c r="AD672" s="36">
        <v>117</v>
      </c>
      <c r="AE672" s="36">
        <v>180</v>
      </c>
      <c r="AF672" s="36">
        <v>117</v>
      </c>
      <c r="AG672" s="36">
        <v>117</v>
      </c>
      <c r="AH672" s="36">
        <v>119201</v>
      </c>
      <c r="AI672" s="36">
        <v>1251</v>
      </c>
      <c r="AJ672" s="36">
        <v>0</v>
      </c>
      <c r="AK672" s="36">
        <v>4217337</v>
      </c>
      <c r="AL672" s="36">
        <v>0</v>
      </c>
      <c r="AM672" s="36">
        <v>0</v>
      </c>
      <c r="AN672" s="36">
        <v>0</v>
      </c>
      <c r="AO672" s="36">
        <v>0</v>
      </c>
      <c r="AP672" s="36">
        <v>0</v>
      </c>
      <c r="AQ672" s="36">
        <v>0</v>
      </c>
      <c r="AR672" s="36">
        <v>0</v>
      </c>
      <c r="AS672" s="36">
        <v>0</v>
      </c>
      <c r="AT672" s="36">
        <v>83775</v>
      </c>
      <c r="AU672" s="36">
        <v>0</v>
      </c>
      <c r="AV672" s="36">
        <v>0</v>
      </c>
      <c r="AW672" s="36">
        <v>0</v>
      </c>
      <c r="AX672" s="36">
        <v>0</v>
      </c>
      <c r="AY672" s="36">
        <v>111290</v>
      </c>
      <c r="AZ672" s="36">
        <v>677316</v>
      </c>
      <c r="BA672" s="36">
        <v>0</v>
      </c>
      <c r="BB672" s="36">
        <v>0</v>
      </c>
      <c r="BC672" s="36">
        <v>0</v>
      </c>
      <c r="BD672" s="36">
        <v>0</v>
      </c>
      <c r="BE672" s="36">
        <v>0</v>
      </c>
      <c r="BF672" s="36">
        <v>0</v>
      </c>
      <c r="BG672" s="36">
        <v>0</v>
      </c>
      <c r="BH672" s="36">
        <v>0</v>
      </c>
      <c r="BI672" s="36">
        <v>0</v>
      </c>
      <c r="BJ672" s="36">
        <v>0</v>
      </c>
      <c r="BK672" s="36">
        <v>0</v>
      </c>
      <c r="BL672" s="36">
        <v>0</v>
      </c>
      <c r="BM672" s="36">
        <v>0</v>
      </c>
      <c r="BN672" s="36">
        <v>0</v>
      </c>
      <c r="BO672" s="36">
        <v>0</v>
      </c>
      <c r="BP672" s="36">
        <v>0</v>
      </c>
      <c r="BQ672" s="36">
        <v>0</v>
      </c>
      <c r="BR672" s="36">
        <v>0</v>
      </c>
      <c r="BS672" s="36">
        <v>0</v>
      </c>
      <c r="BT672" s="36">
        <v>0</v>
      </c>
      <c r="BU672" s="36">
        <v>0</v>
      </c>
      <c r="BV672" s="36">
        <v>0</v>
      </c>
      <c r="BW672" s="36">
        <v>0</v>
      </c>
      <c r="BX672" s="36">
        <v>0</v>
      </c>
      <c r="BY672" s="36">
        <v>0</v>
      </c>
      <c r="BZ672" s="36">
        <v>0</v>
      </c>
      <c r="CA672" s="36">
        <v>0</v>
      </c>
      <c r="CB672" s="36">
        <v>0</v>
      </c>
      <c r="CC672" s="36">
        <v>0</v>
      </c>
      <c r="CD672" s="36">
        <v>4378294</v>
      </c>
      <c r="CE672" s="36">
        <v>5210170</v>
      </c>
      <c r="CF672" s="36">
        <v>0</v>
      </c>
      <c r="CG672" s="36">
        <v>831876</v>
      </c>
      <c r="CH672" s="36">
        <v>0</v>
      </c>
      <c r="CI672" s="36">
        <v>0</v>
      </c>
      <c r="CJ672" s="36">
        <v>0</v>
      </c>
      <c r="CK672" s="36">
        <v>0</v>
      </c>
      <c r="CL672" s="36">
        <v>831876</v>
      </c>
      <c r="CM672" s="36">
        <v>-5210170</v>
      </c>
      <c r="CN672" s="36">
        <v>0</v>
      </c>
      <c r="CO672" s="36">
        <v>0</v>
      </c>
      <c r="CP672" s="36">
        <v>0</v>
      </c>
      <c r="CQ672" s="36">
        <v>0</v>
      </c>
      <c r="CR672" s="36">
        <v>0</v>
      </c>
      <c r="CS672" s="36">
        <v>0</v>
      </c>
      <c r="CT672" s="36">
        <v>0</v>
      </c>
      <c r="CU672" s="36">
        <v>0</v>
      </c>
      <c r="CV672" s="36">
        <v>0</v>
      </c>
      <c r="CW672" s="36">
        <v>0</v>
      </c>
      <c r="CX672" s="36">
        <v>0</v>
      </c>
      <c r="CY672" s="36">
        <v>0</v>
      </c>
      <c r="CZ672" s="36">
        <v>0</v>
      </c>
      <c r="DA672" s="36">
        <v>0</v>
      </c>
      <c r="DB672" s="36">
        <v>0</v>
      </c>
      <c r="DC672" s="36">
        <v>0</v>
      </c>
      <c r="DD672" s="36">
        <v>0</v>
      </c>
      <c r="DE672" s="36">
        <v>-5210170</v>
      </c>
      <c r="DF672" s="36">
        <v>0</v>
      </c>
      <c r="DG672" s="36">
        <v>0</v>
      </c>
      <c r="DH672" s="36">
        <v>0</v>
      </c>
      <c r="DI672" s="36">
        <v>0</v>
      </c>
      <c r="DJ672" s="36">
        <v>0</v>
      </c>
      <c r="DK672" s="36">
        <v>0</v>
      </c>
      <c r="DL672" s="36">
        <v>0</v>
      </c>
      <c r="DM672" s="36">
        <v>0</v>
      </c>
      <c r="DN672" s="36">
        <v>0</v>
      </c>
      <c r="DO672" s="36">
        <v>0</v>
      </c>
      <c r="DP672" s="36">
        <v>0</v>
      </c>
      <c r="DQ672" s="36">
        <v>0</v>
      </c>
      <c r="DR672" s="36">
        <v>0</v>
      </c>
      <c r="DS672" s="36">
        <v>0</v>
      </c>
      <c r="DT672" s="36">
        <v>0</v>
      </c>
      <c r="DU672" s="36">
        <v>0</v>
      </c>
      <c r="DV672" s="36">
        <v>0</v>
      </c>
      <c r="DW672" s="36">
        <v>0</v>
      </c>
      <c r="DX672" s="36">
        <v>0</v>
      </c>
      <c r="DY672" s="36">
        <v>0</v>
      </c>
      <c r="DZ672" s="36">
        <v>0</v>
      </c>
      <c r="EA672" s="36">
        <v>0</v>
      </c>
      <c r="EB672" s="36">
        <v>0</v>
      </c>
      <c r="EC672" s="36">
        <v>0</v>
      </c>
      <c r="ED672" s="36">
        <v>0</v>
      </c>
      <c r="EE672" s="36">
        <v>0</v>
      </c>
      <c r="EF672" s="36">
        <v>0</v>
      </c>
      <c r="EG672" s="36">
        <v>0</v>
      </c>
      <c r="EH672" s="36">
        <v>0</v>
      </c>
      <c r="EI672" s="36">
        <v>0</v>
      </c>
      <c r="EJ672" s="36">
        <v>0</v>
      </c>
      <c r="EK672" s="36">
        <v>0</v>
      </c>
      <c r="EL672" s="36">
        <v>0</v>
      </c>
      <c r="EM672" s="36">
        <v>0</v>
      </c>
      <c r="EN672" s="36">
        <v>0</v>
      </c>
      <c r="EO672" s="36">
        <v>0</v>
      </c>
      <c r="EP672" s="36">
        <v>0</v>
      </c>
      <c r="EQ672" s="36">
        <v>0</v>
      </c>
      <c r="ER672" s="36">
        <v>0</v>
      </c>
      <c r="ES672" s="36">
        <v>0</v>
      </c>
      <c r="ET672" s="36">
        <v>0</v>
      </c>
      <c r="EU672" s="36">
        <v>0</v>
      </c>
      <c r="EV672" s="36">
        <v>0</v>
      </c>
      <c r="EW672" s="36">
        <v>0</v>
      </c>
      <c r="EX672" s="36">
        <v>0</v>
      </c>
      <c r="EY672" s="36">
        <v>0</v>
      </c>
      <c r="EZ672" s="36">
        <v>0</v>
      </c>
      <c r="FA672" s="36">
        <v>0</v>
      </c>
      <c r="FB672" s="36">
        <v>0</v>
      </c>
      <c r="FC672" s="36">
        <v>0</v>
      </c>
      <c r="FD672" s="36">
        <v>0</v>
      </c>
      <c r="FE672" s="36">
        <v>0</v>
      </c>
      <c r="FF672" s="36">
        <v>0</v>
      </c>
      <c r="FG672" s="36">
        <v>0</v>
      </c>
      <c r="FH672" s="36">
        <v>0</v>
      </c>
      <c r="FI672" s="36">
        <v>0</v>
      </c>
      <c r="FJ672" s="36">
        <v>0</v>
      </c>
      <c r="FK672" s="36">
        <v>0</v>
      </c>
      <c r="FL672" s="36">
        <v>0</v>
      </c>
      <c r="FM672" s="36">
        <v>0</v>
      </c>
      <c r="FN672" s="36">
        <v>0</v>
      </c>
      <c r="FO672" s="36">
        <v>0</v>
      </c>
      <c r="FP672" s="36">
        <v>0</v>
      </c>
      <c r="FQ672" s="36">
        <v>831876</v>
      </c>
      <c r="FR672" s="36">
        <v>0</v>
      </c>
      <c r="FS672" s="37"/>
      <c r="FT672" s="39">
        <f t="shared" si="327"/>
        <v>100169</v>
      </c>
      <c r="FU672" s="39">
        <f t="shared" si="328"/>
        <v>1051</v>
      </c>
      <c r="FV672" s="39">
        <f t="shared" si="329"/>
        <v>0</v>
      </c>
      <c r="FW672" s="39">
        <f t="shared" si="330"/>
        <v>3543981</v>
      </c>
      <c r="FX672" s="39">
        <f t="shared" si="331"/>
        <v>0</v>
      </c>
      <c r="FY672" s="39">
        <f t="shared" si="332"/>
        <v>70399</v>
      </c>
      <c r="FZ672" s="39">
        <f t="shared" si="333"/>
        <v>0</v>
      </c>
      <c r="GA672" s="39">
        <f t="shared" si="334"/>
        <v>93521</v>
      </c>
      <c r="GB672" s="39">
        <f t="shared" si="335"/>
        <v>569173</v>
      </c>
      <c r="GC672" s="39">
        <f t="shared" si="336"/>
        <v>0</v>
      </c>
      <c r="GD672" s="39">
        <f t="shared" si="337"/>
        <v>0</v>
      </c>
      <c r="GE672" s="39">
        <f t="shared" si="338"/>
        <v>0</v>
      </c>
      <c r="GF672" s="39">
        <f t="shared" si="325"/>
        <v>0</v>
      </c>
      <c r="GG672" s="39"/>
      <c r="GH672" s="39">
        <f t="shared" si="339"/>
        <v>0</v>
      </c>
      <c r="GI672" s="39">
        <f t="shared" si="340"/>
        <v>0</v>
      </c>
      <c r="GJ672" s="39">
        <f t="shared" si="326"/>
        <v>4378294</v>
      </c>
      <c r="GK672" s="39"/>
      <c r="GL672" s="39">
        <f t="shared" si="341"/>
        <v>0</v>
      </c>
      <c r="GM672" s="39"/>
      <c r="GN672" s="39">
        <f t="shared" si="346"/>
        <v>0</v>
      </c>
      <c r="GO672" s="40">
        <f t="shared" si="342"/>
        <v>831876</v>
      </c>
      <c r="GP672" s="40">
        <f t="shared" si="343"/>
        <v>5210170</v>
      </c>
      <c r="GQ672" s="40">
        <f t="shared" si="344"/>
        <v>5210170</v>
      </c>
      <c r="GR672" s="39" t="str">
        <f>IFERROR(VLOOKUP(CONCATENATE(C672,R672,S672),'Clientes Afectados'!$L$4:$M$249,2,0),"NO")</f>
        <v>NO</v>
      </c>
      <c r="GS672" s="64">
        <f t="shared" si="345"/>
        <v>30</v>
      </c>
      <c r="GT672" s="39" t="e">
        <f>+IF(GS672&gt;#REF!,"SI","NO")</f>
        <v>#REF!</v>
      </c>
    </row>
    <row r="673" spans="1:202" x14ac:dyDescent="0.25">
      <c r="A673" s="35">
        <v>42583</v>
      </c>
      <c r="B673" s="36">
        <v>1594986</v>
      </c>
      <c r="C673" s="36">
        <v>574634</v>
      </c>
      <c r="D673" s="36">
        <v>574634</v>
      </c>
      <c r="E673" s="37" t="s">
        <v>347</v>
      </c>
      <c r="F673" s="37" t="s">
        <v>229</v>
      </c>
      <c r="G673" s="37" t="s">
        <v>322</v>
      </c>
      <c r="H673" s="85" t="s">
        <v>231</v>
      </c>
      <c r="I673" s="37" t="s">
        <v>310</v>
      </c>
      <c r="J673" s="37" t="s">
        <v>233</v>
      </c>
      <c r="K673" s="37" t="s">
        <v>234</v>
      </c>
      <c r="L673" s="37" t="s">
        <v>235</v>
      </c>
      <c r="M673" s="37" t="s">
        <v>323</v>
      </c>
      <c r="N673" s="37" t="s">
        <v>324</v>
      </c>
      <c r="O673" s="37" t="s">
        <v>324</v>
      </c>
      <c r="P673" s="37" t="s">
        <v>239</v>
      </c>
      <c r="Q673" s="37" t="s">
        <v>240</v>
      </c>
      <c r="R673" s="38">
        <v>42556</v>
      </c>
      <c r="S673" s="38">
        <v>42586</v>
      </c>
      <c r="T673" s="38">
        <v>42587</v>
      </c>
      <c r="U673" s="36">
        <v>180455948</v>
      </c>
      <c r="V673" s="36">
        <v>69275</v>
      </c>
      <c r="W673" s="36">
        <v>0</v>
      </c>
      <c r="X673" s="36">
        <v>10815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128</v>
      </c>
      <c r="AE673" s="36">
        <v>216</v>
      </c>
      <c r="AF673" s="36">
        <v>127</v>
      </c>
      <c r="AG673" s="36">
        <v>127</v>
      </c>
      <c r="AH673" s="36">
        <v>119201</v>
      </c>
      <c r="AI673" s="36">
        <v>1251</v>
      </c>
      <c r="AJ673" s="36">
        <v>0</v>
      </c>
      <c r="AK673" s="36">
        <v>5158486</v>
      </c>
      <c r="AL673" s="36">
        <v>0</v>
      </c>
      <c r="AM673" s="36">
        <v>0</v>
      </c>
      <c r="AN673" s="36">
        <v>0</v>
      </c>
      <c r="AO673" s="36">
        <v>0</v>
      </c>
      <c r="AP673" s="36">
        <v>0</v>
      </c>
      <c r="AQ673" s="36">
        <v>0</v>
      </c>
      <c r="AR673" s="36">
        <v>0</v>
      </c>
      <c r="AS673" s="36">
        <v>0</v>
      </c>
      <c r="AT673" s="36">
        <v>102470</v>
      </c>
      <c r="AU673" s="36">
        <v>0</v>
      </c>
      <c r="AV673" s="36">
        <v>0</v>
      </c>
      <c r="AW673" s="36">
        <v>0</v>
      </c>
      <c r="AX673" s="36">
        <v>0</v>
      </c>
      <c r="AY673" s="36">
        <v>133486</v>
      </c>
      <c r="AZ673" s="36">
        <v>735207</v>
      </c>
      <c r="BA673" s="36">
        <v>0</v>
      </c>
      <c r="BB673" s="36">
        <v>0</v>
      </c>
      <c r="BC673" s="36">
        <v>0</v>
      </c>
      <c r="BD673" s="36">
        <v>0</v>
      </c>
      <c r="BE673" s="36">
        <v>0</v>
      </c>
      <c r="BF673" s="36">
        <v>0</v>
      </c>
      <c r="BG673" s="36">
        <v>0</v>
      </c>
      <c r="BH673" s="36">
        <v>0</v>
      </c>
      <c r="BI673" s="36">
        <v>0</v>
      </c>
      <c r="BJ673" s="36">
        <v>0</v>
      </c>
      <c r="BK673" s="36">
        <v>0</v>
      </c>
      <c r="BL673" s="36">
        <v>0</v>
      </c>
      <c r="BM673" s="36">
        <v>0</v>
      </c>
      <c r="BN673" s="36">
        <v>0</v>
      </c>
      <c r="BO673" s="36">
        <v>0</v>
      </c>
      <c r="BP673" s="36">
        <v>0</v>
      </c>
      <c r="BQ673" s="36">
        <v>0</v>
      </c>
      <c r="BR673" s="36">
        <v>0</v>
      </c>
      <c r="BS673" s="36">
        <v>0</v>
      </c>
      <c r="BT673" s="36">
        <v>0</v>
      </c>
      <c r="BU673" s="36">
        <v>0</v>
      </c>
      <c r="BV673" s="36">
        <v>0</v>
      </c>
      <c r="BW673" s="36">
        <v>0</v>
      </c>
      <c r="BX673" s="36">
        <v>0</v>
      </c>
      <c r="BY673" s="36">
        <v>0</v>
      </c>
      <c r="BZ673" s="36">
        <v>0</v>
      </c>
      <c r="CA673" s="36">
        <v>0</v>
      </c>
      <c r="CB673" s="36">
        <v>0</v>
      </c>
      <c r="CC673" s="36">
        <v>0</v>
      </c>
      <c r="CD673" s="36">
        <v>5252185</v>
      </c>
      <c r="CE673" s="36">
        <v>6250100</v>
      </c>
      <c r="CF673" s="36">
        <v>0</v>
      </c>
      <c r="CG673" s="36">
        <v>997915</v>
      </c>
      <c r="CH673" s="36">
        <v>0</v>
      </c>
      <c r="CI673" s="36">
        <v>0</v>
      </c>
      <c r="CJ673" s="36">
        <v>0</v>
      </c>
      <c r="CK673" s="36">
        <v>0</v>
      </c>
      <c r="CL673" s="36">
        <v>997915</v>
      </c>
      <c r="CM673" s="36">
        <v>-6250100</v>
      </c>
      <c r="CN673" s="36">
        <v>0</v>
      </c>
      <c r="CO673" s="36">
        <v>0</v>
      </c>
      <c r="CP673" s="36">
        <v>0</v>
      </c>
      <c r="CQ673" s="36">
        <v>0</v>
      </c>
      <c r="CR673" s="36">
        <v>0</v>
      </c>
      <c r="CS673" s="36">
        <v>0</v>
      </c>
      <c r="CT673" s="36">
        <v>0</v>
      </c>
      <c r="CU673" s="36">
        <v>0</v>
      </c>
      <c r="CV673" s="36">
        <v>0</v>
      </c>
      <c r="CW673" s="36">
        <v>0</v>
      </c>
      <c r="CX673" s="36">
        <v>0</v>
      </c>
      <c r="CY673" s="36">
        <v>0</v>
      </c>
      <c r="CZ673" s="36">
        <v>0</v>
      </c>
      <c r="DA673" s="36">
        <v>0</v>
      </c>
      <c r="DB673" s="36">
        <v>0</v>
      </c>
      <c r="DC673" s="36">
        <v>0</v>
      </c>
      <c r="DD673" s="36">
        <v>0</v>
      </c>
      <c r="DE673" s="36">
        <v>-6250100</v>
      </c>
      <c r="DF673" s="36">
        <v>0</v>
      </c>
      <c r="DG673" s="36">
        <v>0</v>
      </c>
      <c r="DH673" s="36">
        <v>0</v>
      </c>
      <c r="DI673" s="36">
        <v>0</v>
      </c>
      <c r="DJ673" s="36">
        <v>0</v>
      </c>
      <c r="DK673" s="36">
        <v>0</v>
      </c>
      <c r="DL673" s="36">
        <v>0</v>
      </c>
      <c r="DM673" s="36">
        <v>0</v>
      </c>
      <c r="DN673" s="36">
        <v>0</v>
      </c>
      <c r="DO673" s="36">
        <v>0</v>
      </c>
      <c r="DP673" s="36">
        <v>0</v>
      </c>
      <c r="DQ673" s="36">
        <v>0</v>
      </c>
      <c r="DR673" s="36">
        <v>0</v>
      </c>
      <c r="DS673" s="36">
        <v>0</v>
      </c>
      <c r="DT673" s="36">
        <v>0</v>
      </c>
      <c r="DU673" s="36">
        <v>0</v>
      </c>
      <c r="DV673" s="36">
        <v>0</v>
      </c>
      <c r="DW673" s="36">
        <v>0</v>
      </c>
      <c r="DX673" s="36">
        <v>0</v>
      </c>
      <c r="DY673" s="36">
        <v>0</v>
      </c>
      <c r="DZ673" s="36">
        <v>0</v>
      </c>
      <c r="EA673" s="36">
        <v>0</v>
      </c>
      <c r="EB673" s="36">
        <v>0</v>
      </c>
      <c r="EC673" s="36">
        <v>0</v>
      </c>
      <c r="ED673" s="36">
        <v>0</v>
      </c>
      <c r="EE673" s="36">
        <v>0</v>
      </c>
      <c r="EF673" s="36">
        <v>0</v>
      </c>
      <c r="EG673" s="36">
        <v>0</v>
      </c>
      <c r="EH673" s="36">
        <v>0</v>
      </c>
      <c r="EI673" s="36">
        <v>0</v>
      </c>
      <c r="EJ673" s="36">
        <v>0</v>
      </c>
      <c r="EK673" s="36">
        <v>0</v>
      </c>
      <c r="EL673" s="36">
        <v>0</v>
      </c>
      <c r="EM673" s="36">
        <v>0</v>
      </c>
      <c r="EN673" s="36">
        <v>0</v>
      </c>
      <c r="EO673" s="36">
        <v>0</v>
      </c>
      <c r="EP673" s="36">
        <v>0</v>
      </c>
      <c r="EQ673" s="36">
        <v>0</v>
      </c>
      <c r="ER673" s="36">
        <v>0</v>
      </c>
      <c r="ES673" s="36">
        <v>0</v>
      </c>
      <c r="ET673" s="36">
        <v>0</v>
      </c>
      <c r="EU673" s="36">
        <v>0</v>
      </c>
      <c r="EV673" s="36">
        <v>0</v>
      </c>
      <c r="EW673" s="36">
        <v>0</v>
      </c>
      <c r="EX673" s="36">
        <v>0</v>
      </c>
      <c r="EY673" s="36">
        <v>0</v>
      </c>
      <c r="EZ673" s="36">
        <v>0</v>
      </c>
      <c r="FA673" s="36">
        <v>0</v>
      </c>
      <c r="FB673" s="36">
        <v>0</v>
      </c>
      <c r="FC673" s="36">
        <v>0</v>
      </c>
      <c r="FD673" s="36">
        <v>0</v>
      </c>
      <c r="FE673" s="36">
        <v>0</v>
      </c>
      <c r="FF673" s="36">
        <v>0</v>
      </c>
      <c r="FG673" s="36">
        <v>0</v>
      </c>
      <c r="FH673" s="36">
        <v>0</v>
      </c>
      <c r="FI673" s="36">
        <v>0</v>
      </c>
      <c r="FJ673" s="36">
        <v>0</v>
      </c>
      <c r="FK673" s="36">
        <v>0</v>
      </c>
      <c r="FL673" s="36">
        <v>0</v>
      </c>
      <c r="FM673" s="36">
        <v>0</v>
      </c>
      <c r="FN673" s="36">
        <v>0</v>
      </c>
      <c r="FO673" s="36">
        <v>0</v>
      </c>
      <c r="FP673" s="36">
        <v>0</v>
      </c>
      <c r="FQ673" s="36">
        <v>997915</v>
      </c>
      <c r="FR673" s="36">
        <v>0</v>
      </c>
      <c r="FS673" s="37"/>
      <c r="FT673" s="39">
        <f t="shared" si="327"/>
        <v>100169</v>
      </c>
      <c r="FU673" s="39">
        <f t="shared" si="328"/>
        <v>1051</v>
      </c>
      <c r="FV673" s="39">
        <f t="shared" si="329"/>
        <v>0</v>
      </c>
      <c r="FW673" s="39">
        <f t="shared" si="330"/>
        <v>4334862</v>
      </c>
      <c r="FX673" s="39">
        <f t="shared" si="331"/>
        <v>0</v>
      </c>
      <c r="FY673" s="39">
        <f t="shared" si="332"/>
        <v>86109</v>
      </c>
      <c r="FZ673" s="39">
        <f t="shared" si="333"/>
        <v>0</v>
      </c>
      <c r="GA673" s="39">
        <f t="shared" si="334"/>
        <v>112173</v>
      </c>
      <c r="GB673" s="39">
        <f t="shared" si="335"/>
        <v>617821</v>
      </c>
      <c r="GC673" s="39">
        <f t="shared" si="336"/>
        <v>0</v>
      </c>
      <c r="GD673" s="39">
        <f t="shared" si="337"/>
        <v>0</v>
      </c>
      <c r="GE673" s="39">
        <f t="shared" si="338"/>
        <v>0</v>
      </c>
      <c r="GF673" s="39">
        <f t="shared" si="325"/>
        <v>0</v>
      </c>
      <c r="GG673" s="39"/>
      <c r="GH673" s="39">
        <f t="shared" si="339"/>
        <v>0</v>
      </c>
      <c r="GI673" s="39">
        <f t="shared" si="340"/>
        <v>0</v>
      </c>
      <c r="GJ673" s="39">
        <f t="shared" si="326"/>
        <v>5252185</v>
      </c>
      <c r="GK673" s="39"/>
      <c r="GL673" s="39">
        <f t="shared" si="341"/>
        <v>0</v>
      </c>
      <c r="GM673" s="39"/>
      <c r="GN673" s="39">
        <f t="shared" si="346"/>
        <v>0</v>
      </c>
      <c r="GO673" s="40">
        <f t="shared" si="342"/>
        <v>997915</v>
      </c>
      <c r="GP673" s="40">
        <f t="shared" si="343"/>
        <v>6250100</v>
      </c>
      <c r="GQ673" s="40">
        <f t="shared" si="344"/>
        <v>6250100</v>
      </c>
      <c r="GR673" s="39" t="str">
        <f>IFERROR(VLOOKUP(CONCATENATE(C673,R673,S673),'Clientes Afectados'!$L$4:$M$249,2,0),"NO")</f>
        <v>NO</v>
      </c>
      <c r="GS673" s="64">
        <f t="shared" si="345"/>
        <v>30</v>
      </c>
      <c r="GT673" s="39" t="e">
        <f>+IF(GS673&gt;#REF!,"SI","NO")</f>
        <v>#REF!</v>
      </c>
    </row>
    <row r="674" spans="1:202" x14ac:dyDescent="0.25">
      <c r="A674" s="35">
        <v>42583</v>
      </c>
      <c r="B674" s="36">
        <v>1594986</v>
      </c>
      <c r="C674" s="36">
        <v>916308</v>
      </c>
      <c r="D674" s="36">
        <v>916308</v>
      </c>
      <c r="E674" s="37" t="s">
        <v>260</v>
      </c>
      <c r="F674" s="37" t="s">
        <v>229</v>
      </c>
      <c r="G674" s="37" t="s">
        <v>261</v>
      </c>
      <c r="H674" s="85" t="s">
        <v>231</v>
      </c>
      <c r="I674" s="37" t="s">
        <v>310</v>
      </c>
      <c r="J674" s="37" t="s">
        <v>233</v>
      </c>
      <c r="K674" s="37" t="s">
        <v>234</v>
      </c>
      <c r="L674" s="37" t="s">
        <v>235</v>
      </c>
      <c r="M674" s="37" t="s">
        <v>264</v>
      </c>
      <c r="N674" s="37" t="s">
        <v>236</v>
      </c>
      <c r="O674" s="37" t="s">
        <v>236</v>
      </c>
      <c r="P674" s="37" t="s">
        <v>239</v>
      </c>
      <c r="Q674" s="37" t="s">
        <v>240</v>
      </c>
      <c r="R674" s="38">
        <v>42556</v>
      </c>
      <c r="S674" s="38">
        <v>42586</v>
      </c>
      <c r="T674" s="38">
        <v>42587</v>
      </c>
      <c r="U674" s="36">
        <v>180455948</v>
      </c>
      <c r="V674" s="36">
        <v>42517</v>
      </c>
      <c r="W674" s="36">
        <v>0</v>
      </c>
      <c r="X674" s="36">
        <v>20466</v>
      </c>
      <c r="Y674" s="36">
        <v>0</v>
      </c>
      <c r="Z674" s="36">
        <v>0</v>
      </c>
      <c r="AA674" s="36">
        <v>0</v>
      </c>
      <c r="AB674" s="36">
        <v>0</v>
      </c>
      <c r="AC674" s="36">
        <v>0</v>
      </c>
      <c r="AD674" s="36">
        <v>71</v>
      </c>
      <c r="AE674" s="36">
        <v>72</v>
      </c>
      <c r="AF674" s="36">
        <v>71</v>
      </c>
      <c r="AG674" s="36">
        <v>71</v>
      </c>
      <c r="AH674" s="36">
        <v>81557</v>
      </c>
      <c r="AI674" s="36">
        <v>1251</v>
      </c>
      <c r="AJ674" s="36">
        <v>0</v>
      </c>
      <c r="AK674" s="36">
        <v>3165982</v>
      </c>
      <c r="AL674" s="36">
        <v>0</v>
      </c>
      <c r="AM674" s="36">
        <v>0</v>
      </c>
      <c r="AN674" s="36">
        <v>0</v>
      </c>
      <c r="AO674" s="36">
        <v>0</v>
      </c>
      <c r="AP674" s="36">
        <v>0</v>
      </c>
      <c r="AQ674" s="36">
        <v>0</v>
      </c>
      <c r="AR674" s="36">
        <v>0</v>
      </c>
      <c r="AS674" s="36">
        <v>0</v>
      </c>
      <c r="AT674" s="36">
        <v>62890</v>
      </c>
      <c r="AU674" s="36">
        <v>0</v>
      </c>
      <c r="AV674" s="36">
        <v>0</v>
      </c>
      <c r="AW674" s="36">
        <v>0</v>
      </c>
      <c r="AX674" s="36">
        <v>0</v>
      </c>
      <c r="AY674" s="36">
        <v>44701</v>
      </c>
      <c r="AZ674" s="36">
        <v>411021</v>
      </c>
      <c r="BA674" s="36">
        <v>108651</v>
      </c>
      <c r="BB674" s="36">
        <v>0</v>
      </c>
      <c r="BC674" s="36">
        <v>0</v>
      </c>
      <c r="BD674" s="36">
        <v>0</v>
      </c>
      <c r="BE674" s="36">
        <v>0</v>
      </c>
      <c r="BF674" s="36">
        <v>0</v>
      </c>
      <c r="BG674" s="36">
        <v>0</v>
      </c>
      <c r="BH674" s="36">
        <v>0</v>
      </c>
      <c r="BI674" s="36">
        <v>0</v>
      </c>
      <c r="BJ674" s="36">
        <v>0</v>
      </c>
      <c r="BK674" s="36">
        <v>0</v>
      </c>
      <c r="BL674" s="36">
        <v>0</v>
      </c>
      <c r="BM674" s="36">
        <v>0</v>
      </c>
      <c r="BN674" s="36">
        <v>0</v>
      </c>
      <c r="BO674" s="36">
        <v>0</v>
      </c>
      <c r="BP674" s="36">
        <v>0</v>
      </c>
      <c r="BQ674" s="36">
        <v>0</v>
      </c>
      <c r="BR674" s="36">
        <v>0</v>
      </c>
      <c r="BS674" s="36">
        <v>0</v>
      </c>
      <c r="BT674" s="36">
        <v>0</v>
      </c>
      <c r="BU674" s="36">
        <v>0</v>
      </c>
      <c r="BV674" s="36">
        <v>0</v>
      </c>
      <c r="BW674" s="36">
        <v>0</v>
      </c>
      <c r="BX674" s="36">
        <v>0</v>
      </c>
      <c r="BY674" s="36">
        <v>0</v>
      </c>
      <c r="BZ674" s="36">
        <v>0</v>
      </c>
      <c r="CA674" s="36">
        <v>0</v>
      </c>
      <c r="CB674" s="36">
        <v>0</v>
      </c>
      <c r="CC674" s="36">
        <v>0</v>
      </c>
      <c r="CD674" s="36">
        <v>3257187</v>
      </c>
      <c r="CE674" s="36">
        <v>3876053</v>
      </c>
      <c r="CF674" s="36">
        <v>0</v>
      </c>
      <c r="CG674" s="36">
        <v>618866</v>
      </c>
      <c r="CH674" s="36">
        <v>0</v>
      </c>
      <c r="CI674" s="36">
        <v>0</v>
      </c>
      <c r="CJ674" s="36">
        <v>0</v>
      </c>
      <c r="CK674" s="36">
        <v>0</v>
      </c>
      <c r="CL674" s="36">
        <v>618866</v>
      </c>
      <c r="CM674" s="36">
        <v>-3876053</v>
      </c>
      <c r="CN674" s="36">
        <v>0</v>
      </c>
      <c r="CO674" s="36">
        <v>0</v>
      </c>
      <c r="CP674" s="36">
        <v>0</v>
      </c>
      <c r="CQ674" s="36">
        <v>0</v>
      </c>
      <c r="CR674" s="36">
        <v>0</v>
      </c>
      <c r="CS674" s="36">
        <v>0</v>
      </c>
      <c r="CT674" s="36">
        <v>0</v>
      </c>
      <c r="CU674" s="36">
        <v>0</v>
      </c>
      <c r="CV674" s="36">
        <v>0</v>
      </c>
      <c r="CW674" s="36">
        <v>0</v>
      </c>
      <c r="CX674" s="36">
        <v>0</v>
      </c>
      <c r="CY674" s="36">
        <v>0</v>
      </c>
      <c r="CZ674" s="36">
        <v>0</v>
      </c>
      <c r="DA674" s="36">
        <v>0</v>
      </c>
      <c r="DB674" s="36">
        <v>0</v>
      </c>
      <c r="DC674" s="36">
        <v>0</v>
      </c>
      <c r="DD674" s="36">
        <v>0</v>
      </c>
      <c r="DE674" s="36">
        <v>-3876053</v>
      </c>
      <c r="DF674" s="36">
        <v>0</v>
      </c>
      <c r="DG674" s="36">
        <v>0</v>
      </c>
      <c r="DH674" s="36">
        <v>0</v>
      </c>
      <c r="DI674" s="36">
        <v>0</v>
      </c>
      <c r="DJ674" s="36">
        <v>0</v>
      </c>
      <c r="DK674" s="36">
        <v>0</v>
      </c>
      <c r="DL674" s="36">
        <v>0</v>
      </c>
      <c r="DM674" s="36">
        <v>0</v>
      </c>
      <c r="DN674" s="36">
        <v>0</v>
      </c>
      <c r="DO674" s="36">
        <v>0</v>
      </c>
      <c r="DP674" s="36">
        <v>0</v>
      </c>
      <c r="DQ674" s="36">
        <v>0</v>
      </c>
      <c r="DR674" s="36">
        <v>0</v>
      </c>
      <c r="DS674" s="36">
        <v>0</v>
      </c>
      <c r="DT674" s="36">
        <v>0</v>
      </c>
      <c r="DU674" s="36">
        <v>0</v>
      </c>
      <c r="DV674" s="36">
        <v>0</v>
      </c>
      <c r="DW674" s="36">
        <v>0</v>
      </c>
      <c r="DX674" s="36">
        <v>0</v>
      </c>
      <c r="DY674" s="36">
        <v>0</v>
      </c>
      <c r="DZ674" s="36">
        <v>0</v>
      </c>
      <c r="EA674" s="36">
        <v>0</v>
      </c>
      <c r="EB674" s="36">
        <v>0</v>
      </c>
      <c r="EC674" s="36">
        <v>0</v>
      </c>
      <c r="ED674" s="36">
        <v>0</v>
      </c>
      <c r="EE674" s="36">
        <v>0</v>
      </c>
      <c r="EF674" s="36">
        <v>0</v>
      </c>
      <c r="EG674" s="36">
        <v>0</v>
      </c>
      <c r="EH674" s="36">
        <v>0</v>
      </c>
      <c r="EI674" s="36">
        <v>0</v>
      </c>
      <c r="EJ674" s="36">
        <v>0</v>
      </c>
      <c r="EK674" s="36">
        <v>0</v>
      </c>
      <c r="EL674" s="36">
        <v>0</v>
      </c>
      <c r="EM674" s="36">
        <v>0</v>
      </c>
      <c r="EN674" s="36">
        <v>0</v>
      </c>
      <c r="EO674" s="36">
        <v>0</v>
      </c>
      <c r="EP674" s="36">
        <v>0</v>
      </c>
      <c r="EQ674" s="36">
        <v>0</v>
      </c>
      <c r="ER674" s="36">
        <v>0</v>
      </c>
      <c r="ES674" s="36">
        <v>0</v>
      </c>
      <c r="ET674" s="36">
        <v>0</v>
      </c>
      <c r="EU674" s="36">
        <v>0</v>
      </c>
      <c r="EV674" s="36">
        <v>0</v>
      </c>
      <c r="EW674" s="36">
        <v>0</v>
      </c>
      <c r="EX674" s="36">
        <v>0</v>
      </c>
      <c r="EY674" s="36">
        <v>0</v>
      </c>
      <c r="EZ674" s="36">
        <v>0</v>
      </c>
      <c r="FA674" s="36">
        <v>0</v>
      </c>
      <c r="FB674" s="36">
        <v>0</v>
      </c>
      <c r="FC674" s="36">
        <v>0</v>
      </c>
      <c r="FD674" s="36">
        <v>0</v>
      </c>
      <c r="FE674" s="36">
        <v>0</v>
      </c>
      <c r="FF674" s="36">
        <v>0</v>
      </c>
      <c r="FG674" s="36">
        <v>0</v>
      </c>
      <c r="FH674" s="36">
        <v>0</v>
      </c>
      <c r="FI674" s="36">
        <v>0</v>
      </c>
      <c r="FJ674" s="36">
        <v>0</v>
      </c>
      <c r="FK674" s="36">
        <v>0</v>
      </c>
      <c r="FL674" s="36">
        <v>0</v>
      </c>
      <c r="FM674" s="36">
        <v>0</v>
      </c>
      <c r="FN674" s="36">
        <v>0</v>
      </c>
      <c r="FO674" s="36">
        <v>0</v>
      </c>
      <c r="FP674" s="36">
        <v>0</v>
      </c>
      <c r="FQ674" s="36">
        <v>618866</v>
      </c>
      <c r="FR674" s="36">
        <v>0</v>
      </c>
      <c r="FS674" s="37"/>
      <c r="FT674" s="39">
        <f t="shared" si="327"/>
        <v>68535</v>
      </c>
      <c r="FU674" s="39">
        <f t="shared" si="328"/>
        <v>1051</v>
      </c>
      <c r="FV674" s="39">
        <f t="shared" si="329"/>
        <v>0</v>
      </c>
      <c r="FW674" s="39">
        <f t="shared" si="330"/>
        <v>2660489</v>
      </c>
      <c r="FX674" s="39">
        <f t="shared" si="331"/>
        <v>0</v>
      </c>
      <c r="FY674" s="39">
        <f t="shared" si="332"/>
        <v>52849</v>
      </c>
      <c r="FZ674" s="39">
        <f t="shared" si="333"/>
        <v>0</v>
      </c>
      <c r="GA674" s="39">
        <f t="shared" si="334"/>
        <v>37564</v>
      </c>
      <c r="GB674" s="39">
        <f t="shared" si="335"/>
        <v>345396</v>
      </c>
      <c r="GC674" s="39">
        <f t="shared" si="336"/>
        <v>91303</v>
      </c>
      <c r="GD674" s="39">
        <f t="shared" si="337"/>
        <v>0</v>
      </c>
      <c r="GE674" s="39">
        <f t="shared" si="338"/>
        <v>0</v>
      </c>
      <c r="GF674" s="39">
        <f t="shared" si="325"/>
        <v>0</v>
      </c>
      <c r="GG674" s="39"/>
      <c r="GH674" s="39">
        <f t="shared" si="339"/>
        <v>0</v>
      </c>
      <c r="GI674" s="39">
        <f t="shared" si="340"/>
        <v>0</v>
      </c>
      <c r="GJ674" s="39">
        <f t="shared" si="326"/>
        <v>3257187</v>
      </c>
      <c r="GK674" s="39"/>
      <c r="GL674" s="39">
        <f t="shared" si="341"/>
        <v>0</v>
      </c>
      <c r="GM674" s="39"/>
      <c r="GN674" s="39">
        <f t="shared" si="346"/>
        <v>0</v>
      </c>
      <c r="GO674" s="40">
        <f t="shared" si="342"/>
        <v>618866</v>
      </c>
      <c r="GP674" s="40">
        <f t="shared" si="343"/>
        <v>3876053</v>
      </c>
      <c r="GQ674" s="40">
        <f t="shared" si="344"/>
        <v>3876053</v>
      </c>
      <c r="GR674" s="39" t="str">
        <f>IFERROR(VLOOKUP(CONCATENATE(C674,R674,S674),'Clientes Afectados'!$L$4:$M$249,2,0),"NO")</f>
        <v>NO</v>
      </c>
      <c r="GS674" s="64">
        <f t="shared" si="345"/>
        <v>30</v>
      </c>
      <c r="GT674" s="39" t="e">
        <f>+IF(GS674&gt;#REF!,"SI","NO")</f>
        <v>#REF!</v>
      </c>
    </row>
    <row r="675" spans="1:202" x14ac:dyDescent="0.25">
      <c r="A675" s="35">
        <v>42583</v>
      </c>
      <c r="B675" s="36">
        <v>1594986</v>
      </c>
      <c r="C675" s="36">
        <v>973766</v>
      </c>
      <c r="D675" s="36">
        <v>973766</v>
      </c>
      <c r="E675" s="37" t="s">
        <v>265</v>
      </c>
      <c r="F675" s="37" t="s">
        <v>229</v>
      </c>
      <c r="G675" s="37" t="s">
        <v>266</v>
      </c>
      <c r="H675" s="85" t="s">
        <v>231</v>
      </c>
      <c r="I675" s="37" t="s">
        <v>310</v>
      </c>
      <c r="J675" s="37" t="s">
        <v>233</v>
      </c>
      <c r="K675" s="37" t="s">
        <v>234</v>
      </c>
      <c r="L675" s="37" t="s">
        <v>235</v>
      </c>
      <c r="M675" s="37" t="s">
        <v>264</v>
      </c>
      <c r="N675" s="37" t="s">
        <v>236</v>
      </c>
      <c r="O675" s="37" t="s">
        <v>236</v>
      </c>
      <c r="P675" s="37" t="s">
        <v>239</v>
      </c>
      <c r="Q675" s="37" t="s">
        <v>240</v>
      </c>
      <c r="R675" s="38">
        <v>42556</v>
      </c>
      <c r="S675" s="38">
        <v>42586</v>
      </c>
      <c r="T675" s="38">
        <v>42587</v>
      </c>
      <c r="U675" s="36">
        <v>180455948</v>
      </c>
      <c r="V675" s="36">
        <v>0</v>
      </c>
      <c r="W675" s="36">
        <v>0</v>
      </c>
      <c r="X675" s="36">
        <v>0</v>
      </c>
      <c r="Y675" s="36">
        <v>0</v>
      </c>
      <c r="Z675" s="36">
        <v>0</v>
      </c>
      <c r="AA675" s="36">
        <v>0</v>
      </c>
      <c r="AB675" s="36">
        <v>0</v>
      </c>
      <c r="AC675" s="36">
        <v>31994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1251</v>
      </c>
      <c r="AJ675" s="36">
        <v>0</v>
      </c>
      <c r="AK675" s="36">
        <v>2382398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0</v>
      </c>
      <c r="AR675" s="36">
        <v>0</v>
      </c>
      <c r="AS675" s="36">
        <v>0</v>
      </c>
      <c r="AT675" s="36">
        <v>0</v>
      </c>
      <c r="AU675" s="36">
        <v>0</v>
      </c>
      <c r="AV675" s="36">
        <v>0</v>
      </c>
      <c r="AW675" s="36">
        <v>0</v>
      </c>
      <c r="AX675" s="36">
        <v>0</v>
      </c>
      <c r="AY675" s="36">
        <v>47783</v>
      </c>
      <c r="AZ675" s="36">
        <v>0</v>
      </c>
      <c r="BA675" s="36">
        <v>0</v>
      </c>
      <c r="BB675" s="36">
        <v>0</v>
      </c>
      <c r="BC675" s="36">
        <v>0</v>
      </c>
      <c r="BD675" s="36">
        <v>0</v>
      </c>
      <c r="BE675" s="36">
        <v>0</v>
      </c>
      <c r="BF675" s="36">
        <v>0</v>
      </c>
      <c r="BG675" s="36">
        <v>0</v>
      </c>
      <c r="BH675" s="36">
        <v>0</v>
      </c>
      <c r="BI675" s="36">
        <v>0</v>
      </c>
      <c r="BJ675" s="36">
        <v>0</v>
      </c>
      <c r="BK675" s="36">
        <v>0</v>
      </c>
      <c r="BL675" s="36">
        <v>0</v>
      </c>
      <c r="BM675" s="36">
        <v>0</v>
      </c>
      <c r="BN675" s="36">
        <v>0</v>
      </c>
      <c r="BO675" s="36">
        <v>0</v>
      </c>
      <c r="BP675" s="36">
        <v>0</v>
      </c>
      <c r="BQ675" s="36">
        <v>0</v>
      </c>
      <c r="BR675" s="36">
        <v>0</v>
      </c>
      <c r="BS675" s="36">
        <v>0</v>
      </c>
      <c r="BT675" s="36">
        <v>0</v>
      </c>
      <c r="BU675" s="36">
        <v>0</v>
      </c>
      <c r="BV675" s="36">
        <v>0</v>
      </c>
      <c r="BW675" s="36">
        <v>0</v>
      </c>
      <c r="BX675" s="36">
        <v>0</v>
      </c>
      <c r="BY675" s="36">
        <v>0</v>
      </c>
      <c r="BZ675" s="36">
        <v>0</v>
      </c>
      <c r="CA675" s="36">
        <v>0</v>
      </c>
      <c r="CB675" s="36">
        <v>0</v>
      </c>
      <c r="CC675" s="36">
        <v>0</v>
      </c>
      <c r="CD675" s="36">
        <v>2043220</v>
      </c>
      <c r="CE675" s="36">
        <v>2431432</v>
      </c>
      <c r="CF675" s="36">
        <v>0</v>
      </c>
      <c r="CG675" s="36">
        <v>388212</v>
      </c>
      <c r="CH675" s="36">
        <v>0</v>
      </c>
      <c r="CI675" s="36">
        <v>0</v>
      </c>
      <c r="CJ675" s="36">
        <v>0</v>
      </c>
      <c r="CK675" s="36">
        <v>0</v>
      </c>
      <c r="CL675" s="36">
        <v>388212</v>
      </c>
      <c r="CM675" s="36">
        <v>-2431432</v>
      </c>
      <c r="CN675" s="36">
        <v>0</v>
      </c>
      <c r="CO675" s="36">
        <v>0</v>
      </c>
      <c r="CP675" s="36">
        <v>0</v>
      </c>
      <c r="CQ675" s="36">
        <v>0</v>
      </c>
      <c r="CR675" s="36">
        <v>0</v>
      </c>
      <c r="CS675" s="36">
        <v>0</v>
      </c>
      <c r="CT675" s="36">
        <v>0</v>
      </c>
      <c r="CU675" s="36">
        <v>0</v>
      </c>
      <c r="CV675" s="36">
        <v>0</v>
      </c>
      <c r="CW675" s="36">
        <v>0</v>
      </c>
      <c r="CX675" s="36">
        <v>0</v>
      </c>
      <c r="CY675" s="36">
        <v>0</v>
      </c>
      <c r="CZ675" s="36">
        <v>0</v>
      </c>
      <c r="DA675" s="36">
        <v>0</v>
      </c>
      <c r="DB675" s="36">
        <v>0</v>
      </c>
      <c r="DC675" s="36">
        <v>0</v>
      </c>
      <c r="DD675" s="36">
        <v>0</v>
      </c>
      <c r="DE675" s="36">
        <v>-2431432</v>
      </c>
      <c r="DF675" s="36">
        <v>0</v>
      </c>
      <c r="DG675" s="36">
        <v>0</v>
      </c>
      <c r="DH675" s="36">
        <v>0</v>
      </c>
      <c r="DI675" s="36">
        <v>0</v>
      </c>
      <c r="DJ675" s="36">
        <v>0</v>
      </c>
      <c r="DK675" s="36">
        <v>0</v>
      </c>
      <c r="DL675" s="36">
        <v>0</v>
      </c>
      <c r="DM675" s="36">
        <v>0</v>
      </c>
      <c r="DN675" s="36">
        <v>0</v>
      </c>
      <c r="DO675" s="36">
        <v>0</v>
      </c>
      <c r="DP675" s="36">
        <v>0</v>
      </c>
      <c r="DQ675" s="36">
        <v>0</v>
      </c>
      <c r="DR675" s="36">
        <v>0</v>
      </c>
      <c r="DS675" s="36">
        <v>0</v>
      </c>
      <c r="DT675" s="36">
        <v>0</v>
      </c>
      <c r="DU675" s="36">
        <v>0</v>
      </c>
      <c r="DV675" s="36">
        <v>0</v>
      </c>
      <c r="DW675" s="36">
        <v>0</v>
      </c>
      <c r="DX675" s="36">
        <v>0</v>
      </c>
      <c r="DY675" s="36">
        <v>0</v>
      </c>
      <c r="DZ675" s="36">
        <v>0</v>
      </c>
      <c r="EA675" s="36">
        <v>0</v>
      </c>
      <c r="EB675" s="36">
        <v>0</v>
      </c>
      <c r="EC675" s="36">
        <v>0</v>
      </c>
      <c r="ED675" s="36">
        <v>0</v>
      </c>
      <c r="EE675" s="36">
        <v>0</v>
      </c>
      <c r="EF675" s="36">
        <v>0</v>
      </c>
      <c r="EG675" s="36">
        <v>0</v>
      </c>
      <c r="EH675" s="36">
        <v>0</v>
      </c>
      <c r="EI675" s="36">
        <v>0</v>
      </c>
      <c r="EJ675" s="36">
        <v>0</v>
      </c>
      <c r="EK675" s="36">
        <v>0</v>
      </c>
      <c r="EL675" s="36">
        <v>0</v>
      </c>
      <c r="EM675" s="36">
        <v>0</v>
      </c>
      <c r="EN675" s="36">
        <v>0</v>
      </c>
      <c r="EO675" s="36">
        <v>0</v>
      </c>
      <c r="EP675" s="36">
        <v>0</v>
      </c>
      <c r="EQ675" s="36">
        <v>0</v>
      </c>
      <c r="ER675" s="36">
        <v>0</v>
      </c>
      <c r="ES675" s="36">
        <v>0</v>
      </c>
      <c r="ET675" s="36">
        <v>0</v>
      </c>
      <c r="EU675" s="36">
        <v>0</v>
      </c>
      <c r="EV675" s="36">
        <v>0</v>
      </c>
      <c r="EW675" s="36">
        <v>0</v>
      </c>
      <c r="EX675" s="36">
        <v>0</v>
      </c>
      <c r="EY675" s="36">
        <v>0</v>
      </c>
      <c r="EZ675" s="36">
        <v>0</v>
      </c>
      <c r="FA675" s="36">
        <v>0</v>
      </c>
      <c r="FB675" s="36">
        <v>0</v>
      </c>
      <c r="FC675" s="36">
        <v>0</v>
      </c>
      <c r="FD675" s="36">
        <v>0</v>
      </c>
      <c r="FE675" s="36">
        <v>0</v>
      </c>
      <c r="FF675" s="36">
        <v>0</v>
      </c>
      <c r="FG675" s="36">
        <v>0</v>
      </c>
      <c r="FH675" s="36">
        <v>0</v>
      </c>
      <c r="FI675" s="36">
        <v>0</v>
      </c>
      <c r="FJ675" s="36">
        <v>0</v>
      </c>
      <c r="FK675" s="36">
        <v>0</v>
      </c>
      <c r="FL675" s="36">
        <v>0</v>
      </c>
      <c r="FM675" s="36">
        <v>0</v>
      </c>
      <c r="FN675" s="36">
        <v>0</v>
      </c>
      <c r="FO675" s="36">
        <v>0</v>
      </c>
      <c r="FP675" s="36">
        <v>0</v>
      </c>
      <c r="FQ675" s="36">
        <v>388212</v>
      </c>
      <c r="FR675" s="36">
        <v>0</v>
      </c>
      <c r="FS675" s="37"/>
      <c r="FT675" s="39">
        <f t="shared" si="327"/>
        <v>0</v>
      </c>
      <c r="FU675" s="39">
        <f t="shared" si="328"/>
        <v>1051</v>
      </c>
      <c r="FV675" s="39">
        <f t="shared" si="329"/>
        <v>0</v>
      </c>
      <c r="FW675" s="39">
        <f t="shared" si="330"/>
        <v>2002015</v>
      </c>
      <c r="FX675" s="39">
        <f t="shared" si="331"/>
        <v>0</v>
      </c>
      <c r="FY675" s="39">
        <f t="shared" si="332"/>
        <v>0</v>
      </c>
      <c r="FZ675" s="39">
        <f t="shared" si="333"/>
        <v>0</v>
      </c>
      <c r="GA675" s="39">
        <f t="shared" si="334"/>
        <v>40154</v>
      </c>
      <c r="GB675" s="39">
        <f t="shared" si="335"/>
        <v>0</v>
      </c>
      <c r="GC675" s="39">
        <f t="shared" si="336"/>
        <v>0</v>
      </c>
      <c r="GD675" s="39">
        <f t="shared" si="337"/>
        <v>0</v>
      </c>
      <c r="GE675" s="39">
        <f t="shared" si="338"/>
        <v>0</v>
      </c>
      <c r="GF675" s="39">
        <f t="shared" si="325"/>
        <v>0</v>
      </c>
      <c r="GG675" s="39"/>
      <c r="GH675" s="39">
        <f t="shared" si="339"/>
        <v>0</v>
      </c>
      <c r="GI675" s="39">
        <f t="shared" si="340"/>
        <v>0</v>
      </c>
      <c r="GJ675" s="39">
        <f t="shared" si="326"/>
        <v>2043220</v>
      </c>
      <c r="GK675" s="39"/>
      <c r="GL675" s="39">
        <f t="shared" si="341"/>
        <v>0</v>
      </c>
      <c r="GM675" s="39"/>
      <c r="GN675" s="39">
        <f t="shared" si="346"/>
        <v>0</v>
      </c>
      <c r="GO675" s="40">
        <f t="shared" si="342"/>
        <v>388212</v>
      </c>
      <c r="GP675" s="40">
        <f t="shared" si="343"/>
        <v>2431432</v>
      </c>
      <c r="GQ675" s="40">
        <f t="shared" si="344"/>
        <v>2431432</v>
      </c>
      <c r="GR675" s="39" t="str">
        <f>IFERROR(VLOOKUP(CONCATENATE(C675,R675,S675),'Clientes Afectados'!$L$4:$M$249,2,0),"NO")</f>
        <v>NO</v>
      </c>
      <c r="GS675" s="64">
        <f t="shared" si="345"/>
        <v>30</v>
      </c>
      <c r="GT675" s="39" t="e">
        <f>+IF(GS675&gt;#REF!,"SI","NO")</f>
        <v>#REF!</v>
      </c>
    </row>
    <row r="676" spans="1:202" x14ac:dyDescent="0.25">
      <c r="A676" s="35">
        <v>42583</v>
      </c>
      <c r="B676" s="36">
        <v>1594986</v>
      </c>
      <c r="C676" s="36">
        <v>984572</v>
      </c>
      <c r="D676" s="36">
        <v>984572</v>
      </c>
      <c r="E676" s="37" t="s">
        <v>348</v>
      </c>
      <c r="F676" s="37" t="s">
        <v>229</v>
      </c>
      <c r="G676" s="37" t="s">
        <v>326</v>
      </c>
      <c r="H676" s="85" t="s">
        <v>231</v>
      </c>
      <c r="I676" s="37" t="s">
        <v>232</v>
      </c>
      <c r="J676" s="37" t="s">
        <v>233</v>
      </c>
      <c r="K676" s="37" t="s">
        <v>234</v>
      </c>
      <c r="L676" s="37" t="s">
        <v>235</v>
      </c>
      <c r="M676" s="37" t="s">
        <v>280</v>
      </c>
      <c r="N676" s="37" t="s">
        <v>327</v>
      </c>
      <c r="O676" s="37" t="s">
        <v>327</v>
      </c>
      <c r="P676" s="37" t="s">
        <v>239</v>
      </c>
      <c r="Q676" s="37" t="s">
        <v>240</v>
      </c>
      <c r="R676" s="38">
        <v>42556</v>
      </c>
      <c r="S676" s="38">
        <v>42586</v>
      </c>
      <c r="T676" s="38">
        <v>42587</v>
      </c>
      <c r="U676" s="36">
        <v>180455948</v>
      </c>
      <c r="V676" s="36">
        <v>162645</v>
      </c>
      <c r="W676" s="36">
        <v>0</v>
      </c>
      <c r="X676" s="36">
        <v>48062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612</v>
      </c>
      <c r="AE676" s="36">
        <v>653</v>
      </c>
      <c r="AF676" s="36">
        <v>612</v>
      </c>
      <c r="AG676" s="36">
        <v>612</v>
      </c>
      <c r="AH676" s="36">
        <v>81557</v>
      </c>
      <c r="AI676" s="36">
        <v>1251</v>
      </c>
      <c r="AJ676" s="36">
        <v>0</v>
      </c>
      <c r="AK676" s="36">
        <v>12111180</v>
      </c>
      <c r="AL676" s="36">
        <v>0</v>
      </c>
      <c r="AM676" s="36">
        <v>0</v>
      </c>
      <c r="AN676" s="36">
        <v>0</v>
      </c>
      <c r="AO676" s="36">
        <v>0</v>
      </c>
      <c r="AP676" s="36">
        <v>0</v>
      </c>
      <c r="AQ676" s="36">
        <v>0</v>
      </c>
      <c r="AR676" s="36">
        <v>0</v>
      </c>
      <c r="AS676" s="36">
        <v>0</v>
      </c>
      <c r="AT676" s="36">
        <v>240580</v>
      </c>
      <c r="AU676" s="36">
        <v>0</v>
      </c>
      <c r="AV676" s="36">
        <v>0</v>
      </c>
      <c r="AW676" s="36">
        <v>0</v>
      </c>
      <c r="AX676" s="36">
        <v>0</v>
      </c>
      <c r="AY676" s="36">
        <v>402923</v>
      </c>
      <c r="AZ676" s="36">
        <v>3542886</v>
      </c>
      <c r="BA676" s="36">
        <v>0</v>
      </c>
      <c r="BB676" s="36">
        <v>0</v>
      </c>
      <c r="BC676" s="36">
        <v>0</v>
      </c>
      <c r="BD676" s="36">
        <v>0</v>
      </c>
      <c r="BE676" s="36">
        <v>0</v>
      </c>
      <c r="BF676" s="36">
        <v>0</v>
      </c>
      <c r="BG676" s="36">
        <v>0</v>
      </c>
      <c r="BH676" s="36">
        <v>0</v>
      </c>
      <c r="BI676" s="36">
        <v>0</v>
      </c>
      <c r="BJ676" s="36">
        <v>0</v>
      </c>
      <c r="BK676" s="36">
        <v>0</v>
      </c>
      <c r="BL676" s="36">
        <v>0</v>
      </c>
      <c r="BM676" s="36">
        <v>0</v>
      </c>
      <c r="BN676" s="36">
        <v>0</v>
      </c>
      <c r="BO676" s="36">
        <v>0</v>
      </c>
      <c r="BP676" s="36">
        <v>0</v>
      </c>
      <c r="BQ676" s="36">
        <v>0</v>
      </c>
      <c r="BR676" s="36">
        <v>0</v>
      </c>
      <c r="BS676" s="36">
        <v>0</v>
      </c>
      <c r="BT676" s="36">
        <v>0</v>
      </c>
      <c r="BU676" s="36">
        <v>0</v>
      </c>
      <c r="BV676" s="36">
        <v>0</v>
      </c>
      <c r="BW676" s="36">
        <v>0</v>
      </c>
      <c r="BX676" s="36">
        <v>0</v>
      </c>
      <c r="BY676" s="36">
        <v>0</v>
      </c>
      <c r="BZ676" s="36">
        <v>0</v>
      </c>
      <c r="CA676" s="36">
        <v>0</v>
      </c>
      <c r="CB676" s="36">
        <v>0</v>
      </c>
      <c r="CC676" s="36">
        <v>0</v>
      </c>
      <c r="CD676" s="36">
        <v>13765022</v>
      </c>
      <c r="CE676" s="36">
        <v>16380376</v>
      </c>
      <c r="CF676" s="36">
        <v>0</v>
      </c>
      <c r="CG676" s="36">
        <v>2615354</v>
      </c>
      <c r="CH676" s="36">
        <v>0</v>
      </c>
      <c r="CI676" s="36">
        <v>0</v>
      </c>
      <c r="CJ676" s="36">
        <v>0</v>
      </c>
      <c r="CK676" s="36">
        <v>0</v>
      </c>
      <c r="CL676" s="36">
        <v>2615354</v>
      </c>
      <c r="CM676" s="36">
        <v>-16380376</v>
      </c>
      <c r="CN676" s="36">
        <v>0</v>
      </c>
      <c r="CO676" s="36">
        <v>0</v>
      </c>
      <c r="CP676" s="36">
        <v>0</v>
      </c>
      <c r="CQ676" s="36">
        <v>0</v>
      </c>
      <c r="CR676" s="36">
        <v>0</v>
      </c>
      <c r="CS676" s="36">
        <v>0</v>
      </c>
      <c r="CT676" s="36">
        <v>0</v>
      </c>
      <c r="CU676" s="36">
        <v>0</v>
      </c>
      <c r="CV676" s="36">
        <v>0</v>
      </c>
      <c r="CW676" s="36">
        <v>0</v>
      </c>
      <c r="CX676" s="36">
        <v>0</v>
      </c>
      <c r="CY676" s="36">
        <v>0</v>
      </c>
      <c r="CZ676" s="36">
        <v>0</v>
      </c>
      <c r="DA676" s="36">
        <v>0</v>
      </c>
      <c r="DB676" s="36">
        <v>0</v>
      </c>
      <c r="DC676" s="36">
        <v>0</v>
      </c>
      <c r="DD676" s="36">
        <v>0</v>
      </c>
      <c r="DE676" s="36">
        <v>-16380376</v>
      </c>
      <c r="DF676" s="36">
        <v>0</v>
      </c>
      <c r="DG676" s="36">
        <v>0</v>
      </c>
      <c r="DH676" s="36">
        <v>0</v>
      </c>
      <c r="DI676" s="36">
        <v>0</v>
      </c>
      <c r="DJ676" s="36">
        <v>0</v>
      </c>
      <c r="DK676" s="36">
        <v>0</v>
      </c>
      <c r="DL676" s="36">
        <v>0</v>
      </c>
      <c r="DM676" s="36">
        <v>0</v>
      </c>
      <c r="DN676" s="36">
        <v>0</v>
      </c>
      <c r="DO676" s="36">
        <v>0</v>
      </c>
      <c r="DP676" s="36">
        <v>0</v>
      </c>
      <c r="DQ676" s="36">
        <v>0</v>
      </c>
      <c r="DR676" s="36">
        <v>0</v>
      </c>
      <c r="DS676" s="36">
        <v>0</v>
      </c>
      <c r="DT676" s="36">
        <v>0</v>
      </c>
      <c r="DU676" s="36">
        <v>0</v>
      </c>
      <c r="DV676" s="36">
        <v>0</v>
      </c>
      <c r="DW676" s="36">
        <v>0</v>
      </c>
      <c r="DX676" s="36">
        <v>0</v>
      </c>
      <c r="DY676" s="36">
        <v>0</v>
      </c>
      <c r="DZ676" s="36">
        <v>0</v>
      </c>
      <c r="EA676" s="36">
        <v>0</v>
      </c>
      <c r="EB676" s="36">
        <v>0</v>
      </c>
      <c r="EC676" s="36">
        <v>0</v>
      </c>
      <c r="ED676" s="36">
        <v>0</v>
      </c>
      <c r="EE676" s="36">
        <v>0</v>
      </c>
      <c r="EF676" s="36">
        <v>0</v>
      </c>
      <c r="EG676" s="36">
        <v>0</v>
      </c>
      <c r="EH676" s="36">
        <v>0</v>
      </c>
      <c r="EI676" s="36">
        <v>0</v>
      </c>
      <c r="EJ676" s="36">
        <v>0</v>
      </c>
      <c r="EK676" s="36">
        <v>0</v>
      </c>
      <c r="EL676" s="36">
        <v>0</v>
      </c>
      <c r="EM676" s="36">
        <v>0</v>
      </c>
      <c r="EN676" s="36">
        <v>0</v>
      </c>
      <c r="EO676" s="36">
        <v>0</v>
      </c>
      <c r="EP676" s="36">
        <v>0</v>
      </c>
      <c r="EQ676" s="36">
        <v>0</v>
      </c>
      <c r="ER676" s="36">
        <v>0</v>
      </c>
      <c r="ES676" s="36">
        <v>0</v>
      </c>
      <c r="ET676" s="36">
        <v>0</v>
      </c>
      <c r="EU676" s="36">
        <v>0</v>
      </c>
      <c r="EV676" s="36">
        <v>0</v>
      </c>
      <c r="EW676" s="36">
        <v>0</v>
      </c>
      <c r="EX676" s="36">
        <v>0</v>
      </c>
      <c r="EY676" s="36">
        <v>0</v>
      </c>
      <c r="EZ676" s="36">
        <v>0</v>
      </c>
      <c r="FA676" s="36">
        <v>0</v>
      </c>
      <c r="FB676" s="36">
        <v>0</v>
      </c>
      <c r="FC676" s="36">
        <v>0</v>
      </c>
      <c r="FD676" s="36">
        <v>0</v>
      </c>
      <c r="FE676" s="36">
        <v>0</v>
      </c>
      <c r="FF676" s="36">
        <v>0</v>
      </c>
      <c r="FG676" s="36">
        <v>0</v>
      </c>
      <c r="FH676" s="36">
        <v>0</v>
      </c>
      <c r="FI676" s="36">
        <v>0</v>
      </c>
      <c r="FJ676" s="36">
        <v>0</v>
      </c>
      <c r="FK676" s="36">
        <v>0</v>
      </c>
      <c r="FL676" s="36">
        <v>0</v>
      </c>
      <c r="FM676" s="36">
        <v>0</v>
      </c>
      <c r="FN676" s="36">
        <v>0</v>
      </c>
      <c r="FO676" s="36">
        <v>0</v>
      </c>
      <c r="FP676" s="36">
        <v>0</v>
      </c>
      <c r="FQ676" s="36">
        <v>2615354</v>
      </c>
      <c r="FR676" s="36">
        <v>0</v>
      </c>
      <c r="FS676" s="37"/>
      <c r="FT676" s="39">
        <f t="shared" si="327"/>
        <v>68535</v>
      </c>
      <c r="FU676" s="39">
        <f t="shared" si="328"/>
        <v>1051</v>
      </c>
      <c r="FV676" s="39">
        <f t="shared" si="329"/>
        <v>0</v>
      </c>
      <c r="FW676" s="39">
        <f t="shared" si="330"/>
        <v>10177462</v>
      </c>
      <c r="FX676" s="39">
        <f t="shared" si="331"/>
        <v>0</v>
      </c>
      <c r="FY676" s="39">
        <f t="shared" si="332"/>
        <v>202168</v>
      </c>
      <c r="FZ676" s="39">
        <f t="shared" si="333"/>
        <v>0</v>
      </c>
      <c r="GA676" s="39">
        <f t="shared" si="334"/>
        <v>338591</v>
      </c>
      <c r="GB676" s="39">
        <f t="shared" si="335"/>
        <v>2977215</v>
      </c>
      <c r="GC676" s="39">
        <f t="shared" si="336"/>
        <v>0</v>
      </c>
      <c r="GD676" s="39">
        <f t="shared" si="337"/>
        <v>0</v>
      </c>
      <c r="GE676" s="39">
        <f t="shared" si="338"/>
        <v>0</v>
      </c>
      <c r="GF676" s="39">
        <f t="shared" si="325"/>
        <v>0</v>
      </c>
      <c r="GG676" s="39"/>
      <c r="GH676" s="39">
        <f t="shared" si="339"/>
        <v>0</v>
      </c>
      <c r="GI676" s="39">
        <f t="shared" si="340"/>
        <v>0</v>
      </c>
      <c r="GJ676" s="39">
        <f t="shared" si="326"/>
        <v>13765022</v>
      </c>
      <c r="GK676" s="39"/>
      <c r="GL676" s="39">
        <f t="shared" si="341"/>
        <v>0</v>
      </c>
      <c r="GM676" s="39"/>
      <c r="GN676" s="39">
        <f t="shared" si="346"/>
        <v>0</v>
      </c>
      <c r="GO676" s="40">
        <f t="shared" si="342"/>
        <v>2615354</v>
      </c>
      <c r="GP676" s="40">
        <f t="shared" si="343"/>
        <v>16380376</v>
      </c>
      <c r="GQ676" s="40">
        <f t="shared" si="344"/>
        <v>16380376</v>
      </c>
      <c r="GR676" s="39" t="str">
        <f>IFERROR(VLOOKUP(CONCATENATE(C676,R676,S676),'Clientes Afectados'!$L$4:$M$249,2,0),"NO")</f>
        <v>NO</v>
      </c>
      <c r="GS676" s="64">
        <f t="shared" si="345"/>
        <v>30</v>
      </c>
      <c r="GT676" s="39" t="e">
        <f>+IF(GS676&gt;#REF!,"SI","NO")</f>
        <v>#REF!</v>
      </c>
    </row>
    <row r="677" spans="1:202" x14ac:dyDescent="0.25">
      <c r="A677" s="35">
        <v>42583</v>
      </c>
      <c r="B677" s="36">
        <v>1594986</v>
      </c>
      <c r="C677" s="36">
        <v>985980</v>
      </c>
      <c r="D677" s="36">
        <v>985980</v>
      </c>
      <c r="E677" s="37" t="s">
        <v>349</v>
      </c>
      <c r="F677" s="37" t="s">
        <v>229</v>
      </c>
      <c r="G677" s="37" t="s">
        <v>329</v>
      </c>
      <c r="H677" s="85" t="s">
        <v>231</v>
      </c>
      <c r="I677" s="37" t="s">
        <v>232</v>
      </c>
      <c r="J677" s="37" t="s">
        <v>233</v>
      </c>
      <c r="K677" s="37" t="s">
        <v>234</v>
      </c>
      <c r="L677" s="37" t="s">
        <v>235</v>
      </c>
      <c r="M677" s="37" t="s">
        <v>279</v>
      </c>
      <c r="N677" s="37" t="s">
        <v>330</v>
      </c>
      <c r="O677" s="37" t="s">
        <v>330</v>
      </c>
      <c r="P677" s="37" t="s">
        <v>239</v>
      </c>
      <c r="Q677" s="37" t="s">
        <v>240</v>
      </c>
      <c r="R677" s="38">
        <v>42556</v>
      </c>
      <c r="S677" s="38">
        <v>42586</v>
      </c>
      <c r="T677" s="38">
        <v>42587</v>
      </c>
      <c r="U677" s="36">
        <v>180455948</v>
      </c>
      <c r="V677" s="36">
        <v>40414</v>
      </c>
      <c r="W677" s="36">
        <v>0</v>
      </c>
      <c r="X677" s="36">
        <v>20129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152</v>
      </c>
      <c r="AE677" s="36">
        <v>196</v>
      </c>
      <c r="AF677" s="36">
        <v>152</v>
      </c>
      <c r="AG677" s="36">
        <v>152</v>
      </c>
      <c r="AH677" s="36">
        <v>81557</v>
      </c>
      <c r="AI677" s="36">
        <v>1251</v>
      </c>
      <c r="AJ677" s="36">
        <v>0</v>
      </c>
      <c r="AK677" s="36">
        <v>3009384</v>
      </c>
      <c r="AL677" s="36">
        <v>0</v>
      </c>
      <c r="AM677" s="36">
        <v>0</v>
      </c>
      <c r="AN677" s="36">
        <v>0</v>
      </c>
      <c r="AO677" s="36">
        <v>0</v>
      </c>
      <c r="AP677" s="36">
        <v>0</v>
      </c>
      <c r="AQ677" s="36">
        <v>0</v>
      </c>
      <c r="AR677" s="36">
        <v>0</v>
      </c>
      <c r="AS677" s="36">
        <v>0</v>
      </c>
      <c r="AT677" s="36">
        <v>59780</v>
      </c>
      <c r="AU677" s="36">
        <v>0</v>
      </c>
      <c r="AV677" s="36">
        <v>0</v>
      </c>
      <c r="AW677" s="36">
        <v>0</v>
      </c>
      <c r="AX677" s="36">
        <v>0</v>
      </c>
      <c r="AY677" s="36">
        <v>121154</v>
      </c>
      <c r="AZ677" s="36">
        <v>879932</v>
      </c>
      <c r="BA677" s="36">
        <v>120314</v>
      </c>
      <c r="BB677" s="36">
        <v>0</v>
      </c>
      <c r="BC677" s="36">
        <v>0</v>
      </c>
      <c r="BD677" s="36">
        <v>0</v>
      </c>
      <c r="BE677" s="36">
        <v>0</v>
      </c>
      <c r="BF677" s="36">
        <v>0</v>
      </c>
      <c r="BG677" s="36">
        <v>0</v>
      </c>
      <c r="BH677" s="36">
        <v>0</v>
      </c>
      <c r="BI677" s="36">
        <v>0</v>
      </c>
      <c r="BJ677" s="36">
        <v>0</v>
      </c>
      <c r="BK677" s="36">
        <v>0</v>
      </c>
      <c r="BL677" s="36">
        <v>0</v>
      </c>
      <c r="BM677" s="36">
        <v>0</v>
      </c>
      <c r="BN677" s="36">
        <v>0</v>
      </c>
      <c r="BO677" s="36">
        <v>0</v>
      </c>
      <c r="BP677" s="36">
        <v>0</v>
      </c>
      <c r="BQ677" s="36">
        <v>0</v>
      </c>
      <c r="BR677" s="36">
        <v>0</v>
      </c>
      <c r="BS677" s="36">
        <v>0</v>
      </c>
      <c r="BT677" s="36">
        <v>0</v>
      </c>
      <c r="BU677" s="36">
        <v>0</v>
      </c>
      <c r="BV677" s="36">
        <v>0</v>
      </c>
      <c r="BW677" s="36">
        <v>0</v>
      </c>
      <c r="BX677" s="36">
        <v>0</v>
      </c>
      <c r="BY677" s="36">
        <v>0</v>
      </c>
      <c r="BZ677" s="36">
        <v>0</v>
      </c>
      <c r="CA677" s="36">
        <v>0</v>
      </c>
      <c r="CB677" s="36">
        <v>0</v>
      </c>
      <c r="CC677" s="36">
        <v>0</v>
      </c>
      <c r="CD677" s="36">
        <v>3591068</v>
      </c>
      <c r="CE677" s="36">
        <v>4273371</v>
      </c>
      <c r="CF677" s="36">
        <v>0</v>
      </c>
      <c r="CG677" s="36">
        <v>682303</v>
      </c>
      <c r="CH677" s="36">
        <v>0</v>
      </c>
      <c r="CI677" s="36">
        <v>0</v>
      </c>
      <c r="CJ677" s="36">
        <v>0</v>
      </c>
      <c r="CK677" s="36">
        <v>0</v>
      </c>
      <c r="CL677" s="36">
        <v>682303</v>
      </c>
      <c r="CM677" s="36">
        <v>-4273371</v>
      </c>
      <c r="CN677" s="36">
        <v>0</v>
      </c>
      <c r="CO677" s="36">
        <v>0</v>
      </c>
      <c r="CP677" s="36">
        <v>0</v>
      </c>
      <c r="CQ677" s="36">
        <v>0</v>
      </c>
      <c r="CR677" s="36">
        <v>0</v>
      </c>
      <c r="CS677" s="36">
        <v>0</v>
      </c>
      <c r="CT677" s="36">
        <v>0</v>
      </c>
      <c r="CU677" s="36">
        <v>0</v>
      </c>
      <c r="CV677" s="36">
        <v>0</v>
      </c>
      <c r="CW677" s="36">
        <v>0</v>
      </c>
      <c r="CX677" s="36">
        <v>0</v>
      </c>
      <c r="CY677" s="36">
        <v>0</v>
      </c>
      <c r="CZ677" s="36">
        <v>0</v>
      </c>
      <c r="DA677" s="36">
        <v>0</v>
      </c>
      <c r="DB677" s="36">
        <v>0</v>
      </c>
      <c r="DC677" s="36">
        <v>0</v>
      </c>
      <c r="DD677" s="36">
        <v>0</v>
      </c>
      <c r="DE677" s="36">
        <v>-4273371</v>
      </c>
      <c r="DF677" s="36">
        <v>0</v>
      </c>
      <c r="DG677" s="36">
        <v>0</v>
      </c>
      <c r="DH677" s="36">
        <v>0</v>
      </c>
      <c r="DI677" s="36">
        <v>0</v>
      </c>
      <c r="DJ677" s="36">
        <v>0</v>
      </c>
      <c r="DK677" s="36">
        <v>0</v>
      </c>
      <c r="DL677" s="36">
        <v>0</v>
      </c>
      <c r="DM677" s="36">
        <v>0</v>
      </c>
      <c r="DN677" s="36">
        <v>0</v>
      </c>
      <c r="DO677" s="36">
        <v>0</v>
      </c>
      <c r="DP677" s="36">
        <v>0</v>
      </c>
      <c r="DQ677" s="36">
        <v>0</v>
      </c>
      <c r="DR677" s="36">
        <v>0</v>
      </c>
      <c r="DS677" s="36">
        <v>0</v>
      </c>
      <c r="DT677" s="36">
        <v>0</v>
      </c>
      <c r="DU677" s="36">
        <v>0</v>
      </c>
      <c r="DV677" s="36">
        <v>0</v>
      </c>
      <c r="DW677" s="36">
        <v>0</v>
      </c>
      <c r="DX677" s="36">
        <v>0</v>
      </c>
      <c r="DY677" s="36">
        <v>0</v>
      </c>
      <c r="DZ677" s="36">
        <v>0</v>
      </c>
      <c r="EA677" s="36">
        <v>0</v>
      </c>
      <c r="EB677" s="36">
        <v>0</v>
      </c>
      <c r="EC677" s="36">
        <v>0</v>
      </c>
      <c r="ED677" s="36">
        <v>0</v>
      </c>
      <c r="EE677" s="36">
        <v>0</v>
      </c>
      <c r="EF677" s="36">
        <v>0</v>
      </c>
      <c r="EG677" s="36">
        <v>0</v>
      </c>
      <c r="EH677" s="36">
        <v>0</v>
      </c>
      <c r="EI677" s="36">
        <v>0</v>
      </c>
      <c r="EJ677" s="36">
        <v>0</v>
      </c>
      <c r="EK677" s="36">
        <v>0</v>
      </c>
      <c r="EL677" s="36">
        <v>0</v>
      </c>
      <c r="EM677" s="36">
        <v>0</v>
      </c>
      <c r="EN677" s="36">
        <v>0</v>
      </c>
      <c r="EO677" s="36">
        <v>0</v>
      </c>
      <c r="EP677" s="36">
        <v>0</v>
      </c>
      <c r="EQ677" s="36">
        <v>0</v>
      </c>
      <c r="ER677" s="36">
        <v>0</v>
      </c>
      <c r="ES677" s="36">
        <v>0</v>
      </c>
      <c r="ET677" s="36">
        <v>0</v>
      </c>
      <c r="EU677" s="36">
        <v>0</v>
      </c>
      <c r="EV677" s="36">
        <v>0</v>
      </c>
      <c r="EW677" s="36">
        <v>0</v>
      </c>
      <c r="EX677" s="36">
        <v>0</v>
      </c>
      <c r="EY677" s="36">
        <v>0</v>
      </c>
      <c r="EZ677" s="36">
        <v>0</v>
      </c>
      <c r="FA677" s="36">
        <v>0</v>
      </c>
      <c r="FB677" s="36">
        <v>0</v>
      </c>
      <c r="FC677" s="36">
        <v>0</v>
      </c>
      <c r="FD677" s="36">
        <v>0</v>
      </c>
      <c r="FE677" s="36">
        <v>0</v>
      </c>
      <c r="FF677" s="36">
        <v>0</v>
      </c>
      <c r="FG677" s="36">
        <v>0</v>
      </c>
      <c r="FH677" s="36">
        <v>0</v>
      </c>
      <c r="FI677" s="36">
        <v>0</v>
      </c>
      <c r="FJ677" s="36">
        <v>0</v>
      </c>
      <c r="FK677" s="36">
        <v>0</v>
      </c>
      <c r="FL677" s="36">
        <v>0</v>
      </c>
      <c r="FM677" s="36">
        <v>0</v>
      </c>
      <c r="FN677" s="36">
        <v>0</v>
      </c>
      <c r="FO677" s="36">
        <v>0</v>
      </c>
      <c r="FP677" s="36">
        <v>0</v>
      </c>
      <c r="FQ677" s="36">
        <v>682303</v>
      </c>
      <c r="FR677" s="36">
        <v>0</v>
      </c>
      <c r="FS677" s="37"/>
      <c r="FT677" s="39">
        <f t="shared" si="327"/>
        <v>68535</v>
      </c>
      <c r="FU677" s="39">
        <f t="shared" si="328"/>
        <v>1051</v>
      </c>
      <c r="FV677" s="39">
        <f t="shared" si="329"/>
        <v>0</v>
      </c>
      <c r="FW677" s="39">
        <f t="shared" si="330"/>
        <v>2528894</v>
      </c>
      <c r="FX677" s="39">
        <f t="shared" si="331"/>
        <v>0</v>
      </c>
      <c r="FY677" s="39">
        <f t="shared" si="332"/>
        <v>50235</v>
      </c>
      <c r="FZ677" s="39">
        <f t="shared" si="333"/>
        <v>0</v>
      </c>
      <c r="GA677" s="39">
        <f t="shared" si="334"/>
        <v>101810</v>
      </c>
      <c r="GB677" s="39">
        <f t="shared" si="335"/>
        <v>739439</v>
      </c>
      <c r="GC677" s="39">
        <f t="shared" si="336"/>
        <v>101104</v>
      </c>
      <c r="GD677" s="39">
        <f t="shared" si="337"/>
        <v>0</v>
      </c>
      <c r="GE677" s="39">
        <f t="shared" si="338"/>
        <v>0</v>
      </c>
      <c r="GF677" s="39">
        <f t="shared" si="325"/>
        <v>0</v>
      </c>
      <c r="GG677" s="39"/>
      <c r="GH677" s="39">
        <f t="shared" si="339"/>
        <v>0</v>
      </c>
      <c r="GI677" s="39">
        <f t="shared" si="340"/>
        <v>0</v>
      </c>
      <c r="GJ677" s="39">
        <f t="shared" si="326"/>
        <v>3591068</v>
      </c>
      <c r="GK677" s="39"/>
      <c r="GL677" s="39">
        <f t="shared" si="341"/>
        <v>0</v>
      </c>
      <c r="GM677" s="39"/>
      <c r="GN677" s="39">
        <f t="shared" si="346"/>
        <v>0</v>
      </c>
      <c r="GO677" s="40">
        <f t="shared" si="342"/>
        <v>682303</v>
      </c>
      <c r="GP677" s="40">
        <f t="shared" si="343"/>
        <v>4273371</v>
      </c>
      <c r="GQ677" s="40">
        <f t="shared" si="344"/>
        <v>4273371</v>
      </c>
      <c r="GR677" s="39" t="str">
        <f>IFERROR(VLOOKUP(CONCATENATE(C677,R677,S677),'Clientes Afectados'!$L$4:$M$249,2,0),"NO")</f>
        <v>NO</v>
      </c>
      <c r="GS677" s="64">
        <f t="shared" si="345"/>
        <v>30</v>
      </c>
      <c r="GT677" s="39" t="e">
        <f>+IF(GS677&gt;#REF!,"SI","NO")</f>
        <v>#REF!</v>
      </c>
    </row>
    <row r="678" spans="1:202" x14ac:dyDescent="0.25">
      <c r="A678" s="35">
        <v>42583</v>
      </c>
      <c r="B678" s="36">
        <v>1594986</v>
      </c>
      <c r="C678" s="36">
        <v>1027882</v>
      </c>
      <c r="D678" s="36">
        <v>1027882</v>
      </c>
      <c r="E678" s="37" t="s">
        <v>350</v>
      </c>
      <c r="F678" s="37" t="s">
        <v>229</v>
      </c>
      <c r="G678" s="37" t="s">
        <v>332</v>
      </c>
      <c r="H678" s="85" t="s">
        <v>231</v>
      </c>
      <c r="I678" s="37" t="s">
        <v>244</v>
      </c>
      <c r="J678" s="37" t="s">
        <v>233</v>
      </c>
      <c r="K678" s="37" t="s">
        <v>234</v>
      </c>
      <c r="L678" s="37" t="s">
        <v>235</v>
      </c>
      <c r="M678" s="37" t="s">
        <v>279</v>
      </c>
      <c r="N678" s="37" t="s">
        <v>280</v>
      </c>
      <c r="O678" s="37" t="s">
        <v>280</v>
      </c>
      <c r="P678" s="37" t="s">
        <v>239</v>
      </c>
      <c r="Q678" s="37" t="s">
        <v>240</v>
      </c>
      <c r="R678" s="38">
        <v>42556</v>
      </c>
      <c r="S678" s="38">
        <v>42586</v>
      </c>
      <c r="T678" s="38">
        <v>42587</v>
      </c>
      <c r="U678" s="36">
        <v>180455948</v>
      </c>
      <c r="V678" s="36">
        <v>216760</v>
      </c>
      <c r="W678" s="36">
        <v>0</v>
      </c>
      <c r="X678" s="36">
        <v>28045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643</v>
      </c>
      <c r="AE678" s="36">
        <v>654</v>
      </c>
      <c r="AF678" s="36">
        <v>535</v>
      </c>
      <c r="AG678" s="36">
        <v>535</v>
      </c>
      <c r="AH678" s="36">
        <v>81557</v>
      </c>
      <c r="AI678" s="36">
        <v>1251</v>
      </c>
      <c r="AJ678" s="36">
        <v>0</v>
      </c>
      <c r="AK678" s="36">
        <v>16140793</v>
      </c>
      <c r="AL678" s="36">
        <v>0</v>
      </c>
      <c r="AM678" s="36">
        <v>0</v>
      </c>
      <c r="AN678" s="36">
        <v>0</v>
      </c>
      <c r="AO678" s="36">
        <v>0</v>
      </c>
      <c r="AP678" s="36">
        <v>0</v>
      </c>
      <c r="AQ678" s="36">
        <v>0</v>
      </c>
      <c r="AR678" s="36">
        <v>0</v>
      </c>
      <c r="AS678" s="36">
        <v>0</v>
      </c>
      <c r="AT678" s="36">
        <v>320625</v>
      </c>
      <c r="AU678" s="36">
        <v>0</v>
      </c>
      <c r="AV678" s="36">
        <v>0</v>
      </c>
      <c r="AW678" s="36">
        <v>0</v>
      </c>
      <c r="AX678" s="36">
        <v>0</v>
      </c>
      <c r="AY678" s="36">
        <v>403540</v>
      </c>
      <c r="AZ678" s="36">
        <v>3097131</v>
      </c>
      <c r="BA678" s="36">
        <v>0</v>
      </c>
      <c r="BB678" s="36">
        <v>0</v>
      </c>
      <c r="BC678" s="36">
        <v>0</v>
      </c>
      <c r="BD678" s="36">
        <v>0</v>
      </c>
      <c r="BE678" s="36">
        <v>0</v>
      </c>
      <c r="BF678" s="36">
        <v>0</v>
      </c>
      <c r="BG678" s="36">
        <v>0</v>
      </c>
      <c r="BH678" s="36">
        <v>0</v>
      </c>
      <c r="BI678" s="36">
        <v>0</v>
      </c>
      <c r="BJ678" s="36">
        <v>0</v>
      </c>
      <c r="BK678" s="36">
        <v>0</v>
      </c>
      <c r="BL678" s="36">
        <v>0</v>
      </c>
      <c r="BM678" s="36">
        <v>0</v>
      </c>
      <c r="BN678" s="36">
        <v>0</v>
      </c>
      <c r="BO678" s="36">
        <v>0</v>
      </c>
      <c r="BP678" s="36">
        <v>0</v>
      </c>
      <c r="BQ678" s="36">
        <v>0</v>
      </c>
      <c r="BR678" s="36">
        <v>0</v>
      </c>
      <c r="BS678" s="36">
        <v>0</v>
      </c>
      <c r="BT678" s="36">
        <v>0</v>
      </c>
      <c r="BU678" s="36">
        <v>0</v>
      </c>
      <c r="BV678" s="36">
        <v>0</v>
      </c>
      <c r="BW678" s="36">
        <v>0</v>
      </c>
      <c r="BX678" s="36">
        <v>0</v>
      </c>
      <c r="BY678" s="36">
        <v>0</v>
      </c>
      <c r="BZ678" s="36">
        <v>0</v>
      </c>
      <c r="CA678" s="36">
        <v>0</v>
      </c>
      <c r="CB678" s="36">
        <v>0</v>
      </c>
      <c r="CC678" s="36">
        <v>0</v>
      </c>
      <c r="CD678" s="36">
        <v>16844451</v>
      </c>
      <c r="CE678" s="36">
        <v>20044897</v>
      </c>
      <c r="CF678" s="36">
        <v>0</v>
      </c>
      <c r="CG678" s="36">
        <v>3200446</v>
      </c>
      <c r="CH678" s="36">
        <v>0</v>
      </c>
      <c r="CI678" s="36">
        <v>0</v>
      </c>
      <c r="CJ678" s="36">
        <v>0</v>
      </c>
      <c r="CK678" s="36">
        <v>0</v>
      </c>
      <c r="CL678" s="36">
        <v>3200446</v>
      </c>
      <c r="CM678" s="36">
        <v>-20044897</v>
      </c>
      <c r="CN678" s="36">
        <v>0</v>
      </c>
      <c r="CO678" s="36">
        <v>0</v>
      </c>
      <c r="CP678" s="36">
        <v>0</v>
      </c>
      <c r="CQ678" s="36">
        <v>0</v>
      </c>
      <c r="CR678" s="36">
        <v>0</v>
      </c>
      <c r="CS678" s="36">
        <v>0</v>
      </c>
      <c r="CT678" s="36">
        <v>0</v>
      </c>
      <c r="CU678" s="36">
        <v>0</v>
      </c>
      <c r="CV678" s="36">
        <v>0</v>
      </c>
      <c r="CW678" s="36">
        <v>0</v>
      </c>
      <c r="CX678" s="36">
        <v>0</v>
      </c>
      <c r="CY678" s="36">
        <v>0</v>
      </c>
      <c r="CZ678" s="36">
        <v>0</v>
      </c>
      <c r="DA678" s="36">
        <v>0</v>
      </c>
      <c r="DB678" s="36">
        <v>0</v>
      </c>
      <c r="DC678" s="36">
        <v>0</v>
      </c>
      <c r="DD678" s="36">
        <v>0</v>
      </c>
      <c r="DE678" s="36">
        <v>-20044897</v>
      </c>
      <c r="DF678" s="36">
        <v>0</v>
      </c>
      <c r="DG678" s="36">
        <v>0</v>
      </c>
      <c r="DH678" s="36">
        <v>0</v>
      </c>
      <c r="DI678" s="36">
        <v>0</v>
      </c>
      <c r="DJ678" s="36">
        <v>0</v>
      </c>
      <c r="DK678" s="36">
        <v>0</v>
      </c>
      <c r="DL678" s="36">
        <v>0</v>
      </c>
      <c r="DM678" s="36">
        <v>0</v>
      </c>
      <c r="DN678" s="36">
        <v>0</v>
      </c>
      <c r="DO678" s="36">
        <v>0</v>
      </c>
      <c r="DP678" s="36">
        <v>0</v>
      </c>
      <c r="DQ678" s="36">
        <v>0</v>
      </c>
      <c r="DR678" s="36">
        <v>0</v>
      </c>
      <c r="DS678" s="36">
        <v>0</v>
      </c>
      <c r="DT678" s="36">
        <v>0</v>
      </c>
      <c r="DU678" s="36">
        <v>0</v>
      </c>
      <c r="DV678" s="36">
        <v>0</v>
      </c>
      <c r="DW678" s="36">
        <v>0</v>
      </c>
      <c r="DX678" s="36">
        <v>0</v>
      </c>
      <c r="DY678" s="36">
        <v>0</v>
      </c>
      <c r="DZ678" s="36">
        <v>0</v>
      </c>
      <c r="EA678" s="36">
        <v>0</v>
      </c>
      <c r="EB678" s="36">
        <v>0</v>
      </c>
      <c r="EC678" s="36">
        <v>0</v>
      </c>
      <c r="ED678" s="36">
        <v>0</v>
      </c>
      <c r="EE678" s="36">
        <v>0</v>
      </c>
      <c r="EF678" s="36">
        <v>0</v>
      </c>
      <c r="EG678" s="36">
        <v>0</v>
      </c>
      <c r="EH678" s="36">
        <v>0</v>
      </c>
      <c r="EI678" s="36">
        <v>0</v>
      </c>
      <c r="EJ678" s="36">
        <v>0</v>
      </c>
      <c r="EK678" s="36">
        <v>0</v>
      </c>
      <c r="EL678" s="36">
        <v>0</v>
      </c>
      <c r="EM678" s="36">
        <v>0</v>
      </c>
      <c r="EN678" s="36">
        <v>0</v>
      </c>
      <c r="EO678" s="36">
        <v>0</v>
      </c>
      <c r="EP678" s="36">
        <v>0</v>
      </c>
      <c r="EQ678" s="36">
        <v>0</v>
      </c>
      <c r="ER678" s="36">
        <v>0</v>
      </c>
      <c r="ES678" s="36">
        <v>0</v>
      </c>
      <c r="ET678" s="36">
        <v>0</v>
      </c>
      <c r="EU678" s="36">
        <v>0</v>
      </c>
      <c r="EV678" s="36">
        <v>0</v>
      </c>
      <c r="EW678" s="36">
        <v>0</v>
      </c>
      <c r="EX678" s="36">
        <v>0</v>
      </c>
      <c r="EY678" s="36">
        <v>0</v>
      </c>
      <c r="EZ678" s="36">
        <v>0</v>
      </c>
      <c r="FA678" s="36">
        <v>0</v>
      </c>
      <c r="FB678" s="36">
        <v>0</v>
      </c>
      <c r="FC678" s="36">
        <v>0</v>
      </c>
      <c r="FD678" s="36">
        <v>0</v>
      </c>
      <c r="FE678" s="36">
        <v>0</v>
      </c>
      <c r="FF678" s="36">
        <v>0</v>
      </c>
      <c r="FG678" s="36">
        <v>0</v>
      </c>
      <c r="FH678" s="36">
        <v>0</v>
      </c>
      <c r="FI678" s="36">
        <v>0</v>
      </c>
      <c r="FJ678" s="36">
        <v>0</v>
      </c>
      <c r="FK678" s="36">
        <v>0</v>
      </c>
      <c r="FL678" s="36">
        <v>0</v>
      </c>
      <c r="FM678" s="36">
        <v>0</v>
      </c>
      <c r="FN678" s="36">
        <v>0</v>
      </c>
      <c r="FO678" s="36">
        <v>0</v>
      </c>
      <c r="FP678" s="36">
        <v>0</v>
      </c>
      <c r="FQ678" s="36">
        <v>3200446</v>
      </c>
      <c r="FR678" s="36">
        <v>0</v>
      </c>
      <c r="FS678" s="37"/>
      <c r="FT678" s="39">
        <f t="shared" si="327"/>
        <v>68535</v>
      </c>
      <c r="FU678" s="39">
        <f t="shared" si="328"/>
        <v>1051</v>
      </c>
      <c r="FV678" s="39">
        <f t="shared" si="329"/>
        <v>0</v>
      </c>
      <c r="FW678" s="39">
        <f t="shared" si="330"/>
        <v>13563692</v>
      </c>
      <c r="FX678" s="39">
        <f t="shared" si="331"/>
        <v>0</v>
      </c>
      <c r="FY678" s="39">
        <f t="shared" si="332"/>
        <v>269433</v>
      </c>
      <c r="FZ678" s="39">
        <f t="shared" si="333"/>
        <v>0</v>
      </c>
      <c r="GA678" s="39">
        <f t="shared" si="334"/>
        <v>339109</v>
      </c>
      <c r="GB678" s="39">
        <f t="shared" si="335"/>
        <v>2602631</v>
      </c>
      <c r="GC678" s="39">
        <f t="shared" si="336"/>
        <v>0</v>
      </c>
      <c r="GD678" s="39">
        <f t="shared" si="337"/>
        <v>0</v>
      </c>
      <c r="GE678" s="39">
        <f t="shared" si="338"/>
        <v>0</v>
      </c>
      <c r="GF678" s="39">
        <f t="shared" si="325"/>
        <v>0</v>
      </c>
      <c r="GG678" s="39"/>
      <c r="GH678" s="39">
        <f t="shared" si="339"/>
        <v>0</v>
      </c>
      <c r="GI678" s="39">
        <f t="shared" si="340"/>
        <v>0</v>
      </c>
      <c r="GJ678" s="39">
        <f t="shared" si="326"/>
        <v>16844451</v>
      </c>
      <c r="GK678" s="39"/>
      <c r="GL678" s="39">
        <f t="shared" si="341"/>
        <v>0</v>
      </c>
      <c r="GM678" s="39"/>
      <c r="GN678" s="39">
        <f t="shared" si="346"/>
        <v>0</v>
      </c>
      <c r="GO678" s="40">
        <f t="shared" si="342"/>
        <v>3200446</v>
      </c>
      <c r="GP678" s="40">
        <f t="shared" si="343"/>
        <v>20044897</v>
      </c>
      <c r="GQ678" s="40">
        <f t="shared" si="344"/>
        <v>20044897</v>
      </c>
      <c r="GR678" s="39" t="str">
        <f>IFERROR(VLOOKUP(CONCATENATE(C678,R678,S678),'Clientes Afectados'!$L$4:$M$249,2,0),"NO")</f>
        <v>NO</v>
      </c>
      <c r="GS678" s="64">
        <f t="shared" si="345"/>
        <v>30</v>
      </c>
      <c r="GT678" s="39" t="e">
        <f>+IF(GS678&gt;#REF!,"SI","NO")</f>
        <v>#REF!</v>
      </c>
    </row>
    <row r="679" spans="1:202" x14ac:dyDescent="0.25">
      <c r="A679" s="35">
        <v>42583</v>
      </c>
      <c r="B679" s="36">
        <v>1594986</v>
      </c>
      <c r="C679" s="36">
        <v>1263130</v>
      </c>
      <c r="D679" s="36">
        <v>1263130</v>
      </c>
      <c r="E679" s="37" t="s">
        <v>267</v>
      </c>
      <c r="F679" s="37" t="s">
        <v>229</v>
      </c>
      <c r="G679" s="37" t="s">
        <v>268</v>
      </c>
      <c r="H679" s="85" t="s">
        <v>231</v>
      </c>
      <c r="I679" s="37" t="s">
        <v>262</v>
      </c>
      <c r="J679" s="37" t="s">
        <v>233</v>
      </c>
      <c r="K679" s="37" t="s">
        <v>234</v>
      </c>
      <c r="L679" s="37" t="s">
        <v>235</v>
      </c>
      <c r="M679" s="37" t="s">
        <v>269</v>
      </c>
      <c r="N679" s="37" t="s">
        <v>270</v>
      </c>
      <c r="O679" s="37" t="s">
        <v>270</v>
      </c>
      <c r="P679" s="37" t="s">
        <v>239</v>
      </c>
      <c r="Q679" s="37" t="s">
        <v>240</v>
      </c>
      <c r="R679" s="38">
        <v>42556</v>
      </c>
      <c r="S679" s="38">
        <v>42586</v>
      </c>
      <c r="T679" s="38">
        <v>42587</v>
      </c>
      <c r="U679" s="36">
        <v>180455948</v>
      </c>
      <c r="V679" s="36">
        <v>21952</v>
      </c>
      <c r="W679" s="36">
        <v>0</v>
      </c>
      <c r="X679" s="36">
        <v>4439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51</v>
      </c>
      <c r="AE679" s="36">
        <v>52</v>
      </c>
      <c r="AF679" s="36">
        <v>47</v>
      </c>
      <c r="AG679" s="36">
        <v>47</v>
      </c>
      <c r="AH679" s="36">
        <v>0</v>
      </c>
      <c r="AI679" s="36">
        <v>1251</v>
      </c>
      <c r="AJ679" s="36">
        <v>0</v>
      </c>
      <c r="AK679" s="36">
        <v>1634632</v>
      </c>
      <c r="AL679" s="36">
        <v>0</v>
      </c>
      <c r="AM679" s="36">
        <v>0</v>
      </c>
      <c r="AN679" s="36">
        <v>0</v>
      </c>
      <c r="AO679" s="36">
        <v>0</v>
      </c>
      <c r="AP679" s="36">
        <v>0</v>
      </c>
      <c r="AQ679" s="36">
        <v>0</v>
      </c>
      <c r="AR679" s="36">
        <v>0</v>
      </c>
      <c r="AS679" s="36">
        <v>0</v>
      </c>
      <c r="AT679" s="36">
        <v>32470</v>
      </c>
      <c r="AU679" s="36">
        <v>0</v>
      </c>
      <c r="AV679" s="36">
        <v>0</v>
      </c>
      <c r="AW679" s="36">
        <v>0</v>
      </c>
      <c r="AX679" s="36">
        <v>0</v>
      </c>
      <c r="AY679" s="36">
        <v>32369</v>
      </c>
      <c r="AZ679" s="36">
        <v>272084</v>
      </c>
      <c r="BA679" s="36">
        <v>0</v>
      </c>
      <c r="BB679" s="36">
        <v>0</v>
      </c>
      <c r="BC679" s="36">
        <v>0</v>
      </c>
      <c r="BD679" s="36">
        <v>0</v>
      </c>
      <c r="BE679" s="36">
        <v>0</v>
      </c>
      <c r="BF679" s="36">
        <v>0</v>
      </c>
      <c r="BG679" s="36">
        <v>0</v>
      </c>
      <c r="BH679" s="36">
        <v>0</v>
      </c>
      <c r="BI679" s="36">
        <v>0</v>
      </c>
      <c r="BJ679" s="36">
        <v>0</v>
      </c>
      <c r="BK679" s="36">
        <v>0</v>
      </c>
      <c r="BL679" s="36">
        <v>0</v>
      </c>
      <c r="BM679" s="36">
        <v>0</v>
      </c>
      <c r="BN679" s="36">
        <v>0</v>
      </c>
      <c r="BO679" s="36">
        <v>0</v>
      </c>
      <c r="BP679" s="36">
        <v>0</v>
      </c>
      <c r="BQ679" s="36">
        <v>0</v>
      </c>
      <c r="BR679" s="36">
        <v>0</v>
      </c>
      <c r="BS679" s="36">
        <v>0</v>
      </c>
      <c r="BT679" s="36">
        <v>0</v>
      </c>
      <c r="BU679" s="36">
        <v>0</v>
      </c>
      <c r="BV679" s="36">
        <v>0</v>
      </c>
      <c r="BW679" s="36">
        <v>0</v>
      </c>
      <c r="BX679" s="36">
        <v>0</v>
      </c>
      <c r="BY679" s="36">
        <v>0</v>
      </c>
      <c r="BZ679" s="36">
        <v>0</v>
      </c>
      <c r="CA679" s="36">
        <v>0</v>
      </c>
      <c r="CB679" s="36">
        <v>0</v>
      </c>
      <c r="CC679" s="36">
        <v>0</v>
      </c>
      <c r="CD679" s="36">
        <v>1657820</v>
      </c>
      <c r="CE679" s="36">
        <v>1972806</v>
      </c>
      <c r="CF679" s="36">
        <v>0</v>
      </c>
      <c r="CG679" s="36">
        <v>314986</v>
      </c>
      <c r="CH679" s="36">
        <v>0</v>
      </c>
      <c r="CI679" s="36">
        <v>0</v>
      </c>
      <c r="CJ679" s="36">
        <v>0</v>
      </c>
      <c r="CK679" s="36">
        <v>0</v>
      </c>
      <c r="CL679" s="36">
        <v>314986</v>
      </c>
      <c r="CM679" s="36">
        <v>-1972806</v>
      </c>
      <c r="CN679" s="36">
        <v>0</v>
      </c>
      <c r="CO679" s="36">
        <v>0</v>
      </c>
      <c r="CP679" s="36">
        <v>0</v>
      </c>
      <c r="CQ679" s="36">
        <v>0</v>
      </c>
      <c r="CR679" s="36">
        <v>0</v>
      </c>
      <c r="CS679" s="36">
        <v>0</v>
      </c>
      <c r="CT679" s="36">
        <v>0</v>
      </c>
      <c r="CU679" s="36">
        <v>0</v>
      </c>
      <c r="CV679" s="36">
        <v>0</v>
      </c>
      <c r="CW679" s="36">
        <v>0</v>
      </c>
      <c r="CX679" s="36">
        <v>0</v>
      </c>
      <c r="CY679" s="36">
        <v>0</v>
      </c>
      <c r="CZ679" s="36">
        <v>0</v>
      </c>
      <c r="DA679" s="36">
        <v>0</v>
      </c>
      <c r="DB679" s="36">
        <v>0</v>
      </c>
      <c r="DC679" s="36">
        <v>0</v>
      </c>
      <c r="DD679" s="36">
        <v>0</v>
      </c>
      <c r="DE679" s="36">
        <v>-1972806</v>
      </c>
      <c r="DF679" s="36">
        <v>0</v>
      </c>
      <c r="DG679" s="36">
        <v>0</v>
      </c>
      <c r="DH679" s="36">
        <v>0</v>
      </c>
      <c r="DI679" s="36">
        <v>0</v>
      </c>
      <c r="DJ679" s="36">
        <v>0</v>
      </c>
      <c r="DK679" s="36">
        <v>0</v>
      </c>
      <c r="DL679" s="36">
        <v>0</v>
      </c>
      <c r="DM679" s="36">
        <v>0</v>
      </c>
      <c r="DN679" s="36">
        <v>0</v>
      </c>
      <c r="DO679" s="36">
        <v>0</v>
      </c>
      <c r="DP679" s="36">
        <v>0</v>
      </c>
      <c r="DQ679" s="36">
        <v>0</v>
      </c>
      <c r="DR679" s="36">
        <v>0</v>
      </c>
      <c r="DS679" s="36">
        <v>0</v>
      </c>
      <c r="DT679" s="36">
        <v>0</v>
      </c>
      <c r="DU679" s="36">
        <v>0</v>
      </c>
      <c r="DV679" s="36">
        <v>0</v>
      </c>
      <c r="DW679" s="36">
        <v>0</v>
      </c>
      <c r="DX679" s="36">
        <v>0</v>
      </c>
      <c r="DY679" s="36">
        <v>0</v>
      </c>
      <c r="DZ679" s="36">
        <v>0</v>
      </c>
      <c r="EA679" s="36">
        <v>0</v>
      </c>
      <c r="EB679" s="36">
        <v>0</v>
      </c>
      <c r="EC679" s="36">
        <v>0</v>
      </c>
      <c r="ED679" s="36">
        <v>0</v>
      </c>
      <c r="EE679" s="36">
        <v>0</v>
      </c>
      <c r="EF679" s="36">
        <v>0</v>
      </c>
      <c r="EG679" s="36">
        <v>0</v>
      </c>
      <c r="EH679" s="36">
        <v>0</v>
      </c>
      <c r="EI679" s="36">
        <v>0</v>
      </c>
      <c r="EJ679" s="36">
        <v>0</v>
      </c>
      <c r="EK679" s="36">
        <v>0</v>
      </c>
      <c r="EL679" s="36">
        <v>0</v>
      </c>
      <c r="EM679" s="36">
        <v>0</v>
      </c>
      <c r="EN679" s="36">
        <v>0</v>
      </c>
      <c r="EO679" s="36">
        <v>0</v>
      </c>
      <c r="EP679" s="36">
        <v>0</v>
      </c>
      <c r="EQ679" s="36">
        <v>0</v>
      </c>
      <c r="ER679" s="36">
        <v>0</v>
      </c>
      <c r="ES679" s="36">
        <v>0</v>
      </c>
      <c r="ET679" s="36">
        <v>0</v>
      </c>
      <c r="EU679" s="36">
        <v>0</v>
      </c>
      <c r="EV679" s="36">
        <v>0</v>
      </c>
      <c r="EW679" s="36">
        <v>0</v>
      </c>
      <c r="EX679" s="36">
        <v>0</v>
      </c>
      <c r="EY679" s="36">
        <v>0</v>
      </c>
      <c r="EZ679" s="36">
        <v>0</v>
      </c>
      <c r="FA679" s="36">
        <v>0</v>
      </c>
      <c r="FB679" s="36">
        <v>0</v>
      </c>
      <c r="FC679" s="36">
        <v>0</v>
      </c>
      <c r="FD679" s="36">
        <v>0</v>
      </c>
      <c r="FE679" s="36">
        <v>0</v>
      </c>
      <c r="FF679" s="36">
        <v>0</v>
      </c>
      <c r="FG679" s="36">
        <v>0</v>
      </c>
      <c r="FH679" s="36">
        <v>0</v>
      </c>
      <c r="FI679" s="36">
        <v>0</v>
      </c>
      <c r="FJ679" s="36">
        <v>0</v>
      </c>
      <c r="FK679" s="36">
        <v>0</v>
      </c>
      <c r="FL679" s="36">
        <v>0</v>
      </c>
      <c r="FM679" s="36">
        <v>0</v>
      </c>
      <c r="FN679" s="36">
        <v>0</v>
      </c>
      <c r="FO679" s="36">
        <v>0</v>
      </c>
      <c r="FP679" s="36">
        <v>0</v>
      </c>
      <c r="FQ679" s="36">
        <v>314986</v>
      </c>
      <c r="FR679" s="36">
        <v>0</v>
      </c>
      <c r="FS679" s="37"/>
      <c r="FT679" s="39">
        <f t="shared" si="327"/>
        <v>0</v>
      </c>
      <c r="FU679" s="39">
        <f t="shared" si="328"/>
        <v>1051</v>
      </c>
      <c r="FV679" s="39">
        <f t="shared" si="329"/>
        <v>0</v>
      </c>
      <c r="FW679" s="39">
        <f t="shared" si="330"/>
        <v>1373640</v>
      </c>
      <c r="FX679" s="39">
        <f t="shared" si="331"/>
        <v>0</v>
      </c>
      <c r="FY679" s="39">
        <f t="shared" si="332"/>
        <v>27286</v>
      </c>
      <c r="FZ679" s="39">
        <f t="shared" si="333"/>
        <v>0</v>
      </c>
      <c r="GA679" s="39">
        <f t="shared" si="334"/>
        <v>27201</v>
      </c>
      <c r="GB679" s="39">
        <f t="shared" si="335"/>
        <v>228642</v>
      </c>
      <c r="GC679" s="39">
        <f t="shared" si="336"/>
        <v>0</v>
      </c>
      <c r="GD679" s="39">
        <f t="shared" si="337"/>
        <v>0</v>
      </c>
      <c r="GE679" s="39">
        <f t="shared" si="338"/>
        <v>0</v>
      </c>
      <c r="GF679" s="39">
        <f t="shared" si="325"/>
        <v>0</v>
      </c>
      <c r="GG679" s="39"/>
      <c r="GH679" s="39">
        <f t="shared" si="339"/>
        <v>0</v>
      </c>
      <c r="GI679" s="39">
        <f t="shared" si="340"/>
        <v>0</v>
      </c>
      <c r="GJ679" s="39">
        <f t="shared" si="326"/>
        <v>1657820</v>
      </c>
      <c r="GK679" s="39"/>
      <c r="GL679" s="39">
        <f t="shared" si="341"/>
        <v>0</v>
      </c>
      <c r="GM679" s="39"/>
      <c r="GN679" s="39">
        <f t="shared" si="346"/>
        <v>0</v>
      </c>
      <c r="GO679" s="40">
        <f t="shared" si="342"/>
        <v>314986</v>
      </c>
      <c r="GP679" s="40">
        <f t="shared" si="343"/>
        <v>1972806</v>
      </c>
      <c r="GQ679" s="40">
        <f t="shared" si="344"/>
        <v>1972806</v>
      </c>
      <c r="GR679" s="39" t="str">
        <f>IFERROR(VLOOKUP(CONCATENATE(C679,R679,S679),'Clientes Afectados'!$L$4:$M$249,2,0),"NO")</f>
        <v>NO</v>
      </c>
      <c r="GS679" s="64">
        <f t="shared" si="345"/>
        <v>30</v>
      </c>
      <c r="GT679" s="39" t="e">
        <f>+IF(GS679&gt;#REF!,"SI","NO")</f>
        <v>#REF!</v>
      </c>
    </row>
    <row r="680" spans="1:202" x14ac:dyDescent="0.25">
      <c r="A680" s="35">
        <v>42583</v>
      </c>
      <c r="B680" s="36">
        <v>1594986</v>
      </c>
      <c r="C680" s="36">
        <v>1314153</v>
      </c>
      <c r="D680" s="36">
        <v>1314153</v>
      </c>
      <c r="E680" s="37" t="s">
        <v>271</v>
      </c>
      <c r="F680" s="37" t="s">
        <v>229</v>
      </c>
      <c r="G680" s="37" t="s">
        <v>272</v>
      </c>
      <c r="H680" s="85" t="s">
        <v>231</v>
      </c>
      <c r="I680" s="37" t="s">
        <v>262</v>
      </c>
      <c r="J680" s="37" t="s">
        <v>233</v>
      </c>
      <c r="K680" s="37" t="s">
        <v>234</v>
      </c>
      <c r="L680" s="37" t="s">
        <v>235</v>
      </c>
      <c r="M680" s="37" t="s">
        <v>245</v>
      </c>
      <c r="N680" s="37" t="s">
        <v>246</v>
      </c>
      <c r="O680" s="37" t="s">
        <v>246</v>
      </c>
      <c r="P680" s="37" t="s">
        <v>239</v>
      </c>
      <c r="Q680" s="37" t="s">
        <v>240</v>
      </c>
      <c r="R680" s="38">
        <v>42556</v>
      </c>
      <c r="S680" s="38">
        <v>42586</v>
      </c>
      <c r="T680" s="38">
        <v>42587</v>
      </c>
      <c r="U680" s="36">
        <v>180455948</v>
      </c>
      <c r="V680" s="36">
        <v>31558</v>
      </c>
      <c r="W680" s="36">
        <v>0</v>
      </c>
      <c r="X680" s="36">
        <v>664</v>
      </c>
      <c r="Y680" s="36">
        <v>0</v>
      </c>
      <c r="Z680" s="36">
        <v>0</v>
      </c>
      <c r="AA680" s="36">
        <v>0</v>
      </c>
      <c r="AB680" s="36">
        <v>0</v>
      </c>
      <c r="AC680" s="36">
        <v>0</v>
      </c>
      <c r="AD680" s="36">
        <v>79</v>
      </c>
      <c r="AE680" s="36">
        <v>131</v>
      </c>
      <c r="AF680" s="36">
        <v>75</v>
      </c>
      <c r="AG680" s="36">
        <v>75</v>
      </c>
      <c r="AH680" s="36">
        <v>0</v>
      </c>
      <c r="AI680" s="36">
        <v>1251</v>
      </c>
      <c r="AJ680" s="36">
        <v>0</v>
      </c>
      <c r="AK680" s="36">
        <v>2349931</v>
      </c>
      <c r="AL680" s="36">
        <v>0</v>
      </c>
      <c r="AM680" s="36">
        <v>0</v>
      </c>
      <c r="AN680" s="36">
        <v>0</v>
      </c>
      <c r="AO680" s="36">
        <v>0</v>
      </c>
      <c r="AP680" s="36">
        <v>0</v>
      </c>
      <c r="AQ680" s="36">
        <v>0</v>
      </c>
      <c r="AR680" s="36">
        <v>0</v>
      </c>
      <c r="AS680" s="36">
        <v>0</v>
      </c>
      <c r="AT680" s="36">
        <v>46680</v>
      </c>
      <c r="AU680" s="36">
        <v>0</v>
      </c>
      <c r="AV680" s="36">
        <v>0</v>
      </c>
      <c r="AW680" s="36">
        <v>0</v>
      </c>
      <c r="AX680" s="36">
        <v>0</v>
      </c>
      <c r="AY680" s="36">
        <v>81078</v>
      </c>
      <c r="AZ680" s="36">
        <v>434177</v>
      </c>
      <c r="BA680" s="36">
        <v>0</v>
      </c>
      <c r="BB680" s="36">
        <v>0</v>
      </c>
      <c r="BC680" s="36">
        <v>0</v>
      </c>
      <c r="BD680" s="36">
        <v>0</v>
      </c>
      <c r="BE680" s="36">
        <v>0</v>
      </c>
      <c r="BF680" s="36">
        <v>0</v>
      </c>
      <c r="BG680" s="36">
        <v>0</v>
      </c>
      <c r="BH680" s="36">
        <v>0</v>
      </c>
      <c r="BI680" s="36">
        <v>0</v>
      </c>
      <c r="BJ680" s="36">
        <v>0</v>
      </c>
      <c r="BK680" s="36">
        <v>0</v>
      </c>
      <c r="BL680" s="36">
        <v>0</v>
      </c>
      <c r="BM680" s="36">
        <v>0</v>
      </c>
      <c r="BN680" s="36">
        <v>0</v>
      </c>
      <c r="BO680" s="36">
        <v>0</v>
      </c>
      <c r="BP680" s="36">
        <v>0</v>
      </c>
      <c r="BQ680" s="36">
        <v>0</v>
      </c>
      <c r="BR680" s="36">
        <v>0</v>
      </c>
      <c r="BS680" s="36">
        <v>0</v>
      </c>
      <c r="BT680" s="36">
        <v>0</v>
      </c>
      <c r="BU680" s="36">
        <v>0</v>
      </c>
      <c r="BV680" s="36">
        <v>0</v>
      </c>
      <c r="BW680" s="36">
        <v>0</v>
      </c>
      <c r="BX680" s="36">
        <v>0</v>
      </c>
      <c r="BY680" s="36">
        <v>0</v>
      </c>
      <c r="BZ680" s="36">
        <v>0</v>
      </c>
      <c r="CA680" s="36">
        <v>0</v>
      </c>
      <c r="CB680" s="36">
        <v>0</v>
      </c>
      <c r="CC680" s="36">
        <v>0</v>
      </c>
      <c r="CD680" s="36">
        <v>2447998</v>
      </c>
      <c r="CE680" s="36">
        <v>2913118</v>
      </c>
      <c r="CF680" s="36">
        <v>0</v>
      </c>
      <c r="CG680" s="36">
        <v>465120</v>
      </c>
      <c r="CH680" s="36">
        <v>0</v>
      </c>
      <c r="CI680" s="36">
        <v>0</v>
      </c>
      <c r="CJ680" s="36">
        <v>0</v>
      </c>
      <c r="CK680" s="36">
        <v>0</v>
      </c>
      <c r="CL680" s="36">
        <v>465120</v>
      </c>
      <c r="CM680" s="36">
        <v>-2913118</v>
      </c>
      <c r="CN680" s="36">
        <v>0</v>
      </c>
      <c r="CO680" s="36">
        <v>0</v>
      </c>
      <c r="CP680" s="36">
        <v>0</v>
      </c>
      <c r="CQ680" s="36">
        <v>0</v>
      </c>
      <c r="CR680" s="36">
        <v>0</v>
      </c>
      <c r="CS680" s="36">
        <v>0</v>
      </c>
      <c r="CT680" s="36">
        <v>0</v>
      </c>
      <c r="CU680" s="36">
        <v>0</v>
      </c>
      <c r="CV680" s="36">
        <v>0</v>
      </c>
      <c r="CW680" s="36">
        <v>0</v>
      </c>
      <c r="CX680" s="36">
        <v>0</v>
      </c>
      <c r="CY680" s="36">
        <v>0</v>
      </c>
      <c r="CZ680" s="36">
        <v>0</v>
      </c>
      <c r="DA680" s="36">
        <v>0</v>
      </c>
      <c r="DB680" s="36">
        <v>0</v>
      </c>
      <c r="DC680" s="36">
        <v>0</v>
      </c>
      <c r="DD680" s="36">
        <v>0</v>
      </c>
      <c r="DE680" s="36">
        <v>-2913118</v>
      </c>
      <c r="DF680" s="36">
        <v>0</v>
      </c>
      <c r="DG680" s="36">
        <v>0</v>
      </c>
      <c r="DH680" s="36">
        <v>0</v>
      </c>
      <c r="DI680" s="36">
        <v>0</v>
      </c>
      <c r="DJ680" s="36">
        <v>0</v>
      </c>
      <c r="DK680" s="36">
        <v>0</v>
      </c>
      <c r="DL680" s="36">
        <v>0</v>
      </c>
      <c r="DM680" s="36">
        <v>0</v>
      </c>
      <c r="DN680" s="36">
        <v>0</v>
      </c>
      <c r="DO680" s="36">
        <v>0</v>
      </c>
      <c r="DP680" s="36">
        <v>0</v>
      </c>
      <c r="DQ680" s="36">
        <v>0</v>
      </c>
      <c r="DR680" s="36">
        <v>0</v>
      </c>
      <c r="DS680" s="36">
        <v>0</v>
      </c>
      <c r="DT680" s="36">
        <v>0</v>
      </c>
      <c r="DU680" s="36">
        <v>0</v>
      </c>
      <c r="DV680" s="36">
        <v>0</v>
      </c>
      <c r="DW680" s="36">
        <v>0</v>
      </c>
      <c r="DX680" s="36">
        <v>0</v>
      </c>
      <c r="DY680" s="36">
        <v>0</v>
      </c>
      <c r="DZ680" s="36">
        <v>0</v>
      </c>
      <c r="EA680" s="36">
        <v>0</v>
      </c>
      <c r="EB680" s="36">
        <v>0</v>
      </c>
      <c r="EC680" s="36">
        <v>0</v>
      </c>
      <c r="ED680" s="36">
        <v>0</v>
      </c>
      <c r="EE680" s="36">
        <v>0</v>
      </c>
      <c r="EF680" s="36">
        <v>0</v>
      </c>
      <c r="EG680" s="36">
        <v>0</v>
      </c>
      <c r="EH680" s="36">
        <v>0</v>
      </c>
      <c r="EI680" s="36">
        <v>0</v>
      </c>
      <c r="EJ680" s="36">
        <v>0</v>
      </c>
      <c r="EK680" s="36">
        <v>0</v>
      </c>
      <c r="EL680" s="36">
        <v>0</v>
      </c>
      <c r="EM680" s="36">
        <v>0</v>
      </c>
      <c r="EN680" s="36">
        <v>0</v>
      </c>
      <c r="EO680" s="36">
        <v>0</v>
      </c>
      <c r="EP680" s="36">
        <v>0</v>
      </c>
      <c r="EQ680" s="36">
        <v>0</v>
      </c>
      <c r="ER680" s="36">
        <v>0</v>
      </c>
      <c r="ES680" s="36">
        <v>0</v>
      </c>
      <c r="ET680" s="36">
        <v>0</v>
      </c>
      <c r="EU680" s="36">
        <v>0</v>
      </c>
      <c r="EV680" s="36">
        <v>0</v>
      </c>
      <c r="EW680" s="36">
        <v>0</v>
      </c>
      <c r="EX680" s="36">
        <v>0</v>
      </c>
      <c r="EY680" s="36">
        <v>0</v>
      </c>
      <c r="EZ680" s="36">
        <v>0</v>
      </c>
      <c r="FA680" s="36">
        <v>0</v>
      </c>
      <c r="FB680" s="36">
        <v>0</v>
      </c>
      <c r="FC680" s="36">
        <v>0</v>
      </c>
      <c r="FD680" s="36">
        <v>0</v>
      </c>
      <c r="FE680" s="36">
        <v>0</v>
      </c>
      <c r="FF680" s="36">
        <v>0</v>
      </c>
      <c r="FG680" s="36">
        <v>0</v>
      </c>
      <c r="FH680" s="36">
        <v>0</v>
      </c>
      <c r="FI680" s="36">
        <v>0</v>
      </c>
      <c r="FJ680" s="36">
        <v>0</v>
      </c>
      <c r="FK680" s="36">
        <v>0</v>
      </c>
      <c r="FL680" s="36">
        <v>0</v>
      </c>
      <c r="FM680" s="36">
        <v>0</v>
      </c>
      <c r="FN680" s="36">
        <v>0</v>
      </c>
      <c r="FO680" s="36">
        <v>0</v>
      </c>
      <c r="FP680" s="36">
        <v>0</v>
      </c>
      <c r="FQ680" s="36">
        <v>465120</v>
      </c>
      <c r="FR680" s="36">
        <v>0</v>
      </c>
      <c r="FS680" s="37"/>
      <c r="FT680" s="39">
        <f t="shared" si="327"/>
        <v>0</v>
      </c>
      <c r="FU680" s="39">
        <f t="shared" si="328"/>
        <v>1051</v>
      </c>
      <c r="FV680" s="39">
        <f t="shared" si="329"/>
        <v>0</v>
      </c>
      <c r="FW680" s="39">
        <f t="shared" si="330"/>
        <v>1974732</v>
      </c>
      <c r="FX680" s="39">
        <f t="shared" si="331"/>
        <v>0</v>
      </c>
      <c r="FY680" s="39">
        <f t="shared" si="332"/>
        <v>39227</v>
      </c>
      <c r="FZ680" s="39">
        <f t="shared" si="333"/>
        <v>0</v>
      </c>
      <c r="GA680" s="39">
        <f t="shared" si="334"/>
        <v>68133</v>
      </c>
      <c r="GB680" s="39">
        <f t="shared" si="335"/>
        <v>364855</v>
      </c>
      <c r="GC680" s="39">
        <f t="shared" si="336"/>
        <v>0</v>
      </c>
      <c r="GD680" s="39">
        <f t="shared" si="337"/>
        <v>0</v>
      </c>
      <c r="GE680" s="39">
        <f t="shared" si="338"/>
        <v>0</v>
      </c>
      <c r="GF680" s="39">
        <f t="shared" si="325"/>
        <v>0</v>
      </c>
      <c r="GG680" s="39"/>
      <c r="GH680" s="39">
        <f t="shared" si="339"/>
        <v>0</v>
      </c>
      <c r="GI680" s="39">
        <f t="shared" si="340"/>
        <v>0</v>
      </c>
      <c r="GJ680" s="39">
        <f t="shared" si="326"/>
        <v>2447998</v>
      </c>
      <c r="GK680" s="39"/>
      <c r="GL680" s="39">
        <f t="shared" si="341"/>
        <v>0</v>
      </c>
      <c r="GM680" s="39"/>
      <c r="GN680" s="39">
        <f t="shared" si="346"/>
        <v>0</v>
      </c>
      <c r="GO680" s="40">
        <f t="shared" si="342"/>
        <v>465120</v>
      </c>
      <c r="GP680" s="40">
        <f t="shared" si="343"/>
        <v>2913118</v>
      </c>
      <c r="GQ680" s="40">
        <f t="shared" si="344"/>
        <v>2913118</v>
      </c>
      <c r="GR680" s="39" t="str">
        <f>IFERROR(VLOOKUP(CONCATENATE(C680,R680,S680),'Clientes Afectados'!$L$4:$M$249,2,0),"NO")</f>
        <v>NO</v>
      </c>
      <c r="GS680" s="64">
        <f t="shared" si="345"/>
        <v>30</v>
      </c>
      <c r="GT680" s="39" t="e">
        <f>+IF(GS680&gt;#REF!,"SI","NO")</f>
        <v>#REF!</v>
      </c>
    </row>
    <row r="681" spans="1:202" x14ac:dyDescent="0.25">
      <c r="A681" s="35">
        <v>42583</v>
      </c>
      <c r="B681" s="36">
        <v>1594986</v>
      </c>
      <c r="C681" s="36">
        <v>1314156</v>
      </c>
      <c r="D681" s="36">
        <v>1314156</v>
      </c>
      <c r="E681" s="37" t="s">
        <v>273</v>
      </c>
      <c r="F681" s="37" t="s">
        <v>229</v>
      </c>
      <c r="G681" s="37" t="s">
        <v>274</v>
      </c>
      <c r="H681" s="85" t="s">
        <v>231</v>
      </c>
      <c r="I681" s="37" t="s">
        <v>262</v>
      </c>
      <c r="J681" s="37" t="s">
        <v>233</v>
      </c>
      <c r="K681" s="37" t="s">
        <v>234</v>
      </c>
      <c r="L681" s="37" t="s">
        <v>235</v>
      </c>
      <c r="M681" s="37" t="s">
        <v>245</v>
      </c>
      <c r="N681" s="37" t="s">
        <v>245</v>
      </c>
      <c r="O681" s="37" t="s">
        <v>245</v>
      </c>
      <c r="P681" s="37" t="s">
        <v>239</v>
      </c>
      <c r="Q681" s="37" t="s">
        <v>240</v>
      </c>
      <c r="R681" s="38">
        <v>42556</v>
      </c>
      <c r="S681" s="38">
        <v>42586</v>
      </c>
      <c r="T681" s="38">
        <v>42587</v>
      </c>
      <c r="U681" s="36">
        <v>180455948</v>
      </c>
      <c r="V681" s="36">
        <v>30580</v>
      </c>
      <c r="W681" s="36">
        <v>0</v>
      </c>
      <c r="X681" s="36">
        <v>10690</v>
      </c>
      <c r="Y681" s="36">
        <v>0</v>
      </c>
      <c r="Z681" s="36">
        <v>0</v>
      </c>
      <c r="AA681" s="36">
        <v>0</v>
      </c>
      <c r="AB681" s="36">
        <v>0</v>
      </c>
      <c r="AC681" s="36">
        <v>0</v>
      </c>
      <c r="AD681" s="36">
        <v>54</v>
      </c>
      <c r="AE681" s="36">
        <v>54</v>
      </c>
      <c r="AF681" s="36">
        <v>54</v>
      </c>
      <c r="AG681" s="36">
        <v>54</v>
      </c>
      <c r="AH681" s="36">
        <v>119201</v>
      </c>
      <c r="AI681" s="36">
        <v>1251</v>
      </c>
      <c r="AJ681" s="36">
        <v>0</v>
      </c>
      <c r="AK681" s="36">
        <v>2277105</v>
      </c>
      <c r="AL681" s="36">
        <v>0</v>
      </c>
      <c r="AM681" s="36">
        <v>0</v>
      </c>
      <c r="AN681" s="36">
        <v>0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45233</v>
      </c>
      <c r="AU681" s="36">
        <v>0</v>
      </c>
      <c r="AV681" s="36">
        <v>0</v>
      </c>
      <c r="AW681" s="36">
        <v>0</v>
      </c>
      <c r="AX681" s="36">
        <v>0</v>
      </c>
      <c r="AY681" s="36">
        <v>33294</v>
      </c>
      <c r="AZ681" s="36">
        <v>312607</v>
      </c>
      <c r="BA681" s="36">
        <v>0</v>
      </c>
      <c r="BB681" s="36">
        <v>0</v>
      </c>
      <c r="BC681" s="36">
        <v>0</v>
      </c>
      <c r="BD681" s="36">
        <v>0</v>
      </c>
      <c r="BE681" s="36">
        <v>0</v>
      </c>
      <c r="BF681" s="36">
        <v>0</v>
      </c>
      <c r="BG681" s="36">
        <v>0</v>
      </c>
      <c r="BH681" s="36">
        <v>0</v>
      </c>
      <c r="BI681" s="36">
        <v>0</v>
      </c>
      <c r="BJ681" s="36">
        <v>0</v>
      </c>
      <c r="BK681" s="36">
        <v>0</v>
      </c>
      <c r="BL681" s="36">
        <v>0</v>
      </c>
      <c r="BM681" s="36">
        <v>0</v>
      </c>
      <c r="BN681" s="36">
        <v>0</v>
      </c>
      <c r="BO681" s="36">
        <v>0</v>
      </c>
      <c r="BP681" s="36">
        <v>0</v>
      </c>
      <c r="BQ681" s="36">
        <v>0</v>
      </c>
      <c r="BR681" s="36">
        <v>0</v>
      </c>
      <c r="BS681" s="36">
        <v>0</v>
      </c>
      <c r="BT681" s="36">
        <v>0</v>
      </c>
      <c r="BU681" s="36">
        <v>0</v>
      </c>
      <c r="BV681" s="36">
        <v>0</v>
      </c>
      <c r="BW681" s="36">
        <v>0</v>
      </c>
      <c r="BX681" s="36">
        <v>0</v>
      </c>
      <c r="BY681" s="36">
        <v>0</v>
      </c>
      <c r="BZ681" s="36">
        <v>0</v>
      </c>
      <c r="CA681" s="36">
        <v>0</v>
      </c>
      <c r="CB681" s="36">
        <v>0</v>
      </c>
      <c r="CC681" s="36">
        <v>0</v>
      </c>
      <c r="CD681" s="36">
        <v>2343438</v>
      </c>
      <c r="CE681" s="36">
        <v>2788691</v>
      </c>
      <c r="CF681" s="36">
        <v>0</v>
      </c>
      <c r="CG681" s="36">
        <v>445253</v>
      </c>
      <c r="CH681" s="36">
        <v>0</v>
      </c>
      <c r="CI681" s="36">
        <v>0</v>
      </c>
      <c r="CJ681" s="36">
        <v>0</v>
      </c>
      <c r="CK681" s="36">
        <v>0</v>
      </c>
      <c r="CL681" s="36">
        <v>445253</v>
      </c>
      <c r="CM681" s="36">
        <v>-2788691</v>
      </c>
      <c r="CN681" s="36">
        <v>0</v>
      </c>
      <c r="CO681" s="36">
        <v>0</v>
      </c>
      <c r="CP681" s="36">
        <v>0</v>
      </c>
      <c r="CQ681" s="36">
        <v>0</v>
      </c>
      <c r="CR681" s="36">
        <v>0</v>
      </c>
      <c r="CS681" s="36">
        <v>0</v>
      </c>
      <c r="CT681" s="36">
        <v>0</v>
      </c>
      <c r="CU681" s="36">
        <v>0</v>
      </c>
      <c r="CV681" s="36">
        <v>0</v>
      </c>
      <c r="CW681" s="36">
        <v>0</v>
      </c>
      <c r="CX681" s="36">
        <v>0</v>
      </c>
      <c r="CY681" s="36">
        <v>0</v>
      </c>
      <c r="CZ681" s="36">
        <v>0</v>
      </c>
      <c r="DA681" s="36">
        <v>0</v>
      </c>
      <c r="DB681" s="36">
        <v>0</v>
      </c>
      <c r="DC681" s="36">
        <v>0</v>
      </c>
      <c r="DD681" s="36">
        <v>0</v>
      </c>
      <c r="DE681" s="36">
        <v>-2788691</v>
      </c>
      <c r="DF681" s="36">
        <v>0</v>
      </c>
      <c r="DG681" s="36">
        <v>0</v>
      </c>
      <c r="DH681" s="36">
        <v>0</v>
      </c>
      <c r="DI681" s="36">
        <v>0</v>
      </c>
      <c r="DJ681" s="36">
        <v>0</v>
      </c>
      <c r="DK681" s="36">
        <v>0</v>
      </c>
      <c r="DL681" s="36">
        <v>0</v>
      </c>
      <c r="DM681" s="36">
        <v>0</v>
      </c>
      <c r="DN681" s="36">
        <v>0</v>
      </c>
      <c r="DO681" s="36">
        <v>0</v>
      </c>
      <c r="DP681" s="36">
        <v>0</v>
      </c>
      <c r="DQ681" s="36">
        <v>0</v>
      </c>
      <c r="DR681" s="36">
        <v>0</v>
      </c>
      <c r="DS681" s="36">
        <v>0</v>
      </c>
      <c r="DT681" s="36">
        <v>0</v>
      </c>
      <c r="DU681" s="36">
        <v>0</v>
      </c>
      <c r="DV681" s="36">
        <v>0</v>
      </c>
      <c r="DW681" s="36">
        <v>0</v>
      </c>
      <c r="DX681" s="36">
        <v>0</v>
      </c>
      <c r="DY681" s="36">
        <v>0</v>
      </c>
      <c r="DZ681" s="36">
        <v>0</v>
      </c>
      <c r="EA681" s="36">
        <v>0</v>
      </c>
      <c r="EB681" s="36">
        <v>0</v>
      </c>
      <c r="EC681" s="36">
        <v>0</v>
      </c>
      <c r="ED681" s="36">
        <v>0</v>
      </c>
      <c r="EE681" s="36">
        <v>0</v>
      </c>
      <c r="EF681" s="36">
        <v>0</v>
      </c>
      <c r="EG681" s="36">
        <v>0</v>
      </c>
      <c r="EH681" s="36">
        <v>0</v>
      </c>
      <c r="EI681" s="36">
        <v>0</v>
      </c>
      <c r="EJ681" s="36">
        <v>0</v>
      </c>
      <c r="EK681" s="36">
        <v>0</v>
      </c>
      <c r="EL681" s="36">
        <v>0</v>
      </c>
      <c r="EM681" s="36">
        <v>0</v>
      </c>
      <c r="EN681" s="36">
        <v>0</v>
      </c>
      <c r="EO681" s="36">
        <v>0</v>
      </c>
      <c r="EP681" s="36">
        <v>0</v>
      </c>
      <c r="EQ681" s="36">
        <v>0</v>
      </c>
      <c r="ER681" s="36">
        <v>0</v>
      </c>
      <c r="ES681" s="36">
        <v>0</v>
      </c>
      <c r="ET681" s="36">
        <v>0</v>
      </c>
      <c r="EU681" s="36">
        <v>0</v>
      </c>
      <c r="EV681" s="36">
        <v>0</v>
      </c>
      <c r="EW681" s="36">
        <v>0</v>
      </c>
      <c r="EX681" s="36">
        <v>0</v>
      </c>
      <c r="EY681" s="36">
        <v>0</v>
      </c>
      <c r="EZ681" s="36">
        <v>0</v>
      </c>
      <c r="FA681" s="36">
        <v>0</v>
      </c>
      <c r="FB681" s="36">
        <v>0</v>
      </c>
      <c r="FC681" s="36">
        <v>0</v>
      </c>
      <c r="FD681" s="36">
        <v>0</v>
      </c>
      <c r="FE681" s="36">
        <v>0</v>
      </c>
      <c r="FF681" s="36">
        <v>0</v>
      </c>
      <c r="FG681" s="36">
        <v>0</v>
      </c>
      <c r="FH681" s="36">
        <v>0</v>
      </c>
      <c r="FI681" s="36">
        <v>0</v>
      </c>
      <c r="FJ681" s="36">
        <v>0</v>
      </c>
      <c r="FK681" s="36">
        <v>0</v>
      </c>
      <c r="FL681" s="36">
        <v>0</v>
      </c>
      <c r="FM681" s="36">
        <v>0</v>
      </c>
      <c r="FN681" s="36">
        <v>0</v>
      </c>
      <c r="FO681" s="36">
        <v>0</v>
      </c>
      <c r="FP681" s="36">
        <v>0</v>
      </c>
      <c r="FQ681" s="36">
        <v>445253</v>
      </c>
      <c r="FR681" s="36">
        <v>0</v>
      </c>
      <c r="FS681" s="37"/>
      <c r="FT681" s="39">
        <f t="shared" si="327"/>
        <v>100169</v>
      </c>
      <c r="FU681" s="39">
        <f t="shared" si="328"/>
        <v>1051</v>
      </c>
      <c r="FV681" s="39">
        <f t="shared" si="329"/>
        <v>0</v>
      </c>
      <c r="FW681" s="39">
        <f t="shared" si="330"/>
        <v>1913534</v>
      </c>
      <c r="FX681" s="39">
        <f t="shared" si="331"/>
        <v>0</v>
      </c>
      <c r="FY681" s="39">
        <f t="shared" si="332"/>
        <v>38011</v>
      </c>
      <c r="FZ681" s="39">
        <f t="shared" si="333"/>
        <v>0</v>
      </c>
      <c r="GA681" s="39">
        <f t="shared" si="334"/>
        <v>27978</v>
      </c>
      <c r="GB681" s="39">
        <f t="shared" si="335"/>
        <v>262695</v>
      </c>
      <c r="GC681" s="39">
        <f t="shared" si="336"/>
        <v>0</v>
      </c>
      <c r="GD681" s="39">
        <f t="shared" si="337"/>
        <v>0</v>
      </c>
      <c r="GE681" s="39">
        <f t="shared" si="338"/>
        <v>0</v>
      </c>
      <c r="GF681" s="39">
        <f t="shared" ref="GF681:GF744" si="347">BP681/1.19</f>
        <v>0</v>
      </c>
      <c r="GG681" s="39"/>
      <c r="GH681" s="39">
        <f t="shared" si="339"/>
        <v>0</v>
      </c>
      <c r="GI681" s="39">
        <f t="shared" si="340"/>
        <v>0</v>
      </c>
      <c r="GJ681" s="39">
        <f t="shared" ref="GJ681:GJ744" si="348">SUM(FT681:GE681)+GH681+GF681</f>
        <v>2343438</v>
      </c>
      <c r="GK681" s="39"/>
      <c r="GL681" s="39">
        <f t="shared" si="341"/>
        <v>0</v>
      </c>
      <c r="GM681" s="39"/>
      <c r="GN681" s="39">
        <f t="shared" si="346"/>
        <v>0</v>
      </c>
      <c r="GO681" s="40">
        <f t="shared" si="342"/>
        <v>445253</v>
      </c>
      <c r="GP681" s="40">
        <f t="shared" si="343"/>
        <v>2788691</v>
      </c>
      <c r="GQ681" s="40">
        <f t="shared" si="344"/>
        <v>2788691</v>
      </c>
      <c r="GR681" s="39" t="str">
        <f>IFERROR(VLOOKUP(CONCATENATE(C681,R681,S681),'Clientes Afectados'!$L$4:$M$249,2,0),"NO")</f>
        <v>NO</v>
      </c>
      <c r="GS681" s="64">
        <f t="shared" si="345"/>
        <v>30</v>
      </c>
      <c r="GT681" s="39" t="e">
        <f>+IF(GS681&gt;#REF!,"SI","NO")</f>
        <v>#REF!</v>
      </c>
    </row>
    <row r="682" spans="1:202" x14ac:dyDescent="0.25">
      <c r="A682" s="35">
        <v>42583</v>
      </c>
      <c r="B682" s="36">
        <v>1594986</v>
      </c>
      <c r="C682" s="36">
        <v>1386062</v>
      </c>
      <c r="D682" s="36">
        <v>1386062</v>
      </c>
      <c r="E682" s="37" t="s">
        <v>351</v>
      </c>
      <c r="F682" s="37" t="s">
        <v>229</v>
      </c>
      <c r="G682" s="37" t="s">
        <v>334</v>
      </c>
      <c r="H682" s="85" t="s">
        <v>231</v>
      </c>
      <c r="I682" s="37" t="s">
        <v>262</v>
      </c>
      <c r="J682" s="37" t="s">
        <v>233</v>
      </c>
      <c r="K682" s="37" t="s">
        <v>234</v>
      </c>
      <c r="L682" s="37" t="s">
        <v>235</v>
      </c>
      <c r="M682" s="37" t="s">
        <v>245</v>
      </c>
      <c r="N682" s="37" t="s">
        <v>246</v>
      </c>
      <c r="O682" s="37" t="s">
        <v>246</v>
      </c>
      <c r="P682" s="37" t="s">
        <v>239</v>
      </c>
      <c r="Q682" s="37" t="s">
        <v>240</v>
      </c>
      <c r="R682" s="38">
        <v>42556</v>
      </c>
      <c r="S682" s="38">
        <v>42586</v>
      </c>
      <c r="T682" s="38">
        <v>42587</v>
      </c>
      <c r="U682" s="36">
        <v>180455948</v>
      </c>
      <c r="V682" s="36">
        <v>85257</v>
      </c>
      <c r="W682" s="36">
        <v>0</v>
      </c>
      <c r="X682" s="36">
        <v>14455</v>
      </c>
      <c r="Y682" s="36">
        <v>0</v>
      </c>
      <c r="Z682" s="36">
        <v>0</v>
      </c>
      <c r="AA682" s="36">
        <v>0</v>
      </c>
      <c r="AB682" s="36">
        <v>0</v>
      </c>
      <c r="AC682" s="36">
        <v>0</v>
      </c>
      <c r="AD682" s="36">
        <v>179</v>
      </c>
      <c r="AE682" s="36">
        <v>339</v>
      </c>
      <c r="AF682" s="36">
        <v>178</v>
      </c>
      <c r="AG682" s="36">
        <v>178</v>
      </c>
      <c r="AH682" s="36">
        <v>0</v>
      </c>
      <c r="AI682" s="36">
        <v>1251</v>
      </c>
      <c r="AJ682" s="36">
        <v>0</v>
      </c>
      <c r="AK682" s="36">
        <v>6348568</v>
      </c>
      <c r="AL682" s="36">
        <v>0</v>
      </c>
      <c r="AM682" s="36">
        <v>0</v>
      </c>
      <c r="AN682" s="36">
        <v>0</v>
      </c>
      <c r="AO682" s="36">
        <v>0</v>
      </c>
      <c r="AP682" s="36">
        <v>0</v>
      </c>
      <c r="AQ682" s="36">
        <v>0</v>
      </c>
      <c r="AR682" s="36">
        <v>0</v>
      </c>
      <c r="AS682" s="36">
        <v>0</v>
      </c>
      <c r="AT682" s="36">
        <v>126109</v>
      </c>
      <c r="AU682" s="36">
        <v>0</v>
      </c>
      <c r="AV682" s="36">
        <v>0</v>
      </c>
      <c r="AW682" s="36">
        <v>0</v>
      </c>
      <c r="AX682" s="36">
        <v>0</v>
      </c>
      <c r="AY682" s="36">
        <v>209322</v>
      </c>
      <c r="AZ682" s="36">
        <v>1030447</v>
      </c>
      <c r="BA682" s="36">
        <v>0</v>
      </c>
      <c r="BB682" s="36">
        <v>0</v>
      </c>
      <c r="BC682" s="36">
        <v>0</v>
      </c>
      <c r="BD682" s="36">
        <v>0</v>
      </c>
      <c r="BE682" s="36">
        <v>0</v>
      </c>
      <c r="BF682" s="36">
        <v>0</v>
      </c>
      <c r="BG682" s="36">
        <v>0</v>
      </c>
      <c r="BH682" s="36">
        <v>0</v>
      </c>
      <c r="BI682" s="36">
        <v>0</v>
      </c>
      <c r="BJ682" s="36">
        <v>0</v>
      </c>
      <c r="BK682" s="36">
        <v>0</v>
      </c>
      <c r="BL682" s="36">
        <v>0</v>
      </c>
      <c r="BM682" s="36">
        <v>0</v>
      </c>
      <c r="BN682" s="36">
        <v>0</v>
      </c>
      <c r="BO682" s="36">
        <v>0</v>
      </c>
      <c r="BP682" s="36">
        <v>0</v>
      </c>
      <c r="BQ682" s="36">
        <v>0</v>
      </c>
      <c r="BR682" s="36">
        <v>0</v>
      </c>
      <c r="BS682" s="36">
        <v>0</v>
      </c>
      <c r="BT682" s="36">
        <v>0</v>
      </c>
      <c r="BU682" s="36">
        <v>0</v>
      </c>
      <c r="BV682" s="36">
        <v>0</v>
      </c>
      <c r="BW682" s="36">
        <v>0</v>
      </c>
      <c r="BX682" s="36">
        <v>0</v>
      </c>
      <c r="BY682" s="36">
        <v>0</v>
      </c>
      <c r="BZ682" s="36">
        <v>702286</v>
      </c>
      <c r="CA682" s="36">
        <v>21710</v>
      </c>
      <c r="CB682" s="36">
        <v>0</v>
      </c>
      <c r="CC682" s="36">
        <v>0</v>
      </c>
      <c r="CD682" s="36">
        <v>7092179</v>
      </c>
      <c r="CE682" s="36">
        <v>8439693</v>
      </c>
      <c r="CF682" s="36">
        <v>0</v>
      </c>
      <c r="CG682" s="36">
        <v>1347514</v>
      </c>
      <c r="CH682" s="36">
        <v>0</v>
      </c>
      <c r="CI682" s="36">
        <v>0</v>
      </c>
      <c r="CJ682" s="36">
        <v>0</v>
      </c>
      <c r="CK682" s="36">
        <v>0</v>
      </c>
      <c r="CL682" s="36">
        <v>1347514</v>
      </c>
      <c r="CM682" s="36">
        <v>-8439693</v>
      </c>
      <c r="CN682" s="36">
        <v>0</v>
      </c>
      <c r="CO682" s="36">
        <v>0</v>
      </c>
      <c r="CP682" s="36">
        <v>0</v>
      </c>
      <c r="CQ682" s="36">
        <v>0</v>
      </c>
      <c r="CR682" s="36">
        <v>0</v>
      </c>
      <c r="CS682" s="36">
        <v>0</v>
      </c>
      <c r="CT682" s="36">
        <v>0</v>
      </c>
      <c r="CU682" s="36">
        <v>0</v>
      </c>
      <c r="CV682" s="36">
        <v>0</v>
      </c>
      <c r="CW682" s="36">
        <v>0</v>
      </c>
      <c r="CX682" s="36">
        <v>0</v>
      </c>
      <c r="CY682" s="36">
        <v>0</v>
      </c>
      <c r="CZ682" s="36">
        <v>0</v>
      </c>
      <c r="DA682" s="36">
        <v>0</v>
      </c>
      <c r="DB682" s="36">
        <v>0</v>
      </c>
      <c r="DC682" s="36">
        <v>0</v>
      </c>
      <c r="DD682" s="36">
        <v>0</v>
      </c>
      <c r="DE682" s="36">
        <v>-8439693</v>
      </c>
      <c r="DF682" s="36">
        <v>0</v>
      </c>
      <c r="DG682" s="36">
        <v>0</v>
      </c>
      <c r="DH682" s="36">
        <v>0</v>
      </c>
      <c r="DI682" s="36">
        <v>0</v>
      </c>
      <c r="DJ682" s="36">
        <v>0</v>
      </c>
      <c r="DK682" s="36">
        <v>0</v>
      </c>
      <c r="DL682" s="36">
        <v>0</v>
      </c>
      <c r="DM682" s="36">
        <v>0</v>
      </c>
      <c r="DN682" s="36">
        <v>0</v>
      </c>
      <c r="DO682" s="36">
        <v>0</v>
      </c>
      <c r="DP682" s="36">
        <v>0</v>
      </c>
      <c r="DQ682" s="36">
        <v>0</v>
      </c>
      <c r="DR682" s="36">
        <v>0</v>
      </c>
      <c r="DS682" s="36">
        <v>0</v>
      </c>
      <c r="DT682" s="36">
        <v>0</v>
      </c>
      <c r="DU682" s="36">
        <v>0</v>
      </c>
      <c r="DV682" s="36">
        <v>0</v>
      </c>
      <c r="DW682" s="36">
        <v>0</v>
      </c>
      <c r="DX682" s="36">
        <v>0</v>
      </c>
      <c r="DY682" s="36">
        <v>0</v>
      </c>
      <c r="DZ682" s="36">
        <v>0</v>
      </c>
      <c r="EA682" s="36">
        <v>0</v>
      </c>
      <c r="EB682" s="36">
        <v>0</v>
      </c>
      <c r="EC682" s="36">
        <v>0</v>
      </c>
      <c r="ED682" s="36">
        <v>0</v>
      </c>
      <c r="EE682" s="36">
        <v>0</v>
      </c>
      <c r="EF682" s="36">
        <v>0</v>
      </c>
      <c r="EG682" s="36">
        <v>0</v>
      </c>
      <c r="EH682" s="36">
        <v>0</v>
      </c>
      <c r="EI682" s="36">
        <v>0</v>
      </c>
      <c r="EJ682" s="36">
        <v>0</v>
      </c>
      <c r="EK682" s="36">
        <v>0</v>
      </c>
      <c r="EL682" s="36">
        <v>0</v>
      </c>
      <c r="EM682" s="36">
        <v>0</v>
      </c>
      <c r="EN682" s="36">
        <v>0</v>
      </c>
      <c r="EO682" s="36">
        <v>0</v>
      </c>
      <c r="EP682" s="36">
        <v>0</v>
      </c>
      <c r="EQ682" s="36">
        <v>0</v>
      </c>
      <c r="ER682" s="36">
        <v>0</v>
      </c>
      <c r="ES682" s="36">
        <v>0</v>
      </c>
      <c r="ET682" s="36">
        <v>0</v>
      </c>
      <c r="EU682" s="36">
        <v>0</v>
      </c>
      <c r="EV682" s="36">
        <v>0</v>
      </c>
      <c r="EW682" s="36">
        <v>0</v>
      </c>
      <c r="EX682" s="36">
        <v>0</v>
      </c>
      <c r="EY682" s="36">
        <v>0</v>
      </c>
      <c r="EZ682" s="36">
        <v>0</v>
      </c>
      <c r="FA682" s="36">
        <v>0</v>
      </c>
      <c r="FB682" s="36">
        <v>0</v>
      </c>
      <c r="FC682" s="36">
        <v>0</v>
      </c>
      <c r="FD682" s="36">
        <v>0</v>
      </c>
      <c r="FE682" s="36">
        <v>0</v>
      </c>
      <c r="FF682" s="36">
        <v>0</v>
      </c>
      <c r="FG682" s="36">
        <v>0</v>
      </c>
      <c r="FH682" s="36">
        <v>0</v>
      </c>
      <c r="FI682" s="36">
        <v>0</v>
      </c>
      <c r="FJ682" s="36">
        <v>0</v>
      </c>
      <c r="FK682" s="36">
        <v>0</v>
      </c>
      <c r="FL682" s="36">
        <v>0</v>
      </c>
      <c r="FM682" s="36">
        <v>0</v>
      </c>
      <c r="FN682" s="36">
        <v>0</v>
      </c>
      <c r="FO682" s="36">
        <v>0</v>
      </c>
      <c r="FP682" s="36">
        <v>0</v>
      </c>
      <c r="FQ682" s="36">
        <v>1347514</v>
      </c>
      <c r="FR682" s="36">
        <v>0</v>
      </c>
      <c r="FS682" s="37"/>
      <c r="FT682" s="39">
        <f t="shared" si="327"/>
        <v>0</v>
      </c>
      <c r="FU682" s="39">
        <f t="shared" si="328"/>
        <v>1051</v>
      </c>
      <c r="FV682" s="39">
        <f t="shared" si="329"/>
        <v>0</v>
      </c>
      <c r="FW682" s="39">
        <f t="shared" si="330"/>
        <v>5334931</v>
      </c>
      <c r="FX682" s="39">
        <f t="shared" si="331"/>
        <v>0</v>
      </c>
      <c r="FY682" s="39">
        <f t="shared" si="332"/>
        <v>105974</v>
      </c>
      <c r="FZ682" s="39">
        <f t="shared" si="333"/>
        <v>0</v>
      </c>
      <c r="GA682" s="39">
        <f t="shared" si="334"/>
        <v>175901</v>
      </c>
      <c r="GB682" s="39">
        <f t="shared" si="335"/>
        <v>865922</v>
      </c>
      <c r="GC682" s="39">
        <f t="shared" si="336"/>
        <v>0</v>
      </c>
      <c r="GD682" s="39">
        <f t="shared" si="337"/>
        <v>0</v>
      </c>
      <c r="GE682" s="39">
        <f t="shared" si="338"/>
        <v>0</v>
      </c>
      <c r="GF682" s="39">
        <f t="shared" si="347"/>
        <v>0</v>
      </c>
      <c r="GG682" s="39"/>
      <c r="GH682" s="39">
        <f t="shared" si="339"/>
        <v>0</v>
      </c>
      <c r="GI682" s="39">
        <f t="shared" si="340"/>
        <v>0</v>
      </c>
      <c r="GJ682" s="39">
        <f t="shared" si="348"/>
        <v>6483779</v>
      </c>
      <c r="GK682" s="39"/>
      <c r="GL682" s="39">
        <f t="shared" si="341"/>
        <v>0</v>
      </c>
      <c r="GM682" s="39"/>
      <c r="GN682" s="39">
        <f t="shared" si="346"/>
        <v>0</v>
      </c>
      <c r="GO682" s="40">
        <f t="shared" si="342"/>
        <v>1231918</v>
      </c>
      <c r="GP682" s="40">
        <f t="shared" si="343"/>
        <v>7715697</v>
      </c>
      <c r="GQ682" s="40">
        <f t="shared" si="344"/>
        <v>7715697</v>
      </c>
      <c r="GR682" s="39" t="str">
        <f>IFERROR(VLOOKUP(CONCATENATE(C682,R682,S682),'Clientes Afectados'!$L$4:$M$249,2,0),"NO")</f>
        <v>NO</v>
      </c>
      <c r="GS682" s="64">
        <f t="shared" si="345"/>
        <v>30</v>
      </c>
      <c r="GT682" s="39" t="e">
        <f>+IF(GS682&gt;#REF!,"SI","NO")</f>
        <v>#REF!</v>
      </c>
    </row>
    <row r="683" spans="1:202" x14ac:dyDescent="0.25">
      <c r="A683" s="35">
        <v>42583</v>
      </c>
      <c r="B683" s="36">
        <v>1594986</v>
      </c>
      <c r="C683" s="36">
        <v>1459358</v>
      </c>
      <c r="D683" s="36">
        <v>1459358</v>
      </c>
      <c r="E683" s="37" t="s">
        <v>275</v>
      </c>
      <c r="F683" s="37" t="s">
        <v>229</v>
      </c>
      <c r="G683" s="37" t="s">
        <v>276</v>
      </c>
      <c r="H683" s="85" t="s">
        <v>231</v>
      </c>
      <c r="I683" s="37" t="s">
        <v>262</v>
      </c>
      <c r="J683" s="37" t="s">
        <v>233</v>
      </c>
      <c r="K683" s="37" t="s">
        <v>234</v>
      </c>
      <c r="L683" s="37" t="s">
        <v>235</v>
      </c>
      <c r="M683" s="37" t="s">
        <v>252</v>
      </c>
      <c r="N683" s="37" t="s">
        <v>253</v>
      </c>
      <c r="O683" s="37" t="s">
        <v>253</v>
      </c>
      <c r="P683" s="37" t="s">
        <v>239</v>
      </c>
      <c r="Q683" s="37" t="s">
        <v>240</v>
      </c>
      <c r="R683" s="38">
        <v>42556</v>
      </c>
      <c r="S683" s="38">
        <v>42586</v>
      </c>
      <c r="T683" s="38">
        <v>42587</v>
      </c>
      <c r="U683" s="36">
        <v>180455948</v>
      </c>
      <c r="V683" s="36">
        <v>22527</v>
      </c>
      <c r="W683" s="36">
        <v>0</v>
      </c>
      <c r="X683" s="36">
        <v>5744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87</v>
      </c>
      <c r="AE683" s="36">
        <v>110</v>
      </c>
      <c r="AF683" s="36">
        <v>46</v>
      </c>
      <c r="AG683" s="36">
        <v>46</v>
      </c>
      <c r="AH683" s="36">
        <v>0</v>
      </c>
      <c r="AI683" s="36">
        <v>1251</v>
      </c>
      <c r="AJ683" s="36">
        <v>0</v>
      </c>
      <c r="AK683" s="36">
        <v>1677448</v>
      </c>
      <c r="AL683" s="36">
        <v>0</v>
      </c>
      <c r="AM683" s="36">
        <v>0</v>
      </c>
      <c r="AN683" s="36">
        <v>0</v>
      </c>
      <c r="AO683" s="36">
        <v>0</v>
      </c>
      <c r="AP683" s="36">
        <v>0</v>
      </c>
      <c r="AQ683" s="36">
        <v>0</v>
      </c>
      <c r="AR683" s="36">
        <v>0</v>
      </c>
      <c r="AS683" s="36">
        <v>0</v>
      </c>
      <c r="AT683" s="36">
        <v>33321</v>
      </c>
      <c r="AU683" s="36">
        <v>0</v>
      </c>
      <c r="AV683" s="36">
        <v>0</v>
      </c>
      <c r="AW683" s="36">
        <v>0</v>
      </c>
      <c r="AX683" s="36">
        <v>0</v>
      </c>
      <c r="AY683" s="36">
        <v>67822</v>
      </c>
      <c r="AZ683" s="36">
        <v>266296</v>
      </c>
      <c r="BA683" s="36">
        <v>0</v>
      </c>
      <c r="BB683" s="36">
        <v>0</v>
      </c>
      <c r="BC683" s="36">
        <v>0</v>
      </c>
      <c r="BD683" s="36">
        <v>0</v>
      </c>
      <c r="BE683" s="36">
        <v>0</v>
      </c>
      <c r="BF683" s="36">
        <v>0</v>
      </c>
      <c r="BG683" s="36">
        <v>0</v>
      </c>
      <c r="BH683" s="36">
        <v>0</v>
      </c>
      <c r="BI683" s="36">
        <v>0</v>
      </c>
      <c r="BJ683" s="36">
        <v>0</v>
      </c>
      <c r="BK683" s="36">
        <v>0</v>
      </c>
      <c r="BL683" s="36">
        <v>0</v>
      </c>
      <c r="BM683" s="36">
        <v>0</v>
      </c>
      <c r="BN683" s="36">
        <v>0</v>
      </c>
      <c r="BO683" s="36">
        <v>0</v>
      </c>
      <c r="BP683" s="36">
        <v>0</v>
      </c>
      <c r="BQ683" s="36">
        <v>0</v>
      </c>
      <c r="BR683" s="36">
        <v>0</v>
      </c>
      <c r="BS683" s="36">
        <v>0</v>
      </c>
      <c r="BT683" s="36">
        <v>0</v>
      </c>
      <c r="BU683" s="36">
        <v>0</v>
      </c>
      <c r="BV683" s="36">
        <v>0</v>
      </c>
      <c r="BW683" s="36">
        <v>0</v>
      </c>
      <c r="BX683" s="36">
        <v>0</v>
      </c>
      <c r="BY683" s="36">
        <v>0</v>
      </c>
      <c r="BZ683" s="36">
        <v>0</v>
      </c>
      <c r="CA683" s="36">
        <v>0</v>
      </c>
      <c r="CB683" s="36">
        <v>0</v>
      </c>
      <c r="CC683" s="36">
        <v>0</v>
      </c>
      <c r="CD683" s="36">
        <v>1719443</v>
      </c>
      <c r="CE683" s="36">
        <v>2046137</v>
      </c>
      <c r="CF683" s="36">
        <v>0</v>
      </c>
      <c r="CG683" s="36">
        <v>326694</v>
      </c>
      <c r="CH683" s="36">
        <v>0</v>
      </c>
      <c r="CI683" s="36">
        <v>0</v>
      </c>
      <c r="CJ683" s="36">
        <v>0</v>
      </c>
      <c r="CK683" s="36">
        <v>0</v>
      </c>
      <c r="CL683" s="36">
        <v>326694</v>
      </c>
      <c r="CM683" s="36">
        <v>-2046137</v>
      </c>
      <c r="CN683" s="36">
        <v>0</v>
      </c>
      <c r="CO683" s="36">
        <v>0</v>
      </c>
      <c r="CP683" s="36">
        <v>0</v>
      </c>
      <c r="CQ683" s="36">
        <v>0</v>
      </c>
      <c r="CR683" s="36">
        <v>0</v>
      </c>
      <c r="CS683" s="36">
        <v>0</v>
      </c>
      <c r="CT683" s="36">
        <v>0</v>
      </c>
      <c r="CU683" s="36">
        <v>0</v>
      </c>
      <c r="CV683" s="36">
        <v>0</v>
      </c>
      <c r="CW683" s="36">
        <v>0</v>
      </c>
      <c r="CX683" s="36">
        <v>0</v>
      </c>
      <c r="CY683" s="36">
        <v>0</v>
      </c>
      <c r="CZ683" s="36">
        <v>0</v>
      </c>
      <c r="DA683" s="36">
        <v>0</v>
      </c>
      <c r="DB683" s="36">
        <v>0</v>
      </c>
      <c r="DC683" s="36">
        <v>0</v>
      </c>
      <c r="DD683" s="36">
        <v>0</v>
      </c>
      <c r="DE683" s="36">
        <v>-2046137</v>
      </c>
      <c r="DF683" s="36">
        <v>0</v>
      </c>
      <c r="DG683" s="36">
        <v>0</v>
      </c>
      <c r="DH683" s="36">
        <v>0</v>
      </c>
      <c r="DI683" s="36">
        <v>0</v>
      </c>
      <c r="DJ683" s="36">
        <v>0</v>
      </c>
      <c r="DK683" s="36">
        <v>0</v>
      </c>
      <c r="DL683" s="36">
        <v>0</v>
      </c>
      <c r="DM683" s="36">
        <v>0</v>
      </c>
      <c r="DN683" s="36">
        <v>0</v>
      </c>
      <c r="DO683" s="36">
        <v>0</v>
      </c>
      <c r="DP683" s="36">
        <v>0</v>
      </c>
      <c r="DQ683" s="36">
        <v>0</v>
      </c>
      <c r="DR683" s="36">
        <v>0</v>
      </c>
      <c r="DS683" s="36">
        <v>0</v>
      </c>
      <c r="DT683" s="36">
        <v>0</v>
      </c>
      <c r="DU683" s="36">
        <v>0</v>
      </c>
      <c r="DV683" s="36">
        <v>0</v>
      </c>
      <c r="DW683" s="36">
        <v>0</v>
      </c>
      <c r="DX683" s="36">
        <v>0</v>
      </c>
      <c r="DY683" s="36">
        <v>0</v>
      </c>
      <c r="DZ683" s="36">
        <v>0</v>
      </c>
      <c r="EA683" s="36">
        <v>0</v>
      </c>
      <c r="EB683" s="36">
        <v>0</v>
      </c>
      <c r="EC683" s="36">
        <v>0</v>
      </c>
      <c r="ED683" s="36">
        <v>0</v>
      </c>
      <c r="EE683" s="36">
        <v>0</v>
      </c>
      <c r="EF683" s="36">
        <v>0</v>
      </c>
      <c r="EG683" s="36">
        <v>0</v>
      </c>
      <c r="EH683" s="36">
        <v>0</v>
      </c>
      <c r="EI683" s="36">
        <v>0</v>
      </c>
      <c r="EJ683" s="36">
        <v>0</v>
      </c>
      <c r="EK683" s="36">
        <v>0</v>
      </c>
      <c r="EL683" s="36">
        <v>0</v>
      </c>
      <c r="EM683" s="36">
        <v>0</v>
      </c>
      <c r="EN683" s="36">
        <v>0</v>
      </c>
      <c r="EO683" s="36">
        <v>0</v>
      </c>
      <c r="EP683" s="36">
        <v>0</v>
      </c>
      <c r="EQ683" s="36">
        <v>0</v>
      </c>
      <c r="ER683" s="36">
        <v>0</v>
      </c>
      <c r="ES683" s="36">
        <v>0</v>
      </c>
      <c r="ET683" s="36">
        <v>0</v>
      </c>
      <c r="EU683" s="36">
        <v>0</v>
      </c>
      <c r="EV683" s="36">
        <v>0</v>
      </c>
      <c r="EW683" s="36">
        <v>0</v>
      </c>
      <c r="EX683" s="36">
        <v>0</v>
      </c>
      <c r="EY683" s="36">
        <v>0</v>
      </c>
      <c r="EZ683" s="36">
        <v>0</v>
      </c>
      <c r="FA683" s="36">
        <v>0</v>
      </c>
      <c r="FB683" s="36">
        <v>0</v>
      </c>
      <c r="FC683" s="36">
        <v>0</v>
      </c>
      <c r="FD683" s="36">
        <v>0</v>
      </c>
      <c r="FE683" s="36">
        <v>0</v>
      </c>
      <c r="FF683" s="36">
        <v>0</v>
      </c>
      <c r="FG683" s="36">
        <v>0</v>
      </c>
      <c r="FH683" s="36">
        <v>0</v>
      </c>
      <c r="FI683" s="36">
        <v>0</v>
      </c>
      <c r="FJ683" s="36">
        <v>0</v>
      </c>
      <c r="FK683" s="36">
        <v>0</v>
      </c>
      <c r="FL683" s="36">
        <v>0</v>
      </c>
      <c r="FM683" s="36">
        <v>0</v>
      </c>
      <c r="FN683" s="36">
        <v>0</v>
      </c>
      <c r="FO683" s="36">
        <v>0</v>
      </c>
      <c r="FP683" s="36">
        <v>0</v>
      </c>
      <c r="FQ683" s="36">
        <v>326694</v>
      </c>
      <c r="FR683" s="36">
        <v>0</v>
      </c>
      <c r="FS683" s="37"/>
      <c r="FT683" s="39">
        <f t="shared" si="327"/>
        <v>0</v>
      </c>
      <c r="FU683" s="39">
        <f t="shared" si="328"/>
        <v>1051</v>
      </c>
      <c r="FV683" s="39">
        <f t="shared" si="329"/>
        <v>0</v>
      </c>
      <c r="FW683" s="39">
        <f t="shared" si="330"/>
        <v>1409620</v>
      </c>
      <c r="FX683" s="39">
        <f t="shared" si="331"/>
        <v>0</v>
      </c>
      <c r="FY683" s="39">
        <f t="shared" si="332"/>
        <v>28001</v>
      </c>
      <c r="FZ683" s="39">
        <f t="shared" si="333"/>
        <v>0</v>
      </c>
      <c r="GA683" s="39">
        <f t="shared" si="334"/>
        <v>56993</v>
      </c>
      <c r="GB683" s="39">
        <f t="shared" si="335"/>
        <v>223778</v>
      </c>
      <c r="GC683" s="39">
        <f t="shared" si="336"/>
        <v>0</v>
      </c>
      <c r="GD683" s="39">
        <f t="shared" si="337"/>
        <v>0</v>
      </c>
      <c r="GE683" s="39">
        <f t="shared" si="338"/>
        <v>0</v>
      </c>
      <c r="GF683" s="39">
        <f t="shared" si="347"/>
        <v>0</v>
      </c>
      <c r="GG683" s="39"/>
      <c r="GH683" s="39">
        <f t="shared" si="339"/>
        <v>0</v>
      </c>
      <c r="GI683" s="39">
        <f t="shared" si="340"/>
        <v>0</v>
      </c>
      <c r="GJ683" s="39">
        <f t="shared" si="348"/>
        <v>1719443</v>
      </c>
      <c r="GK683" s="39"/>
      <c r="GL683" s="39">
        <f t="shared" si="341"/>
        <v>0</v>
      </c>
      <c r="GM683" s="39"/>
      <c r="GN683" s="39">
        <f t="shared" si="346"/>
        <v>0</v>
      </c>
      <c r="GO683" s="40">
        <f t="shared" si="342"/>
        <v>326694</v>
      </c>
      <c r="GP683" s="40">
        <f t="shared" si="343"/>
        <v>2046137</v>
      </c>
      <c r="GQ683" s="40">
        <f t="shared" si="344"/>
        <v>2046137</v>
      </c>
      <c r="GR683" s="39" t="str">
        <f>IFERROR(VLOOKUP(CONCATENATE(C683,R683,S683),'Clientes Afectados'!$L$4:$M$249,2,0),"NO")</f>
        <v>NO</v>
      </c>
      <c r="GS683" s="64">
        <f t="shared" si="345"/>
        <v>30</v>
      </c>
      <c r="GT683" s="39" t="e">
        <f>+IF(GS683&gt;#REF!,"SI","NO")</f>
        <v>#REF!</v>
      </c>
    </row>
    <row r="684" spans="1:202" x14ac:dyDescent="0.25">
      <c r="A684" s="35">
        <v>42583</v>
      </c>
      <c r="B684" s="36">
        <v>1594986</v>
      </c>
      <c r="C684" s="36">
        <v>1486848</v>
      </c>
      <c r="D684" s="36">
        <v>1486848</v>
      </c>
      <c r="E684" s="37" t="s">
        <v>352</v>
      </c>
      <c r="F684" s="37" t="s">
        <v>229</v>
      </c>
      <c r="G684" s="37" t="s">
        <v>336</v>
      </c>
      <c r="H684" s="85" t="s">
        <v>231</v>
      </c>
      <c r="I684" s="37" t="s">
        <v>262</v>
      </c>
      <c r="J684" s="37" t="s">
        <v>337</v>
      </c>
      <c r="K684" s="37" t="s">
        <v>234</v>
      </c>
      <c r="L684" s="37" t="s">
        <v>235</v>
      </c>
      <c r="M684" s="37" t="s">
        <v>338</v>
      </c>
      <c r="N684" s="37" t="s">
        <v>339</v>
      </c>
      <c r="O684" s="37" t="s">
        <v>339</v>
      </c>
      <c r="P684" s="37" t="s">
        <v>239</v>
      </c>
      <c r="Q684" s="37" t="s">
        <v>240</v>
      </c>
      <c r="R684" s="38">
        <v>42556</v>
      </c>
      <c r="S684" s="38">
        <v>42586</v>
      </c>
      <c r="T684" s="38">
        <v>42587</v>
      </c>
      <c r="U684" s="36">
        <v>180455948</v>
      </c>
      <c r="V684" s="36">
        <v>144070</v>
      </c>
      <c r="W684" s="36">
        <v>0</v>
      </c>
      <c r="X684" s="36">
        <v>19640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399</v>
      </c>
      <c r="AE684" s="36">
        <v>555</v>
      </c>
      <c r="AF684" s="36">
        <v>332</v>
      </c>
      <c r="AG684" s="36">
        <v>332</v>
      </c>
      <c r="AH684" s="36">
        <v>0</v>
      </c>
      <c r="AI684" s="36">
        <v>1251</v>
      </c>
      <c r="AJ684" s="36">
        <v>0</v>
      </c>
      <c r="AK684" s="36">
        <v>10728013</v>
      </c>
      <c r="AL684" s="36">
        <v>0</v>
      </c>
      <c r="AM684" s="36">
        <v>0</v>
      </c>
      <c r="AN684" s="36">
        <v>0</v>
      </c>
      <c r="AO684" s="36">
        <v>0</v>
      </c>
      <c r="AP684" s="36">
        <v>0</v>
      </c>
      <c r="AQ684" s="36">
        <v>0</v>
      </c>
      <c r="AR684" s="36">
        <v>0</v>
      </c>
      <c r="AS684" s="36">
        <v>0</v>
      </c>
      <c r="AT684" s="36">
        <v>213104</v>
      </c>
      <c r="AU684" s="36">
        <v>0</v>
      </c>
      <c r="AV684" s="36">
        <v>0</v>
      </c>
      <c r="AW684" s="36">
        <v>0</v>
      </c>
      <c r="AX684" s="36">
        <v>0</v>
      </c>
      <c r="AY684" s="36">
        <v>582249</v>
      </c>
      <c r="AZ684" s="36">
        <v>2085719</v>
      </c>
      <c r="BA684" s="36">
        <v>0</v>
      </c>
      <c r="BB684" s="36">
        <v>0</v>
      </c>
      <c r="BC684" s="36">
        <v>0</v>
      </c>
      <c r="BD684" s="36">
        <v>0</v>
      </c>
      <c r="BE684" s="36">
        <v>0</v>
      </c>
      <c r="BF684" s="36">
        <v>0</v>
      </c>
      <c r="BG684" s="36">
        <v>0</v>
      </c>
      <c r="BH684" s="36">
        <v>0</v>
      </c>
      <c r="BI684" s="36">
        <v>0</v>
      </c>
      <c r="BJ684" s="36">
        <v>0</v>
      </c>
      <c r="BK684" s="36">
        <v>0</v>
      </c>
      <c r="BL684" s="36">
        <v>0</v>
      </c>
      <c r="BM684" s="36">
        <v>0</v>
      </c>
      <c r="BN684" s="36">
        <v>0</v>
      </c>
      <c r="BO684" s="36">
        <v>0</v>
      </c>
      <c r="BP684" s="36">
        <v>0</v>
      </c>
      <c r="BQ684" s="36">
        <v>0</v>
      </c>
      <c r="BR684" s="36">
        <v>0</v>
      </c>
      <c r="BS684" s="36">
        <v>0</v>
      </c>
      <c r="BT684" s="36">
        <v>0</v>
      </c>
      <c r="BU684" s="36">
        <v>0</v>
      </c>
      <c r="BV684" s="36">
        <v>0</v>
      </c>
      <c r="BW684" s="36">
        <v>0</v>
      </c>
      <c r="BX684" s="36">
        <v>0</v>
      </c>
      <c r="BY684" s="36">
        <v>0</v>
      </c>
      <c r="BZ684" s="36">
        <v>0</v>
      </c>
      <c r="CA684" s="36">
        <v>0</v>
      </c>
      <c r="CB684" s="36">
        <v>0</v>
      </c>
      <c r="CC684" s="36">
        <v>0</v>
      </c>
      <c r="CD684" s="36">
        <v>11437257</v>
      </c>
      <c r="CE684" s="36">
        <v>13610336</v>
      </c>
      <c r="CF684" s="36">
        <v>0</v>
      </c>
      <c r="CG684" s="36">
        <v>2173079</v>
      </c>
      <c r="CH684" s="36">
        <v>0</v>
      </c>
      <c r="CI684" s="36">
        <v>0</v>
      </c>
      <c r="CJ684" s="36">
        <v>0</v>
      </c>
      <c r="CK684" s="36">
        <v>0</v>
      </c>
      <c r="CL684" s="36">
        <v>2173079</v>
      </c>
      <c r="CM684" s="36">
        <v>-13610336</v>
      </c>
      <c r="CN684" s="36">
        <v>0</v>
      </c>
      <c r="CO684" s="36">
        <v>0</v>
      </c>
      <c r="CP684" s="36">
        <v>0</v>
      </c>
      <c r="CQ684" s="36">
        <v>0</v>
      </c>
      <c r="CR684" s="36">
        <v>0</v>
      </c>
      <c r="CS684" s="36">
        <v>0</v>
      </c>
      <c r="CT684" s="36">
        <v>0</v>
      </c>
      <c r="CU684" s="36">
        <v>0</v>
      </c>
      <c r="CV684" s="36">
        <v>0</v>
      </c>
      <c r="CW684" s="36">
        <v>0</v>
      </c>
      <c r="CX684" s="36">
        <v>0</v>
      </c>
      <c r="CY684" s="36">
        <v>0</v>
      </c>
      <c r="CZ684" s="36">
        <v>0</v>
      </c>
      <c r="DA684" s="36">
        <v>0</v>
      </c>
      <c r="DB684" s="36">
        <v>0</v>
      </c>
      <c r="DC684" s="36">
        <v>0</v>
      </c>
      <c r="DD684" s="36">
        <v>0</v>
      </c>
      <c r="DE684" s="36">
        <v>-13610336</v>
      </c>
      <c r="DF684" s="36">
        <v>0</v>
      </c>
      <c r="DG684" s="36">
        <v>0</v>
      </c>
      <c r="DH684" s="36">
        <v>0</v>
      </c>
      <c r="DI684" s="36">
        <v>0</v>
      </c>
      <c r="DJ684" s="36">
        <v>0</v>
      </c>
      <c r="DK684" s="36">
        <v>0</v>
      </c>
      <c r="DL684" s="36">
        <v>0</v>
      </c>
      <c r="DM684" s="36">
        <v>0</v>
      </c>
      <c r="DN684" s="36">
        <v>0</v>
      </c>
      <c r="DO684" s="36">
        <v>0</v>
      </c>
      <c r="DP684" s="36">
        <v>0</v>
      </c>
      <c r="DQ684" s="36">
        <v>0</v>
      </c>
      <c r="DR684" s="36">
        <v>0</v>
      </c>
      <c r="DS684" s="36">
        <v>0</v>
      </c>
      <c r="DT684" s="36">
        <v>0</v>
      </c>
      <c r="DU684" s="36">
        <v>0</v>
      </c>
      <c r="DV684" s="36">
        <v>0</v>
      </c>
      <c r="DW684" s="36">
        <v>0</v>
      </c>
      <c r="DX684" s="36">
        <v>0</v>
      </c>
      <c r="DY684" s="36">
        <v>0</v>
      </c>
      <c r="DZ684" s="36">
        <v>0</v>
      </c>
      <c r="EA684" s="36">
        <v>0</v>
      </c>
      <c r="EB684" s="36">
        <v>0</v>
      </c>
      <c r="EC684" s="36">
        <v>0</v>
      </c>
      <c r="ED684" s="36">
        <v>0</v>
      </c>
      <c r="EE684" s="36">
        <v>0</v>
      </c>
      <c r="EF684" s="36">
        <v>0</v>
      </c>
      <c r="EG684" s="36">
        <v>0</v>
      </c>
      <c r="EH684" s="36">
        <v>0</v>
      </c>
      <c r="EI684" s="36">
        <v>0</v>
      </c>
      <c r="EJ684" s="36">
        <v>0</v>
      </c>
      <c r="EK684" s="36">
        <v>0</v>
      </c>
      <c r="EL684" s="36">
        <v>0</v>
      </c>
      <c r="EM684" s="36">
        <v>0</v>
      </c>
      <c r="EN684" s="36">
        <v>0</v>
      </c>
      <c r="EO684" s="36">
        <v>0</v>
      </c>
      <c r="EP684" s="36">
        <v>0</v>
      </c>
      <c r="EQ684" s="36">
        <v>0</v>
      </c>
      <c r="ER684" s="36">
        <v>0</v>
      </c>
      <c r="ES684" s="36">
        <v>0</v>
      </c>
      <c r="ET684" s="36">
        <v>0</v>
      </c>
      <c r="EU684" s="36">
        <v>0</v>
      </c>
      <c r="EV684" s="36">
        <v>0</v>
      </c>
      <c r="EW684" s="36">
        <v>0</v>
      </c>
      <c r="EX684" s="36">
        <v>0</v>
      </c>
      <c r="EY684" s="36">
        <v>0</v>
      </c>
      <c r="EZ684" s="36">
        <v>0</v>
      </c>
      <c r="FA684" s="36">
        <v>0</v>
      </c>
      <c r="FB684" s="36">
        <v>0</v>
      </c>
      <c r="FC684" s="36">
        <v>0</v>
      </c>
      <c r="FD684" s="36">
        <v>0</v>
      </c>
      <c r="FE684" s="36">
        <v>0</v>
      </c>
      <c r="FF684" s="36">
        <v>0</v>
      </c>
      <c r="FG684" s="36">
        <v>0</v>
      </c>
      <c r="FH684" s="36">
        <v>0</v>
      </c>
      <c r="FI684" s="36">
        <v>0</v>
      </c>
      <c r="FJ684" s="36">
        <v>0</v>
      </c>
      <c r="FK684" s="36">
        <v>0</v>
      </c>
      <c r="FL684" s="36">
        <v>0</v>
      </c>
      <c r="FM684" s="36">
        <v>0</v>
      </c>
      <c r="FN684" s="36">
        <v>0</v>
      </c>
      <c r="FO684" s="36">
        <v>0</v>
      </c>
      <c r="FP684" s="36">
        <v>0</v>
      </c>
      <c r="FQ684" s="36">
        <v>2173079</v>
      </c>
      <c r="FR684" s="36">
        <v>0</v>
      </c>
      <c r="FS684" s="37"/>
      <c r="FT684" s="39">
        <f t="shared" si="327"/>
        <v>0</v>
      </c>
      <c r="FU684" s="39">
        <f t="shared" si="328"/>
        <v>1051</v>
      </c>
      <c r="FV684" s="39">
        <f t="shared" si="329"/>
        <v>0</v>
      </c>
      <c r="FW684" s="39">
        <f t="shared" si="330"/>
        <v>9015137</v>
      </c>
      <c r="FX684" s="39">
        <f t="shared" si="331"/>
        <v>0</v>
      </c>
      <c r="FY684" s="39">
        <f t="shared" si="332"/>
        <v>179079</v>
      </c>
      <c r="FZ684" s="39">
        <f t="shared" si="333"/>
        <v>0</v>
      </c>
      <c r="GA684" s="39">
        <f t="shared" si="334"/>
        <v>489285</v>
      </c>
      <c r="GB684" s="39">
        <f t="shared" si="335"/>
        <v>1752705</v>
      </c>
      <c r="GC684" s="39">
        <f t="shared" si="336"/>
        <v>0</v>
      </c>
      <c r="GD684" s="39">
        <f t="shared" si="337"/>
        <v>0</v>
      </c>
      <c r="GE684" s="39">
        <f t="shared" si="338"/>
        <v>0</v>
      </c>
      <c r="GF684" s="39">
        <f t="shared" si="347"/>
        <v>0</v>
      </c>
      <c r="GG684" s="39"/>
      <c r="GH684" s="39">
        <f t="shared" si="339"/>
        <v>0</v>
      </c>
      <c r="GI684" s="39">
        <f t="shared" si="340"/>
        <v>0</v>
      </c>
      <c r="GJ684" s="39">
        <f t="shared" si="348"/>
        <v>11437257</v>
      </c>
      <c r="GK684" s="39"/>
      <c r="GL684" s="39">
        <f t="shared" si="341"/>
        <v>0</v>
      </c>
      <c r="GM684" s="39"/>
      <c r="GN684" s="39">
        <f t="shared" si="346"/>
        <v>0</v>
      </c>
      <c r="GO684" s="40">
        <f t="shared" si="342"/>
        <v>2173079</v>
      </c>
      <c r="GP684" s="40">
        <f t="shared" si="343"/>
        <v>13610336</v>
      </c>
      <c r="GQ684" s="40">
        <f t="shared" si="344"/>
        <v>13610336</v>
      </c>
      <c r="GR684" s="39" t="str">
        <f>IFERROR(VLOOKUP(CONCATENATE(C684,R684,S684),'Clientes Afectados'!$L$4:$M$249,2,0),"NO")</f>
        <v>NO</v>
      </c>
      <c r="GS684" s="64">
        <f t="shared" si="345"/>
        <v>30</v>
      </c>
      <c r="GT684" s="39" t="e">
        <f>+IF(GS684&gt;#REF!,"SI","NO")</f>
        <v>#REF!</v>
      </c>
    </row>
    <row r="685" spans="1:202" x14ac:dyDescent="0.25">
      <c r="A685" s="35">
        <v>42583</v>
      </c>
      <c r="B685" s="36">
        <v>1594986</v>
      </c>
      <c r="C685" s="36">
        <v>1493531</v>
      </c>
      <c r="D685" s="36">
        <v>1493531</v>
      </c>
      <c r="E685" s="37" t="s">
        <v>277</v>
      </c>
      <c r="F685" s="37" t="s">
        <v>258</v>
      </c>
      <c r="G685" s="37" t="s">
        <v>278</v>
      </c>
      <c r="H685" s="85" t="s">
        <v>231</v>
      </c>
      <c r="I685" s="37" t="s">
        <v>262</v>
      </c>
      <c r="J685" s="37" t="s">
        <v>233</v>
      </c>
      <c r="K685" s="37" t="s">
        <v>234</v>
      </c>
      <c r="L685" s="37" t="s">
        <v>235</v>
      </c>
      <c r="M685" s="37" t="s">
        <v>279</v>
      </c>
      <c r="N685" s="37" t="s">
        <v>280</v>
      </c>
      <c r="O685" s="37" t="s">
        <v>241</v>
      </c>
      <c r="P685" s="37" t="s">
        <v>281</v>
      </c>
      <c r="Q685" s="37" t="s">
        <v>240</v>
      </c>
      <c r="R685" s="38">
        <v>42556</v>
      </c>
      <c r="S685" s="38">
        <v>42586</v>
      </c>
      <c r="T685" s="38">
        <v>42587</v>
      </c>
      <c r="U685" s="36">
        <v>180455948</v>
      </c>
      <c r="V685" s="36">
        <v>13418</v>
      </c>
      <c r="W685" s="36">
        <v>0</v>
      </c>
      <c r="X685" s="36">
        <v>1007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36</v>
      </c>
      <c r="AE685" s="36">
        <v>55</v>
      </c>
      <c r="AF685" s="36">
        <v>36</v>
      </c>
      <c r="AG685" s="36">
        <v>36</v>
      </c>
      <c r="AH685" s="36">
        <v>81557</v>
      </c>
      <c r="AI685" s="36">
        <v>1251</v>
      </c>
      <c r="AJ685" s="36">
        <v>0</v>
      </c>
      <c r="AK685" s="36">
        <v>999156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19848</v>
      </c>
      <c r="AU685" s="36">
        <v>0</v>
      </c>
      <c r="AV685" s="36">
        <v>0</v>
      </c>
      <c r="AW685" s="36">
        <v>0</v>
      </c>
      <c r="AX685" s="36">
        <v>0</v>
      </c>
      <c r="AY685" s="36">
        <v>33911</v>
      </c>
      <c r="AZ685" s="36">
        <v>208405</v>
      </c>
      <c r="BA685" s="36">
        <v>0</v>
      </c>
      <c r="BB685" s="36">
        <v>0</v>
      </c>
      <c r="BC685" s="36">
        <v>0</v>
      </c>
      <c r="BD685" s="36">
        <v>0</v>
      </c>
      <c r="BE685" s="36">
        <v>0</v>
      </c>
      <c r="BF685" s="36">
        <v>0</v>
      </c>
      <c r="BG685" s="36">
        <v>0</v>
      </c>
      <c r="BH685" s="36">
        <v>0</v>
      </c>
      <c r="BI685" s="36">
        <v>0</v>
      </c>
      <c r="BJ685" s="36">
        <v>0</v>
      </c>
      <c r="BK685" s="36">
        <v>0</v>
      </c>
      <c r="BL685" s="36">
        <v>0</v>
      </c>
      <c r="BM685" s="36">
        <v>0</v>
      </c>
      <c r="BN685" s="36">
        <v>0</v>
      </c>
      <c r="BO685" s="36">
        <v>0</v>
      </c>
      <c r="BP685" s="36">
        <v>0</v>
      </c>
      <c r="BQ685" s="36">
        <v>0</v>
      </c>
      <c r="BR685" s="36">
        <v>0</v>
      </c>
      <c r="BS685" s="36">
        <v>0</v>
      </c>
      <c r="BT685" s="36">
        <v>0</v>
      </c>
      <c r="BU685" s="36">
        <v>0</v>
      </c>
      <c r="BV685" s="36">
        <v>0</v>
      </c>
      <c r="BW685" s="36">
        <v>0</v>
      </c>
      <c r="BX685" s="36">
        <v>0</v>
      </c>
      <c r="BY685" s="36">
        <v>0</v>
      </c>
      <c r="BZ685" s="36">
        <v>0</v>
      </c>
      <c r="CA685" s="36">
        <v>0</v>
      </c>
      <c r="CB685" s="36">
        <v>0</v>
      </c>
      <c r="CC685" s="36">
        <v>0</v>
      </c>
      <c r="CD685" s="36">
        <v>1129519</v>
      </c>
      <c r="CE685" s="36">
        <v>1344128</v>
      </c>
      <c r="CF685" s="36">
        <v>0</v>
      </c>
      <c r="CG685" s="36">
        <v>214609</v>
      </c>
      <c r="CH685" s="36">
        <v>0</v>
      </c>
      <c r="CI685" s="36">
        <v>0</v>
      </c>
      <c r="CJ685" s="36">
        <v>0</v>
      </c>
      <c r="CK685" s="36">
        <v>0</v>
      </c>
      <c r="CL685" s="36">
        <v>214609</v>
      </c>
      <c r="CM685" s="36">
        <v>-1344128</v>
      </c>
      <c r="CN685" s="36">
        <v>0</v>
      </c>
      <c r="CO685" s="36">
        <v>0</v>
      </c>
      <c r="CP685" s="36">
        <v>0</v>
      </c>
      <c r="CQ685" s="36">
        <v>0</v>
      </c>
      <c r="CR685" s="36">
        <v>0</v>
      </c>
      <c r="CS685" s="36">
        <v>0</v>
      </c>
      <c r="CT685" s="36">
        <v>0</v>
      </c>
      <c r="CU685" s="36">
        <v>0</v>
      </c>
      <c r="CV685" s="36">
        <v>0</v>
      </c>
      <c r="CW685" s="36">
        <v>0</v>
      </c>
      <c r="CX685" s="36">
        <v>0</v>
      </c>
      <c r="CY685" s="36">
        <v>0</v>
      </c>
      <c r="CZ685" s="36">
        <v>0</v>
      </c>
      <c r="DA685" s="36">
        <v>0</v>
      </c>
      <c r="DB685" s="36">
        <v>0</v>
      </c>
      <c r="DC685" s="36">
        <v>0</v>
      </c>
      <c r="DD685" s="36">
        <v>0</v>
      </c>
      <c r="DE685" s="36">
        <v>-1344128</v>
      </c>
      <c r="DF685" s="36">
        <v>0</v>
      </c>
      <c r="DG685" s="36">
        <v>0</v>
      </c>
      <c r="DH685" s="36">
        <v>0</v>
      </c>
      <c r="DI685" s="36">
        <v>0</v>
      </c>
      <c r="DJ685" s="36">
        <v>0</v>
      </c>
      <c r="DK685" s="36">
        <v>0</v>
      </c>
      <c r="DL685" s="36">
        <v>0</v>
      </c>
      <c r="DM685" s="36">
        <v>0</v>
      </c>
      <c r="DN685" s="36">
        <v>0</v>
      </c>
      <c r="DO685" s="36">
        <v>0</v>
      </c>
      <c r="DP685" s="36">
        <v>0</v>
      </c>
      <c r="DQ685" s="36">
        <v>0</v>
      </c>
      <c r="DR685" s="36">
        <v>0</v>
      </c>
      <c r="DS685" s="36">
        <v>0</v>
      </c>
      <c r="DT685" s="36">
        <v>0</v>
      </c>
      <c r="DU685" s="36">
        <v>0</v>
      </c>
      <c r="DV685" s="36">
        <v>0</v>
      </c>
      <c r="DW685" s="36">
        <v>0</v>
      </c>
      <c r="DX685" s="36">
        <v>0</v>
      </c>
      <c r="DY685" s="36">
        <v>0</v>
      </c>
      <c r="DZ685" s="36">
        <v>0</v>
      </c>
      <c r="EA685" s="36">
        <v>0</v>
      </c>
      <c r="EB685" s="36">
        <v>0</v>
      </c>
      <c r="EC685" s="36">
        <v>0</v>
      </c>
      <c r="ED685" s="36">
        <v>0</v>
      </c>
      <c r="EE685" s="36">
        <v>0</v>
      </c>
      <c r="EF685" s="36">
        <v>0</v>
      </c>
      <c r="EG685" s="36">
        <v>0</v>
      </c>
      <c r="EH685" s="36">
        <v>0</v>
      </c>
      <c r="EI685" s="36">
        <v>0</v>
      </c>
      <c r="EJ685" s="36">
        <v>0</v>
      </c>
      <c r="EK685" s="36">
        <v>0</v>
      </c>
      <c r="EL685" s="36">
        <v>0</v>
      </c>
      <c r="EM685" s="36">
        <v>0</v>
      </c>
      <c r="EN685" s="36">
        <v>0</v>
      </c>
      <c r="EO685" s="36">
        <v>0</v>
      </c>
      <c r="EP685" s="36">
        <v>0</v>
      </c>
      <c r="EQ685" s="36">
        <v>0</v>
      </c>
      <c r="ER685" s="36">
        <v>0</v>
      </c>
      <c r="ES685" s="36">
        <v>0</v>
      </c>
      <c r="ET685" s="36">
        <v>0</v>
      </c>
      <c r="EU685" s="36">
        <v>0</v>
      </c>
      <c r="EV685" s="36">
        <v>0</v>
      </c>
      <c r="EW685" s="36">
        <v>0</v>
      </c>
      <c r="EX685" s="36">
        <v>0</v>
      </c>
      <c r="EY685" s="36">
        <v>0</v>
      </c>
      <c r="EZ685" s="36">
        <v>0</v>
      </c>
      <c r="FA685" s="36">
        <v>0</v>
      </c>
      <c r="FB685" s="36">
        <v>0</v>
      </c>
      <c r="FC685" s="36">
        <v>0</v>
      </c>
      <c r="FD685" s="36">
        <v>0</v>
      </c>
      <c r="FE685" s="36">
        <v>0</v>
      </c>
      <c r="FF685" s="36">
        <v>0</v>
      </c>
      <c r="FG685" s="36">
        <v>0</v>
      </c>
      <c r="FH685" s="36">
        <v>0</v>
      </c>
      <c r="FI685" s="36">
        <v>0</v>
      </c>
      <c r="FJ685" s="36">
        <v>0</v>
      </c>
      <c r="FK685" s="36">
        <v>0</v>
      </c>
      <c r="FL685" s="36">
        <v>0</v>
      </c>
      <c r="FM685" s="36">
        <v>0</v>
      </c>
      <c r="FN685" s="36">
        <v>0</v>
      </c>
      <c r="FO685" s="36">
        <v>0</v>
      </c>
      <c r="FP685" s="36">
        <v>0</v>
      </c>
      <c r="FQ685" s="36">
        <v>214609</v>
      </c>
      <c r="FR685" s="36">
        <v>0</v>
      </c>
      <c r="FS685" s="37"/>
      <c r="FT685" s="39">
        <f t="shared" si="327"/>
        <v>68535</v>
      </c>
      <c r="FU685" s="39">
        <f t="shared" si="328"/>
        <v>1051</v>
      </c>
      <c r="FV685" s="39">
        <f t="shared" si="329"/>
        <v>0</v>
      </c>
      <c r="FW685" s="39">
        <f t="shared" si="330"/>
        <v>839627</v>
      </c>
      <c r="FX685" s="39">
        <f t="shared" si="331"/>
        <v>0</v>
      </c>
      <c r="FY685" s="39">
        <f t="shared" si="332"/>
        <v>16679</v>
      </c>
      <c r="FZ685" s="39">
        <f t="shared" si="333"/>
        <v>0</v>
      </c>
      <c r="GA685" s="39">
        <f t="shared" si="334"/>
        <v>28497</v>
      </c>
      <c r="GB685" s="39">
        <f t="shared" si="335"/>
        <v>175130</v>
      </c>
      <c r="GC685" s="39">
        <f t="shared" si="336"/>
        <v>0</v>
      </c>
      <c r="GD685" s="39">
        <f t="shared" si="337"/>
        <v>0</v>
      </c>
      <c r="GE685" s="39">
        <f t="shared" si="338"/>
        <v>0</v>
      </c>
      <c r="GF685" s="39">
        <f t="shared" si="347"/>
        <v>0</v>
      </c>
      <c r="GG685" s="39"/>
      <c r="GH685" s="39">
        <f t="shared" si="339"/>
        <v>0</v>
      </c>
      <c r="GI685" s="39">
        <f t="shared" si="340"/>
        <v>0</v>
      </c>
      <c r="GJ685" s="39">
        <f t="shared" si="348"/>
        <v>1129519</v>
      </c>
      <c r="GK685" s="39"/>
      <c r="GL685" s="39">
        <f t="shared" si="341"/>
        <v>0</v>
      </c>
      <c r="GM685" s="39"/>
      <c r="GN685" s="39">
        <f t="shared" si="346"/>
        <v>0</v>
      </c>
      <c r="GO685" s="40">
        <f t="shared" si="342"/>
        <v>214609</v>
      </c>
      <c r="GP685" s="40">
        <f t="shared" si="343"/>
        <v>1344128</v>
      </c>
      <c r="GQ685" s="40">
        <f t="shared" si="344"/>
        <v>1344128</v>
      </c>
      <c r="GR685" s="39" t="str">
        <f>IFERROR(VLOOKUP(CONCATENATE(C685,R685,S685),'Clientes Afectados'!$L$4:$M$249,2,0),"NO")</f>
        <v>NO</v>
      </c>
      <c r="GS685" s="64">
        <f t="shared" si="345"/>
        <v>30</v>
      </c>
      <c r="GT685" s="39" t="e">
        <f>+IF(GS685&gt;#REF!,"SI","NO")</f>
        <v>#REF!</v>
      </c>
    </row>
    <row r="686" spans="1:202" x14ac:dyDescent="0.25">
      <c r="A686" s="35">
        <v>42583</v>
      </c>
      <c r="B686" s="36">
        <v>1594986</v>
      </c>
      <c r="C686" s="36">
        <v>2510800</v>
      </c>
      <c r="D686" s="36">
        <v>2510800</v>
      </c>
      <c r="E686" s="37" t="s">
        <v>353</v>
      </c>
      <c r="F686" s="37" t="s">
        <v>305</v>
      </c>
      <c r="G686" s="37" t="s">
        <v>341</v>
      </c>
      <c r="H686" s="85" t="s">
        <v>231</v>
      </c>
      <c r="I686" s="37" t="s">
        <v>232</v>
      </c>
      <c r="J686" s="37" t="s">
        <v>233</v>
      </c>
      <c r="K686" s="37" t="s">
        <v>234</v>
      </c>
      <c r="L686" s="37" t="s">
        <v>235</v>
      </c>
      <c r="M686" s="37" t="s">
        <v>279</v>
      </c>
      <c r="N686" s="37" t="s">
        <v>330</v>
      </c>
      <c r="O686" s="37" t="s">
        <v>330</v>
      </c>
      <c r="P686" s="37" t="s">
        <v>239</v>
      </c>
      <c r="Q686" s="37" t="s">
        <v>240</v>
      </c>
      <c r="R686" s="38">
        <v>42556</v>
      </c>
      <c r="S686" s="38">
        <v>42586</v>
      </c>
      <c r="T686" s="38">
        <v>42587</v>
      </c>
      <c r="U686" s="36">
        <v>180455948</v>
      </c>
      <c r="V686" s="36">
        <v>38776</v>
      </c>
      <c r="W686" s="36">
        <v>0</v>
      </c>
      <c r="X686" s="36">
        <v>4201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118</v>
      </c>
      <c r="AE686" s="36">
        <v>215</v>
      </c>
      <c r="AF686" s="36">
        <v>118</v>
      </c>
      <c r="AG686" s="36">
        <v>118</v>
      </c>
      <c r="AH686" s="36">
        <v>0</v>
      </c>
      <c r="AI686" s="36">
        <v>1251</v>
      </c>
      <c r="AJ686" s="36">
        <v>0</v>
      </c>
      <c r="AK686" s="36">
        <v>2887412</v>
      </c>
      <c r="AL686" s="36">
        <v>0</v>
      </c>
      <c r="AM686" s="36">
        <v>0</v>
      </c>
      <c r="AN686" s="36">
        <v>0</v>
      </c>
      <c r="AO686" s="36">
        <v>0</v>
      </c>
      <c r="AP686" s="36">
        <v>0</v>
      </c>
      <c r="AQ686" s="36">
        <v>0</v>
      </c>
      <c r="AR686" s="36">
        <v>0</v>
      </c>
      <c r="AS686" s="36">
        <v>0</v>
      </c>
      <c r="AT686" s="36">
        <v>57357</v>
      </c>
      <c r="AU686" s="36">
        <v>0</v>
      </c>
      <c r="AV686" s="36">
        <v>0</v>
      </c>
      <c r="AW686" s="36">
        <v>0</v>
      </c>
      <c r="AX686" s="36">
        <v>0</v>
      </c>
      <c r="AY686" s="36">
        <v>132869</v>
      </c>
      <c r="AZ686" s="36">
        <v>683105</v>
      </c>
      <c r="BA686" s="36">
        <v>0</v>
      </c>
      <c r="BB686" s="36">
        <v>0</v>
      </c>
      <c r="BC686" s="36">
        <v>0</v>
      </c>
      <c r="BD686" s="36">
        <v>0</v>
      </c>
      <c r="BE686" s="36">
        <v>0</v>
      </c>
      <c r="BF686" s="36">
        <v>0</v>
      </c>
      <c r="BG686" s="36">
        <v>0</v>
      </c>
      <c r="BH686" s="36">
        <v>0</v>
      </c>
      <c r="BI686" s="36">
        <v>0</v>
      </c>
      <c r="BJ686" s="36">
        <v>0</v>
      </c>
      <c r="BK686" s="36">
        <v>0</v>
      </c>
      <c r="BL686" s="36">
        <v>0</v>
      </c>
      <c r="BM686" s="36">
        <v>0</v>
      </c>
      <c r="BN686" s="36">
        <v>0</v>
      </c>
      <c r="BO686" s="36">
        <v>0</v>
      </c>
      <c r="BP686" s="36">
        <v>0</v>
      </c>
      <c r="BQ686" s="36">
        <v>0</v>
      </c>
      <c r="BR686" s="36">
        <v>0</v>
      </c>
      <c r="BS686" s="36">
        <v>0</v>
      </c>
      <c r="BT686" s="36">
        <v>0</v>
      </c>
      <c r="BU686" s="36">
        <v>0</v>
      </c>
      <c r="BV686" s="36">
        <v>0</v>
      </c>
      <c r="BW686" s="36">
        <v>0</v>
      </c>
      <c r="BX686" s="36">
        <v>0</v>
      </c>
      <c r="BY686" s="36">
        <v>0</v>
      </c>
      <c r="BZ686" s="36">
        <v>0</v>
      </c>
      <c r="CA686" s="36">
        <v>0</v>
      </c>
      <c r="CB686" s="36">
        <v>0</v>
      </c>
      <c r="CC686" s="36">
        <v>0</v>
      </c>
      <c r="CD686" s="36">
        <v>3161340</v>
      </c>
      <c r="CE686" s="36">
        <v>3761995</v>
      </c>
      <c r="CF686" s="36">
        <v>0</v>
      </c>
      <c r="CG686" s="36">
        <v>600655</v>
      </c>
      <c r="CH686" s="36">
        <v>0</v>
      </c>
      <c r="CI686" s="36">
        <v>0</v>
      </c>
      <c r="CJ686" s="36">
        <v>0</v>
      </c>
      <c r="CK686" s="36">
        <v>0</v>
      </c>
      <c r="CL686" s="36">
        <v>600655</v>
      </c>
      <c r="CM686" s="36">
        <v>-3761995</v>
      </c>
      <c r="CN686" s="36">
        <v>0</v>
      </c>
      <c r="CO686" s="36">
        <v>0</v>
      </c>
      <c r="CP686" s="36">
        <v>0</v>
      </c>
      <c r="CQ686" s="36">
        <v>0</v>
      </c>
      <c r="CR686" s="36">
        <v>0</v>
      </c>
      <c r="CS686" s="36">
        <v>0</v>
      </c>
      <c r="CT686" s="36">
        <v>0</v>
      </c>
      <c r="CU686" s="36">
        <v>0</v>
      </c>
      <c r="CV686" s="36">
        <v>0</v>
      </c>
      <c r="CW686" s="36">
        <v>0</v>
      </c>
      <c r="CX686" s="36">
        <v>0</v>
      </c>
      <c r="CY686" s="36">
        <v>0</v>
      </c>
      <c r="CZ686" s="36">
        <v>0</v>
      </c>
      <c r="DA686" s="36">
        <v>0</v>
      </c>
      <c r="DB686" s="36">
        <v>0</v>
      </c>
      <c r="DC686" s="36">
        <v>0</v>
      </c>
      <c r="DD686" s="36">
        <v>0</v>
      </c>
      <c r="DE686" s="36">
        <v>-3761995</v>
      </c>
      <c r="DF686" s="36">
        <v>0</v>
      </c>
      <c r="DG686" s="36">
        <v>0</v>
      </c>
      <c r="DH686" s="36">
        <v>0</v>
      </c>
      <c r="DI686" s="36">
        <v>0</v>
      </c>
      <c r="DJ686" s="36">
        <v>0</v>
      </c>
      <c r="DK686" s="36">
        <v>0</v>
      </c>
      <c r="DL686" s="36">
        <v>0</v>
      </c>
      <c r="DM686" s="36">
        <v>0</v>
      </c>
      <c r="DN686" s="36">
        <v>0</v>
      </c>
      <c r="DO686" s="36">
        <v>0</v>
      </c>
      <c r="DP686" s="36">
        <v>0</v>
      </c>
      <c r="DQ686" s="36">
        <v>0</v>
      </c>
      <c r="DR686" s="36">
        <v>0</v>
      </c>
      <c r="DS686" s="36">
        <v>0</v>
      </c>
      <c r="DT686" s="36">
        <v>0</v>
      </c>
      <c r="DU686" s="36">
        <v>0</v>
      </c>
      <c r="DV686" s="36">
        <v>0</v>
      </c>
      <c r="DW686" s="36">
        <v>0</v>
      </c>
      <c r="DX686" s="36">
        <v>0</v>
      </c>
      <c r="DY686" s="36">
        <v>0</v>
      </c>
      <c r="DZ686" s="36">
        <v>0</v>
      </c>
      <c r="EA686" s="36">
        <v>0</v>
      </c>
      <c r="EB686" s="36">
        <v>0</v>
      </c>
      <c r="EC686" s="36">
        <v>0</v>
      </c>
      <c r="ED686" s="36">
        <v>0</v>
      </c>
      <c r="EE686" s="36">
        <v>0</v>
      </c>
      <c r="EF686" s="36">
        <v>0</v>
      </c>
      <c r="EG686" s="36">
        <v>0</v>
      </c>
      <c r="EH686" s="36">
        <v>0</v>
      </c>
      <c r="EI686" s="36">
        <v>0</v>
      </c>
      <c r="EJ686" s="36">
        <v>0</v>
      </c>
      <c r="EK686" s="36">
        <v>0</v>
      </c>
      <c r="EL686" s="36">
        <v>0</v>
      </c>
      <c r="EM686" s="36">
        <v>0</v>
      </c>
      <c r="EN686" s="36">
        <v>0</v>
      </c>
      <c r="EO686" s="36">
        <v>0</v>
      </c>
      <c r="EP686" s="36">
        <v>0</v>
      </c>
      <c r="EQ686" s="36">
        <v>0</v>
      </c>
      <c r="ER686" s="36">
        <v>0</v>
      </c>
      <c r="ES686" s="36">
        <v>0</v>
      </c>
      <c r="ET686" s="36">
        <v>0</v>
      </c>
      <c r="EU686" s="36">
        <v>0</v>
      </c>
      <c r="EV686" s="36">
        <v>0</v>
      </c>
      <c r="EW686" s="36">
        <v>0</v>
      </c>
      <c r="EX686" s="36">
        <v>0</v>
      </c>
      <c r="EY686" s="36">
        <v>0</v>
      </c>
      <c r="EZ686" s="36">
        <v>0</v>
      </c>
      <c r="FA686" s="36">
        <v>0</v>
      </c>
      <c r="FB686" s="36">
        <v>0</v>
      </c>
      <c r="FC686" s="36">
        <v>0</v>
      </c>
      <c r="FD686" s="36">
        <v>0</v>
      </c>
      <c r="FE686" s="36">
        <v>0</v>
      </c>
      <c r="FF686" s="36">
        <v>0</v>
      </c>
      <c r="FG686" s="36">
        <v>0</v>
      </c>
      <c r="FH686" s="36">
        <v>0</v>
      </c>
      <c r="FI686" s="36">
        <v>0</v>
      </c>
      <c r="FJ686" s="36">
        <v>0</v>
      </c>
      <c r="FK686" s="36">
        <v>0</v>
      </c>
      <c r="FL686" s="36">
        <v>0</v>
      </c>
      <c r="FM686" s="36">
        <v>0</v>
      </c>
      <c r="FN686" s="36">
        <v>0</v>
      </c>
      <c r="FO686" s="36">
        <v>0</v>
      </c>
      <c r="FP686" s="36">
        <v>0</v>
      </c>
      <c r="FQ686" s="36">
        <v>600655</v>
      </c>
      <c r="FR686" s="36">
        <v>0</v>
      </c>
      <c r="FS686" s="37"/>
      <c r="FT686" s="39">
        <f t="shared" ref="FT686:FT749" si="349">ROUND(AH686/1.19,0)</f>
        <v>0</v>
      </c>
      <c r="FU686" s="39">
        <f t="shared" ref="FU686:FU749" si="350">ROUND(AI686/1.19,0)</f>
        <v>1051</v>
      </c>
      <c r="FV686" s="39">
        <f t="shared" ref="FV686:FV749" si="351">ROUND(AJ686/1.19,0)</f>
        <v>0</v>
      </c>
      <c r="FW686" s="39">
        <f t="shared" ref="FW686:FW749" si="352">ROUND(AK686/1.19,0)</f>
        <v>2426397</v>
      </c>
      <c r="FX686" s="39">
        <f t="shared" ref="FX686:FX749" si="353">ROUND(AL686/1.19,0)</f>
        <v>0</v>
      </c>
      <c r="FY686" s="39">
        <f t="shared" ref="FY686:FY749" si="354">ROUND(AT686/1.19,0)</f>
        <v>48199</v>
      </c>
      <c r="FZ686" s="39">
        <f t="shared" ref="FZ686:FZ749" si="355">ROUND(AN686/1.19,0)</f>
        <v>0</v>
      </c>
      <c r="GA686" s="39">
        <f t="shared" ref="GA686:GA749" si="356">ROUND(AY686/1.19,0)</f>
        <v>111655</v>
      </c>
      <c r="GB686" s="39">
        <f t="shared" ref="GB686:GB749" si="357">ROUND(AZ686/1.19,0)</f>
        <v>574038</v>
      </c>
      <c r="GC686" s="39">
        <f t="shared" ref="GC686:GC749" si="358">ROUND(BA686/1.19,0)</f>
        <v>0</v>
      </c>
      <c r="GD686" s="39">
        <f t="shared" ref="GD686:GD749" si="359">ROUND(BN686/1.19,0)</f>
        <v>0</v>
      </c>
      <c r="GE686" s="39">
        <f t="shared" ref="GE686:GE749" si="360">ROUND(BO686/1.19,0)</f>
        <v>0</v>
      </c>
      <c r="GF686" s="39">
        <f t="shared" si="347"/>
        <v>0</v>
      </c>
      <c r="GG686" s="39"/>
      <c r="GH686" s="39">
        <f t="shared" ref="GH686:GH749" si="361">AW686/1.19</f>
        <v>0</v>
      </c>
      <c r="GI686" s="39">
        <f t="shared" ref="GI686:GI749" si="362">EZ686</f>
        <v>0</v>
      </c>
      <c r="GJ686" s="39">
        <f t="shared" si="348"/>
        <v>3161340</v>
      </c>
      <c r="GK686" s="39"/>
      <c r="GL686" s="39">
        <f t="shared" ref="GL686:GL749" si="363">BP686</f>
        <v>0</v>
      </c>
      <c r="GM686" s="39"/>
      <c r="GN686" s="39">
        <f t="shared" si="346"/>
        <v>0</v>
      </c>
      <c r="GO686" s="40">
        <f t="shared" ref="GO686:GO749" si="364">ROUND(GJ686*0.19,0)</f>
        <v>600655</v>
      </c>
      <c r="GP686" s="40">
        <f t="shared" ref="GP686:GP749" si="365">+GJ686+GO686</f>
        <v>3761995</v>
      </c>
      <c r="GQ686" s="40">
        <f t="shared" ref="GQ686:GQ749" si="366">+GP686+GK686+GL686+GM686+GN686</f>
        <v>3761995</v>
      </c>
      <c r="GR686" s="39" t="str">
        <f>IFERROR(VLOOKUP(CONCATENATE(C686,R686,S686),'Clientes Afectados'!$L$4:$M$249,2,0),"NO")</f>
        <v>NO</v>
      </c>
      <c r="GS686" s="64">
        <f t="shared" si="345"/>
        <v>30</v>
      </c>
      <c r="GT686" s="39" t="e">
        <f>+IF(GS686&gt;#REF!,"SI","NO")</f>
        <v>#REF!</v>
      </c>
    </row>
    <row r="687" spans="1:202" x14ac:dyDescent="0.25">
      <c r="A687" s="35">
        <v>42583</v>
      </c>
      <c r="B687" s="36">
        <v>1594986</v>
      </c>
      <c r="C687" s="36">
        <v>2797207</v>
      </c>
      <c r="D687" s="36">
        <v>2797207</v>
      </c>
      <c r="E687" s="37" t="s">
        <v>282</v>
      </c>
      <c r="F687" s="37" t="s">
        <v>305</v>
      </c>
      <c r="G687" s="37" t="s">
        <v>284</v>
      </c>
      <c r="H687" s="85" t="s">
        <v>285</v>
      </c>
      <c r="I687" s="37" t="s">
        <v>286</v>
      </c>
      <c r="J687" s="37" t="s">
        <v>233</v>
      </c>
      <c r="K687" s="37" t="s">
        <v>234</v>
      </c>
      <c r="L687" s="37" t="s">
        <v>235</v>
      </c>
      <c r="M687" s="37" t="s">
        <v>245</v>
      </c>
      <c r="N687" s="37" t="s">
        <v>246</v>
      </c>
      <c r="O687" s="37" t="s">
        <v>246</v>
      </c>
      <c r="P687" s="37" t="s">
        <v>281</v>
      </c>
      <c r="Q687" s="37" t="s">
        <v>240</v>
      </c>
      <c r="R687" s="38">
        <v>42556</v>
      </c>
      <c r="S687" s="38">
        <v>42586</v>
      </c>
      <c r="T687" s="38">
        <v>42587</v>
      </c>
      <c r="U687" s="36">
        <v>180455948</v>
      </c>
      <c r="V687" s="36">
        <v>17587</v>
      </c>
      <c r="W687" s="36">
        <v>0</v>
      </c>
      <c r="X687" s="36">
        <v>5322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42</v>
      </c>
      <c r="AE687" s="36">
        <v>45</v>
      </c>
      <c r="AF687" s="36">
        <v>42</v>
      </c>
      <c r="AG687" s="36">
        <v>42</v>
      </c>
      <c r="AH687" s="36">
        <v>0</v>
      </c>
      <c r="AI687" s="36">
        <v>1251</v>
      </c>
      <c r="AJ687" s="36">
        <v>0</v>
      </c>
      <c r="AK687" s="36">
        <v>1379910</v>
      </c>
      <c r="AL687" s="36">
        <v>0</v>
      </c>
      <c r="AM687" s="36">
        <v>0</v>
      </c>
      <c r="AN687" s="36">
        <v>0</v>
      </c>
      <c r="AO687" s="36">
        <v>0</v>
      </c>
      <c r="AP687" s="36">
        <v>0</v>
      </c>
      <c r="AQ687" s="36">
        <v>0</v>
      </c>
      <c r="AR687" s="36">
        <v>0</v>
      </c>
      <c r="AS687" s="36">
        <v>0</v>
      </c>
      <c r="AT687" s="36">
        <v>26015</v>
      </c>
      <c r="AU687" s="36">
        <v>0</v>
      </c>
      <c r="AV687" s="36">
        <v>0</v>
      </c>
      <c r="AW687" s="36">
        <v>0</v>
      </c>
      <c r="AX687" s="36">
        <v>0</v>
      </c>
      <c r="AY687" s="36">
        <v>86354</v>
      </c>
      <c r="AZ687" s="36">
        <v>362727</v>
      </c>
      <c r="BA687" s="36">
        <v>0</v>
      </c>
      <c r="BB687" s="36">
        <v>0</v>
      </c>
      <c r="BC687" s="36">
        <v>0</v>
      </c>
      <c r="BD687" s="36">
        <v>0</v>
      </c>
      <c r="BE687" s="36">
        <v>0</v>
      </c>
      <c r="BF687" s="36">
        <v>0</v>
      </c>
      <c r="BG687" s="36">
        <v>0</v>
      </c>
      <c r="BH687" s="36">
        <v>0</v>
      </c>
      <c r="BI687" s="36">
        <v>0</v>
      </c>
      <c r="BJ687" s="36">
        <v>0</v>
      </c>
      <c r="BK687" s="36">
        <v>0</v>
      </c>
      <c r="BL687" s="36">
        <v>0</v>
      </c>
      <c r="BM687" s="36">
        <v>0</v>
      </c>
      <c r="BN687" s="36">
        <v>0</v>
      </c>
      <c r="BO687" s="36">
        <v>0</v>
      </c>
      <c r="BP687" s="36">
        <v>0</v>
      </c>
      <c r="BQ687" s="36">
        <v>0</v>
      </c>
      <c r="BR687" s="36">
        <v>0</v>
      </c>
      <c r="BS687" s="36">
        <v>0</v>
      </c>
      <c r="BT687" s="36">
        <v>0</v>
      </c>
      <c r="BU687" s="36">
        <v>0</v>
      </c>
      <c r="BV687" s="36">
        <v>0</v>
      </c>
      <c r="BW687" s="36">
        <v>0</v>
      </c>
      <c r="BX687" s="36">
        <v>0</v>
      </c>
      <c r="BY687" s="36">
        <v>0</v>
      </c>
      <c r="BZ687" s="36">
        <v>0</v>
      </c>
      <c r="CA687" s="36">
        <v>0</v>
      </c>
      <c r="CB687" s="36">
        <v>0</v>
      </c>
      <c r="CC687" s="36">
        <v>0</v>
      </c>
      <c r="CD687" s="36">
        <v>1559879</v>
      </c>
      <c r="CE687" s="36">
        <v>1856256</v>
      </c>
      <c r="CF687" s="36">
        <v>0</v>
      </c>
      <c r="CG687" s="36">
        <v>296377</v>
      </c>
      <c r="CH687" s="36">
        <v>0</v>
      </c>
      <c r="CI687" s="36">
        <v>0</v>
      </c>
      <c r="CJ687" s="36">
        <v>0</v>
      </c>
      <c r="CK687" s="36">
        <v>0</v>
      </c>
      <c r="CL687" s="36">
        <v>296377</v>
      </c>
      <c r="CM687" s="36">
        <v>-1856256</v>
      </c>
      <c r="CN687" s="36">
        <v>0</v>
      </c>
      <c r="CO687" s="36">
        <v>0</v>
      </c>
      <c r="CP687" s="36">
        <v>0</v>
      </c>
      <c r="CQ687" s="36">
        <v>0</v>
      </c>
      <c r="CR687" s="36">
        <v>0</v>
      </c>
      <c r="CS687" s="36">
        <v>0</v>
      </c>
      <c r="CT687" s="36">
        <v>0</v>
      </c>
      <c r="CU687" s="36">
        <v>0</v>
      </c>
      <c r="CV687" s="36">
        <v>0</v>
      </c>
      <c r="CW687" s="36">
        <v>0</v>
      </c>
      <c r="CX687" s="36">
        <v>0</v>
      </c>
      <c r="CY687" s="36">
        <v>0</v>
      </c>
      <c r="CZ687" s="36">
        <v>0</v>
      </c>
      <c r="DA687" s="36">
        <v>0</v>
      </c>
      <c r="DB687" s="36">
        <v>0</v>
      </c>
      <c r="DC687" s="36">
        <v>0</v>
      </c>
      <c r="DD687" s="36">
        <v>0</v>
      </c>
      <c r="DE687" s="36">
        <v>-1856256</v>
      </c>
      <c r="DF687" s="36">
        <v>0</v>
      </c>
      <c r="DG687" s="36">
        <v>0</v>
      </c>
      <c r="DH687" s="36">
        <v>0</v>
      </c>
      <c r="DI687" s="36">
        <v>0</v>
      </c>
      <c r="DJ687" s="36">
        <v>0</v>
      </c>
      <c r="DK687" s="36">
        <v>0</v>
      </c>
      <c r="DL687" s="36">
        <v>0</v>
      </c>
      <c r="DM687" s="36">
        <v>0</v>
      </c>
      <c r="DN687" s="36">
        <v>0</v>
      </c>
      <c r="DO687" s="36">
        <v>0</v>
      </c>
      <c r="DP687" s="36">
        <v>0</v>
      </c>
      <c r="DQ687" s="36">
        <v>0</v>
      </c>
      <c r="DR687" s="36">
        <v>0</v>
      </c>
      <c r="DS687" s="36">
        <v>0</v>
      </c>
      <c r="DT687" s="36">
        <v>0</v>
      </c>
      <c r="DU687" s="36">
        <v>0</v>
      </c>
      <c r="DV687" s="36">
        <v>0</v>
      </c>
      <c r="DW687" s="36">
        <v>0</v>
      </c>
      <c r="DX687" s="36">
        <v>0</v>
      </c>
      <c r="DY687" s="36">
        <v>0</v>
      </c>
      <c r="DZ687" s="36">
        <v>0</v>
      </c>
      <c r="EA687" s="36">
        <v>0</v>
      </c>
      <c r="EB687" s="36">
        <v>0</v>
      </c>
      <c r="EC687" s="36">
        <v>0</v>
      </c>
      <c r="ED687" s="36">
        <v>0</v>
      </c>
      <c r="EE687" s="36">
        <v>0</v>
      </c>
      <c r="EF687" s="36">
        <v>0</v>
      </c>
      <c r="EG687" s="36">
        <v>0</v>
      </c>
      <c r="EH687" s="36">
        <v>0</v>
      </c>
      <c r="EI687" s="36">
        <v>0</v>
      </c>
      <c r="EJ687" s="36">
        <v>0</v>
      </c>
      <c r="EK687" s="36">
        <v>0</v>
      </c>
      <c r="EL687" s="36">
        <v>0</v>
      </c>
      <c r="EM687" s="36">
        <v>0</v>
      </c>
      <c r="EN687" s="36">
        <v>0</v>
      </c>
      <c r="EO687" s="36">
        <v>0</v>
      </c>
      <c r="EP687" s="36">
        <v>0</v>
      </c>
      <c r="EQ687" s="36">
        <v>0</v>
      </c>
      <c r="ER687" s="36">
        <v>0</v>
      </c>
      <c r="ES687" s="36">
        <v>0</v>
      </c>
      <c r="ET687" s="36">
        <v>0</v>
      </c>
      <c r="EU687" s="36">
        <v>0</v>
      </c>
      <c r="EV687" s="36">
        <v>0</v>
      </c>
      <c r="EW687" s="36">
        <v>0</v>
      </c>
      <c r="EX687" s="36">
        <v>0</v>
      </c>
      <c r="EY687" s="36">
        <v>0</v>
      </c>
      <c r="EZ687" s="36">
        <v>0</v>
      </c>
      <c r="FA687" s="36">
        <v>0</v>
      </c>
      <c r="FB687" s="36">
        <v>0</v>
      </c>
      <c r="FC687" s="36">
        <v>0</v>
      </c>
      <c r="FD687" s="36">
        <v>0</v>
      </c>
      <c r="FE687" s="36">
        <v>0</v>
      </c>
      <c r="FF687" s="36">
        <v>0</v>
      </c>
      <c r="FG687" s="36">
        <v>0</v>
      </c>
      <c r="FH687" s="36">
        <v>0</v>
      </c>
      <c r="FI687" s="36">
        <v>0</v>
      </c>
      <c r="FJ687" s="36">
        <v>0</v>
      </c>
      <c r="FK687" s="36">
        <v>0</v>
      </c>
      <c r="FL687" s="36">
        <v>0</v>
      </c>
      <c r="FM687" s="36">
        <v>0</v>
      </c>
      <c r="FN687" s="36">
        <v>0</v>
      </c>
      <c r="FO687" s="36">
        <v>0</v>
      </c>
      <c r="FP687" s="36">
        <v>0</v>
      </c>
      <c r="FQ687" s="36">
        <v>296377</v>
      </c>
      <c r="FR687" s="36">
        <v>0</v>
      </c>
      <c r="FS687" s="37"/>
      <c r="FT687" s="39">
        <f t="shared" si="349"/>
        <v>0</v>
      </c>
      <c r="FU687" s="39">
        <f t="shared" si="350"/>
        <v>1051</v>
      </c>
      <c r="FV687" s="39">
        <f t="shared" si="351"/>
        <v>0</v>
      </c>
      <c r="FW687" s="39">
        <f t="shared" si="352"/>
        <v>1159588</v>
      </c>
      <c r="FX687" s="39">
        <f t="shared" si="353"/>
        <v>0</v>
      </c>
      <c r="FY687" s="39">
        <f t="shared" si="354"/>
        <v>21861</v>
      </c>
      <c r="FZ687" s="39">
        <f t="shared" si="355"/>
        <v>0</v>
      </c>
      <c r="GA687" s="39">
        <f t="shared" si="356"/>
        <v>72566</v>
      </c>
      <c r="GB687" s="39">
        <f t="shared" si="357"/>
        <v>304813</v>
      </c>
      <c r="GC687" s="39">
        <f t="shared" si="358"/>
        <v>0</v>
      </c>
      <c r="GD687" s="39">
        <f t="shared" si="359"/>
        <v>0</v>
      </c>
      <c r="GE687" s="39">
        <f t="shared" si="360"/>
        <v>0</v>
      </c>
      <c r="GF687" s="39">
        <f t="shared" si="347"/>
        <v>0</v>
      </c>
      <c r="GG687" s="39"/>
      <c r="GH687" s="39">
        <f t="shared" si="361"/>
        <v>0</v>
      </c>
      <c r="GI687" s="39">
        <f t="shared" si="362"/>
        <v>0</v>
      </c>
      <c r="GJ687" s="39">
        <f t="shared" si="348"/>
        <v>1559879</v>
      </c>
      <c r="GK687" s="39"/>
      <c r="GL687" s="39">
        <f t="shared" si="363"/>
        <v>0</v>
      </c>
      <c r="GM687" s="39"/>
      <c r="GN687" s="39">
        <f t="shared" si="346"/>
        <v>0</v>
      </c>
      <c r="GO687" s="40">
        <f t="shared" si="364"/>
        <v>296377</v>
      </c>
      <c r="GP687" s="40">
        <f t="shared" si="365"/>
        <v>1856256</v>
      </c>
      <c r="GQ687" s="40">
        <f t="shared" si="366"/>
        <v>1856256</v>
      </c>
      <c r="GR687" s="39" t="str">
        <f>IFERROR(VLOOKUP(CONCATENATE(C687,R687,S687),'Clientes Afectados'!$L$4:$M$249,2,0),"NO")</f>
        <v>NO</v>
      </c>
      <c r="GS687" s="64">
        <f t="shared" si="345"/>
        <v>30</v>
      </c>
      <c r="GT687" s="39" t="e">
        <f>+IF(GS687&gt;#REF!,"SI","NO")</f>
        <v>#REF!</v>
      </c>
    </row>
    <row r="688" spans="1:202" x14ac:dyDescent="0.25">
      <c r="A688" s="35">
        <v>42552</v>
      </c>
      <c r="B688" s="36">
        <v>1594986</v>
      </c>
      <c r="C688" s="36">
        <v>532954</v>
      </c>
      <c r="D688" s="36">
        <v>532954</v>
      </c>
      <c r="E688" s="37" t="s">
        <v>342</v>
      </c>
      <c r="F688" s="37" t="s">
        <v>229</v>
      </c>
      <c r="G688" s="37" t="s">
        <v>309</v>
      </c>
      <c r="H688" s="85" t="s">
        <v>231</v>
      </c>
      <c r="I688" s="37" t="s">
        <v>310</v>
      </c>
      <c r="J688" s="37" t="s">
        <v>233</v>
      </c>
      <c r="K688" s="37" t="s">
        <v>234</v>
      </c>
      <c r="L688" s="37" t="s">
        <v>235</v>
      </c>
      <c r="M688" s="37" t="s">
        <v>311</v>
      </c>
      <c r="N688" s="37" t="s">
        <v>236</v>
      </c>
      <c r="O688" s="37" t="s">
        <v>236</v>
      </c>
      <c r="P688" s="37" t="s">
        <v>239</v>
      </c>
      <c r="Q688" s="37" t="s">
        <v>240</v>
      </c>
      <c r="R688" s="38">
        <v>42527</v>
      </c>
      <c r="S688" s="38">
        <v>42556</v>
      </c>
      <c r="T688" s="38">
        <v>42558</v>
      </c>
      <c r="U688" s="36">
        <v>178832195</v>
      </c>
      <c r="V688" s="36">
        <v>44916</v>
      </c>
      <c r="W688" s="36">
        <v>0</v>
      </c>
      <c r="X688" s="36">
        <v>12921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245</v>
      </c>
      <c r="AE688" s="36">
        <v>259</v>
      </c>
      <c r="AF688" s="36">
        <v>228</v>
      </c>
      <c r="AG688" s="36">
        <v>228</v>
      </c>
      <c r="AH688" s="36">
        <v>118777</v>
      </c>
      <c r="AI688" s="36">
        <v>1250</v>
      </c>
      <c r="AJ688" s="36">
        <v>0</v>
      </c>
      <c r="AK688" s="36">
        <v>3344620</v>
      </c>
      <c r="AL688" s="36">
        <v>0</v>
      </c>
      <c r="AM688" s="36">
        <v>0</v>
      </c>
      <c r="AN688" s="36">
        <v>0</v>
      </c>
      <c r="AO688" s="36">
        <v>0</v>
      </c>
      <c r="AP688" s="36">
        <v>0</v>
      </c>
      <c r="AQ688" s="36">
        <v>0</v>
      </c>
      <c r="AR688" s="36">
        <v>0</v>
      </c>
      <c r="AS688" s="36">
        <v>0</v>
      </c>
      <c r="AT688" s="36">
        <v>39019</v>
      </c>
      <c r="AU688" s="36">
        <v>0</v>
      </c>
      <c r="AV688" s="36">
        <v>0</v>
      </c>
      <c r="AW688" s="36">
        <v>0</v>
      </c>
      <c r="AX688" s="36">
        <v>0</v>
      </c>
      <c r="AY688" s="36">
        <v>159618</v>
      </c>
      <c r="AZ688" s="36">
        <v>1319518</v>
      </c>
      <c r="BA688" s="36">
        <v>0</v>
      </c>
      <c r="BB688" s="36">
        <v>0</v>
      </c>
      <c r="BC688" s="36">
        <v>0</v>
      </c>
      <c r="BD688" s="36">
        <v>0</v>
      </c>
      <c r="BE688" s="36">
        <v>0</v>
      </c>
      <c r="BF688" s="36">
        <v>0</v>
      </c>
      <c r="BG688" s="36">
        <v>0</v>
      </c>
      <c r="BH688" s="36">
        <v>0</v>
      </c>
      <c r="BI688" s="36">
        <v>0</v>
      </c>
      <c r="BJ688" s="36">
        <v>0</v>
      </c>
      <c r="BK688" s="36">
        <v>0</v>
      </c>
      <c r="BL688" s="36">
        <v>0</v>
      </c>
      <c r="BM688" s="36">
        <v>0</v>
      </c>
      <c r="BN688" s="36">
        <v>0</v>
      </c>
      <c r="BO688" s="36">
        <v>0</v>
      </c>
      <c r="BP688" s="36">
        <v>0</v>
      </c>
      <c r="BQ688" s="36">
        <v>0</v>
      </c>
      <c r="BR688" s="36">
        <v>0</v>
      </c>
      <c r="BS688" s="36">
        <v>0</v>
      </c>
      <c r="BT688" s="36">
        <v>0</v>
      </c>
      <c r="BU688" s="36">
        <v>0</v>
      </c>
      <c r="BV688" s="36">
        <v>0</v>
      </c>
      <c r="BW688" s="36">
        <v>0</v>
      </c>
      <c r="BX688" s="36">
        <v>0</v>
      </c>
      <c r="BY688" s="36">
        <v>0</v>
      </c>
      <c r="BZ688" s="36">
        <v>0</v>
      </c>
      <c r="CA688" s="36">
        <v>0</v>
      </c>
      <c r="CB688" s="36">
        <v>0</v>
      </c>
      <c r="CC688" s="36">
        <v>0</v>
      </c>
      <c r="CD688" s="36">
        <v>4187229</v>
      </c>
      <c r="CE688" s="36">
        <v>4982803</v>
      </c>
      <c r="CF688" s="36">
        <v>0</v>
      </c>
      <c r="CG688" s="36">
        <v>795574</v>
      </c>
      <c r="CH688" s="36">
        <v>0</v>
      </c>
      <c r="CI688" s="36">
        <v>0</v>
      </c>
      <c r="CJ688" s="36">
        <v>0</v>
      </c>
      <c r="CK688" s="36">
        <v>0</v>
      </c>
      <c r="CL688" s="36">
        <v>795574</v>
      </c>
      <c r="CM688" s="36">
        <v>-4982803</v>
      </c>
      <c r="CN688" s="36">
        <v>0</v>
      </c>
      <c r="CO688" s="36">
        <v>0</v>
      </c>
      <c r="CP688" s="36">
        <v>0</v>
      </c>
      <c r="CQ688" s="36">
        <v>0</v>
      </c>
      <c r="CR688" s="36">
        <v>0</v>
      </c>
      <c r="CS688" s="36">
        <v>0</v>
      </c>
      <c r="CT688" s="36">
        <v>0</v>
      </c>
      <c r="CU688" s="36">
        <v>0</v>
      </c>
      <c r="CV688" s="36">
        <v>0</v>
      </c>
      <c r="CW688" s="36">
        <v>0</v>
      </c>
      <c r="CX688" s="36">
        <v>0</v>
      </c>
      <c r="CY688" s="36">
        <v>0</v>
      </c>
      <c r="CZ688" s="36">
        <v>0</v>
      </c>
      <c r="DA688" s="36">
        <v>0</v>
      </c>
      <c r="DB688" s="36">
        <v>0</v>
      </c>
      <c r="DC688" s="36">
        <v>0</v>
      </c>
      <c r="DD688" s="36">
        <v>0</v>
      </c>
      <c r="DE688" s="36">
        <v>-4982803</v>
      </c>
      <c r="DF688" s="36">
        <v>0</v>
      </c>
      <c r="DG688" s="36">
        <v>0</v>
      </c>
      <c r="DH688" s="36">
        <v>0</v>
      </c>
      <c r="DI688" s="36">
        <v>0</v>
      </c>
      <c r="DJ688" s="36">
        <v>0</v>
      </c>
      <c r="DK688" s="36">
        <v>0</v>
      </c>
      <c r="DL688" s="36">
        <v>0</v>
      </c>
      <c r="DM688" s="36">
        <v>0</v>
      </c>
      <c r="DN688" s="36">
        <v>0</v>
      </c>
      <c r="DO688" s="36">
        <v>0</v>
      </c>
      <c r="DP688" s="36">
        <v>0</v>
      </c>
      <c r="DQ688" s="36">
        <v>0</v>
      </c>
      <c r="DR688" s="36">
        <v>0</v>
      </c>
      <c r="DS688" s="36">
        <v>0</v>
      </c>
      <c r="DT688" s="36">
        <v>0</v>
      </c>
      <c r="DU688" s="36">
        <v>0</v>
      </c>
      <c r="DV688" s="36">
        <v>0</v>
      </c>
      <c r="DW688" s="36">
        <v>0</v>
      </c>
      <c r="DX688" s="36">
        <v>0</v>
      </c>
      <c r="DY688" s="36">
        <v>0</v>
      </c>
      <c r="DZ688" s="36">
        <v>0</v>
      </c>
      <c r="EA688" s="36">
        <v>0</v>
      </c>
      <c r="EB688" s="36">
        <v>0</v>
      </c>
      <c r="EC688" s="36">
        <v>0</v>
      </c>
      <c r="ED688" s="36">
        <v>0</v>
      </c>
      <c r="EE688" s="36">
        <v>0</v>
      </c>
      <c r="EF688" s="36">
        <v>0</v>
      </c>
      <c r="EG688" s="36">
        <v>0</v>
      </c>
      <c r="EH688" s="36">
        <v>0</v>
      </c>
      <c r="EI688" s="36">
        <v>0</v>
      </c>
      <c r="EJ688" s="36">
        <v>0</v>
      </c>
      <c r="EK688" s="36">
        <v>0</v>
      </c>
      <c r="EL688" s="36">
        <v>0</v>
      </c>
      <c r="EM688" s="36">
        <v>0</v>
      </c>
      <c r="EN688" s="36">
        <v>0</v>
      </c>
      <c r="EO688" s="36">
        <v>0</v>
      </c>
      <c r="EP688" s="36">
        <v>0</v>
      </c>
      <c r="EQ688" s="36">
        <v>0</v>
      </c>
      <c r="ER688" s="36">
        <v>0</v>
      </c>
      <c r="ES688" s="36">
        <v>0</v>
      </c>
      <c r="ET688" s="36">
        <v>0</v>
      </c>
      <c r="EU688" s="36">
        <v>0</v>
      </c>
      <c r="EV688" s="36">
        <v>0</v>
      </c>
      <c r="EW688" s="36">
        <v>0</v>
      </c>
      <c r="EX688" s="36">
        <v>0</v>
      </c>
      <c r="EY688" s="36">
        <v>0</v>
      </c>
      <c r="EZ688" s="36">
        <v>0</v>
      </c>
      <c r="FA688" s="36">
        <v>0</v>
      </c>
      <c r="FB688" s="36">
        <v>0</v>
      </c>
      <c r="FC688" s="36">
        <v>0</v>
      </c>
      <c r="FD688" s="36">
        <v>0</v>
      </c>
      <c r="FE688" s="36">
        <v>0</v>
      </c>
      <c r="FF688" s="36">
        <v>0</v>
      </c>
      <c r="FG688" s="36">
        <v>0</v>
      </c>
      <c r="FH688" s="36">
        <v>0</v>
      </c>
      <c r="FI688" s="36">
        <v>0</v>
      </c>
      <c r="FJ688" s="36">
        <v>0</v>
      </c>
      <c r="FK688" s="36">
        <v>0</v>
      </c>
      <c r="FL688" s="36">
        <v>0</v>
      </c>
      <c r="FM688" s="36">
        <v>0</v>
      </c>
      <c r="FN688" s="36">
        <v>0</v>
      </c>
      <c r="FO688" s="36">
        <v>0</v>
      </c>
      <c r="FP688" s="36">
        <v>0</v>
      </c>
      <c r="FQ688" s="36">
        <v>795574</v>
      </c>
      <c r="FR688" s="36">
        <v>0</v>
      </c>
      <c r="FS688" s="37"/>
      <c r="FT688" s="39">
        <f t="shared" si="349"/>
        <v>99813</v>
      </c>
      <c r="FU688" s="39">
        <f t="shared" si="350"/>
        <v>1050</v>
      </c>
      <c r="FV688" s="39">
        <f t="shared" si="351"/>
        <v>0</v>
      </c>
      <c r="FW688" s="39">
        <f t="shared" si="352"/>
        <v>2810605</v>
      </c>
      <c r="FX688" s="39">
        <f t="shared" si="353"/>
        <v>0</v>
      </c>
      <c r="FY688" s="39">
        <f t="shared" si="354"/>
        <v>32789</v>
      </c>
      <c r="FZ688" s="39">
        <f t="shared" si="355"/>
        <v>0</v>
      </c>
      <c r="GA688" s="39">
        <f t="shared" si="356"/>
        <v>134133</v>
      </c>
      <c r="GB688" s="39">
        <f t="shared" si="357"/>
        <v>1108839</v>
      </c>
      <c r="GC688" s="39">
        <f t="shared" si="358"/>
        <v>0</v>
      </c>
      <c r="GD688" s="39">
        <f t="shared" si="359"/>
        <v>0</v>
      </c>
      <c r="GE688" s="39">
        <f t="shared" si="360"/>
        <v>0</v>
      </c>
      <c r="GF688" s="39">
        <f t="shared" si="347"/>
        <v>0</v>
      </c>
      <c r="GG688" s="39"/>
      <c r="GH688" s="39">
        <f t="shared" si="361"/>
        <v>0</v>
      </c>
      <c r="GI688" s="39">
        <f t="shared" si="362"/>
        <v>0</v>
      </c>
      <c r="GJ688" s="39">
        <f t="shared" si="348"/>
        <v>4187229</v>
      </c>
      <c r="GK688" s="39"/>
      <c r="GL688" s="39">
        <f t="shared" si="363"/>
        <v>0</v>
      </c>
      <c r="GM688" s="39"/>
      <c r="GN688" s="39">
        <f t="shared" si="346"/>
        <v>0</v>
      </c>
      <c r="GO688" s="40">
        <f t="shared" si="364"/>
        <v>795574</v>
      </c>
      <c r="GP688" s="40">
        <f t="shared" si="365"/>
        <v>4982803</v>
      </c>
      <c r="GQ688" s="40">
        <f t="shared" si="366"/>
        <v>4982803</v>
      </c>
      <c r="GR688" s="39" t="str">
        <f>IFERROR(VLOOKUP(CONCATENATE(C688,R688,S688),'Clientes Afectados'!$L$4:$M$249,2,0),"NO")</f>
        <v>NO</v>
      </c>
      <c r="GS688" s="64">
        <f t="shared" si="345"/>
        <v>29</v>
      </c>
      <c r="GT688" s="39" t="e">
        <f>+IF(GS688&gt;#REF!,"SI","NO")</f>
        <v>#REF!</v>
      </c>
    </row>
    <row r="689" spans="1:202" x14ac:dyDescent="0.25">
      <c r="A689" s="35">
        <v>42552</v>
      </c>
      <c r="B689" s="36">
        <v>1594986</v>
      </c>
      <c r="C689" s="36">
        <v>532986</v>
      </c>
      <c r="D689" s="36">
        <v>532986</v>
      </c>
      <c r="E689" s="37" t="s">
        <v>343</v>
      </c>
      <c r="F689" s="37" t="s">
        <v>258</v>
      </c>
      <c r="G689" s="37" t="s">
        <v>313</v>
      </c>
      <c r="H689" s="85" t="s">
        <v>231</v>
      </c>
      <c r="I689" s="37" t="s">
        <v>262</v>
      </c>
      <c r="J689" s="37" t="s">
        <v>233</v>
      </c>
      <c r="K689" s="37" t="s">
        <v>234</v>
      </c>
      <c r="L689" s="37" t="s">
        <v>235</v>
      </c>
      <c r="M689" s="37" t="s">
        <v>245</v>
      </c>
      <c r="N689" s="37" t="s">
        <v>246</v>
      </c>
      <c r="O689" s="37" t="s">
        <v>246</v>
      </c>
      <c r="P689" s="37" t="s">
        <v>239</v>
      </c>
      <c r="Q689" s="37" t="s">
        <v>240</v>
      </c>
      <c r="R689" s="38">
        <v>42527</v>
      </c>
      <c r="S689" s="38">
        <v>42556</v>
      </c>
      <c r="T689" s="38">
        <v>42558</v>
      </c>
      <c r="U689" s="36">
        <v>178832195</v>
      </c>
      <c r="V689" s="36">
        <v>115675</v>
      </c>
      <c r="W689" s="36">
        <v>0</v>
      </c>
      <c r="X689" s="36">
        <v>40306</v>
      </c>
      <c r="Y689" s="36">
        <v>0</v>
      </c>
      <c r="Z689" s="36">
        <v>0</v>
      </c>
      <c r="AA689" s="36">
        <v>0</v>
      </c>
      <c r="AB689" s="36">
        <v>0</v>
      </c>
      <c r="AC689" s="36">
        <v>0</v>
      </c>
      <c r="AD689" s="36">
        <v>312</v>
      </c>
      <c r="AE689" s="36">
        <v>328</v>
      </c>
      <c r="AF689" s="36">
        <v>251</v>
      </c>
      <c r="AG689" s="36">
        <v>251</v>
      </c>
      <c r="AH689" s="36">
        <v>63932</v>
      </c>
      <c r="AI689" s="36">
        <v>1250</v>
      </c>
      <c r="AJ689" s="36">
        <v>0</v>
      </c>
      <c r="AK689" s="36">
        <v>8613610</v>
      </c>
      <c r="AL689" s="36">
        <v>0</v>
      </c>
      <c r="AM689" s="36">
        <v>0</v>
      </c>
      <c r="AN689" s="36">
        <v>0</v>
      </c>
      <c r="AO689" s="36">
        <v>0</v>
      </c>
      <c r="AP689" s="36">
        <v>0</v>
      </c>
      <c r="AQ689" s="36">
        <v>0</v>
      </c>
      <c r="AR689" s="36">
        <v>0</v>
      </c>
      <c r="AS689" s="36">
        <v>0</v>
      </c>
      <c r="AT689" s="36">
        <v>100487</v>
      </c>
      <c r="AU689" s="36">
        <v>0</v>
      </c>
      <c r="AV689" s="36">
        <v>0</v>
      </c>
      <c r="AW689" s="36">
        <v>0</v>
      </c>
      <c r="AX689" s="36">
        <v>0</v>
      </c>
      <c r="AY689" s="36">
        <v>201753</v>
      </c>
      <c r="AZ689" s="36">
        <v>1452627</v>
      </c>
      <c r="BA689" s="36">
        <v>0</v>
      </c>
      <c r="BB689" s="36">
        <v>0</v>
      </c>
      <c r="BC689" s="36">
        <v>0</v>
      </c>
      <c r="BD689" s="36">
        <v>0</v>
      </c>
      <c r="BE689" s="36">
        <v>0</v>
      </c>
      <c r="BF689" s="36">
        <v>0</v>
      </c>
      <c r="BG689" s="36">
        <v>0</v>
      </c>
      <c r="BH689" s="36">
        <v>0</v>
      </c>
      <c r="BI689" s="36">
        <v>0</v>
      </c>
      <c r="BJ689" s="36">
        <v>0</v>
      </c>
      <c r="BK689" s="36">
        <v>0</v>
      </c>
      <c r="BL689" s="36">
        <v>0</v>
      </c>
      <c r="BM689" s="36">
        <v>0</v>
      </c>
      <c r="BN689" s="36">
        <v>0</v>
      </c>
      <c r="BO689" s="36">
        <v>0</v>
      </c>
      <c r="BP689" s="36">
        <v>0</v>
      </c>
      <c r="BQ689" s="36">
        <v>0</v>
      </c>
      <c r="BR689" s="36">
        <v>0</v>
      </c>
      <c r="BS689" s="36">
        <v>0</v>
      </c>
      <c r="BT689" s="36">
        <v>0</v>
      </c>
      <c r="BU689" s="36">
        <v>0</v>
      </c>
      <c r="BV689" s="36">
        <v>0</v>
      </c>
      <c r="BW689" s="36">
        <v>0</v>
      </c>
      <c r="BX689" s="36">
        <v>0</v>
      </c>
      <c r="BY689" s="36">
        <v>0</v>
      </c>
      <c r="BZ689" s="36">
        <v>1186878</v>
      </c>
      <c r="CA689" s="36">
        <v>35879</v>
      </c>
      <c r="CB689" s="36">
        <v>0</v>
      </c>
      <c r="CC689" s="36">
        <v>0</v>
      </c>
      <c r="CD689" s="36">
        <v>9795307</v>
      </c>
      <c r="CE689" s="36">
        <v>11656415</v>
      </c>
      <c r="CF689" s="36">
        <v>0</v>
      </c>
      <c r="CG689" s="36">
        <v>1861108</v>
      </c>
      <c r="CH689" s="36">
        <v>0</v>
      </c>
      <c r="CI689" s="36">
        <v>0</v>
      </c>
      <c r="CJ689" s="36">
        <v>0</v>
      </c>
      <c r="CK689" s="36">
        <v>0</v>
      </c>
      <c r="CL689" s="36">
        <v>1861108</v>
      </c>
      <c r="CM689" s="36">
        <v>-11656415</v>
      </c>
      <c r="CN689" s="36">
        <v>0</v>
      </c>
      <c r="CO689" s="36">
        <v>0</v>
      </c>
      <c r="CP689" s="36">
        <v>0</v>
      </c>
      <c r="CQ689" s="36">
        <v>0</v>
      </c>
      <c r="CR689" s="36">
        <v>0</v>
      </c>
      <c r="CS689" s="36">
        <v>0</v>
      </c>
      <c r="CT689" s="36">
        <v>0</v>
      </c>
      <c r="CU689" s="36">
        <v>0</v>
      </c>
      <c r="CV689" s="36">
        <v>0</v>
      </c>
      <c r="CW689" s="36">
        <v>0</v>
      </c>
      <c r="CX689" s="36">
        <v>0</v>
      </c>
      <c r="CY689" s="36">
        <v>0</v>
      </c>
      <c r="CZ689" s="36">
        <v>0</v>
      </c>
      <c r="DA689" s="36">
        <v>0</v>
      </c>
      <c r="DB689" s="36">
        <v>0</v>
      </c>
      <c r="DC689" s="36">
        <v>0</v>
      </c>
      <c r="DD689" s="36">
        <v>0</v>
      </c>
      <c r="DE689" s="36">
        <v>-11656415</v>
      </c>
      <c r="DF689" s="36">
        <v>0</v>
      </c>
      <c r="DG689" s="36">
        <v>0</v>
      </c>
      <c r="DH689" s="36">
        <v>0</v>
      </c>
      <c r="DI689" s="36">
        <v>0</v>
      </c>
      <c r="DJ689" s="36">
        <v>0</v>
      </c>
      <c r="DK689" s="36">
        <v>0</v>
      </c>
      <c r="DL689" s="36">
        <v>0</v>
      </c>
      <c r="DM689" s="36">
        <v>0</v>
      </c>
      <c r="DN689" s="36">
        <v>0</v>
      </c>
      <c r="DO689" s="36">
        <v>0</v>
      </c>
      <c r="DP689" s="36">
        <v>0</v>
      </c>
      <c r="DQ689" s="36">
        <v>0</v>
      </c>
      <c r="DR689" s="36">
        <v>0</v>
      </c>
      <c r="DS689" s="36">
        <v>0</v>
      </c>
      <c r="DT689" s="36">
        <v>0</v>
      </c>
      <c r="DU689" s="36">
        <v>0</v>
      </c>
      <c r="DV689" s="36">
        <v>0</v>
      </c>
      <c r="DW689" s="36">
        <v>0</v>
      </c>
      <c r="DX689" s="36">
        <v>0</v>
      </c>
      <c r="DY689" s="36">
        <v>0</v>
      </c>
      <c r="DZ689" s="36">
        <v>0</v>
      </c>
      <c r="EA689" s="36">
        <v>0</v>
      </c>
      <c r="EB689" s="36">
        <v>0</v>
      </c>
      <c r="EC689" s="36">
        <v>0</v>
      </c>
      <c r="ED689" s="36">
        <v>0</v>
      </c>
      <c r="EE689" s="36">
        <v>0</v>
      </c>
      <c r="EF689" s="36">
        <v>0</v>
      </c>
      <c r="EG689" s="36">
        <v>0</v>
      </c>
      <c r="EH689" s="36">
        <v>0</v>
      </c>
      <c r="EI689" s="36">
        <v>0</v>
      </c>
      <c r="EJ689" s="36">
        <v>0</v>
      </c>
      <c r="EK689" s="36">
        <v>0</v>
      </c>
      <c r="EL689" s="36">
        <v>0</v>
      </c>
      <c r="EM689" s="36">
        <v>0</v>
      </c>
      <c r="EN689" s="36">
        <v>0</v>
      </c>
      <c r="EO689" s="36">
        <v>0</v>
      </c>
      <c r="EP689" s="36">
        <v>0</v>
      </c>
      <c r="EQ689" s="36">
        <v>0</v>
      </c>
      <c r="ER689" s="36">
        <v>0</v>
      </c>
      <c r="ES689" s="36">
        <v>0</v>
      </c>
      <c r="ET689" s="36">
        <v>0</v>
      </c>
      <c r="EU689" s="36">
        <v>0</v>
      </c>
      <c r="EV689" s="36">
        <v>0</v>
      </c>
      <c r="EW689" s="36">
        <v>0</v>
      </c>
      <c r="EX689" s="36">
        <v>0</v>
      </c>
      <c r="EY689" s="36">
        <v>0</v>
      </c>
      <c r="EZ689" s="36">
        <v>0</v>
      </c>
      <c r="FA689" s="36">
        <v>0</v>
      </c>
      <c r="FB689" s="36">
        <v>0</v>
      </c>
      <c r="FC689" s="36">
        <v>0</v>
      </c>
      <c r="FD689" s="36">
        <v>0</v>
      </c>
      <c r="FE689" s="36">
        <v>0</v>
      </c>
      <c r="FF689" s="36">
        <v>0</v>
      </c>
      <c r="FG689" s="36">
        <v>0</v>
      </c>
      <c r="FH689" s="36">
        <v>0</v>
      </c>
      <c r="FI689" s="36">
        <v>0</v>
      </c>
      <c r="FJ689" s="36">
        <v>0</v>
      </c>
      <c r="FK689" s="36">
        <v>0</v>
      </c>
      <c r="FL689" s="36">
        <v>0</v>
      </c>
      <c r="FM689" s="36">
        <v>0</v>
      </c>
      <c r="FN689" s="36">
        <v>0</v>
      </c>
      <c r="FO689" s="36">
        <v>0</v>
      </c>
      <c r="FP689" s="36">
        <v>0</v>
      </c>
      <c r="FQ689" s="36">
        <v>1861108</v>
      </c>
      <c r="FR689" s="36">
        <v>0</v>
      </c>
      <c r="FS689" s="37"/>
      <c r="FT689" s="39">
        <f t="shared" si="349"/>
        <v>53724</v>
      </c>
      <c r="FU689" s="39">
        <f t="shared" si="350"/>
        <v>1050</v>
      </c>
      <c r="FV689" s="39">
        <f t="shared" si="351"/>
        <v>0</v>
      </c>
      <c r="FW689" s="39">
        <f t="shared" si="352"/>
        <v>7238328</v>
      </c>
      <c r="FX689" s="39">
        <f t="shared" si="353"/>
        <v>0</v>
      </c>
      <c r="FY689" s="39">
        <f t="shared" si="354"/>
        <v>84443</v>
      </c>
      <c r="FZ689" s="39">
        <f t="shared" si="355"/>
        <v>0</v>
      </c>
      <c r="GA689" s="39">
        <f t="shared" si="356"/>
        <v>169540</v>
      </c>
      <c r="GB689" s="39">
        <f t="shared" si="357"/>
        <v>1220695</v>
      </c>
      <c r="GC689" s="39">
        <f t="shared" si="358"/>
        <v>0</v>
      </c>
      <c r="GD689" s="39">
        <f t="shared" si="359"/>
        <v>0</v>
      </c>
      <c r="GE689" s="39">
        <f t="shared" si="360"/>
        <v>0</v>
      </c>
      <c r="GF689" s="39">
        <f t="shared" si="347"/>
        <v>0</v>
      </c>
      <c r="GG689" s="39"/>
      <c r="GH689" s="39">
        <f t="shared" si="361"/>
        <v>0</v>
      </c>
      <c r="GI689" s="39">
        <f t="shared" si="362"/>
        <v>0</v>
      </c>
      <c r="GJ689" s="39">
        <f t="shared" si="348"/>
        <v>8767780</v>
      </c>
      <c r="GK689" s="39"/>
      <c r="GL689" s="39">
        <f t="shared" si="363"/>
        <v>0</v>
      </c>
      <c r="GM689" s="39"/>
      <c r="GN689" s="39">
        <f t="shared" si="346"/>
        <v>0</v>
      </c>
      <c r="GO689" s="40">
        <f t="shared" si="364"/>
        <v>1665878</v>
      </c>
      <c r="GP689" s="40">
        <f t="shared" si="365"/>
        <v>10433658</v>
      </c>
      <c r="GQ689" s="40">
        <f t="shared" si="366"/>
        <v>10433658</v>
      </c>
      <c r="GR689" s="39" t="str">
        <f>IFERROR(VLOOKUP(CONCATENATE(C689,R689,S689),'Clientes Afectados'!$L$4:$M$249,2,0),"NO")</f>
        <v>NO</v>
      </c>
      <c r="GS689" s="64">
        <f t="shared" si="345"/>
        <v>29</v>
      </c>
      <c r="GT689" s="39" t="e">
        <f>+IF(GS689&gt;#REF!,"SI","NO")</f>
        <v>#REF!</v>
      </c>
    </row>
    <row r="690" spans="1:202" x14ac:dyDescent="0.25">
      <c r="A690" s="35">
        <v>42552</v>
      </c>
      <c r="B690" s="36">
        <v>1594986</v>
      </c>
      <c r="C690" s="36">
        <v>532990</v>
      </c>
      <c r="D690" s="36">
        <v>532990</v>
      </c>
      <c r="E690" s="37" t="s">
        <v>344</v>
      </c>
      <c r="F690" s="37" t="s">
        <v>229</v>
      </c>
      <c r="G690" s="37" t="s">
        <v>315</v>
      </c>
      <c r="H690" s="85" t="s">
        <v>231</v>
      </c>
      <c r="I690" s="37" t="s">
        <v>232</v>
      </c>
      <c r="J690" s="37" t="s">
        <v>233</v>
      </c>
      <c r="K690" s="37" t="s">
        <v>234</v>
      </c>
      <c r="L690" s="37" t="s">
        <v>235</v>
      </c>
      <c r="M690" s="37" t="s">
        <v>236</v>
      </c>
      <c r="N690" s="37" t="s">
        <v>316</v>
      </c>
      <c r="O690" s="37" t="s">
        <v>316</v>
      </c>
      <c r="P690" s="37" t="s">
        <v>239</v>
      </c>
      <c r="Q690" s="37" t="s">
        <v>240</v>
      </c>
      <c r="R690" s="38">
        <v>42527</v>
      </c>
      <c r="S690" s="38">
        <v>42556</v>
      </c>
      <c r="T690" s="38">
        <v>42558</v>
      </c>
      <c r="U690" s="36">
        <v>178832195</v>
      </c>
      <c r="V690" s="36">
        <v>129838</v>
      </c>
      <c r="W690" s="36">
        <v>0</v>
      </c>
      <c r="X690" s="36">
        <v>36313</v>
      </c>
      <c r="Y690" s="36">
        <v>0</v>
      </c>
      <c r="Z690" s="36">
        <v>0</v>
      </c>
      <c r="AA690" s="36">
        <v>0</v>
      </c>
      <c r="AB690" s="36">
        <v>0</v>
      </c>
      <c r="AC690" s="36">
        <v>0</v>
      </c>
      <c r="AD690" s="36">
        <v>294</v>
      </c>
      <c r="AE690" s="36">
        <v>330</v>
      </c>
      <c r="AF690" s="36">
        <v>293</v>
      </c>
      <c r="AG690" s="36">
        <v>293</v>
      </c>
      <c r="AH690" s="36">
        <v>118777</v>
      </c>
      <c r="AI690" s="36">
        <v>1250</v>
      </c>
      <c r="AJ690" s="36">
        <v>0</v>
      </c>
      <c r="AK690" s="36">
        <v>9668243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6">
        <v>112791</v>
      </c>
      <c r="AU690" s="36">
        <v>0</v>
      </c>
      <c r="AV690" s="36">
        <v>0</v>
      </c>
      <c r="AW690" s="36">
        <v>0</v>
      </c>
      <c r="AX690" s="36">
        <v>0</v>
      </c>
      <c r="AY690" s="36">
        <v>203290</v>
      </c>
      <c r="AZ690" s="36">
        <v>1695696</v>
      </c>
      <c r="BA690" s="36">
        <v>0</v>
      </c>
      <c r="BB690" s="36">
        <v>0</v>
      </c>
      <c r="BC690" s="36">
        <v>0</v>
      </c>
      <c r="BD690" s="36">
        <v>0</v>
      </c>
      <c r="BE690" s="36">
        <v>0</v>
      </c>
      <c r="BF690" s="36">
        <v>0</v>
      </c>
      <c r="BG690" s="36">
        <v>0</v>
      </c>
      <c r="BH690" s="36">
        <v>0</v>
      </c>
      <c r="BI690" s="36">
        <v>0</v>
      </c>
      <c r="BJ690" s="36">
        <v>0</v>
      </c>
      <c r="BK690" s="36">
        <v>0</v>
      </c>
      <c r="BL690" s="36">
        <v>0</v>
      </c>
      <c r="BM690" s="36">
        <v>0</v>
      </c>
      <c r="BN690" s="36">
        <v>0</v>
      </c>
      <c r="BO690" s="36">
        <v>0</v>
      </c>
      <c r="BP690" s="36">
        <v>0</v>
      </c>
      <c r="BQ690" s="36">
        <v>0</v>
      </c>
      <c r="BR690" s="36">
        <v>0</v>
      </c>
      <c r="BS690" s="36">
        <v>0</v>
      </c>
      <c r="BT690" s="36">
        <v>0</v>
      </c>
      <c r="BU690" s="36">
        <v>0</v>
      </c>
      <c r="BV690" s="36">
        <v>0</v>
      </c>
      <c r="BW690" s="36">
        <v>0</v>
      </c>
      <c r="BX690" s="36">
        <v>0</v>
      </c>
      <c r="BY690" s="36">
        <v>0</v>
      </c>
      <c r="BZ690" s="36">
        <v>1442100</v>
      </c>
      <c r="CA690" s="36">
        <v>44389</v>
      </c>
      <c r="CB690" s="36">
        <v>0</v>
      </c>
      <c r="CC690" s="36">
        <v>0</v>
      </c>
      <c r="CD690" s="36">
        <v>11165155</v>
      </c>
      <c r="CE690" s="36">
        <v>13286535</v>
      </c>
      <c r="CF690" s="36">
        <v>0</v>
      </c>
      <c r="CG690" s="36">
        <v>2121380</v>
      </c>
      <c r="CH690" s="36">
        <v>0</v>
      </c>
      <c r="CI690" s="36">
        <v>0</v>
      </c>
      <c r="CJ690" s="36">
        <v>0</v>
      </c>
      <c r="CK690" s="36">
        <v>0</v>
      </c>
      <c r="CL690" s="36">
        <v>2121380</v>
      </c>
      <c r="CM690" s="36">
        <v>-13286535</v>
      </c>
      <c r="CN690" s="36">
        <v>0</v>
      </c>
      <c r="CO690" s="36">
        <v>0</v>
      </c>
      <c r="CP690" s="36">
        <v>0</v>
      </c>
      <c r="CQ690" s="36">
        <v>0</v>
      </c>
      <c r="CR690" s="36">
        <v>0</v>
      </c>
      <c r="CS690" s="36">
        <v>0</v>
      </c>
      <c r="CT690" s="36">
        <v>0</v>
      </c>
      <c r="CU690" s="36">
        <v>0</v>
      </c>
      <c r="CV690" s="36">
        <v>0</v>
      </c>
      <c r="CW690" s="36">
        <v>0</v>
      </c>
      <c r="CX690" s="36">
        <v>0</v>
      </c>
      <c r="CY690" s="36">
        <v>0</v>
      </c>
      <c r="CZ690" s="36">
        <v>0</v>
      </c>
      <c r="DA690" s="36">
        <v>0</v>
      </c>
      <c r="DB690" s="36">
        <v>0</v>
      </c>
      <c r="DC690" s="36">
        <v>0</v>
      </c>
      <c r="DD690" s="36">
        <v>0</v>
      </c>
      <c r="DE690" s="36">
        <v>-13286535</v>
      </c>
      <c r="DF690" s="36">
        <v>0</v>
      </c>
      <c r="DG690" s="36">
        <v>0</v>
      </c>
      <c r="DH690" s="36">
        <v>0</v>
      </c>
      <c r="DI690" s="36">
        <v>0</v>
      </c>
      <c r="DJ690" s="36">
        <v>0</v>
      </c>
      <c r="DK690" s="36">
        <v>0</v>
      </c>
      <c r="DL690" s="36">
        <v>0</v>
      </c>
      <c r="DM690" s="36">
        <v>0</v>
      </c>
      <c r="DN690" s="36">
        <v>0</v>
      </c>
      <c r="DO690" s="36">
        <v>0</v>
      </c>
      <c r="DP690" s="36">
        <v>0</v>
      </c>
      <c r="DQ690" s="36">
        <v>0</v>
      </c>
      <c r="DR690" s="36">
        <v>0</v>
      </c>
      <c r="DS690" s="36">
        <v>0</v>
      </c>
      <c r="DT690" s="36">
        <v>0</v>
      </c>
      <c r="DU690" s="36">
        <v>0</v>
      </c>
      <c r="DV690" s="36">
        <v>0</v>
      </c>
      <c r="DW690" s="36">
        <v>0</v>
      </c>
      <c r="DX690" s="36">
        <v>0</v>
      </c>
      <c r="DY690" s="36">
        <v>0</v>
      </c>
      <c r="DZ690" s="36">
        <v>0</v>
      </c>
      <c r="EA690" s="36">
        <v>0</v>
      </c>
      <c r="EB690" s="36">
        <v>0</v>
      </c>
      <c r="EC690" s="36">
        <v>0</v>
      </c>
      <c r="ED690" s="36">
        <v>0</v>
      </c>
      <c r="EE690" s="36">
        <v>0</v>
      </c>
      <c r="EF690" s="36">
        <v>0</v>
      </c>
      <c r="EG690" s="36">
        <v>0</v>
      </c>
      <c r="EH690" s="36">
        <v>0</v>
      </c>
      <c r="EI690" s="36">
        <v>0</v>
      </c>
      <c r="EJ690" s="36">
        <v>0</v>
      </c>
      <c r="EK690" s="36">
        <v>0</v>
      </c>
      <c r="EL690" s="36">
        <v>0</v>
      </c>
      <c r="EM690" s="36">
        <v>0</v>
      </c>
      <c r="EN690" s="36">
        <v>0</v>
      </c>
      <c r="EO690" s="36">
        <v>0</v>
      </c>
      <c r="EP690" s="36">
        <v>0</v>
      </c>
      <c r="EQ690" s="36">
        <v>0</v>
      </c>
      <c r="ER690" s="36">
        <v>0</v>
      </c>
      <c r="ES690" s="36">
        <v>0</v>
      </c>
      <c r="ET690" s="36">
        <v>0</v>
      </c>
      <c r="EU690" s="36">
        <v>0</v>
      </c>
      <c r="EV690" s="36">
        <v>0</v>
      </c>
      <c r="EW690" s="36">
        <v>0</v>
      </c>
      <c r="EX690" s="36">
        <v>0</v>
      </c>
      <c r="EY690" s="36">
        <v>0</v>
      </c>
      <c r="EZ690" s="36">
        <v>0</v>
      </c>
      <c r="FA690" s="36">
        <v>0</v>
      </c>
      <c r="FB690" s="36">
        <v>0</v>
      </c>
      <c r="FC690" s="36">
        <v>0</v>
      </c>
      <c r="FD690" s="36">
        <v>0</v>
      </c>
      <c r="FE690" s="36">
        <v>0</v>
      </c>
      <c r="FF690" s="36">
        <v>0</v>
      </c>
      <c r="FG690" s="36">
        <v>0</v>
      </c>
      <c r="FH690" s="36">
        <v>0</v>
      </c>
      <c r="FI690" s="36">
        <v>0</v>
      </c>
      <c r="FJ690" s="36">
        <v>0</v>
      </c>
      <c r="FK690" s="36">
        <v>0</v>
      </c>
      <c r="FL690" s="36">
        <v>0</v>
      </c>
      <c r="FM690" s="36">
        <v>0</v>
      </c>
      <c r="FN690" s="36">
        <v>0</v>
      </c>
      <c r="FO690" s="36">
        <v>0</v>
      </c>
      <c r="FP690" s="36">
        <v>0</v>
      </c>
      <c r="FQ690" s="36">
        <v>2121380</v>
      </c>
      <c r="FR690" s="36">
        <v>0</v>
      </c>
      <c r="FS690" s="37"/>
      <c r="FT690" s="39">
        <f t="shared" si="349"/>
        <v>99813</v>
      </c>
      <c r="FU690" s="39">
        <f t="shared" si="350"/>
        <v>1050</v>
      </c>
      <c r="FV690" s="39">
        <f t="shared" si="351"/>
        <v>0</v>
      </c>
      <c r="FW690" s="39">
        <f t="shared" si="352"/>
        <v>8124574</v>
      </c>
      <c r="FX690" s="39">
        <f t="shared" si="353"/>
        <v>0</v>
      </c>
      <c r="FY690" s="39">
        <f t="shared" si="354"/>
        <v>94782</v>
      </c>
      <c r="FZ690" s="39">
        <f t="shared" si="355"/>
        <v>0</v>
      </c>
      <c r="GA690" s="39">
        <f t="shared" si="356"/>
        <v>170832</v>
      </c>
      <c r="GB690" s="39">
        <f t="shared" si="357"/>
        <v>1424955</v>
      </c>
      <c r="GC690" s="39">
        <f t="shared" si="358"/>
        <v>0</v>
      </c>
      <c r="GD690" s="39">
        <f t="shared" si="359"/>
        <v>0</v>
      </c>
      <c r="GE690" s="39">
        <f t="shared" si="360"/>
        <v>0</v>
      </c>
      <c r="GF690" s="39">
        <f t="shared" si="347"/>
        <v>0</v>
      </c>
      <c r="GG690" s="39"/>
      <c r="GH690" s="39">
        <f t="shared" si="361"/>
        <v>0</v>
      </c>
      <c r="GI690" s="39">
        <f t="shared" si="362"/>
        <v>0</v>
      </c>
      <c r="GJ690" s="39">
        <f t="shared" si="348"/>
        <v>9916006</v>
      </c>
      <c r="GK690" s="39"/>
      <c r="GL690" s="39">
        <f t="shared" si="363"/>
        <v>0</v>
      </c>
      <c r="GM690" s="39"/>
      <c r="GN690" s="39">
        <f t="shared" si="346"/>
        <v>0</v>
      </c>
      <c r="GO690" s="40">
        <f t="shared" si="364"/>
        <v>1884041</v>
      </c>
      <c r="GP690" s="40">
        <f t="shared" si="365"/>
        <v>11800047</v>
      </c>
      <c r="GQ690" s="40">
        <f t="shared" si="366"/>
        <v>11800047</v>
      </c>
      <c r="GR690" s="39" t="str">
        <f>IFERROR(VLOOKUP(CONCATENATE(C690,R690,S690),'Clientes Afectados'!$L$4:$M$249,2,0),"NO")</f>
        <v>NO</v>
      </c>
      <c r="GS690" s="64">
        <f t="shared" si="345"/>
        <v>29</v>
      </c>
      <c r="GT690" s="39" t="e">
        <f>+IF(GS690&gt;#REF!,"SI","NO")</f>
        <v>#REF!</v>
      </c>
    </row>
    <row r="691" spans="1:202" x14ac:dyDescent="0.25">
      <c r="A691" s="35">
        <v>42552</v>
      </c>
      <c r="B691" s="36">
        <v>1594986</v>
      </c>
      <c r="C691" s="36">
        <v>532998</v>
      </c>
      <c r="D691" s="36">
        <v>532998</v>
      </c>
      <c r="E691" s="37" t="s">
        <v>228</v>
      </c>
      <c r="F691" s="37" t="s">
        <v>229</v>
      </c>
      <c r="G691" s="37" t="s">
        <v>230</v>
      </c>
      <c r="H691" s="85" t="s">
        <v>231</v>
      </c>
      <c r="I691" s="37" t="s">
        <v>232</v>
      </c>
      <c r="J691" s="37" t="s">
        <v>233</v>
      </c>
      <c r="K691" s="37" t="s">
        <v>234</v>
      </c>
      <c r="L691" s="37" t="s">
        <v>235</v>
      </c>
      <c r="M691" s="37" t="s">
        <v>236</v>
      </c>
      <c r="N691" s="37" t="s">
        <v>237</v>
      </c>
      <c r="O691" s="37" t="s">
        <v>306</v>
      </c>
      <c r="P691" s="37" t="s">
        <v>239</v>
      </c>
      <c r="Q691" s="37" t="s">
        <v>240</v>
      </c>
      <c r="R691" s="38">
        <v>42527</v>
      </c>
      <c r="S691" s="38">
        <v>42556</v>
      </c>
      <c r="T691" s="38">
        <v>42558</v>
      </c>
      <c r="U691" s="36">
        <v>178832195</v>
      </c>
      <c r="V691" s="36">
        <v>17683</v>
      </c>
      <c r="W691" s="36">
        <v>0</v>
      </c>
      <c r="X691" s="36">
        <v>6045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61</v>
      </c>
      <c r="AE691" s="36">
        <v>63</v>
      </c>
      <c r="AF691" s="36">
        <v>61</v>
      </c>
      <c r="AG691" s="36">
        <v>61</v>
      </c>
      <c r="AH691" s="36">
        <v>143840</v>
      </c>
      <c r="AI691" s="36">
        <v>1250</v>
      </c>
      <c r="AJ691" s="36">
        <v>0</v>
      </c>
      <c r="AK691" s="36">
        <v>1316745</v>
      </c>
      <c r="AL691" s="36">
        <v>0</v>
      </c>
      <c r="AM691" s="36">
        <v>0</v>
      </c>
      <c r="AN691" s="36">
        <v>0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15362</v>
      </c>
      <c r="AU691" s="36">
        <v>0</v>
      </c>
      <c r="AV691" s="36">
        <v>0</v>
      </c>
      <c r="AW691" s="36">
        <v>0</v>
      </c>
      <c r="AX691" s="36">
        <v>0</v>
      </c>
      <c r="AY691" s="36">
        <v>39058</v>
      </c>
      <c r="AZ691" s="36">
        <v>353029</v>
      </c>
      <c r="BA691" s="36">
        <v>0</v>
      </c>
      <c r="BB691" s="36">
        <v>0</v>
      </c>
      <c r="BC691" s="36">
        <v>0</v>
      </c>
      <c r="BD691" s="36">
        <v>0</v>
      </c>
      <c r="BE691" s="36">
        <v>0</v>
      </c>
      <c r="BF691" s="36">
        <v>0</v>
      </c>
      <c r="BG691" s="36">
        <v>0</v>
      </c>
      <c r="BH691" s="36">
        <v>0</v>
      </c>
      <c r="BI691" s="36">
        <v>0</v>
      </c>
      <c r="BJ691" s="36">
        <v>0</v>
      </c>
      <c r="BK691" s="36">
        <v>0</v>
      </c>
      <c r="BL691" s="36">
        <v>0</v>
      </c>
      <c r="BM691" s="36">
        <v>0</v>
      </c>
      <c r="BN691" s="36">
        <v>0</v>
      </c>
      <c r="BO691" s="36">
        <v>0</v>
      </c>
      <c r="BP691" s="36">
        <v>0</v>
      </c>
      <c r="BQ691" s="36">
        <v>0</v>
      </c>
      <c r="BR691" s="36">
        <v>0</v>
      </c>
      <c r="BS691" s="36">
        <v>0</v>
      </c>
      <c r="BT691" s="36">
        <v>0</v>
      </c>
      <c r="BU691" s="36">
        <v>0</v>
      </c>
      <c r="BV691" s="36">
        <v>0</v>
      </c>
      <c r="BW691" s="36">
        <v>0</v>
      </c>
      <c r="BX691" s="36">
        <v>0</v>
      </c>
      <c r="BY691" s="36">
        <v>0</v>
      </c>
      <c r="BZ691" s="36">
        <v>186255</v>
      </c>
      <c r="CA691" s="36">
        <v>5103</v>
      </c>
      <c r="CB691" s="36">
        <v>0</v>
      </c>
      <c r="CC691" s="36">
        <v>0</v>
      </c>
      <c r="CD691" s="36">
        <v>1731631</v>
      </c>
      <c r="CE691" s="36">
        <v>2060641</v>
      </c>
      <c r="CF691" s="36">
        <v>0</v>
      </c>
      <c r="CG691" s="36">
        <v>329010</v>
      </c>
      <c r="CH691" s="36">
        <v>0</v>
      </c>
      <c r="CI691" s="36">
        <v>0</v>
      </c>
      <c r="CJ691" s="36">
        <v>0</v>
      </c>
      <c r="CK691" s="36">
        <v>0</v>
      </c>
      <c r="CL691" s="36">
        <v>329010</v>
      </c>
      <c r="CM691" s="36">
        <v>-2060641</v>
      </c>
      <c r="CN691" s="36">
        <v>0</v>
      </c>
      <c r="CO691" s="36">
        <v>0</v>
      </c>
      <c r="CP691" s="36">
        <v>0</v>
      </c>
      <c r="CQ691" s="36">
        <v>0</v>
      </c>
      <c r="CR691" s="36">
        <v>0</v>
      </c>
      <c r="CS691" s="36">
        <v>0</v>
      </c>
      <c r="CT691" s="36">
        <v>0</v>
      </c>
      <c r="CU691" s="36">
        <v>0</v>
      </c>
      <c r="CV691" s="36">
        <v>0</v>
      </c>
      <c r="CW691" s="36">
        <v>0</v>
      </c>
      <c r="CX691" s="36">
        <v>0</v>
      </c>
      <c r="CY691" s="36">
        <v>0</v>
      </c>
      <c r="CZ691" s="36">
        <v>0</v>
      </c>
      <c r="DA691" s="36">
        <v>0</v>
      </c>
      <c r="DB691" s="36">
        <v>0</v>
      </c>
      <c r="DC691" s="36">
        <v>0</v>
      </c>
      <c r="DD691" s="36">
        <v>0</v>
      </c>
      <c r="DE691" s="36">
        <v>-2060641</v>
      </c>
      <c r="DF691" s="36">
        <v>0</v>
      </c>
      <c r="DG691" s="36">
        <v>0</v>
      </c>
      <c r="DH691" s="36">
        <v>0</v>
      </c>
      <c r="DI691" s="36">
        <v>0</v>
      </c>
      <c r="DJ691" s="36">
        <v>0</v>
      </c>
      <c r="DK691" s="36">
        <v>0</v>
      </c>
      <c r="DL691" s="36">
        <v>0</v>
      </c>
      <c r="DM691" s="36">
        <v>0</v>
      </c>
      <c r="DN691" s="36">
        <v>0</v>
      </c>
      <c r="DO691" s="36">
        <v>0</v>
      </c>
      <c r="DP691" s="36">
        <v>0</v>
      </c>
      <c r="DQ691" s="36">
        <v>0</v>
      </c>
      <c r="DR691" s="36">
        <v>0</v>
      </c>
      <c r="DS691" s="36">
        <v>0</v>
      </c>
      <c r="DT691" s="36">
        <v>0</v>
      </c>
      <c r="DU691" s="36">
        <v>0</v>
      </c>
      <c r="DV691" s="36">
        <v>0</v>
      </c>
      <c r="DW691" s="36">
        <v>0</v>
      </c>
      <c r="DX691" s="36">
        <v>0</v>
      </c>
      <c r="DY691" s="36">
        <v>0</v>
      </c>
      <c r="DZ691" s="36">
        <v>0</v>
      </c>
      <c r="EA691" s="36">
        <v>0</v>
      </c>
      <c r="EB691" s="36">
        <v>0</v>
      </c>
      <c r="EC691" s="36">
        <v>0</v>
      </c>
      <c r="ED691" s="36">
        <v>0</v>
      </c>
      <c r="EE691" s="36">
        <v>0</v>
      </c>
      <c r="EF691" s="36">
        <v>0</v>
      </c>
      <c r="EG691" s="36">
        <v>0</v>
      </c>
      <c r="EH691" s="36">
        <v>0</v>
      </c>
      <c r="EI691" s="36">
        <v>0</v>
      </c>
      <c r="EJ691" s="36">
        <v>0</v>
      </c>
      <c r="EK691" s="36">
        <v>0</v>
      </c>
      <c r="EL691" s="36">
        <v>0</v>
      </c>
      <c r="EM691" s="36">
        <v>0</v>
      </c>
      <c r="EN691" s="36">
        <v>0</v>
      </c>
      <c r="EO691" s="36">
        <v>0</v>
      </c>
      <c r="EP691" s="36">
        <v>0</v>
      </c>
      <c r="EQ691" s="36">
        <v>0</v>
      </c>
      <c r="ER691" s="36">
        <v>0</v>
      </c>
      <c r="ES691" s="36">
        <v>0</v>
      </c>
      <c r="ET691" s="36">
        <v>0</v>
      </c>
      <c r="EU691" s="36">
        <v>0</v>
      </c>
      <c r="EV691" s="36">
        <v>0</v>
      </c>
      <c r="EW691" s="36">
        <v>0</v>
      </c>
      <c r="EX691" s="36">
        <v>0</v>
      </c>
      <c r="EY691" s="36">
        <v>0</v>
      </c>
      <c r="EZ691" s="36">
        <v>0</v>
      </c>
      <c r="FA691" s="36">
        <v>0</v>
      </c>
      <c r="FB691" s="36">
        <v>0</v>
      </c>
      <c r="FC691" s="36">
        <v>0</v>
      </c>
      <c r="FD691" s="36">
        <v>0</v>
      </c>
      <c r="FE691" s="36">
        <v>0</v>
      </c>
      <c r="FF691" s="36">
        <v>0</v>
      </c>
      <c r="FG691" s="36">
        <v>0</v>
      </c>
      <c r="FH691" s="36">
        <v>0</v>
      </c>
      <c r="FI691" s="36">
        <v>0</v>
      </c>
      <c r="FJ691" s="36">
        <v>0</v>
      </c>
      <c r="FK691" s="36">
        <v>0</v>
      </c>
      <c r="FL691" s="36">
        <v>0</v>
      </c>
      <c r="FM691" s="36">
        <v>0</v>
      </c>
      <c r="FN691" s="36">
        <v>0</v>
      </c>
      <c r="FO691" s="36">
        <v>0</v>
      </c>
      <c r="FP691" s="36">
        <v>0</v>
      </c>
      <c r="FQ691" s="36">
        <v>329010</v>
      </c>
      <c r="FR691" s="36">
        <v>0</v>
      </c>
      <c r="FS691" s="37"/>
      <c r="FT691" s="39">
        <f t="shared" si="349"/>
        <v>120874</v>
      </c>
      <c r="FU691" s="39">
        <f t="shared" si="350"/>
        <v>1050</v>
      </c>
      <c r="FV691" s="39">
        <f t="shared" si="351"/>
        <v>0</v>
      </c>
      <c r="FW691" s="39">
        <f t="shared" si="352"/>
        <v>1106508</v>
      </c>
      <c r="FX691" s="39">
        <f t="shared" si="353"/>
        <v>0</v>
      </c>
      <c r="FY691" s="39">
        <f t="shared" si="354"/>
        <v>12909</v>
      </c>
      <c r="FZ691" s="39">
        <f t="shared" si="355"/>
        <v>0</v>
      </c>
      <c r="GA691" s="39">
        <f t="shared" si="356"/>
        <v>32822</v>
      </c>
      <c r="GB691" s="39">
        <f t="shared" si="357"/>
        <v>296663</v>
      </c>
      <c r="GC691" s="39">
        <f t="shared" si="358"/>
        <v>0</v>
      </c>
      <c r="GD691" s="39">
        <f t="shared" si="359"/>
        <v>0</v>
      </c>
      <c r="GE691" s="39">
        <f t="shared" si="360"/>
        <v>0</v>
      </c>
      <c r="GF691" s="39">
        <f t="shared" si="347"/>
        <v>0</v>
      </c>
      <c r="GG691" s="39"/>
      <c r="GH691" s="39">
        <f t="shared" si="361"/>
        <v>0</v>
      </c>
      <c r="GI691" s="39">
        <f t="shared" si="362"/>
        <v>0</v>
      </c>
      <c r="GJ691" s="39">
        <f t="shared" si="348"/>
        <v>1570826</v>
      </c>
      <c r="GK691" s="39"/>
      <c r="GL691" s="39">
        <f t="shared" si="363"/>
        <v>0</v>
      </c>
      <c r="GM691" s="39"/>
      <c r="GN691" s="39">
        <f t="shared" si="346"/>
        <v>0</v>
      </c>
      <c r="GO691" s="40">
        <f t="shared" si="364"/>
        <v>298457</v>
      </c>
      <c r="GP691" s="40">
        <f t="shared" si="365"/>
        <v>1869283</v>
      </c>
      <c r="GQ691" s="40">
        <f t="shared" si="366"/>
        <v>1869283</v>
      </c>
      <c r="GR691" s="39" t="str">
        <f>IFERROR(VLOOKUP(CONCATENATE(C691,R691,S691),'Clientes Afectados'!$L$4:$M$249,2,0),"NO")</f>
        <v>NO</v>
      </c>
      <c r="GS691" s="64">
        <f t="shared" si="345"/>
        <v>29</v>
      </c>
      <c r="GT691" s="39" t="e">
        <f>+IF(GS691&gt;#REF!,"SI","NO")</f>
        <v>#REF!</v>
      </c>
    </row>
    <row r="692" spans="1:202" x14ac:dyDescent="0.25">
      <c r="A692" s="35">
        <v>42552</v>
      </c>
      <c r="B692" s="36">
        <v>1594986</v>
      </c>
      <c r="C692" s="36">
        <v>532999</v>
      </c>
      <c r="D692" s="36">
        <v>532999</v>
      </c>
      <c r="E692" s="37" t="s">
        <v>242</v>
      </c>
      <c r="F692" s="37" t="s">
        <v>229</v>
      </c>
      <c r="G692" s="37" t="s">
        <v>243</v>
      </c>
      <c r="H692" s="85" t="s">
        <v>231</v>
      </c>
      <c r="I692" s="37" t="s">
        <v>232</v>
      </c>
      <c r="J692" s="37" t="s">
        <v>233</v>
      </c>
      <c r="K692" s="37" t="s">
        <v>234</v>
      </c>
      <c r="L692" s="37" t="s">
        <v>235</v>
      </c>
      <c r="M692" s="37" t="s">
        <v>245</v>
      </c>
      <c r="N692" s="37" t="s">
        <v>246</v>
      </c>
      <c r="O692" s="37" t="s">
        <v>246</v>
      </c>
      <c r="P692" s="37" t="s">
        <v>239</v>
      </c>
      <c r="Q692" s="37" t="s">
        <v>240</v>
      </c>
      <c r="R692" s="38">
        <v>42527</v>
      </c>
      <c r="S692" s="38">
        <v>42556</v>
      </c>
      <c r="T692" s="38">
        <v>42558</v>
      </c>
      <c r="U692" s="36">
        <v>178832195</v>
      </c>
      <c r="V692" s="36">
        <v>15480</v>
      </c>
      <c r="W692" s="36">
        <v>0</v>
      </c>
      <c r="X692" s="36">
        <v>11405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23</v>
      </c>
      <c r="AE692" s="36">
        <v>27</v>
      </c>
      <c r="AF692" s="36">
        <v>23</v>
      </c>
      <c r="AG692" s="36">
        <v>23</v>
      </c>
      <c r="AH692" s="36">
        <v>81263</v>
      </c>
      <c r="AI692" s="36">
        <v>1250</v>
      </c>
      <c r="AJ692" s="36">
        <v>0</v>
      </c>
      <c r="AK692" s="36">
        <v>1152701</v>
      </c>
      <c r="AL692" s="36">
        <v>0</v>
      </c>
      <c r="AM692" s="36">
        <v>0</v>
      </c>
      <c r="AN692" s="36">
        <v>0</v>
      </c>
      <c r="AO692" s="36">
        <v>0</v>
      </c>
      <c r="AP692" s="36">
        <v>0</v>
      </c>
      <c r="AQ692" s="36">
        <v>0</v>
      </c>
      <c r="AR692" s="36">
        <v>0</v>
      </c>
      <c r="AS692" s="36">
        <v>0</v>
      </c>
      <c r="AT692" s="36">
        <v>13447</v>
      </c>
      <c r="AU692" s="36">
        <v>0</v>
      </c>
      <c r="AV692" s="36">
        <v>0</v>
      </c>
      <c r="AW692" s="36">
        <v>0</v>
      </c>
      <c r="AX692" s="36">
        <v>0</v>
      </c>
      <c r="AY692" s="36">
        <v>16608</v>
      </c>
      <c r="AZ692" s="36">
        <v>133110</v>
      </c>
      <c r="BA692" s="36">
        <v>156290</v>
      </c>
      <c r="BB692" s="36">
        <v>0</v>
      </c>
      <c r="BC692" s="36">
        <v>0</v>
      </c>
      <c r="BD692" s="36">
        <v>0</v>
      </c>
      <c r="BE692" s="36">
        <v>0</v>
      </c>
      <c r="BF692" s="36">
        <v>0</v>
      </c>
      <c r="BG692" s="36">
        <v>0</v>
      </c>
      <c r="BH692" s="36">
        <v>0</v>
      </c>
      <c r="BI692" s="36">
        <v>0</v>
      </c>
      <c r="BJ692" s="36">
        <v>0</v>
      </c>
      <c r="BK692" s="36">
        <v>0</v>
      </c>
      <c r="BL692" s="36">
        <v>0</v>
      </c>
      <c r="BM692" s="36">
        <v>0</v>
      </c>
      <c r="BN692" s="36">
        <v>0</v>
      </c>
      <c r="BO692" s="36">
        <v>0</v>
      </c>
      <c r="BP692" s="36">
        <v>0</v>
      </c>
      <c r="BQ692" s="36">
        <v>0</v>
      </c>
      <c r="BR692" s="36">
        <v>0</v>
      </c>
      <c r="BS692" s="36">
        <v>0</v>
      </c>
      <c r="BT692" s="36">
        <v>0</v>
      </c>
      <c r="BU692" s="36">
        <v>0</v>
      </c>
      <c r="BV692" s="36">
        <v>0</v>
      </c>
      <c r="BW692" s="36">
        <v>0</v>
      </c>
      <c r="BX692" s="36">
        <v>0</v>
      </c>
      <c r="BY692" s="36">
        <v>0</v>
      </c>
      <c r="BZ692" s="36">
        <v>146144</v>
      </c>
      <c r="CA692" s="36">
        <v>4364</v>
      </c>
      <c r="CB692" s="36">
        <v>0</v>
      </c>
      <c r="CC692" s="36">
        <v>0</v>
      </c>
      <c r="CD692" s="36">
        <v>1432921</v>
      </c>
      <c r="CE692" s="36">
        <v>1705176</v>
      </c>
      <c r="CF692" s="36">
        <v>0</v>
      </c>
      <c r="CG692" s="36">
        <v>272255</v>
      </c>
      <c r="CH692" s="36">
        <v>0</v>
      </c>
      <c r="CI692" s="36">
        <v>0</v>
      </c>
      <c r="CJ692" s="36">
        <v>0</v>
      </c>
      <c r="CK692" s="36">
        <v>0</v>
      </c>
      <c r="CL692" s="36">
        <v>272255</v>
      </c>
      <c r="CM692" s="36">
        <v>-1705176</v>
      </c>
      <c r="CN692" s="36">
        <v>0</v>
      </c>
      <c r="CO692" s="36">
        <v>0</v>
      </c>
      <c r="CP692" s="36">
        <v>0</v>
      </c>
      <c r="CQ692" s="36">
        <v>0</v>
      </c>
      <c r="CR692" s="36">
        <v>0</v>
      </c>
      <c r="CS692" s="36">
        <v>0</v>
      </c>
      <c r="CT692" s="36">
        <v>0</v>
      </c>
      <c r="CU692" s="36">
        <v>0</v>
      </c>
      <c r="CV692" s="36">
        <v>0</v>
      </c>
      <c r="CW692" s="36">
        <v>0</v>
      </c>
      <c r="CX692" s="36">
        <v>0</v>
      </c>
      <c r="CY692" s="36">
        <v>0</v>
      </c>
      <c r="CZ692" s="36">
        <v>0</v>
      </c>
      <c r="DA692" s="36">
        <v>0</v>
      </c>
      <c r="DB692" s="36">
        <v>0</v>
      </c>
      <c r="DC692" s="36">
        <v>0</v>
      </c>
      <c r="DD692" s="36">
        <v>0</v>
      </c>
      <c r="DE692" s="36">
        <v>-1705176</v>
      </c>
      <c r="DF692" s="36">
        <v>0</v>
      </c>
      <c r="DG692" s="36">
        <v>0</v>
      </c>
      <c r="DH692" s="36">
        <v>0</v>
      </c>
      <c r="DI692" s="36">
        <v>0</v>
      </c>
      <c r="DJ692" s="36">
        <v>0</v>
      </c>
      <c r="DK692" s="36">
        <v>0</v>
      </c>
      <c r="DL692" s="36">
        <v>0</v>
      </c>
      <c r="DM692" s="36">
        <v>0</v>
      </c>
      <c r="DN692" s="36">
        <v>0</v>
      </c>
      <c r="DO692" s="36">
        <v>0</v>
      </c>
      <c r="DP692" s="36">
        <v>0</v>
      </c>
      <c r="DQ692" s="36">
        <v>0</v>
      </c>
      <c r="DR692" s="36">
        <v>0</v>
      </c>
      <c r="DS692" s="36">
        <v>0</v>
      </c>
      <c r="DT692" s="36">
        <v>0</v>
      </c>
      <c r="DU692" s="36">
        <v>0</v>
      </c>
      <c r="DV692" s="36">
        <v>0</v>
      </c>
      <c r="DW692" s="36">
        <v>0</v>
      </c>
      <c r="DX692" s="36">
        <v>0</v>
      </c>
      <c r="DY692" s="36">
        <v>0</v>
      </c>
      <c r="DZ692" s="36">
        <v>0</v>
      </c>
      <c r="EA692" s="36">
        <v>0</v>
      </c>
      <c r="EB692" s="36">
        <v>0</v>
      </c>
      <c r="EC692" s="36">
        <v>0</v>
      </c>
      <c r="ED692" s="36">
        <v>0</v>
      </c>
      <c r="EE692" s="36">
        <v>0</v>
      </c>
      <c r="EF692" s="36">
        <v>0</v>
      </c>
      <c r="EG692" s="36">
        <v>0</v>
      </c>
      <c r="EH692" s="36">
        <v>0</v>
      </c>
      <c r="EI692" s="36">
        <v>0</v>
      </c>
      <c r="EJ692" s="36">
        <v>0</v>
      </c>
      <c r="EK692" s="36">
        <v>0</v>
      </c>
      <c r="EL692" s="36">
        <v>0</v>
      </c>
      <c r="EM692" s="36">
        <v>0</v>
      </c>
      <c r="EN692" s="36">
        <v>0</v>
      </c>
      <c r="EO692" s="36">
        <v>0</v>
      </c>
      <c r="EP692" s="36">
        <v>0</v>
      </c>
      <c r="EQ692" s="36">
        <v>0</v>
      </c>
      <c r="ER692" s="36">
        <v>0</v>
      </c>
      <c r="ES692" s="36">
        <v>0</v>
      </c>
      <c r="ET692" s="36">
        <v>0</v>
      </c>
      <c r="EU692" s="36">
        <v>0</v>
      </c>
      <c r="EV692" s="36">
        <v>0</v>
      </c>
      <c r="EW692" s="36">
        <v>0</v>
      </c>
      <c r="EX692" s="36">
        <v>0</v>
      </c>
      <c r="EY692" s="36">
        <v>0</v>
      </c>
      <c r="EZ692" s="36">
        <v>0</v>
      </c>
      <c r="FA692" s="36">
        <v>0</v>
      </c>
      <c r="FB692" s="36">
        <v>0</v>
      </c>
      <c r="FC692" s="36">
        <v>0</v>
      </c>
      <c r="FD692" s="36">
        <v>0</v>
      </c>
      <c r="FE692" s="36">
        <v>0</v>
      </c>
      <c r="FF692" s="36">
        <v>0</v>
      </c>
      <c r="FG692" s="36">
        <v>0</v>
      </c>
      <c r="FH692" s="36">
        <v>0</v>
      </c>
      <c r="FI692" s="36">
        <v>0</v>
      </c>
      <c r="FJ692" s="36">
        <v>0</v>
      </c>
      <c r="FK692" s="36">
        <v>0</v>
      </c>
      <c r="FL692" s="36">
        <v>0</v>
      </c>
      <c r="FM692" s="36">
        <v>0</v>
      </c>
      <c r="FN692" s="36">
        <v>0</v>
      </c>
      <c r="FO692" s="36">
        <v>0</v>
      </c>
      <c r="FP692" s="36">
        <v>0</v>
      </c>
      <c r="FQ692" s="36">
        <v>272255</v>
      </c>
      <c r="FR692" s="36">
        <v>0</v>
      </c>
      <c r="FS692" s="37"/>
      <c r="FT692" s="39">
        <f t="shared" si="349"/>
        <v>68288</v>
      </c>
      <c r="FU692" s="39">
        <f t="shared" si="350"/>
        <v>1050</v>
      </c>
      <c r="FV692" s="39">
        <f t="shared" si="351"/>
        <v>0</v>
      </c>
      <c r="FW692" s="39">
        <f t="shared" si="352"/>
        <v>968656</v>
      </c>
      <c r="FX692" s="39">
        <f t="shared" si="353"/>
        <v>0</v>
      </c>
      <c r="FY692" s="39">
        <f t="shared" si="354"/>
        <v>11300</v>
      </c>
      <c r="FZ692" s="39">
        <f t="shared" si="355"/>
        <v>0</v>
      </c>
      <c r="GA692" s="39">
        <f t="shared" si="356"/>
        <v>13956</v>
      </c>
      <c r="GB692" s="39">
        <f t="shared" si="357"/>
        <v>111857</v>
      </c>
      <c r="GC692" s="39">
        <f t="shared" si="358"/>
        <v>131336</v>
      </c>
      <c r="GD692" s="39">
        <f t="shared" si="359"/>
        <v>0</v>
      </c>
      <c r="GE692" s="39">
        <f t="shared" si="360"/>
        <v>0</v>
      </c>
      <c r="GF692" s="39">
        <f t="shared" si="347"/>
        <v>0</v>
      </c>
      <c r="GG692" s="39"/>
      <c r="GH692" s="39">
        <f t="shared" si="361"/>
        <v>0</v>
      </c>
      <c r="GI692" s="39">
        <f t="shared" si="362"/>
        <v>0</v>
      </c>
      <c r="GJ692" s="39">
        <f t="shared" si="348"/>
        <v>1306443</v>
      </c>
      <c r="GK692" s="39"/>
      <c r="GL692" s="39">
        <f t="shared" si="363"/>
        <v>0</v>
      </c>
      <c r="GM692" s="39"/>
      <c r="GN692" s="39">
        <f t="shared" si="346"/>
        <v>0</v>
      </c>
      <c r="GO692" s="40">
        <f t="shared" si="364"/>
        <v>248224</v>
      </c>
      <c r="GP692" s="40">
        <f t="shared" si="365"/>
        <v>1554667</v>
      </c>
      <c r="GQ692" s="40">
        <f t="shared" si="366"/>
        <v>1554667</v>
      </c>
      <c r="GR692" s="39" t="str">
        <f>IFERROR(VLOOKUP(CONCATENATE(C692,R692,S692),'Clientes Afectados'!$L$4:$M$249,2,0),"NO")</f>
        <v>NO</v>
      </c>
      <c r="GS692" s="64">
        <f t="shared" si="345"/>
        <v>29</v>
      </c>
      <c r="GT692" s="39" t="e">
        <f>+IF(GS692&gt;#REF!,"SI","NO")</f>
        <v>#REF!</v>
      </c>
    </row>
    <row r="693" spans="1:202" x14ac:dyDescent="0.25">
      <c r="A693" s="35">
        <v>42552</v>
      </c>
      <c r="B693" s="36">
        <v>1594986</v>
      </c>
      <c r="C693" s="36">
        <v>533094</v>
      </c>
      <c r="D693" s="36">
        <v>533094</v>
      </c>
      <c r="E693" s="37" t="s">
        <v>345</v>
      </c>
      <c r="F693" s="37" t="s">
        <v>229</v>
      </c>
      <c r="G693" s="37" t="s">
        <v>318</v>
      </c>
      <c r="H693" s="85" t="s">
        <v>231</v>
      </c>
      <c r="I693" s="37" t="s">
        <v>244</v>
      </c>
      <c r="J693" s="37" t="s">
        <v>233</v>
      </c>
      <c r="K693" s="37" t="s">
        <v>234</v>
      </c>
      <c r="L693" s="37" t="s">
        <v>235</v>
      </c>
      <c r="M693" s="37" t="s">
        <v>369</v>
      </c>
      <c r="N693" s="37" t="s">
        <v>245</v>
      </c>
      <c r="O693" s="37" t="s">
        <v>245</v>
      </c>
      <c r="P693" s="37" t="s">
        <v>239</v>
      </c>
      <c r="Q693" s="37" t="s">
        <v>240</v>
      </c>
      <c r="R693" s="38">
        <v>42527</v>
      </c>
      <c r="S693" s="38">
        <v>42556</v>
      </c>
      <c r="T693" s="38">
        <v>42558</v>
      </c>
      <c r="U693" s="36">
        <v>178832195</v>
      </c>
      <c r="V693" s="36">
        <v>319026</v>
      </c>
      <c r="W693" s="36">
        <v>0</v>
      </c>
      <c r="X693" s="36">
        <v>73078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676</v>
      </c>
      <c r="AE693" s="36">
        <v>686</v>
      </c>
      <c r="AF693" s="36">
        <v>662</v>
      </c>
      <c r="AG693" s="36">
        <v>662</v>
      </c>
      <c r="AH693" s="36">
        <v>81263</v>
      </c>
      <c r="AI693" s="36">
        <v>1250</v>
      </c>
      <c r="AJ693" s="36">
        <v>0</v>
      </c>
      <c r="AK693" s="36">
        <v>23755918</v>
      </c>
      <c r="AL693" s="36">
        <v>0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277138</v>
      </c>
      <c r="AU693" s="36">
        <v>0</v>
      </c>
      <c r="AV693" s="36">
        <v>0</v>
      </c>
      <c r="AW693" s="36">
        <v>0</v>
      </c>
      <c r="AX693" s="36">
        <v>0</v>
      </c>
      <c r="AY693" s="36">
        <v>422266</v>
      </c>
      <c r="AZ693" s="36">
        <v>3831232</v>
      </c>
      <c r="BA693" s="36">
        <v>0</v>
      </c>
      <c r="BB693" s="36">
        <v>0</v>
      </c>
      <c r="BC693" s="36">
        <v>0</v>
      </c>
      <c r="BD693" s="36">
        <v>0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0</v>
      </c>
      <c r="BK693" s="36">
        <v>0</v>
      </c>
      <c r="BL693" s="36">
        <v>0</v>
      </c>
      <c r="BM693" s="36">
        <v>0</v>
      </c>
      <c r="BN693" s="36">
        <v>0</v>
      </c>
      <c r="BO693" s="36">
        <v>0</v>
      </c>
      <c r="BP693" s="36">
        <v>0</v>
      </c>
      <c r="BQ693" s="36">
        <v>0</v>
      </c>
      <c r="BR693" s="36">
        <v>0</v>
      </c>
      <c r="BS693" s="36">
        <v>0</v>
      </c>
      <c r="BT693" s="36">
        <v>0</v>
      </c>
      <c r="BU693" s="36">
        <v>0</v>
      </c>
      <c r="BV693" s="36">
        <v>0</v>
      </c>
      <c r="BW693" s="36">
        <v>0</v>
      </c>
      <c r="BX693" s="36">
        <v>0</v>
      </c>
      <c r="BY693" s="36">
        <v>0</v>
      </c>
      <c r="BZ693" s="36">
        <v>3231650</v>
      </c>
      <c r="CA693" s="36">
        <v>100160</v>
      </c>
      <c r="CB693" s="36">
        <v>0</v>
      </c>
      <c r="CC693" s="36">
        <v>0</v>
      </c>
      <c r="CD693" s="36">
        <v>26639391</v>
      </c>
      <c r="CE693" s="36">
        <v>31700875</v>
      </c>
      <c r="CF693" s="36">
        <v>0</v>
      </c>
      <c r="CG693" s="36">
        <v>5061484</v>
      </c>
      <c r="CH693" s="36">
        <v>0</v>
      </c>
      <c r="CI693" s="36">
        <v>0</v>
      </c>
      <c r="CJ693" s="36">
        <v>0</v>
      </c>
      <c r="CK693" s="36">
        <v>0</v>
      </c>
      <c r="CL693" s="36">
        <v>5061484</v>
      </c>
      <c r="CM693" s="36">
        <v>-31700875</v>
      </c>
      <c r="CN693" s="36">
        <v>0</v>
      </c>
      <c r="CO693" s="36">
        <v>0</v>
      </c>
      <c r="CP693" s="36">
        <v>0</v>
      </c>
      <c r="CQ693" s="36">
        <v>0</v>
      </c>
      <c r="CR693" s="36">
        <v>0</v>
      </c>
      <c r="CS693" s="36">
        <v>0</v>
      </c>
      <c r="CT693" s="36">
        <v>0</v>
      </c>
      <c r="CU693" s="36">
        <v>0</v>
      </c>
      <c r="CV693" s="36">
        <v>0</v>
      </c>
      <c r="CW693" s="36">
        <v>0</v>
      </c>
      <c r="CX693" s="36">
        <v>0</v>
      </c>
      <c r="CY693" s="36">
        <v>0</v>
      </c>
      <c r="CZ693" s="36">
        <v>0</v>
      </c>
      <c r="DA693" s="36">
        <v>0</v>
      </c>
      <c r="DB693" s="36">
        <v>0</v>
      </c>
      <c r="DC693" s="36">
        <v>0</v>
      </c>
      <c r="DD693" s="36">
        <v>0</v>
      </c>
      <c r="DE693" s="36">
        <v>-31700875</v>
      </c>
      <c r="DF693" s="36">
        <v>0</v>
      </c>
      <c r="DG693" s="36">
        <v>0</v>
      </c>
      <c r="DH693" s="36">
        <v>0</v>
      </c>
      <c r="DI693" s="36">
        <v>0</v>
      </c>
      <c r="DJ693" s="36">
        <v>0</v>
      </c>
      <c r="DK693" s="36">
        <v>0</v>
      </c>
      <c r="DL693" s="36">
        <v>0</v>
      </c>
      <c r="DM693" s="36">
        <v>0</v>
      </c>
      <c r="DN693" s="36">
        <v>0</v>
      </c>
      <c r="DO693" s="36">
        <v>0</v>
      </c>
      <c r="DP693" s="36">
        <v>0</v>
      </c>
      <c r="DQ693" s="36">
        <v>0</v>
      </c>
      <c r="DR693" s="36">
        <v>0</v>
      </c>
      <c r="DS693" s="36">
        <v>0</v>
      </c>
      <c r="DT693" s="36">
        <v>0</v>
      </c>
      <c r="DU693" s="36">
        <v>0</v>
      </c>
      <c r="DV693" s="36">
        <v>0</v>
      </c>
      <c r="DW693" s="36">
        <v>0</v>
      </c>
      <c r="DX693" s="36">
        <v>0</v>
      </c>
      <c r="DY693" s="36">
        <v>0</v>
      </c>
      <c r="DZ693" s="36">
        <v>0</v>
      </c>
      <c r="EA693" s="36">
        <v>0</v>
      </c>
      <c r="EB693" s="36">
        <v>0</v>
      </c>
      <c r="EC693" s="36">
        <v>0</v>
      </c>
      <c r="ED693" s="36">
        <v>0</v>
      </c>
      <c r="EE693" s="36">
        <v>0</v>
      </c>
      <c r="EF693" s="36">
        <v>0</v>
      </c>
      <c r="EG693" s="36">
        <v>0</v>
      </c>
      <c r="EH693" s="36">
        <v>0</v>
      </c>
      <c r="EI693" s="36">
        <v>0</v>
      </c>
      <c r="EJ693" s="36">
        <v>0</v>
      </c>
      <c r="EK693" s="36">
        <v>0</v>
      </c>
      <c r="EL693" s="36">
        <v>0</v>
      </c>
      <c r="EM693" s="36">
        <v>0</v>
      </c>
      <c r="EN693" s="36">
        <v>0</v>
      </c>
      <c r="EO693" s="36">
        <v>0</v>
      </c>
      <c r="EP693" s="36">
        <v>0</v>
      </c>
      <c r="EQ693" s="36">
        <v>0</v>
      </c>
      <c r="ER693" s="36">
        <v>0</v>
      </c>
      <c r="ES693" s="36">
        <v>0</v>
      </c>
      <c r="ET693" s="36">
        <v>0</v>
      </c>
      <c r="EU693" s="36">
        <v>0</v>
      </c>
      <c r="EV693" s="36">
        <v>0</v>
      </c>
      <c r="EW693" s="36">
        <v>0</v>
      </c>
      <c r="EX693" s="36">
        <v>0</v>
      </c>
      <c r="EY693" s="36">
        <v>0</v>
      </c>
      <c r="EZ693" s="36">
        <v>0</v>
      </c>
      <c r="FA693" s="36">
        <v>0</v>
      </c>
      <c r="FB693" s="36">
        <v>0</v>
      </c>
      <c r="FC693" s="36">
        <v>0</v>
      </c>
      <c r="FD693" s="36">
        <v>0</v>
      </c>
      <c r="FE693" s="36">
        <v>0</v>
      </c>
      <c r="FF693" s="36">
        <v>0</v>
      </c>
      <c r="FG693" s="36">
        <v>0</v>
      </c>
      <c r="FH693" s="36">
        <v>0</v>
      </c>
      <c r="FI693" s="36">
        <v>0</v>
      </c>
      <c r="FJ693" s="36">
        <v>0</v>
      </c>
      <c r="FK693" s="36">
        <v>0</v>
      </c>
      <c r="FL693" s="36">
        <v>0</v>
      </c>
      <c r="FM693" s="36">
        <v>0</v>
      </c>
      <c r="FN693" s="36">
        <v>0</v>
      </c>
      <c r="FO693" s="36">
        <v>0</v>
      </c>
      <c r="FP693" s="36">
        <v>0</v>
      </c>
      <c r="FQ693" s="36">
        <v>5061484</v>
      </c>
      <c r="FR693" s="36">
        <v>0</v>
      </c>
      <c r="FS693" s="37"/>
      <c r="FT693" s="39">
        <f t="shared" si="349"/>
        <v>68288</v>
      </c>
      <c r="FU693" s="39">
        <f t="shared" si="350"/>
        <v>1050</v>
      </c>
      <c r="FV693" s="39">
        <f t="shared" si="351"/>
        <v>0</v>
      </c>
      <c r="FW693" s="39">
        <f t="shared" si="352"/>
        <v>19962956</v>
      </c>
      <c r="FX693" s="39">
        <f t="shared" si="353"/>
        <v>0</v>
      </c>
      <c r="FY693" s="39">
        <f t="shared" si="354"/>
        <v>232889</v>
      </c>
      <c r="FZ693" s="39">
        <f t="shared" si="355"/>
        <v>0</v>
      </c>
      <c r="GA693" s="39">
        <f t="shared" si="356"/>
        <v>354845</v>
      </c>
      <c r="GB693" s="39">
        <f t="shared" si="357"/>
        <v>3219523</v>
      </c>
      <c r="GC693" s="39">
        <f t="shared" si="358"/>
        <v>0</v>
      </c>
      <c r="GD693" s="39">
        <f t="shared" si="359"/>
        <v>0</v>
      </c>
      <c r="GE693" s="39">
        <f t="shared" si="360"/>
        <v>0</v>
      </c>
      <c r="GF693" s="39">
        <f t="shared" si="347"/>
        <v>0</v>
      </c>
      <c r="GG693" s="39"/>
      <c r="GH693" s="39">
        <f t="shared" si="361"/>
        <v>0</v>
      </c>
      <c r="GI693" s="39">
        <f t="shared" si="362"/>
        <v>0</v>
      </c>
      <c r="GJ693" s="39">
        <f t="shared" si="348"/>
        <v>23839551</v>
      </c>
      <c r="GK693" s="39"/>
      <c r="GL693" s="39">
        <f t="shared" si="363"/>
        <v>0</v>
      </c>
      <c r="GM693" s="39"/>
      <c r="GN693" s="39">
        <f t="shared" si="346"/>
        <v>0</v>
      </c>
      <c r="GO693" s="40">
        <f t="shared" si="364"/>
        <v>4529515</v>
      </c>
      <c r="GP693" s="40">
        <f t="shared" si="365"/>
        <v>28369066</v>
      </c>
      <c r="GQ693" s="40">
        <f t="shared" si="366"/>
        <v>28369066</v>
      </c>
      <c r="GR693" s="39" t="str">
        <f>IFERROR(VLOOKUP(CONCATENATE(C693,R693,S693),'Clientes Afectados'!$L$4:$M$249,2,0),"NO")</f>
        <v>NO</v>
      </c>
      <c r="GS693" s="64">
        <f t="shared" si="345"/>
        <v>29</v>
      </c>
      <c r="GT693" s="39" t="e">
        <f>+IF(GS693&gt;#REF!,"SI","NO")</f>
        <v>#REF!</v>
      </c>
    </row>
    <row r="694" spans="1:202" x14ac:dyDescent="0.25">
      <c r="A694" s="35">
        <v>42552</v>
      </c>
      <c r="B694" s="36">
        <v>1594986</v>
      </c>
      <c r="C694" s="36">
        <v>533096</v>
      </c>
      <c r="D694" s="36">
        <v>533096</v>
      </c>
      <c r="E694" s="37" t="s">
        <v>346</v>
      </c>
      <c r="F694" s="37" t="s">
        <v>229</v>
      </c>
      <c r="G694" s="37" t="s">
        <v>320</v>
      </c>
      <c r="H694" s="85" t="s">
        <v>231</v>
      </c>
      <c r="I694" s="37" t="s">
        <v>244</v>
      </c>
      <c r="J694" s="37" t="s">
        <v>233</v>
      </c>
      <c r="K694" s="37" t="s">
        <v>234</v>
      </c>
      <c r="L694" s="37" t="s">
        <v>235</v>
      </c>
      <c r="M694" s="37" t="s">
        <v>369</v>
      </c>
      <c r="N694" s="37" t="s">
        <v>256</v>
      </c>
      <c r="O694" s="37" t="s">
        <v>245</v>
      </c>
      <c r="P694" s="37" t="s">
        <v>239</v>
      </c>
      <c r="Q694" s="37" t="s">
        <v>240</v>
      </c>
      <c r="R694" s="38">
        <v>42527</v>
      </c>
      <c r="S694" s="38">
        <v>42556</v>
      </c>
      <c r="T694" s="38">
        <v>42558</v>
      </c>
      <c r="U694" s="36">
        <v>178832195</v>
      </c>
      <c r="V694" s="36">
        <v>37170</v>
      </c>
      <c r="W694" s="36">
        <v>0</v>
      </c>
      <c r="X694" s="36">
        <v>10900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100</v>
      </c>
      <c r="AE694" s="36">
        <v>100</v>
      </c>
      <c r="AF694" s="36">
        <v>99</v>
      </c>
      <c r="AG694" s="36">
        <v>99</v>
      </c>
      <c r="AH694" s="36">
        <v>118777</v>
      </c>
      <c r="AI694" s="36">
        <v>1250</v>
      </c>
      <c r="AJ694" s="36">
        <v>0</v>
      </c>
      <c r="AK694" s="36">
        <v>2767823</v>
      </c>
      <c r="AL694" s="36">
        <v>0</v>
      </c>
      <c r="AM694" s="36">
        <v>0</v>
      </c>
      <c r="AN694" s="36">
        <v>0</v>
      </c>
      <c r="AO694" s="36">
        <v>0</v>
      </c>
      <c r="AP694" s="36">
        <v>0</v>
      </c>
      <c r="AQ694" s="36">
        <v>0</v>
      </c>
      <c r="AR694" s="36">
        <v>0</v>
      </c>
      <c r="AS694" s="36">
        <v>0</v>
      </c>
      <c r="AT694" s="36">
        <v>32289</v>
      </c>
      <c r="AU694" s="36">
        <v>0</v>
      </c>
      <c r="AV694" s="36">
        <v>0</v>
      </c>
      <c r="AW694" s="36">
        <v>0</v>
      </c>
      <c r="AX694" s="36">
        <v>0</v>
      </c>
      <c r="AY694" s="36">
        <v>61510</v>
      </c>
      <c r="AZ694" s="36">
        <v>572948</v>
      </c>
      <c r="BA694" s="36">
        <v>0</v>
      </c>
      <c r="BB694" s="36">
        <v>0</v>
      </c>
      <c r="BC694" s="36">
        <v>0</v>
      </c>
      <c r="BD694" s="36">
        <v>0</v>
      </c>
      <c r="BE694" s="36">
        <v>0</v>
      </c>
      <c r="BF694" s="36">
        <v>0</v>
      </c>
      <c r="BG694" s="36">
        <v>0</v>
      </c>
      <c r="BH694" s="36">
        <v>0</v>
      </c>
      <c r="BI694" s="36">
        <v>0</v>
      </c>
      <c r="BJ694" s="36">
        <v>0</v>
      </c>
      <c r="BK694" s="36">
        <v>0</v>
      </c>
      <c r="BL694" s="36">
        <v>0</v>
      </c>
      <c r="BM694" s="36">
        <v>0</v>
      </c>
      <c r="BN694" s="36">
        <v>0</v>
      </c>
      <c r="BO694" s="36">
        <v>0</v>
      </c>
      <c r="BP694" s="36">
        <v>0</v>
      </c>
      <c r="BQ694" s="36">
        <v>0</v>
      </c>
      <c r="BR694" s="36">
        <v>0</v>
      </c>
      <c r="BS694" s="36">
        <v>0</v>
      </c>
      <c r="BT694" s="36">
        <v>0</v>
      </c>
      <c r="BU694" s="36">
        <v>0</v>
      </c>
      <c r="BV694" s="36">
        <v>0</v>
      </c>
      <c r="BW694" s="36">
        <v>0</v>
      </c>
      <c r="BX694" s="36">
        <v>0</v>
      </c>
      <c r="BY694" s="36">
        <v>0</v>
      </c>
      <c r="BZ694" s="36">
        <v>14113</v>
      </c>
      <c r="CA694" s="36">
        <v>776</v>
      </c>
      <c r="CB694" s="36">
        <v>0</v>
      </c>
      <c r="CC694" s="36">
        <v>0</v>
      </c>
      <c r="CD694" s="36">
        <v>2999568</v>
      </c>
      <c r="CE694" s="36">
        <v>3569487</v>
      </c>
      <c r="CF694" s="36">
        <v>0</v>
      </c>
      <c r="CG694" s="36">
        <v>569918</v>
      </c>
      <c r="CH694" s="36">
        <v>0</v>
      </c>
      <c r="CI694" s="36">
        <v>0</v>
      </c>
      <c r="CJ694" s="36">
        <v>0</v>
      </c>
      <c r="CK694" s="36">
        <v>0</v>
      </c>
      <c r="CL694" s="36">
        <v>569918</v>
      </c>
      <c r="CM694" s="36">
        <v>-3569487</v>
      </c>
      <c r="CN694" s="36">
        <v>0</v>
      </c>
      <c r="CO694" s="36">
        <v>0</v>
      </c>
      <c r="CP694" s="36">
        <v>0</v>
      </c>
      <c r="CQ694" s="36">
        <v>0</v>
      </c>
      <c r="CR694" s="36">
        <v>0</v>
      </c>
      <c r="CS694" s="36">
        <v>0</v>
      </c>
      <c r="CT694" s="36">
        <v>0</v>
      </c>
      <c r="CU694" s="36">
        <v>0</v>
      </c>
      <c r="CV694" s="36">
        <v>0</v>
      </c>
      <c r="CW694" s="36">
        <v>0</v>
      </c>
      <c r="CX694" s="36">
        <v>0</v>
      </c>
      <c r="CY694" s="36">
        <v>0</v>
      </c>
      <c r="CZ694" s="36">
        <v>0</v>
      </c>
      <c r="DA694" s="36">
        <v>0</v>
      </c>
      <c r="DB694" s="36">
        <v>0</v>
      </c>
      <c r="DC694" s="36">
        <v>0</v>
      </c>
      <c r="DD694" s="36">
        <v>0</v>
      </c>
      <c r="DE694" s="36">
        <v>-3569487</v>
      </c>
      <c r="DF694" s="36">
        <v>0</v>
      </c>
      <c r="DG694" s="36">
        <v>0</v>
      </c>
      <c r="DH694" s="36">
        <v>0</v>
      </c>
      <c r="DI694" s="36">
        <v>0</v>
      </c>
      <c r="DJ694" s="36">
        <v>0</v>
      </c>
      <c r="DK694" s="36">
        <v>0</v>
      </c>
      <c r="DL694" s="36">
        <v>0</v>
      </c>
      <c r="DM694" s="36">
        <v>0</v>
      </c>
      <c r="DN694" s="36">
        <v>0</v>
      </c>
      <c r="DO694" s="36">
        <v>0</v>
      </c>
      <c r="DP694" s="36">
        <v>0</v>
      </c>
      <c r="DQ694" s="36">
        <v>0</v>
      </c>
      <c r="DR694" s="36">
        <v>0</v>
      </c>
      <c r="DS694" s="36">
        <v>0</v>
      </c>
      <c r="DT694" s="36">
        <v>0</v>
      </c>
      <c r="DU694" s="36">
        <v>0</v>
      </c>
      <c r="DV694" s="36">
        <v>0</v>
      </c>
      <c r="DW694" s="36">
        <v>0</v>
      </c>
      <c r="DX694" s="36">
        <v>0</v>
      </c>
      <c r="DY694" s="36">
        <v>0</v>
      </c>
      <c r="DZ694" s="36">
        <v>0</v>
      </c>
      <c r="EA694" s="36">
        <v>0</v>
      </c>
      <c r="EB694" s="36">
        <v>0</v>
      </c>
      <c r="EC694" s="36">
        <v>0</v>
      </c>
      <c r="ED694" s="36">
        <v>0</v>
      </c>
      <c r="EE694" s="36">
        <v>0</v>
      </c>
      <c r="EF694" s="36">
        <v>0</v>
      </c>
      <c r="EG694" s="36">
        <v>0</v>
      </c>
      <c r="EH694" s="36">
        <v>0</v>
      </c>
      <c r="EI694" s="36">
        <v>0</v>
      </c>
      <c r="EJ694" s="36">
        <v>0</v>
      </c>
      <c r="EK694" s="36">
        <v>0</v>
      </c>
      <c r="EL694" s="36">
        <v>0</v>
      </c>
      <c r="EM694" s="36">
        <v>0</v>
      </c>
      <c r="EN694" s="36">
        <v>0</v>
      </c>
      <c r="EO694" s="36">
        <v>0</v>
      </c>
      <c r="EP694" s="36">
        <v>0</v>
      </c>
      <c r="EQ694" s="36">
        <v>0</v>
      </c>
      <c r="ER694" s="36">
        <v>0</v>
      </c>
      <c r="ES694" s="36">
        <v>0</v>
      </c>
      <c r="ET694" s="36">
        <v>0</v>
      </c>
      <c r="EU694" s="36">
        <v>0</v>
      </c>
      <c r="EV694" s="36">
        <v>0</v>
      </c>
      <c r="EW694" s="36">
        <v>0</v>
      </c>
      <c r="EX694" s="36">
        <v>0</v>
      </c>
      <c r="EY694" s="36">
        <v>0</v>
      </c>
      <c r="EZ694" s="36">
        <v>0</v>
      </c>
      <c r="FA694" s="36">
        <v>0</v>
      </c>
      <c r="FB694" s="36">
        <v>0</v>
      </c>
      <c r="FC694" s="36">
        <v>0</v>
      </c>
      <c r="FD694" s="36">
        <v>0</v>
      </c>
      <c r="FE694" s="36">
        <v>0</v>
      </c>
      <c r="FF694" s="36">
        <v>0</v>
      </c>
      <c r="FG694" s="36">
        <v>0</v>
      </c>
      <c r="FH694" s="36">
        <v>0</v>
      </c>
      <c r="FI694" s="36">
        <v>0</v>
      </c>
      <c r="FJ694" s="36">
        <v>0</v>
      </c>
      <c r="FK694" s="36">
        <v>0</v>
      </c>
      <c r="FL694" s="36">
        <v>0</v>
      </c>
      <c r="FM694" s="36">
        <v>0</v>
      </c>
      <c r="FN694" s="36">
        <v>0</v>
      </c>
      <c r="FO694" s="36">
        <v>0</v>
      </c>
      <c r="FP694" s="36">
        <v>0</v>
      </c>
      <c r="FQ694" s="36">
        <v>569918</v>
      </c>
      <c r="FR694" s="36">
        <v>-1</v>
      </c>
      <c r="FS694" s="37"/>
      <c r="FT694" s="39">
        <f t="shared" si="349"/>
        <v>99813</v>
      </c>
      <c r="FU694" s="39">
        <f t="shared" si="350"/>
        <v>1050</v>
      </c>
      <c r="FV694" s="39">
        <f t="shared" si="351"/>
        <v>0</v>
      </c>
      <c r="FW694" s="39">
        <f t="shared" si="352"/>
        <v>2325902</v>
      </c>
      <c r="FX694" s="39">
        <f t="shared" si="353"/>
        <v>0</v>
      </c>
      <c r="FY694" s="39">
        <f t="shared" si="354"/>
        <v>27134</v>
      </c>
      <c r="FZ694" s="39">
        <f t="shared" si="355"/>
        <v>0</v>
      </c>
      <c r="GA694" s="39">
        <f t="shared" si="356"/>
        <v>51689</v>
      </c>
      <c r="GB694" s="39">
        <f t="shared" si="357"/>
        <v>481469</v>
      </c>
      <c r="GC694" s="39">
        <f t="shared" si="358"/>
        <v>0</v>
      </c>
      <c r="GD694" s="39">
        <f t="shared" si="359"/>
        <v>0</v>
      </c>
      <c r="GE694" s="39">
        <f t="shared" si="360"/>
        <v>0</v>
      </c>
      <c r="GF694" s="39">
        <f t="shared" si="347"/>
        <v>0</v>
      </c>
      <c r="GG694" s="39"/>
      <c r="GH694" s="39">
        <f t="shared" si="361"/>
        <v>0</v>
      </c>
      <c r="GI694" s="39">
        <f t="shared" si="362"/>
        <v>0</v>
      </c>
      <c r="GJ694" s="39">
        <f t="shared" si="348"/>
        <v>2987057</v>
      </c>
      <c r="GK694" s="39"/>
      <c r="GL694" s="39">
        <f t="shared" si="363"/>
        <v>0</v>
      </c>
      <c r="GM694" s="39"/>
      <c r="GN694" s="39">
        <f t="shared" si="346"/>
        <v>0</v>
      </c>
      <c r="GO694" s="40">
        <f t="shared" si="364"/>
        <v>567541</v>
      </c>
      <c r="GP694" s="40">
        <f t="shared" si="365"/>
        <v>3554598</v>
      </c>
      <c r="GQ694" s="40">
        <f t="shared" si="366"/>
        <v>3554598</v>
      </c>
      <c r="GR694" s="39" t="str">
        <f>IFERROR(VLOOKUP(CONCATENATE(C694,R694,S694),'Clientes Afectados'!$L$4:$M$249,2,0),"NO")</f>
        <v>NO</v>
      </c>
      <c r="GS694" s="64">
        <f t="shared" si="345"/>
        <v>29</v>
      </c>
      <c r="GT694" s="39" t="e">
        <f>+IF(GS694&gt;#REF!,"SI","NO")</f>
        <v>#REF!</v>
      </c>
    </row>
    <row r="695" spans="1:202" x14ac:dyDescent="0.25">
      <c r="A695" s="35">
        <v>42552</v>
      </c>
      <c r="B695" s="36">
        <v>1594986</v>
      </c>
      <c r="C695" s="36">
        <v>533097</v>
      </c>
      <c r="D695" s="36">
        <v>533097</v>
      </c>
      <c r="E695" s="37" t="s">
        <v>247</v>
      </c>
      <c r="F695" s="37" t="s">
        <v>229</v>
      </c>
      <c r="G695" s="37" t="s">
        <v>248</v>
      </c>
      <c r="H695" s="85" t="s">
        <v>231</v>
      </c>
      <c r="I695" s="37" t="s">
        <v>244</v>
      </c>
      <c r="J695" s="37" t="s">
        <v>233</v>
      </c>
      <c r="K695" s="37" t="s">
        <v>234</v>
      </c>
      <c r="L695" s="37" t="s">
        <v>235</v>
      </c>
      <c r="M695" s="37" t="s">
        <v>369</v>
      </c>
      <c r="N695" s="37" t="s">
        <v>245</v>
      </c>
      <c r="O695" s="37" t="s">
        <v>245</v>
      </c>
      <c r="P695" s="37" t="s">
        <v>239</v>
      </c>
      <c r="Q695" s="37" t="s">
        <v>240</v>
      </c>
      <c r="R695" s="38">
        <v>42527</v>
      </c>
      <c r="S695" s="38">
        <v>42556</v>
      </c>
      <c r="T695" s="38">
        <v>42558</v>
      </c>
      <c r="U695" s="36">
        <v>178832195</v>
      </c>
      <c r="V695" s="36">
        <v>38239</v>
      </c>
      <c r="W695" s="36">
        <v>0</v>
      </c>
      <c r="X695" s="36">
        <v>14645</v>
      </c>
      <c r="Y695" s="36">
        <v>0</v>
      </c>
      <c r="Z695" s="36">
        <v>0</v>
      </c>
      <c r="AA695" s="36">
        <v>0</v>
      </c>
      <c r="AB695" s="36">
        <v>0</v>
      </c>
      <c r="AC695" s="36">
        <v>0</v>
      </c>
      <c r="AD695" s="36">
        <v>97</v>
      </c>
      <c r="AE695" s="36">
        <v>97</v>
      </c>
      <c r="AF695" s="36">
        <v>96</v>
      </c>
      <c r="AG695" s="36">
        <v>96</v>
      </c>
      <c r="AH695" s="36">
        <v>196319</v>
      </c>
      <c r="AI695" s="36">
        <v>1250</v>
      </c>
      <c r="AJ695" s="36">
        <v>0</v>
      </c>
      <c r="AK695" s="36">
        <v>2847425</v>
      </c>
      <c r="AL695" s="36">
        <v>0</v>
      </c>
      <c r="AM695" s="36">
        <v>0</v>
      </c>
      <c r="AN695" s="36">
        <v>0</v>
      </c>
      <c r="AO695" s="36">
        <v>0</v>
      </c>
      <c r="AP695" s="36">
        <v>0</v>
      </c>
      <c r="AQ695" s="36">
        <v>0</v>
      </c>
      <c r="AR695" s="36">
        <v>0</v>
      </c>
      <c r="AS695" s="36">
        <v>0</v>
      </c>
      <c r="AT695" s="36">
        <v>33218</v>
      </c>
      <c r="AU695" s="36">
        <v>0</v>
      </c>
      <c r="AV695" s="36">
        <v>0</v>
      </c>
      <c r="AW695" s="36">
        <v>0</v>
      </c>
      <c r="AX695" s="36">
        <v>0</v>
      </c>
      <c r="AY695" s="36">
        <v>59972</v>
      </c>
      <c r="AZ695" s="36">
        <v>555586</v>
      </c>
      <c r="BA695" s="36">
        <v>0</v>
      </c>
      <c r="BB695" s="36">
        <v>0</v>
      </c>
      <c r="BC695" s="36">
        <v>0</v>
      </c>
      <c r="BD695" s="36">
        <v>0</v>
      </c>
      <c r="BE695" s="36">
        <v>0</v>
      </c>
      <c r="BF695" s="36">
        <v>0</v>
      </c>
      <c r="BG695" s="36">
        <v>0</v>
      </c>
      <c r="BH695" s="36">
        <v>0</v>
      </c>
      <c r="BI695" s="36">
        <v>0</v>
      </c>
      <c r="BJ695" s="36">
        <v>0</v>
      </c>
      <c r="BK695" s="36">
        <v>0</v>
      </c>
      <c r="BL695" s="36">
        <v>0</v>
      </c>
      <c r="BM695" s="36">
        <v>0</v>
      </c>
      <c r="BN695" s="36">
        <v>0</v>
      </c>
      <c r="BO695" s="36">
        <v>0</v>
      </c>
      <c r="BP695" s="36">
        <v>0</v>
      </c>
      <c r="BQ695" s="36">
        <v>0</v>
      </c>
      <c r="BR695" s="36">
        <v>0</v>
      </c>
      <c r="BS695" s="36">
        <v>0</v>
      </c>
      <c r="BT695" s="36">
        <v>0</v>
      </c>
      <c r="BU695" s="36">
        <v>0</v>
      </c>
      <c r="BV695" s="36">
        <v>0</v>
      </c>
      <c r="BW695" s="36">
        <v>0</v>
      </c>
      <c r="BX695" s="36">
        <v>0</v>
      </c>
      <c r="BY695" s="36">
        <v>0</v>
      </c>
      <c r="BZ695" s="36">
        <v>450724</v>
      </c>
      <c r="CA695" s="36">
        <v>13726</v>
      </c>
      <c r="CB695" s="36">
        <v>0</v>
      </c>
      <c r="CC695" s="36">
        <v>0</v>
      </c>
      <c r="CD695" s="36">
        <v>3494301</v>
      </c>
      <c r="CE695" s="36">
        <v>4158219</v>
      </c>
      <c r="CF695" s="36">
        <v>0</v>
      </c>
      <c r="CG695" s="36">
        <v>663917</v>
      </c>
      <c r="CH695" s="36">
        <v>0</v>
      </c>
      <c r="CI695" s="36">
        <v>0</v>
      </c>
      <c r="CJ695" s="36">
        <v>0</v>
      </c>
      <c r="CK695" s="36">
        <v>0</v>
      </c>
      <c r="CL695" s="36">
        <v>663917</v>
      </c>
      <c r="CM695" s="36">
        <v>-4158219</v>
      </c>
      <c r="CN695" s="36">
        <v>0</v>
      </c>
      <c r="CO695" s="36">
        <v>0</v>
      </c>
      <c r="CP695" s="36">
        <v>0</v>
      </c>
      <c r="CQ695" s="36">
        <v>0</v>
      </c>
      <c r="CR695" s="36">
        <v>0</v>
      </c>
      <c r="CS695" s="36">
        <v>0</v>
      </c>
      <c r="CT695" s="36">
        <v>0</v>
      </c>
      <c r="CU695" s="36">
        <v>0</v>
      </c>
      <c r="CV695" s="36">
        <v>0</v>
      </c>
      <c r="CW695" s="36">
        <v>0</v>
      </c>
      <c r="CX695" s="36">
        <v>0</v>
      </c>
      <c r="CY695" s="36">
        <v>0</v>
      </c>
      <c r="CZ695" s="36">
        <v>0</v>
      </c>
      <c r="DA695" s="36">
        <v>0</v>
      </c>
      <c r="DB695" s="36">
        <v>0</v>
      </c>
      <c r="DC695" s="36">
        <v>0</v>
      </c>
      <c r="DD695" s="36">
        <v>0</v>
      </c>
      <c r="DE695" s="36">
        <v>-4158219</v>
      </c>
      <c r="DF695" s="36">
        <v>0</v>
      </c>
      <c r="DG695" s="36">
        <v>0</v>
      </c>
      <c r="DH695" s="36">
        <v>0</v>
      </c>
      <c r="DI695" s="36">
        <v>0</v>
      </c>
      <c r="DJ695" s="36">
        <v>0</v>
      </c>
      <c r="DK695" s="36">
        <v>0</v>
      </c>
      <c r="DL695" s="36">
        <v>0</v>
      </c>
      <c r="DM695" s="36">
        <v>0</v>
      </c>
      <c r="DN695" s="36">
        <v>0</v>
      </c>
      <c r="DO695" s="36">
        <v>0</v>
      </c>
      <c r="DP695" s="36">
        <v>0</v>
      </c>
      <c r="DQ695" s="36">
        <v>0</v>
      </c>
      <c r="DR695" s="36">
        <v>0</v>
      </c>
      <c r="DS695" s="36">
        <v>0</v>
      </c>
      <c r="DT695" s="36">
        <v>0</v>
      </c>
      <c r="DU695" s="36">
        <v>0</v>
      </c>
      <c r="DV695" s="36">
        <v>0</v>
      </c>
      <c r="DW695" s="36">
        <v>0</v>
      </c>
      <c r="DX695" s="36">
        <v>0</v>
      </c>
      <c r="DY695" s="36">
        <v>0</v>
      </c>
      <c r="DZ695" s="36">
        <v>0</v>
      </c>
      <c r="EA695" s="36">
        <v>0</v>
      </c>
      <c r="EB695" s="36">
        <v>0</v>
      </c>
      <c r="EC695" s="36">
        <v>0</v>
      </c>
      <c r="ED695" s="36">
        <v>0</v>
      </c>
      <c r="EE695" s="36">
        <v>0</v>
      </c>
      <c r="EF695" s="36">
        <v>0</v>
      </c>
      <c r="EG695" s="36">
        <v>0</v>
      </c>
      <c r="EH695" s="36">
        <v>0</v>
      </c>
      <c r="EI695" s="36">
        <v>0</v>
      </c>
      <c r="EJ695" s="36">
        <v>0</v>
      </c>
      <c r="EK695" s="36">
        <v>0</v>
      </c>
      <c r="EL695" s="36">
        <v>0</v>
      </c>
      <c r="EM695" s="36">
        <v>0</v>
      </c>
      <c r="EN695" s="36">
        <v>0</v>
      </c>
      <c r="EO695" s="36">
        <v>0</v>
      </c>
      <c r="EP695" s="36">
        <v>0</v>
      </c>
      <c r="EQ695" s="36">
        <v>0</v>
      </c>
      <c r="ER695" s="36">
        <v>0</v>
      </c>
      <c r="ES695" s="36">
        <v>0</v>
      </c>
      <c r="ET695" s="36">
        <v>0</v>
      </c>
      <c r="EU695" s="36">
        <v>0</v>
      </c>
      <c r="EV695" s="36">
        <v>0</v>
      </c>
      <c r="EW695" s="36">
        <v>0</v>
      </c>
      <c r="EX695" s="36">
        <v>0</v>
      </c>
      <c r="EY695" s="36">
        <v>0</v>
      </c>
      <c r="EZ695" s="36">
        <v>0</v>
      </c>
      <c r="FA695" s="36">
        <v>0</v>
      </c>
      <c r="FB695" s="36">
        <v>0</v>
      </c>
      <c r="FC695" s="36">
        <v>0</v>
      </c>
      <c r="FD695" s="36">
        <v>0</v>
      </c>
      <c r="FE695" s="36">
        <v>0</v>
      </c>
      <c r="FF695" s="36">
        <v>0</v>
      </c>
      <c r="FG695" s="36">
        <v>0</v>
      </c>
      <c r="FH695" s="36">
        <v>0</v>
      </c>
      <c r="FI695" s="36">
        <v>0</v>
      </c>
      <c r="FJ695" s="36">
        <v>0</v>
      </c>
      <c r="FK695" s="36">
        <v>0</v>
      </c>
      <c r="FL695" s="36">
        <v>0</v>
      </c>
      <c r="FM695" s="36">
        <v>0</v>
      </c>
      <c r="FN695" s="36">
        <v>0</v>
      </c>
      <c r="FO695" s="36">
        <v>0</v>
      </c>
      <c r="FP695" s="36">
        <v>0</v>
      </c>
      <c r="FQ695" s="36">
        <v>663917</v>
      </c>
      <c r="FR695" s="36">
        <v>-1</v>
      </c>
      <c r="FS695" s="37"/>
      <c r="FT695" s="39">
        <f t="shared" si="349"/>
        <v>164974</v>
      </c>
      <c r="FU695" s="39">
        <f t="shared" si="350"/>
        <v>1050</v>
      </c>
      <c r="FV695" s="39">
        <f t="shared" si="351"/>
        <v>0</v>
      </c>
      <c r="FW695" s="39">
        <f t="shared" si="352"/>
        <v>2392794</v>
      </c>
      <c r="FX695" s="39">
        <f t="shared" si="353"/>
        <v>0</v>
      </c>
      <c r="FY695" s="39">
        <f t="shared" si="354"/>
        <v>27914</v>
      </c>
      <c r="FZ695" s="39">
        <f t="shared" si="355"/>
        <v>0</v>
      </c>
      <c r="GA695" s="39">
        <f t="shared" si="356"/>
        <v>50397</v>
      </c>
      <c r="GB695" s="39">
        <f t="shared" si="357"/>
        <v>466879</v>
      </c>
      <c r="GC695" s="39">
        <f t="shared" si="358"/>
        <v>0</v>
      </c>
      <c r="GD695" s="39">
        <f t="shared" si="359"/>
        <v>0</v>
      </c>
      <c r="GE695" s="39">
        <f t="shared" si="360"/>
        <v>0</v>
      </c>
      <c r="GF695" s="39">
        <f t="shared" si="347"/>
        <v>0</v>
      </c>
      <c r="GG695" s="39"/>
      <c r="GH695" s="39">
        <f t="shared" si="361"/>
        <v>0</v>
      </c>
      <c r="GI695" s="39">
        <f t="shared" si="362"/>
        <v>0</v>
      </c>
      <c r="GJ695" s="39">
        <f t="shared" si="348"/>
        <v>3104008</v>
      </c>
      <c r="GK695" s="39"/>
      <c r="GL695" s="39">
        <f t="shared" si="363"/>
        <v>0</v>
      </c>
      <c r="GM695" s="39"/>
      <c r="GN695" s="39">
        <f t="shared" si="346"/>
        <v>0</v>
      </c>
      <c r="GO695" s="40">
        <f t="shared" si="364"/>
        <v>589762</v>
      </c>
      <c r="GP695" s="40">
        <f t="shared" si="365"/>
        <v>3693770</v>
      </c>
      <c r="GQ695" s="40">
        <f t="shared" si="366"/>
        <v>3693770</v>
      </c>
      <c r="GR695" s="39" t="str">
        <f>IFERROR(VLOOKUP(CONCATENATE(C695,R695,S695),'Clientes Afectados'!$L$4:$M$249,2,0),"NO")</f>
        <v>NO</v>
      </c>
      <c r="GS695" s="64">
        <f t="shared" si="345"/>
        <v>29</v>
      </c>
      <c r="GT695" s="39" t="e">
        <f>+IF(GS695&gt;#REF!,"SI","NO")</f>
        <v>#REF!</v>
      </c>
    </row>
    <row r="696" spans="1:202" x14ac:dyDescent="0.25">
      <c r="A696" s="35">
        <v>42552</v>
      </c>
      <c r="B696" s="36">
        <v>1594986</v>
      </c>
      <c r="C696" s="36">
        <v>533104</v>
      </c>
      <c r="D696" s="36">
        <v>533104</v>
      </c>
      <c r="E696" s="37" t="s">
        <v>250</v>
      </c>
      <c r="F696" s="37" t="s">
        <v>229</v>
      </c>
      <c r="G696" s="37" t="s">
        <v>251</v>
      </c>
      <c r="H696" s="85" t="s">
        <v>231</v>
      </c>
      <c r="I696" s="37" t="s">
        <v>244</v>
      </c>
      <c r="J696" s="37" t="s">
        <v>233</v>
      </c>
      <c r="K696" s="37" t="s">
        <v>234</v>
      </c>
      <c r="L696" s="37" t="s">
        <v>235</v>
      </c>
      <c r="M696" s="37" t="s">
        <v>252</v>
      </c>
      <c r="N696" s="37" t="s">
        <v>237</v>
      </c>
      <c r="O696" s="37" t="s">
        <v>253</v>
      </c>
      <c r="P696" s="37" t="s">
        <v>239</v>
      </c>
      <c r="Q696" s="37" t="s">
        <v>240</v>
      </c>
      <c r="R696" s="38">
        <v>42527</v>
      </c>
      <c r="S696" s="38">
        <v>42556</v>
      </c>
      <c r="T696" s="38">
        <v>42558</v>
      </c>
      <c r="U696" s="36">
        <v>178832195</v>
      </c>
      <c r="V696" s="36">
        <v>1011</v>
      </c>
      <c r="W696" s="36">
        <v>0</v>
      </c>
      <c r="X696" s="36">
        <v>74</v>
      </c>
      <c r="Y696" s="36">
        <v>0</v>
      </c>
      <c r="Z696" s="36">
        <v>0</v>
      </c>
      <c r="AA696" s="36">
        <v>0</v>
      </c>
      <c r="AB696" s="36">
        <v>0</v>
      </c>
      <c r="AC696" s="36">
        <v>0</v>
      </c>
      <c r="AD696" s="36">
        <v>63</v>
      </c>
      <c r="AE696" s="36">
        <v>64</v>
      </c>
      <c r="AF696" s="36">
        <v>1</v>
      </c>
      <c r="AG696" s="36">
        <v>1</v>
      </c>
      <c r="AH696" s="36">
        <v>143840</v>
      </c>
      <c r="AI696" s="36">
        <v>1250</v>
      </c>
      <c r="AJ696" s="36">
        <v>0</v>
      </c>
      <c r="AK696" s="36">
        <v>75283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0</v>
      </c>
      <c r="AS696" s="36">
        <v>0</v>
      </c>
      <c r="AT696" s="36">
        <v>878</v>
      </c>
      <c r="AU696" s="36">
        <v>0</v>
      </c>
      <c r="AV696" s="36">
        <v>0</v>
      </c>
      <c r="AW696" s="36">
        <v>0</v>
      </c>
      <c r="AX696" s="36">
        <v>0</v>
      </c>
      <c r="AY696" s="36">
        <v>39366</v>
      </c>
      <c r="AZ696" s="36">
        <v>5787</v>
      </c>
      <c r="BA696" s="36">
        <v>0</v>
      </c>
      <c r="BB696" s="36">
        <v>0</v>
      </c>
      <c r="BC696" s="36">
        <v>0</v>
      </c>
      <c r="BD696" s="36">
        <v>0</v>
      </c>
      <c r="BE696" s="36">
        <v>0</v>
      </c>
      <c r="BF696" s="36">
        <v>0</v>
      </c>
      <c r="BG696" s="36">
        <v>0</v>
      </c>
      <c r="BH696" s="36">
        <v>0</v>
      </c>
      <c r="BI696" s="36">
        <v>0</v>
      </c>
      <c r="BJ696" s="36">
        <v>0</v>
      </c>
      <c r="BK696" s="36">
        <v>0</v>
      </c>
      <c r="BL696" s="36">
        <v>0</v>
      </c>
      <c r="BM696" s="36">
        <v>0</v>
      </c>
      <c r="BN696" s="36">
        <v>0</v>
      </c>
      <c r="BO696" s="36">
        <v>0</v>
      </c>
      <c r="BP696" s="36">
        <v>0</v>
      </c>
      <c r="BQ696" s="36">
        <v>0</v>
      </c>
      <c r="BR696" s="36">
        <v>0</v>
      </c>
      <c r="BS696" s="36">
        <v>0</v>
      </c>
      <c r="BT696" s="36">
        <v>0</v>
      </c>
      <c r="BU696" s="36">
        <v>0</v>
      </c>
      <c r="BV696" s="36">
        <v>0</v>
      </c>
      <c r="BW696" s="36">
        <v>0</v>
      </c>
      <c r="BX696" s="36">
        <v>0</v>
      </c>
      <c r="BY696" s="36">
        <v>0</v>
      </c>
      <c r="BZ696" s="36">
        <v>28641</v>
      </c>
      <c r="CA696" s="36">
        <v>849</v>
      </c>
      <c r="CB696" s="36">
        <v>0</v>
      </c>
      <c r="CC696" s="36">
        <v>0</v>
      </c>
      <c r="CD696" s="36">
        <v>248650</v>
      </c>
      <c r="CE696" s="36">
        <v>295894</v>
      </c>
      <c r="CF696" s="36">
        <v>0</v>
      </c>
      <c r="CG696" s="36">
        <v>47244</v>
      </c>
      <c r="CH696" s="36">
        <v>0</v>
      </c>
      <c r="CI696" s="36">
        <v>0</v>
      </c>
      <c r="CJ696" s="36">
        <v>0</v>
      </c>
      <c r="CK696" s="36">
        <v>0</v>
      </c>
      <c r="CL696" s="36">
        <v>47244</v>
      </c>
      <c r="CM696" s="36">
        <v>-295894</v>
      </c>
      <c r="CN696" s="36">
        <v>0</v>
      </c>
      <c r="CO696" s="36">
        <v>0</v>
      </c>
      <c r="CP696" s="36">
        <v>0</v>
      </c>
      <c r="CQ696" s="36">
        <v>0</v>
      </c>
      <c r="CR696" s="36">
        <v>0</v>
      </c>
      <c r="CS696" s="36">
        <v>0</v>
      </c>
      <c r="CT696" s="36">
        <v>0</v>
      </c>
      <c r="CU696" s="36">
        <v>0</v>
      </c>
      <c r="CV696" s="36">
        <v>0</v>
      </c>
      <c r="CW696" s="36">
        <v>0</v>
      </c>
      <c r="CX696" s="36">
        <v>0</v>
      </c>
      <c r="CY696" s="36">
        <v>0</v>
      </c>
      <c r="CZ696" s="36">
        <v>0</v>
      </c>
      <c r="DA696" s="36">
        <v>0</v>
      </c>
      <c r="DB696" s="36">
        <v>0</v>
      </c>
      <c r="DC696" s="36">
        <v>0</v>
      </c>
      <c r="DD696" s="36">
        <v>0</v>
      </c>
      <c r="DE696" s="36">
        <v>-295894</v>
      </c>
      <c r="DF696" s="36">
        <v>0</v>
      </c>
      <c r="DG696" s="36">
        <v>0</v>
      </c>
      <c r="DH696" s="36">
        <v>0</v>
      </c>
      <c r="DI696" s="36">
        <v>0</v>
      </c>
      <c r="DJ696" s="36">
        <v>0</v>
      </c>
      <c r="DK696" s="36">
        <v>0</v>
      </c>
      <c r="DL696" s="36">
        <v>0</v>
      </c>
      <c r="DM696" s="36">
        <v>0</v>
      </c>
      <c r="DN696" s="36">
        <v>0</v>
      </c>
      <c r="DO696" s="36">
        <v>0</v>
      </c>
      <c r="DP696" s="36">
        <v>0</v>
      </c>
      <c r="DQ696" s="36">
        <v>0</v>
      </c>
      <c r="DR696" s="36">
        <v>0</v>
      </c>
      <c r="DS696" s="36">
        <v>0</v>
      </c>
      <c r="DT696" s="36">
        <v>0</v>
      </c>
      <c r="DU696" s="36">
        <v>0</v>
      </c>
      <c r="DV696" s="36">
        <v>0</v>
      </c>
      <c r="DW696" s="36">
        <v>0</v>
      </c>
      <c r="DX696" s="36">
        <v>0</v>
      </c>
      <c r="DY696" s="36">
        <v>0</v>
      </c>
      <c r="DZ696" s="36">
        <v>0</v>
      </c>
      <c r="EA696" s="36">
        <v>0</v>
      </c>
      <c r="EB696" s="36">
        <v>0</v>
      </c>
      <c r="EC696" s="36">
        <v>0</v>
      </c>
      <c r="ED696" s="36">
        <v>0</v>
      </c>
      <c r="EE696" s="36">
        <v>0</v>
      </c>
      <c r="EF696" s="36">
        <v>0</v>
      </c>
      <c r="EG696" s="36">
        <v>0</v>
      </c>
      <c r="EH696" s="36">
        <v>0</v>
      </c>
      <c r="EI696" s="36">
        <v>0</v>
      </c>
      <c r="EJ696" s="36">
        <v>0</v>
      </c>
      <c r="EK696" s="36">
        <v>0</v>
      </c>
      <c r="EL696" s="36">
        <v>0</v>
      </c>
      <c r="EM696" s="36">
        <v>0</v>
      </c>
      <c r="EN696" s="36">
        <v>0</v>
      </c>
      <c r="EO696" s="36">
        <v>0</v>
      </c>
      <c r="EP696" s="36">
        <v>0</v>
      </c>
      <c r="EQ696" s="36">
        <v>0</v>
      </c>
      <c r="ER696" s="36">
        <v>0</v>
      </c>
      <c r="ES696" s="36">
        <v>0</v>
      </c>
      <c r="ET696" s="36">
        <v>0</v>
      </c>
      <c r="EU696" s="36">
        <v>0</v>
      </c>
      <c r="EV696" s="36">
        <v>0</v>
      </c>
      <c r="EW696" s="36">
        <v>0</v>
      </c>
      <c r="EX696" s="36">
        <v>0</v>
      </c>
      <c r="EY696" s="36">
        <v>0</v>
      </c>
      <c r="EZ696" s="36">
        <v>0</v>
      </c>
      <c r="FA696" s="36">
        <v>0</v>
      </c>
      <c r="FB696" s="36">
        <v>0</v>
      </c>
      <c r="FC696" s="36">
        <v>0</v>
      </c>
      <c r="FD696" s="36">
        <v>0</v>
      </c>
      <c r="FE696" s="36">
        <v>0</v>
      </c>
      <c r="FF696" s="36">
        <v>0</v>
      </c>
      <c r="FG696" s="36">
        <v>0</v>
      </c>
      <c r="FH696" s="36">
        <v>0</v>
      </c>
      <c r="FI696" s="36">
        <v>0</v>
      </c>
      <c r="FJ696" s="36">
        <v>0</v>
      </c>
      <c r="FK696" s="36">
        <v>0</v>
      </c>
      <c r="FL696" s="36">
        <v>0</v>
      </c>
      <c r="FM696" s="36">
        <v>0</v>
      </c>
      <c r="FN696" s="36">
        <v>0</v>
      </c>
      <c r="FO696" s="36">
        <v>0</v>
      </c>
      <c r="FP696" s="36">
        <v>0</v>
      </c>
      <c r="FQ696" s="36">
        <v>47244</v>
      </c>
      <c r="FR696" s="36">
        <v>0</v>
      </c>
      <c r="FS696" s="37"/>
      <c r="FT696" s="39">
        <f t="shared" si="349"/>
        <v>120874</v>
      </c>
      <c r="FU696" s="39">
        <f t="shared" si="350"/>
        <v>1050</v>
      </c>
      <c r="FV696" s="39">
        <f t="shared" si="351"/>
        <v>0</v>
      </c>
      <c r="FW696" s="39">
        <f t="shared" si="352"/>
        <v>63263</v>
      </c>
      <c r="FX696" s="39">
        <f t="shared" si="353"/>
        <v>0</v>
      </c>
      <c r="FY696" s="39">
        <f t="shared" si="354"/>
        <v>738</v>
      </c>
      <c r="FZ696" s="39">
        <f t="shared" si="355"/>
        <v>0</v>
      </c>
      <c r="GA696" s="39">
        <f t="shared" si="356"/>
        <v>33081</v>
      </c>
      <c r="GB696" s="39">
        <f t="shared" si="357"/>
        <v>4863</v>
      </c>
      <c r="GC696" s="39">
        <f t="shared" si="358"/>
        <v>0</v>
      </c>
      <c r="GD696" s="39">
        <f t="shared" si="359"/>
        <v>0</v>
      </c>
      <c r="GE696" s="39">
        <f t="shared" si="360"/>
        <v>0</v>
      </c>
      <c r="GF696" s="39">
        <f t="shared" si="347"/>
        <v>0</v>
      </c>
      <c r="GG696" s="39"/>
      <c r="GH696" s="39">
        <f t="shared" si="361"/>
        <v>0</v>
      </c>
      <c r="GI696" s="39">
        <f t="shared" si="362"/>
        <v>0</v>
      </c>
      <c r="GJ696" s="39">
        <f t="shared" si="348"/>
        <v>223869</v>
      </c>
      <c r="GK696" s="39"/>
      <c r="GL696" s="39">
        <f t="shared" si="363"/>
        <v>0</v>
      </c>
      <c r="GM696" s="39"/>
      <c r="GN696" s="39">
        <f t="shared" si="346"/>
        <v>0</v>
      </c>
      <c r="GO696" s="40">
        <f t="shared" si="364"/>
        <v>42535</v>
      </c>
      <c r="GP696" s="40">
        <f t="shared" si="365"/>
        <v>266404</v>
      </c>
      <c r="GQ696" s="40">
        <f t="shared" si="366"/>
        <v>266404</v>
      </c>
      <c r="GR696" s="39" t="str">
        <f>IFERROR(VLOOKUP(CONCATENATE(C696,R696,S696),'Clientes Afectados'!$L$4:$M$249,2,0),"NO")</f>
        <v>NO</v>
      </c>
      <c r="GS696" s="64">
        <f t="shared" si="345"/>
        <v>29</v>
      </c>
      <c r="GT696" s="39" t="e">
        <f>+IF(GS696&gt;#REF!,"SI","NO")</f>
        <v>#REF!</v>
      </c>
    </row>
    <row r="697" spans="1:202" x14ac:dyDescent="0.25">
      <c r="A697" s="35">
        <v>42552</v>
      </c>
      <c r="B697" s="36">
        <v>1594986</v>
      </c>
      <c r="C697" s="36">
        <v>533110</v>
      </c>
      <c r="D697" s="36">
        <v>533110</v>
      </c>
      <c r="E697" s="37" t="s">
        <v>254</v>
      </c>
      <c r="F697" s="37" t="s">
        <v>229</v>
      </c>
      <c r="G697" s="37" t="s">
        <v>255</v>
      </c>
      <c r="H697" s="85" t="s">
        <v>231</v>
      </c>
      <c r="I697" s="37" t="s">
        <v>244</v>
      </c>
      <c r="J697" s="37" t="s">
        <v>233</v>
      </c>
      <c r="K697" s="37" t="s">
        <v>234</v>
      </c>
      <c r="L697" s="37" t="s">
        <v>235</v>
      </c>
      <c r="M697" s="37" t="s">
        <v>252</v>
      </c>
      <c r="N697" s="37" t="s">
        <v>256</v>
      </c>
      <c r="O697" s="37" t="s">
        <v>253</v>
      </c>
      <c r="P697" s="37" t="s">
        <v>239</v>
      </c>
      <c r="Q697" s="37" t="s">
        <v>240</v>
      </c>
      <c r="R697" s="38">
        <v>42466</v>
      </c>
      <c r="S697" s="38">
        <v>42556</v>
      </c>
      <c r="T697" s="38">
        <v>42558</v>
      </c>
      <c r="U697" s="36">
        <v>178832195</v>
      </c>
      <c r="V697" s="36">
        <v>2789</v>
      </c>
      <c r="W697" s="36">
        <v>0</v>
      </c>
      <c r="X697" s="36">
        <v>1277</v>
      </c>
      <c r="Y697" s="36">
        <v>0</v>
      </c>
      <c r="Z697" s="36">
        <v>0</v>
      </c>
      <c r="AA697" s="36">
        <v>0</v>
      </c>
      <c r="AB697" s="36">
        <v>0</v>
      </c>
      <c r="AC697" s="36">
        <v>0</v>
      </c>
      <c r="AD697" s="36">
        <v>1</v>
      </c>
      <c r="AE697" s="36">
        <v>55</v>
      </c>
      <c r="AF697" s="36">
        <v>1</v>
      </c>
      <c r="AG697" s="36">
        <v>1</v>
      </c>
      <c r="AH697" s="36">
        <v>143840</v>
      </c>
      <c r="AI697" s="36">
        <v>1250</v>
      </c>
      <c r="AJ697" s="36">
        <v>0</v>
      </c>
      <c r="AK697" s="36">
        <v>207680</v>
      </c>
      <c r="AL697" s="36">
        <v>0</v>
      </c>
      <c r="AM697" s="36">
        <v>0</v>
      </c>
      <c r="AN697" s="36">
        <v>0</v>
      </c>
      <c r="AO697" s="36">
        <v>0</v>
      </c>
      <c r="AP697" s="36">
        <v>0</v>
      </c>
      <c r="AQ697" s="36">
        <v>0</v>
      </c>
      <c r="AR697" s="36">
        <v>0</v>
      </c>
      <c r="AS697" s="36">
        <v>0</v>
      </c>
      <c r="AT697" s="36">
        <v>2423</v>
      </c>
      <c r="AU697" s="36">
        <v>0</v>
      </c>
      <c r="AV697" s="36">
        <v>0</v>
      </c>
      <c r="AW697" s="36">
        <v>0</v>
      </c>
      <c r="AX697" s="36">
        <v>0</v>
      </c>
      <c r="AY697" s="36">
        <v>102604</v>
      </c>
      <c r="AZ697" s="36">
        <v>17366</v>
      </c>
      <c r="BA697" s="36">
        <v>6553</v>
      </c>
      <c r="BB697" s="36">
        <v>0</v>
      </c>
      <c r="BC697" s="36">
        <v>0</v>
      </c>
      <c r="BD697" s="36">
        <v>0</v>
      </c>
      <c r="BE697" s="36">
        <v>0</v>
      </c>
      <c r="BF697" s="36">
        <v>0</v>
      </c>
      <c r="BG697" s="36">
        <v>0</v>
      </c>
      <c r="BH697" s="36">
        <v>0</v>
      </c>
      <c r="BI697" s="36">
        <v>0</v>
      </c>
      <c r="BJ697" s="36">
        <v>0</v>
      </c>
      <c r="BK697" s="36">
        <v>0</v>
      </c>
      <c r="BL697" s="36">
        <v>0</v>
      </c>
      <c r="BM697" s="36">
        <v>0</v>
      </c>
      <c r="BN697" s="36">
        <v>0</v>
      </c>
      <c r="BO697" s="36">
        <v>0</v>
      </c>
      <c r="BP697" s="36">
        <v>-121176</v>
      </c>
      <c r="BQ697" s="36">
        <v>0</v>
      </c>
      <c r="BR697" s="36">
        <v>0</v>
      </c>
      <c r="BS697" s="36">
        <v>0</v>
      </c>
      <c r="BT697" s="36">
        <v>0</v>
      </c>
      <c r="BU697" s="36">
        <v>0</v>
      </c>
      <c r="BV697" s="36">
        <v>0</v>
      </c>
      <c r="BW697" s="36">
        <v>0</v>
      </c>
      <c r="BX697" s="36">
        <v>0</v>
      </c>
      <c r="BY697" s="36">
        <v>0</v>
      </c>
      <c r="BZ697" s="36">
        <v>22684</v>
      </c>
      <c r="CA697" s="36">
        <v>672</v>
      </c>
      <c r="CB697" s="36">
        <v>0</v>
      </c>
      <c r="CC697" s="36">
        <v>0</v>
      </c>
      <c r="CD697" s="36">
        <v>322600</v>
      </c>
      <c r="CE697" s="36">
        <v>383895</v>
      </c>
      <c r="CF697" s="36">
        <v>0</v>
      </c>
      <c r="CG697" s="36">
        <v>61294</v>
      </c>
      <c r="CH697" s="36">
        <v>0</v>
      </c>
      <c r="CI697" s="36">
        <v>0</v>
      </c>
      <c r="CJ697" s="36">
        <v>0</v>
      </c>
      <c r="CK697" s="36">
        <v>0</v>
      </c>
      <c r="CL697" s="36">
        <v>61294</v>
      </c>
      <c r="CM697" s="36">
        <v>-383895</v>
      </c>
      <c r="CN697" s="36">
        <v>0</v>
      </c>
      <c r="CO697" s="36">
        <v>0</v>
      </c>
      <c r="CP697" s="36">
        <v>0</v>
      </c>
      <c r="CQ697" s="36">
        <v>0</v>
      </c>
      <c r="CR697" s="36">
        <v>0</v>
      </c>
      <c r="CS697" s="36">
        <v>0</v>
      </c>
      <c r="CT697" s="36">
        <v>0</v>
      </c>
      <c r="CU697" s="36">
        <v>0</v>
      </c>
      <c r="CV697" s="36">
        <v>0</v>
      </c>
      <c r="CW697" s="36">
        <v>0</v>
      </c>
      <c r="CX697" s="36">
        <v>0</v>
      </c>
      <c r="CY697" s="36">
        <v>0</v>
      </c>
      <c r="CZ697" s="36">
        <v>0</v>
      </c>
      <c r="DA697" s="36">
        <v>0</v>
      </c>
      <c r="DB697" s="36">
        <v>0</v>
      </c>
      <c r="DC697" s="36">
        <v>0</v>
      </c>
      <c r="DD697" s="36">
        <v>0</v>
      </c>
      <c r="DE697" s="36">
        <v>-383895</v>
      </c>
      <c r="DF697" s="36">
        <v>0</v>
      </c>
      <c r="DG697" s="36">
        <v>0</v>
      </c>
      <c r="DH697" s="36">
        <v>0</v>
      </c>
      <c r="DI697" s="36">
        <v>0</v>
      </c>
      <c r="DJ697" s="36">
        <v>0</v>
      </c>
      <c r="DK697" s="36">
        <v>0</v>
      </c>
      <c r="DL697" s="36">
        <v>0</v>
      </c>
      <c r="DM697" s="36">
        <v>0</v>
      </c>
      <c r="DN697" s="36">
        <v>0</v>
      </c>
      <c r="DO697" s="36">
        <v>0</v>
      </c>
      <c r="DP697" s="36">
        <v>0</v>
      </c>
      <c r="DQ697" s="36">
        <v>0</v>
      </c>
      <c r="DR697" s="36">
        <v>0</v>
      </c>
      <c r="DS697" s="36">
        <v>0</v>
      </c>
      <c r="DT697" s="36">
        <v>0</v>
      </c>
      <c r="DU697" s="36">
        <v>0</v>
      </c>
      <c r="DV697" s="36">
        <v>0</v>
      </c>
      <c r="DW697" s="36">
        <v>0</v>
      </c>
      <c r="DX697" s="36">
        <v>0</v>
      </c>
      <c r="DY697" s="36">
        <v>0</v>
      </c>
      <c r="DZ697" s="36">
        <v>0</v>
      </c>
      <c r="EA697" s="36">
        <v>0</v>
      </c>
      <c r="EB697" s="36">
        <v>0</v>
      </c>
      <c r="EC697" s="36">
        <v>0</v>
      </c>
      <c r="ED697" s="36">
        <v>0</v>
      </c>
      <c r="EE697" s="36">
        <v>0</v>
      </c>
      <c r="EF697" s="36">
        <v>0</v>
      </c>
      <c r="EG697" s="36">
        <v>0</v>
      </c>
      <c r="EH697" s="36">
        <v>0</v>
      </c>
      <c r="EI697" s="36">
        <v>0</v>
      </c>
      <c r="EJ697" s="36">
        <v>0</v>
      </c>
      <c r="EK697" s="36">
        <v>0</v>
      </c>
      <c r="EL697" s="36">
        <v>0</v>
      </c>
      <c r="EM697" s="36">
        <v>0</v>
      </c>
      <c r="EN697" s="36">
        <v>0</v>
      </c>
      <c r="EO697" s="36">
        <v>0</v>
      </c>
      <c r="EP697" s="36">
        <v>0</v>
      </c>
      <c r="EQ697" s="36">
        <v>0</v>
      </c>
      <c r="ER697" s="36">
        <v>0</v>
      </c>
      <c r="ES697" s="36">
        <v>0</v>
      </c>
      <c r="ET697" s="36">
        <v>0</v>
      </c>
      <c r="EU697" s="36">
        <v>0</v>
      </c>
      <c r="EV697" s="36">
        <v>0</v>
      </c>
      <c r="EW697" s="36">
        <v>0</v>
      </c>
      <c r="EX697" s="36">
        <v>0</v>
      </c>
      <c r="EY697" s="36">
        <v>0</v>
      </c>
      <c r="EZ697" s="36">
        <v>0</v>
      </c>
      <c r="FA697" s="36">
        <v>0</v>
      </c>
      <c r="FB697" s="36">
        <v>0</v>
      </c>
      <c r="FC697" s="36">
        <v>0</v>
      </c>
      <c r="FD697" s="36">
        <v>0</v>
      </c>
      <c r="FE697" s="36">
        <v>0</v>
      </c>
      <c r="FF697" s="36">
        <v>0</v>
      </c>
      <c r="FG697" s="36">
        <v>0</v>
      </c>
      <c r="FH697" s="36">
        <v>0</v>
      </c>
      <c r="FI697" s="36">
        <v>0</v>
      </c>
      <c r="FJ697" s="36">
        <v>0</v>
      </c>
      <c r="FK697" s="36">
        <v>0</v>
      </c>
      <c r="FL697" s="36">
        <v>0</v>
      </c>
      <c r="FM697" s="36">
        <v>0</v>
      </c>
      <c r="FN697" s="36">
        <v>0</v>
      </c>
      <c r="FO697" s="36">
        <v>0</v>
      </c>
      <c r="FP697" s="36">
        <v>0</v>
      </c>
      <c r="FQ697" s="36">
        <v>61294</v>
      </c>
      <c r="FR697" s="36">
        <v>-1</v>
      </c>
      <c r="FS697" s="37"/>
      <c r="FT697" s="39">
        <f t="shared" si="349"/>
        <v>120874</v>
      </c>
      <c r="FU697" s="39">
        <f t="shared" si="350"/>
        <v>1050</v>
      </c>
      <c r="FV697" s="39">
        <f t="shared" si="351"/>
        <v>0</v>
      </c>
      <c r="FW697" s="39">
        <f t="shared" si="352"/>
        <v>174521</v>
      </c>
      <c r="FX697" s="39">
        <f t="shared" si="353"/>
        <v>0</v>
      </c>
      <c r="FY697" s="39">
        <f t="shared" si="354"/>
        <v>2036</v>
      </c>
      <c r="FZ697" s="39">
        <f t="shared" si="355"/>
        <v>0</v>
      </c>
      <c r="GA697" s="39">
        <f t="shared" si="356"/>
        <v>86222</v>
      </c>
      <c r="GB697" s="39">
        <f t="shared" si="357"/>
        <v>14593</v>
      </c>
      <c r="GC697" s="39">
        <f t="shared" si="358"/>
        <v>5507</v>
      </c>
      <c r="GD697" s="39">
        <f t="shared" si="359"/>
        <v>0</v>
      </c>
      <c r="GE697" s="39">
        <f t="shared" si="360"/>
        <v>0</v>
      </c>
      <c r="GF697" s="39">
        <f t="shared" si="347"/>
        <v>-101828.57142857143</v>
      </c>
      <c r="GG697" s="39"/>
      <c r="GH697" s="39">
        <f t="shared" si="361"/>
        <v>0</v>
      </c>
      <c r="GI697" s="39">
        <f t="shared" si="362"/>
        <v>0</v>
      </c>
      <c r="GJ697" s="39">
        <f t="shared" si="348"/>
        <v>302974.42857142858</v>
      </c>
      <c r="GK697" s="39"/>
      <c r="GL697" s="39"/>
      <c r="GM697" s="39"/>
      <c r="GN697" s="39">
        <f t="shared" si="346"/>
        <v>0</v>
      </c>
      <c r="GO697" s="40">
        <f t="shared" si="364"/>
        <v>57565</v>
      </c>
      <c r="GP697" s="40">
        <f t="shared" si="365"/>
        <v>360539.42857142858</v>
      </c>
      <c r="GQ697" s="40">
        <f t="shared" si="366"/>
        <v>360539.42857142858</v>
      </c>
      <c r="GR697" s="39" t="str">
        <f>IFERROR(VLOOKUP(CONCATENATE(C697,R697,S697),'Clientes Afectados'!$L$4:$M$249,2,0),"NO")</f>
        <v>NO</v>
      </c>
      <c r="GS697" s="64">
        <f t="shared" si="345"/>
        <v>90</v>
      </c>
      <c r="GT697" s="39" t="e">
        <f>+IF(GS697&gt;#REF!,"SI","NO")</f>
        <v>#REF!</v>
      </c>
    </row>
    <row r="698" spans="1:202" x14ac:dyDescent="0.25">
      <c r="A698" s="35">
        <v>42552</v>
      </c>
      <c r="B698" s="36">
        <v>1594986</v>
      </c>
      <c r="C698" s="36">
        <v>533111</v>
      </c>
      <c r="D698" s="36">
        <v>533111</v>
      </c>
      <c r="E698" s="37" t="s">
        <v>257</v>
      </c>
      <c r="F698" s="37" t="s">
        <v>258</v>
      </c>
      <c r="G698" s="37" t="s">
        <v>259</v>
      </c>
      <c r="H698" s="85" t="s">
        <v>231</v>
      </c>
      <c r="I698" s="37" t="s">
        <v>244</v>
      </c>
      <c r="J698" s="37" t="s">
        <v>233</v>
      </c>
      <c r="K698" s="37" t="s">
        <v>234</v>
      </c>
      <c r="L698" s="37" t="s">
        <v>235</v>
      </c>
      <c r="M698" s="37" t="s">
        <v>252</v>
      </c>
      <c r="N698" s="37" t="s">
        <v>253</v>
      </c>
      <c r="O698" s="37" t="s">
        <v>253</v>
      </c>
      <c r="P698" s="37" t="s">
        <v>239</v>
      </c>
      <c r="Q698" s="37" t="s">
        <v>240</v>
      </c>
      <c r="R698" s="38">
        <v>42527</v>
      </c>
      <c r="S698" s="38">
        <v>42556</v>
      </c>
      <c r="T698" s="38">
        <v>42558</v>
      </c>
      <c r="U698" s="36">
        <v>178832195</v>
      </c>
      <c r="V698" s="36">
        <v>55788</v>
      </c>
      <c r="W698" s="36">
        <v>0</v>
      </c>
      <c r="X698" s="36">
        <v>14609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119</v>
      </c>
      <c r="AE698" s="36">
        <v>180</v>
      </c>
      <c r="AF698" s="36">
        <v>118</v>
      </c>
      <c r="AG698" s="36">
        <v>118</v>
      </c>
      <c r="AH698" s="36">
        <v>118777</v>
      </c>
      <c r="AI698" s="36">
        <v>1250</v>
      </c>
      <c r="AJ698" s="36">
        <v>0</v>
      </c>
      <c r="AK698" s="36">
        <v>4154191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0</v>
      </c>
      <c r="AS698" s="36">
        <v>0</v>
      </c>
      <c r="AT698" s="36">
        <v>48463</v>
      </c>
      <c r="AU698" s="36">
        <v>0</v>
      </c>
      <c r="AV698" s="36">
        <v>0</v>
      </c>
      <c r="AW698" s="36">
        <v>0</v>
      </c>
      <c r="AX698" s="36">
        <v>0</v>
      </c>
      <c r="AY698" s="36">
        <v>111026</v>
      </c>
      <c r="AZ698" s="36">
        <v>682909</v>
      </c>
      <c r="BA698" s="36">
        <v>0</v>
      </c>
      <c r="BB698" s="36">
        <v>0</v>
      </c>
      <c r="BC698" s="36">
        <v>0</v>
      </c>
      <c r="BD698" s="36">
        <v>0</v>
      </c>
      <c r="BE698" s="36">
        <v>0</v>
      </c>
      <c r="BF698" s="36">
        <v>0</v>
      </c>
      <c r="BG698" s="36">
        <v>0</v>
      </c>
      <c r="BH698" s="36">
        <v>0</v>
      </c>
      <c r="BI698" s="36">
        <v>0</v>
      </c>
      <c r="BJ698" s="36">
        <v>0</v>
      </c>
      <c r="BK698" s="36">
        <v>0</v>
      </c>
      <c r="BL698" s="36">
        <v>0</v>
      </c>
      <c r="BM698" s="36">
        <v>0</v>
      </c>
      <c r="BN698" s="36">
        <v>0</v>
      </c>
      <c r="BO698" s="36">
        <v>0</v>
      </c>
      <c r="BP698" s="36">
        <v>0</v>
      </c>
      <c r="BQ698" s="36">
        <v>0</v>
      </c>
      <c r="BR698" s="36">
        <v>0</v>
      </c>
      <c r="BS698" s="36">
        <v>0</v>
      </c>
      <c r="BT698" s="36">
        <v>0</v>
      </c>
      <c r="BU698" s="36">
        <v>0</v>
      </c>
      <c r="BV698" s="36">
        <v>0</v>
      </c>
      <c r="BW698" s="36">
        <v>0</v>
      </c>
      <c r="BX698" s="36">
        <v>0</v>
      </c>
      <c r="BY698" s="36">
        <v>0</v>
      </c>
      <c r="BZ698" s="36">
        <v>487993</v>
      </c>
      <c r="CA698" s="36">
        <v>14509</v>
      </c>
      <c r="CB698" s="36">
        <v>0</v>
      </c>
      <c r="CC698" s="36">
        <v>0</v>
      </c>
      <c r="CD698" s="36">
        <v>4721947</v>
      </c>
      <c r="CE698" s="36">
        <v>5619117</v>
      </c>
      <c r="CF698" s="36">
        <v>0</v>
      </c>
      <c r="CG698" s="36">
        <v>897170</v>
      </c>
      <c r="CH698" s="36">
        <v>0</v>
      </c>
      <c r="CI698" s="36">
        <v>0</v>
      </c>
      <c r="CJ698" s="36">
        <v>0</v>
      </c>
      <c r="CK698" s="36">
        <v>0</v>
      </c>
      <c r="CL698" s="36">
        <v>897170</v>
      </c>
      <c r="CM698" s="36">
        <v>-5619117</v>
      </c>
      <c r="CN698" s="36">
        <v>0</v>
      </c>
      <c r="CO698" s="36">
        <v>0</v>
      </c>
      <c r="CP698" s="36">
        <v>0</v>
      </c>
      <c r="CQ698" s="36">
        <v>0</v>
      </c>
      <c r="CR698" s="36">
        <v>0</v>
      </c>
      <c r="CS698" s="36">
        <v>0</v>
      </c>
      <c r="CT698" s="36">
        <v>0</v>
      </c>
      <c r="CU698" s="36">
        <v>0</v>
      </c>
      <c r="CV698" s="36">
        <v>0</v>
      </c>
      <c r="CW698" s="36">
        <v>0</v>
      </c>
      <c r="CX698" s="36">
        <v>0</v>
      </c>
      <c r="CY698" s="36">
        <v>0</v>
      </c>
      <c r="CZ698" s="36">
        <v>0</v>
      </c>
      <c r="DA698" s="36">
        <v>0</v>
      </c>
      <c r="DB698" s="36">
        <v>0</v>
      </c>
      <c r="DC698" s="36">
        <v>0</v>
      </c>
      <c r="DD698" s="36">
        <v>0</v>
      </c>
      <c r="DE698" s="36">
        <v>-5619117</v>
      </c>
      <c r="DF698" s="36">
        <v>0</v>
      </c>
      <c r="DG698" s="36">
        <v>0</v>
      </c>
      <c r="DH698" s="36">
        <v>0</v>
      </c>
      <c r="DI698" s="36">
        <v>0</v>
      </c>
      <c r="DJ698" s="36">
        <v>0</v>
      </c>
      <c r="DK698" s="36">
        <v>0</v>
      </c>
      <c r="DL698" s="36">
        <v>0</v>
      </c>
      <c r="DM698" s="36">
        <v>0</v>
      </c>
      <c r="DN698" s="36">
        <v>0</v>
      </c>
      <c r="DO698" s="36">
        <v>0</v>
      </c>
      <c r="DP698" s="36">
        <v>0</v>
      </c>
      <c r="DQ698" s="36">
        <v>0</v>
      </c>
      <c r="DR698" s="36">
        <v>0</v>
      </c>
      <c r="DS698" s="36">
        <v>0</v>
      </c>
      <c r="DT698" s="36">
        <v>0</v>
      </c>
      <c r="DU698" s="36">
        <v>0</v>
      </c>
      <c r="DV698" s="36">
        <v>0</v>
      </c>
      <c r="DW698" s="36">
        <v>0</v>
      </c>
      <c r="DX698" s="36">
        <v>0</v>
      </c>
      <c r="DY698" s="36">
        <v>0</v>
      </c>
      <c r="DZ698" s="36">
        <v>0</v>
      </c>
      <c r="EA698" s="36">
        <v>0</v>
      </c>
      <c r="EB698" s="36">
        <v>0</v>
      </c>
      <c r="EC698" s="36">
        <v>0</v>
      </c>
      <c r="ED698" s="36">
        <v>0</v>
      </c>
      <c r="EE698" s="36">
        <v>0</v>
      </c>
      <c r="EF698" s="36">
        <v>0</v>
      </c>
      <c r="EG698" s="36">
        <v>0</v>
      </c>
      <c r="EH698" s="36">
        <v>0</v>
      </c>
      <c r="EI698" s="36">
        <v>0</v>
      </c>
      <c r="EJ698" s="36">
        <v>0</v>
      </c>
      <c r="EK698" s="36">
        <v>0</v>
      </c>
      <c r="EL698" s="36">
        <v>0</v>
      </c>
      <c r="EM698" s="36">
        <v>0</v>
      </c>
      <c r="EN698" s="36">
        <v>0</v>
      </c>
      <c r="EO698" s="36">
        <v>0</v>
      </c>
      <c r="EP698" s="36">
        <v>0</v>
      </c>
      <c r="EQ698" s="36">
        <v>0</v>
      </c>
      <c r="ER698" s="36">
        <v>0</v>
      </c>
      <c r="ES698" s="36">
        <v>0</v>
      </c>
      <c r="ET698" s="36">
        <v>0</v>
      </c>
      <c r="EU698" s="36">
        <v>0</v>
      </c>
      <c r="EV698" s="36">
        <v>0</v>
      </c>
      <c r="EW698" s="36">
        <v>0</v>
      </c>
      <c r="EX698" s="36">
        <v>0</v>
      </c>
      <c r="EY698" s="36">
        <v>0</v>
      </c>
      <c r="EZ698" s="36">
        <v>0</v>
      </c>
      <c r="FA698" s="36">
        <v>0</v>
      </c>
      <c r="FB698" s="36">
        <v>0</v>
      </c>
      <c r="FC698" s="36">
        <v>0</v>
      </c>
      <c r="FD698" s="36">
        <v>0</v>
      </c>
      <c r="FE698" s="36">
        <v>0</v>
      </c>
      <c r="FF698" s="36">
        <v>0</v>
      </c>
      <c r="FG698" s="36">
        <v>0</v>
      </c>
      <c r="FH698" s="36">
        <v>0</v>
      </c>
      <c r="FI698" s="36">
        <v>0</v>
      </c>
      <c r="FJ698" s="36">
        <v>0</v>
      </c>
      <c r="FK698" s="36">
        <v>0</v>
      </c>
      <c r="FL698" s="36">
        <v>0</v>
      </c>
      <c r="FM698" s="36">
        <v>0</v>
      </c>
      <c r="FN698" s="36">
        <v>0</v>
      </c>
      <c r="FO698" s="36">
        <v>0</v>
      </c>
      <c r="FP698" s="36">
        <v>0</v>
      </c>
      <c r="FQ698" s="36">
        <v>897170</v>
      </c>
      <c r="FR698" s="36">
        <v>0</v>
      </c>
      <c r="FS698" s="37"/>
      <c r="FT698" s="39">
        <f t="shared" si="349"/>
        <v>99813</v>
      </c>
      <c r="FU698" s="39">
        <f t="shared" si="350"/>
        <v>1050</v>
      </c>
      <c r="FV698" s="39">
        <f t="shared" si="351"/>
        <v>0</v>
      </c>
      <c r="FW698" s="39">
        <f t="shared" si="352"/>
        <v>3490917</v>
      </c>
      <c r="FX698" s="39">
        <f t="shared" si="353"/>
        <v>0</v>
      </c>
      <c r="FY698" s="39">
        <f t="shared" si="354"/>
        <v>40725</v>
      </c>
      <c r="FZ698" s="39">
        <f t="shared" si="355"/>
        <v>0</v>
      </c>
      <c r="GA698" s="39">
        <f t="shared" si="356"/>
        <v>93299</v>
      </c>
      <c r="GB698" s="39">
        <f t="shared" si="357"/>
        <v>573873</v>
      </c>
      <c r="GC698" s="39">
        <f t="shared" si="358"/>
        <v>0</v>
      </c>
      <c r="GD698" s="39">
        <f t="shared" si="359"/>
        <v>0</v>
      </c>
      <c r="GE698" s="39">
        <f t="shared" si="360"/>
        <v>0</v>
      </c>
      <c r="GF698" s="39">
        <f t="shared" si="347"/>
        <v>0</v>
      </c>
      <c r="GG698" s="39"/>
      <c r="GH698" s="39">
        <f t="shared" si="361"/>
        <v>0</v>
      </c>
      <c r="GI698" s="39">
        <f t="shared" si="362"/>
        <v>0</v>
      </c>
      <c r="GJ698" s="39">
        <f t="shared" si="348"/>
        <v>4299677</v>
      </c>
      <c r="GK698" s="39"/>
      <c r="GL698" s="39">
        <f t="shared" si="363"/>
        <v>0</v>
      </c>
      <c r="GM698" s="39"/>
      <c r="GN698" s="39">
        <f t="shared" si="346"/>
        <v>0</v>
      </c>
      <c r="GO698" s="40">
        <f t="shared" si="364"/>
        <v>816939</v>
      </c>
      <c r="GP698" s="40">
        <f t="shared" si="365"/>
        <v>5116616</v>
      </c>
      <c r="GQ698" s="40">
        <f t="shared" si="366"/>
        <v>5116616</v>
      </c>
      <c r="GR698" s="39" t="str">
        <f>IFERROR(VLOOKUP(CONCATENATE(C698,R698,S698),'Clientes Afectados'!$L$4:$M$249,2,0),"NO")</f>
        <v>NO</v>
      </c>
      <c r="GS698" s="64">
        <f t="shared" si="345"/>
        <v>29</v>
      </c>
      <c r="GT698" s="39" t="e">
        <f>+IF(GS698&gt;#REF!,"SI","NO")</f>
        <v>#REF!</v>
      </c>
    </row>
    <row r="699" spans="1:202" x14ac:dyDescent="0.25">
      <c r="A699" s="35">
        <v>42552</v>
      </c>
      <c r="B699" s="36">
        <v>1594986</v>
      </c>
      <c r="C699" s="36">
        <v>574634</v>
      </c>
      <c r="D699" s="36">
        <v>574634</v>
      </c>
      <c r="E699" s="37" t="s">
        <v>347</v>
      </c>
      <c r="F699" s="37" t="s">
        <v>229</v>
      </c>
      <c r="G699" s="37" t="s">
        <v>322</v>
      </c>
      <c r="H699" s="85" t="s">
        <v>231</v>
      </c>
      <c r="I699" s="37" t="s">
        <v>310</v>
      </c>
      <c r="J699" s="37" t="s">
        <v>233</v>
      </c>
      <c r="K699" s="37" t="s">
        <v>234</v>
      </c>
      <c r="L699" s="37" t="s">
        <v>235</v>
      </c>
      <c r="M699" s="37" t="s">
        <v>323</v>
      </c>
      <c r="N699" s="37" t="s">
        <v>324</v>
      </c>
      <c r="O699" s="37" t="s">
        <v>324</v>
      </c>
      <c r="P699" s="37" t="s">
        <v>239</v>
      </c>
      <c r="Q699" s="37" t="s">
        <v>240</v>
      </c>
      <c r="R699" s="38">
        <v>42527</v>
      </c>
      <c r="S699" s="38">
        <v>42556</v>
      </c>
      <c r="T699" s="38">
        <v>42558</v>
      </c>
      <c r="U699" s="36">
        <v>178832195</v>
      </c>
      <c r="V699" s="36">
        <v>65129</v>
      </c>
      <c r="W699" s="36">
        <v>0</v>
      </c>
      <c r="X699" s="36">
        <v>9367</v>
      </c>
      <c r="Y699" s="36">
        <v>0</v>
      </c>
      <c r="Z699" s="36">
        <v>0</v>
      </c>
      <c r="AA699" s="36">
        <v>0</v>
      </c>
      <c r="AB699" s="36">
        <v>0</v>
      </c>
      <c r="AC699" s="36">
        <v>0</v>
      </c>
      <c r="AD699" s="36">
        <v>216</v>
      </c>
      <c r="AE699" s="36">
        <v>216</v>
      </c>
      <c r="AF699" s="36">
        <v>125</v>
      </c>
      <c r="AG699" s="36">
        <v>125</v>
      </c>
      <c r="AH699" s="36">
        <v>118777</v>
      </c>
      <c r="AI699" s="36">
        <v>1250</v>
      </c>
      <c r="AJ699" s="36">
        <v>0</v>
      </c>
      <c r="AK699" s="36">
        <v>4849759</v>
      </c>
      <c r="AL699" s="36">
        <v>0</v>
      </c>
      <c r="AM699" s="36">
        <v>0</v>
      </c>
      <c r="AN699" s="36">
        <v>0</v>
      </c>
      <c r="AO699" s="36">
        <v>0</v>
      </c>
      <c r="AP699" s="36">
        <v>0</v>
      </c>
      <c r="AQ699" s="36">
        <v>0</v>
      </c>
      <c r="AR699" s="36">
        <v>0</v>
      </c>
      <c r="AS699" s="36">
        <v>0</v>
      </c>
      <c r="AT699" s="36">
        <v>56577</v>
      </c>
      <c r="AU699" s="36">
        <v>0</v>
      </c>
      <c r="AV699" s="36">
        <v>0</v>
      </c>
      <c r="AW699" s="36">
        <v>0</v>
      </c>
      <c r="AX699" s="36">
        <v>0</v>
      </c>
      <c r="AY699" s="36">
        <v>133169</v>
      </c>
      <c r="AZ699" s="36">
        <v>723420</v>
      </c>
      <c r="BA699" s="36">
        <v>0</v>
      </c>
      <c r="BB699" s="36">
        <v>0</v>
      </c>
      <c r="BC699" s="36">
        <v>0</v>
      </c>
      <c r="BD699" s="36">
        <v>0</v>
      </c>
      <c r="BE699" s="36">
        <v>0</v>
      </c>
      <c r="BF699" s="36">
        <v>0</v>
      </c>
      <c r="BG699" s="36">
        <v>0</v>
      </c>
      <c r="BH699" s="36">
        <v>0</v>
      </c>
      <c r="BI699" s="36">
        <v>0</v>
      </c>
      <c r="BJ699" s="36">
        <v>0</v>
      </c>
      <c r="BK699" s="36">
        <v>0</v>
      </c>
      <c r="BL699" s="36">
        <v>0</v>
      </c>
      <c r="BM699" s="36">
        <v>0</v>
      </c>
      <c r="BN699" s="36">
        <v>0</v>
      </c>
      <c r="BO699" s="36">
        <v>0</v>
      </c>
      <c r="BP699" s="36">
        <v>0</v>
      </c>
      <c r="BQ699" s="36">
        <v>0</v>
      </c>
      <c r="BR699" s="36">
        <v>0</v>
      </c>
      <c r="BS699" s="36">
        <v>0</v>
      </c>
      <c r="BT699" s="36">
        <v>0</v>
      </c>
      <c r="BU699" s="36">
        <v>0</v>
      </c>
      <c r="BV699" s="36">
        <v>0</v>
      </c>
      <c r="BW699" s="36">
        <v>0</v>
      </c>
      <c r="BX699" s="36">
        <v>0</v>
      </c>
      <c r="BY699" s="36">
        <v>0</v>
      </c>
      <c r="BZ699" s="36">
        <v>703088</v>
      </c>
      <c r="CA699" s="36">
        <v>21267</v>
      </c>
      <c r="CB699" s="36">
        <v>0</v>
      </c>
      <c r="CC699" s="36">
        <v>0</v>
      </c>
      <c r="CD699" s="36">
        <v>5552360</v>
      </c>
      <c r="CE699" s="36">
        <v>6607309</v>
      </c>
      <c r="CF699" s="36">
        <v>0</v>
      </c>
      <c r="CG699" s="36">
        <v>1054948</v>
      </c>
      <c r="CH699" s="36">
        <v>0</v>
      </c>
      <c r="CI699" s="36">
        <v>0</v>
      </c>
      <c r="CJ699" s="36">
        <v>0</v>
      </c>
      <c r="CK699" s="36">
        <v>0</v>
      </c>
      <c r="CL699" s="36">
        <v>1054948</v>
      </c>
      <c r="CM699" s="36">
        <v>-6607309</v>
      </c>
      <c r="CN699" s="36">
        <v>0</v>
      </c>
      <c r="CO699" s="36">
        <v>0</v>
      </c>
      <c r="CP699" s="36">
        <v>0</v>
      </c>
      <c r="CQ699" s="36">
        <v>0</v>
      </c>
      <c r="CR699" s="36">
        <v>0</v>
      </c>
      <c r="CS699" s="36">
        <v>0</v>
      </c>
      <c r="CT699" s="36">
        <v>0</v>
      </c>
      <c r="CU699" s="36">
        <v>0</v>
      </c>
      <c r="CV699" s="36">
        <v>0</v>
      </c>
      <c r="CW699" s="36">
        <v>0</v>
      </c>
      <c r="CX699" s="36">
        <v>0</v>
      </c>
      <c r="CY699" s="36">
        <v>0</v>
      </c>
      <c r="CZ699" s="36">
        <v>0</v>
      </c>
      <c r="DA699" s="36">
        <v>0</v>
      </c>
      <c r="DB699" s="36">
        <v>0</v>
      </c>
      <c r="DC699" s="36">
        <v>0</v>
      </c>
      <c r="DD699" s="36">
        <v>0</v>
      </c>
      <c r="DE699" s="36">
        <v>-6607309</v>
      </c>
      <c r="DF699" s="36">
        <v>0</v>
      </c>
      <c r="DG699" s="36">
        <v>0</v>
      </c>
      <c r="DH699" s="36">
        <v>0</v>
      </c>
      <c r="DI699" s="36">
        <v>0</v>
      </c>
      <c r="DJ699" s="36">
        <v>0</v>
      </c>
      <c r="DK699" s="36">
        <v>0</v>
      </c>
      <c r="DL699" s="36">
        <v>0</v>
      </c>
      <c r="DM699" s="36">
        <v>0</v>
      </c>
      <c r="DN699" s="36">
        <v>0</v>
      </c>
      <c r="DO699" s="36">
        <v>0</v>
      </c>
      <c r="DP699" s="36">
        <v>0</v>
      </c>
      <c r="DQ699" s="36">
        <v>0</v>
      </c>
      <c r="DR699" s="36">
        <v>0</v>
      </c>
      <c r="DS699" s="36">
        <v>0</v>
      </c>
      <c r="DT699" s="36">
        <v>0</v>
      </c>
      <c r="DU699" s="36">
        <v>0</v>
      </c>
      <c r="DV699" s="36">
        <v>0</v>
      </c>
      <c r="DW699" s="36">
        <v>0</v>
      </c>
      <c r="DX699" s="36">
        <v>0</v>
      </c>
      <c r="DY699" s="36">
        <v>0</v>
      </c>
      <c r="DZ699" s="36">
        <v>0</v>
      </c>
      <c r="EA699" s="36">
        <v>0</v>
      </c>
      <c r="EB699" s="36">
        <v>0</v>
      </c>
      <c r="EC699" s="36">
        <v>0</v>
      </c>
      <c r="ED699" s="36">
        <v>0</v>
      </c>
      <c r="EE699" s="36">
        <v>0</v>
      </c>
      <c r="EF699" s="36">
        <v>0</v>
      </c>
      <c r="EG699" s="36">
        <v>0</v>
      </c>
      <c r="EH699" s="36">
        <v>0</v>
      </c>
      <c r="EI699" s="36">
        <v>0</v>
      </c>
      <c r="EJ699" s="36">
        <v>0</v>
      </c>
      <c r="EK699" s="36">
        <v>0</v>
      </c>
      <c r="EL699" s="36">
        <v>0</v>
      </c>
      <c r="EM699" s="36">
        <v>0</v>
      </c>
      <c r="EN699" s="36">
        <v>0</v>
      </c>
      <c r="EO699" s="36">
        <v>0</v>
      </c>
      <c r="EP699" s="36">
        <v>0</v>
      </c>
      <c r="EQ699" s="36">
        <v>0</v>
      </c>
      <c r="ER699" s="36">
        <v>0</v>
      </c>
      <c r="ES699" s="36">
        <v>0</v>
      </c>
      <c r="ET699" s="36">
        <v>0</v>
      </c>
      <c r="EU699" s="36">
        <v>0</v>
      </c>
      <c r="EV699" s="36">
        <v>0</v>
      </c>
      <c r="EW699" s="36">
        <v>0</v>
      </c>
      <c r="EX699" s="36">
        <v>0</v>
      </c>
      <c r="EY699" s="36">
        <v>0</v>
      </c>
      <c r="EZ699" s="36">
        <v>0</v>
      </c>
      <c r="FA699" s="36">
        <v>0</v>
      </c>
      <c r="FB699" s="36">
        <v>0</v>
      </c>
      <c r="FC699" s="36">
        <v>0</v>
      </c>
      <c r="FD699" s="36">
        <v>0</v>
      </c>
      <c r="FE699" s="36">
        <v>0</v>
      </c>
      <c r="FF699" s="36">
        <v>0</v>
      </c>
      <c r="FG699" s="36">
        <v>0</v>
      </c>
      <c r="FH699" s="36">
        <v>0</v>
      </c>
      <c r="FI699" s="36">
        <v>0</v>
      </c>
      <c r="FJ699" s="36">
        <v>0</v>
      </c>
      <c r="FK699" s="36">
        <v>0</v>
      </c>
      <c r="FL699" s="36">
        <v>0</v>
      </c>
      <c r="FM699" s="36">
        <v>0</v>
      </c>
      <c r="FN699" s="36">
        <v>0</v>
      </c>
      <c r="FO699" s="36">
        <v>0</v>
      </c>
      <c r="FP699" s="36">
        <v>0</v>
      </c>
      <c r="FQ699" s="36">
        <v>1054948</v>
      </c>
      <c r="FR699" s="36">
        <v>-1</v>
      </c>
      <c r="FS699" s="37"/>
      <c r="FT699" s="39">
        <f t="shared" si="349"/>
        <v>99813</v>
      </c>
      <c r="FU699" s="39">
        <f t="shared" si="350"/>
        <v>1050</v>
      </c>
      <c r="FV699" s="39">
        <f t="shared" si="351"/>
        <v>0</v>
      </c>
      <c r="FW699" s="39">
        <f t="shared" si="352"/>
        <v>4075428</v>
      </c>
      <c r="FX699" s="39">
        <f t="shared" si="353"/>
        <v>0</v>
      </c>
      <c r="FY699" s="39">
        <f t="shared" si="354"/>
        <v>47544</v>
      </c>
      <c r="FZ699" s="39">
        <f t="shared" si="355"/>
        <v>0</v>
      </c>
      <c r="GA699" s="39">
        <f t="shared" si="356"/>
        <v>111907</v>
      </c>
      <c r="GB699" s="39">
        <f t="shared" si="357"/>
        <v>607916</v>
      </c>
      <c r="GC699" s="39">
        <f t="shared" si="358"/>
        <v>0</v>
      </c>
      <c r="GD699" s="39">
        <f t="shared" si="359"/>
        <v>0</v>
      </c>
      <c r="GE699" s="39">
        <f t="shared" si="360"/>
        <v>0</v>
      </c>
      <c r="GF699" s="39">
        <f t="shared" si="347"/>
        <v>0</v>
      </c>
      <c r="GG699" s="39"/>
      <c r="GH699" s="39">
        <f t="shared" si="361"/>
        <v>0</v>
      </c>
      <c r="GI699" s="39">
        <f t="shared" si="362"/>
        <v>0</v>
      </c>
      <c r="GJ699" s="39">
        <f t="shared" si="348"/>
        <v>4943658</v>
      </c>
      <c r="GK699" s="39"/>
      <c r="GL699" s="39">
        <f t="shared" si="363"/>
        <v>0</v>
      </c>
      <c r="GM699" s="39"/>
      <c r="GN699" s="39">
        <f t="shared" si="346"/>
        <v>0</v>
      </c>
      <c r="GO699" s="40">
        <f t="shared" si="364"/>
        <v>939295</v>
      </c>
      <c r="GP699" s="40">
        <f t="shared" si="365"/>
        <v>5882953</v>
      </c>
      <c r="GQ699" s="40">
        <f t="shared" si="366"/>
        <v>5882953</v>
      </c>
      <c r="GR699" s="39" t="str">
        <f>IFERROR(VLOOKUP(CONCATENATE(C699,R699,S699),'Clientes Afectados'!$L$4:$M$249,2,0),"NO")</f>
        <v>NO</v>
      </c>
      <c r="GS699" s="64">
        <f t="shared" si="345"/>
        <v>29</v>
      </c>
      <c r="GT699" s="39" t="e">
        <f>+IF(GS699&gt;#REF!,"SI","NO")</f>
        <v>#REF!</v>
      </c>
    </row>
    <row r="700" spans="1:202" x14ac:dyDescent="0.25">
      <c r="A700" s="35">
        <v>42552</v>
      </c>
      <c r="B700" s="36">
        <v>1594986</v>
      </c>
      <c r="C700" s="36">
        <v>916308</v>
      </c>
      <c r="D700" s="36">
        <v>916308</v>
      </c>
      <c r="E700" s="37" t="s">
        <v>260</v>
      </c>
      <c r="F700" s="37" t="s">
        <v>229</v>
      </c>
      <c r="G700" s="37" t="s">
        <v>261</v>
      </c>
      <c r="H700" s="85" t="s">
        <v>231</v>
      </c>
      <c r="I700" s="37" t="s">
        <v>310</v>
      </c>
      <c r="J700" s="37" t="s">
        <v>233</v>
      </c>
      <c r="K700" s="37" t="s">
        <v>234</v>
      </c>
      <c r="L700" s="37" t="s">
        <v>235</v>
      </c>
      <c r="M700" s="37" t="s">
        <v>264</v>
      </c>
      <c r="N700" s="37" t="s">
        <v>236</v>
      </c>
      <c r="O700" s="37" t="s">
        <v>236</v>
      </c>
      <c r="P700" s="37" t="s">
        <v>239</v>
      </c>
      <c r="Q700" s="37" t="s">
        <v>240</v>
      </c>
      <c r="R700" s="38">
        <v>42527</v>
      </c>
      <c r="S700" s="38">
        <v>42556</v>
      </c>
      <c r="T700" s="38">
        <v>42558</v>
      </c>
      <c r="U700" s="36">
        <v>178832195</v>
      </c>
      <c r="V700" s="36">
        <v>39308</v>
      </c>
      <c r="W700" s="36">
        <v>0</v>
      </c>
      <c r="X700" s="36">
        <v>18634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71</v>
      </c>
      <c r="AE700" s="36">
        <v>72</v>
      </c>
      <c r="AF700" s="36">
        <v>70</v>
      </c>
      <c r="AG700" s="36">
        <v>70</v>
      </c>
      <c r="AH700" s="36">
        <v>81263</v>
      </c>
      <c r="AI700" s="36">
        <v>1250</v>
      </c>
      <c r="AJ700" s="36">
        <v>0</v>
      </c>
      <c r="AK700" s="36">
        <v>2927026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0</v>
      </c>
      <c r="AT700" s="36">
        <v>34147</v>
      </c>
      <c r="AU700" s="36">
        <v>0</v>
      </c>
      <c r="AV700" s="36">
        <v>0</v>
      </c>
      <c r="AW700" s="36">
        <v>0</v>
      </c>
      <c r="AX700" s="36">
        <v>0</v>
      </c>
      <c r="AY700" s="36">
        <v>44594</v>
      </c>
      <c r="AZ700" s="36">
        <v>405115</v>
      </c>
      <c r="BA700" s="36">
        <v>101302</v>
      </c>
      <c r="BB700" s="36">
        <v>0</v>
      </c>
      <c r="BC700" s="36">
        <v>0</v>
      </c>
      <c r="BD700" s="36">
        <v>0</v>
      </c>
      <c r="BE700" s="36">
        <v>0</v>
      </c>
      <c r="BF700" s="36">
        <v>0</v>
      </c>
      <c r="BG700" s="36">
        <v>0</v>
      </c>
      <c r="BH700" s="36">
        <v>0</v>
      </c>
      <c r="BI700" s="36">
        <v>0</v>
      </c>
      <c r="BJ700" s="36">
        <v>0</v>
      </c>
      <c r="BK700" s="36">
        <v>0</v>
      </c>
      <c r="BL700" s="36">
        <v>0</v>
      </c>
      <c r="BM700" s="36">
        <v>0</v>
      </c>
      <c r="BN700" s="36">
        <v>0</v>
      </c>
      <c r="BO700" s="36">
        <v>0</v>
      </c>
      <c r="BP700" s="36">
        <v>0</v>
      </c>
      <c r="BQ700" s="36">
        <v>0</v>
      </c>
      <c r="BR700" s="36">
        <v>0</v>
      </c>
      <c r="BS700" s="36">
        <v>0</v>
      </c>
      <c r="BT700" s="36">
        <v>0</v>
      </c>
      <c r="BU700" s="36">
        <v>0</v>
      </c>
      <c r="BV700" s="36">
        <v>0</v>
      </c>
      <c r="BW700" s="36">
        <v>0</v>
      </c>
      <c r="BX700" s="36">
        <v>0</v>
      </c>
      <c r="BY700" s="36">
        <v>0</v>
      </c>
      <c r="BZ700" s="36">
        <v>298268</v>
      </c>
      <c r="CA700" s="36">
        <v>9225</v>
      </c>
      <c r="CB700" s="36">
        <v>0</v>
      </c>
      <c r="CC700" s="36">
        <v>0</v>
      </c>
      <c r="CD700" s="36">
        <v>3279151</v>
      </c>
      <c r="CE700" s="36">
        <v>3902190</v>
      </c>
      <c r="CF700" s="36">
        <v>0</v>
      </c>
      <c r="CG700" s="36">
        <v>623039</v>
      </c>
      <c r="CH700" s="36">
        <v>0</v>
      </c>
      <c r="CI700" s="36">
        <v>0</v>
      </c>
      <c r="CJ700" s="36">
        <v>0</v>
      </c>
      <c r="CK700" s="36">
        <v>0</v>
      </c>
      <c r="CL700" s="36">
        <v>623039</v>
      </c>
      <c r="CM700" s="36">
        <v>-3902190</v>
      </c>
      <c r="CN700" s="36">
        <v>0</v>
      </c>
      <c r="CO700" s="36">
        <v>0</v>
      </c>
      <c r="CP700" s="36">
        <v>0</v>
      </c>
      <c r="CQ700" s="36">
        <v>0</v>
      </c>
      <c r="CR700" s="36">
        <v>0</v>
      </c>
      <c r="CS700" s="36">
        <v>0</v>
      </c>
      <c r="CT700" s="36">
        <v>0</v>
      </c>
      <c r="CU700" s="36">
        <v>0</v>
      </c>
      <c r="CV700" s="36">
        <v>0</v>
      </c>
      <c r="CW700" s="36">
        <v>0</v>
      </c>
      <c r="CX700" s="36">
        <v>0</v>
      </c>
      <c r="CY700" s="36">
        <v>0</v>
      </c>
      <c r="CZ700" s="36">
        <v>0</v>
      </c>
      <c r="DA700" s="36">
        <v>0</v>
      </c>
      <c r="DB700" s="36">
        <v>0</v>
      </c>
      <c r="DC700" s="36">
        <v>0</v>
      </c>
      <c r="DD700" s="36">
        <v>0</v>
      </c>
      <c r="DE700" s="36">
        <v>-3902190</v>
      </c>
      <c r="DF700" s="36">
        <v>0</v>
      </c>
      <c r="DG700" s="36">
        <v>0</v>
      </c>
      <c r="DH700" s="36">
        <v>0</v>
      </c>
      <c r="DI700" s="36">
        <v>0</v>
      </c>
      <c r="DJ700" s="36">
        <v>0</v>
      </c>
      <c r="DK700" s="36">
        <v>0</v>
      </c>
      <c r="DL700" s="36">
        <v>0</v>
      </c>
      <c r="DM700" s="36">
        <v>0</v>
      </c>
      <c r="DN700" s="36">
        <v>0</v>
      </c>
      <c r="DO700" s="36">
        <v>0</v>
      </c>
      <c r="DP700" s="36">
        <v>0</v>
      </c>
      <c r="DQ700" s="36">
        <v>0</v>
      </c>
      <c r="DR700" s="36">
        <v>0</v>
      </c>
      <c r="DS700" s="36">
        <v>0</v>
      </c>
      <c r="DT700" s="36">
        <v>0</v>
      </c>
      <c r="DU700" s="36">
        <v>0</v>
      </c>
      <c r="DV700" s="36">
        <v>0</v>
      </c>
      <c r="DW700" s="36">
        <v>0</v>
      </c>
      <c r="DX700" s="36">
        <v>0</v>
      </c>
      <c r="DY700" s="36">
        <v>0</v>
      </c>
      <c r="DZ700" s="36">
        <v>0</v>
      </c>
      <c r="EA700" s="36">
        <v>0</v>
      </c>
      <c r="EB700" s="36">
        <v>0</v>
      </c>
      <c r="EC700" s="36">
        <v>0</v>
      </c>
      <c r="ED700" s="36">
        <v>0</v>
      </c>
      <c r="EE700" s="36">
        <v>0</v>
      </c>
      <c r="EF700" s="36">
        <v>0</v>
      </c>
      <c r="EG700" s="36">
        <v>0</v>
      </c>
      <c r="EH700" s="36">
        <v>0</v>
      </c>
      <c r="EI700" s="36">
        <v>0</v>
      </c>
      <c r="EJ700" s="36">
        <v>0</v>
      </c>
      <c r="EK700" s="36">
        <v>0</v>
      </c>
      <c r="EL700" s="36">
        <v>0</v>
      </c>
      <c r="EM700" s="36">
        <v>0</v>
      </c>
      <c r="EN700" s="36">
        <v>0</v>
      </c>
      <c r="EO700" s="36">
        <v>0</v>
      </c>
      <c r="EP700" s="36">
        <v>0</v>
      </c>
      <c r="EQ700" s="36">
        <v>0</v>
      </c>
      <c r="ER700" s="36">
        <v>0</v>
      </c>
      <c r="ES700" s="36">
        <v>0</v>
      </c>
      <c r="ET700" s="36">
        <v>0</v>
      </c>
      <c r="EU700" s="36">
        <v>0</v>
      </c>
      <c r="EV700" s="36">
        <v>0</v>
      </c>
      <c r="EW700" s="36">
        <v>0</v>
      </c>
      <c r="EX700" s="36">
        <v>0</v>
      </c>
      <c r="EY700" s="36">
        <v>0</v>
      </c>
      <c r="EZ700" s="36">
        <v>0</v>
      </c>
      <c r="FA700" s="36">
        <v>0</v>
      </c>
      <c r="FB700" s="36">
        <v>0</v>
      </c>
      <c r="FC700" s="36">
        <v>0</v>
      </c>
      <c r="FD700" s="36">
        <v>0</v>
      </c>
      <c r="FE700" s="36">
        <v>0</v>
      </c>
      <c r="FF700" s="36">
        <v>0</v>
      </c>
      <c r="FG700" s="36">
        <v>0</v>
      </c>
      <c r="FH700" s="36">
        <v>0</v>
      </c>
      <c r="FI700" s="36">
        <v>0</v>
      </c>
      <c r="FJ700" s="36">
        <v>0</v>
      </c>
      <c r="FK700" s="36">
        <v>0</v>
      </c>
      <c r="FL700" s="36">
        <v>0</v>
      </c>
      <c r="FM700" s="36">
        <v>0</v>
      </c>
      <c r="FN700" s="36">
        <v>0</v>
      </c>
      <c r="FO700" s="36">
        <v>0</v>
      </c>
      <c r="FP700" s="36">
        <v>0</v>
      </c>
      <c r="FQ700" s="36">
        <v>623039</v>
      </c>
      <c r="FR700" s="36">
        <v>0</v>
      </c>
      <c r="FS700" s="37"/>
      <c r="FT700" s="39">
        <f t="shared" si="349"/>
        <v>68288</v>
      </c>
      <c r="FU700" s="39">
        <f t="shared" si="350"/>
        <v>1050</v>
      </c>
      <c r="FV700" s="39">
        <f t="shared" si="351"/>
        <v>0</v>
      </c>
      <c r="FW700" s="39">
        <f t="shared" si="352"/>
        <v>2459686</v>
      </c>
      <c r="FX700" s="39">
        <f t="shared" si="353"/>
        <v>0</v>
      </c>
      <c r="FY700" s="39">
        <f t="shared" si="354"/>
        <v>28695</v>
      </c>
      <c r="FZ700" s="39">
        <f t="shared" si="355"/>
        <v>0</v>
      </c>
      <c r="GA700" s="39">
        <f t="shared" si="356"/>
        <v>37474</v>
      </c>
      <c r="GB700" s="39">
        <f t="shared" si="357"/>
        <v>340433</v>
      </c>
      <c r="GC700" s="39">
        <f t="shared" si="358"/>
        <v>85128</v>
      </c>
      <c r="GD700" s="39">
        <f t="shared" si="359"/>
        <v>0</v>
      </c>
      <c r="GE700" s="39">
        <f t="shared" si="360"/>
        <v>0</v>
      </c>
      <c r="GF700" s="39">
        <f t="shared" si="347"/>
        <v>0</v>
      </c>
      <c r="GG700" s="39"/>
      <c r="GH700" s="39">
        <f t="shared" si="361"/>
        <v>0</v>
      </c>
      <c r="GI700" s="39">
        <f t="shared" si="362"/>
        <v>0</v>
      </c>
      <c r="GJ700" s="39">
        <f t="shared" si="348"/>
        <v>3020754</v>
      </c>
      <c r="GK700" s="39"/>
      <c r="GL700" s="39">
        <f t="shared" si="363"/>
        <v>0</v>
      </c>
      <c r="GM700" s="39"/>
      <c r="GN700" s="39">
        <f t="shared" si="346"/>
        <v>0</v>
      </c>
      <c r="GO700" s="40">
        <f t="shared" si="364"/>
        <v>573943</v>
      </c>
      <c r="GP700" s="40">
        <f t="shared" si="365"/>
        <v>3594697</v>
      </c>
      <c r="GQ700" s="40">
        <f t="shared" si="366"/>
        <v>3594697</v>
      </c>
      <c r="GR700" s="39" t="str">
        <f>IFERROR(VLOOKUP(CONCATENATE(C700,R700,S700),'Clientes Afectados'!$L$4:$M$249,2,0),"NO")</f>
        <v>NO</v>
      </c>
      <c r="GS700" s="64">
        <f t="shared" si="345"/>
        <v>29</v>
      </c>
      <c r="GT700" s="39" t="e">
        <f>+IF(GS700&gt;#REF!,"SI","NO")</f>
        <v>#REF!</v>
      </c>
    </row>
    <row r="701" spans="1:202" x14ac:dyDescent="0.25">
      <c r="A701" s="35">
        <v>42552</v>
      </c>
      <c r="B701" s="36">
        <v>1594986</v>
      </c>
      <c r="C701" s="36">
        <v>973766</v>
      </c>
      <c r="D701" s="36">
        <v>973766</v>
      </c>
      <c r="E701" s="37" t="s">
        <v>265</v>
      </c>
      <c r="F701" s="37" t="s">
        <v>229</v>
      </c>
      <c r="G701" s="37" t="s">
        <v>266</v>
      </c>
      <c r="H701" s="85" t="s">
        <v>231</v>
      </c>
      <c r="I701" s="37" t="s">
        <v>310</v>
      </c>
      <c r="J701" s="37" t="s">
        <v>233</v>
      </c>
      <c r="K701" s="37" t="s">
        <v>234</v>
      </c>
      <c r="L701" s="37" t="s">
        <v>235</v>
      </c>
      <c r="M701" s="37" t="s">
        <v>264</v>
      </c>
      <c r="N701" s="37" t="s">
        <v>236</v>
      </c>
      <c r="O701" s="37" t="s">
        <v>236</v>
      </c>
      <c r="P701" s="37" t="s">
        <v>239</v>
      </c>
      <c r="Q701" s="37" t="s">
        <v>240</v>
      </c>
      <c r="R701" s="38">
        <v>42527</v>
      </c>
      <c r="S701" s="38">
        <v>42556</v>
      </c>
      <c r="T701" s="38">
        <v>42558</v>
      </c>
      <c r="U701" s="36">
        <v>178832195</v>
      </c>
      <c r="V701" s="36">
        <v>43164</v>
      </c>
      <c r="W701" s="36">
        <v>0</v>
      </c>
      <c r="X701" s="36">
        <v>18080</v>
      </c>
      <c r="Y701" s="36">
        <v>0</v>
      </c>
      <c r="Z701" s="36">
        <v>0</v>
      </c>
      <c r="AA701" s="36">
        <v>0</v>
      </c>
      <c r="AB701" s="36">
        <v>0</v>
      </c>
      <c r="AC701" s="36">
        <v>0</v>
      </c>
      <c r="AD701" s="36">
        <v>78</v>
      </c>
      <c r="AE701" s="36">
        <v>77</v>
      </c>
      <c r="AF701" s="36">
        <v>77</v>
      </c>
      <c r="AG701" s="36">
        <v>77</v>
      </c>
      <c r="AH701" s="36">
        <v>0</v>
      </c>
      <c r="AI701" s="36">
        <v>1250</v>
      </c>
      <c r="AJ701" s="36">
        <v>0</v>
      </c>
      <c r="AK701" s="36">
        <v>3214159</v>
      </c>
      <c r="AL701" s="36">
        <v>0</v>
      </c>
      <c r="AM701" s="36">
        <v>0</v>
      </c>
      <c r="AN701" s="36">
        <v>0</v>
      </c>
      <c r="AO701" s="36">
        <v>0</v>
      </c>
      <c r="AP701" s="36">
        <v>0</v>
      </c>
      <c r="AQ701" s="36">
        <v>0</v>
      </c>
      <c r="AR701" s="36">
        <v>0</v>
      </c>
      <c r="AS701" s="36">
        <v>0</v>
      </c>
      <c r="AT701" s="36">
        <v>37497</v>
      </c>
      <c r="AU701" s="36">
        <v>0</v>
      </c>
      <c r="AV701" s="36">
        <v>0</v>
      </c>
      <c r="AW701" s="36">
        <v>0</v>
      </c>
      <c r="AX701" s="36">
        <v>0</v>
      </c>
      <c r="AY701" s="36">
        <v>47670</v>
      </c>
      <c r="AZ701" s="36">
        <v>445626</v>
      </c>
      <c r="BA701" s="36">
        <v>37074</v>
      </c>
      <c r="BB701" s="36">
        <v>0</v>
      </c>
      <c r="BC701" s="36">
        <v>0</v>
      </c>
      <c r="BD701" s="36">
        <v>0</v>
      </c>
      <c r="BE701" s="36">
        <v>0</v>
      </c>
      <c r="BF701" s="36">
        <v>0</v>
      </c>
      <c r="BG701" s="36">
        <v>0</v>
      </c>
      <c r="BH701" s="36">
        <v>0</v>
      </c>
      <c r="BI701" s="36">
        <v>0</v>
      </c>
      <c r="BJ701" s="36">
        <v>0</v>
      </c>
      <c r="BK701" s="36">
        <v>0</v>
      </c>
      <c r="BL701" s="36">
        <v>0</v>
      </c>
      <c r="BM701" s="36">
        <v>0</v>
      </c>
      <c r="BN701" s="36">
        <v>0</v>
      </c>
      <c r="BO701" s="36">
        <v>0</v>
      </c>
      <c r="BP701" s="36">
        <v>0</v>
      </c>
      <c r="BQ701" s="36">
        <v>0</v>
      </c>
      <c r="BR701" s="36">
        <v>0</v>
      </c>
      <c r="BS701" s="36">
        <v>0</v>
      </c>
      <c r="BT701" s="36">
        <v>0</v>
      </c>
      <c r="BU701" s="36">
        <v>0</v>
      </c>
      <c r="BV701" s="36">
        <v>0</v>
      </c>
      <c r="BW701" s="36">
        <v>0</v>
      </c>
      <c r="BX701" s="36">
        <v>0</v>
      </c>
      <c r="BY701" s="36">
        <v>0</v>
      </c>
      <c r="BZ701" s="36">
        <v>291573</v>
      </c>
      <c r="CA701" s="36">
        <v>9391</v>
      </c>
      <c r="CB701" s="36">
        <v>0</v>
      </c>
      <c r="CC701" s="36">
        <v>0</v>
      </c>
      <c r="CD701" s="36">
        <v>3432135</v>
      </c>
      <c r="CE701" s="36">
        <v>4084241</v>
      </c>
      <c r="CF701" s="36">
        <v>0</v>
      </c>
      <c r="CG701" s="36">
        <v>652106</v>
      </c>
      <c r="CH701" s="36">
        <v>0</v>
      </c>
      <c r="CI701" s="36">
        <v>0</v>
      </c>
      <c r="CJ701" s="36">
        <v>0</v>
      </c>
      <c r="CK701" s="36">
        <v>0</v>
      </c>
      <c r="CL701" s="36">
        <v>652106</v>
      </c>
      <c r="CM701" s="36">
        <v>-4084241</v>
      </c>
      <c r="CN701" s="36">
        <v>0</v>
      </c>
      <c r="CO701" s="36">
        <v>0</v>
      </c>
      <c r="CP701" s="36">
        <v>0</v>
      </c>
      <c r="CQ701" s="36">
        <v>0</v>
      </c>
      <c r="CR701" s="36">
        <v>0</v>
      </c>
      <c r="CS701" s="36">
        <v>0</v>
      </c>
      <c r="CT701" s="36">
        <v>0</v>
      </c>
      <c r="CU701" s="36">
        <v>0</v>
      </c>
      <c r="CV701" s="36">
        <v>0</v>
      </c>
      <c r="CW701" s="36">
        <v>0</v>
      </c>
      <c r="CX701" s="36">
        <v>0</v>
      </c>
      <c r="CY701" s="36">
        <v>0</v>
      </c>
      <c r="CZ701" s="36">
        <v>0</v>
      </c>
      <c r="DA701" s="36">
        <v>0</v>
      </c>
      <c r="DB701" s="36">
        <v>0</v>
      </c>
      <c r="DC701" s="36">
        <v>0</v>
      </c>
      <c r="DD701" s="36">
        <v>0</v>
      </c>
      <c r="DE701" s="36">
        <v>-4084241</v>
      </c>
      <c r="DF701" s="36">
        <v>0</v>
      </c>
      <c r="DG701" s="36">
        <v>0</v>
      </c>
      <c r="DH701" s="36">
        <v>0</v>
      </c>
      <c r="DI701" s="36">
        <v>0</v>
      </c>
      <c r="DJ701" s="36">
        <v>0</v>
      </c>
      <c r="DK701" s="36">
        <v>0</v>
      </c>
      <c r="DL701" s="36">
        <v>0</v>
      </c>
      <c r="DM701" s="36">
        <v>0</v>
      </c>
      <c r="DN701" s="36">
        <v>0</v>
      </c>
      <c r="DO701" s="36">
        <v>0</v>
      </c>
      <c r="DP701" s="36">
        <v>0</v>
      </c>
      <c r="DQ701" s="36">
        <v>0</v>
      </c>
      <c r="DR701" s="36">
        <v>0</v>
      </c>
      <c r="DS701" s="36">
        <v>0</v>
      </c>
      <c r="DT701" s="36">
        <v>0</v>
      </c>
      <c r="DU701" s="36">
        <v>0</v>
      </c>
      <c r="DV701" s="36">
        <v>0</v>
      </c>
      <c r="DW701" s="36">
        <v>0</v>
      </c>
      <c r="DX701" s="36">
        <v>0</v>
      </c>
      <c r="DY701" s="36">
        <v>0</v>
      </c>
      <c r="DZ701" s="36">
        <v>0</v>
      </c>
      <c r="EA701" s="36">
        <v>0</v>
      </c>
      <c r="EB701" s="36">
        <v>0</v>
      </c>
      <c r="EC701" s="36">
        <v>0</v>
      </c>
      <c r="ED701" s="36">
        <v>0</v>
      </c>
      <c r="EE701" s="36">
        <v>0</v>
      </c>
      <c r="EF701" s="36">
        <v>0</v>
      </c>
      <c r="EG701" s="36">
        <v>0</v>
      </c>
      <c r="EH701" s="36">
        <v>0</v>
      </c>
      <c r="EI701" s="36">
        <v>0</v>
      </c>
      <c r="EJ701" s="36">
        <v>0</v>
      </c>
      <c r="EK701" s="36">
        <v>0</v>
      </c>
      <c r="EL701" s="36">
        <v>0</v>
      </c>
      <c r="EM701" s="36">
        <v>0</v>
      </c>
      <c r="EN701" s="36">
        <v>0</v>
      </c>
      <c r="EO701" s="36">
        <v>0</v>
      </c>
      <c r="EP701" s="36">
        <v>0</v>
      </c>
      <c r="EQ701" s="36">
        <v>0</v>
      </c>
      <c r="ER701" s="36">
        <v>0</v>
      </c>
      <c r="ES701" s="36">
        <v>0</v>
      </c>
      <c r="ET701" s="36">
        <v>0</v>
      </c>
      <c r="EU701" s="36">
        <v>0</v>
      </c>
      <c r="EV701" s="36">
        <v>0</v>
      </c>
      <c r="EW701" s="36">
        <v>0</v>
      </c>
      <c r="EX701" s="36">
        <v>0</v>
      </c>
      <c r="EY701" s="36">
        <v>0</v>
      </c>
      <c r="EZ701" s="36">
        <v>0</v>
      </c>
      <c r="FA701" s="36">
        <v>0</v>
      </c>
      <c r="FB701" s="36">
        <v>0</v>
      </c>
      <c r="FC701" s="36">
        <v>0</v>
      </c>
      <c r="FD701" s="36">
        <v>0</v>
      </c>
      <c r="FE701" s="36">
        <v>0</v>
      </c>
      <c r="FF701" s="36">
        <v>0</v>
      </c>
      <c r="FG701" s="36">
        <v>0</v>
      </c>
      <c r="FH701" s="36">
        <v>0</v>
      </c>
      <c r="FI701" s="36">
        <v>0</v>
      </c>
      <c r="FJ701" s="36">
        <v>0</v>
      </c>
      <c r="FK701" s="36">
        <v>0</v>
      </c>
      <c r="FL701" s="36">
        <v>0</v>
      </c>
      <c r="FM701" s="36">
        <v>0</v>
      </c>
      <c r="FN701" s="36">
        <v>0</v>
      </c>
      <c r="FO701" s="36">
        <v>0</v>
      </c>
      <c r="FP701" s="36">
        <v>0</v>
      </c>
      <c r="FQ701" s="36">
        <v>652106</v>
      </c>
      <c r="FR701" s="36">
        <v>0</v>
      </c>
      <c r="FS701" s="37"/>
      <c r="FT701" s="39">
        <f t="shared" si="349"/>
        <v>0</v>
      </c>
      <c r="FU701" s="39">
        <f t="shared" si="350"/>
        <v>1050</v>
      </c>
      <c r="FV701" s="39">
        <f t="shared" si="351"/>
        <v>0</v>
      </c>
      <c r="FW701" s="39">
        <f t="shared" si="352"/>
        <v>2700974</v>
      </c>
      <c r="FX701" s="39">
        <f t="shared" si="353"/>
        <v>0</v>
      </c>
      <c r="FY701" s="39">
        <f t="shared" si="354"/>
        <v>31510</v>
      </c>
      <c r="FZ701" s="39">
        <f t="shared" si="355"/>
        <v>0</v>
      </c>
      <c r="GA701" s="39">
        <f t="shared" si="356"/>
        <v>40059</v>
      </c>
      <c r="GB701" s="39">
        <f t="shared" si="357"/>
        <v>374476</v>
      </c>
      <c r="GC701" s="39">
        <f t="shared" si="358"/>
        <v>31155</v>
      </c>
      <c r="GD701" s="39">
        <f t="shared" si="359"/>
        <v>0</v>
      </c>
      <c r="GE701" s="39">
        <f t="shared" si="360"/>
        <v>0</v>
      </c>
      <c r="GF701" s="39">
        <f t="shared" si="347"/>
        <v>0</v>
      </c>
      <c r="GG701" s="39"/>
      <c r="GH701" s="39">
        <f t="shared" si="361"/>
        <v>0</v>
      </c>
      <c r="GI701" s="39">
        <f t="shared" si="362"/>
        <v>0</v>
      </c>
      <c r="GJ701" s="39">
        <f t="shared" si="348"/>
        <v>3179224</v>
      </c>
      <c r="GK701" s="39"/>
      <c r="GL701" s="39">
        <f t="shared" si="363"/>
        <v>0</v>
      </c>
      <c r="GM701" s="39"/>
      <c r="GN701" s="39">
        <f t="shared" si="346"/>
        <v>0</v>
      </c>
      <c r="GO701" s="40">
        <f t="shared" si="364"/>
        <v>604053</v>
      </c>
      <c r="GP701" s="40">
        <f t="shared" si="365"/>
        <v>3783277</v>
      </c>
      <c r="GQ701" s="40">
        <f t="shared" si="366"/>
        <v>3783277</v>
      </c>
      <c r="GR701" s="39" t="str">
        <f>IFERROR(VLOOKUP(CONCATENATE(C701,R701,S701),'Clientes Afectados'!$L$4:$M$249,2,0),"NO")</f>
        <v>NO</v>
      </c>
      <c r="GS701" s="64">
        <f t="shared" si="345"/>
        <v>29</v>
      </c>
      <c r="GT701" s="39" t="e">
        <f>+IF(GS701&gt;#REF!,"SI","NO")</f>
        <v>#REF!</v>
      </c>
    </row>
    <row r="702" spans="1:202" x14ac:dyDescent="0.25">
      <c r="A702" s="35">
        <v>42552</v>
      </c>
      <c r="B702" s="36">
        <v>1594986</v>
      </c>
      <c r="C702" s="36">
        <v>984572</v>
      </c>
      <c r="D702" s="36">
        <v>984572</v>
      </c>
      <c r="E702" s="37" t="s">
        <v>348</v>
      </c>
      <c r="F702" s="37" t="s">
        <v>229</v>
      </c>
      <c r="G702" s="37" t="s">
        <v>326</v>
      </c>
      <c r="H702" s="85" t="s">
        <v>231</v>
      </c>
      <c r="I702" s="37" t="s">
        <v>232</v>
      </c>
      <c r="J702" s="37" t="s">
        <v>233</v>
      </c>
      <c r="K702" s="37" t="s">
        <v>234</v>
      </c>
      <c r="L702" s="37" t="s">
        <v>235</v>
      </c>
      <c r="M702" s="37" t="s">
        <v>280</v>
      </c>
      <c r="N702" s="37" t="s">
        <v>327</v>
      </c>
      <c r="O702" s="37" t="s">
        <v>327</v>
      </c>
      <c r="P702" s="37" t="s">
        <v>239</v>
      </c>
      <c r="Q702" s="37" t="s">
        <v>240</v>
      </c>
      <c r="R702" s="38">
        <v>42527</v>
      </c>
      <c r="S702" s="38">
        <v>42556</v>
      </c>
      <c r="T702" s="38">
        <v>42558</v>
      </c>
      <c r="U702" s="36">
        <v>178832195</v>
      </c>
      <c r="V702" s="36">
        <v>173527</v>
      </c>
      <c r="W702" s="36">
        <v>0</v>
      </c>
      <c r="X702" s="36">
        <v>54376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613</v>
      </c>
      <c r="AE702" s="36">
        <v>653</v>
      </c>
      <c r="AF702" s="36">
        <v>612</v>
      </c>
      <c r="AG702" s="36">
        <v>612</v>
      </c>
      <c r="AH702" s="36">
        <v>81263</v>
      </c>
      <c r="AI702" s="36">
        <v>1250</v>
      </c>
      <c r="AJ702" s="36">
        <v>0</v>
      </c>
      <c r="AK702" s="36">
        <v>12921496</v>
      </c>
      <c r="AL702" s="36">
        <v>0</v>
      </c>
      <c r="AM702" s="36">
        <v>0</v>
      </c>
      <c r="AN702" s="36">
        <v>0</v>
      </c>
      <c r="AO702" s="36">
        <v>0</v>
      </c>
      <c r="AP702" s="36">
        <v>0</v>
      </c>
      <c r="AQ702" s="36">
        <v>0</v>
      </c>
      <c r="AR702" s="36">
        <v>0</v>
      </c>
      <c r="AS702" s="36">
        <v>0</v>
      </c>
      <c r="AT702" s="36">
        <v>150743</v>
      </c>
      <c r="AU702" s="36">
        <v>0</v>
      </c>
      <c r="AV702" s="36">
        <v>0</v>
      </c>
      <c r="AW702" s="36">
        <v>0</v>
      </c>
      <c r="AX702" s="36">
        <v>0</v>
      </c>
      <c r="AY702" s="36">
        <v>401967</v>
      </c>
      <c r="AZ702" s="36">
        <v>3541865</v>
      </c>
      <c r="BA702" s="36">
        <v>0</v>
      </c>
      <c r="BB702" s="36">
        <v>0</v>
      </c>
      <c r="BC702" s="36">
        <v>0</v>
      </c>
      <c r="BD702" s="36">
        <v>0</v>
      </c>
      <c r="BE702" s="36">
        <v>0</v>
      </c>
      <c r="BF702" s="36">
        <v>0</v>
      </c>
      <c r="BG702" s="36">
        <v>0</v>
      </c>
      <c r="BH702" s="36">
        <v>0</v>
      </c>
      <c r="BI702" s="36">
        <v>0</v>
      </c>
      <c r="BJ702" s="36">
        <v>0</v>
      </c>
      <c r="BK702" s="36">
        <v>0</v>
      </c>
      <c r="BL702" s="36">
        <v>0</v>
      </c>
      <c r="BM702" s="36">
        <v>0</v>
      </c>
      <c r="BN702" s="36">
        <v>0</v>
      </c>
      <c r="BO702" s="36">
        <v>0</v>
      </c>
      <c r="BP702" s="36">
        <v>0</v>
      </c>
      <c r="BQ702" s="36">
        <v>0</v>
      </c>
      <c r="BR702" s="36">
        <v>0</v>
      </c>
      <c r="BS702" s="36">
        <v>0</v>
      </c>
      <c r="BT702" s="36">
        <v>0</v>
      </c>
      <c r="BU702" s="36">
        <v>0</v>
      </c>
      <c r="BV702" s="36">
        <v>0</v>
      </c>
      <c r="BW702" s="36">
        <v>0</v>
      </c>
      <c r="BX702" s="36">
        <v>0</v>
      </c>
      <c r="BY702" s="36">
        <v>0</v>
      </c>
      <c r="BZ702" s="36">
        <v>2574815</v>
      </c>
      <c r="CA702" s="36">
        <v>76854</v>
      </c>
      <c r="CB702" s="36">
        <v>0</v>
      </c>
      <c r="CC702" s="36">
        <v>0</v>
      </c>
      <c r="CD702" s="36">
        <v>16596850</v>
      </c>
      <c r="CE702" s="36">
        <v>19750252</v>
      </c>
      <c r="CF702" s="36">
        <v>0</v>
      </c>
      <c r="CG702" s="36">
        <v>3153402</v>
      </c>
      <c r="CH702" s="36">
        <v>0</v>
      </c>
      <c r="CI702" s="36">
        <v>0</v>
      </c>
      <c r="CJ702" s="36">
        <v>0</v>
      </c>
      <c r="CK702" s="36">
        <v>0</v>
      </c>
      <c r="CL702" s="36">
        <v>3153402</v>
      </c>
      <c r="CM702" s="36">
        <v>-19750252</v>
      </c>
      <c r="CN702" s="36">
        <v>0</v>
      </c>
      <c r="CO702" s="36">
        <v>0</v>
      </c>
      <c r="CP702" s="36">
        <v>0</v>
      </c>
      <c r="CQ702" s="36">
        <v>0</v>
      </c>
      <c r="CR702" s="36">
        <v>0</v>
      </c>
      <c r="CS702" s="36">
        <v>0</v>
      </c>
      <c r="CT702" s="36">
        <v>0</v>
      </c>
      <c r="CU702" s="36">
        <v>0</v>
      </c>
      <c r="CV702" s="36">
        <v>0</v>
      </c>
      <c r="CW702" s="36">
        <v>0</v>
      </c>
      <c r="CX702" s="36">
        <v>0</v>
      </c>
      <c r="CY702" s="36">
        <v>0</v>
      </c>
      <c r="CZ702" s="36">
        <v>0</v>
      </c>
      <c r="DA702" s="36">
        <v>0</v>
      </c>
      <c r="DB702" s="36">
        <v>0</v>
      </c>
      <c r="DC702" s="36">
        <v>0</v>
      </c>
      <c r="DD702" s="36">
        <v>0</v>
      </c>
      <c r="DE702" s="36">
        <v>-19750252</v>
      </c>
      <c r="DF702" s="36">
        <v>0</v>
      </c>
      <c r="DG702" s="36">
        <v>0</v>
      </c>
      <c r="DH702" s="36">
        <v>0</v>
      </c>
      <c r="DI702" s="36">
        <v>0</v>
      </c>
      <c r="DJ702" s="36">
        <v>0</v>
      </c>
      <c r="DK702" s="36">
        <v>0</v>
      </c>
      <c r="DL702" s="36">
        <v>0</v>
      </c>
      <c r="DM702" s="36">
        <v>0</v>
      </c>
      <c r="DN702" s="36">
        <v>0</v>
      </c>
      <c r="DO702" s="36">
        <v>0</v>
      </c>
      <c r="DP702" s="36">
        <v>0</v>
      </c>
      <c r="DQ702" s="36">
        <v>0</v>
      </c>
      <c r="DR702" s="36">
        <v>0</v>
      </c>
      <c r="DS702" s="36">
        <v>0</v>
      </c>
      <c r="DT702" s="36">
        <v>0</v>
      </c>
      <c r="DU702" s="36">
        <v>0</v>
      </c>
      <c r="DV702" s="36">
        <v>0</v>
      </c>
      <c r="DW702" s="36">
        <v>0</v>
      </c>
      <c r="DX702" s="36">
        <v>0</v>
      </c>
      <c r="DY702" s="36">
        <v>0</v>
      </c>
      <c r="DZ702" s="36">
        <v>0</v>
      </c>
      <c r="EA702" s="36">
        <v>0</v>
      </c>
      <c r="EB702" s="36">
        <v>0</v>
      </c>
      <c r="EC702" s="36">
        <v>0</v>
      </c>
      <c r="ED702" s="36">
        <v>0</v>
      </c>
      <c r="EE702" s="36">
        <v>0</v>
      </c>
      <c r="EF702" s="36">
        <v>0</v>
      </c>
      <c r="EG702" s="36">
        <v>0</v>
      </c>
      <c r="EH702" s="36">
        <v>0</v>
      </c>
      <c r="EI702" s="36">
        <v>0</v>
      </c>
      <c r="EJ702" s="36">
        <v>0</v>
      </c>
      <c r="EK702" s="36">
        <v>0</v>
      </c>
      <c r="EL702" s="36">
        <v>0</v>
      </c>
      <c r="EM702" s="36">
        <v>0</v>
      </c>
      <c r="EN702" s="36">
        <v>0</v>
      </c>
      <c r="EO702" s="36">
        <v>0</v>
      </c>
      <c r="EP702" s="36">
        <v>0</v>
      </c>
      <c r="EQ702" s="36">
        <v>0</v>
      </c>
      <c r="ER702" s="36">
        <v>0</v>
      </c>
      <c r="ES702" s="36">
        <v>0</v>
      </c>
      <c r="ET702" s="36">
        <v>0</v>
      </c>
      <c r="EU702" s="36">
        <v>0</v>
      </c>
      <c r="EV702" s="36">
        <v>0</v>
      </c>
      <c r="EW702" s="36">
        <v>0</v>
      </c>
      <c r="EX702" s="36">
        <v>0</v>
      </c>
      <c r="EY702" s="36">
        <v>0</v>
      </c>
      <c r="EZ702" s="36">
        <v>0</v>
      </c>
      <c r="FA702" s="36">
        <v>0</v>
      </c>
      <c r="FB702" s="36">
        <v>0</v>
      </c>
      <c r="FC702" s="36">
        <v>0</v>
      </c>
      <c r="FD702" s="36">
        <v>0</v>
      </c>
      <c r="FE702" s="36">
        <v>0</v>
      </c>
      <c r="FF702" s="36">
        <v>0</v>
      </c>
      <c r="FG702" s="36">
        <v>0</v>
      </c>
      <c r="FH702" s="36">
        <v>0</v>
      </c>
      <c r="FI702" s="36">
        <v>0</v>
      </c>
      <c r="FJ702" s="36">
        <v>0</v>
      </c>
      <c r="FK702" s="36">
        <v>0</v>
      </c>
      <c r="FL702" s="36">
        <v>0</v>
      </c>
      <c r="FM702" s="36">
        <v>0</v>
      </c>
      <c r="FN702" s="36">
        <v>0</v>
      </c>
      <c r="FO702" s="36">
        <v>0</v>
      </c>
      <c r="FP702" s="36">
        <v>0</v>
      </c>
      <c r="FQ702" s="36">
        <v>3153402</v>
      </c>
      <c r="FR702" s="36">
        <v>0</v>
      </c>
      <c r="FS702" s="37"/>
      <c r="FT702" s="39">
        <f t="shared" si="349"/>
        <v>68288</v>
      </c>
      <c r="FU702" s="39">
        <f t="shared" si="350"/>
        <v>1050</v>
      </c>
      <c r="FV702" s="39">
        <f t="shared" si="351"/>
        <v>0</v>
      </c>
      <c r="FW702" s="39">
        <f t="shared" si="352"/>
        <v>10858400</v>
      </c>
      <c r="FX702" s="39">
        <f t="shared" si="353"/>
        <v>0</v>
      </c>
      <c r="FY702" s="39">
        <f t="shared" si="354"/>
        <v>126675</v>
      </c>
      <c r="FZ702" s="39">
        <f t="shared" si="355"/>
        <v>0</v>
      </c>
      <c r="GA702" s="39">
        <f t="shared" si="356"/>
        <v>337787</v>
      </c>
      <c r="GB702" s="39">
        <f t="shared" si="357"/>
        <v>2976357</v>
      </c>
      <c r="GC702" s="39">
        <f t="shared" si="358"/>
        <v>0</v>
      </c>
      <c r="GD702" s="39">
        <f t="shared" si="359"/>
        <v>0</v>
      </c>
      <c r="GE702" s="39">
        <f t="shared" si="360"/>
        <v>0</v>
      </c>
      <c r="GF702" s="39">
        <f t="shared" si="347"/>
        <v>0</v>
      </c>
      <c r="GG702" s="39"/>
      <c r="GH702" s="39">
        <f t="shared" si="361"/>
        <v>0</v>
      </c>
      <c r="GI702" s="39">
        <f t="shared" si="362"/>
        <v>0</v>
      </c>
      <c r="GJ702" s="39">
        <f t="shared" si="348"/>
        <v>14368557</v>
      </c>
      <c r="GK702" s="39"/>
      <c r="GL702" s="39">
        <f t="shared" si="363"/>
        <v>0</v>
      </c>
      <c r="GM702" s="39"/>
      <c r="GN702" s="39">
        <f t="shared" si="346"/>
        <v>0</v>
      </c>
      <c r="GO702" s="40">
        <f t="shared" si="364"/>
        <v>2730026</v>
      </c>
      <c r="GP702" s="40">
        <f t="shared" si="365"/>
        <v>17098583</v>
      </c>
      <c r="GQ702" s="40">
        <f t="shared" si="366"/>
        <v>17098583</v>
      </c>
      <c r="GR702" s="39" t="str">
        <f>IFERROR(VLOOKUP(CONCATENATE(C702,R702,S702),'Clientes Afectados'!$L$4:$M$249,2,0),"NO")</f>
        <v>NO</v>
      </c>
      <c r="GS702" s="64">
        <f t="shared" si="345"/>
        <v>29</v>
      </c>
      <c r="GT702" s="39" t="e">
        <f>+IF(GS702&gt;#REF!,"SI","NO")</f>
        <v>#REF!</v>
      </c>
    </row>
    <row r="703" spans="1:202" x14ac:dyDescent="0.25">
      <c r="A703" s="35">
        <v>42552</v>
      </c>
      <c r="B703" s="36">
        <v>1594986</v>
      </c>
      <c r="C703" s="36">
        <v>985980</v>
      </c>
      <c r="D703" s="36">
        <v>985980</v>
      </c>
      <c r="E703" s="37" t="s">
        <v>349</v>
      </c>
      <c r="F703" s="37" t="s">
        <v>229</v>
      </c>
      <c r="G703" s="37" t="s">
        <v>329</v>
      </c>
      <c r="H703" s="85" t="s">
        <v>231</v>
      </c>
      <c r="I703" s="37" t="s">
        <v>232</v>
      </c>
      <c r="J703" s="37" t="s">
        <v>233</v>
      </c>
      <c r="K703" s="37" t="s">
        <v>234</v>
      </c>
      <c r="L703" s="37" t="s">
        <v>235</v>
      </c>
      <c r="M703" s="37" t="s">
        <v>279</v>
      </c>
      <c r="N703" s="37" t="s">
        <v>330</v>
      </c>
      <c r="O703" s="37" t="s">
        <v>330</v>
      </c>
      <c r="P703" s="37" t="s">
        <v>239</v>
      </c>
      <c r="Q703" s="37" t="s">
        <v>240</v>
      </c>
      <c r="R703" s="38">
        <v>42527</v>
      </c>
      <c r="S703" s="38">
        <v>42556</v>
      </c>
      <c r="T703" s="38">
        <v>42558</v>
      </c>
      <c r="U703" s="36">
        <v>178832195</v>
      </c>
      <c r="V703" s="36">
        <v>39530</v>
      </c>
      <c r="W703" s="36">
        <v>0</v>
      </c>
      <c r="X703" s="36">
        <v>20579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146</v>
      </c>
      <c r="AE703" s="36">
        <v>196</v>
      </c>
      <c r="AF703" s="36">
        <v>146</v>
      </c>
      <c r="AG703" s="36">
        <v>146</v>
      </c>
      <c r="AH703" s="36">
        <v>81263</v>
      </c>
      <c r="AI703" s="36">
        <v>1250</v>
      </c>
      <c r="AJ703" s="36">
        <v>0</v>
      </c>
      <c r="AK703" s="36">
        <v>2943558</v>
      </c>
      <c r="AL703" s="36">
        <v>0</v>
      </c>
      <c r="AM703" s="36">
        <v>0</v>
      </c>
      <c r="AN703" s="36">
        <v>0</v>
      </c>
      <c r="AO703" s="36">
        <v>0</v>
      </c>
      <c r="AP703" s="36">
        <v>0</v>
      </c>
      <c r="AQ703" s="36">
        <v>0</v>
      </c>
      <c r="AR703" s="36">
        <v>0</v>
      </c>
      <c r="AS703" s="36">
        <v>0</v>
      </c>
      <c r="AT703" s="36">
        <v>34340</v>
      </c>
      <c r="AU703" s="36">
        <v>0</v>
      </c>
      <c r="AV703" s="36">
        <v>0</v>
      </c>
      <c r="AW703" s="36">
        <v>0</v>
      </c>
      <c r="AX703" s="36">
        <v>0</v>
      </c>
      <c r="AY703" s="36">
        <v>120559</v>
      </c>
      <c r="AZ703" s="36">
        <v>844955</v>
      </c>
      <c r="BA703" s="36">
        <v>156362</v>
      </c>
      <c r="BB703" s="36">
        <v>0</v>
      </c>
      <c r="BC703" s="36">
        <v>0</v>
      </c>
      <c r="BD703" s="36">
        <v>0</v>
      </c>
      <c r="BE703" s="36">
        <v>0</v>
      </c>
      <c r="BF703" s="36">
        <v>0</v>
      </c>
      <c r="BG703" s="36">
        <v>0</v>
      </c>
      <c r="BH703" s="36">
        <v>0</v>
      </c>
      <c r="BI703" s="36">
        <v>0</v>
      </c>
      <c r="BJ703" s="36">
        <v>0</v>
      </c>
      <c r="BK703" s="36">
        <v>0</v>
      </c>
      <c r="BL703" s="36">
        <v>0</v>
      </c>
      <c r="BM703" s="36">
        <v>0</v>
      </c>
      <c r="BN703" s="36">
        <v>0</v>
      </c>
      <c r="BO703" s="36">
        <v>0</v>
      </c>
      <c r="BP703" s="36">
        <v>0</v>
      </c>
      <c r="BQ703" s="36">
        <v>0</v>
      </c>
      <c r="BR703" s="36">
        <v>0</v>
      </c>
      <c r="BS703" s="36">
        <v>0</v>
      </c>
      <c r="BT703" s="36">
        <v>0</v>
      </c>
      <c r="BU703" s="36">
        <v>0</v>
      </c>
      <c r="BV703" s="36">
        <v>0</v>
      </c>
      <c r="BW703" s="36">
        <v>0</v>
      </c>
      <c r="BX703" s="36">
        <v>0</v>
      </c>
      <c r="BY703" s="36">
        <v>0</v>
      </c>
      <c r="BZ703" s="36">
        <v>678227</v>
      </c>
      <c r="CA703" s="36">
        <v>19950</v>
      </c>
      <c r="CB703" s="36">
        <v>0</v>
      </c>
      <c r="CC703" s="36">
        <v>0</v>
      </c>
      <c r="CD703" s="36">
        <v>4101229</v>
      </c>
      <c r="CE703" s="36">
        <v>4880463</v>
      </c>
      <c r="CF703" s="36">
        <v>0</v>
      </c>
      <c r="CG703" s="36">
        <v>779234</v>
      </c>
      <c r="CH703" s="36">
        <v>0</v>
      </c>
      <c r="CI703" s="36">
        <v>0</v>
      </c>
      <c r="CJ703" s="36">
        <v>0</v>
      </c>
      <c r="CK703" s="36">
        <v>0</v>
      </c>
      <c r="CL703" s="36">
        <v>779234</v>
      </c>
      <c r="CM703" s="36">
        <v>-4880463</v>
      </c>
      <c r="CN703" s="36">
        <v>0</v>
      </c>
      <c r="CO703" s="36">
        <v>0</v>
      </c>
      <c r="CP703" s="36">
        <v>0</v>
      </c>
      <c r="CQ703" s="36">
        <v>0</v>
      </c>
      <c r="CR703" s="36">
        <v>0</v>
      </c>
      <c r="CS703" s="36">
        <v>0</v>
      </c>
      <c r="CT703" s="36">
        <v>0</v>
      </c>
      <c r="CU703" s="36">
        <v>0</v>
      </c>
      <c r="CV703" s="36">
        <v>0</v>
      </c>
      <c r="CW703" s="36">
        <v>0</v>
      </c>
      <c r="CX703" s="36">
        <v>0</v>
      </c>
      <c r="CY703" s="36">
        <v>0</v>
      </c>
      <c r="CZ703" s="36">
        <v>0</v>
      </c>
      <c r="DA703" s="36">
        <v>0</v>
      </c>
      <c r="DB703" s="36">
        <v>0</v>
      </c>
      <c r="DC703" s="36">
        <v>0</v>
      </c>
      <c r="DD703" s="36">
        <v>0</v>
      </c>
      <c r="DE703" s="36">
        <v>-4880463</v>
      </c>
      <c r="DF703" s="36">
        <v>0</v>
      </c>
      <c r="DG703" s="36">
        <v>0</v>
      </c>
      <c r="DH703" s="36">
        <v>0</v>
      </c>
      <c r="DI703" s="36">
        <v>0</v>
      </c>
      <c r="DJ703" s="36">
        <v>0</v>
      </c>
      <c r="DK703" s="36">
        <v>0</v>
      </c>
      <c r="DL703" s="36">
        <v>0</v>
      </c>
      <c r="DM703" s="36">
        <v>0</v>
      </c>
      <c r="DN703" s="36">
        <v>0</v>
      </c>
      <c r="DO703" s="36">
        <v>0</v>
      </c>
      <c r="DP703" s="36">
        <v>0</v>
      </c>
      <c r="DQ703" s="36">
        <v>0</v>
      </c>
      <c r="DR703" s="36">
        <v>0</v>
      </c>
      <c r="DS703" s="36">
        <v>0</v>
      </c>
      <c r="DT703" s="36">
        <v>0</v>
      </c>
      <c r="DU703" s="36">
        <v>0</v>
      </c>
      <c r="DV703" s="36">
        <v>0</v>
      </c>
      <c r="DW703" s="36">
        <v>0</v>
      </c>
      <c r="DX703" s="36">
        <v>0</v>
      </c>
      <c r="DY703" s="36">
        <v>0</v>
      </c>
      <c r="DZ703" s="36">
        <v>0</v>
      </c>
      <c r="EA703" s="36">
        <v>0</v>
      </c>
      <c r="EB703" s="36">
        <v>0</v>
      </c>
      <c r="EC703" s="36">
        <v>0</v>
      </c>
      <c r="ED703" s="36">
        <v>0</v>
      </c>
      <c r="EE703" s="36">
        <v>0</v>
      </c>
      <c r="EF703" s="36">
        <v>0</v>
      </c>
      <c r="EG703" s="36">
        <v>0</v>
      </c>
      <c r="EH703" s="36">
        <v>0</v>
      </c>
      <c r="EI703" s="36">
        <v>0</v>
      </c>
      <c r="EJ703" s="36">
        <v>0</v>
      </c>
      <c r="EK703" s="36">
        <v>0</v>
      </c>
      <c r="EL703" s="36">
        <v>0</v>
      </c>
      <c r="EM703" s="36">
        <v>0</v>
      </c>
      <c r="EN703" s="36">
        <v>0</v>
      </c>
      <c r="EO703" s="36">
        <v>0</v>
      </c>
      <c r="EP703" s="36">
        <v>0</v>
      </c>
      <c r="EQ703" s="36">
        <v>0</v>
      </c>
      <c r="ER703" s="36">
        <v>0</v>
      </c>
      <c r="ES703" s="36">
        <v>0</v>
      </c>
      <c r="ET703" s="36">
        <v>0</v>
      </c>
      <c r="EU703" s="36">
        <v>0</v>
      </c>
      <c r="EV703" s="36">
        <v>0</v>
      </c>
      <c r="EW703" s="36">
        <v>0</v>
      </c>
      <c r="EX703" s="36">
        <v>0</v>
      </c>
      <c r="EY703" s="36">
        <v>0</v>
      </c>
      <c r="EZ703" s="36">
        <v>0</v>
      </c>
      <c r="FA703" s="36">
        <v>0</v>
      </c>
      <c r="FB703" s="36">
        <v>0</v>
      </c>
      <c r="FC703" s="36">
        <v>0</v>
      </c>
      <c r="FD703" s="36">
        <v>0</v>
      </c>
      <c r="FE703" s="36">
        <v>0</v>
      </c>
      <c r="FF703" s="36">
        <v>0</v>
      </c>
      <c r="FG703" s="36">
        <v>0</v>
      </c>
      <c r="FH703" s="36">
        <v>0</v>
      </c>
      <c r="FI703" s="36">
        <v>0</v>
      </c>
      <c r="FJ703" s="36">
        <v>0</v>
      </c>
      <c r="FK703" s="36">
        <v>0</v>
      </c>
      <c r="FL703" s="36">
        <v>0</v>
      </c>
      <c r="FM703" s="36">
        <v>0</v>
      </c>
      <c r="FN703" s="36">
        <v>0</v>
      </c>
      <c r="FO703" s="36">
        <v>0</v>
      </c>
      <c r="FP703" s="36">
        <v>0</v>
      </c>
      <c r="FQ703" s="36">
        <v>779234</v>
      </c>
      <c r="FR703" s="36">
        <v>0</v>
      </c>
      <c r="FS703" s="37"/>
      <c r="FT703" s="39">
        <f t="shared" si="349"/>
        <v>68288</v>
      </c>
      <c r="FU703" s="39">
        <f t="shared" si="350"/>
        <v>1050</v>
      </c>
      <c r="FV703" s="39">
        <f t="shared" si="351"/>
        <v>0</v>
      </c>
      <c r="FW703" s="39">
        <f t="shared" si="352"/>
        <v>2473578</v>
      </c>
      <c r="FX703" s="39">
        <f t="shared" si="353"/>
        <v>0</v>
      </c>
      <c r="FY703" s="39">
        <f t="shared" si="354"/>
        <v>28857</v>
      </c>
      <c r="FZ703" s="39">
        <f t="shared" si="355"/>
        <v>0</v>
      </c>
      <c r="GA703" s="39">
        <f t="shared" si="356"/>
        <v>101310</v>
      </c>
      <c r="GB703" s="39">
        <f t="shared" si="357"/>
        <v>710046</v>
      </c>
      <c r="GC703" s="39">
        <f t="shared" si="358"/>
        <v>131397</v>
      </c>
      <c r="GD703" s="39">
        <f t="shared" si="359"/>
        <v>0</v>
      </c>
      <c r="GE703" s="39">
        <f t="shared" si="360"/>
        <v>0</v>
      </c>
      <c r="GF703" s="39">
        <f t="shared" si="347"/>
        <v>0</v>
      </c>
      <c r="GG703" s="39"/>
      <c r="GH703" s="39">
        <f t="shared" si="361"/>
        <v>0</v>
      </c>
      <c r="GI703" s="39">
        <f t="shared" si="362"/>
        <v>0</v>
      </c>
      <c r="GJ703" s="39">
        <f t="shared" si="348"/>
        <v>3514526</v>
      </c>
      <c r="GK703" s="39"/>
      <c r="GL703" s="39">
        <f t="shared" si="363"/>
        <v>0</v>
      </c>
      <c r="GM703" s="39"/>
      <c r="GN703" s="39">
        <f t="shared" si="346"/>
        <v>0</v>
      </c>
      <c r="GO703" s="40">
        <f t="shared" si="364"/>
        <v>667760</v>
      </c>
      <c r="GP703" s="40">
        <f t="shared" si="365"/>
        <v>4182286</v>
      </c>
      <c r="GQ703" s="40">
        <f t="shared" si="366"/>
        <v>4182286</v>
      </c>
      <c r="GR703" s="39" t="str">
        <f>IFERROR(VLOOKUP(CONCATENATE(C703,R703,S703),'Clientes Afectados'!$L$4:$M$249,2,0),"NO")</f>
        <v>NO</v>
      </c>
      <c r="GS703" s="64">
        <f t="shared" si="345"/>
        <v>29</v>
      </c>
      <c r="GT703" s="39" t="e">
        <f>+IF(GS703&gt;#REF!,"SI","NO")</f>
        <v>#REF!</v>
      </c>
    </row>
    <row r="704" spans="1:202" x14ac:dyDescent="0.25">
      <c r="A704" s="35">
        <v>42552</v>
      </c>
      <c r="B704" s="36">
        <v>1594986</v>
      </c>
      <c r="C704" s="36">
        <v>1027882</v>
      </c>
      <c r="D704" s="36">
        <v>1027882</v>
      </c>
      <c r="E704" s="37" t="s">
        <v>350</v>
      </c>
      <c r="F704" s="37" t="s">
        <v>229</v>
      </c>
      <c r="G704" s="37" t="s">
        <v>332</v>
      </c>
      <c r="H704" s="85" t="s">
        <v>231</v>
      </c>
      <c r="I704" s="37" t="s">
        <v>244</v>
      </c>
      <c r="J704" s="37" t="s">
        <v>233</v>
      </c>
      <c r="K704" s="37" t="s">
        <v>234</v>
      </c>
      <c r="L704" s="37" t="s">
        <v>235</v>
      </c>
      <c r="M704" s="37" t="s">
        <v>279</v>
      </c>
      <c r="N704" s="37" t="s">
        <v>280</v>
      </c>
      <c r="O704" s="37" t="s">
        <v>280</v>
      </c>
      <c r="P704" s="37" t="s">
        <v>239</v>
      </c>
      <c r="Q704" s="37" t="s">
        <v>240</v>
      </c>
      <c r="R704" s="38">
        <v>42527</v>
      </c>
      <c r="S704" s="38">
        <v>42556</v>
      </c>
      <c r="T704" s="38">
        <v>42558</v>
      </c>
      <c r="U704" s="36">
        <v>178832195</v>
      </c>
      <c r="V704" s="36">
        <v>223375</v>
      </c>
      <c r="W704" s="36">
        <v>0</v>
      </c>
      <c r="X704" s="36">
        <v>29961</v>
      </c>
      <c r="Y704" s="36">
        <v>0</v>
      </c>
      <c r="Z704" s="36">
        <v>0</v>
      </c>
      <c r="AA704" s="36">
        <v>0</v>
      </c>
      <c r="AB704" s="36">
        <v>0</v>
      </c>
      <c r="AC704" s="36">
        <v>0</v>
      </c>
      <c r="AD704" s="36">
        <v>643</v>
      </c>
      <c r="AE704" s="36">
        <v>657</v>
      </c>
      <c r="AF704" s="36">
        <v>643</v>
      </c>
      <c r="AG704" s="36">
        <v>643</v>
      </c>
      <c r="AH704" s="36">
        <v>81263</v>
      </c>
      <c r="AI704" s="36">
        <v>1250</v>
      </c>
      <c r="AJ704" s="36">
        <v>0</v>
      </c>
      <c r="AK704" s="36">
        <v>16633373</v>
      </c>
      <c r="AL704" s="36">
        <v>0</v>
      </c>
      <c r="AM704" s="36">
        <v>0</v>
      </c>
      <c r="AN704" s="36">
        <v>0</v>
      </c>
      <c r="AO704" s="36">
        <v>0</v>
      </c>
      <c r="AP704" s="36">
        <v>0</v>
      </c>
      <c r="AQ704" s="36">
        <v>0</v>
      </c>
      <c r="AR704" s="36">
        <v>0</v>
      </c>
      <c r="AS704" s="36">
        <v>0</v>
      </c>
      <c r="AT704" s="36">
        <v>194046</v>
      </c>
      <c r="AU704" s="36">
        <v>0</v>
      </c>
      <c r="AV704" s="36">
        <v>0</v>
      </c>
      <c r="AW704" s="36">
        <v>0</v>
      </c>
      <c r="AX704" s="36">
        <v>0</v>
      </c>
      <c r="AY704" s="36">
        <v>404427</v>
      </c>
      <c r="AZ704" s="36">
        <v>3721273</v>
      </c>
      <c r="BA704" s="36">
        <v>0</v>
      </c>
      <c r="BB704" s="36">
        <v>0</v>
      </c>
      <c r="BC704" s="36">
        <v>0</v>
      </c>
      <c r="BD704" s="36">
        <v>0</v>
      </c>
      <c r="BE704" s="36">
        <v>0</v>
      </c>
      <c r="BF704" s="36">
        <v>0</v>
      </c>
      <c r="BG704" s="36">
        <v>0</v>
      </c>
      <c r="BH704" s="36">
        <v>0</v>
      </c>
      <c r="BI704" s="36">
        <v>0</v>
      </c>
      <c r="BJ704" s="36">
        <v>0</v>
      </c>
      <c r="BK704" s="36">
        <v>0</v>
      </c>
      <c r="BL704" s="36">
        <v>0</v>
      </c>
      <c r="BM704" s="36">
        <v>0</v>
      </c>
      <c r="BN704" s="36">
        <v>0</v>
      </c>
      <c r="BO704" s="36">
        <v>0</v>
      </c>
      <c r="BP704" s="36">
        <v>0</v>
      </c>
      <c r="BQ704" s="36">
        <v>0</v>
      </c>
      <c r="BR704" s="36">
        <v>0</v>
      </c>
      <c r="BS704" s="36">
        <v>0</v>
      </c>
      <c r="BT704" s="36">
        <v>0</v>
      </c>
      <c r="BU704" s="36">
        <v>0</v>
      </c>
      <c r="BV704" s="36">
        <v>0</v>
      </c>
      <c r="BW704" s="36">
        <v>0</v>
      </c>
      <c r="BX704" s="36">
        <v>0</v>
      </c>
      <c r="BY704" s="36">
        <v>0</v>
      </c>
      <c r="BZ704" s="36">
        <v>3012422</v>
      </c>
      <c r="CA704" s="36">
        <v>90305</v>
      </c>
      <c r="CB704" s="36">
        <v>0</v>
      </c>
      <c r="CC704" s="36">
        <v>0</v>
      </c>
      <c r="CD704" s="36">
        <v>20284334</v>
      </c>
      <c r="CE704" s="36">
        <v>24138358</v>
      </c>
      <c r="CF704" s="36">
        <v>0</v>
      </c>
      <c r="CG704" s="36">
        <v>3854023</v>
      </c>
      <c r="CH704" s="36">
        <v>0</v>
      </c>
      <c r="CI704" s="36">
        <v>0</v>
      </c>
      <c r="CJ704" s="36">
        <v>0</v>
      </c>
      <c r="CK704" s="36">
        <v>0</v>
      </c>
      <c r="CL704" s="36">
        <v>3854023</v>
      </c>
      <c r="CM704" s="36">
        <v>-24138358</v>
      </c>
      <c r="CN704" s="36">
        <v>0</v>
      </c>
      <c r="CO704" s="36">
        <v>0</v>
      </c>
      <c r="CP704" s="36">
        <v>0</v>
      </c>
      <c r="CQ704" s="36">
        <v>0</v>
      </c>
      <c r="CR704" s="36">
        <v>0</v>
      </c>
      <c r="CS704" s="36">
        <v>0</v>
      </c>
      <c r="CT704" s="36">
        <v>0</v>
      </c>
      <c r="CU704" s="36">
        <v>0</v>
      </c>
      <c r="CV704" s="36">
        <v>0</v>
      </c>
      <c r="CW704" s="36">
        <v>0</v>
      </c>
      <c r="CX704" s="36">
        <v>0</v>
      </c>
      <c r="CY704" s="36">
        <v>0</v>
      </c>
      <c r="CZ704" s="36">
        <v>0</v>
      </c>
      <c r="DA704" s="36">
        <v>0</v>
      </c>
      <c r="DB704" s="36">
        <v>0</v>
      </c>
      <c r="DC704" s="36">
        <v>0</v>
      </c>
      <c r="DD704" s="36">
        <v>0</v>
      </c>
      <c r="DE704" s="36">
        <v>-24138358</v>
      </c>
      <c r="DF704" s="36">
        <v>0</v>
      </c>
      <c r="DG704" s="36">
        <v>0</v>
      </c>
      <c r="DH704" s="36">
        <v>0</v>
      </c>
      <c r="DI704" s="36">
        <v>0</v>
      </c>
      <c r="DJ704" s="36">
        <v>0</v>
      </c>
      <c r="DK704" s="36">
        <v>0</v>
      </c>
      <c r="DL704" s="36">
        <v>0</v>
      </c>
      <c r="DM704" s="36">
        <v>0</v>
      </c>
      <c r="DN704" s="36">
        <v>0</v>
      </c>
      <c r="DO704" s="36">
        <v>0</v>
      </c>
      <c r="DP704" s="36">
        <v>0</v>
      </c>
      <c r="DQ704" s="36">
        <v>0</v>
      </c>
      <c r="DR704" s="36">
        <v>0</v>
      </c>
      <c r="DS704" s="36">
        <v>0</v>
      </c>
      <c r="DT704" s="36">
        <v>0</v>
      </c>
      <c r="DU704" s="36">
        <v>0</v>
      </c>
      <c r="DV704" s="36">
        <v>0</v>
      </c>
      <c r="DW704" s="36">
        <v>0</v>
      </c>
      <c r="DX704" s="36">
        <v>0</v>
      </c>
      <c r="DY704" s="36">
        <v>0</v>
      </c>
      <c r="DZ704" s="36">
        <v>0</v>
      </c>
      <c r="EA704" s="36">
        <v>0</v>
      </c>
      <c r="EB704" s="36">
        <v>0</v>
      </c>
      <c r="EC704" s="36">
        <v>0</v>
      </c>
      <c r="ED704" s="36">
        <v>0</v>
      </c>
      <c r="EE704" s="36">
        <v>0</v>
      </c>
      <c r="EF704" s="36">
        <v>0</v>
      </c>
      <c r="EG704" s="36">
        <v>0</v>
      </c>
      <c r="EH704" s="36">
        <v>0</v>
      </c>
      <c r="EI704" s="36">
        <v>0</v>
      </c>
      <c r="EJ704" s="36">
        <v>0</v>
      </c>
      <c r="EK704" s="36">
        <v>0</v>
      </c>
      <c r="EL704" s="36">
        <v>0</v>
      </c>
      <c r="EM704" s="36">
        <v>0</v>
      </c>
      <c r="EN704" s="36">
        <v>0</v>
      </c>
      <c r="EO704" s="36">
        <v>0</v>
      </c>
      <c r="EP704" s="36">
        <v>0</v>
      </c>
      <c r="EQ704" s="36">
        <v>0</v>
      </c>
      <c r="ER704" s="36">
        <v>0</v>
      </c>
      <c r="ES704" s="36">
        <v>0</v>
      </c>
      <c r="ET704" s="36">
        <v>0</v>
      </c>
      <c r="EU704" s="36">
        <v>0</v>
      </c>
      <c r="EV704" s="36">
        <v>0</v>
      </c>
      <c r="EW704" s="36">
        <v>0</v>
      </c>
      <c r="EX704" s="36">
        <v>0</v>
      </c>
      <c r="EY704" s="36">
        <v>0</v>
      </c>
      <c r="EZ704" s="36">
        <v>0</v>
      </c>
      <c r="FA704" s="36">
        <v>0</v>
      </c>
      <c r="FB704" s="36">
        <v>0</v>
      </c>
      <c r="FC704" s="36">
        <v>0</v>
      </c>
      <c r="FD704" s="36">
        <v>0</v>
      </c>
      <c r="FE704" s="36">
        <v>0</v>
      </c>
      <c r="FF704" s="36">
        <v>0</v>
      </c>
      <c r="FG704" s="36">
        <v>0</v>
      </c>
      <c r="FH704" s="36">
        <v>0</v>
      </c>
      <c r="FI704" s="36">
        <v>0</v>
      </c>
      <c r="FJ704" s="36">
        <v>0</v>
      </c>
      <c r="FK704" s="36">
        <v>0</v>
      </c>
      <c r="FL704" s="36">
        <v>0</v>
      </c>
      <c r="FM704" s="36">
        <v>0</v>
      </c>
      <c r="FN704" s="36">
        <v>0</v>
      </c>
      <c r="FO704" s="36">
        <v>0</v>
      </c>
      <c r="FP704" s="36">
        <v>0</v>
      </c>
      <c r="FQ704" s="36">
        <v>3854023</v>
      </c>
      <c r="FR704" s="36">
        <v>0</v>
      </c>
      <c r="FS704" s="37"/>
      <c r="FT704" s="39">
        <f t="shared" si="349"/>
        <v>68288</v>
      </c>
      <c r="FU704" s="39">
        <f t="shared" si="350"/>
        <v>1050</v>
      </c>
      <c r="FV704" s="39">
        <f t="shared" si="351"/>
        <v>0</v>
      </c>
      <c r="FW704" s="39">
        <f t="shared" si="352"/>
        <v>13977624</v>
      </c>
      <c r="FX704" s="39">
        <f t="shared" si="353"/>
        <v>0</v>
      </c>
      <c r="FY704" s="39">
        <f t="shared" si="354"/>
        <v>163064</v>
      </c>
      <c r="FZ704" s="39">
        <f t="shared" si="355"/>
        <v>0</v>
      </c>
      <c r="GA704" s="39">
        <f t="shared" si="356"/>
        <v>339855</v>
      </c>
      <c r="GB704" s="39">
        <f t="shared" si="357"/>
        <v>3127120</v>
      </c>
      <c r="GC704" s="39">
        <f t="shared" si="358"/>
        <v>0</v>
      </c>
      <c r="GD704" s="39">
        <f t="shared" si="359"/>
        <v>0</v>
      </c>
      <c r="GE704" s="39">
        <f t="shared" si="360"/>
        <v>0</v>
      </c>
      <c r="GF704" s="39">
        <f t="shared" si="347"/>
        <v>0</v>
      </c>
      <c r="GG704" s="39"/>
      <c r="GH704" s="39">
        <f t="shared" si="361"/>
        <v>0</v>
      </c>
      <c r="GI704" s="39">
        <f t="shared" si="362"/>
        <v>0</v>
      </c>
      <c r="GJ704" s="39">
        <f t="shared" si="348"/>
        <v>17677001</v>
      </c>
      <c r="GK704" s="39"/>
      <c r="GL704" s="39">
        <f t="shared" si="363"/>
        <v>0</v>
      </c>
      <c r="GM704" s="39"/>
      <c r="GN704" s="39">
        <f t="shared" si="346"/>
        <v>0</v>
      </c>
      <c r="GO704" s="40">
        <f t="shared" si="364"/>
        <v>3358630</v>
      </c>
      <c r="GP704" s="40">
        <f t="shared" si="365"/>
        <v>21035631</v>
      </c>
      <c r="GQ704" s="40">
        <f t="shared" si="366"/>
        <v>21035631</v>
      </c>
      <c r="GR704" s="39" t="str">
        <f>IFERROR(VLOOKUP(CONCATENATE(C704,R704,S704),'Clientes Afectados'!$L$4:$M$249,2,0),"NO")</f>
        <v>NO</v>
      </c>
      <c r="GS704" s="64">
        <f t="shared" si="345"/>
        <v>29</v>
      </c>
      <c r="GT704" s="39" t="e">
        <f>+IF(GS704&gt;#REF!,"SI","NO")</f>
        <v>#REF!</v>
      </c>
    </row>
    <row r="705" spans="1:202" x14ac:dyDescent="0.25">
      <c r="A705" s="35">
        <v>42552</v>
      </c>
      <c r="B705" s="36">
        <v>1594986</v>
      </c>
      <c r="C705" s="36">
        <v>1263130</v>
      </c>
      <c r="D705" s="36">
        <v>1263130</v>
      </c>
      <c r="E705" s="37" t="s">
        <v>267</v>
      </c>
      <c r="F705" s="37" t="s">
        <v>229</v>
      </c>
      <c r="G705" s="37" t="s">
        <v>268</v>
      </c>
      <c r="H705" s="85" t="s">
        <v>231</v>
      </c>
      <c r="I705" s="37" t="s">
        <v>262</v>
      </c>
      <c r="J705" s="37" t="s">
        <v>233</v>
      </c>
      <c r="K705" s="37" t="s">
        <v>234</v>
      </c>
      <c r="L705" s="37" t="s">
        <v>235</v>
      </c>
      <c r="M705" s="37" t="s">
        <v>269</v>
      </c>
      <c r="N705" s="37" t="s">
        <v>270</v>
      </c>
      <c r="O705" s="37" t="s">
        <v>270</v>
      </c>
      <c r="P705" s="37" t="s">
        <v>239</v>
      </c>
      <c r="Q705" s="37" t="s">
        <v>240</v>
      </c>
      <c r="R705" s="38">
        <v>42527</v>
      </c>
      <c r="S705" s="38">
        <v>42556</v>
      </c>
      <c r="T705" s="38">
        <v>42558</v>
      </c>
      <c r="U705" s="36">
        <v>178832195</v>
      </c>
      <c r="V705" s="36">
        <v>24067</v>
      </c>
      <c r="W705" s="36">
        <v>0</v>
      </c>
      <c r="X705" s="36">
        <v>4181</v>
      </c>
      <c r="Y705" s="36">
        <v>0</v>
      </c>
      <c r="Z705" s="36">
        <v>0</v>
      </c>
      <c r="AA705" s="36">
        <v>0</v>
      </c>
      <c r="AB705" s="36">
        <v>0</v>
      </c>
      <c r="AC705" s="36">
        <v>0</v>
      </c>
      <c r="AD705" s="36">
        <v>51</v>
      </c>
      <c r="AE705" s="36">
        <v>52</v>
      </c>
      <c r="AF705" s="36">
        <v>49</v>
      </c>
      <c r="AG705" s="36">
        <v>49</v>
      </c>
      <c r="AH705" s="36">
        <v>0</v>
      </c>
      <c r="AI705" s="36">
        <v>1250</v>
      </c>
      <c r="AJ705" s="36">
        <v>0</v>
      </c>
      <c r="AK705" s="36">
        <v>1792122</v>
      </c>
      <c r="AL705" s="36">
        <v>0</v>
      </c>
      <c r="AM705" s="36">
        <v>0</v>
      </c>
      <c r="AN705" s="36">
        <v>0</v>
      </c>
      <c r="AO705" s="36">
        <v>0</v>
      </c>
      <c r="AP705" s="36">
        <v>0</v>
      </c>
      <c r="AQ705" s="36">
        <v>0</v>
      </c>
      <c r="AR705" s="36">
        <v>0</v>
      </c>
      <c r="AS705" s="36">
        <v>0</v>
      </c>
      <c r="AT705" s="36">
        <v>20907</v>
      </c>
      <c r="AU705" s="36">
        <v>0</v>
      </c>
      <c r="AV705" s="36">
        <v>0</v>
      </c>
      <c r="AW705" s="36">
        <v>0</v>
      </c>
      <c r="AX705" s="36">
        <v>0</v>
      </c>
      <c r="AY705" s="36">
        <v>32293</v>
      </c>
      <c r="AZ705" s="36">
        <v>283581</v>
      </c>
      <c r="BA705" s="36">
        <v>0</v>
      </c>
      <c r="BB705" s="36">
        <v>0</v>
      </c>
      <c r="BC705" s="36">
        <v>0</v>
      </c>
      <c r="BD705" s="36">
        <v>0</v>
      </c>
      <c r="BE705" s="36">
        <v>0</v>
      </c>
      <c r="BF705" s="36">
        <v>0</v>
      </c>
      <c r="BG705" s="36">
        <v>0</v>
      </c>
      <c r="BH705" s="36">
        <v>0</v>
      </c>
      <c r="BI705" s="36">
        <v>0</v>
      </c>
      <c r="BJ705" s="36">
        <v>0</v>
      </c>
      <c r="BK705" s="36">
        <v>0</v>
      </c>
      <c r="BL705" s="36">
        <v>0</v>
      </c>
      <c r="BM705" s="36">
        <v>0</v>
      </c>
      <c r="BN705" s="36">
        <v>0</v>
      </c>
      <c r="BO705" s="36">
        <v>0</v>
      </c>
      <c r="BP705" s="36">
        <v>0</v>
      </c>
      <c r="BQ705" s="36">
        <v>0</v>
      </c>
      <c r="BR705" s="36">
        <v>0</v>
      </c>
      <c r="BS705" s="36">
        <v>0</v>
      </c>
      <c r="BT705" s="36">
        <v>0</v>
      </c>
      <c r="BU705" s="36">
        <v>0</v>
      </c>
      <c r="BV705" s="36">
        <v>0</v>
      </c>
      <c r="BW705" s="36">
        <v>0</v>
      </c>
      <c r="BX705" s="36">
        <v>0</v>
      </c>
      <c r="BY705" s="36">
        <v>0</v>
      </c>
      <c r="BZ705" s="36">
        <v>281494</v>
      </c>
      <c r="CA705" s="36">
        <v>8661</v>
      </c>
      <c r="CB705" s="36">
        <v>0</v>
      </c>
      <c r="CC705" s="36">
        <v>0</v>
      </c>
      <c r="CD705" s="36">
        <v>2033871</v>
      </c>
      <c r="CE705" s="36">
        <v>2420307</v>
      </c>
      <c r="CF705" s="36">
        <v>0</v>
      </c>
      <c r="CG705" s="36">
        <v>386436</v>
      </c>
      <c r="CH705" s="36">
        <v>0</v>
      </c>
      <c r="CI705" s="36">
        <v>0</v>
      </c>
      <c r="CJ705" s="36">
        <v>0</v>
      </c>
      <c r="CK705" s="36">
        <v>0</v>
      </c>
      <c r="CL705" s="36">
        <v>386436</v>
      </c>
      <c r="CM705" s="36">
        <v>-2420307</v>
      </c>
      <c r="CN705" s="36">
        <v>0</v>
      </c>
      <c r="CO705" s="36">
        <v>0</v>
      </c>
      <c r="CP705" s="36">
        <v>0</v>
      </c>
      <c r="CQ705" s="36">
        <v>0</v>
      </c>
      <c r="CR705" s="36">
        <v>0</v>
      </c>
      <c r="CS705" s="36">
        <v>0</v>
      </c>
      <c r="CT705" s="36">
        <v>0</v>
      </c>
      <c r="CU705" s="36">
        <v>0</v>
      </c>
      <c r="CV705" s="36">
        <v>0</v>
      </c>
      <c r="CW705" s="36">
        <v>0</v>
      </c>
      <c r="CX705" s="36">
        <v>0</v>
      </c>
      <c r="CY705" s="36">
        <v>0</v>
      </c>
      <c r="CZ705" s="36">
        <v>0</v>
      </c>
      <c r="DA705" s="36">
        <v>0</v>
      </c>
      <c r="DB705" s="36">
        <v>0</v>
      </c>
      <c r="DC705" s="36">
        <v>0</v>
      </c>
      <c r="DD705" s="36">
        <v>76811</v>
      </c>
      <c r="DE705" s="36">
        <v>-2343496</v>
      </c>
      <c r="DF705" s="36">
        <v>0</v>
      </c>
      <c r="DG705" s="36">
        <v>0</v>
      </c>
      <c r="DH705" s="36">
        <v>0</v>
      </c>
      <c r="DI705" s="36">
        <v>0</v>
      </c>
      <c r="DJ705" s="36">
        <v>0</v>
      </c>
      <c r="DK705" s="36">
        <v>0</v>
      </c>
      <c r="DL705" s="36">
        <v>0</v>
      </c>
      <c r="DM705" s="36">
        <v>0</v>
      </c>
      <c r="DN705" s="36">
        <v>0</v>
      </c>
      <c r="DO705" s="36">
        <v>0</v>
      </c>
      <c r="DP705" s="36">
        <v>0</v>
      </c>
      <c r="DQ705" s="36">
        <v>0</v>
      </c>
      <c r="DR705" s="36">
        <v>0</v>
      </c>
      <c r="DS705" s="36">
        <v>0</v>
      </c>
      <c r="DT705" s="36">
        <v>0</v>
      </c>
      <c r="DU705" s="36">
        <v>0</v>
      </c>
      <c r="DV705" s="36">
        <v>0</v>
      </c>
      <c r="DW705" s="36">
        <v>0</v>
      </c>
      <c r="DX705" s="36">
        <v>0</v>
      </c>
      <c r="DY705" s="36">
        <v>0</v>
      </c>
      <c r="DZ705" s="36">
        <v>0</v>
      </c>
      <c r="EA705" s="36">
        <v>0</v>
      </c>
      <c r="EB705" s="36">
        <v>0</v>
      </c>
      <c r="EC705" s="36">
        <v>0</v>
      </c>
      <c r="ED705" s="36">
        <v>0</v>
      </c>
      <c r="EE705" s="36">
        <v>0</v>
      </c>
      <c r="EF705" s="36">
        <v>0</v>
      </c>
      <c r="EG705" s="36">
        <v>0</v>
      </c>
      <c r="EH705" s="36">
        <v>0</v>
      </c>
      <c r="EI705" s="36">
        <v>0</v>
      </c>
      <c r="EJ705" s="36">
        <v>0</v>
      </c>
      <c r="EK705" s="36">
        <v>0</v>
      </c>
      <c r="EL705" s="36">
        <v>0</v>
      </c>
      <c r="EM705" s="36">
        <v>0</v>
      </c>
      <c r="EN705" s="36">
        <v>0</v>
      </c>
      <c r="EO705" s="36">
        <v>0</v>
      </c>
      <c r="EP705" s="36">
        <v>0</v>
      </c>
      <c r="EQ705" s="36">
        <v>0</v>
      </c>
      <c r="ER705" s="36">
        <v>0</v>
      </c>
      <c r="ES705" s="36">
        <v>0</v>
      </c>
      <c r="ET705" s="36">
        <v>0</v>
      </c>
      <c r="EU705" s="36">
        <v>0</v>
      </c>
      <c r="EV705" s="36">
        <v>0</v>
      </c>
      <c r="EW705" s="36">
        <v>0</v>
      </c>
      <c r="EX705" s="36">
        <v>0</v>
      </c>
      <c r="EY705" s="36">
        <v>0</v>
      </c>
      <c r="EZ705" s="36">
        <v>-76811</v>
      </c>
      <c r="FA705" s="36">
        <v>0</v>
      </c>
      <c r="FB705" s="36">
        <v>0</v>
      </c>
      <c r="FC705" s="36">
        <v>0</v>
      </c>
      <c r="FD705" s="36">
        <v>0</v>
      </c>
      <c r="FE705" s="36">
        <v>0</v>
      </c>
      <c r="FF705" s="36">
        <v>0</v>
      </c>
      <c r="FG705" s="36">
        <v>0</v>
      </c>
      <c r="FH705" s="36">
        <v>0</v>
      </c>
      <c r="FI705" s="36">
        <v>0</v>
      </c>
      <c r="FJ705" s="36">
        <v>0</v>
      </c>
      <c r="FK705" s="36">
        <v>0</v>
      </c>
      <c r="FL705" s="36">
        <v>0</v>
      </c>
      <c r="FM705" s="36">
        <v>0</v>
      </c>
      <c r="FN705" s="36">
        <v>0</v>
      </c>
      <c r="FO705" s="36">
        <v>0</v>
      </c>
      <c r="FP705" s="36">
        <v>-76811</v>
      </c>
      <c r="FQ705" s="36">
        <v>386436</v>
      </c>
      <c r="FR705" s="36">
        <v>0</v>
      </c>
      <c r="FS705" s="37"/>
      <c r="FT705" s="39">
        <f t="shared" si="349"/>
        <v>0</v>
      </c>
      <c r="FU705" s="39">
        <f t="shared" si="350"/>
        <v>1050</v>
      </c>
      <c r="FV705" s="39">
        <f t="shared" si="351"/>
        <v>0</v>
      </c>
      <c r="FW705" s="39">
        <f t="shared" si="352"/>
        <v>1505985</v>
      </c>
      <c r="FX705" s="39">
        <f t="shared" si="353"/>
        <v>0</v>
      </c>
      <c r="FY705" s="39">
        <f t="shared" si="354"/>
        <v>17569</v>
      </c>
      <c r="FZ705" s="39">
        <f t="shared" si="355"/>
        <v>0</v>
      </c>
      <c r="GA705" s="39">
        <f t="shared" si="356"/>
        <v>27137</v>
      </c>
      <c r="GB705" s="39">
        <f t="shared" si="357"/>
        <v>238303</v>
      </c>
      <c r="GC705" s="39">
        <f t="shared" si="358"/>
        <v>0</v>
      </c>
      <c r="GD705" s="39">
        <f t="shared" si="359"/>
        <v>0</v>
      </c>
      <c r="GE705" s="39">
        <f t="shared" si="360"/>
        <v>0</v>
      </c>
      <c r="GF705" s="39">
        <f t="shared" si="347"/>
        <v>0</v>
      </c>
      <c r="GG705" s="39"/>
      <c r="GH705" s="39">
        <f t="shared" si="361"/>
        <v>0</v>
      </c>
      <c r="GI705" s="39">
        <f t="shared" si="362"/>
        <v>-76811</v>
      </c>
      <c r="GJ705" s="39">
        <f t="shared" si="348"/>
        <v>1790044</v>
      </c>
      <c r="GK705" s="39"/>
      <c r="GL705" s="39">
        <f t="shared" si="363"/>
        <v>0</v>
      </c>
      <c r="GM705" s="39"/>
      <c r="GN705" s="39">
        <f>BT705++EZ705+FA705+DK705</f>
        <v>-76811</v>
      </c>
      <c r="GO705" s="40">
        <f t="shared" si="364"/>
        <v>340108</v>
      </c>
      <c r="GP705" s="40">
        <f t="shared" si="365"/>
        <v>2130152</v>
      </c>
      <c r="GQ705" s="40">
        <f t="shared" si="366"/>
        <v>2053341</v>
      </c>
      <c r="GR705" s="39" t="str">
        <f>IFERROR(VLOOKUP(CONCATENATE(C705,R705,S705),'Clientes Afectados'!$L$4:$M$249,2,0),"NO")</f>
        <v>NO</v>
      </c>
      <c r="GS705" s="64">
        <f t="shared" si="345"/>
        <v>29</v>
      </c>
      <c r="GT705" s="39" t="e">
        <f>+IF(GS705&gt;#REF!,"SI","NO")</f>
        <v>#REF!</v>
      </c>
    </row>
    <row r="706" spans="1:202" x14ac:dyDescent="0.25">
      <c r="A706" s="35">
        <v>42552</v>
      </c>
      <c r="B706" s="36">
        <v>1594986</v>
      </c>
      <c r="C706" s="36">
        <v>1314153</v>
      </c>
      <c r="D706" s="36">
        <v>1314153</v>
      </c>
      <c r="E706" s="37" t="s">
        <v>271</v>
      </c>
      <c r="F706" s="37" t="s">
        <v>229</v>
      </c>
      <c r="G706" s="37" t="s">
        <v>272</v>
      </c>
      <c r="H706" s="85" t="s">
        <v>231</v>
      </c>
      <c r="I706" s="37" t="s">
        <v>262</v>
      </c>
      <c r="J706" s="37" t="s">
        <v>233</v>
      </c>
      <c r="K706" s="37" t="s">
        <v>234</v>
      </c>
      <c r="L706" s="37" t="s">
        <v>235</v>
      </c>
      <c r="M706" s="37" t="s">
        <v>245</v>
      </c>
      <c r="N706" s="37" t="s">
        <v>246</v>
      </c>
      <c r="O706" s="37" t="s">
        <v>246</v>
      </c>
      <c r="P706" s="37" t="s">
        <v>239</v>
      </c>
      <c r="Q706" s="37" t="s">
        <v>240</v>
      </c>
      <c r="R706" s="38">
        <v>42495</v>
      </c>
      <c r="S706" s="38">
        <v>42556</v>
      </c>
      <c r="T706" s="38">
        <v>42558</v>
      </c>
      <c r="U706" s="36">
        <v>178832195</v>
      </c>
      <c r="V706" s="36">
        <v>75545</v>
      </c>
      <c r="W706" s="36">
        <v>0</v>
      </c>
      <c r="X706" s="36">
        <v>2916</v>
      </c>
      <c r="Y706" s="36">
        <v>0</v>
      </c>
      <c r="Z706" s="36">
        <v>0</v>
      </c>
      <c r="AA706" s="36">
        <v>0</v>
      </c>
      <c r="AB706" s="36">
        <v>0</v>
      </c>
      <c r="AC706" s="36">
        <v>0</v>
      </c>
      <c r="AD706" s="36">
        <v>122</v>
      </c>
      <c r="AE706" s="36">
        <v>131</v>
      </c>
      <c r="AF706" s="36">
        <v>89</v>
      </c>
      <c r="AG706" s="36">
        <v>89</v>
      </c>
      <c r="AH706" s="36">
        <v>0</v>
      </c>
      <c r="AI706" s="36">
        <v>1250</v>
      </c>
      <c r="AJ706" s="36">
        <v>0</v>
      </c>
      <c r="AK706" s="36">
        <v>5625375</v>
      </c>
      <c r="AL706" s="36">
        <v>0</v>
      </c>
      <c r="AM706" s="36">
        <v>0</v>
      </c>
      <c r="AN706" s="36">
        <v>0</v>
      </c>
      <c r="AO706" s="36">
        <v>0</v>
      </c>
      <c r="AP706" s="36">
        <v>0</v>
      </c>
      <c r="AQ706" s="36">
        <v>0</v>
      </c>
      <c r="AR706" s="36">
        <v>0</v>
      </c>
      <c r="AS706" s="36">
        <v>0</v>
      </c>
      <c r="AT706" s="36">
        <v>65626</v>
      </c>
      <c r="AU706" s="36">
        <v>0</v>
      </c>
      <c r="AV706" s="36">
        <v>0</v>
      </c>
      <c r="AW706" s="36">
        <v>0</v>
      </c>
      <c r="AX706" s="36">
        <v>0</v>
      </c>
      <c r="AY706" s="36">
        <v>161923</v>
      </c>
      <c r="AZ706" s="36">
        <v>1030267</v>
      </c>
      <c r="BA706" s="36">
        <v>0</v>
      </c>
      <c r="BB706" s="36">
        <v>0</v>
      </c>
      <c r="BC706" s="36">
        <v>0</v>
      </c>
      <c r="BD706" s="36">
        <v>0</v>
      </c>
      <c r="BE706" s="36">
        <v>0</v>
      </c>
      <c r="BF706" s="36">
        <v>0</v>
      </c>
      <c r="BG706" s="36">
        <v>0</v>
      </c>
      <c r="BH706" s="36">
        <v>0</v>
      </c>
      <c r="BI706" s="36">
        <v>0</v>
      </c>
      <c r="BJ706" s="36">
        <v>0</v>
      </c>
      <c r="BK706" s="36">
        <v>0</v>
      </c>
      <c r="BL706" s="36">
        <v>0</v>
      </c>
      <c r="BM706" s="36">
        <v>0</v>
      </c>
      <c r="BN706" s="36">
        <v>0</v>
      </c>
      <c r="BO706" s="36">
        <v>0</v>
      </c>
      <c r="BP706" s="36">
        <v>-2781504</v>
      </c>
      <c r="BQ706" s="36">
        <v>0</v>
      </c>
      <c r="BR706" s="36">
        <v>0</v>
      </c>
      <c r="BS706" s="36">
        <v>0</v>
      </c>
      <c r="BT706" s="36">
        <v>0</v>
      </c>
      <c r="BU706" s="36">
        <v>0</v>
      </c>
      <c r="BV706" s="36">
        <v>0</v>
      </c>
      <c r="BW706" s="36">
        <v>0</v>
      </c>
      <c r="BX706" s="36">
        <v>0</v>
      </c>
      <c r="BY706" s="36">
        <v>0</v>
      </c>
      <c r="BZ706" s="36">
        <v>0</v>
      </c>
      <c r="CA706" s="36">
        <v>0</v>
      </c>
      <c r="CB706" s="36">
        <v>0</v>
      </c>
      <c r="CC706" s="36">
        <v>0</v>
      </c>
      <c r="CD706" s="36">
        <v>3447847</v>
      </c>
      <c r="CE706" s="36">
        <v>4102937</v>
      </c>
      <c r="CF706" s="36">
        <v>0</v>
      </c>
      <c r="CG706" s="36">
        <v>655091</v>
      </c>
      <c r="CH706" s="36">
        <v>0</v>
      </c>
      <c r="CI706" s="36">
        <v>0</v>
      </c>
      <c r="CJ706" s="36">
        <v>0</v>
      </c>
      <c r="CK706" s="36">
        <v>0</v>
      </c>
      <c r="CL706" s="36">
        <v>655091</v>
      </c>
      <c r="CM706" s="36">
        <v>-4102937</v>
      </c>
      <c r="CN706" s="36">
        <v>0</v>
      </c>
      <c r="CO706" s="36">
        <v>0</v>
      </c>
      <c r="CP706" s="36">
        <v>0</v>
      </c>
      <c r="CQ706" s="36">
        <v>0</v>
      </c>
      <c r="CR706" s="36">
        <v>0</v>
      </c>
      <c r="CS706" s="36">
        <v>0</v>
      </c>
      <c r="CT706" s="36">
        <v>0</v>
      </c>
      <c r="CU706" s="36">
        <v>0</v>
      </c>
      <c r="CV706" s="36">
        <v>0</v>
      </c>
      <c r="CW706" s="36">
        <v>0</v>
      </c>
      <c r="CX706" s="36">
        <v>0</v>
      </c>
      <c r="CY706" s="36">
        <v>0</v>
      </c>
      <c r="CZ706" s="36">
        <v>0</v>
      </c>
      <c r="DA706" s="36">
        <v>0</v>
      </c>
      <c r="DB706" s="36">
        <v>0</v>
      </c>
      <c r="DC706" s="36">
        <v>0</v>
      </c>
      <c r="DD706" s="36">
        <v>0</v>
      </c>
      <c r="DE706" s="36">
        <v>-4102937</v>
      </c>
      <c r="DF706" s="36">
        <v>0</v>
      </c>
      <c r="DG706" s="36">
        <v>0</v>
      </c>
      <c r="DH706" s="36">
        <v>0</v>
      </c>
      <c r="DI706" s="36">
        <v>0</v>
      </c>
      <c r="DJ706" s="36">
        <v>0</v>
      </c>
      <c r="DK706" s="36">
        <v>0</v>
      </c>
      <c r="DL706" s="36">
        <v>0</v>
      </c>
      <c r="DM706" s="36">
        <v>0</v>
      </c>
      <c r="DN706" s="36">
        <v>0</v>
      </c>
      <c r="DO706" s="36">
        <v>0</v>
      </c>
      <c r="DP706" s="36">
        <v>0</v>
      </c>
      <c r="DQ706" s="36">
        <v>0</v>
      </c>
      <c r="DR706" s="36">
        <v>0</v>
      </c>
      <c r="DS706" s="36">
        <v>0</v>
      </c>
      <c r="DT706" s="36">
        <v>0</v>
      </c>
      <c r="DU706" s="36">
        <v>0</v>
      </c>
      <c r="DV706" s="36">
        <v>0</v>
      </c>
      <c r="DW706" s="36">
        <v>0</v>
      </c>
      <c r="DX706" s="36">
        <v>0</v>
      </c>
      <c r="DY706" s="36">
        <v>0</v>
      </c>
      <c r="DZ706" s="36">
        <v>0</v>
      </c>
      <c r="EA706" s="36">
        <v>0</v>
      </c>
      <c r="EB706" s="36">
        <v>0</v>
      </c>
      <c r="EC706" s="36">
        <v>0</v>
      </c>
      <c r="ED706" s="36">
        <v>0</v>
      </c>
      <c r="EE706" s="36">
        <v>0</v>
      </c>
      <c r="EF706" s="36">
        <v>0</v>
      </c>
      <c r="EG706" s="36">
        <v>0</v>
      </c>
      <c r="EH706" s="36">
        <v>0</v>
      </c>
      <c r="EI706" s="36">
        <v>0</v>
      </c>
      <c r="EJ706" s="36">
        <v>0</v>
      </c>
      <c r="EK706" s="36">
        <v>0</v>
      </c>
      <c r="EL706" s="36">
        <v>0</v>
      </c>
      <c r="EM706" s="36">
        <v>0</v>
      </c>
      <c r="EN706" s="36">
        <v>0</v>
      </c>
      <c r="EO706" s="36">
        <v>0</v>
      </c>
      <c r="EP706" s="36">
        <v>0</v>
      </c>
      <c r="EQ706" s="36">
        <v>0</v>
      </c>
      <c r="ER706" s="36">
        <v>0</v>
      </c>
      <c r="ES706" s="36">
        <v>0</v>
      </c>
      <c r="ET706" s="36">
        <v>0</v>
      </c>
      <c r="EU706" s="36">
        <v>0</v>
      </c>
      <c r="EV706" s="36">
        <v>0</v>
      </c>
      <c r="EW706" s="36">
        <v>0</v>
      </c>
      <c r="EX706" s="36">
        <v>0</v>
      </c>
      <c r="EY706" s="36">
        <v>0</v>
      </c>
      <c r="EZ706" s="36">
        <v>0</v>
      </c>
      <c r="FA706" s="36">
        <v>0</v>
      </c>
      <c r="FB706" s="36">
        <v>0</v>
      </c>
      <c r="FC706" s="36">
        <v>0</v>
      </c>
      <c r="FD706" s="36">
        <v>0</v>
      </c>
      <c r="FE706" s="36">
        <v>0</v>
      </c>
      <c r="FF706" s="36">
        <v>0</v>
      </c>
      <c r="FG706" s="36">
        <v>0</v>
      </c>
      <c r="FH706" s="36">
        <v>0</v>
      </c>
      <c r="FI706" s="36">
        <v>0</v>
      </c>
      <c r="FJ706" s="36">
        <v>0</v>
      </c>
      <c r="FK706" s="36">
        <v>0</v>
      </c>
      <c r="FL706" s="36">
        <v>0</v>
      </c>
      <c r="FM706" s="36">
        <v>0</v>
      </c>
      <c r="FN706" s="36">
        <v>0</v>
      </c>
      <c r="FO706" s="36">
        <v>0</v>
      </c>
      <c r="FP706" s="36">
        <v>0</v>
      </c>
      <c r="FQ706" s="36">
        <v>655091</v>
      </c>
      <c r="FR706" s="36">
        <v>1</v>
      </c>
      <c r="FS706" s="37"/>
      <c r="FT706" s="39">
        <f t="shared" si="349"/>
        <v>0</v>
      </c>
      <c r="FU706" s="39">
        <f t="shared" si="350"/>
        <v>1050</v>
      </c>
      <c r="FV706" s="39">
        <f t="shared" si="351"/>
        <v>0</v>
      </c>
      <c r="FW706" s="39">
        <f t="shared" si="352"/>
        <v>4727206</v>
      </c>
      <c r="FX706" s="39">
        <f t="shared" si="353"/>
        <v>0</v>
      </c>
      <c r="FY706" s="39">
        <f t="shared" si="354"/>
        <v>55148</v>
      </c>
      <c r="FZ706" s="39">
        <f t="shared" si="355"/>
        <v>0</v>
      </c>
      <c r="GA706" s="39">
        <f t="shared" si="356"/>
        <v>136070</v>
      </c>
      <c r="GB706" s="39">
        <f t="shared" si="357"/>
        <v>865771</v>
      </c>
      <c r="GC706" s="39">
        <f t="shared" si="358"/>
        <v>0</v>
      </c>
      <c r="GD706" s="39">
        <f t="shared" si="359"/>
        <v>0</v>
      </c>
      <c r="GE706" s="39">
        <f t="shared" si="360"/>
        <v>0</v>
      </c>
      <c r="GF706" s="39">
        <f t="shared" si="347"/>
        <v>-2337398.3193277312</v>
      </c>
      <c r="GG706" s="39"/>
      <c r="GH706" s="39">
        <f t="shared" si="361"/>
        <v>0</v>
      </c>
      <c r="GI706" s="39">
        <f t="shared" si="362"/>
        <v>0</v>
      </c>
      <c r="GJ706" s="39">
        <f t="shared" si="348"/>
        <v>3447846.6806722688</v>
      </c>
      <c r="GK706" s="39"/>
      <c r="GL706" s="39"/>
      <c r="GM706" s="39"/>
      <c r="GN706" s="39">
        <f t="shared" si="346"/>
        <v>0</v>
      </c>
      <c r="GO706" s="40">
        <f t="shared" si="364"/>
        <v>655091</v>
      </c>
      <c r="GP706" s="40">
        <f t="shared" si="365"/>
        <v>4102937.6806722688</v>
      </c>
      <c r="GQ706" s="40">
        <f t="shared" si="366"/>
        <v>4102937.6806722688</v>
      </c>
      <c r="GR706" s="39" t="str">
        <f>IFERROR(VLOOKUP(CONCATENATE(C706,R706,S706),'Clientes Afectados'!$L$4:$M$249,2,0),"NO")</f>
        <v>NO</v>
      </c>
      <c r="GS706" s="64">
        <f t="shared" si="345"/>
        <v>61</v>
      </c>
      <c r="GT706" s="39" t="e">
        <f>+IF(GS706&gt;#REF!,"SI","NO")</f>
        <v>#REF!</v>
      </c>
    </row>
    <row r="707" spans="1:202" x14ac:dyDescent="0.25">
      <c r="A707" s="35">
        <v>42552</v>
      </c>
      <c r="B707" s="36">
        <v>1594986</v>
      </c>
      <c r="C707" s="36">
        <v>1314156</v>
      </c>
      <c r="D707" s="36">
        <v>1314156</v>
      </c>
      <c r="E707" s="37" t="s">
        <v>273</v>
      </c>
      <c r="F707" s="37" t="s">
        <v>229</v>
      </c>
      <c r="G707" s="37" t="s">
        <v>274</v>
      </c>
      <c r="H707" s="85" t="s">
        <v>231</v>
      </c>
      <c r="I707" s="37" t="s">
        <v>262</v>
      </c>
      <c r="J707" s="37" t="s">
        <v>233</v>
      </c>
      <c r="K707" s="37" t="s">
        <v>234</v>
      </c>
      <c r="L707" s="37" t="s">
        <v>235</v>
      </c>
      <c r="M707" s="37" t="s">
        <v>245</v>
      </c>
      <c r="N707" s="37" t="s">
        <v>245</v>
      </c>
      <c r="O707" s="37" t="s">
        <v>245</v>
      </c>
      <c r="P707" s="37" t="s">
        <v>239</v>
      </c>
      <c r="Q707" s="37" t="s">
        <v>240</v>
      </c>
      <c r="R707" s="38">
        <v>42527</v>
      </c>
      <c r="S707" s="38">
        <v>42556</v>
      </c>
      <c r="T707" s="38">
        <v>42558</v>
      </c>
      <c r="U707" s="36">
        <v>178832195</v>
      </c>
      <c r="V707" s="36">
        <v>34875</v>
      </c>
      <c r="W707" s="36">
        <v>0</v>
      </c>
      <c r="X707" s="36">
        <v>12116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54</v>
      </c>
      <c r="AE707" s="36">
        <v>53</v>
      </c>
      <c r="AF707" s="36">
        <v>53</v>
      </c>
      <c r="AG707" s="36">
        <v>53</v>
      </c>
      <c r="AH707" s="36">
        <v>118777</v>
      </c>
      <c r="AI707" s="36">
        <v>1250</v>
      </c>
      <c r="AJ707" s="36">
        <v>0</v>
      </c>
      <c r="AK707" s="36">
        <v>2596929</v>
      </c>
      <c r="AL707" s="36">
        <v>0</v>
      </c>
      <c r="AM707" s="36">
        <v>0</v>
      </c>
      <c r="AN707" s="36">
        <v>0</v>
      </c>
      <c r="AO707" s="36">
        <v>0</v>
      </c>
      <c r="AP707" s="36">
        <v>0</v>
      </c>
      <c r="AQ707" s="36">
        <v>0</v>
      </c>
      <c r="AR707" s="36">
        <v>0</v>
      </c>
      <c r="AS707" s="36">
        <v>0</v>
      </c>
      <c r="AT707" s="36">
        <v>30296</v>
      </c>
      <c r="AU707" s="36">
        <v>0</v>
      </c>
      <c r="AV707" s="36">
        <v>0</v>
      </c>
      <c r="AW707" s="36">
        <v>0</v>
      </c>
      <c r="AX707" s="36">
        <v>0</v>
      </c>
      <c r="AY707" s="36">
        <v>32908</v>
      </c>
      <c r="AZ707" s="36">
        <v>306730</v>
      </c>
      <c r="BA707" s="36">
        <v>0</v>
      </c>
      <c r="BB707" s="36">
        <v>0</v>
      </c>
      <c r="BC707" s="36">
        <v>0</v>
      </c>
      <c r="BD707" s="36">
        <v>0</v>
      </c>
      <c r="BE707" s="36">
        <v>0</v>
      </c>
      <c r="BF707" s="36">
        <v>0</v>
      </c>
      <c r="BG707" s="36">
        <v>0</v>
      </c>
      <c r="BH707" s="36">
        <v>0</v>
      </c>
      <c r="BI707" s="36">
        <v>0</v>
      </c>
      <c r="BJ707" s="36">
        <v>0</v>
      </c>
      <c r="BK707" s="36">
        <v>0</v>
      </c>
      <c r="BL707" s="36">
        <v>0</v>
      </c>
      <c r="BM707" s="36">
        <v>0</v>
      </c>
      <c r="BN707" s="36">
        <v>0</v>
      </c>
      <c r="BO707" s="36">
        <v>0</v>
      </c>
      <c r="BP707" s="36">
        <v>0</v>
      </c>
      <c r="BQ707" s="36">
        <v>0</v>
      </c>
      <c r="BR707" s="36">
        <v>0</v>
      </c>
      <c r="BS707" s="36">
        <v>0</v>
      </c>
      <c r="BT707" s="36">
        <v>0</v>
      </c>
      <c r="BU707" s="36">
        <v>0</v>
      </c>
      <c r="BV707" s="36">
        <v>0</v>
      </c>
      <c r="BW707" s="36">
        <v>0</v>
      </c>
      <c r="BX707" s="36">
        <v>0</v>
      </c>
      <c r="BY707" s="36">
        <v>0</v>
      </c>
      <c r="BZ707" s="36">
        <v>256627</v>
      </c>
      <c r="CA707" s="36">
        <v>7749</v>
      </c>
      <c r="CB707" s="36">
        <v>0</v>
      </c>
      <c r="CC707" s="36">
        <v>0</v>
      </c>
      <c r="CD707" s="36">
        <v>2816189</v>
      </c>
      <c r="CE707" s="36">
        <v>3351266</v>
      </c>
      <c r="CF707" s="36">
        <v>0</v>
      </c>
      <c r="CG707" s="36">
        <v>535076</v>
      </c>
      <c r="CH707" s="36">
        <v>0</v>
      </c>
      <c r="CI707" s="36">
        <v>0</v>
      </c>
      <c r="CJ707" s="36">
        <v>0</v>
      </c>
      <c r="CK707" s="36">
        <v>0</v>
      </c>
      <c r="CL707" s="36">
        <v>535076</v>
      </c>
      <c r="CM707" s="36">
        <v>-3351266</v>
      </c>
      <c r="CN707" s="36">
        <v>0</v>
      </c>
      <c r="CO707" s="36">
        <v>0</v>
      </c>
      <c r="CP707" s="36">
        <v>0</v>
      </c>
      <c r="CQ707" s="36">
        <v>0</v>
      </c>
      <c r="CR707" s="36">
        <v>0</v>
      </c>
      <c r="CS707" s="36">
        <v>0</v>
      </c>
      <c r="CT707" s="36">
        <v>0</v>
      </c>
      <c r="CU707" s="36">
        <v>0</v>
      </c>
      <c r="CV707" s="36">
        <v>0</v>
      </c>
      <c r="CW707" s="36">
        <v>0</v>
      </c>
      <c r="CX707" s="36">
        <v>0</v>
      </c>
      <c r="CY707" s="36">
        <v>0</v>
      </c>
      <c r="CZ707" s="36">
        <v>0</v>
      </c>
      <c r="DA707" s="36">
        <v>0</v>
      </c>
      <c r="DB707" s="36">
        <v>0</v>
      </c>
      <c r="DC707" s="36">
        <v>0</v>
      </c>
      <c r="DD707" s="36">
        <v>0</v>
      </c>
      <c r="DE707" s="36">
        <v>-3351266</v>
      </c>
      <c r="DF707" s="36">
        <v>0</v>
      </c>
      <c r="DG707" s="36">
        <v>0</v>
      </c>
      <c r="DH707" s="36">
        <v>0</v>
      </c>
      <c r="DI707" s="36">
        <v>0</v>
      </c>
      <c r="DJ707" s="36">
        <v>0</v>
      </c>
      <c r="DK707" s="36">
        <v>0</v>
      </c>
      <c r="DL707" s="36">
        <v>0</v>
      </c>
      <c r="DM707" s="36">
        <v>0</v>
      </c>
      <c r="DN707" s="36">
        <v>0</v>
      </c>
      <c r="DO707" s="36">
        <v>0</v>
      </c>
      <c r="DP707" s="36">
        <v>0</v>
      </c>
      <c r="DQ707" s="36">
        <v>0</v>
      </c>
      <c r="DR707" s="36">
        <v>0</v>
      </c>
      <c r="DS707" s="36">
        <v>0</v>
      </c>
      <c r="DT707" s="36">
        <v>0</v>
      </c>
      <c r="DU707" s="36">
        <v>0</v>
      </c>
      <c r="DV707" s="36">
        <v>0</v>
      </c>
      <c r="DW707" s="36">
        <v>0</v>
      </c>
      <c r="DX707" s="36">
        <v>0</v>
      </c>
      <c r="DY707" s="36">
        <v>0</v>
      </c>
      <c r="DZ707" s="36">
        <v>0</v>
      </c>
      <c r="EA707" s="36">
        <v>0</v>
      </c>
      <c r="EB707" s="36">
        <v>0</v>
      </c>
      <c r="EC707" s="36">
        <v>0</v>
      </c>
      <c r="ED707" s="36">
        <v>0</v>
      </c>
      <c r="EE707" s="36">
        <v>0</v>
      </c>
      <c r="EF707" s="36">
        <v>0</v>
      </c>
      <c r="EG707" s="36">
        <v>0</v>
      </c>
      <c r="EH707" s="36">
        <v>0</v>
      </c>
      <c r="EI707" s="36">
        <v>0</v>
      </c>
      <c r="EJ707" s="36">
        <v>0</v>
      </c>
      <c r="EK707" s="36">
        <v>0</v>
      </c>
      <c r="EL707" s="36">
        <v>0</v>
      </c>
      <c r="EM707" s="36">
        <v>0</v>
      </c>
      <c r="EN707" s="36">
        <v>0</v>
      </c>
      <c r="EO707" s="36">
        <v>0</v>
      </c>
      <c r="EP707" s="36">
        <v>0</v>
      </c>
      <c r="EQ707" s="36">
        <v>0</v>
      </c>
      <c r="ER707" s="36">
        <v>0</v>
      </c>
      <c r="ES707" s="36">
        <v>0</v>
      </c>
      <c r="ET707" s="36">
        <v>0</v>
      </c>
      <c r="EU707" s="36">
        <v>0</v>
      </c>
      <c r="EV707" s="36">
        <v>0</v>
      </c>
      <c r="EW707" s="36">
        <v>0</v>
      </c>
      <c r="EX707" s="36">
        <v>0</v>
      </c>
      <c r="EY707" s="36">
        <v>0</v>
      </c>
      <c r="EZ707" s="36">
        <v>0</v>
      </c>
      <c r="FA707" s="36">
        <v>0</v>
      </c>
      <c r="FB707" s="36">
        <v>0</v>
      </c>
      <c r="FC707" s="36">
        <v>0</v>
      </c>
      <c r="FD707" s="36">
        <v>0</v>
      </c>
      <c r="FE707" s="36">
        <v>0</v>
      </c>
      <c r="FF707" s="36">
        <v>0</v>
      </c>
      <c r="FG707" s="36">
        <v>0</v>
      </c>
      <c r="FH707" s="36">
        <v>0</v>
      </c>
      <c r="FI707" s="36">
        <v>0</v>
      </c>
      <c r="FJ707" s="36">
        <v>0</v>
      </c>
      <c r="FK707" s="36">
        <v>0</v>
      </c>
      <c r="FL707" s="36">
        <v>0</v>
      </c>
      <c r="FM707" s="36">
        <v>0</v>
      </c>
      <c r="FN707" s="36">
        <v>0</v>
      </c>
      <c r="FO707" s="36">
        <v>0</v>
      </c>
      <c r="FP707" s="36">
        <v>0</v>
      </c>
      <c r="FQ707" s="36">
        <v>535076</v>
      </c>
      <c r="FR707" s="36">
        <v>-1</v>
      </c>
      <c r="FS707" s="37"/>
      <c r="FT707" s="39">
        <f t="shared" si="349"/>
        <v>99813</v>
      </c>
      <c r="FU707" s="39">
        <f t="shared" si="350"/>
        <v>1050</v>
      </c>
      <c r="FV707" s="39">
        <f t="shared" si="351"/>
        <v>0</v>
      </c>
      <c r="FW707" s="39">
        <f t="shared" si="352"/>
        <v>2182293</v>
      </c>
      <c r="FX707" s="39">
        <f t="shared" si="353"/>
        <v>0</v>
      </c>
      <c r="FY707" s="39">
        <f t="shared" si="354"/>
        <v>25459</v>
      </c>
      <c r="FZ707" s="39">
        <f t="shared" si="355"/>
        <v>0</v>
      </c>
      <c r="GA707" s="39">
        <f t="shared" si="356"/>
        <v>27654</v>
      </c>
      <c r="GB707" s="39">
        <f t="shared" si="357"/>
        <v>257756</v>
      </c>
      <c r="GC707" s="39">
        <f t="shared" si="358"/>
        <v>0</v>
      </c>
      <c r="GD707" s="39">
        <f t="shared" si="359"/>
        <v>0</v>
      </c>
      <c r="GE707" s="39">
        <f t="shared" si="360"/>
        <v>0</v>
      </c>
      <c r="GF707" s="39">
        <f t="shared" si="347"/>
        <v>0</v>
      </c>
      <c r="GG707" s="39"/>
      <c r="GH707" s="39">
        <f t="shared" si="361"/>
        <v>0</v>
      </c>
      <c r="GI707" s="39">
        <f t="shared" si="362"/>
        <v>0</v>
      </c>
      <c r="GJ707" s="39">
        <f t="shared" si="348"/>
        <v>2594025</v>
      </c>
      <c r="GK707" s="39"/>
      <c r="GL707" s="39">
        <f t="shared" si="363"/>
        <v>0</v>
      </c>
      <c r="GM707" s="39"/>
      <c r="GN707" s="39">
        <f t="shared" si="346"/>
        <v>0</v>
      </c>
      <c r="GO707" s="40">
        <f t="shared" si="364"/>
        <v>492865</v>
      </c>
      <c r="GP707" s="40">
        <f t="shared" si="365"/>
        <v>3086890</v>
      </c>
      <c r="GQ707" s="40">
        <f t="shared" si="366"/>
        <v>3086890</v>
      </c>
      <c r="GR707" s="39" t="str">
        <f>IFERROR(VLOOKUP(CONCATENATE(C707,R707,S707),'Clientes Afectados'!$L$4:$M$249,2,0),"NO")</f>
        <v>NO</v>
      </c>
      <c r="GS707" s="64">
        <f t="shared" ref="GS707:GS770" si="367">+S707-R707</f>
        <v>29</v>
      </c>
      <c r="GT707" s="39" t="e">
        <f>+IF(GS707&gt;#REF!,"SI","NO")</f>
        <v>#REF!</v>
      </c>
    </row>
    <row r="708" spans="1:202" x14ac:dyDescent="0.25">
      <c r="A708" s="35">
        <v>42552</v>
      </c>
      <c r="B708" s="36">
        <v>1594986</v>
      </c>
      <c r="C708" s="36">
        <v>1386062</v>
      </c>
      <c r="D708" s="36">
        <v>1386062</v>
      </c>
      <c r="E708" s="37" t="s">
        <v>351</v>
      </c>
      <c r="F708" s="37" t="s">
        <v>229</v>
      </c>
      <c r="G708" s="37" t="s">
        <v>334</v>
      </c>
      <c r="H708" s="85" t="s">
        <v>231</v>
      </c>
      <c r="I708" s="37" t="s">
        <v>262</v>
      </c>
      <c r="J708" s="37" t="s">
        <v>233</v>
      </c>
      <c r="K708" s="37" t="s">
        <v>234</v>
      </c>
      <c r="L708" s="37" t="s">
        <v>235</v>
      </c>
      <c r="M708" s="37" t="s">
        <v>245</v>
      </c>
      <c r="N708" s="37" t="s">
        <v>246</v>
      </c>
      <c r="O708" s="37" t="s">
        <v>246</v>
      </c>
      <c r="P708" s="37" t="s">
        <v>239</v>
      </c>
      <c r="Q708" s="37" t="s">
        <v>240</v>
      </c>
      <c r="R708" s="38">
        <v>42527</v>
      </c>
      <c r="S708" s="38">
        <v>42556</v>
      </c>
      <c r="T708" s="38">
        <v>42558</v>
      </c>
      <c r="U708" s="36">
        <v>178832195</v>
      </c>
      <c r="V708" s="36">
        <v>67195</v>
      </c>
      <c r="W708" s="36">
        <v>0</v>
      </c>
      <c r="X708" s="36">
        <v>7091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176</v>
      </c>
      <c r="AE708" s="36">
        <v>359</v>
      </c>
      <c r="AF708" s="36">
        <v>176</v>
      </c>
      <c r="AG708" s="36">
        <v>176</v>
      </c>
      <c r="AH708" s="36">
        <v>0</v>
      </c>
      <c r="AI708" s="36">
        <v>1250</v>
      </c>
      <c r="AJ708" s="36">
        <v>0</v>
      </c>
      <c r="AK708" s="36">
        <v>5003601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58372</v>
      </c>
      <c r="AU708" s="36">
        <v>0</v>
      </c>
      <c r="AV708" s="36">
        <v>0</v>
      </c>
      <c r="AW708" s="36">
        <v>0</v>
      </c>
      <c r="AX708" s="36">
        <v>0</v>
      </c>
      <c r="AY708" s="36">
        <v>220820</v>
      </c>
      <c r="AZ708" s="36">
        <v>1018576</v>
      </c>
      <c r="BA708" s="36">
        <v>0</v>
      </c>
      <c r="BB708" s="36">
        <v>0</v>
      </c>
      <c r="BC708" s="36">
        <v>0</v>
      </c>
      <c r="BD708" s="36">
        <v>0</v>
      </c>
      <c r="BE708" s="36">
        <v>0</v>
      </c>
      <c r="BF708" s="36">
        <v>0</v>
      </c>
      <c r="BG708" s="36">
        <v>0</v>
      </c>
      <c r="BH708" s="36">
        <v>0</v>
      </c>
      <c r="BI708" s="36">
        <v>0</v>
      </c>
      <c r="BJ708" s="36">
        <v>0</v>
      </c>
      <c r="BK708" s="36">
        <v>0</v>
      </c>
      <c r="BL708" s="36">
        <v>0</v>
      </c>
      <c r="BM708" s="36">
        <v>0</v>
      </c>
      <c r="BN708" s="36">
        <v>0</v>
      </c>
      <c r="BO708" s="36">
        <v>0</v>
      </c>
      <c r="BP708" s="36">
        <v>0</v>
      </c>
      <c r="BQ708" s="36">
        <v>0</v>
      </c>
      <c r="BR708" s="36">
        <v>0</v>
      </c>
      <c r="BS708" s="36">
        <v>0</v>
      </c>
      <c r="BT708" s="36">
        <v>0</v>
      </c>
      <c r="BU708" s="36">
        <v>0</v>
      </c>
      <c r="BV708" s="36">
        <v>0</v>
      </c>
      <c r="BW708" s="36">
        <v>0</v>
      </c>
      <c r="BX708" s="36">
        <v>0</v>
      </c>
      <c r="BY708" s="36">
        <v>0</v>
      </c>
      <c r="BZ708" s="36">
        <v>702286</v>
      </c>
      <c r="CA708" s="36">
        <v>21710</v>
      </c>
      <c r="CB708" s="36">
        <v>0</v>
      </c>
      <c r="CC708" s="36">
        <v>0</v>
      </c>
      <c r="CD708" s="36">
        <v>5904718</v>
      </c>
      <c r="CE708" s="36">
        <v>7026615</v>
      </c>
      <c r="CF708" s="36">
        <v>0</v>
      </c>
      <c r="CG708" s="36">
        <v>1121896</v>
      </c>
      <c r="CH708" s="36">
        <v>0</v>
      </c>
      <c r="CI708" s="36">
        <v>0</v>
      </c>
      <c r="CJ708" s="36">
        <v>0</v>
      </c>
      <c r="CK708" s="36">
        <v>0</v>
      </c>
      <c r="CL708" s="36">
        <v>1121896</v>
      </c>
      <c r="CM708" s="36">
        <v>-7026615</v>
      </c>
      <c r="CN708" s="36">
        <v>0</v>
      </c>
      <c r="CO708" s="36">
        <v>0</v>
      </c>
      <c r="CP708" s="36">
        <v>0</v>
      </c>
      <c r="CQ708" s="36">
        <v>0</v>
      </c>
      <c r="CR708" s="36">
        <v>0</v>
      </c>
      <c r="CS708" s="36">
        <v>0</v>
      </c>
      <c r="CT708" s="36">
        <v>0</v>
      </c>
      <c r="CU708" s="36">
        <v>0</v>
      </c>
      <c r="CV708" s="36">
        <v>0</v>
      </c>
      <c r="CW708" s="36">
        <v>0</v>
      </c>
      <c r="CX708" s="36">
        <v>0</v>
      </c>
      <c r="CY708" s="36">
        <v>0</v>
      </c>
      <c r="CZ708" s="36">
        <v>0</v>
      </c>
      <c r="DA708" s="36">
        <v>0</v>
      </c>
      <c r="DB708" s="36">
        <v>0</v>
      </c>
      <c r="DC708" s="36">
        <v>0</v>
      </c>
      <c r="DD708" s="36">
        <v>0</v>
      </c>
      <c r="DE708" s="36">
        <v>-7026615</v>
      </c>
      <c r="DF708" s="36">
        <v>0</v>
      </c>
      <c r="DG708" s="36">
        <v>0</v>
      </c>
      <c r="DH708" s="36">
        <v>0</v>
      </c>
      <c r="DI708" s="36">
        <v>0</v>
      </c>
      <c r="DJ708" s="36">
        <v>0</v>
      </c>
      <c r="DK708" s="36">
        <v>0</v>
      </c>
      <c r="DL708" s="36">
        <v>0</v>
      </c>
      <c r="DM708" s="36">
        <v>0</v>
      </c>
      <c r="DN708" s="36">
        <v>0</v>
      </c>
      <c r="DO708" s="36">
        <v>0</v>
      </c>
      <c r="DP708" s="36">
        <v>0</v>
      </c>
      <c r="DQ708" s="36">
        <v>0</v>
      </c>
      <c r="DR708" s="36">
        <v>0</v>
      </c>
      <c r="DS708" s="36">
        <v>0</v>
      </c>
      <c r="DT708" s="36">
        <v>0</v>
      </c>
      <c r="DU708" s="36">
        <v>0</v>
      </c>
      <c r="DV708" s="36">
        <v>0</v>
      </c>
      <c r="DW708" s="36">
        <v>0</v>
      </c>
      <c r="DX708" s="36">
        <v>0</v>
      </c>
      <c r="DY708" s="36">
        <v>0</v>
      </c>
      <c r="DZ708" s="36">
        <v>0</v>
      </c>
      <c r="EA708" s="36">
        <v>0</v>
      </c>
      <c r="EB708" s="36">
        <v>0</v>
      </c>
      <c r="EC708" s="36">
        <v>0</v>
      </c>
      <c r="ED708" s="36">
        <v>0</v>
      </c>
      <c r="EE708" s="36">
        <v>0</v>
      </c>
      <c r="EF708" s="36">
        <v>0</v>
      </c>
      <c r="EG708" s="36">
        <v>0</v>
      </c>
      <c r="EH708" s="36">
        <v>0</v>
      </c>
      <c r="EI708" s="36">
        <v>0</v>
      </c>
      <c r="EJ708" s="36">
        <v>0</v>
      </c>
      <c r="EK708" s="36">
        <v>0</v>
      </c>
      <c r="EL708" s="36">
        <v>0</v>
      </c>
      <c r="EM708" s="36">
        <v>0</v>
      </c>
      <c r="EN708" s="36">
        <v>0</v>
      </c>
      <c r="EO708" s="36">
        <v>0</v>
      </c>
      <c r="EP708" s="36">
        <v>0</v>
      </c>
      <c r="EQ708" s="36">
        <v>0</v>
      </c>
      <c r="ER708" s="36">
        <v>0</v>
      </c>
      <c r="ES708" s="36">
        <v>0</v>
      </c>
      <c r="ET708" s="36">
        <v>0</v>
      </c>
      <c r="EU708" s="36">
        <v>0</v>
      </c>
      <c r="EV708" s="36">
        <v>0</v>
      </c>
      <c r="EW708" s="36">
        <v>0</v>
      </c>
      <c r="EX708" s="36">
        <v>0</v>
      </c>
      <c r="EY708" s="36">
        <v>0</v>
      </c>
      <c r="EZ708" s="36">
        <v>0</v>
      </c>
      <c r="FA708" s="36">
        <v>0</v>
      </c>
      <c r="FB708" s="36">
        <v>0</v>
      </c>
      <c r="FC708" s="36">
        <v>0</v>
      </c>
      <c r="FD708" s="36">
        <v>0</v>
      </c>
      <c r="FE708" s="36">
        <v>0</v>
      </c>
      <c r="FF708" s="36">
        <v>0</v>
      </c>
      <c r="FG708" s="36">
        <v>0</v>
      </c>
      <c r="FH708" s="36">
        <v>0</v>
      </c>
      <c r="FI708" s="36">
        <v>0</v>
      </c>
      <c r="FJ708" s="36">
        <v>0</v>
      </c>
      <c r="FK708" s="36">
        <v>0</v>
      </c>
      <c r="FL708" s="36">
        <v>0</v>
      </c>
      <c r="FM708" s="36">
        <v>0</v>
      </c>
      <c r="FN708" s="36">
        <v>0</v>
      </c>
      <c r="FO708" s="36">
        <v>0</v>
      </c>
      <c r="FP708" s="36">
        <v>0</v>
      </c>
      <c r="FQ708" s="36">
        <v>1121896</v>
      </c>
      <c r="FR708" s="36">
        <v>-1</v>
      </c>
      <c r="FS708" s="37"/>
      <c r="FT708" s="39">
        <f t="shared" si="349"/>
        <v>0</v>
      </c>
      <c r="FU708" s="39">
        <f t="shared" si="350"/>
        <v>1050</v>
      </c>
      <c r="FV708" s="39">
        <f t="shared" si="351"/>
        <v>0</v>
      </c>
      <c r="FW708" s="39">
        <f t="shared" si="352"/>
        <v>4204707</v>
      </c>
      <c r="FX708" s="39">
        <f t="shared" si="353"/>
        <v>0</v>
      </c>
      <c r="FY708" s="39">
        <f t="shared" si="354"/>
        <v>49052</v>
      </c>
      <c r="FZ708" s="39">
        <f t="shared" si="355"/>
        <v>0</v>
      </c>
      <c r="GA708" s="39">
        <f t="shared" si="356"/>
        <v>185563</v>
      </c>
      <c r="GB708" s="39">
        <f t="shared" si="357"/>
        <v>855946</v>
      </c>
      <c r="GC708" s="39">
        <f t="shared" si="358"/>
        <v>0</v>
      </c>
      <c r="GD708" s="39">
        <f t="shared" si="359"/>
        <v>0</v>
      </c>
      <c r="GE708" s="39">
        <f t="shared" si="360"/>
        <v>0</v>
      </c>
      <c r="GF708" s="39">
        <f t="shared" si="347"/>
        <v>0</v>
      </c>
      <c r="GG708" s="39"/>
      <c r="GH708" s="39">
        <f t="shared" si="361"/>
        <v>0</v>
      </c>
      <c r="GI708" s="39">
        <f t="shared" si="362"/>
        <v>0</v>
      </c>
      <c r="GJ708" s="39">
        <f t="shared" si="348"/>
        <v>5296318</v>
      </c>
      <c r="GK708" s="39"/>
      <c r="GL708" s="39">
        <f t="shared" si="363"/>
        <v>0</v>
      </c>
      <c r="GM708" s="39"/>
      <c r="GN708" s="39">
        <f t="shared" si="346"/>
        <v>0</v>
      </c>
      <c r="GO708" s="40">
        <f t="shared" si="364"/>
        <v>1006300</v>
      </c>
      <c r="GP708" s="40">
        <f t="shared" si="365"/>
        <v>6302618</v>
      </c>
      <c r="GQ708" s="40">
        <f t="shared" si="366"/>
        <v>6302618</v>
      </c>
      <c r="GR708" s="39" t="str">
        <f>IFERROR(VLOOKUP(CONCATENATE(C708,R708,S708),'Clientes Afectados'!$L$4:$M$249,2,0),"NO")</f>
        <v>NO</v>
      </c>
      <c r="GS708" s="64">
        <f t="shared" si="367"/>
        <v>29</v>
      </c>
      <c r="GT708" s="39" t="e">
        <f>+IF(GS708&gt;#REF!,"SI","NO")</f>
        <v>#REF!</v>
      </c>
    </row>
    <row r="709" spans="1:202" x14ac:dyDescent="0.25">
      <c r="A709" s="35">
        <v>42552</v>
      </c>
      <c r="B709" s="36">
        <v>1594986</v>
      </c>
      <c r="C709" s="36">
        <v>1459358</v>
      </c>
      <c r="D709" s="36">
        <v>1459358</v>
      </c>
      <c r="E709" s="37" t="s">
        <v>275</v>
      </c>
      <c r="F709" s="37" t="s">
        <v>229</v>
      </c>
      <c r="G709" s="37" t="s">
        <v>276</v>
      </c>
      <c r="H709" s="85" t="s">
        <v>231</v>
      </c>
      <c r="I709" s="37" t="s">
        <v>262</v>
      </c>
      <c r="J709" s="37" t="s">
        <v>233</v>
      </c>
      <c r="K709" s="37" t="s">
        <v>234</v>
      </c>
      <c r="L709" s="37" t="s">
        <v>235</v>
      </c>
      <c r="M709" s="37" t="s">
        <v>252</v>
      </c>
      <c r="N709" s="37" t="s">
        <v>253</v>
      </c>
      <c r="O709" s="37" t="s">
        <v>253</v>
      </c>
      <c r="P709" s="37" t="s">
        <v>239</v>
      </c>
      <c r="Q709" s="37" t="s">
        <v>240</v>
      </c>
      <c r="R709" s="38">
        <v>42527</v>
      </c>
      <c r="S709" s="38">
        <v>42556</v>
      </c>
      <c r="T709" s="38">
        <v>42558</v>
      </c>
      <c r="U709" s="36">
        <v>178832195</v>
      </c>
      <c r="V709" s="36">
        <v>23399</v>
      </c>
      <c r="W709" s="36">
        <v>0</v>
      </c>
      <c r="X709" s="36">
        <v>6245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87</v>
      </c>
      <c r="AE709" s="36">
        <v>110</v>
      </c>
      <c r="AF709" s="36">
        <v>48</v>
      </c>
      <c r="AG709" s="36">
        <v>48</v>
      </c>
      <c r="AH709" s="36">
        <v>0</v>
      </c>
      <c r="AI709" s="36">
        <v>1250</v>
      </c>
      <c r="AJ709" s="36">
        <v>0</v>
      </c>
      <c r="AK709" s="36">
        <v>1742380</v>
      </c>
      <c r="AL709" s="36">
        <v>0</v>
      </c>
      <c r="AM709" s="36">
        <v>0</v>
      </c>
      <c r="AN709" s="36">
        <v>0</v>
      </c>
      <c r="AO709" s="36">
        <v>0</v>
      </c>
      <c r="AP709" s="36">
        <v>0</v>
      </c>
      <c r="AQ709" s="36">
        <v>0</v>
      </c>
      <c r="AR709" s="36">
        <v>0</v>
      </c>
      <c r="AS709" s="36">
        <v>0</v>
      </c>
      <c r="AT709" s="36">
        <v>20326</v>
      </c>
      <c r="AU709" s="36">
        <v>0</v>
      </c>
      <c r="AV709" s="36">
        <v>0</v>
      </c>
      <c r="AW709" s="36">
        <v>0</v>
      </c>
      <c r="AX709" s="36">
        <v>0</v>
      </c>
      <c r="AY709" s="36">
        <v>67661</v>
      </c>
      <c r="AZ709" s="36">
        <v>277794</v>
      </c>
      <c r="BA709" s="36">
        <v>0</v>
      </c>
      <c r="BB709" s="36">
        <v>0</v>
      </c>
      <c r="BC709" s="36">
        <v>0</v>
      </c>
      <c r="BD709" s="36">
        <v>0</v>
      </c>
      <c r="BE709" s="36">
        <v>0</v>
      </c>
      <c r="BF709" s="36">
        <v>0</v>
      </c>
      <c r="BG709" s="36">
        <v>0</v>
      </c>
      <c r="BH709" s="36">
        <v>0</v>
      </c>
      <c r="BI709" s="36">
        <v>0</v>
      </c>
      <c r="BJ709" s="36">
        <v>0</v>
      </c>
      <c r="BK709" s="36">
        <v>0</v>
      </c>
      <c r="BL709" s="36">
        <v>0</v>
      </c>
      <c r="BM709" s="36">
        <v>0</v>
      </c>
      <c r="BN709" s="36">
        <v>0</v>
      </c>
      <c r="BO709" s="36">
        <v>0</v>
      </c>
      <c r="BP709" s="36">
        <v>0</v>
      </c>
      <c r="BQ709" s="36">
        <v>0</v>
      </c>
      <c r="BR709" s="36">
        <v>0</v>
      </c>
      <c r="BS709" s="36">
        <v>0</v>
      </c>
      <c r="BT709" s="36">
        <v>0</v>
      </c>
      <c r="BU709" s="36">
        <v>0</v>
      </c>
      <c r="BV709" s="36">
        <v>0</v>
      </c>
      <c r="BW709" s="36">
        <v>0</v>
      </c>
      <c r="BX709" s="36">
        <v>0</v>
      </c>
      <c r="BY709" s="36">
        <v>0</v>
      </c>
      <c r="BZ709" s="36">
        <v>353471</v>
      </c>
      <c r="CA709" s="36">
        <v>10070</v>
      </c>
      <c r="CB709" s="36">
        <v>0</v>
      </c>
      <c r="CC709" s="36">
        <v>0</v>
      </c>
      <c r="CD709" s="36">
        <v>2078110</v>
      </c>
      <c r="CE709" s="36">
        <v>2472952</v>
      </c>
      <c r="CF709" s="36">
        <v>0</v>
      </c>
      <c r="CG709" s="36">
        <v>394841</v>
      </c>
      <c r="CH709" s="36">
        <v>0</v>
      </c>
      <c r="CI709" s="36">
        <v>0</v>
      </c>
      <c r="CJ709" s="36">
        <v>0</v>
      </c>
      <c r="CK709" s="36">
        <v>0</v>
      </c>
      <c r="CL709" s="36">
        <v>394841</v>
      </c>
      <c r="CM709" s="36">
        <v>-2472952</v>
      </c>
      <c r="CN709" s="36">
        <v>0</v>
      </c>
      <c r="CO709" s="36">
        <v>0</v>
      </c>
      <c r="CP709" s="36">
        <v>0</v>
      </c>
      <c r="CQ709" s="36">
        <v>0</v>
      </c>
      <c r="CR709" s="36">
        <v>0</v>
      </c>
      <c r="CS709" s="36">
        <v>0</v>
      </c>
      <c r="CT709" s="36">
        <v>0</v>
      </c>
      <c r="CU709" s="36">
        <v>0</v>
      </c>
      <c r="CV709" s="36">
        <v>0</v>
      </c>
      <c r="CW709" s="36">
        <v>0</v>
      </c>
      <c r="CX709" s="36">
        <v>0</v>
      </c>
      <c r="CY709" s="36">
        <v>0</v>
      </c>
      <c r="CZ709" s="36">
        <v>0</v>
      </c>
      <c r="DA709" s="36">
        <v>0</v>
      </c>
      <c r="DB709" s="36">
        <v>0</v>
      </c>
      <c r="DC709" s="36">
        <v>0</v>
      </c>
      <c r="DD709" s="36">
        <v>0</v>
      </c>
      <c r="DE709" s="36">
        <v>-2472952</v>
      </c>
      <c r="DF709" s="36">
        <v>0</v>
      </c>
      <c r="DG709" s="36">
        <v>0</v>
      </c>
      <c r="DH709" s="36">
        <v>0</v>
      </c>
      <c r="DI709" s="36">
        <v>0</v>
      </c>
      <c r="DJ709" s="36">
        <v>0</v>
      </c>
      <c r="DK709" s="36">
        <v>0</v>
      </c>
      <c r="DL709" s="36">
        <v>0</v>
      </c>
      <c r="DM709" s="36">
        <v>0</v>
      </c>
      <c r="DN709" s="36">
        <v>0</v>
      </c>
      <c r="DO709" s="36">
        <v>0</v>
      </c>
      <c r="DP709" s="36">
        <v>0</v>
      </c>
      <c r="DQ709" s="36">
        <v>0</v>
      </c>
      <c r="DR709" s="36">
        <v>0</v>
      </c>
      <c r="DS709" s="36">
        <v>0</v>
      </c>
      <c r="DT709" s="36">
        <v>0</v>
      </c>
      <c r="DU709" s="36">
        <v>0</v>
      </c>
      <c r="DV709" s="36">
        <v>0</v>
      </c>
      <c r="DW709" s="36">
        <v>0</v>
      </c>
      <c r="DX709" s="36">
        <v>0</v>
      </c>
      <c r="DY709" s="36">
        <v>0</v>
      </c>
      <c r="DZ709" s="36">
        <v>0</v>
      </c>
      <c r="EA709" s="36">
        <v>0</v>
      </c>
      <c r="EB709" s="36">
        <v>0</v>
      </c>
      <c r="EC709" s="36">
        <v>0</v>
      </c>
      <c r="ED709" s="36">
        <v>0</v>
      </c>
      <c r="EE709" s="36">
        <v>0</v>
      </c>
      <c r="EF709" s="36">
        <v>0</v>
      </c>
      <c r="EG709" s="36">
        <v>0</v>
      </c>
      <c r="EH709" s="36">
        <v>0</v>
      </c>
      <c r="EI709" s="36">
        <v>0</v>
      </c>
      <c r="EJ709" s="36">
        <v>0</v>
      </c>
      <c r="EK709" s="36">
        <v>0</v>
      </c>
      <c r="EL709" s="36">
        <v>0</v>
      </c>
      <c r="EM709" s="36">
        <v>0</v>
      </c>
      <c r="EN709" s="36">
        <v>0</v>
      </c>
      <c r="EO709" s="36">
        <v>0</v>
      </c>
      <c r="EP709" s="36">
        <v>0</v>
      </c>
      <c r="EQ709" s="36">
        <v>0</v>
      </c>
      <c r="ER709" s="36">
        <v>0</v>
      </c>
      <c r="ES709" s="36">
        <v>0</v>
      </c>
      <c r="ET709" s="36">
        <v>0</v>
      </c>
      <c r="EU709" s="36">
        <v>0</v>
      </c>
      <c r="EV709" s="36">
        <v>0</v>
      </c>
      <c r="EW709" s="36">
        <v>0</v>
      </c>
      <c r="EX709" s="36">
        <v>0</v>
      </c>
      <c r="EY709" s="36">
        <v>0</v>
      </c>
      <c r="EZ709" s="36">
        <v>0</v>
      </c>
      <c r="FA709" s="36">
        <v>0</v>
      </c>
      <c r="FB709" s="36">
        <v>0</v>
      </c>
      <c r="FC709" s="36">
        <v>0</v>
      </c>
      <c r="FD709" s="36">
        <v>0</v>
      </c>
      <c r="FE709" s="36">
        <v>0</v>
      </c>
      <c r="FF709" s="36">
        <v>0</v>
      </c>
      <c r="FG709" s="36">
        <v>0</v>
      </c>
      <c r="FH709" s="36">
        <v>0</v>
      </c>
      <c r="FI709" s="36">
        <v>0</v>
      </c>
      <c r="FJ709" s="36">
        <v>0</v>
      </c>
      <c r="FK709" s="36">
        <v>0</v>
      </c>
      <c r="FL709" s="36">
        <v>0</v>
      </c>
      <c r="FM709" s="36">
        <v>0</v>
      </c>
      <c r="FN709" s="36">
        <v>0</v>
      </c>
      <c r="FO709" s="36">
        <v>0</v>
      </c>
      <c r="FP709" s="36">
        <v>0</v>
      </c>
      <c r="FQ709" s="36">
        <v>394841</v>
      </c>
      <c r="FR709" s="36">
        <v>-1</v>
      </c>
      <c r="FS709" s="37"/>
      <c r="FT709" s="39">
        <f t="shared" si="349"/>
        <v>0</v>
      </c>
      <c r="FU709" s="39">
        <f t="shared" si="350"/>
        <v>1050</v>
      </c>
      <c r="FV709" s="39">
        <f t="shared" si="351"/>
        <v>0</v>
      </c>
      <c r="FW709" s="39">
        <f t="shared" si="352"/>
        <v>1464185</v>
      </c>
      <c r="FX709" s="39">
        <f t="shared" si="353"/>
        <v>0</v>
      </c>
      <c r="FY709" s="39">
        <f t="shared" si="354"/>
        <v>17081</v>
      </c>
      <c r="FZ709" s="39">
        <f t="shared" si="355"/>
        <v>0</v>
      </c>
      <c r="GA709" s="39">
        <f t="shared" si="356"/>
        <v>56858</v>
      </c>
      <c r="GB709" s="39">
        <f t="shared" si="357"/>
        <v>233440</v>
      </c>
      <c r="GC709" s="39">
        <f t="shared" si="358"/>
        <v>0</v>
      </c>
      <c r="GD709" s="39">
        <f t="shared" si="359"/>
        <v>0</v>
      </c>
      <c r="GE709" s="39">
        <f t="shared" si="360"/>
        <v>0</v>
      </c>
      <c r="GF709" s="39">
        <f t="shared" si="347"/>
        <v>0</v>
      </c>
      <c r="GG709" s="39"/>
      <c r="GH709" s="39">
        <f t="shared" si="361"/>
        <v>0</v>
      </c>
      <c r="GI709" s="39">
        <f t="shared" si="362"/>
        <v>0</v>
      </c>
      <c r="GJ709" s="39">
        <f t="shared" si="348"/>
        <v>1772614</v>
      </c>
      <c r="GK709" s="39"/>
      <c r="GL709" s="39">
        <f t="shared" si="363"/>
        <v>0</v>
      </c>
      <c r="GM709" s="39"/>
      <c r="GN709" s="39">
        <f t="shared" si="346"/>
        <v>0</v>
      </c>
      <c r="GO709" s="40">
        <f t="shared" si="364"/>
        <v>336797</v>
      </c>
      <c r="GP709" s="40">
        <f t="shared" si="365"/>
        <v>2109411</v>
      </c>
      <c r="GQ709" s="40">
        <f t="shared" si="366"/>
        <v>2109411</v>
      </c>
      <c r="GR709" s="39" t="str">
        <f>IFERROR(VLOOKUP(CONCATENATE(C709,R709,S709),'Clientes Afectados'!$L$4:$M$249,2,0),"NO")</f>
        <v>NO</v>
      </c>
      <c r="GS709" s="64">
        <f t="shared" si="367"/>
        <v>29</v>
      </c>
      <c r="GT709" s="39" t="e">
        <f>+IF(GS709&gt;#REF!,"SI","NO")</f>
        <v>#REF!</v>
      </c>
    </row>
    <row r="710" spans="1:202" x14ac:dyDescent="0.25">
      <c r="A710" s="35">
        <v>42552</v>
      </c>
      <c r="B710" s="36">
        <v>1594986</v>
      </c>
      <c r="C710" s="36">
        <v>1486848</v>
      </c>
      <c r="D710" s="36">
        <v>1486848</v>
      </c>
      <c r="E710" s="37" t="s">
        <v>352</v>
      </c>
      <c r="F710" s="37" t="s">
        <v>229</v>
      </c>
      <c r="G710" s="37" t="s">
        <v>336</v>
      </c>
      <c r="H710" s="85" t="s">
        <v>231</v>
      </c>
      <c r="I710" s="37" t="s">
        <v>262</v>
      </c>
      <c r="J710" s="37" t="s">
        <v>337</v>
      </c>
      <c r="K710" s="37" t="s">
        <v>234</v>
      </c>
      <c r="L710" s="37" t="s">
        <v>235</v>
      </c>
      <c r="M710" s="37" t="s">
        <v>338</v>
      </c>
      <c r="N710" s="37" t="s">
        <v>339</v>
      </c>
      <c r="O710" s="37" t="s">
        <v>339</v>
      </c>
      <c r="P710" s="37" t="s">
        <v>239</v>
      </c>
      <c r="Q710" s="37" t="s">
        <v>240</v>
      </c>
      <c r="R710" s="38">
        <v>42527</v>
      </c>
      <c r="S710" s="38">
        <v>42556</v>
      </c>
      <c r="T710" s="38">
        <v>42558</v>
      </c>
      <c r="U710" s="36">
        <v>178832195</v>
      </c>
      <c r="V710" s="36">
        <v>137210</v>
      </c>
      <c r="W710" s="36">
        <v>0</v>
      </c>
      <c r="X710" s="36">
        <v>15750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379</v>
      </c>
      <c r="AE710" s="36">
        <v>555</v>
      </c>
      <c r="AF710" s="36">
        <v>285</v>
      </c>
      <c r="AG710" s="36">
        <v>285</v>
      </c>
      <c r="AH710" s="36">
        <v>0</v>
      </c>
      <c r="AI710" s="36">
        <v>1250</v>
      </c>
      <c r="AJ710" s="36">
        <v>0</v>
      </c>
      <c r="AK710" s="36">
        <v>10217191</v>
      </c>
      <c r="AL710" s="36">
        <v>0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119194</v>
      </c>
      <c r="AU710" s="36">
        <v>0</v>
      </c>
      <c r="AV710" s="36">
        <v>0</v>
      </c>
      <c r="AW710" s="36">
        <v>0</v>
      </c>
      <c r="AX710" s="36">
        <v>0</v>
      </c>
      <c r="AY710" s="36">
        <v>580872</v>
      </c>
      <c r="AZ710" s="36">
        <v>1789640</v>
      </c>
      <c r="BA710" s="36">
        <v>0</v>
      </c>
      <c r="BB710" s="36">
        <v>0</v>
      </c>
      <c r="BC710" s="36">
        <v>0</v>
      </c>
      <c r="BD710" s="36">
        <v>0</v>
      </c>
      <c r="BE710" s="36">
        <v>0</v>
      </c>
      <c r="BF710" s="36">
        <v>0</v>
      </c>
      <c r="BG710" s="36">
        <v>0</v>
      </c>
      <c r="BH710" s="36">
        <v>0</v>
      </c>
      <c r="BI710" s="36">
        <v>0</v>
      </c>
      <c r="BJ710" s="36">
        <v>0</v>
      </c>
      <c r="BK710" s="36">
        <v>0</v>
      </c>
      <c r="BL710" s="36">
        <v>0</v>
      </c>
      <c r="BM710" s="36">
        <v>0</v>
      </c>
      <c r="BN710" s="36">
        <v>0</v>
      </c>
      <c r="BO710" s="36">
        <v>0</v>
      </c>
      <c r="BP710" s="36">
        <v>0</v>
      </c>
      <c r="BQ710" s="36">
        <v>0</v>
      </c>
      <c r="BR710" s="36">
        <v>0</v>
      </c>
      <c r="BS710" s="36">
        <v>0</v>
      </c>
      <c r="BT710" s="36">
        <v>0</v>
      </c>
      <c r="BU710" s="36">
        <v>0</v>
      </c>
      <c r="BV710" s="36">
        <v>0</v>
      </c>
      <c r="BW710" s="36">
        <v>0</v>
      </c>
      <c r="BX710" s="36">
        <v>0</v>
      </c>
      <c r="BY710" s="36">
        <v>0</v>
      </c>
      <c r="BZ710" s="36">
        <v>1939815</v>
      </c>
      <c r="CA710" s="36">
        <v>60708</v>
      </c>
      <c r="CB710" s="36">
        <v>0</v>
      </c>
      <c r="CC710" s="36">
        <v>0</v>
      </c>
      <c r="CD710" s="36">
        <v>12360227</v>
      </c>
      <c r="CE710" s="36">
        <v>14708670</v>
      </c>
      <c r="CF710" s="36">
        <v>0</v>
      </c>
      <c r="CG710" s="36">
        <v>2348443</v>
      </c>
      <c r="CH710" s="36">
        <v>0</v>
      </c>
      <c r="CI710" s="36">
        <v>0</v>
      </c>
      <c r="CJ710" s="36">
        <v>0</v>
      </c>
      <c r="CK710" s="36">
        <v>0</v>
      </c>
      <c r="CL710" s="36">
        <v>2348443</v>
      </c>
      <c r="CM710" s="36">
        <v>-14708670</v>
      </c>
      <c r="CN710" s="36">
        <v>0</v>
      </c>
      <c r="CO710" s="36">
        <v>0</v>
      </c>
      <c r="CP710" s="36">
        <v>0</v>
      </c>
      <c r="CQ710" s="36">
        <v>0</v>
      </c>
      <c r="CR710" s="36">
        <v>0</v>
      </c>
      <c r="CS710" s="36">
        <v>0</v>
      </c>
      <c r="CT710" s="36">
        <v>0</v>
      </c>
      <c r="CU710" s="36">
        <v>0</v>
      </c>
      <c r="CV710" s="36">
        <v>0</v>
      </c>
      <c r="CW710" s="36">
        <v>0</v>
      </c>
      <c r="CX710" s="36">
        <v>0</v>
      </c>
      <c r="CY710" s="36">
        <v>0</v>
      </c>
      <c r="CZ710" s="36">
        <v>0</v>
      </c>
      <c r="DA710" s="36">
        <v>0</v>
      </c>
      <c r="DB710" s="36">
        <v>0</v>
      </c>
      <c r="DC710" s="36">
        <v>0</v>
      </c>
      <c r="DD710" s="36">
        <v>0</v>
      </c>
      <c r="DE710" s="36">
        <v>-14708670</v>
      </c>
      <c r="DF710" s="36">
        <v>0</v>
      </c>
      <c r="DG710" s="36">
        <v>0</v>
      </c>
      <c r="DH710" s="36">
        <v>0</v>
      </c>
      <c r="DI710" s="36">
        <v>0</v>
      </c>
      <c r="DJ710" s="36">
        <v>0</v>
      </c>
      <c r="DK710" s="36">
        <v>0</v>
      </c>
      <c r="DL710" s="36">
        <v>0</v>
      </c>
      <c r="DM710" s="36">
        <v>0</v>
      </c>
      <c r="DN710" s="36">
        <v>0</v>
      </c>
      <c r="DO710" s="36">
        <v>0</v>
      </c>
      <c r="DP710" s="36">
        <v>0</v>
      </c>
      <c r="DQ710" s="36">
        <v>0</v>
      </c>
      <c r="DR710" s="36">
        <v>0</v>
      </c>
      <c r="DS710" s="36">
        <v>0</v>
      </c>
      <c r="DT710" s="36">
        <v>0</v>
      </c>
      <c r="DU710" s="36">
        <v>0</v>
      </c>
      <c r="DV710" s="36">
        <v>0</v>
      </c>
      <c r="DW710" s="36">
        <v>0</v>
      </c>
      <c r="DX710" s="36">
        <v>0</v>
      </c>
      <c r="DY710" s="36">
        <v>0</v>
      </c>
      <c r="DZ710" s="36">
        <v>0</v>
      </c>
      <c r="EA710" s="36">
        <v>0</v>
      </c>
      <c r="EB710" s="36">
        <v>0</v>
      </c>
      <c r="EC710" s="36">
        <v>0</v>
      </c>
      <c r="ED710" s="36">
        <v>0</v>
      </c>
      <c r="EE710" s="36">
        <v>0</v>
      </c>
      <c r="EF710" s="36">
        <v>0</v>
      </c>
      <c r="EG710" s="36">
        <v>0</v>
      </c>
      <c r="EH710" s="36">
        <v>0</v>
      </c>
      <c r="EI710" s="36">
        <v>0</v>
      </c>
      <c r="EJ710" s="36">
        <v>0</v>
      </c>
      <c r="EK710" s="36">
        <v>0</v>
      </c>
      <c r="EL710" s="36">
        <v>0</v>
      </c>
      <c r="EM710" s="36">
        <v>0</v>
      </c>
      <c r="EN710" s="36">
        <v>0</v>
      </c>
      <c r="EO710" s="36">
        <v>0</v>
      </c>
      <c r="EP710" s="36">
        <v>0</v>
      </c>
      <c r="EQ710" s="36">
        <v>0</v>
      </c>
      <c r="ER710" s="36">
        <v>0</v>
      </c>
      <c r="ES710" s="36">
        <v>0</v>
      </c>
      <c r="ET710" s="36">
        <v>0</v>
      </c>
      <c r="EU710" s="36">
        <v>0</v>
      </c>
      <c r="EV710" s="36">
        <v>0</v>
      </c>
      <c r="EW710" s="36">
        <v>0</v>
      </c>
      <c r="EX710" s="36">
        <v>0</v>
      </c>
      <c r="EY710" s="36">
        <v>0</v>
      </c>
      <c r="EZ710" s="36">
        <v>0</v>
      </c>
      <c r="FA710" s="36">
        <v>0</v>
      </c>
      <c r="FB710" s="36">
        <v>0</v>
      </c>
      <c r="FC710" s="36">
        <v>0</v>
      </c>
      <c r="FD710" s="36">
        <v>0</v>
      </c>
      <c r="FE710" s="36">
        <v>0</v>
      </c>
      <c r="FF710" s="36">
        <v>0</v>
      </c>
      <c r="FG710" s="36">
        <v>0</v>
      </c>
      <c r="FH710" s="36">
        <v>0</v>
      </c>
      <c r="FI710" s="36">
        <v>0</v>
      </c>
      <c r="FJ710" s="36">
        <v>0</v>
      </c>
      <c r="FK710" s="36">
        <v>0</v>
      </c>
      <c r="FL710" s="36">
        <v>0</v>
      </c>
      <c r="FM710" s="36">
        <v>0</v>
      </c>
      <c r="FN710" s="36">
        <v>0</v>
      </c>
      <c r="FO710" s="36">
        <v>0</v>
      </c>
      <c r="FP710" s="36">
        <v>0</v>
      </c>
      <c r="FQ710" s="36">
        <v>2348443</v>
      </c>
      <c r="FR710" s="36">
        <v>0</v>
      </c>
      <c r="FS710" s="37"/>
      <c r="FT710" s="39">
        <f t="shared" si="349"/>
        <v>0</v>
      </c>
      <c r="FU710" s="39">
        <f t="shared" si="350"/>
        <v>1050</v>
      </c>
      <c r="FV710" s="39">
        <f t="shared" si="351"/>
        <v>0</v>
      </c>
      <c r="FW710" s="39">
        <f t="shared" si="352"/>
        <v>8585875</v>
      </c>
      <c r="FX710" s="39">
        <f t="shared" si="353"/>
        <v>0</v>
      </c>
      <c r="FY710" s="39">
        <f t="shared" si="354"/>
        <v>100163</v>
      </c>
      <c r="FZ710" s="39">
        <f t="shared" si="355"/>
        <v>0</v>
      </c>
      <c r="GA710" s="39">
        <f t="shared" si="356"/>
        <v>488128</v>
      </c>
      <c r="GB710" s="39">
        <f t="shared" si="357"/>
        <v>1503899</v>
      </c>
      <c r="GC710" s="39">
        <f t="shared" si="358"/>
        <v>0</v>
      </c>
      <c r="GD710" s="39">
        <f t="shared" si="359"/>
        <v>0</v>
      </c>
      <c r="GE710" s="39">
        <f t="shared" si="360"/>
        <v>0</v>
      </c>
      <c r="GF710" s="39">
        <f t="shared" si="347"/>
        <v>0</v>
      </c>
      <c r="GG710" s="39"/>
      <c r="GH710" s="39">
        <f t="shared" si="361"/>
        <v>0</v>
      </c>
      <c r="GI710" s="39">
        <f t="shared" si="362"/>
        <v>0</v>
      </c>
      <c r="GJ710" s="39">
        <f t="shared" si="348"/>
        <v>10679115</v>
      </c>
      <c r="GK710" s="39"/>
      <c r="GL710" s="39">
        <f t="shared" si="363"/>
        <v>0</v>
      </c>
      <c r="GM710" s="39"/>
      <c r="GN710" s="39">
        <f t="shared" si="346"/>
        <v>0</v>
      </c>
      <c r="GO710" s="40">
        <f t="shared" si="364"/>
        <v>2029032</v>
      </c>
      <c r="GP710" s="40">
        <f t="shared" si="365"/>
        <v>12708147</v>
      </c>
      <c r="GQ710" s="40">
        <f t="shared" si="366"/>
        <v>12708147</v>
      </c>
      <c r="GR710" s="39" t="str">
        <f>IFERROR(VLOOKUP(CONCATENATE(C710,R710,S710),'Clientes Afectados'!$L$4:$M$249,2,0),"NO")</f>
        <v>NO</v>
      </c>
      <c r="GS710" s="64">
        <f t="shared" si="367"/>
        <v>29</v>
      </c>
      <c r="GT710" s="39" t="e">
        <f>+IF(GS710&gt;#REF!,"SI","NO")</f>
        <v>#REF!</v>
      </c>
    </row>
    <row r="711" spans="1:202" x14ac:dyDescent="0.25">
      <c r="A711" s="35">
        <v>42552</v>
      </c>
      <c r="B711" s="36">
        <v>1594986</v>
      </c>
      <c r="C711" s="36">
        <v>1493531</v>
      </c>
      <c r="D711" s="36">
        <v>1493531</v>
      </c>
      <c r="E711" s="37" t="s">
        <v>277</v>
      </c>
      <c r="F711" s="37" t="s">
        <v>258</v>
      </c>
      <c r="G711" s="37" t="s">
        <v>278</v>
      </c>
      <c r="H711" s="85" t="s">
        <v>231</v>
      </c>
      <c r="I711" s="37" t="s">
        <v>262</v>
      </c>
      <c r="J711" s="37" t="s">
        <v>233</v>
      </c>
      <c r="K711" s="37" t="s">
        <v>234</v>
      </c>
      <c r="L711" s="37" t="s">
        <v>235</v>
      </c>
      <c r="M711" s="37" t="s">
        <v>279</v>
      </c>
      <c r="N711" s="37" t="s">
        <v>280</v>
      </c>
      <c r="O711" s="37" t="s">
        <v>241</v>
      </c>
      <c r="P711" s="37" t="s">
        <v>281</v>
      </c>
      <c r="Q711" s="37" t="s">
        <v>240</v>
      </c>
      <c r="R711" s="38">
        <v>42527</v>
      </c>
      <c r="S711" s="38">
        <v>42556</v>
      </c>
      <c r="T711" s="38">
        <v>42558</v>
      </c>
      <c r="U711" s="36">
        <v>178832195</v>
      </c>
      <c r="V711" s="36">
        <v>7052</v>
      </c>
      <c r="W711" s="36">
        <v>0</v>
      </c>
      <c r="X711" s="36">
        <v>1</v>
      </c>
      <c r="Y711" s="36">
        <v>0</v>
      </c>
      <c r="Z711" s="36">
        <v>0</v>
      </c>
      <c r="AA711" s="36">
        <v>0</v>
      </c>
      <c r="AB711" s="36">
        <v>0</v>
      </c>
      <c r="AC711" s="36">
        <v>0</v>
      </c>
      <c r="AD711" s="36">
        <v>18</v>
      </c>
      <c r="AE711" s="36">
        <v>76</v>
      </c>
      <c r="AF711" s="36">
        <v>20</v>
      </c>
      <c r="AG711" s="36">
        <v>20</v>
      </c>
      <c r="AH711" s="36">
        <v>81263</v>
      </c>
      <c r="AI711" s="36">
        <v>1250</v>
      </c>
      <c r="AJ711" s="36">
        <v>0</v>
      </c>
      <c r="AK711" s="36">
        <v>525120</v>
      </c>
      <c r="AL711" s="36">
        <v>0</v>
      </c>
      <c r="AM711" s="36">
        <v>0</v>
      </c>
      <c r="AN711" s="36">
        <v>0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6126</v>
      </c>
      <c r="AU711" s="36">
        <v>0</v>
      </c>
      <c r="AV711" s="36">
        <v>0</v>
      </c>
      <c r="AW711" s="36">
        <v>0</v>
      </c>
      <c r="AX711" s="36">
        <v>0</v>
      </c>
      <c r="AY711" s="36">
        <v>46748</v>
      </c>
      <c r="AZ711" s="36">
        <v>115748</v>
      </c>
      <c r="BA711" s="36">
        <v>0</v>
      </c>
      <c r="BB711" s="36">
        <v>0</v>
      </c>
      <c r="BC711" s="36">
        <v>0</v>
      </c>
      <c r="BD711" s="36">
        <v>0</v>
      </c>
      <c r="BE711" s="36">
        <v>0</v>
      </c>
      <c r="BF711" s="36">
        <v>0</v>
      </c>
      <c r="BG711" s="36">
        <v>0</v>
      </c>
      <c r="BH711" s="36">
        <v>0</v>
      </c>
      <c r="BI711" s="36">
        <v>0</v>
      </c>
      <c r="BJ711" s="36">
        <v>0</v>
      </c>
      <c r="BK711" s="36">
        <v>0</v>
      </c>
      <c r="BL711" s="36">
        <v>0</v>
      </c>
      <c r="BM711" s="36">
        <v>0</v>
      </c>
      <c r="BN711" s="36">
        <v>0</v>
      </c>
      <c r="BO711" s="36">
        <v>0</v>
      </c>
      <c r="BP711" s="36">
        <v>0</v>
      </c>
      <c r="BQ711" s="36">
        <v>0</v>
      </c>
      <c r="BR711" s="36">
        <v>0</v>
      </c>
      <c r="BS711" s="36">
        <v>0</v>
      </c>
      <c r="BT711" s="36">
        <v>0</v>
      </c>
      <c r="BU711" s="36">
        <v>0</v>
      </c>
      <c r="BV711" s="36">
        <v>0</v>
      </c>
      <c r="BW711" s="36">
        <v>0</v>
      </c>
      <c r="BX711" s="36">
        <v>0</v>
      </c>
      <c r="BY711" s="36">
        <v>0</v>
      </c>
      <c r="BZ711" s="36">
        <v>192290</v>
      </c>
      <c r="CA711" s="36">
        <v>6091</v>
      </c>
      <c r="CB711" s="36">
        <v>0</v>
      </c>
      <c r="CC711" s="36">
        <v>0</v>
      </c>
      <c r="CD711" s="36">
        <v>819021</v>
      </c>
      <c r="CE711" s="36">
        <v>974635</v>
      </c>
      <c r="CF711" s="36">
        <v>0</v>
      </c>
      <c r="CG711" s="36">
        <v>155614</v>
      </c>
      <c r="CH711" s="36">
        <v>0</v>
      </c>
      <c r="CI711" s="36">
        <v>0</v>
      </c>
      <c r="CJ711" s="36">
        <v>0</v>
      </c>
      <c r="CK711" s="36">
        <v>0</v>
      </c>
      <c r="CL711" s="36">
        <v>155614</v>
      </c>
      <c r="CM711" s="36">
        <v>-974635</v>
      </c>
      <c r="CN711" s="36">
        <v>0</v>
      </c>
      <c r="CO711" s="36">
        <v>0</v>
      </c>
      <c r="CP711" s="36">
        <v>0</v>
      </c>
      <c r="CQ711" s="36">
        <v>0</v>
      </c>
      <c r="CR711" s="36">
        <v>0</v>
      </c>
      <c r="CS711" s="36">
        <v>0</v>
      </c>
      <c r="CT711" s="36">
        <v>0</v>
      </c>
      <c r="CU711" s="36">
        <v>0</v>
      </c>
      <c r="CV711" s="36">
        <v>0</v>
      </c>
      <c r="CW711" s="36">
        <v>0</v>
      </c>
      <c r="CX711" s="36">
        <v>0</v>
      </c>
      <c r="CY711" s="36">
        <v>0</v>
      </c>
      <c r="CZ711" s="36">
        <v>0</v>
      </c>
      <c r="DA711" s="36">
        <v>0</v>
      </c>
      <c r="DB711" s="36">
        <v>0</v>
      </c>
      <c r="DC711" s="36">
        <v>0</v>
      </c>
      <c r="DD711" s="36">
        <v>0</v>
      </c>
      <c r="DE711" s="36">
        <v>-974635</v>
      </c>
      <c r="DF711" s="36">
        <v>0</v>
      </c>
      <c r="DG711" s="36">
        <v>0</v>
      </c>
      <c r="DH711" s="36">
        <v>0</v>
      </c>
      <c r="DI711" s="36">
        <v>0</v>
      </c>
      <c r="DJ711" s="36">
        <v>0</v>
      </c>
      <c r="DK711" s="36">
        <v>0</v>
      </c>
      <c r="DL711" s="36">
        <v>0</v>
      </c>
      <c r="DM711" s="36">
        <v>0</v>
      </c>
      <c r="DN711" s="36">
        <v>0</v>
      </c>
      <c r="DO711" s="36">
        <v>0</v>
      </c>
      <c r="DP711" s="36">
        <v>0</v>
      </c>
      <c r="DQ711" s="36">
        <v>0</v>
      </c>
      <c r="DR711" s="36">
        <v>0</v>
      </c>
      <c r="DS711" s="36">
        <v>0</v>
      </c>
      <c r="DT711" s="36">
        <v>0</v>
      </c>
      <c r="DU711" s="36">
        <v>0</v>
      </c>
      <c r="DV711" s="36">
        <v>0</v>
      </c>
      <c r="DW711" s="36">
        <v>0</v>
      </c>
      <c r="DX711" s="36">
        <v>0</v>
      </c>
      <c r="DY711" s="36">
        <v>0</v>
      </c>
      <c r="DZ711" s="36">
        <v>0</v>
      </c>
      <c r="EA711" s="36">
        <v>0</v>
      </c>
      <c r="EB711" s="36">
        <v>0</v>
      </c>
      <c r="EC711" s="36">
        <v>0</v>
      </c>
      <c r="ED711" s="36">
        <v>0</v>
      </c>
      <c r="EE711" s="36">
        <v>0</v>
      </c>
      <c r="EF711" s="36">
        <v>0</v>
      </c>
      <c r="EG711" s="36">
        <v>0</v>
      </c>
      <c r="EH711" s="36">
        <v>0</v>
      </c>
      <c r="EI711" s="36">
        <v>0</v>
      </c>
      <c r="EJ711" s="36">
        <v>0</v>
      </c>
      <c r="EK711" s="36">
        <v>0</v>
      </c>
      <c r="EL711" s="36">
        <v>0</v>
      </c>
      <c r="EM711" s="36">
        <v>0</v>
      </c>
      <c r="EN711" s="36">
        <v>0</v>
      </c>
      <c r="EO711" s="36">
        <v>0</v>
      </c>
      <c r="EP711" s="36">
        <v>0</v>
      </c>
      <c r="EQ711" s="36">
        <v>0</v>
      </c>
      <c r="ER711" s="36">
        <v>0</v>
      </c>
      <c r="ES711" s="36">
        <v>0</v>
      </c>
      <c r="ET711" s="36">
        <v>0</v>
      </c>
      <c r="EU711" s="36">
        <v>0</v>
      </c>
      <c r="EV711" s="36">
        <v>0</v>
      </c>
      <c r="EW711" s="36">
        <v>0</v>
      </c>
      <c r="EX711" s="36">
        <v>0</v>
      </c>
      <c r="EY711" s="36">
        <v>0</v>
      </c>
      <c r="EZ711" s="36">
        <v>0</v>
      </c>
      <c r="FA711" s="36">
        <v>0</v>
      </c>
      <c r="FB711" s="36">
        <v>0</v>
      </c>
      <c r="FC711" s="36">
        <v>0</v>
      </c>
      <c r="FD711" s="36">
        <v>0</v>
      </c>
      <c r="FE711" s="36">
        <v>0</v>
      </c>
      <c r="FF711" s="36">
        <v>0</v>
      </c>
      <c r="FG711" s="36">
        <v>0</v>
      </c>
      <c r="FH711" s="36">
        <v>0</v>
      </c>
      <c r="FI711" s="36">
        <v>0</v>
      </c>
      <c r="FJ711" s="36">
        <v>0</v>
      </c>
      <c r="FK711" s="36">
        <v>0</v>
      </c>
      <c r="FL711" s="36">
        <v>0</v>
      </c>
      <c r="FM711" s="36">
        <v>0</v>
      </c>
      <c r="FN711" s="36">
        <v>0</v>
      </c>
      <c r="FO711" s="36">
        <v>0</v>
      </c>
      <c r="FP711" s="36">
        <v>0</v>
      </c>
      <c r="FQ711" s="36">
        <v>155614</v>
      </c>
      <c r="FR711" s="36">
        <v>0</v>
      </c>
      <c r="FS711" s="37"/>
      <c r="FT711" s="39">
        <f t="shared" si="349"/>
        <v>68288</v>
      </c>
      <c r="FU711" s="39">
        <f t="shared" si="350"/>
        <v>1050</v>
      </c>
      <c r="FV711" s="39">
        <f t="shared" si="351"/>
        <v>0</v>
      </c>
      <c r="FW711" s="39">
        <f t="shared" si="352"/>
        <v>441277</v>
      </c>
      <c r="FX711" s="39">
        <f t="shared" si="353"/>
        <v>0</v>
      </c>
      <c r="FY711" s="39">
        <f t="shared" si="354"/>
        <v>5148</v>
      </c>
      <c r="FZ711" s="39">
        <f t="shared" si="355"/>
        <v>0</v>
      </c>
      <c r="GA711" s="39">
        <f t="shared" si="356"/>
        <v>39284</v>
      </c>
      <c r="GB711" s="39">
        <f t="shared" si="357"/>
        <v>97267</v>
      </c>
      <c r="GC711" s="39">
        <f t="shared" si="358"/>
        <v>0</v>
      </c>
      <c r="GD711" s="39">
        <f t="shared" si="359"/>
        <v>0</v>
      </c>
      <c r="GE711" s="39">
        <f t="shared" si="360"/>
        <v>0</v>
      </c>
      <c r="GF711" s="39">
        <f t="shared" si="347"/>
        <v>0</v>
      </c>
      <c r="GG711" s="39"/>
      <c r="GH711" s="39">
        <f t="shared" si="361"/>
        <v>0</v>
      </c>
      <c r="GI711" s="39">
        <f t="shared" si="362"/>
        <v>0</v>
      </c>
      <c r="GJ711" s="39">
        <f t="shared" si="348"/>
        <v>652314</v>
      </c>
      <c r="GK711" s="39"/>
      <c r="GL711" s="39">
        <f t="shared" si="363"/>
        <v>0</v>
      </c>
      <c r="GM711" s="39"/>
      <c r="GN711" s="39">
        <f t="shared" si="346"/>
        <v>0</v>
      </c>
      <c r="GO711" s="40">
        <f t="shared" si="364"/>
        <v>123940</v>
      </c>
      <c r="GP711" s="40">
        <f t="shared" si="365"/>
        <v>776254</v>
      </c>
      <c r="GQ711" s="40">
        <f t="shared" si="366"/>
        <v>776254</v>
      </c>
      <c r="GR711" s="39" t="str">
        <f>IFERROR(VLOOKUP(CONCATENATE(C711,R711,S711),'Clientes Afectados'!$L$4:$M$249,2,0),"NO")</f>
        <v>NO</v>
      </c>
      <c r="GS711" s="64">
        <f t="shared" si="367"/>
        <v>29</v>
      </c>
      <c r="GT711" s="39" t="e">
        <f>+IF(GS711&gt;#REF!,"SI","NO")</f>
        <v>#REF!</v>
      </c>
    </row>
    <row r="712" spans="1:202" x14ac:dyDescent="0.25">
      <c r="A712" s="35">
        <v>42552</v>
      </c>
      <c r="B712" s="36">
        <v>1594986</v>
      </c>
      <c r="C712" s="36">
        <v>2510800</v>
      </c>
      <c r="D712" s="36">
        <v>2510800</v>
      </c>
      <c r="E712" s="37" t="s">
        <v>353</v>
      </c>
      <c r="F712" s="37" t="s">
        <v>305</v>
      </c>
      <c r="G712" s="37" t="s">
        <v>341</v>
      </c>
      <c r="H712" s="85" t="s">
        <v>231</v>
      </c>
      <c r="I712" s="37" t="s">
        <v>232</v>
      </c>
      <c r="J712" s="37" t="s">
        <v>233</v>
      </c>
      <c r="K712" s="37" t="s">
        <v>234</v>
      </c>
      <c r="L712" s="37" t="s">
        <v>235</v>
      </c>
      <c r="M712" s="37" t="s">
        <v>279</v>
      </c>
      <c r="N712" s="37" t="s">
        <v>330</v>
      </c>
      <c r="O712" s="37" t="s">
        <v>330</v>
      </c>
      <c r="P712" s="37" t="s">
        <v>239</v>
      </c>
      <c r="Q712" s="37" t="s">
        <v>240</v>
      </c>
      <c r="R712" s="38">
        <v>42527</v>
      </c>
      <c r="S712" s="38">
        <v>42556</v>
      </c>
      <c r="T712" s="38">
        <v>42558</v>
      </c>
      <c r="U712" s="36">
        <v>178832195</v>
      </c>
      <c r="V712" s="36">
        <v>42157</v>
      </c>
      <c r="W712" s="36">
        <v>0</v>
      </c>
      <c r="X712" s="36">
        <v>8660</v>
      </c>
      <c r="Y712" s="36">
        <v>0</v>
      </c>
      <c r="Z712" s="36">
        <v>0</v>
      </c>
      <c r="AA712" s="36">
        <v>0</v>
      </c>
      <c r="AB712" s="36">
        <v>0</v>
      </c>
      <c r="AC712" s="36">
        <v>0</v>
      </c>
      <c r="AD712" s="36">
        <v>216</v>
      </c>
      <c r="AE712" s="36">
        <v>215</v>
      </c>
      <c r="AF712" s="36">
        <v>216</v>
      </c>
      <c r="AG712" s="36">
        <v>216</v>
      </c>
      <c r="AH712" s="36">
        <v>0</v>
      </c>
      <c r="AI712" s="36">
        <v>1250</v>
      </c>
      <c r="AJ712" s="36">
        <v>0</v>
      </c>
      <c r="AK712" s="36">
        <v>3139175</v>
      </c>
      <c r="AL712" s="36">
        <v>0</v>
      </c>
      <c r="AM712" s="36">
        <v>0</v>
      </c>
      <c r="AN712" s="36">
        <v>0</v>
      </c>
      <c r="AO712" s="36">
        <v>0</v>
      </c>
      <c r="AP712" s="36">
        <v>0</v>
      </c>
      <c r="AQ712" s="36">
        <v>0</v>
      </c>
      <c r="AR712" s="36">
        <v>0</v>
      </c>
      <c r="AS712" s="36">
        <v>0</v>
      </c>
      <c r="AT712" s="36">
        <v>36622</v>
      </c>
      <c r="AU712" s="36">
        <v>0</v>
      </c>
      <c r="AV712" s="36">
        <v>0</v>
      </c>
      <c r="AW712" s="36">
        <v>0</v>
      </c>
      <c r="AX712" s="36">
        <v>0</v>
      </c>
      <c r="AY712" s="36">
        <v>132554</v>
      </c>
      <c r="AZ712" s="36">
        <v>1250070</v>
      </c>
      <c r="BA712" s="36">
        <v>0</v>
      </c>
      <c r="BB712" s="36">
        <v>0</v>
      </c>
      <c r="BC712" s="36">
        <v>0</v>
      </c>
      <c r="BD712" s="36">
        <v>0</v>
      </c>
      <c r="BE712" s="36">
        <v>0</v>
      </c>
      <c r="BF712" s="36">
        <v>0</v>
      </c>
      <c r="BG712" s="36">
        <v>0</v>
      </c>
      <c r="BH712" s="36">
        <v>0</v>
      </c>
      <c r="BI712" s="36">
        <v>0</v>
      </c>
      <c r="BJ712" s="36">
        <v>0</v>
      </c>
      <c r="BK712" s="36">
        <v>0</v>
      </c>
      <c r="BL712" s="36">
        <v>0</v>
      </c>
      <c r="BM712" s="36">
        <v>0</v>
      </c>
      <c r="BN712" s="36">
        <v>0</v>
      </c>
      <c r="BO712" s="36">
        <v>0</v>
      </c>
      <c r="BP712" s="36">
        <v>0</v>
      </c>
      <c r="BQ712" s="36">
        <v>0</v>
      </c>
      <c r="BR712" s="36">
        <v>0</v>
      </c>
      <c r="BS712" s="36">
        <v>0</v>
      </c>
      <c r="BT712" s="36">
        <v>0</v>
      </c>
      <c r="BU712" s="36">
        <v>0</v>
      </c>
      <c r="BV712" s="36">
        <v>0</v>
      </c>
      <c r="BW712" s="36">
        <v>0</v>
      </c>
      <c r="BX712" s="36">
        <v>0</v>
      </c>
      <c r="BY712" s="36">
        <v>0</v>
      </c>
      <c r="BZ712" s="36">
        <v>627904</v>
      </c>
      <c r="CA712" s="36">
        <v>17798</v>
      </c>
      <c r="CB712" s="36">
        <v>0</v>
      </c>
      <c r="CC712" s="36">
        <v>0</v>
      </c>
      <c r="CD712" s="36">
        <v>4374262</v>
      </c>
      <c r="CE712" s="36">
        <v>5205372</v>
      </c>
      <c r="CF712" s="36">
        <v>0</v>
      </c>
      <c r="CG712" s="36">
        <v>831110</v>
      </c>
      <c r="CH712" s="36">
        <v>0</v>
      </c>
      <c r="CI712" s="36">
        <v>0</v>
      </c>
      <c r="CJ712" s="36">
        <v>0</v>
      </c>
      <c r="CK712" s="36">
        <v>0</v>
      </c>
      <c r="CL712" s="36">
        <v>831110</v>
      </c>
      <c r="CM712" s="36">
        <v>-5205372</v>
      </c>
      <c r="CN712" s="36">
        <v>0</v>
      </c>
      <c r="CO712" s="36">
        <v>0</v>
      </c>
      <c r="CP712" s="36">
        <v>0</v>
      </c>
      <c r="CQ712" s="36">
        <v>0</v>
      </c>
      <c r="CR712" s="36">
        <v>0</v>
      </c>
      <c r="CS712" s="36">
        <v>0</v>
      </c>
      <c r="CT712" s="36">
        <v>0</v>
      </c>
      <c r="CU712" s="36">
        <v>0</v>
      </c>
      <c r="CV712" s="36">
        <v>0</v>
      </c>
      <c r="CW712" s="36">
        <v>0</v>
      </c>
      <c r="CX712" s="36">
        <v>0</v>
      </c>
      <c r="CY712" s="36">
        <v>0</v>
      </c>
      <c r="CZ712" s="36">
        <v>0</v>
      </c>
      <c r="DA712" s="36">
        <v>0</v>
      </c>
      <c r="DB712" s="36">
        <v>0</v>
      </c>
      <c r="DC712" s="36">
        <v>0</v>
      </c>
      <c r="DD712" s="36">
        <v>0</v>
      </c>
      <c r="DE712" s="36">
        <v>-5205372</v>
      </c>
      <c r="DF712" s="36">
        <v>0</v>
      </c>
      <c r="DG712" s="36">
        <v>0</v>
      </c>
      <c r="DH712" s="36">
        <v>0</v>
      </c>
      <c r="DI712" s="36">
        <v>0</v>
      </c>
      <c r="DJ712" s="36">
        <v>0</v>
      </c>
      <c r="DK712" s="36">
        <v>0</v>
      </c>
      <c r="DL712" s="36">
        <v>0</v>
      </c>
      <c r="DM712" s="36">
        <v>0</v>
      </c>
      <c r="DN712" s="36">
        <v>0</v>
      </c>
      <c r="DO712" s="36">
        <v>0</v>
      </c>
      <c r="DP712" s="36">
        <v>0</v>
      </c>
      <c r="DQ712" s="36">
        <v>0</v>
      </c>
      <c r="DR712" s="36">
        <v>0</v>
      </c>
      <c r="DS712" s="36">
        <v>0</v>
      </c>
      <c r="DT712" s="36">
        <v>0</v>
      </c>
      <c r="DU712" s="36">
        <v>0</v>
      </c>
      <c r="DV712" s="36">
        <v>0</v>
      </c>
      <c r="DW712" s="36">
        <v>0</v>
      </c>
      <c r="DX712" s="36">
        <v>0</v>
      </c>
      <c r="DY712" s="36">
        <v>0</v>
      </c>
      <c r="DZ712" s="36">
        <v>0</v>
      </c>
      <c r="EA712" s="36">
        <v>0</v>
      </c>
      <c r="EB712" s="36">
        <v>0</v>
      </c>
      <c r="EC712" s="36">
        <v>0</v>
      </c>
      <c r="ED712" s="36">
        <v>0</v>
      </c>
      <c r="EE712" s="36">
        <v>0</v>
      </c>
      <c r="EF712" s="36">
        <v>0</v>
      </c>
      <c r="EG712" s="36">
        <v>0</v>
      </c>
      <c r="EH712" s="36">
        <v>0</v>
      </c>
      <c r="EI712" s="36">
        <v>0</v>
      </c>
      <c r="EJ712" s="36">
        <v>0</v>
      </c>
      <c r="EK712" s="36">
        <v>0</v>
      </c>
      <c r="EL712" s="36">
        <v>0</v>
      </c>
      <c r="EM712" s="36">
        <v>0</v>
      </c>
      <c r="EN712" s="36">
        <v>0</v>
      </c>
      <c r="EO712" s="36">
        <v>0</v>
      </c>
      <c r="EP712" s="36">
        <v>0</v>
      </c>
      <c r="EQ712" s="36">
        <v>0</v>
      </c>
      <c r="ER712" s="36">
        <v>0</v>
      </c>
      <c r="ES712" s="36">
        <v>0</v>
      </c>
      <c r="ET712" s="36">
        <v>0</v>
      </c>
      <c r="EU712" s="36">
        <v>0</v>
      </c>
      <c r="EV712" s="36">
        <v>0</v>
      </c>
      <c r="EW712" s="36">
        <v>0</v>
      </c>
      <c r="EX712" s="36">
        <v>0</v>
      </c>
      <c r="EY712" s="36">
        <v>0</v>
      </c>
      <c r="EZ712" s="36">
        <v>0</v>
      </c>
      <c r="FA712" s="36">
        <v>0</v>
      </c>
      <c r="FB712" s="36">
        <v>0</v>
      </c>
      <c r="FC712" s="36">
        <v>0</v>
      </c>
      <c r="FD712" s="36">
        <v>0</v>
      </c>
      <c r="FE712" s="36">
        <v>0</v>
      </c>
      <c r="FF712" s="36">
        <v>0</v>
      </c>
      <c r="FG712" s="36">
        <v>0</v>
      </c>
      <c r="FH712" s="36">
        <v>0</v>
      </c>
      <c r="FI712" s="36">
        <v>0</v>
      </c>
      <c r="FJ712" s="36">
        <v>0</v>
      </c>
      <c r="FK712" s="36">
        <v>0</v>
      </c>
      <c r="FL712" s="36">
        <v>0</v>
      </c>
      <c r="FM712" s="36">
        <v>0</v>
      </c>
      <c r="FN712" s="36">
        <v>0</v>
      </c>
      <c r="FO712" s="36">
        <v>0</v>
      </c>
      <c r="FP712" s="36">
        <v>0</v>
      </c>
      <c r="FQ712" s="36">
        <v>831110</v>
      </c>
      <c r="FR712" s="36">
        <v>0</v>
      </c>
      <c r="FS712" s="37"/>
      <c r="FT712" s="39">
        <f t="shared" si="349"/>
        <v>0</v>
      </c>
      <c r="FU712" s="39">
        <f t="shared" si="350"/>
        <v>1050</v>
      </c>
      <c r="FV712" s="39">
        <f t="shared" si="351"/>
        <v>0</v>
      </c>
      <c r="FW712" s="39">
        <f t="shared" si="352"/>
        <v>2637962</v>
      </c>
      <c r="FX712" s="39">
        <f t="shared" si="353"/>
        <v>0</v>
      </c>
      <c r="FY712" s="39">
        <f t="shared" si="354"/>
        <v>30775</v>
      </c>
      <c r="FZ712" s="39">
        <f t="shared" si="355"/>
        <v>0</v>
      </c>
      <c r="GA712" s="39">
        <f t="shared" si="356"/>
        <v>111390</v>
      </c>
      <c r="GB712" s="39">
        <f t="shared" si="357"/>
        <v>1050479</v>
      </c>
      <c r="GC712" s="39">
        <f t="shared" si="358"/>
        <v>0</v>
      </c>
      <c r="GD712" s="39">
        <f t="shared" si="359"/>
        <v>0</v>
      </c>
      <c r="GE712" s="39">
        <f t="shared" si="360"/>
        <v>0</v>
      </c>
      <c r="GF712" s="39">
        <f t="shared" si="347"/>
        <v>0</v>
      </c>
      <c r="GG712" s="39"/>
      <c r="GH712" s="39">
        <f t="shared" si="361"/>
        <v>0</v>
      </c>
      <c r="GI712" s="39">
        <f t="shared" si="362"/>
        <v>0</v>
      </c>
      <c r="GJ712" s="39">
        <f t="shared" si="348"/>
        <v>3831656</v>
      </c>
      <c r="GK712" s="39"/>
      <c r="GL712" s="39">
        <f t="shared" si="363"/>
        <v>0</v>
      </c>
      <c r="GM712" s="39"/>
      <c r="GN712" s="39">
        <f t="shared" si="346"/>
        <v>0</v>
      </c>
      <c r="GO712" s="40">
        <f t="shared" si="364"/>
        <v>728015</v>
      </c>
      <c r="GP712" s="40">
        <f t="shared" si="365"/>
        <v>4559671</v>
      </c>
      <c r="GQ712" s="40">
        <f t="shared" si="366"/>
        <v>4559671</v>
      </c>
      <c r="GR712" s="39" t="str">
        <f>IFERROR(VLOOKUP(CONCATENATE(C712,R712,S712),'Clientes Afectados'!$L$4:$M$249,2,0),"NO")</f>
        <v>NO</v>
      </c>
      <c r="GS712" s="64">
        <f t="shared" si="367"/>
        <v>29</v>
      </c>
      <c r="GT712" s="39" t="e">
        <f>+IF(GS712&gt;#REF!,"SI","NO")</f>
        <v>#REF!</v>
      </c>
    </row>
    <row r="713" spans="1:202" x14ac:dyDescent="0.25">
      <c r="A713" s="35">
        <v>42552</v>
      </c>
      <c r="B713" s="36">
        <v>1594986</v>
      </c>
      <c r="C713" s="36">
        <v>2797207</v>
      </c>
      <c r="D713" s="36">
        <v>2797207</v>
      </c>
      <c r="E713" s="37" t="s">
        <v>282</v>
      </c>
      <c r="F713" s="37" t="s">
        <v>305</v>
      </c>
      <c r="G713" s="37" t="s">
        <v>284</v>
      </c>
      <c r="H713" s="85" t="s">
        <v>285</v>
      </c>
      <c r="I713" s="37" t="s">
        <v>286</v>
      </c>
      <c r="J713" s="37" t="s">
        <v>233</v>
      </c>
      <c r="K713" s="37" t="s">
        <v>234</v>
      </c>
      <c r="L713" s="37" t="s">
        <v>235</v>
      </c>
      <c r="M713" s="37" t="s">
        <v>245</v>
      </c>
      <c r="N713" s="37" t="s">
        <v>246</v>
      </c>
      <c r="O713" s="37" t="s">
        <v>246</v>
      </c>
      <c r="P713" s="37" t="s">
        <v>281</v>
      </c>
      <c r="Q713" s="37" t="s">
        <v>240</v>
      </c>
      <c r="R713" s="38">
        <v>42527</v>
      </c>
      <c r="S713" s="38">
        <v>42556</v>
      </c>
      <c r="T713" s="38">
        <v>42558</v>
      </c>
      <c r="U713" s="36">
        <v>178832195</v>
      </c>
      <c r="V713" s="36">
        <v>26426</v>
      </c>
      <c r="W713" s="36">
        <v>0</v>
      </c>
      <c r="X713" s="36">
        <v>8001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42</v>
      </c>
      <c r="AE713" s="36">
        <v>45</v>
      </c>
      <c r="AF713" s="36">
        <v>41</v>
      </c>
      <c r="AG713" s="36">
        <v>41</v>
      </c>
      <c r="AH713" s="36">
        <v>0</v>
      </c>
      <c r="AI713" s="36">
        <v>1250</v>
      </c>
      <c r="AJ713" s="36">
        <v>0</v>
      </c>
      <c r="AK713" s="36">
        <v>2073435</v>
      </c>
      <c r="AL713" s="36">
        <v>0</v>
      </c>
      <c r="AM713" s="36">
        <v>0</v>
      </c>
      <c r="AN713" s="36">
        <v>0</v>
      </c>
      <c r="AO713" s="36">
        <v>0</v>
      </c>
      <c r="AP713" s="36">
        <v>0</v>
      </c>
      <c r="AQ713" s="36">
        <v>0</v>
      </c>
      <c r="AR713" s="36">
        <v>0</v>
      </c>
      <c r="AS713" s="36">
        <v>0</v>
      </c>
      <c r="AT713" s="36">
        <v>22956</v>
      </c>
      <c r="AU713" s="36">
        <v>0</v>
      </c>
      <c r="AV713" s="36">
        <v>0</v>
      </c>
      <c r="AW713" s="36">
        <v>0</v>
      </c>
      <c r="AX713" s="36">
        <v>0</v>
      </c>
      <c r="AY713" s="36">
        <v>85980</v>
      </c>
      <c r="AZ713" s="36">
        <v>353654</v>
      </c>
      <c r="BA713" s="36">
        <v>0</v>
      </c>
      <c r="BB713" s="36">
        <v>0</v>
      </c>
      <c r="BC713" s="36">
        <v>0</v>
      </c>
      <c r="BD713" s="36">
        <v>0</v>
      </c>
      <c r="BE713" s="36">
        <v>0</v>
      </c>
      <c r="BF713" s="36">
        <v>0</v>
      </c>
      <c r="BG713" s="36">
        <v>0</v>
      </c>
      <c r="BH713" s="36">
        <v>0</v>
      </c>
      <c r="BI713" s="36">
        <v>0</v>
      </c>
      <c r="BJ713" s="36">
        <v>0</v>
      </c>
      <c r="BK713" s="36">
        <v>0</v>
      </c>
      <c r="BL713" s="36">
        <v>0</v>
      </c>
      <c r="BM713" s="36">
        <v>0</v>
      </c>
      <c r="BN713" s="36">
        <v>0</v>
      </c>
      <c r="BO713" s="36">
        <v>0</v>
      </c>
      <c r="BP713" s="36">
        <v>0</v>
      </c>
      <c r="BQ713" s="36">
        <v>0</v>
      </c>
      <c r="BR713" s="36">
        <v>0</v>
      </c>
      <c r="BS713" s="36">
        <v>0</v>
      </c>
      <c r="BT713" s="36">
        <v>0</v>
      </c>
      <c r="BU713" s="36">
        <v>0</v>
      </c>
      <c r="BV713" s="36">
        <v>0</v>
      </c>
      <c r="BW713" s="36">
        <v>0</v>
      </c>
      <c r="BX713" s="36">
        <v>0</v>
      </c>
      <c r="BY713" s="36">
        <v>0</v>
      </c>
      <c r="BZ713" s="36">
        <v>0</v>
      </c>
      <c r="CA713" s="36">
        <v>0</v>
      </c>
      <c r="CB713" s="36">
        <v>0</v>
      </c>
      <c r="CC713" s="36">
        <v>0</v>
      </c>
      <c r="CD713" s="36">
        <v>2132163</v>
      </c>
      <c r="CE713" s="36">
        <v>2537274</v>
      </c>
      <c r="CF713" s="36">
        <v>0</v>
      </c>
      <c r="CG713" s="36">
        <v>405111</v>
      </c>
      <c r="CH713" s="36">
        <v>0</v>
      </c>
      <c r="CI713" s="36">
        <v>0</v>
      </c>
      <c r="CJ713" s="36">
        <v>0</v>
      </c>
      <c r="CK713" s="36">
        <v>0</v>
      </c>
      <c r="CL713" s="36">
        <v>405111</v>
      </c>
      <c r="CM713" s="36">
        <v>-2537274</v>
      </c>
      <c r="CN713" s="36">
        <v>0</v>
      </c>
      <c r="CO713" s="36">
        <v>0</v>
      </c>
      <c r="CP713" s="36">
        <v>0</v>
      </c>
      <c r="CQ713" s="36">
        <v>0</v>
      </c>
      <c r="CR713" s="36">
        <v>0</v>
      </c>
      <c r="CS713" s="36">
        <v>0</v>
      </c>
      <c r="CT713" s="36">
        <v>0</v>
      </c>
      <c r="CU713" s="36">
        <v>0</v>
      </c>
      <c r="CV713" s="36">
        <v>0</v>
      </c>
      <c r="CW713" s="36">
        <v>0</v>
      </c>
      <c r="CX713" s="36">
        <v>0</v>
      </c>
      <c r="CY713" s="36">
        <v>0</v>
      </c>
      <c r="CZ713" s="36">
        <v>0</v>
      </c>
      <c r="DA713" s="36">
        <v>0</v>
      </c>
      <c r="DB713" s="36">
        <v>0</v>
      </c>
      <c r="DC713" s="36">
        <v>0</v>
      </c>
      <c r="DD713" s="36">
        <v>0</v>
      </c>
      <c r="DE713" s="36">
        <v>-2537274</v>
      </c>
      <c r="DF713" s="36">
        <v>0</v>
      </c>
      <c r="DG713" s="36">
        <v>0</v>
      </c>
      <c r="DH713" s="36">
        <v>0</v>
      </c>
      <c r="DI713" s="36">
        <v>0</v>
      </c>
      <c r="DJ713" s="36">
        <v>0</v>
      </c>
      <c r="DK713" s="36">
        <v>0</v>
      </c>
      <c r="DL713" s="36">
        <v>0</v>
      </c>
      <c r="DM713" s="36">
        <v>0</v>
      </c>
      <c r="DN713" s="36">
        <v>0</v>
      </c>
      <c r="DO713" s="36">
        <v>0</v>
      </c>
      <c r="DP713" s="36">
        <v>0</v>
      </c>
      <c r="DQ713" s="36">
        <v>0</v>
      </c>
      <c r="DR713" s="36">
        <v>0</v>
      </c>
      <c r="DS713" s="36">
        <v>0</v>
      </c>
      <c r="DT713" s="36">
        <v>0</v>
      </c>
      <c r="DU713" s="36">
        <v>0</v>
      </c>
      <c r="DV713" s="36">
        <v>0</v>
      </c>
      <c r="DW713" s="36">
        <v>0</v>
      </c>
      <c r="DX713" s="36">
        <v>0</v>
      </c>
      <c r="DY713" s="36">
        <v>0</v>
      </c>
      <c r="DZ713" s="36">
        <v>0</v>
      </c>
      <c r="EA713" s="36">
        <v>0</v>
      </c>
      <c r="EB713" s="36">
        <v>0</v>
      </c>
      <c r="EC713" s="36">
        <v>0</v>
      </c>
      <c r="ED713" s="36">
        <v>0</v>
      </c>
      <c r="EE713" s="36">
        <v>0</v>
      </c>
      <c r="EF713" s="36">
        <v>0</v>
      </c>
      <c r="EG713" s="36">
        <v>0</v>
      </c>
      <c r="EH713" s="36">
        <v>0</v>
      </c>
      <c r="EI713" s="36">
        <v>0</v>
      </c>
      <c r="EJ713" s="36">
        <v>0</v>
      </c>
      <c r="EK713" s="36">
        <v>0</v>
      </c>
      <c r="EL713" s="36">
        <v>0</v>
      </c>
      <c r="EM713" s="36">
        <v>0</v>
      </c>
      <c r="EN713" s="36">
        <v>0</v>
      </c>
      <c r="EO713" s="36">
        <v>0</v>
      </c>
      <c r="EP713" s="36">
        <v>0</v>
      </c>
      <c r="EQ713" s="36">
        <v>0</v>
      </c>
      <c r="ER713" s="36">
        <v>0</v>
      </c>
      <c r="ES713" s="36">
        <v>0</v>
      </c>
      <c r="ET713" s="36">
        <v>0</v>
      </c>
      <c r="EU713" s="36">
        <v>0</v>
      </c>
      <c r="EV713" s="36">
        <v>0</v>
      </c>
      <c r="EW713" s="36">
        <v>0</v>
      </c>
      <c r="EX713" s="36">
        <v>0</v>
      </c>
      <c r="EY713" s="36">
        <v>0</v>
      </c>
      <c r="EZ713" s="36">
        <v>0</v>
      </c>
      <c r="FA713" s="36">
        <v>0</v>
      </c>
      <c r="FB713" s="36">
        <v>0</v>
      </c>
      <c r="FC713" s="36">
        <v>0</v>
      </c>
      <c r="FD713" s="36">
        <v>0</v>
      </c>
      <c r="FE713" s="36">
        <v>0</v>
      </c>
      <c r="FF713" s="36">
        <v>0</v>
      </c>
      <c r="FG713" s="36">
        <v>0</v>
      </c>
      <c r="FH713" s="36">
        <v>0</v>
      </c>
      <c r="FI713" s="36">
        <v>0</v>
      </c>
      <c r="FJ713" s="36">
        <v>0</v>
      </c>
      <c r="FK713" s="36">
        <v>0</v>
      </c>
      <c r="FL713" s="36">
        <v>0</v>
      </c>
      <c r="FM713" s="36">
        <v>0</v>
      </c>
      <c r="FN713" s="36">
        <v>0</v>
      </c>
      <c r="FO713" s="36">
        <v>0</v>
      </c>
      <c r="FP713" s="36">
        <v>0</v>
      </c>
      <c r="FQ713" s="36">
        <v>405111</v>
      </c>
      <c r="FR713" s="36">
        <v>0</v>
      </c>
      <c r="FS713" s="37"/>
      <c r="FT713" s="39">
        <f t="shared" si="349"/>
        <v>0</v>
      </c>
      <c r="FU713" s="39">
        <f t="shared" si="350"/>
        <v>1050</v>
      </c>
      <c r="FV713" s="39">
        <f t="shared" si="351"/>
        <v>0</v>
      </c>
      <c r="FW713" s="39">
        <f t="shared" si="352"/>
        <v>1742382</v>
      </c>
      <c r="FX713" s="39">
        <f t="shared" si="353"/>
        <v>0</v>
      </c>
      <c r="FY713" s="39">
        <f t="shared" si="354"/>
        <v>19291</v>
      </c>
      <c r="FZ713" s="39">
        <f t="shared" si="355"/>
        <v>0</v>
      </c>
      <c r="GA713" s="39">
        <f t="shared" si="356"/>
        <v>72252</v>
      </c>
      <c r="GB713" s="39">
        <f t="shared" si="357"/>
        <v>297188</v>
      </c>
      <c r="GC713" s="39">
        <f t="shared" si="358"/>
        <v>0</v>
      </c>
      <c r="GD713" s="39">
        <f t="shared" si="359"/>
        <v>0</v>
      </c>
      <c r="GE713" s="39">
        <f t="shared" si="360"/>
        <v>0</v>
      </c>
      <c r="GF713" s="39">
        <f t="shared" si="347"/>
        <v>0</v>
      </c>
      <c r="GG713" s="39"/>
      <c r="GH713" s="39">
        <f t="shared" si="361"/>
        <v>0</v>
      </c>
      <c r="GI713" s="39">
        <f t="shared" si="362"/>
        <v>0</v>
      </c>
      <c r="GJ713" s="39">
        <f t="shared" si="348"/>
        <v>2132163</v>
      </c>
      <c r="GK713" s="39"/>
      <c r="GL713" s="39">
        <f t="shared" si="363"/>
        <v>0</v>
      </c>
      <c r="GM713" s="39"/>
      <c r="GN713" s="39">
        <f t="shared" si="346"/>
        <v>0</v>
      </c>
      <c r="GO713" s="40">
        <f t="shared" si="364"/>
        <v>405111</v>
      </c>
      <c r="GP713" s="40">
        <f t="shared" si="365"/>
        <v>2537274</v>
      </c>
      <c r="GQ713" s="40">
        <f t="shared" si="366"/>
        <v>2537274</v>
      </c>
      <c r="GR713" s="39" t="str">
        <f>IFERROR(VLOOKUP(CONCATENATE(C713,R713,S713),'Clientes Afectados'!$L$4:$M$249,2,0),"NO")</f>
        <v>NO</v>
      </c>
      <c r="GS713" s="64">
        <f t="shared" si="367"/>
        <v>29</v>
      </c>
      <c r="GT713" s="39" t="e">
        <f>+IF(GS713&gt;#REF!,"SI","NO")</f>
        <v>#REF!</v>
      </c>
    </row>
    <row r="714" spans="1:202" x14ac:dyDescent="0.25">
      <c r="A714" s="35">
        <v>42522</v>
      </c>
      <c r="B714" s="36">
        <v>1594986</v>
      </c>
      <c r="C714" s="36">
        <v>532954</v>
      </c>
      <c r="D714" s="36">
        <v>532954</v>
      </c>
      <c r="E714" s="37" t="s">
        <v>342</v>
      </c>
      <c r="F714" s="37" t="s">
        <v>229</v>
      </c>
      <c r="G714" s="37" t="s">
        <v>309</v>
      </c>
      <c r="H714" s="85" t="s">
        <v>231</v>
      </c>
      <c r="I714" s="37" t="s">
        <v>310</v>
      </c>
      <c r="J714" s="37" t="s">
        <v>233</v>
      </c>
      <c r="K714" s="37" t="s">
        <v>234</v>
      </c>
      <c r="L714" s="37" t="s">
        <v>235</v>
      </c>
      <c r="M714" s="37" t="s">
        <v>311</v>
      </c>
      <c r="N714" s="37" t="s">
        <v>236</v>
      </c>
      <c r="O714" s="37" t="s">
        <v>236</v>
      </c>
      <c r="P714" s="37" t="s">
        <v>239</v>
      </c>
      <c r="Q714" s="37" t="s">
        <v>240</v>
      </c>
      <c r="R714" s="38">
        <v>42495</v>
      </c>
      <c r="S714" s="38">
        <v>42527</v>
      </c>
      <c r="T714" s="38">
        <v>42528</v>
      </c>
      <c r="U714" s="36">
        <v>177224504</v>
      </c>
      <c r="V714" s="36">
        <v>41254</v>
      </c>
      <c r="W714" s="36">
        <v>0</v>
      </c>
      <c r="X714" s="36">
        <v>11075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244</v>
      </c>
      <c r="AE714" s="36">
        <v>259</v>
      </c>
      <c r="AF714" s="36">
        <v>187</v>
      </c>
      <c r="AG714" s="36">
        <v>187</v>
      </c>
      <c r="AH714" s="36">
        <v>118526</v>
      </c>
      <c r="AI714" s="36">
        <v>1246</v>
      </c>
      <c r="AJ714" s="36">
        <v>0</v>
      </c>
      <c r="AK714" s="36">
        <v>3055022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35837</v>
      </c>
      <c r="AU714" s="36">
        <v>0</v>
      </c>
      <c r="AV714" s="36">
        <v>0</v>
      </c>
      <c r="AW714" s="36">
        <v>0</v>
      </c>
      <c r="AX714" s="36">
        <v>0</v>
      </c>
      <c r="AY714" s="36">
        <v>159596</v>
      </c>
      <c r="AZ714" s="36">
        <v>1083426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  <c r="BP714" s="36">
        <v>0</v>
      </c>
      <c r="BQ714" s="36">
        <v>0</v>
      </c>
      <c r="BR714" s="36">
        <v>0</v>
      </c>
      <c r="BS714" s="36">
        <v>0</v>
      </c>
      <c r="BT714" s="36">
        <v>0</v>
      </c>
      <c r="BU714" s="36">
        <v>0</v>
      </c>
      <c r="BV714" s="36">
        <v>0</v>
      </c>
      <c r="BW714" s="36">
        <v>0</v>
      </c>
      <c r="BX714" s="36">
        <v>0</v>
      </c>
      <c r="BY714" s="36">
        <v>0</v>
      </c>
      <c r="BZ714" s="36">
        <v>634891</v>
      </c>
      <c r="CA714" s="36">
        <v>18161</v>
      </c>
      <c r="CB714" s="36">
        <v>0</v>
      </c>
      <c r="CC714" s="36">
        <v>0</v>
      </c>
      <c r="CD714" s="36">
        <v>4291349</v>
      </c>
      <c r="CE714" s="36">
        <v>5106705</v>
      </c>
      <c r="CF714" s="36">
        <v>0</v>
      </c>
      <c r="CG714" s="36">
        <v>815356</v>
      </c>
      <c r="CH714" s="36">
        <v>0</v>
      </c>
      <c r="CI714" s="36">
        <v>0</v>
      </c>
      <c r="CJ714" s="36">
        <v>0</v>
      </c>
      <c r="CK714" s="36">
        <v>0</v>
      </c>
      <c r="CL714" s="36">
        <v>815356</v>
      </c>
      <c r="CM714" s="36">
        <v>-5106705</v>
      </c>
      <c r="CN714" s="36">
        <v>0</v>
      </c>
      <c r="CO714" s="36">
        <v>0</v>
      </c>
      <c r="CP714" s="36">
        <v>0</v>
      </c>
      <c r="CQ714" s="36">
        <v>0</v>
      </c>
      <c r="CR714" s="36">
        <v>0</v>
      </c>
      <c r="CS714" s="36">
        <v>0</v>
      </c>
      <c r="CT714" s="36">
        <v>0</v>
      </c>
      <c r="CU714" s="36">
        <v>0</v>
      </c>
      <c r="CV714" s="36">
        <v>0</v>
      </c>
      <c r="CW714" s="36">
        <v>0</v>
      </c>
      <c r="CX714" s="36">
        <v>0</v>
      </c>
      <c r="CY714" s="36">
        <v>0</v>
      </c>
      <c r="CZ714" s="36">
        <v>0</v>
      </c>
      <c r="DA714" s="36">
        <v>0</v>
      </c>
      <c r="DB714" s="36">
        <v>0</v>
      </c>
      <c r="DC714" s="36">
        <v>0</v>
      </c>
      <c r="DD714" s="36">
        <v>0</v>
      </c>
      <c r="DE714" s="36">
        <v>-5106705</v>
      </c>
      <c r="DF714" s="36">
        <v>0</v>
      </c>
      <c r="DG714" s="36">
        <v>0</v>
      </c>
      <c r="DH714" s="36">
        <v>0</v>
      </c>
      <c r="DI714" s="36">
        <v>0</v>
      </c>
      <c r="DJ714" s="36">
        <v>0</v>
      </c>
      <c r="DK714" s="36">
        <v>0</v>
      </c>
      <c r="DL714" s="36">
        <v>0</v>
      </c>
      <c r="DM714" s="36">
        <v>0</v>
      </c>
      <c r="DN714" s="36">
        <v>0</v>
      </c>
      <c r="DO714" s="36">
        <v>0</v>
      </c>
      <c r="DP714" s="36">
        <v>0</v>
      </c>
      <c r="DQ714" s="36">
        <v>0</v>
      </c>
      <c r="DR714" s="36">
        <v>0</v>
      </c>
      <c r="DS714" s="36">
        <v>0</v>
      </c>
      <c r="DT714" s="36">
        <v>0</v>
      </c>
      <c r="DU714" s="36">
        <v>0</v>
      </c>
      <c r="DV714" s="36">
        <v>0</v>
      </c>
      <c r="DW714" s="36">
        <v>0</v>
      </c>
      <c r="DX714" s="36">
        <v>0</v>
      </c>
      <c r="DY714" s="36">
        <v>0</v>
      </c>
      <c r="DZ714" s="36">
        <v>0</v>
      </c>
      <c r="EA714" s="36">
        <v>0</v>
      </c>
      <c r="EB714" s="36">
        <v>0</v>
      </c>
      <c r="EC714" s="36">
        <v>0</v>
      </c>
      <c r="ED714" s="36">
        <v>0</v>
      </c>
      <c r="EE714" s="36">
        <v>0</v>
      </c>
      <c r="EF714" s="36">
        <v>0</v>
      </c>
      <c r="EG714" s="36">
        <v>0</v>
      </c>
      <c r="EH714" s="36">
        <v>0</v>
      </c>
      <c r="EI714" s="36">
        <v>0</v>
      </c>
      <c r="EJ714" s="36">
        <v>0</v>
      </c>
      <c r="EK714" s="36">
        <v>0</v>
      </c>
      <c r="EL714" s="36">
        <v>0</v>
      </c>
      <c r="EM714" s="36">
        <v>0</v>
      </c>
      <c r="EN714" s="36">
        <v>0</v>
      </c>
      <c r="EO714" s="36">
        <v>0</v>
      </c>
      <c r="EP714" s="36">
        <v>0</v>
      </c>
      <c r="EQ714" s="36">
        <v>0</v>
      </c>
      <c r="ER714" s="36">
        <v>0</v>
      </c>
      <c r="ES714" s="36">
        <v>0</v>
      </c>
      <c r="ET714" s="36">
        <v>0</v>
      </c>
      <c r="EU714" s="36">
        <v>0</v>
      </c>
      <c r="EV714" s="36">
        <v>0</v>
      </c>
      <c r="EW714" s="36">
        <v>0</v>
      </c>
      <c r="EX714" s="36">
        <v>0</v>
      </c>
      <c r="EY714" s="36">
        <v>0</v>
      </c>
      <c r="EZ714" s="36">
        <v>0</v>
      </c>
      <c r="FA714" s="36">
        <v>0</v>
      </c>
      <c r="FB714" s="36">
        <v>0</v>
      </c>
      <c r="FC714" s="36">
        <v>0</v>
      </c>
      <c r="FD714" s="36">
        <v>0</v>
      </c>
      <c r="FE714" s="36">
        <v>0</v>
      </c>
      <c r="FF714" s="36">
        <v>0</v>
      </c>
      <c r="FG714" s="36">
        <v>0</v>
      </c>
      <c r="FH714" s="36">
        <v>0</v>
      </c>
      <c r="FI714" s="36">
        <v>0</v>
      </c>
      <c r="FJ714" s="36">
        <v>0</v>
      </c>
      <c r="FK714" s="36">
        <v>0</v>
      </c>
      <c r="FL714" s="36">
        <v>0</v>
      </c>
      <c r="FM714" s="36">
        <v>0</v>
      </c>
      <c r="FN714" s="36">
        <v>0</v>
      </c>
      <c r="FO714" s="36">
        <v>0</v>
      </c>
      <c r="FP714" s="36">
        <v>0</v>
      </c>
      <c r="FQ714" s="36">
        <v>815356</v>
      </c>
      <c r="FR714" s="36">
        <v>0</v>
      </c>
      <c r="FS714" s="37"/>
      <c r="FT714" s="39">
        <f t="shared" si="349"/>
        <v>99602</v>
      </c>
      <c r="FU714" s="39">
        <f t="shared" si="350"/>
        <v>1047</v>
      </c>
      <c r="FV714" s="39">
        <f t="shared" si="351"/>
        <v>0</v>
      </c>
      <c r="FW714" s="39">
        <f t="shared" si="352"/>
        <v>2567245</v>
      </c>
      <c r="FX714" s="39">
        <f t="shared" si="353"/>
        <v>0</v>
      </c>
      <c r="FY714" s="39">
        <f t="shared" si="354"/>
        <v>30115</v>
      </c>
      <c r="FZ714" s="39">
        <f t="shared" si="355"/>
        <v>0</v>
      </c>
      <c r="GA714" s="39">
        <f t="shared" si="356"/>
        <v>134114</v>
      </c>
      <c r="GB714" s="39">
        <f t="shared" si="357"/>
        <v>910442</v>
      </c>
      <c r="GC714" s="39">
        <f t="shared" si="358"/>
        <v>0</v>
      </c>
      <c r="GD714" s="39">
        <f t="shared" si="359"/>
        <v>0</v>
      </c>
      <c r="GE714" s="39">
        <f t="shared" si="360"/>
        <v>0</v>
      </c>
      <c r="GF714" s="39">
        <f t="shared" si="347"/>
        <v>0</v>
      </c>
      <c r="GG714" s="39"/>
      <c r="GH714" s="39">
        <f t="shared" si="361"/>
        <v>0</v>
      </c>
      <c r="GI714" s="39">
        <f t="shared" si="362"/>
        <v>0</v>
      </c>
      <c r="GJ714" s="39">
        <f t="shared" si="348"/>
        <v>3742565</v>
      </c>
      <c r="GK714" s="39"/>
      <c r="GL714" s="39">
        <f t="shared" si="363"/>
        <v>0</v>
      </c>
      <c r="GM714" s="39"/>
      <c r="GN714" s="39">
        <f t="shared" si="346"/>
        <v>0</v>
      </c>
      <c r="GO714" s="40">
        <f t="shared" si="364"/>
        <v>711087</v>
      </c>
      <c r="GP714" s="40">
        <f t="shared" si="365"/>
        <v>4453652</v>
      </c>
      <c r="GQ714" s="40">
        <f t="shared" si="366"/>
        <v>4453652</v>
      </c>
      <c r="GR714" s="39" t="str">
        <f>IFERROR(VLOOKUP(CONCATENATE(C714,R714,S714),'Clientes Afectados'!$L$4:$M$249,2,0),"NO")</f>
        <v>NO</v>
      </c>
      <c r="GS714" s="64">
        <f t="shared" si="367"/>
        <v>32</v>
      </c>
      <c r="GT714" s="39" t="e">
        <f>+IF(GS714&gt;#REF!,"SI","NO")</f>
        <v>#REF!</v>
      </c>
    </row>
    <row r="715" spans="1:202" x14ac:dyDescent="0.25">
      <c r="A715" s="35">
        <v>42522</v>
      </c>
      <c r="B715" s="36">
        <v>1594986</v>
      </c>
      <c r="C715" s="36">
        <v>532986</v>
      </c>
      <c r="D715" s="36">
        <v>532986</v>
      </c>
      <c r="E715" s="37" t="s">
        <v>343</v>
      </c>
      <c r="F715" s="37" t="s">
        <v>258</v>
      </c>
      <c r="G715" s="37" t="s">
        <v>313</v>
      </c>
      <c r="H715" s="85" t="s">
        <v>231</v>
      </c>
      <c r="I715" s="37" t="s">
        <v>262</v>
      </c>
      <c r="J715" s="37" t="s">
        <v>233</v>
      </c>
      <c r="K715" s="37" t="s">
        <v>234</v>
      </c>
      <c r="L715" s="37" t="s">
        <v>235</v>
      </c>
      <c r="M715" s="37" t="s">
        <v>245</v>
      </c>
      <c r="N715" s="37" t="s">
        <v>246</v>
      </c>
      <c r="O715" s="37" t="s">
        <v>246</v>
      </c>
      <c r="P715" s="37" t="s">
        <v>239</v>
      </c>
      <c r="Q715" s="37" t="s">
        <v>240</v>
      </c>
      <c r="R715" s="38">
        <v>42495</v>
      </c>
      <c r="S715" s="38">
        <v>42527</v>
      </c>
      <c r="T715" s="38">
        <v>42528</v>
      </c>
      <c r="U715" s="36">
        <v>177224504</v>
      </c>
      <c r="V715" s="36">
        <v>127177</v>
      </c>
      <c r="W715" s="36">
        <v>0</v>
      </c>
      <c r="X715" s="36">
        <v>43562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303</v>
      </c>
      <c r="AE715" s="36">
        <v>328</v>
      </c>
      <c r="AF715" s="36">
        <v>243</v>
      </c>
      <c r="AG715" s="36">
        <v>243</v>
      </c>
      <c r="AH715" s="36">
        <v>63786</v>
      </c>
      <c r="AI715" s="36">
        <v>1246</v>
      </c>
      <c r="AJ715" s="36">
        <v>0</v>
      </c>
      <c r="AK715" s="36">
        <v>9417958</v>
      </c>
      <c r="AL715" s="36">
        <v>0</v>
      </c>
      <c r="AM715" s="36">
        <v>0</v>
      </c>
      <c r="AN715" s="36">
        <v>0</v>
      </c>
      <c r="AO715" s="36">
        <v>0</v>
      </c>
      <c r="AP715" s="36">
        <v>0</v>
      </c>
      <c r="AQ715" s="36">
        <v>0</v>
      </c>
      <c r="AR715" s="36">
        <v>0</v>
      </c>
      <c r="AS715" s="36">
        <v>0</v>
      </c>
      <c r="AT715" s="36">
        <v>110478</v>
      </c>
      <c r="AU715" s="36">
        <v>0</v>
      </c>
      <c r="AV715" s="36">
        <v>0</v>
      </c>
      <c r="AW715" s="36">
        <v>0</v>
      </c>
      <c r="AX715" s="36">
        <v>0</v>
      </c>
      <c r="AY715" s="36">
        <v>202113</v>
      </c>
      <c r="AZ715" s="36">
        <v>1407875</v>
      </c>
      <c r="BA715" s="36">
        <v>0</v>
      </c>
      <c r="BB715" s="36">
        <v>0</v>
      </c>
      <c r="BC715" s="36">
        <v>0</v>
      </c>
      <c r="BD715" s="36">
        <v>0</v>
      </c>
      <c r="BE715" s="36">
        <v>0</v>
      </c>
      <c r="BF715" s="36">
        <v>0</v>
      </c>
      <c r="BG715" s="36">
        <v>0</v>
      </c>
      <c r="BH715" s="36">
        <v>0</v>
      </c>
      <c r="BI715" s="36">
        <v>0</v>
      </c>
      <c r="BJ715" s="36">
        <v>0</v>
      </c>
      <c r="BK715" s="36">
        <v>0</v>
      </c>
      <c r="BL715" s="36">
        <v>0</v>
      </c>
      <c r="BM715" s="36">
        <v>0</v>
      </c>
      <c r="BN715" s="36">
        <v>0</v>
      </c>
      <c r="BO715" s="36">
        <v>0</v>
      </c>
      <c r="BP715" s="36">
        <v>0</v>
      </c>
      <c r="BQ715" s="36">
        <v>0</v>
      </c>
      <c r="BR715" s="36">
        <v>0</v>
      </c>
      <c r="BS715" s="36">
        <v>0</v>
      </c>
      <c r="BT715" s="36">
        <v>0</v>
      </c>
      <c r="BU715" s="36">
        <v>0</v>
      </c>
      <c r="BV715" s="36">
        <v>0</v>
      </c>
      <c r="BW715" s="36">
        <v>0</v>
      </c>
      <c r="BX715" s="36">
        <v>0</v>
      </c>
      <c r="BY715" s="36">
        <v>0</v>
      </c>
      <c r="BZ715" s="36">
        <v>1186878</v>
      </c>
      <c r="CA715" s="36">
        <v>35879</v>
      </c>
      <c r="CB715" s="36">
        <v>0</v>
      </c>
      <c r="CC715" s="36">
        <v>0</v>
      </c>
      <c r="CD715" s="36">
        <v>10442196</v>
      </c>
      <c r="CE715" s="36">
        <v>12426213</v>
      </c>
      <c r="CF715" s="36">
        <v>0</v>
      </c>
      <c r="CG715" s="36">
        <v>1984017</v>
      </c>
      <c r="CH715" s="36">
        <v>0</v>
      </c>
      <c r="CI715" s="36">
        <v>0</v>
      </c>
      <c r="CJ715" s="36">
        <v>0</v>
      </c>
      <c r="CK715" s="36">
        <v>0</v>
      </c>
      <c r="CL715" s="36">
        <v>1984017</v>
      </c>
      <c r="CM715" s="36">
        <v>-12426213</v>
      </c>
      <c r="CN715" s="36">
        <v>0</v>
      </c>
      <c r="CO715" s="36">
        <v>0</v>
      </c>
      <c r="CP715" s="36">
        <v>0</v>
      </c>
      <c r="CQ715" s="36">
        <v>0</v>
      </c>
      <c r="CR715" s="36">
        <v>0</v>
      </c>
      <c r="CS715" s="36">
        <v>0</v>
      </c>
      <c r="CT715" s="36">
        <v>0</v>
      </c>
      <c r="CU715" s="36">
        <v>0</v>
      </c>
      <c r="CV715" s="36">
        <v>0</v>
      </c>
      <c r="CW715" s="36">
        <v>0</v>
      </c>
      <c r="CX715" s="36">
        <v>0</v>
      </c>
      <c r="CY715" s="36">
        <v>0</v>
      </c>
      <c r="CZ715" s="36">
        <v>0</v>
      </c>
      <c r="DA715" s="36">
        <v>0</v>
      </c>
      <c r="DB715" s="36">
        <v>0</v>
      </c>
      <c r="DC715" s="36">
        <v>0</v>
      </c>
      <c r="DD715" s="36">
        <v>0</v>
      </c>
      <c r="DE715" s="36">
        <v>-12426213</v>
      </c>
      <c r="DF715" s="36">
        <v>0</v>
      </c>
      <c r="DG715" s="36">
        <v>0</v>
      </c>
      <c r="DH715" s="36">
        <v>0</v>
      </c>
      <c r="DI715" s="36">
        <v>0</v>
      </c>
      <c r="DJ715" s="36">
        <v>0</v>
      </c>
      <c r="DK715" s="36">
        <v>0</v>
      </c>
      <c r="DL715" s="36">
        <v>0</v>
      </c>
      <c r="DM715" s="36">
        <v>0</v>
      </c>
      <c r="DN715" s="36">
        <v>0</v>
      </c>
      <c r="DO715" s="36">
        <v>0</v>
      </c>
      <c r="DP715" s="36">
        <v>0</v>
      </c>
      <c r="DQ715" s="36">
        <v>0</v>
      </c>
      <c r="DR715" s="36">
        <v>0</v>
      </c>
      <c r="DS715" s="36">
        <v>0</v>
      </c>
      <c r="DT715" s="36">
        <v>0</v>
      </c>
      <c r="DU715" s="36">
        <v>0</v>
      </c>
      <c r="DV715" s="36">
        <v>0</v>
      </c>
      <c r="DW715" s="36">
        <v>0</v>
      </c>
      <c r="DX715" s="36">
        <v>0</v>
      </c>
      <c r="DY715" s="36">
        <v>0</v>
      </c>
      <c r="DZ715" s="36">
        <v>0</v>
      </c>
      <c r="EA715" s="36">
        <v>0</v>
      </c>
      <c r="EB715" s="36">
        <v>0</v>
      </c>
      <c r="EC715" s="36">
        <v>0</v>
      </c>
      <c r="ED715" s="36">
        <v>0</v>
      </c>
      <c r="EE715" s="36">
        <v>0</v>
      </c>
      <c r="EF715" s="36">
        <v>0</v>
      </c>
      <c r="EG715" s="36">
        <v>0</v>
      </c>
      <c r="EH715" s="36">
        <v>0</v>
      </c>
      <c r="EI715" s="36">
        <v>0</v>
      </c>
      <c r="EJ715" s="36">
        <v>0</v>
      </c>
      <c r="EK715" s="36">
        <v>0</v>
      </c>
      <c r="EL715" s="36">
        <v>0</v>
      </c>
      <c r="EM715" s="36">
        <v>0</v>
      </c>
      <c r="EN715" s="36">
        <v>0</v>
      </c>
      <c r="EO715" s="36">
        <v>0</v>
      </c>
      <c r="EP715" s="36">
        <v>0</v>
      </c>
      <c r="EQ715" s="36">
        <v>0</v>
      </c>
      <c r="ER715" s="36">
        <v>0</v>
      </c>
      <c r="ES715" s="36">
        <v>0</v>
      </c>
      <c r="ET715" s="36">
        <v>0</v>
      </c>
      <c r="EU715" s="36">
        <v>0</v>
      </c>
      <c r="EV715" s="36">
        <v>0</v>
      </c>
      <c r="EW715" s="36">
        <v>0</v>
      </c>
      <c r="EX715" s="36">
        <v>0</v>
      </c>
      <c r="EY715" s="36">
        <v>0</v>
      </c>
      <c r="EZ715" s="36">
        <v>0</v>
      </c>
      <c r="FA715" s="36">
        <v>0</v>
      </c>
      <c r="FB715" s="36">
        <v>0</v>
      </c>
      <c r="FC715" s="36">
        <v>0</v>
      </c>
      <c r="FD715" s="36">
        <v>0</v>
      </c>
      <c r="FE715" s="36">
        <v>0</v>
      </c>
      <c r="FF715" s="36">
        <v>0</v>
      </c>
      <c r="FG715" s="36">
        <v>0</v>
      </c>
      <c r="FH715" s="36">
        <v>0</v>
      </c>
      <c r="FI715" s="36">
        <v>0</v>
      </c>
      <c r="FJ715" s="36">
        <v>0</v>
      </c>
      <c r="FK715" s="36">
        <v>0</v>
      </c>
      <c r="FL715" s="36">
        <v>0</v>
      </c>
      <c r="FM715" s="36">
        <v>0</v>
      </c>
      <c r="FN715" s="36">
        <v>0</v>
      </c>
      <c r="FO715" s="36">
        <v>0</v>
      </c>
      <c r="FP715" s="36">
        <v>0</v>
      </c>
      <c r="FQ715" s="36">
        <v>1984017</v>
      </c>
      <c r="FR715" s="36">
        <v>0</v>
      </c>
      <c r="FS715" s="37"/>
      <c r="FT715" s="39">
        <f t="shared" si="349"/>
        <v>53602</v>
      </c>
      <c r="FU715" s="39">
        <f t="shared" si="350"/>
        <v>1047</v>
      </c>
      <c r="FV715" s="39">
        <f t="shared" si="351"/>
        <v>0</v>
      </c>
      <c r="FW715" s="39">
        <f t="shared" si="352"/>
        <v>7914250</v>
      </c>
      <c r="FX715" s="39">
        <f t="shared" si="353"/>
        <v>0</v>
      </c>
      <c r="FY715" s="39">
        <f t="shared" si="354"/>
        <v>92839</v>
      </c>
      <c r="FZ715" s="39">
        <f t="shared" si="355"/>
        <v>0</v>
      </c>
      <c r="GA715" s="39">
        <f t="shared" si="356"/>
        <v>169843</v>
      </c>
      <c r="GB715" s="39">
        <f t="shared" si="357"/>
        <v>1183088</v>
      </c>
      <c r="GC715" s="39">
        <f t="shared" si="358"/>
        <v>0</v>
      </c>
      <c r="GD715" s="39">
        <f t="shared" si="359"/>
        <v>0</v>
      </c>
      <c r="GE715" s="39">
        <f t="shared" si="360"/>
        <v>0</v>
      </c>
      <c r="GF715" s="39">
        <f t="shared" si="347"/>
        <v>0</v>
      </c>
      <c r="GG715" s="39"/>
      <c r="GH715" s="39">
        <f t="shared" si="361"/>
        <v>0</v>
      </c>
      <c r="GI715" s="39">
        <f t="shared" si="362"/>
        <v>0</v>
      </c>
      <c r="GJ715" s="39">
        <f t="shared" si="348"/>
        <v>9414669</v>
      </c>
      <c r="GK715" s="39"/>
      <c r="GL715" s="39">
        <f t="shared" si="363"/>
        <v>0</v>
      </c>
      <c r="GM715" s="39"/>
      <c r="GN715" s="39">
        <f t="shared" si="346"/>
        <v>0</v>
      </c>
      <c r="GO715" s="40">
        <f t="shared" si="364"/>
        <v>1788787</v>
      </c>
      <c r="GP715" s="40">
        <f t="shared" si="365"/>
        <v>11203456</v>
      </c>
      <c r="GQ715" s="40">
        <f t="shared" si="366"/>
        <v>11203456</v>
      </c>
      <c r="GR715" s="39" t="str">
        <f>IFERROR(VLOOKUP(CONCATENATE(C715,R715,S715),'Clientes Afectados'!$L$4:$M$249,2,0),"NO")</f>
        <v>NO</v>
      </c>
      <c r="GS715" s="64">
        <f t="shared" si="367"/>
        <v>32</v>
      </c>
      <c r="GT715" s="39" t="e">
        <f>+IF(GS715&gt;#REF!,"SI","NO")</f>
        <v>#REF!</v>
      </c>
    </row>
    <row r="716" spans="1:202" x14ac:dyDescent="0.25">
      <c r="A716" s="35">
        <v>42522</v>
      </c>
      <c r="B716" s="36">
        <v>1594986</v>
      </c>
      <c r="C716" s="36">
        <v>532990</v>
      </c>
      <c r="D716" s="36">
        <v>532990</v>
      </c>
      <c r="E716" s="37" t="s">
        <v>344</v>
      </c>
      <c r="F716" s="37" t="s">
        <v>229</v>
      </c>
      <c r="G716" s="37" t="s">
        <v>315</v>
      </c>
      <c r="H716" s="85" t="s">
        <v>231</v>
      </c>
      <c r="I716" s="37" t="s">
        <v>232</v>
      </c>
      <c r="J716" s="37" t="s">
        <v>233</v>
      </c>
      <c r="K716" s="37" t="s">
        <v>234</v>
      </c>
      <c r="L716" s="37" t="s">
        <v>235</v>
      </c>
      <c r="M716" s="37" t="s">
        <v>236</v>
      </c>
      <c r="N716" s="37" t="s">
        <v>316</v>
      </c>
      <c r="O716" s="37" t="s">
        <v>316</v>
      </c>
      <c r="P716" s="37" t="s">
        <v>239</v>
      </c>
      <c r="Q716" s="37" t="s">
        <v>240</v>
      </c>
      <c r="R716" s="38">
        <v>42495</v>
      </c>
      <c r="S716" s="38">
        <v>42527</v>
      </c>
      <c r="T716" s="38">
        <v>42528</v>
      </c>
      <c r="U716" s="36">
        <v>177224504</v>
      </c>
      <c r="V716" s="36">
        <v>124605</v>
      </c>
      <c r="W716" s="36">
        <v>0</v>
      </c>
      <c r="X716" s="36">
        <v>49192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294</v>
      </c>
      <c r="AE716" s="36">
        <v>331</v>
      </c>
      <c r="AF716" s="36">
        <v>294</v>
      </c>
      <c r="AG716" s="36">
        <v>294</v>
      </c>
      <c r="AH716" s="36">
        <v>118526</v>
      </c>
      <c r="AI716" s="36">
        <v>1246</v>
      </c>
      <c r="AJ716" s="36">
        <v>0</v>
      </c>
      <c r="AK716" s="36">
        <v>9227491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108245</v>
      </c>
      <c r="AU716" s="36">
        <v>0</v>
      </c>
      <c r="AV716" s="36">
        <v>0</v>
      </c>
      <c r="AW716" s="36">
        <v>0</v>
      </c>
      <c r="AX716" s="36">
        <v>0</v>
      </c>
      <c r="AY716" s="36">
        <v>204271</v>
      </c>
      <c r="AZ716" s="36">
        <v>1703354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0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  <c r="BP716" s="36">
        <v>0</v>
      </c>
      <c r="BQ716" s="36">
        <v>0</v>
      </c>
      <c r="BR716" s="36">
        <v>0</v>
      </c>
      <c r="BS716" s="36">
        <v>0</v>
      </c>
      <c r="BT716" s="36">
        <v>0</v>
      </c>
      <c r="BU716" s="36">
        <v>0</v>
      </c>
      <c r="BV716" s="36">
        <v>0</v>
      </c>
      <c r="BW716" s="36">
        <v>0</v>
      </c>
      <c r="BX716" s="36">
        <v>0</v>
      </c>
      <c r="BY716" s="36">
        <v>0</v>
      </c>
      <c r="BZ716" s="36">
        <v>1442100</v>
      </c>
      <c r="CA716" s="36">
        <v>44389</v>
      </c>
      <c r="CB716" s="36">
        <v>0</v>
      </c>
      <c r="CC716" s="36">
        <v>0</v>
      </c>
      <c r="CD716" s="36">
        <v>10798000</v>
      </c>
      <c r="CE716" s="36">
        <v>12849621</v>
      </c>
      <c r="CF716" s="36">
        <v>0</v>
      </c>
      <c r="CG716" s="36">
        <v>2051620</v>
      </c>
      <c r="CH716" s="36">
        <v>0</v>
      </c>
      <c r="CI716" s="36">
        <v>0</v>
      </c>
      <c r="CJ716" s="36">
        <v>0</v>
      </c>
      <c r="CK716" s="36">
        <v>0</v>
      </c>
      <c r="CL716" s="36">
        <v>2051620</v>
      </c>
      <c r="CM716" s="36">
        <v>-12849621</v>
      </c>
      <c r="CN716" s="36">
        <v>0</v>
      </c>
      <c r="CO716" s="36">
        <v>0</v>
      </c>
      <c r="CP716" s="36">
        <v>0</v>
      </c>
      <c r="CQ716" s="36">
        <v>0</v>
      </c>
      <c r="CR716" s="36">
        <v>0</v>
      </c>
      <c r="CS716" s="36">
        <v>0</v>
      </c>
      <c r="CT716" s="36">
        <v>0</v>
      </c>
      <c r="CU716" s="36">
        <v>0</v>
      </c>
      <c r="CV716" s="36">
        <v>0</v>
      </c>
      <c r="CW716" s="36">
        <v>0</v>
      </c>
      <c r="CX716" s="36">
        <v>0</v>
      </c>
      <c r="CY716" s="36">
        <v>0</v>
      </c>
      <c r="CZ716" s="36">
        <v>0</v>
      </c>
      <c r="DA716" s="36">
        <v>0</v>
      </c>
      <c r="DB716" s="36">
        <v>0</v>
      </c>
      <c r="DC716" s="36">
        <v>0</v>
      </c>
      <c r="DD716" s="36">
        <v>0</v>
      </c>
      <c r="DE716" s="36">
        <v>-12849621</v>
      </c>
      <c r="DF716" s="36">
        <v>0</v>
      </c>
      <c r="DG716" s="36">
        <v>0</v>
      </c>
      <c r="DH716" s="36">
        <v>0</v>
      </c>
      <c r="DI716" s="36">
        <v>0</v>
      </c>
      <c r="DJ716" s="36">
        <v>0</v>
      </c>
      <c r="DK716" s="36">
        <v>0</v>
      </c>
      <c r="DL716" s="36">
        <v>0</v>
      </c>
      <c r="DM716" s="36">
        <v>0</v>
      </c>
      <c r="DN716" s="36">
        <v>0</v>
      </c>
      <c r="DO716" s="36">
        <v>0</v>
      </c>
      <c r="DP716" s="36">
        <v>0</v>
      </c>
      <c r="DQ716" s="36">
        <v>0</v>
      </c>
      <c r="DR716" s="36">
        <v>0</v>
      </c>
      <c r="DS716" s="36">
        <v>0</v>
      </c>
      <c r="DT716" s="36">
        <v>0</v>
      </c>
      <c r="DU716" s="36">
        <v>0</v>
      </c>
      <c r="DV716" s="36">
        <v>0</v>
      </c>
      <c r="DW716" s="36">
        <v>0</v>
      </c>
      <c r="DX716" s="36">
        <v>0</v>
      </c>
      <c r="DY716" s="36">
        <v>0</v>
      </c>
      <c r="DZ716" s="36">
        <v>0</v>
      </c>
      <c r="EA716" s="36">
        <v>0</v>
      </c>
      <c r="EB716" s="36">
        <v>0</v>
      </c>
      <c r="EC716" s="36">
        <v>0</v>
      </c>
      <c r="ED716" s="36">
        <v>0</v>
      </c>
      <c r="EE716" s="36">
        <v>0</v>
      </c>
      <c r="EF716" s="36">
        <v>0</v>
      </c>
      <c r="EG716" s="36">
        <v>0</v>
      </c>
      <c r="EH716" s="36">
        <v>0</v>
      </c>
      <c r="EI716" s="36">
        <v>0</v>
      </c>
      <c r="EJ716" s="36">
        <v>0</v>
      </c>
      <c r="EK716" s="36">
        <v>0</v>
      </c>
      <c r="EL716" s="36">
        <v>0</v>
      </c>
      <c r="EM716" s="36">
        <v>0</v>
      </c>
      <c r="EN716" s="36">
        <v>0</v>
      </c>
      <c r="EO716" s="36">
        <v>0</v>
      </c>
      <c r="EP716" s="36">
        <v>0</v>
      </c>
      <c r="EQ716" s="36">
        <v>0</v>
      </c>
      <c r="ER716" s="36">
        <v>0</v>
      </c>
      <c r="ES716" s="36">
        <v>0</v>
      </c>
      <c r="ET716" s="36">
        <v>0</v>
      </c>
      <c r="EU716" s="36">
        <v>0</v>
      </c>
      <c r="EV716" s="36">
        <v>0</v>
      </c>
      <c r="EW716" s="36">
        <v>0</v>
      </c>
      <c r="EX716" s="36">
        <v>0</v>
      </c>
      <c r="EY716" s="36">
        <v>0</v>
      </c>
      <c r="EZ716" s="36">
        <v>0</v>
      </c>
      <c r="FA716" s="36">
        <v>0</v>
      </c>
      <c r="FB716" s="36">
        <v>0</v>
      </c>
      <c r="FC716" s="36">
        <v>0</v>
      </c>
      <c r="FD716" s="36">
        <v>0</v>
      </c>
      <c r="FE716" s="36">
        <v>0</v>
      </c>
      <c r="FF716" s="36">
        <v>0</v>
      </c>
      <c r="FG716" s="36">
        <v>0</v>
      </c>
      <c r="FH716" s="36">
        <v>0</v>
      </c>
      <c r="FI716" s="36">
        <v>0</v>
      </c>
      <c r="FJ716" s="36">
        <v>0</v>
      </c>
      <c r="FK716" s="36">
        <v>0</v>
      </c>
      <c r="FL716" s="36">
        <v>0</v>
      </c>
      <c r="FM716" s="36">
        <v>0</v>
      </c>
      <c r="FN716" s="36">
        <v>0</v>
      </c>
      <c r="FO716" s="36">
        <v>0</v>
      </c>
      <c r="FP716" s="36">
        <v>0</v>
      </c>
      <c r="FQ716" s="36">
        <v>2051620</v>
      </c>
      <c r="FR716" s="36">
        <v>-1</v>
      </c>
      <c r="FS716" s="37"/>
      <c r="FT716" s="39">
        <f t="shared" si="349"/>
        <v>99602</v>
      </c>
      <c r="FU716" s="39">
        <f t="shared" si="350"/>
        <v>1047</v>
      </c>
      <c r="FV716" s="39">
        <f t="shared" si="351"/>
        <v>0</v>
      </c>
      <c r="FW716" s="39">
        <f t="shared" si="352"/>
        <v>7754194</v>
      </c>
      <c r="FX716" s="39">
        <f t="shared" si="353"/>
        <v>0</v>
      </c>
      <c r="FY716" s="39">
        <f t="shared" si="354"/>
        <v>90962</v>
      </c>
      <c r="FZ716" s="39">
        <f t="shared" si="355"/>
        <v>0</v>
      </c>
      <c r="GA716" s="39">
        <f t="shared" si="356"/>
        <v>171656</v>
      </c>
      <c r="GB716" s="39">
        <f t="shared" si="357"/>
        <v>1431390</v>
      </c>
      <c r="GC716" s="39">
        <f t="shared" si="358"/>
        <v>0</v>
      </c>
      <c r="GD716" s="39">
        <f t="shared" si="359"/>
        <v>0</v>
      </c>
      <c r="GE716" s="39">
        <f t="shared" si="360"/>
        <v>0</v>
      </c>
      <c r="GF716" s="39">
        <f t="shared" si="347"/>
        <v>0</v>
      </c>
      <c r="GG716" s="39"/>
      <c r="GH716" s="39">
        <f t="shared" si="361"/>
        <v>0</v>
      </c>
      <c r="GI716" s="39">
        <f t="shared" si="362"/>
        <v>0</v>
      </c>
      <c r="GJ716" s="39">
        <f t="shared" si="348"/>
        <v>9548851</v>
      </c>
      <c r="GK716" s="39"/>
      <c r="GL716" s="39">
        <f t="shared" si="363"/>
        <v>0</v>
      </c>
      <c r="GM716" s="39"/>
      <c r="GN716" s="39">
        <f t="shared" si="346"/>
        <v>0</v>
      </c>
      <c r="GO716" s="40">
        <f t="shared" si="364"/>
        <v>1814282</v>
      </c>
      <c r="GP716" s="40">
        <f t="shared" si="365"/>
        <v>11363133</v>
      </c>
      <c r="GQ716" s="40">
        <f t="shared" si="366"/>
        <v>11363133</v>
      </c>
      <c r="GR716" s="39" t="str">
        <f>IFERROR(VLOOKUP(CONCATENATE(C716,R716,S716),'Clientes Afectados'!$L$4:$M$249,2,0),"NO")</f>
        <v>NO</v>
      </c>
      <c r="GS716" s="64">
        <f t="shared" si="367"/>
        <v>32</v>
      </c>
      <c r="GT716" s="39" t="e">
        <f>+IF(GS716&gt;#REF!,"SI","NO")</f>
        <v>#REF!</v>
      </c>
    </row>
    <row r="717" spans="1:202" x14ac:dyDescent="0.25">
      <c r="A717" s="35">
        <v>42522</v>
      </c>
      <c r="B717" s="36">
        <v>1594986</v>
      </c>
      <c r="C717" s="36">
        <v>532998</v>
      </c>
      <c r="D717" s="36">
        <v>532998</v>
      </c>
      <c r="E717" s="37" t="s">
        <v>228</v>
      </c>
      <c r="F717" s="37" t="s">
        <v>229</v>
      </c>
      <c r="G717" s="37" t="s">
        <v>230</v>
      </c>
      <c r="H717" s="85" t="s">
        <v>231</v>
      </c>
      <c r="I717" s="37" t="s">
        <v>371</v>
      </c>
      <c r="J717" s="37" t="s">
        <v>233</v>
      </c>
      <c r="K717" s="37" t="s">
        <v>234</v>
      </c>
      <c r="L717" s="37" t="s">
        <v>235</v>
      </c>
      <c r="M717" s="37" t="s">
        <v>236</v>
      </c>
      <c r="N717" s="37" t="s">
        <v>237</v>
      </c>
      <c r="O717" s="37" t="s">
        <v>306</v>
      </c>
      <c r="P717" s="37" t="s">
        <v>239</v>
      </c>
      <c r="Q717" s="37" t="s">
        <v>240</v>
      </c>
      <c r="R717" s="38">
        <v>42495</v>
      </c>
      <c r="S717" s="38">
        <v>42527</v>
      </c>
      <c r="T717" s="38">
        <v>42528</v>
      </c>
      <c r="U717" s="36">
        <v>177224504</v>
      </c>
      <c r="V717" s="36">
        <v>11801</v>
      </c>
      <c r="W717" s="36">
        <v>0</v>
      </c>
      <c r="X717" s="36">
        <v>3723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62</v>
      </c>
      <c r="AE717" s="36">
        <v>64</v>
      </c>
      <c r="AF717" s="36">
        <v>61</v>
      </c>
      <c r="AG717" s="36">
        <v>61</v>
      </c>
      <c r="AH717" s="36">
        <v>143532</v>
      </c>
      <c r="AI717" s="36">
        <v>1246</v>
      </c>
      <c r="AJ717" s="36">
        <v>0</v>
      </c>
      <c r="AK717" s="36">
        <v>873911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10252</v>
      </c>
      <c r="AU717" s="36">
        <v>0</v>
      </c>
      <c r="AV717" s="36">
        <v>0</v>
      </c>
      <c r="AW717" s="36">
        <v>0</v>
      </c>
      <c r="AX717" s="36">
        <v>0</v>
      </c>
      <c r="AY717" s="36">
        <v>39437</v>
      </c>
      <c r="AZ717" s="36">
        <v>353417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0</v>
      </c>
      <c r="BN717" s="36">
        <v>0</v>
      </c>
      <c r="BO717" s="36">
        <v>0</v>
      </c>
      <c r="BP717" s="36">
        <v>0</v>
      </c>
      <c r="BQ717" s="36">
        <v>0</v>
      </c>
      <c r="BR717" s="36">
        <v>0</v>
      </c>
      <c r="BS717" s="36">
        <v>0</v>
      </c>
      <c r="BT717" s="36">
        <v>0</v>
      </c>
      <c r="BU717" s="36">
        <v>0</v>
      </c>
      <c r="BV717" s="36">
        <v>0</v>
      </c>
      <c r="BW717" s="36">
        <v>0</v>
      </c>
      <c r="BX717" s="36">
        <v>0</v>
      </c>
      <c r="BY717" s="36">
        <v>0</v>
      </c>
      <c r="BZ717" s="36">
        <v>186255</v>
      </c>
      <c r="CA717" s="36">
        <v>5103</v>
      </c>
      <c r="CB717" s="36">
        <v>0</v>
      </c>
      <c r="CC717" s="36">
        <v>0</v>
      </c>
      <c r="CD717" s="36">
        <v>1355590</v>
      </c>
      <c r="CE717" s="36">
        <v>1613152</v>
      </c>
      <c r="CF717" s="36">
        <v>0</v>
      </c>
      <c r="CG717" s="36">
        <v>257562</v>
      </c>
      <c r="CH717" s="36">
        <v>0</v>
      </c>
      <c r="CI717" s="36">
        <v>0</v>
      </c>
      <c r="CJ717" s="36">
        <v>0</v>
      </c>
      <c r="CK717" s="36">
        <v>0</v>
      </c>
      <c r="CL717" s="36">
        <v>257562</v>
      </c>
      <c r="CM717" s="36">
        <v>-1613152</v>
      </c>
      <c r="CN717" s="36">
        <v>0</v>
      </c>
      <c r="CO717" s="36">
        <v>0</v>
      </c>
      <c r="CP717" s="36">
        <v>0</v>
      </c>
      <c r="CQ717" s="36">
        <v>0</v>
      </c>
      <c r="CR717" s="36">
        <v>0</v>
      </c>
      <c r="CS717" s="36">
        <v>0</v>
      </c>
      <c r="CT717" s="36">
        <v>0</v>
      </c>
      <c r="CU717" s="36">
        <v>0</v>
      </c>
      <c r="CV717" s="36">
        <v>0</v>
      </c>
      <c r="CW717" s="36">
        <v>0</v>
      </c>
      <c r="CX717" s="36">
        <v>0</v>
      </c>
      <c r="CY717" s="36">
        <v>0</v>
      </c>
      <c r="CZ717" s="36">
        <v>0</v>
      </c>
      <c r="DA717" s="36">
        <v>0</v>
      </c>
      <c r="DB717" s="36">
        <v>0</v>
      </c>
      <c r="DC717" s="36">
        <v>0</v>
      </c>
      <c r="DD717" s="36">
        <v>0</v>
      </c>
      <c r="DE717" s="36">
        <v>-1613152</v>
      </c>
      <c r="DF717" s="36">
        <v>0</v>
      </c>
      <c r="DG717" s="36">
        <v>0</v>
      </c>
      <c r="DH717" s="36">
        <v>0</v>
      </c>
      <c r="DI717" s="36">
        <v>0</v>
      </c>
      <c r="DJ717" s="36">
        <v>0</v>
      </c>
      <c r="DK717" s="36">
        <v>0</v>
      </c>
      <c r="DL717" s="36">
        <v>0</v>
      </c>
      <c r="DM717" s="36">
        <v>0</v>
      </c>
      <c r="DN717" s="36">
        <v>0</v>
      </c>
      <c r="DO717" s="36">
        <v>0</v>
      </c>
      <c r="DP717" s="36">
        <v>0</v>
      </c>
      <c r="DQ717" s="36">
        <v>0</v>
      </c>
      <c r="DR717" s="36">
        <v>0</v>
      </c>
      <c r="DS717" s="36">
        <v>0</v>
      </c>
      <c r="DT717" s="36">
        <v>0</v>
      </c>
      <c r="DU717" s="36">
        <v>0</v>
      </c>
      <c r="DV717" s="36">
        <v>0</v>
      </c>
      <c r="DW717" s="36">
        <v>0</v>
      </c>
      <c r="DX717" s="36">
        <v>0</v>
      </c>
      <c r="DY717" s="36">
        <v>0</v>
      </c>
      <c r="DZ717" s="36">
        <v>0</v>
      </c>
      <c r="EA717" s="36">
        <v>0</v>
      </c>
      <c r="EB717" s="36">
        <v>0</v>
      </c>
      <c r="EC717" s="36">
        <v>0</v>
      </c>
      <c r="ED717" s="36">
        <v>0</v>
      </c>
      <c r="EE717" s="36">
        <v>0</v>
      </c>
      <c r="EF717" s="36">
        <v>0</v>
      </c>
      <c r="EG717" s="36">
        <v>0</v>
      </c>
      <c r="EH717" s="36">
        <v>0</v>
      </c>
      <c r="EI717" s="36">
        <v>0</v>
      </c>
      <c r="EJ717" s="36">
        <v>0</v>
      </c>
      <c r="EK717" s="36">
        <v>0</v>
      </c>
      <c r="EL717" s="36">
        <v>0</v>
      </c>
      <c r="EM717" s="36">
        <v>0</v>
      </c>
      <c r="EN717" s="36">
        <v>0</v>
      </c>
      <c r="EO717" s="36">
        <v>0</v>
      </c>
      <c r="EP717" s="36">
        <v>0</v>
      </c>
      <c r="EQ717" s="36">
        <v>0</v>
      </c>
      <c r="ER717" s="36">
        <v>0</v>
      </c>
      <c r="ES717" s="36">
        <v>0</v>
      </c>
      <c r="ET717" s="36">
        <v>0</v>
      </c>
      <c r="EU717" s="36">
        <v>0</v>
      </c>
      <c r="EV717" s="36">
        <v>0</v>
      </c>
      <c r="EW717" s="36">
        <v>0</v>
      </c>
      <c r="EX717" s="36">
        <v>0</v>
      </c>
      <c r="EY717" s="36">
        <v>0</v>
      </c>
      <c r="EZ717" s="36">
        <v>0</v>
      </c>
      <c r="FA717" s="36">
        <v>0</v>
      </c>
      <c r="FB717" s="36">
        <v>0</v>
      </c>
      <c r="FC717" s="36">
        <v>0</v>
      </c>
      <c r="FD717" s="36">
        <v>0</v>
      </c>
      <c r="FE717" s="36">
        <v>0</v>
      </c>
      <c r="FF717" s="36">
        <v>0</v>
      </c>
      <c r="FG717" s="36">
        <v>0</v>
      </c>
      <c r="FH717" s="36">
        <v>0</v>
      </c>
      <c r="FI717" s="36">
        <v>0</v>
      </c>
      <c r="FJ717" s="36">
        <v>0</v>
      </c>
      <c r="FK717" s="36">
        <v>0</v>
      </c>
      <c r="FL717" s="36">
        <v>0</v>
      </c>
      <c r="FM717" s="36">
        <v>0</v>
      </c>
      <c r="FN717" s="36">
        <v>0</v>
      </c>
      <c r="FO717" s="36">
        <v>0</v>
      </c>
      <c r="FP717" s="36">
        <v>0</v>
      </c>
      <c r="FQ717" s="36">
        <v>257562</v>
      </c>
      <c r="FR717" s="36">
        <v>0</v>
      </c>
      <c r="FS717" s="37"/>
      <c r="FT717" s="39">
        <f t="shared" si="349"/>
        <v>120615</v>
      </c>
      <c r="FU717" s="39">
        <f t="shared" si="350"/>
        <v>1047</v>
      </c>
      <c r="FV717" s="39">
        <f t="shared" si="351"/>
        <v>0</v>
      </c>
      <c r="FW717" s="39">
        <f t="shared" si="352"/>
        <v>734379</v>
      </c>
      <c r="FX717" s="39">
        <f t="shared" si="353"/>
        <v>0</v>
      </c>
      <c r="FY717" s="39">
        <f t="shared" si="354"/>
        <v>8615</v>
      </c>
      <c r="FZ717" s="39">
        <f t="shared" si="355"/>
        <v>0</v>
      </c>
      <c r="GA717" s="39">
        <f t="shared" si="356"/>
        <v>33140</v>
      </c>
      <c r="GB717" s="39">
        <f t="shared" si="357"/>
        <v>296989</v>
      </c>
      <c r="GC717" s="39">
        <f t="shared" si="358"/>
        <v>0</v>
      </c>
      <c r="GD717" s="39">
        <f t="shared" si="359"/>
        <v>0</v>
      </c>
      <c r="GE717" s="39">
        <f t="shared" si="360"/>
        <v>0</v>
      </c>
      <c r="GF717" s="39">
        <f t="shared" si="347"/>
        <v>0</v>
      </c>
      <c r="GG717" s="39"/>
      <c r="GH717" s="39">
        <f t="shared" si="361"/>
        <v>0</v>
      </c>
      <c r="GI717" s="39">
        <f t="shared" si="362"/>
        <v>0</v>
      </c>
      <c r="GJ717" s="39">
        <f t="shared" si="348"/>
        <v>1194785</v>
      </c>
      <c r="GK717" s="39"/>
      <c r="GL717" s="39">
        <f t="shared" si="363"/>
        <v>0</v>
      </c>
      <c r="GM717" s="39"/>
      <c r="GN717" s="39">
        <f t="shared" si="346"/>
        <v>0</v>
      </c>
      <c r="GO717" s="40">
        <f t="shared" si="364"/>
        <v>227009</v>
      </c>
      <c r="GP717" s="40">
        <f t="shared" si="365"/>
        <v>1421794</v>
      </c>
      <c r="GQ717" s="40">
        <f t="shared" si="366"/>
        <v>1421794</v>
      </c>
      <c r="GR717" s="39" t="str">
        <f>IFERROR(VLOOKUP(CONCATENATE(C717,R717,S717),'Clientes Afectados'!$L$4:$M$249,2,0),"NO")</f>
        <v>NO</v>
      </c>
      <c r="GS717" s="64">
        <f t="shared" si="367"/>
        <v>32</v>
      </c>
      <c r="GT717" s="39" t="e">
        <f>+IF(GS717&gt;#REF!,"SI","NO")</f>
        <v>#REF!</v>
      </c>
    </row>
    <row r="718" spans="1:202" x14ac:dyDescent="0.25">
      <c r="A718" s="35">
        <v>42522</v>
      </c>
      <c r="B718" s="36">
        <v>1594986</v>
      </c>
      <c r="C718" s="36">
        <v>532999</v>
      </c>
      <c r="D718" s="36">
        <v>532999</v>
      </c>
      <c r="E718" s="37" t="s">
        <v>242</v>
      </c>
      <c r="F718" s="37" t="s">
        <v>229</v>
      </c>
      <c r="G718" s="37" t="s">
        <v>243</v>
      </c>
      <c r="H718" s="85" t="s">
        <v>231</v>
      </c>
      <c r="I718" s="37" t="s">
        <v>232</v>
      </c>
      <c r="J718" s="37" t="s">
        <v>233</v>
      </c>
      <c r="K718" s="37" t="s">
        <v>234</v>
      </c>
      <c r="L718" s="37" t="s">
        <v>235</v>
      </c>
      <c r="M718" s="37" t="s">
        <v>245</v>
      </c>
      <c r="N718" s="37" t="s">
        <v>246</v>
      </c>
      <c r="O718" s="37" t="s">
        <v>246</v>
      </c>
      <c r="P718" s="37" t="s">
        <v>239</v>
      </c>
      <c r="Q718" s="37" t="s">
        <v>240</v>
      </c>
      <c r="R718" s="38">
        <v>42495</v>
      </c>
      <c r="S718" s="38">
        <v>42527</v>
      </c>
      <c r="T718" s="38">
        <v>42528</v>
      </c>
      <c r="U718" s="36">
        <v>177224504</v>
      </c>
      <c r="V718" s="36">
        <v>17023</v>
      </c>
      <c r="W718" s="36">
        <v>0</v>
      </c>
      <c r="X718" s="36">
        <v>12578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23</v>
      </c>
      <c r="AE718" s="36">
        <v>27</v>
      </c>
      <c r="AF718" s="36">
        <v>23</v>
      </c>
      <c r="AG718" s="36">
        <v>23</v>
      </c>
      <c r="AH718" s="36">
        <v>81096</v>
      </c>
      <c r="AI718" s="36">
        <v>1246</v>
      </c>
      <c r="AJ718" s="36">
        <v>0</v>
      </c>
      <c r="AK718" s="36">
        <v>1260621</v>
      </c>
      <c r="AL718" s="36">
        <v>0</v>
      </c>
      <c r="AM718" s="36">
        <v>0</v>
      </c>
      <c r="AN718" s="36">
        <v>0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14788</v>
      </c>
      <c r="AU718" s="36">
        <v>0</v>
      </c>
      <c r="AV718" s="36">
        <v>0</v>
      </c>
      <c r="AW718" s="36">
        <v>0</v>
      </c>
      <c r="AX718" s="36">
        <v>0</v>
      </c>
      <c r="AY718" s="36">
        <v>16637</v>
      </c>
      <c r="AZ718" s="36">
        <v>133256</v>
      </c>
      <c r="BA718" s="36">
        <v>163881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0</v>
      </c>
      <c r="BL718" s="36">
        <v>0</v>
      </c>
      <c r="BM718" s="36">
        <v>0</v>
      </c>
      <c r="BN718" s="36">
        <v>0</v>
      </c>
      <c r="BO718" s="36">
        <v>0</v>
      </c>
      <c r="BP718" s="36">
        <v>0</v>
      </c>
      <c r="BQ718" s="36">
        <v>0</v>
      </c>
      <c r="BR718" s="36">
        <v>0</v>
      </c>
      <c r="BS718" s="36">
        <v>0</v>
      </c>
      <c r="BT718" s="36">
        <v>0</v>
      </c>
      <c r="BU718" s="36">
        <v>0</v>
      </c>
      <c r="BV718" s="36">
        <v>0</v>
      </c>
      <c r="BW718" s="36">
        <v>0</v>
      </c>
      <c r="BX718" s="36">
        <v>0</v>
      </c>
      <c r="BY718" s="36">
        <v>0</v>
      </c>
      <c r="BZ718" s="36">
        <v>146144</v>
      </c>
      <c r="CA718" s="36">
        <v>4364</v>
      </c>
      <c r="CB718" s="36">
        <v>0</v>
      </c>
      <c r="CC718" s="36">
        <v>0</v>
      </c>
      <c r="CD718" s="36">
        <v>1531121</v>
      </c>
      <c r="CE718" s="36">
        <v>1822034</v>
      </c>
      <c r="CF718" s="36">
        <v>0</v>
      </c>
      <c r="CG718" s="36">
        <v>290913</v>
      </c>
      <c r="CH718" s="36">
        <v>0</v>
      </c>
      <c r="CI718" s="36">
        <v>0</v>
      </c>
      <c r="CJ718" s="36">
        <v>0</v>
      </c>
      <c r="CK718" s="36">
        <v>0</v>
      </c>
      <c r="CL718" s="36">
        <v>290913</v>
      </c>
      <c r="CM718" s="36">
        <v>-1822034</v>
      </c>
      <c r="CN718" s="36">
        <v>0</v>
      </c>
      <c r="CO718" s="36">
        <v>0</v>
      </c>
      <c r="CP718" s="36">
        <v>0</v>
      </c>
      <c r="CQ718" s="36">
        <v>0</v>
      </c>
      <c r="CR718" s="36">
        <v>0</v>
      </c>
      <c r="CS718" s="36">
        <v>0</v>
      </c>
      <c r="CT718" s="36">
        <v>0</v>
      </c>
      <c r="CU718" s="36">
        <v>0</v>
      </c>
      <c r="CV718" s="36">
        <v>0</v>
      </c>
      <c r="CW718" s="36">
        <v>0</v>
      </c>
      <c r="CX718" s="36">
        <v>0</v>
      </c>
      <c r="CY718" s="36">
        <v>0</v>
      </c>
      <c r="CZ718" s="36">
        <v>0</v>
      </c>
      <c r="DA718" s="36">
        <v>0</v>
      </c>
      <c r="DB718" s="36">
        <v>0</v>
      </c>
      <c r="DC718" s="36">
        <v>0</v>
      </c>
      <c r="DD718" s="36">
        <v>0</v>
      </c>
      <c r="DE718" s="36">
        <v>-1822034</v>
      </c>
      <c r="DF718" s="36">
        <v>0</v>
      </c>
      <c r="DG718" s="36">
        <v>0</v>
      </c>
      <c r="DH718" s="36">
        <v>0</v>
      </c>
      <c r="DI718" s="36">
        <v>0</v>
      </c>
      <c r="DJ718" s="36">
        <v>0</v>
      </c>
      <c r="DK718" s="36">
        <v>0</v>
      </c>
      <c r="DL718" s="36">
        <v>0</v>
      </c>
      <c r="DM718" s="36">
        <v>0</v>
      </c>
      <c r="DN718" s="36">
        <v>0</v>
      </c>
      <c r="DO718" s="36">
        <v>0</v>
      </c>
      <c r="DP718" s="36">
        <v>0</v>
      </c>
      <c r="DQ718" s="36">
        <v>0</v>
      </c>
      <c r="DR718" s="36">
        <v>0</v>
      </c>
      <c r="DS718" s="36">
        <v>0</v>
      </c>
      <c r="DT718" s="36">
        <v>0</v>
      </c>
      <c r="DU718" s="36">
        <v>0</v>
      </c>
      <c r="DV718" s="36">
        <v>0</v>
      </c>
      <c r="DW718" s="36">
        <v>0</v>
      </c>
      <c r="DX718" s="36">
        <v>0</v>
      </c>
      <c r="DY718" s="36">
        <v>0</v>
      </c>
      <c r="DZ718" s="36">
        <v>0</v>
      </c>
      <c r="EA718" s="36">
        <v>0</v>
      </c>
      <c r="EB718" s="36">
        <v>0</v>
      </c>
      <c r="EC718" s="36">
        <v>0</v>
      </c>
      <c r="ED718" s="36">
        <v>0</v>
      </c>
      <c r="EE718" s="36">
        <v>0</v>
      </c>
      <c r="EF718" s="36">
        <v>0</v>
      </c>
      <c r="EG718" s="36">
        <v>0</v>
      </c>
      <c r="EH718" s="36">
        <v>0</v>
      </c>
      <c r="EI718" s="36">
        <v>0</v>
      </c>
      <c r="EJ718" s="36">
        <v>0</v>
      </c>
      <c r="EK718" s="36">
        <v>0</v>
      </c>
      <c r="EL718" s="36">
        <v>0</v>
      </c>
      <c r="EM718" s="36">
        <v>0</v>
      </c>
      <c r="EN718" s="36">
        <v>0</v>
      </c>
      <c r="EO718" s="36">
        <v>0</v>
      </c>
      <c r="EP718" s="36">
        <v>0</v>
      </c>
      <c r="EQ718" s="36">
        <v>0</v>
      </c>
      <c r="ER718" s="36">
        <v>0</v>
      </c>
      <c r="ES718" s="36">
        <v>0</v>
      </c>
      <c r="ET718" s="36">
        <v>0</v>
      </c>
      <c r="EU718" s="36">
        <v>0</v>
      </c>
      <c r="EV718" s="36">
        <v>0</v>
      </c>
      <c r="EW718" s="36">
        <v>0</v>
      </c>
      <c r="EX718" s="36">
        <v>0</v>
      </c>
      <c r="EY718" s="36">
        <v>0</v>
      </c>
      <c r="EZ718" s="36">
        <v>0</v>
      </c>
      <c r="FA718" s="36">
        <v>0</v>
      </c>
      <c r="FB718" s="36">
        <v>0</v>
      </c>
      <c r="FC718" s="36">
        <v>0</v>
      </c>
      <c r="FD718" s="36">
        <v>0</v>
      </c>
      <c r="FE718" s="36">
        <v>0</v>
      </c>
      <c r="FF718" s="36">
        <v>0</v>
      </c>
      <c r="FG718" s="36">
        <v>0</v>
      </c>
      <c r="FH718" s="36">
        <v>0</v>
      </c>
      <c r="FI718" s="36">
        <v>0</v>
      </c>
      <c r="FJ718" s="36">
        <v>0</v>
      </c>
      <c r="FK718" s="36">
        <v>0</v>
      </c>
      <c r="FL718" s="36">
        <v>0</v>
      </c>
      <c r="FM718" s="36">
        <v>0</v>
      </c>
      <c r="FN718" s="36">
        <v>0</v>
      </c>
      <c r="FO718" s="36">
        <v>0</v>
      </c>
      <c r="FP718" s="36">
        <v>0</v>
      </c>
      <c r="FQ718" s="36">
        <v>290913</v>
      </c>
      <c r="FR718" s="36">
        <v>0</v>
      </c>
      <c r="FS718" s="37"/>
      <c r="FT718" s="39">
        <f t="shared" si="349"/>
        <v>68148</v>
      </c>
      <c r="FU718" s="39">
        <f t="shared" si="350"/>
        <v>1047</v>
      </c>
      <c r="FV718" s="39">
        <f t="shared" si="351"/>
        <v>0</v>
      </c>
      <c r="FW718" s="39">
        <f t="shared" si="352"/>
        <v>1059345</v>
      </c>
      <c r="FX718" s="39">
        <f t="shared" si="353"/>
        <v>0</v>
      </c>
      <c r="FY718" s="39">
        <f t="shared" si="354"/>
        <v>12427</v>
      </c>
      <c r="FZ718" s="39">
        <f t="shared" si="355"/>
        <v>0</v>
      </c>
      <c r="GA718" s="39">
        <f t="shared" si="356"/>
        <v>13981</v>
      </c>
      <c r="GB718" s="39">
        <f t="shared" si="357"/>
        <v>111980</v>
      </c>
      <c r="GC718" s="39">
        <f t="shared" si="358"/>
        <v>137715</v>
      </c>
      <c r="GD718" s="39">
        <f t="shared" si="359"/>
        <v>0</v>
      </c>
      <c r="GE718" s="39">
        <f t="shared" si="360"/>
        <v>0</v>
      </c>
      <c r="GF718" s="39">
        <f t="shared" si="347"/>
        <v>0</v>
      </c>
      <c r="GG718" s="39"/>
      <c r="GH718" s="39">
        <f t="shared" si="361"/>
        <v>0</v>
      </c>
      <c r="GI718" s="39">
        <f t="shared" si="362"/>
        <v>0</v>
      </c>
      <c r="GJ718" s="39">
        <f t="shared" si="348"/>
        <v>1404643</v>
      </c>
      <c r="GK718" s="39"/>
      <c r="GL718" s="39">
        <f t="shared" si="363"/>
        <v>0</v>
      </c>
      <c r="GM718" s="39"/>
      <c r="GN718" s="39">
        <f t="shared" si="346"/>
        <v>0</v>
      </c>
      <c r="GO718" s="40">
        <f t="shared" si="364"/>
        <v>266882</v>
      </c>
      <c r="GP718" s="40">
        <f t="shared" si="365"/>
        <v>1671525</v>
      </c>
      <c r="GQ718" s="40">
        <f t="shared" si="366"/>
        <v>1671525</v>
      </c>
      <c r="GR718" s="39" t="str">
        <f>IFERROR(VLOOKUP(CONCATENATE(C718,R718,S718),'Clientes Afectados'!$L$4:$M$249,2,0),"NO")</f>
        <v>NO</v>
      </c>
      <c r="GS718" s="64">
        <f t="shared" si="367"/>
        <v>32</v>
      </c>
      <c r="GT718" s="39" t="e">
        <f>+IF(GS718&gt;#REF!,"SI","NO")</f>
        <v>#REF!</v>
      </c>
    </row>
    <row r="719" spans="1:202" x14ac:dyDescent="0.25">
      <c r="A719" s="35">
        <v>42522</v>
      </c>
      <c r="B719" s="36">
        <v>1594986</v>
      </c>
      <c r="C719" s="36">
        <v>533094</v>
      </c>
      <c r="D719" s="36">
        <v>533094</v>
      </c>
      <c r="E719" s="37" t="s">
        <v>345</v>
      </c>
      <c r="F719" s="37" t="s">
        <v>229</v>
      </c>
      <c r="G719" s="37" t="s">
        <v>318</v>
      </c>
      <c r="H719" s="85" t="s">
        <v>231</v>
      </c>
      <c r="I719" s="37" t="s">
        <v>244</v>
      </c>
      <c r="J719" s="37" t="s">
        <v>233</v>
      </c>
      <c r="K719" s="37" t="s">
        <v>234</v>
      </c>
      <c r="L719" s="37" t="s">
        <v>235</v>
      </c>
      <c r="M719" s="37" t="s">
        <v>369</v>
      </c>
      <c r="N719" s="37" t="s">
        <v>245</v>
      </c>
      <c r="O719" s="37" t="s">
        <v>245</v>
      </c>
      <c r="P719" s="37" t="s">
        <v>239</v>
      </c>
      <c r="Q719" s="37" t="s">
        <v>240</v>
      </c>
      <c r="R719" s="38">
        <v>42495</v>
      </c>
      <c r="S719" s="38">
        <v>42527</v>
      </c>
      <c r="T719" s="38">
        <v>42528</v>
      </c>
      <c r="U719" s="36">
        <v>177224504</v>
      </c>
      <c r="V719" s="36">
        <v>316534</v>
      </c>
      <c r="W719" s="36">
        <v>0</v>
      </c>
      <c r="X719" s="36">
        <v>92247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675</v>
      </c>
      <c r="AE719" s="36">
        <v>686</v>
      </c>
      <c r="AF719" s="36">
        <v>664</v>
      </c>
      <c r="AG719" s="36">
        <v>664</v>
      </c>
      <c r="AH719" s="36">
        <v>81096</v>
      </c>
      <c r="AI719" s="36">
        <v>1246</v>
      </c>
      <c r="AJ719" s="36">
        <v>0</v>
      </c>
      <c r="AK719" s="36">
        <v>23440589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274973</v>
      </c>
      <c r="AU719" s="36">
        <v>0</v>
      </c>
      <c r="AV719" s="36">
        <v>0</v>
      </c>
      <c r="AW719" s="36">
        <v>0</v>
      </c>
      <c r="AX719" s="36">
        <v>0</v>
      </c>
      <c r="AY719" s="36">
        <v>423021</v>
      </c>
      <c r="AZ719" s="36">
        <v>3847031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36">
        <v>0</v>
      </c>
      <c r="BN719" s="36">
        <v>0</v>
      </c>
      <c r="BO719" s="36">
        <v>0</v>
      </c>
      <c r="BP719" s="36">
        <v>0</v>
      </c>
      <c r="BQ719" s="36">
        <v>0</v>
      </c>
      <c r="BR719" s="36">
        <v>0</v>
      </c>
      <c r="BS719" s="36">
        <v>0</v>
      </c>
      <c r="BT719" s="36">
        <v>0</v>
      </c>
      <c r="BU719" s="36">
        <v>0</v>
      </c>
      <c r="BV719" s="36">
        <v>0</v>
      </c>
      <c r="BW719" s="36">
        <v>0</v>
      </c>
      <c r="BX719" s="36">
        <v>0</v>
      </c>
      <c r="BY719" s="36">
        <v>0</v>
      </c>
      <c r="BZ719" s="36">
        <v>3231650</v>
      </c>
      <c r="CA719" s="36">
        <v>100160</v>
      </c>
      <c r="CB719" s="36">
        <v>0</v>
      </c>
      <c r="CC719" s="36">
        <v>0</v>
      </c>
      <c r="CD719" s="36">
        <v>26386358</v>
      </c>
      <c r="CE719" s="36">
        <v>31399766</v>
      </c>
      <c r="CF719" s="36">
        <v>0</v>
      </c>
      <c r="CG719" s="36">
        <v>5013408</v>
      </c>
      <c r="CH719" s="36">
        <v>0</v>
      </c>
      <c r="CI719" s="36">
        <v>0</v>
      </c>
      <c r="CJ719" s="36">
        <v>0</v>
      </c>
      <c r="CK719" s="36">
        <v>0</v>
      </c>
      <c r="CL719" s="36">
        <v>5013408</v>
      </c>
      <c r="CM719" s="36">
        <v>-31399766</v>
      </c>
      <c r="CN719" s="36">
        <v>0</v>
      </c>
      <c r="CO719" s="36">
        <v>0</v>
      </c>
      <c r="CP719" s="36">
        <v>0</v>
      </c>
      <c r="CQ719" s="36">
        <v>0</v>
      </c>
      <c r="CR719" s="36">
        <v>0</v>
      </c>
      <c r="CS719" s="36">
        <v>0</v>
      </c>
      <c r="CT719" s="36">
        <v>0</v>
      </c>
      <c r="CU719" s="36">
        <v>0</v>
      </c>
      <c r="CV719" s="36">
        <v>0</v>
      </c>
      <c r="CW719" s="36">
        <v>0</v>
      </c>
      <c r="CX719" s="36">
        <v>0</v>
      </c>
      <c r="CY719" s="36">
        <v>0</v>
      </c>
      <c r="CZ719" s="36">
        <v>0</v>
      </c>
      <c r="DA719" s="36">
        <v>0</v>
      </c>
      <c r="DB719" s="36">
        <v>0</v>
      </c>
      <c r="DC719" s="36">
        <v>0</v>
      </c>
      <c r="DD719" s="36">
        <v>0</v>
      </c>
      <c r="DE719" s="36">
        <v>-31399766</v>
      </c>
      <c r="DF719" s="36">
        <v>0</v>
      </c>
      <c r="DG719" s="36">
        <v>0</v>
      </c>
      <c r="DH719" s="36">
        <v>0</v>
      </c>
      <c r="DI719" s="36">
        <v>0</v>
      </c>
      <c r="DJ719" s="36">
        <v>0</v>
      </c>
      <c r="DK719" s="36">
        <v>0</v>
      </c>
      <c r="DL719" s="36">
        <v>0</v>
      </c>
      <c r="DM719" s="36">
        <v>0</v>
      </c>
      <c r="DN719" s="36">
        <v>0</v>
      </c>
      <c r="DO719" s="36">
        <v>0</v>
      </c>
      <c r="DP719" s="36">
        <v>0</v>
      </c>
      <c r="DQ719" s="36">
        <v>0</v>
      </c>
      <c r="DR719" s="36">
        <v>0</v>
      </c>
      <c r="DS719" s="36">
        <v>0</v>
      </c>
      <c r="DT719" s="36">
        <v>0</v>
      </c>
      <c r="DU719" s="36">
        <v>0</v>
      </c>
      <c r="DV719" s="36">
        <v>0</v>
      </c>
      <c r="DW719" s="36">
        <v>0</v>
      </c>
      <c r="DX719" s="36">
        <v>0</v>
      </c>
      <c r="DY719" s="36">
        <v>0</v>
      </c>
      <c r="DZ719" s="36">
        <v>0</v>
      </c>
      <c r="EA719" s="36">
        <v>0</v>
      </c>
      <c r="EB719" s="36">
        <v>0</v>
      </c>
      <c r="EC719" s="36">
        <v>0</v>
      </c>
      <c r="ED719" s="36">
        <v>0</v>
      </c>
      <c r="EE719" s="36">
        <v>0</v>
      </c>
      <c r="EF719" s="36">
        <v>0</v>
      </c>
      <c r="EG719" s="36">
        <v>0</v>
      </c>
      <c r="EH719" s="36">
        <v>0</v>
      </c>
      <c r="EI719" s="36">
        <v>0</v>
      </c>
      <c r="EJ719" s="36">
        <v>0</v>
      </c>
      <c r="EK719" s="36">
        <v>0</v>
      </c>
      <c r="EL719" s="36">
        <v>0</v>
      </c>
      <c r="EM719" s="36">
        <v>0</v>
      </c>
      <c r="EN719" s="36">
        <v>0</v>
      </c>
      <c r="EO719" s="36">
        <v>0</v>
      </c>
      <c r="EP719" s="36">
        <v>0</v>
      </c>
      <c r="EQ719" s="36">
        <v>0</v>
      </c>
      <c r="ER719" s="36">
        <v>0</v>
      </c>
      <c r="ES719" s="36">
        <v>0</v>
      </c>
      <c r="ET719" s="36">
        <v>0</v>
      </c>
      <c r="EU719" s="36">
        <v>0</v>
      </c>
      <c r="EV719" s="36">
        <v>0</v>
      </c>
      <c r="EW719" s="36">
        <v>0</v>
      </c>
      <c r="EX719" s="36">
        <v>0</v>
      </c>
      <c r="EY719" s="36">
        <v>0</v>
      </c>
      <c r="EZ719" s="36">
        <v>0</v>
      </c>
      <c r="FA719" s="36">
        <v>0</v>
      </c>
      <c r="FB719" s="36">
        <v>0</v>
      </c>
      <c r="FC719" s="36">
        <v>0</v>
      </c>
      <c r="FD719" s="36">
        <v>0</v>
      </c>
      <c r="FE719" s="36">
        <v>0</v>
      </c>
      <c r="FF719" s="36">
        <v>0</v>
      </c>
      <c r="FG719" s="36">
        <v>0</v>
      </c>
      <c r="FH719" s="36">
        <v>0</v>
      </c>
      <c r="FI719" s="36">
        <v>0</v>
      </c>
      <c r="FJ719" s="36">
        <v>0</v>
      </c>
      <c r="FK719" s="36">
        <v>0</v>
      </c>
      <c r="FL719" s="36">
        <v>0</v>
      </c>
      <c r="FM719" s="36">
        <v>0</v>
      </c>
      <c r="FN719" s="36">
        <v>0</v>
      </c>
      <c r="FO719" s="36">
        <v>0</v>
      </c>
      <c r="FP719" s="36">
        <v>0</v>
      </c>
      <c r="FQ719" s="36">
        <v>5013408</v>
      </c>
      <c r="FR719" s="36">
        <v>0</v>
      </c>
      <c r="FS719" s="37"/>
      <c r="FT719" s="39">
        <f t="shared" si="349"/>
        <v>68148</v>
      </c>
      <c r="FU719" s="39">
        <f t="shared" si="350"/>
        <v>1047</v>
      </c>
      <c r="FV719" s="39">
        <f t="shared" si="351"/>
        <v>0</v>
      </c>
      <c r="FW719" s="39">
        <f t="shared" si="352"/>
        <v>19697974</v>
      </c>
      <c r="FX719" s="39">
        <f t="shared" si="353"/>
        <v>0</v>
      </c>
      <c r="FY719" s="39">
        <f t="shared" si="354"/>
        <v>231070</v>
      </c>
      <c r="FZ719" s="39">
        <f t="shared" si="355"/>
        <v>0</v>
      </c>
      <c r="GA719" s="39">
        <f t="shared" si="356"/>
        <v>355480</v>
      </c>
      <c r="GB719" s="39">
        <f t="shared" si="357"/>
        <v>3232799</v>
      </c>
      <c r="GC719" s="39">
        <f t="shared" si="358"/>
        <v>0</v>
      </c>
      <c r="GD719" s="39">
        <f t="shared" si="359"/>
        <v>0</v>
      </c>
      <c r="GE719" s="39">
        <f t="shared" si="360"/>
        <v>0</v>
      </c>
      <c r="GF719" s="39">
        <f t="shared" si="347"/>
        <v>0</v>
      </c>
      <c r="GG719" s="39"/>
      <c r="GH719" s="39">
        <f t="shared" si="361"/>
        <v>0</v>
      </c>
      <c r="GI719" s="39">
        <f t="shared" si="362"/>
        <v>0</v>
      </c>
      <c r="GJ719" s="39">
        <f t="shared" si="348"/>
        <v>23586518</v>
      </c>
      <c r="GK719" s="39"/>
      <c r="GL719" s="39">
        <f t="shared" si="363"/>
        <v>0</v>
      </c>
      <c r="GM719" s="39"/>
      <c r="GN719" s="39">
        <f t="shared" si="346"/>
        <v>0</v>
      </c>
      <c r="GO719" s="40">
        <f t="shared" si="364"/>
        <v>4481438</v>
      </c>
      <c r="GP719" s="40">
        <f t="shared" si="365"/>
        <v>28067956</v>
      </c>
      <c r="GQ719" s="40">
        <f t="shared" si="366"/>
        <v>28067956</v>
      </c>
      <c r="GR719" s="39" t="str">
        <f>IFERROR(VLOOKUP(CONCATENATE(C719,R719,S719),'Clientes Afectados'!$L$4:$M$249,2,0),"NO")</f>
        <v>NO</v>
      </c>
      <c r="GS719" s="64">
        <f t="shared" si="367"/>
        <v>32</v>
      </c>
      <c r="GT719" s="39" t="e">
        <f>+IF(GS719&gt;#REF!,"SI","NO")</f>
        <v>#REF!</v>
      </c>
    </row>
    <row r="720" spans="1:202" x14ac:dyDescent="0.25">
      <c r="A720" s="35">
        <v>42522</v>
      </c>
      <c r="B720" s="36">
        <v>1594986</v>
      </c>
      <c r="C720" s="36">
        <v>533096</v>
      </c>
      <c r="D720" s="36">
        <v>533096</v>
      </c>
      <c r="E720" s="37" t="s">
        <v>346</v>
      </c>
      <c r="F720" s="37" t="s">
        <v>229</v>
      </c>
      <c r="G720" s="37" t="s">
        <v>320</v>
      </c>
      <c r="H720" s="85" t="s">
        <v>231</v>
      </c>
      <c r="I720" s="37" t="s">
        <v>244</v>
      </c>
      <c r="J720" s="37" t="s">
        <v>233</v>
      </c>
      <c r="K720" s="37" t="s">
        <v>234</v>
      </c>
      <c r="L720" s="37" t="s">
        <v>235</v>
      </c>
      <c r="M720" s="37" t="s">
        <v>369</v>
      </c>
      <c r="N720" s="37" t="s">
        <v>256</v>
      </c>
      <c r="O720" s="37" t="s">
        <v>245</v>
      </c>
      <c r="P720" s="37" t="s">
        <v>239</v>
      </c>
      <c r="Q720" s="37" t="s">
        <v>240</v>
      </c>
      <c r="R720" s="38">
        <v>42495</v>
      </c>
      <c r="S720" s="38">
        <v>42527</v>
      </c>
      <c r="T720" s="38">
        <v>42528</v>
      </c>
      <c r="U720" s="36">
        <v>177224504</v>
      </c>
      <c r="V720" s="36">
        <v>42801</v>
      </c>
      <c r="W720" s="36">
        <v>0</v>
      </c>
      <c r="X720" s="36">
        <v>12420</v>
      </c>
      <c r="Y720" s="36">
        <v>0</v>
      </c>
      <c r="Z720" s="36">
        <v>0</v>
      </c>
      <c r="AA720" s="36">
        <v>0</v>
      </c>
      <c r="AB720" s="36">
        <v>0</v>
      </c>
      <c r="AC720" s="36">
        <v>0</v>
      </c>
      <c r="AD720" s="36">
        <v>100</v>
      </c>
      <c r="AE720" s="36">
        <v>100</v>
      </c>
      <c r="AF720" s="36">
        <v>100</v>
      </c>
      <c r="AG720" s="36">
        <v>100</v>
      </c>
      <c r="AH720" s="36">
        <v>118526</v>
      </c>
      <c r="AI720" s="36">
        <v>1246</v>
      </c>
      <c r="AJ720" s="36">
        <v>0</v>
      </c>
      <c r="AK720" s="36">
        <v>3169583</v>
      </c>
      <c r="AL720" s="36">
        <v>0</v>
      </c>
      <c r="AM720" s="36">
        <v>0</v>
      </c>
      <c r="AN720" s="36">
        <v>0</v>
      </c>
      <c r="AO720" s="36">
        <v>0</v>
      </c>
      <c r="AP720" s="36">
        <v>0</v>
      </c>
      <c r="AQ720" s="36">
        <v>0</v>
      </c>
      <c r="AR720" s="36">
        <v>0</v>
      </c>
      <c r="AS720" s="36">
        <v>0</v>
      </c>
      <c r="AT720" s="36">
        <v>37182</v>
      </c>
      <c r="AU720" s="36">
        <v>0</v>
      </c>
      <c r="AV720" s="36">
        <v>0</v>
      </c>
      <c r="AW720" s="36">
        <v>0</v>
      </c>
      <c r="AX720" s="36">
        <v>0</v>
      </c>
      <c r="AY720" s="36">
        <v>61621</v>
      </c>
      <c r="AZ720" s="36">
        <v>579372</v>
      </c>
      <c r="BA720" s="36">
        <v>0</v>
      </c>
      <c r="BB720" s="36">
        <v>0</v>
      </c>
      <c r="BC720" s="36">
        <v>0</v>
      </c>
      <c r="BD720" s="36">
        <v>0</v>
      </c>
      <c r="BE720" s="36">
        <v>0</v>
      </c>
      <c r="BF720" s="36">
        <v>0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0</v>
      </c>
      <c r="BO720" s="36">
        <v>0</v>
      </c>
      <c r="BP720" s="36">
        <v>0</v>
      </c>
      <c r="BQ720" s="36">
        <v>0</v>
      </c>
      <c r="BR720" s="36">
        <v>0</v>
      </c>
      <c r="BS720" s="36">
        <v>0</v>
      </c>
      <c r="BT720" s="36">
        <v>0</v>
      </c>
      <c r="BU720" s="36">
        <v>0</v>
      </c>
      <c r="BV720" s="36">
        <v>0</v>
      </c>
      <c r="BW720" s="36">
        <v>0</v>
      </c>
      <c r="BX720" s="36">
        <v>0</v>
      </c>
      <c r="BY720" s="36">
        <v>0</v>
      </c>
      <c r="BZ720" s="36">
        <v>14113</v>
      </c>
      <c r="CA720" s="36">
        <v>776</v>
      </c>
      <c r="CB720" s="36">
        <v>0</v>
      </c>
      <c r="CC720" s="36">
        <v>0</v>
      </c>
      <c r="CD720" s="36">
        <v>3346569</v>
      </c>
      <c r="CE720" s="36">
        <v>3982418</v>
      </c>
      <c r="CF720" s="36">
        <v>0</v>
      </c>
      <c r="CG720" s="36">
        <v>635848</v>
      </c>
      <c r="CH720" s="36">
        <v>0</v>
      </c>
      <c r="CI720" s="36">
        <v>0</v>
      </c>
      <c r="CJ720" s="36">
        <v>0</v>
      </c>
      <c r="CK720" s="36">
        <v>0</v>
      </c>
      <c r="CL720" s="36">
        <v>635848</v>
      </c>
      <c r="CM720" s="36">
        <v>-3982418</v>
      </c>
      <c r="CN720" s="36">
        <v>0</v>
      </c>
      <c r="CO720" s="36">
        <v>0</v>
      </c>
      <c r="CP720" s="36">
        <v>0</v>
      </c>
      <c r="CQ720" s="36">
        <v>0</v>
      </c>
      <c r="CR720" s="36">
        <v>0</v>
      </c>
      <c r="CS720" s="36">
        <v>0</v>
      </c>
      <c r="CT720" s="36">
        <v>0</v>
      </c>
      <c r="CU720" s="36">
        <v>0</v>
      </c>
      <c r="CV720" s="36">
        <v>0</v>
      </c>
      <c r="CW720" s="36">
        <v>0</v>
      </c>
      <c r="CX720" s="36">
        <v>0</v>
      </c>
      <c r="CY720" s="36">
        <v>0</v>
      </c>
      <c r="CZ720" s="36">
        <v>0</v>
      </c>
      <c r="DA720" s="36">
        <v>0</v>
      </c>
      <c r="DB720" s="36">
        <v>0</v>
      </c>
      <c r="DC720" s="36">
        <v>0</v>
      </c>
      <c r="DD720" s="36">
        <v>0</v>
      </c>
      <c r="DE720" s="36">
        <v>-3982418</v>
      </c>
      <c r="DF720" s="36">
        <v>0</v>
      </c>
      <c r="DG720" s="36">
        <v>0</v>
      </c>
      <c r="DH720" s="36">
        <v>0</v>
      </c>
      <c r="DI720" s="36">
        <v>0</v>
      </c>
      <c r="DJ720" s="36">
        <v>0</v>
      </c>
      <c r="DK720" s="36">
        <v>0</v>
      </c>
      <c r="DL720" s="36">
        <v>0</v>
      </c>
      <c r="DM720" s="36">
        <v>0</v>
      </c>
      <c r="DN720" s="36">
        <v>0</v>
      </c>
      <c r="DO720" s="36">
        <v>0</v>
      </c>
      <c r="DP720" s="36">
        <v>0</v>
      </c>
      <c r="DQ720" s="36">
        <v>0</v>
      </c>
      <c r="DR720" s="36">
        <v>0</v>
      </c>
      <c r="DS720" s="36">
        <v>0</v>
      </c>
      <c r="DT720" s="36">
        <v>0</v>
      </c>
      <c r="DU720" s="36">
        <v>0</v>
      </c>
      <c r="DV720" s="36">
        <v>0</v>
      </c>
      <c r="DW720" s="36">
        <v>0</v>
      </c>
      <c r="DX720" s="36">
        <v>0</v>
      </c>
      <c r="DY720" s="36">
        <v>0</v>
      </c>
      <c r="DZ720" s="36">
        <v>0</v>
      </c>
      <c r="EA720" s="36">
        <v>0</v>
      </c>
      <c r="EB720" s="36">
        <v>0</v>
      </c>
      <c r="EC720" s="36">
        <v>0</v>
      </c>
      <c r="ED720" s="36">
        <v>0</v>
      </c>
      <c r="EE720" s="36">
        <v>0</v>
      </c>
      <c r="EF720" s="36">
        <v>0</v>
      </c>
      <c r="EG720" s="36">
        <v>0</v>
      </c>
      <c r="EH720" s="36">
        <v>0</v>
      </c>
      <c r="EI720" s="36">
        <v>0</v>
      </c>
      <c r="EJ720" s="36">
        <v>0</v>
      </c>
      <c r="EK720" s="36">
        <v>0</v>
      </c>
      <c r="EL720" s="36">
        <v>0</v>
      </c>
      <c r="EM720" s="36">
        <v>0</v>
      </c>
      <c r="EN720" s="36">
        <v>0</v>
      </c>
      <c r="EO720" s="36">
        <v>0</v>
      </c>
      <c r="EP720" s="36">
        <v>0</v>
      </c>
      <c r="EQ720" s="36">
        <v>0</v>
      </c>
      <c r="ER720" s="36">
        <v>0</v>
      </c>
      <c r="ES720" s="36">
        <v>0</v>
      </c>
      <c r="ET720" s="36">
        <v>0</v>
      </c>
      <c r="EU720" s="36">
        <v>0</v>
      </c>
      <c r="EV720" s="36">
        <v>0</v>
      </c>
      <c r="EW720" s="36">
        <v>0</v>
      </c>
      <c r="EX720" s="36">
        <v>0</v>
      </c>
      <c r="EY720" s="36">
        <v>0</v>
      </c>
      <c r="EZ720" s="36">
        <v>0</v>
      </c>
      <c r="FA720" s="36">
        <v>0</v>
      </c>
      <c r="FB720" s="36">
        <v>0</v>
      </c>
      <c r="FC720" s="36">
        <v>0</v>
      </c>
      <c r="FD720" s="36">
        <v>0</v>
      </c>
      <c r="FE720" s="36">
        <v>0</v>
      </c>
      <c r="FF720" s="36">
        <v>0</v>
      </c>
      <c r="FG720" s="36">
        <v>0</v>
      </c>
      <c r="FH720" s="36">
        <v>0</v>
      </c>
      <c r="FI720" s="36">
        <v>0</v>
      </c>
      <c r="FJ720" s="36">
        <v>0</v>
      </c>
      <c r="FK720" s="36">
        <v>0</v>
      </c>
      <c r="FL720" s="36">
        <v>0</v>
      </c>
      <c r="FM720" s="36">
        <v>0</v>
      </c>
      <c r="FN720" s="36">
        <v>0</v>
      </c>
      <c r="FO720" s="36">
        <v>0</v>
      </c>
      <c r="FP720" s="36">
        <v>0</v>
      </c>
      <c r="FQ720" s="36">
        <v>635848</v>
      </c>
      <c r="FR720" s="36">
        <v>-1</v>
      </c>
      <c r="FS720" s="37"/>
      <c r="FT720" s="39">
        <f t="shared" si="349"/>
        <v>99602</v>
      </c>
      <c r="FU720" s="39">
        <f t="shared" si="350"/>
        <v>1047</v>
      </c>
      <c r="FV720" s="39">
        <f t="shared" si="351"/>
        <v>0</v>
      </c>
      <c r="FW720" s="39">
        <f t="shared" si="352"/>
        <v>2663515</v>
      </c>
      <c r="FX720" s="39">
        <f t="shared" si="353"/>
        <v>0</v>
      </c>
      <c r="FY720" s="39">
        <f t="shared" si="354"/>
        <v>31245</v>
      </c>
      <c r="FZ720" s="39">
        <f t="shared" si="355"/>
        <v>0</v>
      </c>
      <c r="GA720" s="39">
        <f t="shared" si="356"/>
        <v>51782</v>
      </c>
      <c r="GB720" s="39">
        <f t="shared" si="357"/>
        <v>486867</v>
      </c>
      <c r="GC720" s="39">
        <f t="shared" si="358"/>
        <v>0</v>
      </c>
      <c r="GD720" s="39">
        <f t="shared" si="359"/>
        <v>0</v>
      </c>
      <c r="GE720" s="39">
        <f t="shared" si="360"/>
        <v>0</v>
      </c>
      <c r="GF720" s="39">
        <f t="shared" si="347"/>
        <v>0</v>
      </c>
      <c r="GG720" s="39"/>
      <c r="GH720" s="39">
        <f t="shared" si="361"/>
        <v>0</v>
      </c>
      <c r="GI720" s="39">
        <f t="shared" si="362"/>
        <v>0</v>
      </c>
      <c r="GJ720" s="39">
        <f t="shared" si="348"/>
        <v>3334058</v>
      </c>
      <c r="GK720" s="39"/>
      <c r="GL720" s="39">
        <f t="shared" si="363"/>
        <v>0</v>
      </c>
      <c r="GM720" s="39"/>
      <c r="GN720" s="39">
        <f t="shared" si="346"/>
        <v>0</v>
      </c>
      <c r="GO720" s="40">
        <f t="shared" si="364"/>
        <v>633471</v>
      </c>
      <c r="GP720" s="40">
        <f t="shared" si="365"/>
        <v>3967529</v>
      </c>
      <c r="GQ720" s="40">
        <f t="shared" si="366"/>
        <v>3967529</v>
      </c>
      <c r="GR720" s="39" t="str">
        <f>IFERROR(VLOOKUP(CONCATENATE(C720,R720,S720),'Clientes Afectados'!$L$4:$M$249,2,0),"NO")</f>
        <v>NO</v>
      </c>
      <c r="GS720" s="64">
        <f t="shared" si="367"/>
        <v>32</v>
      </c>
      <c r="GT720" s="39" t="e">
        <f>+IF(GS720&gt;#REF!,"SI","NO")</f>
        <v>#REF!</v>
      </c>
    </row>
    <row r="721" spans="1:202" x14ac:dyDescent="0.25">
      <c r="A721" s="35">
        <v>42522</v>
      </c>
      <c r="B721" s="36">
        <v>1594986</v>
      </c>
      <c r="C721" s="36">
        <v>533097</v>
      </c>
      <c r="D721" s="36">
        <v>533097</v>
      </c>
      <c r="E721" s="37" t="s">
        <v>247</v>
      </c>
      <c r="F721" s="37" t="s">
        <v>229</v>
      </c>
      <c r="G721" s="37" t="s">
        <v>248</v>
      </c>
      <c r="H721" s="85" t="s">
        <v>231</v>
      </c>
      <c r="I721" s="37" t="s">
        <v>372</v>
      </c>
      <c r="J721" s="37" t="s">
        <v>233</v>
      </c>
      <c r="K721" s="37" t="s">
        <v>234</v>
      </c>
      <c r="L721" s="37" t="s">
        <v>235</v>
      </c>
      <c r="M721" s="37" t="s">
        <v>369</v>
      </c>
      <c r="N721" s="37" t="s">
        <v>245</v>
      </c>
      <c r="O721" s="37" t="s">
        <v>245</v>
      </c>
      <c r="P721" s="37" t="s">
        <v>239</v>
      </c>
      <c r="Q721" s="37" t="s">
        <v>240</v>
      </c>
      <c r="R721" s="38">
        <v>42495</v>
      </c>
      <c r="S721" s="38">
        <v>42527</v>
      </c>
      <c r="T721" s="38">
        <v>42528</v>
      </c>
      <c r="U721" s="36">
        <v>177224504</v>
      </c>
      <c r="V721" s="36">
        <v>34394</v>
      </c>
      <c r="W721" s="36">
        <v>0</v>
      </c>
      <c r="X721" s="36">
        <v>17113</v>
      </c>
      <c r="Y721" s="36">
        <v>0</v>
      </c>
      <c r="Z721" s="36">
        <v>0</v>
      </c>
      <c r="AA721" s="36">
        <v>0</v>
      </c>
      <c r="AB721" s="36">
        <v>0</v>
      </c>
      <c r="AC721" s="36">
        <v>0</v>
      </c>
      <c r="AD721" s="36">
        <v>98</v>
      </c>
      <c r="AE721" s="36">
        <v>97</v>
      </c>
      <c r="AF721" s="36">
        <v>96</v>
      </c>
      <c r="AG721" s="36">
        <v>96</v>
      </c>
      <c r="AH721" s="36">
        <v>195907</v>
      </c>
      <c r="AI721" s="36">
        <v>1246</v>
      </c>
      <c r="AJ721" s="36">
        <v>0</v>
      </c>
      <c r="AK721" s="36">
        <v>2547011</v>
      </c>
      <c r="AL721" s="36">
        <v>0</v>
      </c>
      <c r="AM721" s="36">
        <v>0</v>
      </c>
      <c r="AN721" s="36">
        <v>0</v>
      </c>
      <c r="AO721" s="36">
        <v>0</v>
      </c>
      <c r="AP721" s="36">
        <v>0</v>
      </c>
      <c r="AQ721" s="36">
        <v>0</v>
      </c>
      <c r="AR721" s="36">
        <v>0</v>
      </c>
      <c r="AS721" s="36">
        <v>0</v>
      </c>
      <c r="AT721" s="36">
        <v>29879</v>
      </c>
      <c r="AU721" s="36">
        <v>0</v>
      </c>
      <c r="AV721" s="36">
        <v>0</v>
      </c>
      <c r="AW721" s="36">
        <v>0</v>
      </c>
      <c r="AX721" s="36">
        <v>0</v>
      </c>
      <c r="AY721" s="36">
        <v>60080</v>
      </c>
      <c r="AZ721" s="36">
        <v>556198</v>
      </c>
      <c r="BA721" s="36">
        <v>76410</v>
      </c>
      <c r="BB721" s="36">
        <v>0</v>
      </c>
      <c r="BC721" s="36">
        <v>0</v>
      </c>
      <c r="BD721" s="36">
        <v>0</v>
      </c>
      <c r="BE721" s="36">
        <v>0</v>
      </c>
      <c r="BF721" s="36">
        <v>0</v>
      </c>
      <c r="BG721" s="36">
        <v>0</v>
      </c>
      <c r="BH721" s="36">
        <v>0</v>
      </c>
      <c r="BI721" s="36">
        <v>0</v>
      </c>
      <c r="BJ721" s="36">
        <v>0</v>
      </c>
      <c r="BK721" s="36">
        <v>0</v>
      </c>
      <c r="BL721" s="36">
        <v>0</v>
      </c>
      <c r="BM721" s="36">
        <v>0</v>
      </c>
      <c r="BN721" s="36">
        <v>0</v>
      </c>
      <c r="BO721" s="36">
        <v>0</v>
      </c>
      <c r="BP721" s="36">
        <v>0</v>
      </c>
      <c r="BQ721" s="36">
        <v>0</v>
      </c>
      <c r="BR721" s="36">
        <v>0</v>
      </c>
      <c r="BS721" s="36">
        <v>0</v>
      </c>
      <c r="BT721" s="36">
        <v>0</v>
      </c>
      <c r="BU721" s="36">
        <v>0</v>
      </c>
      <c r="BV721" s="36">
        <v>0</v>
      </c>
      <c r="BW721" s="36">
        <v>0</v>
      </c>
      <c r="BX721" s="36">
        <v>0</v>
      </c>
      <c r="BY721" s="36">
        <v>0</v>
      </c>
      <c r="BZ721" s="36">
        <v>450724</v>
      </c>
      <c r="CA721" s="36">
        <v>13726</v>
      </c>
      <c r="CB721" s="36">
        <v>0</v>
      </c>
      <c r="CC721" s="36">
        <v>0</v>
      </c>
      <c r="CD721" s="36">
        <v>3303511</v>
      </c>
      <c r="CE721" s="36">
        <v>3931179</v>
      </c>
      <c r="CF721" s="36">
        <v>0</v>
      </c>
      <c r="CG721" s="36">
        <v>627667</v>
      </c>
      <c r="CH721" s="36">
        <v>0</v>
      </c>
      <c r="CI721" s="36">
        <v>0</v>
      </c>
      <c r="CJ721" s="36">
        <v>0</v>
      </c>
      <c r="CK721" s="36">
        <v>0</v>
      </c>
      <c r="CL721" s="36">
        <v>627667</v>
      </c>
      <c r="CM721" s="36">
        <v>-3931179</v>
      </c>
      <c r="CN721" s="36">
        <v>0</v>
      </c>
      <c r="CO721" s="36">
        <v>0</v>
      </c>
      <c r="CP721" s="36">
        <v>0</v>
      </c>
      <c r="CQ721" s="36">
        <v>0</v>
      </c>
      <c r="CR721" s="36">
        <v>0</v>
      </c>
      <c r="CS721" s="36">
        <v>0</v>
      </c>
      <c r="CT721" s="36">
        <v>0</v>
      </c>
      <c r="CU721" s="36">
        <v>0</v>
      </c>
      <c r="CV721" s="36">
        <v>0</v>
      </c>
      <c r="CW721" s="36">
        <v>0</v>
      </c>
      <c r="CX721" s="36">
        <v>0</v>
      </c>
      <c r="CY721" s="36">
        <v>0</v>
      </c>
      <c r="CZ721" s="36">
        <v>0</v>
      </c>
      <c r="DA721" s="36">
        <v>0</v>
      </c>
      <c r="DB721" s="36">
        <v>0</v>
      </c>
      <c r="DC721" s="36">
        <v>0</v>
      </c>
      <c r="DD721" s="36">
        <v>0</v>
      </c>
      <c r="DE721" s="36">
        <v>-3931179</v>
      </c>
      <c r="DF721" s="36">
        <v>0</v>
      </c>
      <c r="DG721" s="36">
        <v>0</v>
      </c>
      <c r="DH721" s="36">
        <v>0</v>
      </c>
      <c r="DI721" s="36">
        <v>0</v>
      </c>
      <c r="DJ721" s="36">
        <v>0</v>
      </c>
      <c r="DK721" s="36">
        <v>0</v>
      </c>
      <c r="DL721" s="36">
        <v>0</v>
      </c>
      <c r="DM721" s="36">
        <v>0</v>
      </c>
      <c r="DN721" s="36">
        <v>0</v>
      </c>
      <c r="DO721" s="36">
        <v>0</v>
      </c>
      <c r="DP721" s="36">
        <v>0</v>
      </c>
      <c r="DQ721" s="36">
        <v>0</v>
      </c>
      <c r="DR721" s="36">
        <v>0</v>
      </c>
      <c r="DS721" s="36">
        <v>0</v>
      </c>
      <c r="DT721" s="36">
        <v>0</v>
      </c>
      <c r="DU721" s="36">
        <v>0</v>
      </c>
      <c r="DV721" s="36">
        <v>0</v>
      </c>
      <c r="DW721" s="36">
        <v>0</v>
      </c>
      <c r="DX721" s="36">
        <v>0</v>
      </c>
      <c r="DY721" s="36">
        <v>0</v>
      </c>
      <c r="DZ721" s="36">
        <v>0</v>
      </c>
      <c r="EA721" s="36">
        <v>0</v>
      </c>
      <c r="EB721" s="36">
        <v>0</v>
      </c>
      <c r="EC721" s="36">
        <v>0</v>
      </c>
      <c r="ED721" s="36">
        <v>0</v>
      </c>
      <c r="EE721" s="36">
        <v>0</v>
      </c>
      <c r="EF721" s="36">
        <v>0</v>
      </c>
      <c r="EG721" s="36">
        <v>0</v>
      </c>
      <c r="EH721" s="36">
        <v>0</v>
      </c>
      <c r="EI721" s="36">
        <v>0</v>
      </c>
      <c r="EJ721" s="36">
        <v>0</v>
      </c>
      <c r="EK721" s="36">
        <v>0</v>
      </c>
      <c r="EL721" s="36">
        <v>0</v>
      </c>
      <c r="EM721" s="36">
        <v>0</v>
      </c>
      <c r="EN721" s="36">
        <v>0</v>
      </c>
      <c r="EO721" s="36">
        <v>0</v>
      </c>
      <c r="EP721" s="36">
        <v>0</v>
      </c>
      <c r="EQ721" s="36">
        <v>0</v>
      </c>
      <c r="ER721" s="36">
        <v>0</v>
      </c>
      <c r="ES721" s="36">
        <v>0</v>
      </c>
      <c r="ET721" s="36">
        <v>0</v>
      </c>
      <c r="EU721" s="36">
        <v>0</v>
      </c>
      <c r="EV721" s="36">
        <v>0</v>
      </c>
      <c r="EW721" s="36">
        <v>0</v>
      </c>
      <c r="EX721" s="36">
        <v>0</v>
      </c>
      <c r="EY721" s="36">
        <v>0</v>
      </c>
      <c r="EZ721" s="36">
        <v>0</v>
      </c>
      <c r="FA721" s="36">
        <v>0</v>
      </c>
      <c r="FB721" s="36">
        <v>0</v>
      </c>
      <c r="FC721" s="36">
        <v>0</v>
      </c>
      <c r="FD721" s="36">
        <v>0</v>
      </c>
      <c r="FE721" s="36">
        <v>0</v>
      </c>
      <c r="FF721" s="36">
        <v>0</v>
      </c>
      <c r="FG721" s="36">
        <v>0</v>
      </c>
      <c r="FH721" s="36">
        <v>0</v>
      </c>
      <c r="FI721" s="36">
        <v>0</v>
      </c>
      <c r="FJ721" s="36">
        <v>0</v>
      </c>
      <c r="FK721" s="36">
        <v>0</v>
      </c>
      <c r="FL721" s="36">
        <v>0</v>
      </c>
      <c r="FM721" s="36">
        <v>0</v>
      </c>
      <c r="FN721" s="36">
        <v>0</v>
      </c>
      <c r="FO721" s="36">
        <v>0</v>
      </c>
      <c r="FP721" s="36">
        <v>0</v>
      </c>
      <c r="FQ721" s="36">
        <v>627667</v>
      </c>
      <c r="FR721" s="36">
        <v>-1</v>
      </c>
      <c r="FS721" s="37"/>
      <c r="FT721" s="39">
        <f t="shared" si="349"/>
        <v>164628</v>
      </c>
      <c r="FU721" s="39">
        <f t="shared" si="350"/>
        <v>1047</v>
      </c>
      <c r="FV721" s="39">
        <f t="shared" si="351"/>
        <v>0</v>
      </c>
      <c r="FW721" s="39">
        <f t="shared" si="352"/>
        <v>2140345</v>
      </c>
      <c r="FX721" s="39">
        <f t="shared" si="353"/>
        <v>0</v>
      </c>
      <c r="FY721" s="39">
        <f t="shared" si="354"/>
        <v>25108</v>
      </c>
      <c r="FZ721" s="39">
        <f t="shared" si="355"/>
        <v>0</v>
      </c>
      <c r="GA721" s="39">
        <f t="shared" si="356"/>
        <v>50487</v>
      </c>
      <c r="GB721" s="39">
        <f t="shared" si="357"/>
        <v>467393</v>
      </c>
      <c r="GC721" s="39">
        <f t="shared" si="358"/>
        <v>64210</v>
      </c>
      <c r="GD721" s="39">
        <f t="shared" si="359"/>
        <v>0</v>
      </c>
      <c r="GE721" s="39">
        <f t="shared" si="360"/>
        <v>0</v>
      </c>
      <c r="GF721" s="39">
        <f t="shared" si="347"/>
        <v>0</v>
      </c>
      <c r="GG721" s="39"/>
      <c r="GH721" s="39">
        <f t="shared" si="361"/>
        <v>0</v>
      </c>
      <c r="GI721" s="39">
        <f t="shared" si="362"/>
        <v>0</v>
      </c>
      <c r="GJ721" s="39">
        <f t="shared" si="348"/>
        <v>2913218</v>
      </c>
      <c r="GK721" s="39"/>
      <c r="GL721" s="39">
        <f t="shared" si="363"/>
        <v>0</v>
      </c>
      <c r="GM721" s="39"/>
      <c r="GN721" s="39">
        <f t="shared" ref="GN721:GN784" si="368">BT721++EZ721+FA721+DK721</f>
        <v>0</v>
      </c>
      <c r="GO721" s="40">
        <f t="shared" si="364"/>
        <v>553511</v>
      </c>
      <c r="GP721" s="40">
        <f t="shared" si="365"/>
        <v>3466729</v>
      </c>
      <c r="GQ721" s="40">
        <f t="shared" si="366"/>
        <v>3466729</v>
      </c>
      <c r="GR721" s="39" t="str">
        <f>IFERROR(VLOOKUP(CONCATENATE(C721,R721,S721),'Clientes Afectados'!$L$4:$M$249,2,0),"NO")</f>
        <v>NO</v>
      </c>
      <c r="GS721" s="64">
        <f t="shared" si="367"/>
        <v>32</v>
      </c>
      <c r="GT721" s="39" t="e">
        <f>+IF(GS721&gt;#REF!,"SI","NO")</f>
        <v>#REF!</v>
      </c>
    </row>
    <row r="722" spans="1:202" x14ac:dyDescent="0.25">
      <c r="A722" s="35">
        <v>42522</v>
      </c>
      <c r="B722" s="36">
        <v>1594986</v>
      </c>
      <c r="C722" s="36">
        <v>533104</v>
      </c>
      <c r="D722" s="36">
        <v>533104</v>
      </c>
      <c r="E722" s="37" t="s">
        <v>250</v>
      </c>
      <c r="F722" s="37" t="s">
        <v>229</v>
      </c>
      <c r="G722" s="37" t="s">
        <v>251</v>
      </c>
      <c r="H722" s="85" t="s">
        <v>231</v>
      </c>
      <c r="I722" s="37" t="s">
        <v>373</v>
      </c>
      <c r="J722" s="37" t="s">
        <v>233</v>
      </c>
      <c r="K722" s="37" t="s">
        <v>234</v>
      </c>
      <c r="L722" s="37" t="s">
        <v>235</v>
      </c>
      <c r="M722" s="37" t="s">
        <v>252</v>
      </c>
      <c r="N722" s="37" t="s">
        <v>237</v>
      </c>
      <c r="O722" s="37" t="s">
        <v>253</v>
      </c>
      <c r="P722" s="37" t="s">
        <v>239</v>
      </c>
      <c r="Q722" s="37" t="s">
        <v>240</v>
      </c>
      <c r="R722" s="38">
        <v>42495</v>
      </c>
      <c r="S722" s="38">
        <v>42527</v>
      </c>
      <c r="T722" s="38">
        <v>42528</v>
      </c>
      <c r="U722" s="36">
        <v>177224504</v>
      </c>
      <c r="V722" s="36">
        <v>3660</v>
      </c>
      <c r="W722" s="36">
        <v>0</v>
      </c>
      <c r="X722" s="36">
        <v>573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62</v>
      </c>
      <c r="AE722" s="36">
        <v>64</v>
      </c>
      <c r="AF722" s="36">
        <v>62</v>
      </c>
      <c r="AG722" s="36">
        <v>62</v>
      </c>
      <c r="AH722" s="36">
        <v>143532</v>
      </c>
      <c r="AI722" s="36">
        <v>1246</v>
      </c>
      <c r="AJ722" s="36">
        <v>0</v>
      </c>
      <c r="AK722" s="36">
        <v>271038</v>
      </c>
      <c r="AL722" s="36">
        <v>0</v>
      </c>
      <c r="AM722" s="36">
        <v>0</v>
      </c>
      <c r="AN722" s="36">
        <v>0</v>
      </c>
      <c r="AO722" s="36">
        <v>0</v>
      </c>
      <c r="AP722" s="36">
        <v>0</v>
      </c>
      <c r="AQ722" s="36">
        <v>0</v>
      </c>
      <c r="AR722" s="36">
        <v>0</v>
      </c>
      <c r="AS722" s="36">
        <v>0</v>
      </c>
      <c r="AT722" s="36">
        <v>3180</v>
      </c>
      <c r="AU722" s="36">
        <v>0</v>
      </c>
      <c r="AV722" s="36">
        <v>0</v>
      </c>
      <c r="AW722" s="36">
        <v>0</v>
      </c>
      <c r="AX722" s="36">
        <v>0</v>
      </c>
      <c r="AY722" s="36">
        <v>39437</v>
      </c>
      <c r="AZ722" s="36">
        <v>359211</v>
      </c>
      <c r="BA722" s="36">
        <v>0</v>
      </c>
      <c r="BB722" s="36">
        <v>0</v>
      </c>
      <c r="BC722" s="36">
        <v>0</v>
      </c>
      <c r="BD722" s="36">
        <v>0</v>
      </c>
      <c r="BE722" s="36">
        <v>0</v>
      </c>
      <c r="BF722" s="36">
        <v>0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  <c r="BP722" s="36">
        <v>0</v>
      </c>
      <c r="BQ722" s="36">
        <v>0</v>
      </c>
      <c r="BR722" s="36">
        <v>0</v>
      </c>
      <c r="BS722" s="36">
        <v>0</v>
      </c>
      <c r="BT722" s="36">
        <v>0</v>
      </c>
      <c r="BU722" s="36">
        <v>0</v>
      </c>
      <c r="BV722" s="36">
        <v>0</v>
      </c>
      <c r="BW722" s="36">
        <v>0</v>
      </c>
      <c r="BX722" s="36">
        <v>0</v>
      </c>
      <c r="BY722" s="36">
        <v>0</v>
      </c>
      <c r="BZ722" s="36">
        <v>28641</v>
      </c>
      <c r="CA722" s="36">
        <v>849</v>
      </c>
      <c r="CB722" s="36">
        <v>0</v>
      </c>
      <c r="CC722" s="36">
        <v>0</v>
      </c>
      <c r="CD722" s="36">
        <v>711876</v>
      </c>
      <c r="CE722" s="36">
        <v>847133</v>
      </c>
      <c r="CF722" s="36">
        <v>0</v>
      </c>
      <c r="CG722" s="36">
        <v>135256</v>
      </c>
      <c r="CH722" s="36">
        <v>0</v>
      </c>
      <c r="CI722" s="36">
        <v>0</v>
      </c>
      <c r="CJ722" s="36">
        <v>0</v>
      </c>
      <c r="CK722" s="36">
        <v>0</v>
      </c>
      <c r="CL722" s="36">
        <v>135256</v>
      </c>
      <c r="CM722" s="36">
        <v>-847133</v>
      </c>
      <c r="CN722" s="36">
        <v>0</v>
      </c>
      <c r="CO722" s="36">
        <v>0</v>
      </c>
      <c r="CP722" s="36">
        <v>0</v>
      </c>
      <c r="CQ722" s="36">
        <v>0</v>
      </c>
      <c r="CR722" s="36">
        <v>0</v>
      </c>
      <c r="CS722" s="36">
        <v>0</v>
      </c>
      <c r="CT722" s="36">
        <v>0</v>
      </c>
      <c r="CU722" s="36">
        <v>0</v>
      </c>
      <c r="CV722" s="36">
        <v>0</v>
      </c>
      <c r="CW722" s="36">
        <v>0</v>
      </c>
      <c r="CX722" s="36">
        <v>0</v>
      </c>
      <c r="CY722" s="36">
        <v>0</v>
      </c>
      <c r="CZ722" s="36">
        <v>0</v>
      </c>
      <c r="DA722" s="36">
        <v>0</v>
      </c>
      <c r="DB722" s="36">
        <v>0</v>
      </c>
      <c r="DC722" s="36">
        <v>0</v>
      </c>
      <c r="DD722" s="36">
        <v>0</v>
      </c>
      <c r="DE722" s="36">
        <v>-847133</v>
      </c>
      <c r="DF722" s="36">
        <v>0</v>
      </c>
      <c r="DG722" s="36">
        <v>0</v>
      </c>
      <c r="DH722" s="36">
        <v>0</v>
      </c>
      <c r="DI722" s="36">
        <v>0</v>
      </c>
      <c r="DJ722" s="36">
        <v>0</v>
      </c>
      <c r="DK722" s="36">
        <v>0</v>
      </c>
      <c r="DL722" s="36">
        <v>0</v>
      </c>
      <c r="DM722" s="36">
        <v>0</v>
      </c>
      <c r="DN722" s="36">
        <v>0</v>
      </c>
      <c r="DO722" s="36">
        <v>0</v>
      </c>
      <c r="DP722" s="36">
        <v>0</v>
      </c>
      <c r="DQ722" s="36">
        <v>0</v>
      </c>
      <c r="DR722" s="36">
        <v>0</v>
      </c>
      <c r="DS722" s="36">
        <v>0</v>
      </c>
      <c r="DT722" s="36">
        <v>0</v>
      </c>
      <c r="DU722" s="36">
        <v>0</v>
      </c>
      <c r="DV722" s="36">
        <v>0</v>
      </c>
      <c r="DW722" s="36">
        <v>0</v>
      </c>
      <c r="DX722" s="36">
        <v>0</v>
      </c>
      <c r="DY722" s="36">
        <v>0</v>
      </c>
      <c r="DZ722" s="36">
        <v>0</v>
      </c>
      <c r="EA722" s="36">
        <v>0</v>
      </c>
      <c r="EB722" s="36">
        <v>0</v>
      </c>
      <c r="EC722" s="36">
        <v>0</v>
      </c>
      <c r="ED722" s="36">
        <v>0</v>
      </c>
      <c r="EE722" s="36">
        <v>0</v>
      </c>
      <c r="EF722" s="36">
        <v>0</v>
      </c>
      <c r="EG722" s="36">
        <v>0</v>
      </c>
      <c r="EH722" s="36">
        <v>0</v>
      </c>
      <c r="EI722" s="36">
        <v>0</v>
      </c>
      <c r="EJ722" s="36">
        <v>0</v>
      </c>
      <c r="EK722" s="36">
        <v>0</v>
      </c>
      <c r="EL722" s="36">
        <v>0</v>
      </c>
      <c r="EM722" s="36">
        <v>0</v>
      </c>
      <c r="EN722" s="36">
        <v>0</v>
      </c>
      <c r="EO722" s="36">
        <v>0</v>
      </c>
      <c r="EP722" s="36">
        <v>0</v>
      </c>
      <c r="EQ722" s="36">
        <v>0</v>
      </c>
      <c r="ER722" s="36">
        <v>0</v>
      </c>
      <c r="ES722" s="36">
        <v>0</v>
      </c>
      <c r="ET722" s="36">
        <v>0</v>
      </c>
      <c r="EU722" s="36">
        <v>0</v>
      </c>
      <c r="EV722" s="36">
        <v>0</v>
      </c>
      <c r="EW722" s="36">
        <v>0</v>
      </c>
      <c r="EX722" s="36">
        <v>0</v>
      </c>
      <c r="EY722" s="36">
        <v>0</v>
      </c>
      <c r="EZ722" s="36">
        <v>0</v>
      </c>
      <c r="FA722" s="36">
        <v>0</v>
      </c>
      <c r="FB722" s="36">
        <v>0</v>
      </c>
      <c r="FC722" s="36">
        <v>0</v>
      </c>
      <c r="FD722" s="36">
        <v>0</v>
      </c>
      <c r="FE722" s="36">
        <v>0</v>
      </c>
      <c r="FF722" s="36">
        <v>0</v>
      </c>
      <c r="FG722" s="36">
        <v>0</v>
      </c>
      <c r="FH722" s="36">
        <v>0</v>
      </c>
      <c r="FI722" s="36">
        <v>0</v>
      </c>
      <c r="FJ722" s="36">
        <v>0</v>
      </c>
      <c r="FK722" s="36">
        <v>0</v>
      </c>
      <c r="FL722" s="36">
        <v>0</v>
      </c>
      <c r="FM722" s="36">
        <v>0</v>
      </c>
      <c r="FN722" s="36">
        <v>0</v>
      </c>
      <c r="FO722" s="36">
        <v>0</v>
      </c>
      <c r="FP722" s="36">
        <v>0</v>
      </c>
      <c r="FQ722" s="36">
        <v>135256</v>
      </c>
      <c r="FR722" s="36">
        <v>0</v>
      </c>
      <c r="FS722" s="37"/>
      <c r="FT722" s="39">
        <f t="shared" si="349"/>
        <v>120615</v>
      </c>
      <c r="FU722" s="39">
        <f t="shared" si="350"/>
        <v>1047</v>
      </c>
      <c r="FV722" s="39">
        <f t="shared" si="351"/>
        <v>0</v>
      </c>
      <c r="FW722" s="39">
        <f t="shared" si="352"/>
        <v>227763</v>
      </c>
      <c r="FX722" s="39">
        <f t="shared" si="353"/>
        <v>0</v>
      </c>
      <c r="FY722" s="39">
        <f t="shared" si="354"/>
        <v>2672</v>
      </c>
      <c r="FZ722" s="39">
        <f t="shared" si="355"/>
        <v>0</v>
      </c>
      <c r="GA722" s="39">
        <f t="shared" si="356"/>
        <v>33140</v>
      </c>
      <c r="GB722" s="39">
        <f t="shared" si="357"/>
        <v>301858</v>
      </c>
      <c r="GC722" s="39">
        <f t="shared" si="358"/>
        <v>0</v>
      </c>
      <c r="GD722" s="39">
        <f t="shared" si="359"/>
        <v>0</v>
      </c>
      <c r="GE722" s="39">
        <f t="shared" si="360"/>
        <v>0</v>
      </c>
      <c r="GF722" s="39">
        <f t="shared" si="347"/>
        <v>0</v>
      </c>
      <c r="GG722" s="39"/>
      <c r="GH722" s="39">
        <f t="shared" si="361"/>
        <v>0</v>
      </c>
      <c r="GI722" s="39">
        <f t="shared" si="362"/>
        <v>0</v>
      </c>
      <c r="GJ722" s="39">
        <f t="shared" si="348"/>
        <v>687095</v>
      </c>
      <c r="GK722" s="39"/>
      <c r="GL722" s="39">
        <f t="shared" si="363"/>
        <v>0</v>
      </c>
      <c r="GM722" s="39"/>
      <c r="GN722" s="39">
        <f t="shared" si="368"/>
        <v>0</v>
      </c>
      <c r="GO722" s="40">
        <f t="shared" si="364"/>
        <v>130548</v>
      </c>
      <c r="GP722" s="40">
        <f t="shared" si="365"/>
        <v>817643</v>
      </c>
      <c r="GQ722" s="40">
        <f t="shared" si="366"/>
        <v>817643</v>
      </c>
      <c r="GR722" s="39" t="str">
        <f>IFERROR(VLOOKUP(CONCATENATE(C722,R722,S722),'Clientes Afectados'!$L$4:$M$249,2,0),"NO")</f>
        <v>NO</v>
      </c>
      <c r="GS722" s="64">
        <f t="shared" si="367"/>
        <v>32</v>
      </c>
      <c r="GT722" s="39" t="e">
        <f>+IF(GS722&gt;#REF!,"SI","NO")</f>
        <v>#REF!</v>
      </c>
    </row>
    <row r="723" spans="1:202" x14ac:dyDescent="0.25">
      <c r="A723" s="35">
        <v>42522</v>
      </c>
      <c r="B723" s="36">
        <v>1594986</v>
      </c>
      <c r="C723" s="36">
        <v>533110</v>
      </c>
      <c r="D723" s="36">
        <v>533110</v>
      </c>
      <c r="E723" s="37" t="s">
        <v>254</v>
      </c>
      <c r="F723" s="37" t="s">
        <v>229</v>
      </c>
      <c r="G723" s="37" t="s">
        <v>255</v>
      </c>
      <c r="H723" s="85" t="s">
        <v>231</v>
      </c>
      <c r="I723" s="37" t="s">
        <v>371</v>
      </c>
      <c r="J723" s="37" t="s">
        <v>233</v>
      </c>
      <c r="K723" s="37" t="s">
        <v>234</v>
      </c>
      <c r="L723" s="37" t="s">
        <v>235</v>
      </c>
      <c r="M723" s="37" t="s">
        <v>252</v>
      </c>
      <c r="N723" s="37" t="s">
        <v>256</v>
      </c>
      <c r="O723" s="37" t="s">
        <v>253</v>
      </c>
      <c r="P723" s="37" t="s">
        <v>239</v>
      </c>
      <c r="Q723" s="37" t="s">
        <v>240</v>
      </c>
      <c r="R723" s="38">
        <v>42466</v>
      </c>
      <c r="S723" s="38">
        <v>42527</v>
      </c>
      <c r="T723" s="38">
        <v>42528</v>
      </c>
      <c r="U723" s="36">
        <v>177224504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355</v>
      </c>
      <c r="AD723" s="36">
        <v>0</v>
      </c>
      <c r="AE723" s="36">
        <v>0</v>
      </c>
      <c r="AF723" s="36">
        <v>0</v>
      </c>
      <c r="AG723" s="36">
        <v>0</v>
      </c>
      <c r="AH723" s="36">
        <v>143532</v>
      </c>
      <c r="AI723" s="36">
        <v>1246</v>
      </c>
      <c r="AJ723" s="36">
        <v>0</v>
      </c>
      <c r="AK723" s="36">
        <v>26289</v>
      </c>
      <c r="AL723" s="36">
        <v>0</v>
      </c>
      <c r="AM723" s="36">
        <v>0</v>
      </c>
      <c r="AN723" s="36">
        <v>0</v>
      </c>
      <c r="AO723" s="36">
        <v>0</v>
      </c>
      <c r="AP723" s="36">
        <v>0</v>
      </c>
      <c r="AQ723" s="36">
        <v>0</v>
      </c>
      <c r="AR723" s="36">
        <v>0</v>
      </c>
      <c r="AS723" s="36">
        <v>0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34230</v>
      </c>
      <c r="AZ723" s="36">
        <v>0</v>
      </c>
      <c r="BA723" s="36">
        <v>0</v>
      </c>
      <c r="BB723" s="36">
        <v>0</v>
      </c>
      <c r="BC723" s="36">
        <v>0</v>
      </c>
      <c r="BD723" s="36">
        <v>0</v>
      </c>
      <c r="BE723" s="36">
        <v>0</v>
      </c>
      <c r="BF723" s="36">
        <v>0</v>
      </c>
      <c r="BG723" s="36">
        <v>0</v>
      </c>
      <c r="BH723" s="36">
        <v>0</v>
      </c>
      <c r="BI723" s="36">
        <v>0</v>
      </c>
      <c r="BJ723" s="36">
        <v>0</v>
      </c>
      <c r="BK723" s="36">
        <v>0</v>
      </c>
      <c r="BL723" s="36">
        <v>0</v>
      </c>
      <c r="BM723" s="36">
        <v>0</v>
      </c>
      <c r="BN723" s="36">
        <v>0</v>
      </c>
      <c r="BO723" s="36">
        <v>0</v>
      </c>
      <c r="BP723" s="36">
        <v>0</v>
      </c>
      <c r="BQ723" s="36">
        <v>0</v>
      </c>
      <c r="BR723" s="36">
        <v>0</v>
      </c>
      <c r="BS723" s="36">
        <v>0</v>
      </c>
      <c r="BT723" s="36">
        <v>0</v>
      </c>
      <c r="BU723" s="36">
        <v>0</v>
      </c>
      <c r="BV723" s="36">
        <v>0</v>
      </c>
      <c r="BW723" s="36">
        <v>0</v>
      </c>
      <c r="BX723" s="36">
        <v>0</v>
      </c>
      <c r="BY723" s="36">
        <v>0</v>
      </c>
      <c r="BZ723" s="36">
        <v>22684</v>
      </c>
      <c r="CA723" s="36">
        <v>672</v>
      </c>
      <c r="CB723" s="36">
        <v>0</v>
      </c>
      <c r="CC723" s="36">
        <v>0</v>
      </c>
      <c r="CD723" s="36">
        <v>192145</v>
      </c>
      <c r="CE723" s="36">
        <v>228654</v>
      </c>
      <c r="CF723" s="36">
        <v>0</v>
      </c>
      <c r="CG723" s="36">
        <v>36508</v>
      </c>
      <c r="CH723" s="36">
        <v>0</v>
      </c>
      <c r="CI723" s="36">
        <v>0</v>
      </c>
      <c r="CJ723" s="36">
        <v>0</v>
      </c>
      <c r="CK723" s="36">
        <v>0</v>
      </c>
      <c r="CL723" s="36">
        <v>36508</v>
      </c>
      <c r="CM723" s="36">
        <v>-228654</v>
      </c>
      <c r="CN723" s="36">
        <v>0</v>
      </c>
      <c r="CO723" s="36">
        <v>0</v>
      </c>
      <c r="CP723" s="36">
        <v>0</v>
      </c>
      <c r="CQ723" s="36">
        <v>0</v>
      </c>
      <c r="CR723" s="36">
        <v>0</v>
      </c>
      <c r="CS723" s="36">
        <v>0</v>
      </c>
      <c r="CT723" s="36">
        <v>0</v>
      </c>
      <c r="CU723" s="36">
        <v>0</v>
      </c>
      <c r="CV723" s="36">
        <v>0</v>
      </c>
      <c r="CW723" s="36">
        <v>0</v>
      </c>
      <c r="CX723" s="36">
        <v>0</v>
      </c>
      <c r="CY723" s="36">
        <v>0</v>
      </c>
      <c r="CZ723" s="36">
        <v>0</v>
      </c>
      <c r="DA723" s="36">
        <v>0</v>
      </c>
      <c r="DB723" s="36">
        <v>0</v>
      </c>
      <c r="DC723" s="36">
        <v>0</v>
      </c>
      <c r="DD723" s="36">
        <v>0</v>
      </c>
      <c r="DE723" s="36">
        <v>-228654</v>
      </c>
      <c r="DF723" s="36">
        <v>0</v>
      </c>
      <c r="DG723" s="36">
        <v>0</v>
      </c>
      <c r="DH723" s="36">
        <v>0</v>
      </c>
      <c r="DI723" s="36">
        <v>0</v>
      </c>
      <c r="DJ723" s="36">
        <v>0</v>
      </c>
      <c r="DK723" s="36">
        <v>0</v>
      </c>
      <c r="DL723" s="36">
        <v>0</v>
      </c>
      <c r="DM723" s="36">
        <v>0</v>
      </c>
      <c r="DN723" s="36">
        <v>0</v>
      </c>
      <c r="DO723" s="36">
        <v>0</v>
      </c>
      <c r="DP723" s="36">
        <v>0</v>
      </c>
      <c r="DQ723" s="36">
        <v>0</v>
      </c>
      <c r="DR723" s="36">
        <v>0</v>
      </c>
      <c r="DS723" s="36">
        <v>0</v>
      </c>
      <c r="DT723" s="36">
        <v>0</v>
      </c>
      <c r="DU723" s="36">
        <v>0</v>
      </c>
      <c r="DV723" s="36">
        <v>0</v>
      </c>
      <c r="DW723" s="36">
        <v>0</v>
      </c>
      <c r="DX723" s="36">
        <v>0</v>
      </c>
      <c r="DY723" s="36">
        <v>0</v>
      </c>
      <c r="DZ723" s="36">
        <v>0</v>
      </c>
      <c r="EA723" s="36">
        <v>0</v>
      </c>
      <c r="EB723" s="36">
        <v>0</v>
      </c>
      <c r="EC723" s="36">
        <v>0</v>
      </c>
      <c r="ED723" s="36">
        <v>0</v>
      </c>
      <c r="EE723" s="36">
        <v>0</v>
      </c>
      <c r="EF723" s="36">
        <v>0</v>
      </c>
      <c r="EG723" s="36">
        <v>0</v>
      </c>
      <c r="EH723" s="36">
        <v>0</v>
      </c>
      <c r="EI723" s="36">
        <v>0</v>
      </c>
      <c r="EJ723" s="36">
        <v>0</v>
      </c>
      <c r="EK723" s="36">
        <v>0</v>
      </c>
      <c r="EL723" s="36">
        <v>0</v>
      </c>
      <c r="EM723" s="36">
        <v>0</v>
      </c>
      <c r="EN723" s="36">
        <v>0</v>
      </c>
      <c r="EO723" s="36">
        <v>0</v>
      </c>
      <c r="EP723" s="36">
        <v>0</v>
      </c>
      <c r="EQ723" s="36">
        <v>0</v>
      </c>
      <c r="ER723" s="36">
        <v>0</v>
      </c>
      <c r="ES723" s="36">
        <v>0</v>
      </c>
      <c r="ET723" s="36">
        <v>0</v>
      </c>
      <c r="EU723" s="36">
        <v>0</v>
      </c>
      <c r="EV723" s="36">
        <v>0</v>
      </c>
      <c r="EW723" s="36">
        <v>0</v>
      </c>
      <c r="EX723" s="36">
        <v>0</v>
      </c>
      <c r="EY723" s="36">
        <v>0</v>
      </c>
      <c r="EZ723" s="36">
        <v>0</v>
      </c>
      <c r="FA723" s="36">
        <v>0</v>
      </c>
      <c r="FB723" s="36">
        <v>0</v>
      </c>
      <c r="FC723" s="36">
        <v>0</v>
      </c>
      <c r="FD723" s="36">
        <v>0</v>
      </c>
      <c r="FE723" s="36">
        <v>0</v>
      </c>
      <c r="FF723" s="36">
        <v>0</v>
      </c>
      <c r="FG723" s="36">
        <v>0</v>
      </c>
      <c r="FH723" s="36">
        <v>0</v>
      </c>
      <c r="FI723" s="36">
        <v>0</v>
      </c>
      <c r="FJ723" s="36">
        <v>0</v>
      </c>
      <c r="FK723" s="36">
        <v>0</v>
      </c>
      <c r="FL723" s="36">
        <v>0</v>
      </c>
      <c r="FM723" s="36">
        <v>0</v>
      </c>
      <c r="FN723" s="36">
        <v>0</v>
      </c>
      <c r="FO723" s="36">
        <v>0</v>
      </c>
      <c r="FP723" s="36">
        <v>0</v>
      </c>
      <c r="FQ723" s="36">
        <v>36508</v>
      </c>
      <c r="FR723" s="36">
        <v>-1</v>
      </c>
      <c r="FS723" s="37"/>
      <c r="FT723" s="39">
        <f t="shared" si="349"/>
        <v>120615</v>
      </c>
      <c r="FU723" s="39">
        <f t="shared" si="350"/>
        <v>1047</v>
      </c>
      <c r="FV723" s="39">
        <f t="shared" si="351"/>
        <v>0</v>
      </c>
      <c r="FW723" s="39">
        <f t="shared" si="352"/>
        <v>22092</v>
      </c>
      <c r="FX723" s="39">
        <f t="shared" si="353"/>
        <v>0</v>
      </c>
      <c r="FY723" s="39">
        <f t="shared" si="354"/>
        <v>0</v>
      </c>
      <c r="FZ723" s="39">
        <f t="shared" si="355"/>
        <v>0</v>
      </c>
      <c r="GA723" s="39">
        <f t="shared" si="356"/>
        <v>28765</v>
      </c>
      <c r="GB723" s="39">
        <f t="shared" si="357"/>
        <v>0</v>
      </c>
      <c r="GC723" s="39">
        <f t="shared" si="358"/>
        <v>0</v>
      </c>
      <c r="GD723" s="39">
        <f t="shared" si="359"/>
        <v>0</v>
      </c>
      <c r="GE723" s="39">
        <f t="shared" si="360"/>
        <v>0</v>
      </c>
      <c r="GF723" s="39">
        <f t="shared" si="347"/>
        <v>0</v>
      </c>
      <c r="GG723" s="39"/>
      <c r="GH723" s="39">
        <f t="shared" si="361"/>
        <v>0</v>
      </c>
      <c r="GI723" s="39">
        <f t="shared" si="362"/>
        <v>0</v>
      </c>
      <c r="GJ723" s="39">
        <f t="shared" si="348"/>
        <v>172519</v>
      </c>
      <c r="GK723" s="39"/>
      <c r="GL723" s="39">
        <f t="shared" si="363"/>
        <v>0</v>
      </c>
      <c r="GM723" s="39"/>
      <c r="GN723" s="39">
        <f t="shared" si="368"/>
        <v>0</v>
      </c>
      <c r="GO723" s="40">
        <f t="shared" si="364"/>
        <v>32779</v>
      </c>
      <c r="GP723" s="40">
        <f t="shared" si="365"/>
        <v>205298</v>
      </c>
      <c r="GQ723" s="40">
        <f t="shared" si="366"/>
        <v>205298</v>
      </c>
      <c r="GR723" s="39" t="str">
        <f>IFERROR(VLOOKUP(CONCATENATE(C723,R723,S723),'Clientes Afectados'!$L$4:$M$249,2,0),"NO")</f>
        <v>NO</v>
      </c>
      <c r="GS723" s="64">
        <f t="shared" si="367"/>
        <v>61</v>
      </c>
      <c r="GT723" s="39" t="e">
        <f>+IF(GS723&gt;#REF!,"SI","NO")</f>
        <v>#REF!</v>
      </c>
    </row>
    <row r="724" spans="1:202" x14ac:dyDescent="0.25">
      <c r="A724" s="35">
        <v>42522</v>
      </c>
      <c r="B724" s="36">
        <v>1594986</v>
      </c>
      <c r="C724" s="36">
        <v>533111</v>
      </c>
      <c r="D724" s="36">
        <v>533111</v>
      </c>
      <c r="E724" s="37" t="s">
        <v>257</v>
      </c>
      <c r="F724" s="37" t="s">
        <v>258</v>
      </c>
      <c r="G724" s="37" t="s">
        <v>259</v>
      </c>
      <c r="H724" s="85" t="s">
        <v>231</v>
      </c>
      <c r="I724" s="37" t="s">
        <v>244</v>
      </c>
      <c r="J724" s="37" t="s">
        <v>233</v>
      </c>
      <c r="K724" s="37" t="s">
        <v>234</v>
      </c>
      <c r="L724" s="37" t="s">
        <v>235</v>
      </c>
      <c r="M724" s="37" t="s">
        <v>252</v>
      </c>
      <c r="N724" s="37" t="s">
        <v>253</v>
      </c>
      <c r="O724" s="37" t="s">
        <v>253</v>
      </c>
      <c r="P724" s="37" t="s">
        <v>239</v>
      </c>
      <c r="Q724" s="37" t="s">
        <v>240</v>
      </c>
      <c r="R724" s="38">
        <v>42495</v>
      </c>
      <c r="S724" s="38">
        <v>42527</v>
      </c>
      <c r="T724" s="38">
        <v>42528</v>
      </c>
      <c r="U724" s="36">
        <v>177224504</v>
      </c>
      <c r="V724" s="36">
        <v>57097</v>
      </c>
      <c r="W724" s="36">
        <v>0</v>
      </c>
      <c r="X724" s="36">
        <v>14944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120</v>
      </c>
      <c r="AE724" s="36">
        <v>180</v>
      </c>
      <c r="AF724" s="36">
        <v>120</v>
      </c>
      <c r="AG724" s="36">
        <v>120</v>
      </c>
      <c r="AH724" s="36">
        <v>118526</v>
      </c>
      <c r="AI724" s="36">
        <v>1246</v>
      </c>
      <c r="AJ724" s="36">
        <v>0</v>
      </c>
      <c r="AK724" s="36">
        <v>4228258</v>
      </c>
      <c r="AL724" s="36">
        <v>0</v>
      </c>
      <c r="AM724" s="36">
        <v>0</v>
      </c>
      <c r="AN724" s="36">
        <v>0</v>
      </c>
      <c r="AO724" s="36">
        <v>0</v>
      </c>
      <c r="AP724" s="36">
        <v>0</v>
      </c>
      <c r="AQ724" s="36">
        <v>0</v>
      </c>
      <c r="AR724" s="36">
        <v>0</v>
      </c>
      <c r="AS724" s="36">
        <v>0</v>
      </c>
      <c r="AT724" s="36">
        <v>49600</v>
      </c>
      <c r="AU724" s="36">
        <v>0</v>
      </c>
      <c r="AV724" s="36">
        <v>0</v>
      </c>
      <c r="AW724" s="36">
        <v>0</v>
      </c>
      <c r="AX724" s="36">
        <v>0</v>
      </c>
      <c r="AY724" s="36">
        <v>111225</v>
      </c>
      <c r="AZ724" s="36">
        <v>695247</v>
      </c>
      <c r="BA724" s="36">
        <v>0</v>
      </c>
      <c r="BB724" s="36">
        <v>0</v>
      </c>
      <c r="BC724" s="36">
        <v>0</v>
      </c>
      <c r="BD724" s="36">
        <v>0</v>
      </c>
      <c r="BE724" s="36">
        <v>0</v>
      </c>
      <c r="BF724" s="36">
        <v>0</v>
      </c>
      <c r="BG724" s="36">
        <v>0</v>
      </c>
      <c r="BH724" s="36">
        <v>0</v>
      </c>
      <c r="BI724" s="36">
        <v>0</v>
      </c>
      <c r="BJ724" s="36">
        <v>0</v>
      </c>
      <c r="BK724" s="36">
        <v>0</v>
      </c>
      <c r="BL724" s="36">
        <v>0</v>
      </c>
      <c r="BM724" s="36">
        <v>0</v>
      </c>
      <c r="BN724" s="36">
        <v>0</v>
      </c>
      <c r="BO724" s="36">
        <v>0</v>
      </c>
      <c r="BP724" s="36">
        <v>0</v>
      </c>
      <c r="BQ724" s="36">
        <v>0</v>
      </c>
      <c r="BR724" s="36">
        <v>0</v>
      </c>
      <c r="BS724" s="36">
        <v>0</v>
      </c>
      <c r="BT724" s="36">
        <v>0</v>
      </c>
      <c r="BU724" s="36">
        <v>0</v>
      </c>
      <c r="BV724" s="36">
        <v>0</v>
      </c>
      <c r="BW724" s="36">
        <v>0</v>
      </c>
      <c r="BX724" s="36">
        <v>0</v>
      </c>
      <c r="BY724" s="36">
        <v>0</v>
      </c>
      <c r="BZ724" s="36">
        <v>487993</v>
      </c>
      <c r="CA724" s="36">
        <v>14509</v>
      </c>
      <c r="CB724" s="36">
        <v>0</v>
      </c>
      <c r="CC724" s="36">
        <v>0</v>
      </c>
      <c r="CD724" s="36">
        <v>4795465</v>
      </c>
      <c r="CE724" s="36">
        <v>5706604</v>
      </c>
      <c r="CF724" s="36">
        <v>0</v>
      </c>
      <c r="CG724" s="36">
        <v>911138</v>
      </c>
      <c r="CH724" s="36">
        <v>0</v>
      </c>
      <c r="CI724" s="36">
        <v>0</v>
      </c>
      <c r="CJ724" s="36">
        <v>0</v>
      </c>
      <c r="CK724" s="36">
        <v>0</v>
      </c>
      <c r="CL724" s="36">
        <v>911138</v>
      </c>
      <c r="CM724" s="36">
        <v>-5706604</v>
      </c>
      <c r="CN724" s="36">
        <v>0</v>
      </c>
      <c r="CO724" s="36">
        <v>0</v>
      </c>
      <c r="CP724" s="36">
        <v>0</v>
      </c>
      <c r="CQ724" s="36">
        <v>0</v>
      </c>
      <c r="CR724" s="36">
        <v>0</v>
      </c>
      <c r="CS724" s="36">
        <v>0</v>
      </c>
      <c r="CT724" s="36">
        <v>0</v>
      </c>
      <c r="CU724" s="36">
        <v>0</v>
      </c>
      <c r="CV724" s="36">
        <v>0</v>
      </c>
      <c r="CW724" s="36">
        <v>0</v>
      </c>
      <c r="CX724" s="36">
        <v>0</v>
      </c>
      <c r="CY724" s="36">
        <v>0</v>
      </c>
      <c r="CZ724" s="36">
        <v>0</v>
      </c>
      <c r="DA724" s="36">
        <v>0</v>
      </c>
      <c r="DB724" s="36">
        <v>0</v>
      </c>
      <c r="DC724" s="36">
        <v>0</v>
      </c>
      <c r="DD724" s="36">
        <v>0</v>
      </c>
      <c r="DE724" s="36">
        <v>-5706604</v>
      </c>
      <c r="DF724" s="36">
        <v>0</v>
      </c>
      <c r="DG724" s="36">
        <v>0</v>
      </c>
      <c r="DH724" s="36">
        <v>0</v>
      </c>
      <c r="DI724" s="36">
        <v>0</v>
      </c>
      <c r="DJ724" s="36">
        <v>0</v>
      </c>
      <c r="DK724" s="36">
        <v>0</v>
      </c>
      <c r="DL724" s="36">
        <v>0</v>
      </c>
      <c r="DM724" s="36">
        <v>0</v>
      </c>
      <c r="DN724" s="36">
        <v>0</v>
      </c>
      <c r="DO724" s="36">
        <v>0</v>
      </c>
      <c r="DP724" s="36">
        <v>0</v>
      </c>
      <c r="DQ724" s="36">
        <v>0</v>
      </c>
      <c r="DR724" s="36">
        <v>0</v>
      </c>
      <c r="DS724" s="36">
        <v>0</v>
      </c>
      <c r="DT724" s="36">
        <v>0</v>
      </c>
      <c r="DU724" s="36">
        <v>0</v>
      </c>
      <c r="DV724" s="36">
        <v>0</v>
      </c>
      <c r="DW724" s="36">
        <v>0</v>
      </c>
      <c r="DX724" s="36">
        <v>0</v>
      </c>
      <c r="DY724" s="36">
        <v>0</v>
      </c>
      <c r="DZ724" s="36">
        <v>0</v>
      </c>
      <c r="EA724" s="36">
        <v>0</v>
      </c>
      <c r="EB724" s="36">
        <v>0</v>
      </c>
      <c r="EC724" s="36">
        <v>0</v>
      </c>
      <c r="ED724" s="36">
        <v>0</v>
      </c>
      <c r="EE724" s="36">
        <v>0</v>
      </c>
      <c r="EF724" s="36">
        <v>0</v>
      </c>
      <c r="EG724" s="36">
        <v>0</v>
      </c>
      <c r="EH724" s="36">
        <v>0</v>
      </c>
      <c r="EI724" s="36">
        <v>0</v>
      </c>
      <c r="EJ724" s="36">
        <v>0</v>
      </c>
      <c r="EK724" s="36">
        <v>0</v>
      </c>
      <c r="EL724" s="36">
        <v>0</v>
      </c>
      <c r="EM724" s="36">
        <v>0</v>
      </c>
      <c r="EN724" s="36">
        <v>0</v>
      </c>
      <c r="EO724" s="36">
        <v>0</v>
      </c>
      <c r="EP724" s="36">
        <v>0</v>
      </c>
      <c r="EQ724" s="36">
        <v>0</v>
      </c>
      <c r="ER724" s="36">
        <v>0</v>
      </c>
      <c r="ES724" s="36">
        <v>0</v>
      </c>
      <c r="ET724" s="36">
        <v>0</v>
      </c>
      <c r="EU724" s="36">
        <v>0</v>
      </c>
      <c r="EV724" s="36">
        <v>0</v>
      </c>
      <c r="EW724" s="36">
        <v>0</v>
      </c>
      <c r="EX724" s="36">
        <v>0</v>
      </c>
      <c r="EY724" s="36">
        <v>0</v>
      </c>
      <c r="EZ724" s="36">
        <v>0</v>
      </c>
      <c r="FA724" s="36">
        <v>0</v>
      </c>
      <c r="FB724" s="36">
        <v>0</v>
      </c>
      <c r="FC724" s="36">
        <v>0</v>
      </c>
      <c r="FD724" s="36">
        <v>0</v>
      </c>
      <c r="FE724" s="36">
        <v>0</v>
      </c>
      <c r="FF724" s="36">
        <v>0</v>
      </c>
      <c r="FG724" s="36">
        <v>0</v>
      </c>
      <c r="FH724" s="36">
        <v>0</v>
      </c>
      <c r="FI724" s="36">
        <v>0</v>
      </c>
      <c r="FJ724" s="36">
        <v>0</v>
      </c>
      <c r="FK724" s="36">
        <v>0</v>
      </c>
      <c r="FL724" s="36">
        <v>0</v>
      </c>
      <c r="FM724" s="36">
        <v>0</v>
      </c>
      <c r="FN724" s="36">
        <v>0</v>
      </c>
      <c r="FO724" s="36">
        <v>0</v>
      </c>
      <c r="FP724" s="36">
        <v>0</v>
      </c>
      <c r="FQ724" s="36">
        <v>911138</v>
      </c>
      <c r="FR724" s="36">
        <v>-1</v>
      </c>
      <c r="FS724" s="37"/>
      <c r="FT724" s="39">
        <f t="shared" si="349"/>
        <v>99602</v>
      </c>
      <c r="FU724" s="39">
        <f t="shared" si="350"/>
        <v>1047</v>
      </c>
      <c r="FV724" s="39">
        <f t="shared" si="351"/>
        <v>0</v>
      </c>
      <c r="FW724" s="39">
        <f t="shared" si="352"/>
        <v>3553158</v>
      </c>
      <c r="FX724" s="39">
        <f t="shared" si="353"/>
        <v>0</v>
      </c>
      <c r="FY724" s="39">
        <f t="shared" si="354"/>
        <v>41681</v>
      </c>
      <c r="FZ724" s="39">
        <f t="shared" si="355"/>
        <v>0</v>
      </c>
      <c r="GA724" s="39">
        <f t="shared" si="356"/>
        <v>93466</v>
      </c>
      <c r="GB724" s="39">
        <f t="shared" si="357"/>
        <v>584241</v>
      </c>
      <c r="GC724" s="39">
        <f t="shared" si="358"/>
        <v>0</v>
      </c>
      <c r="GD724" s="39">
        <f t="shared" si="359"/>
        <v>0</v>
      </c>
      <c r="GE724" s="39">
        <f t="shared" si="360"/>
        <v>0</v>
      </c>
      <c r="GF724" s="39">
        <f t="shared" si="347"/>
        <v>0</v>
      </c>
      <c r="GG724" s="39"/>
      <c r="GH724" s="39">
        <f t="shared" si="361"/>
        <v>0</v>
      </c>
      <c r="GI724" s="39">
        <f t="shared" si="362"/>
        <v>0</v>
      </c>
      <c r="GJ724" s="39">
        <f t="shared" si="348"/>
        <v>4373195</v>
      </c>
      <c r="GK724" s="39"/>
      <c r="GL724" s="39">
        <f t="shared" si="363"/>
        <v>0</v>
      </c>
      <c r="GM724" s="39"/>
      <c r="GN724" s="39">
        <f t="shared" si="368"/>
        <v>0</v>
      </c>
      <c r="GO724" s="40">
        <f t="shared" si="364"/>
        <v>830907</v>
      </c>
      <c r="GP724" s="40">
        <f t="shared" si="365"/>
        <v>5204102</v>
      </c>
      <c r="GQ724" s="40">
        <f t="shared" si="366"/>
        <v>5204102</v>
      </c>
      <c r="GR724" s="39" t="str">
        <f>IFERROR(VLOOKUP(CONCATENATE(C724,R724,S724),'Clientes Afectados'!$L$4:$M$249,2,0),"NO")</f>
        <v>NO</v>
      </c>
      <c r="GS724" s="64">
        <f t="shared" si="367"/>
        <v>32</v>
      </c>
      <c r="GT724" s="39" t="e">
        <f>+IF(GS724&gt;#REF!,"SI","NO")</f>
        <v>#REF!</v>
      </c>
    </row>
    <row r="725" spans="1:202" x14ac:dyDescent="0.25">
      <c r="A725" s="35">
        <v>42522</v>
      </c>
      <c r="B725" s="36">
        <v>1594986</v>
      </c>
      <c r="C725" s="36">
        <v>574634</v>
      </c>
      <c r="D725" s="36">
        <v>574634</v>
      </c>
      <c r="E725" s="37" t="s">
        <v>347</v>
      </c>
      <c r="F725" s="37" t="s">
        <v>229</v>
      </c>
      <c r="G725" s="37" t="s">
        <v>322</v>
      </c>
      <c r="H725" s="85" t="s">
        <v>231</v>
      </c>
      <c r="I725" s="37" t="s">
        <v>310</v>
      </c>
      <c r="J725" s="37" t="s">
        <v>233</v>
      </c>
      <c r="K725" s="37" t="s">
        <v>234</v>
      </c>
      <c r="L725" s="37" t="s">
        <v>235</v>
      </c>
      <c r="M725" s="37" t="s">
        <v>323</v>
      </c>
      <c r="N725" s="37" t="s">
        <v>324</v>
      </c>
      <c r="O725" s="37" t="s">
        <v>324</v>
      </c>
      <c r="P725" s="37" t="s">
        <v>239</v>
      </c>
      <c r="Q725" s="37" t="s">
        <v>240</v>
      </c>
      <c r="R725" s="38">
        <v>42495</v>
      </c>
      <c r="S725" s="38">
        <v>42527</v>
      </c>
      <c r="T725" s="38">
        <v>42528</v>
      </c>
      <c r="U725" s="36">
        <v>177224504</v>
      </c>
      <c r="V725" s="36">
        <v>69872</v>
      </c>
      <c r="W725" s="36">
        <v>0</v>
      </c>
      <c r="X725" s="36">
        <v>9610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129</v>
      </c>
      <c r="AE725" s="36">
        <v>173</v>
      </c>
      <c r="AF725" s="36">
        <v>127</v>
      </c>
      <c r="AG725" s="36">
        <v>127</v>
      </c>
      <c r="AH725" s="36">
        <v>118526</v>
      </c>
      <c r="AI725" s="36">
        <v>1246</v>
      </c>
      <c r="AJ725" s="36">
        <v>0</v>
      </c>
      <c r="AK725" s="36">
        <v>5174297</v>
      </c>
      <c r="AL725" s="36">
        <v>0</v>
      </c>
      <c r="AM725" s="36">
        <v>0</v>
      </c>
      <c r="AN725" s="36">
        <v>0</v>
      </c>
      <c r="AO725" s="36">
        <v>0</v>
      </c>
      <c r="AP725" s="36">
        <v>0</v>
      </c>
      <c r="AQ725" s="36">
        <v>0</v>
      </c>
      <c r="AR725" s="36">
        <v>0</v>
      </c>
      <c r="AS725" s="36">
        <v>0</v>
      </c>
      <c r="AT725" s="36">
        <v>60698</v>
      </c>
      <c r="AU725" s="36">
        <v>0</v>
      </c>
      <c r="AV725" s="36">
        <v>0</v>
      </c>
      <c r="AW725" s="36">
        <v>0</v>
      </c>
      <c r="AX725" s="36">
        <v>0</v>
      </c>
      <c r="AY725" s="36">
        <v>106603</v>
      </c>
      <c r="AZ725" s="36">
        <v>735803</v>
      </c>
      <c r="BA725" s="36">
        <v>0</v>
      </c>
      <c r="BB725" s="36">
        <v>0</v>
      </c>
      <c r="BC725" s="36">
        <v>0</v>
      </c>
      <c r="BD725" s="36">
        <v>0</v>
      </c>
      <c r="BE725" s="36">
        <v>0</v>
      </c>
      <c r="BF725" s="36">
        <v>0</v>
      </c>
      <c r="BG725" s="36">
        <v>0</v>
      </c>
      <c r="BH725" s="36">
        <v>0</v>
      </c>
      <c r="BI725" s="36">
        <v>0</v>
      </c>
      <c r="BJ725" s="36">
        <v>0</v>
      </c>
      <c r="BK725" s="36">
        <v>0</v>
      </c>
      <c r="BL725" s="36">
        <v>0</v>
      </c>
      <c r="BM725" s="36">
        <v>0</v>
      </c>
      <c r="BN725" s="36">
        <v>0</v>
      </c>
      <c r="BO725" s="36">
        <v>0</v>
      </c>
      <c r="BP725" s="36">
        <v>0</v>
      </c>
      <c r="BQ725" s="36">
        <v>0</v>
      </c>
      <c r="BR725" s="36">
        <v>0</v>
      </c>
      <c r="BS725" s="36">
        <v>0</v>
      </c>
      <c r="BT725" s="36">
        <v>0</v>
      </c>
      <c r="BU725" s="36">
        <v>0</v>
      </c>
      <c r="BV725" s="36">
        <v>0</v>
      </c>
      <c r="BW725" s="36">
        <v>0</v>
      </c>
      <c r="BX725" s="36">
        <v>0</v>
      </c>
      <c r="BY725" s="36">
        <v>0</v>
      </c>
      <c r="BZ725" s="36">
        <v>703088</v>
      </c>
      <c r="CA725" s="36">
        <v>21267</v>
      </c>
      <c r="CB725" s="36">
        <v>0</v>
      </c>
      <c r="CC725" s="36">
        <v>0</v>
      </c>
      <c r="CD725" s="36">
        <v>5816411</v>
      </c>
      <c r="CE725" s="36">
        <v>6921529</v>
      </c>
      <c r="CF725" s="36">
        <v>0</v>
      </c>
      <c r="CG725" s="36">
        <v>1105118</v>
      </c>
      <c r="CH725" s="36">
        <v>0</v>
      </c>
      <c r="CI725" s="36">
        <v>0</v>
      </c>
      <c r="CJ725" s="36">
        <v>0</v>
      </c>
      <c r="CK725" s="36">
        <v>0</v>
      </c>
      <c r="CL725" s="36">
        <v>1105118</v>
      </c>
      <c r="CM725" s="36">
        <v>-6921529</v>
      </c>
      <c r="CN725" s="36">
        <v>0</v>
      </c>
      <c r="CO725" s="36">
        <v>0</v>
      </c>
      <c r="CP725" s="36">
        <v>0</v>
      </c>
      <c r="CQ725" s="36">
        <v>0</v>
      </c>
      <c r="CR725" s="36">
        <v>0</v>
      </c>
      <c r="CS725" s="36">
        <v>0</v>
      </c>
      <c r="CT725" s="36">
        <v>0</v>
      </c>
      <c r="CU725" s="36">
        <v>0</v>
      </c>
      <c r="CV725" s="36">
        <v>0</v>
      </c>
      <c r="CW725" s="36">
        <v>0</v>
      </c>
      <c r="CX725" s="36">
        <v>0</v>
      </c>
      <c r="CY725" s="36">
        <v>0</v>
      </c>
      <c r="CZ725" s="36">
        <v>0</v>
      </c>
      <c r="DA725" s="36">
        <v>0</v>
      </c>
      <c r="DB725" s="36">
        <v>0</v>
      </c>
      <c r="DC725" s="36">
        <v>0</v>
      </c>
      <c r="DD725" s="36">
        <v>0</v>
      </c>
      <c r="DE725" s="36">
        <v>-6921529</v>
      </c>
      <c r="DF725" s="36">
        <v>0</v>
      </c>
      <c r="DG725" s="36">
        <v>0</v>
      </c>
      <c r="DH725" s="36">
        <v>0</v>
      </c>
      <c r="DI725" s="36">
        <v>0</v>
      </c>
      <c r="DJ725" s="36">
        <v>0</v>
      </c>
      <c r="DK725" s="36">
        <v>0</v>
      </c>
      <c r="DL725" s="36">
        <v>0</v>
      </c>
      <c r="DM725" s="36">
        <v>0</v>
      </c>
      <c r="DN725" s="36">
        <v>0</v>
      </c>
      <c r="DO725" s="36">
        <v>0</v>
      </c>
      <c r="DP725" s="36">
        <v>0</v>
      </c>
      <c r="DQ725" s="36">
        <v>0</v>
      </c>
      <c r="DR725" s="36">
        <v>0</v>
      </c>
      <c r="DS725" s="36">
        <v>0</v>
      </c>
      <c r="DT725" s="36">
        <v>0</v>
      </c>
      <c r="DU725" s="36">
        <v>0</v>
      </c>
      <c r="DV725" s="36">
        <v>0</v>
      </c>
      <c r="DW725" s="36">
        <v>0</v>
      </c>
      <c r="DX725" s="36">
        <v>0</v>
      </c>
      <c r="DY725" s="36">
        <v>0</v>
      </c>
      <c r="DZ725" s="36">
        <v>0</v>
      </c>
      <c r="EA725" s="36">
        <v>0</v>
      </c>
      <c r="EB725" s="36">
        <v>0</v>
      </c>
      <c r="EC725" s="36">
        <v>0</v>
      </c>
      <c r="ED725" s="36">
        <v>0</v>
      </c>
      <c r="EE725" s="36">
        <v>0</v>
      </c>
      <c r="EF725" s="36">
        <v>0</v>
      </c>
      <c r="EG725" s="36">
        <v>0</v>
      </c>
      <c r="EH725" s="36">
        <v>0</v>
      </c>
      <c r="EI725" s="36">
        <v>0</v>
      </c>
      <c r="EJ725" s="36">
        <v>0</v>
      </c>
      <c r="EK725" s="36">
        <v>0</v>
      </c>
      <c r="EL725" s="36">
        <v>0</v>
      </c>
      <c r="EM725" s="36">
        <v>0</v>
      </c>
      <c r="EN725" s="36">
        <v>0</v>
      </c>
      <c r="EO725" s="36">
        <v>0</v>
      </c>
      <c r="EP725" s="36">
        <v>0</v>
      </c>
      <c r="EQ725" s="36">
        <v>0</v>
      </c>
      <c r="ER725" s="36">
        <v>0</v>
      </c>
      <c r="ES725" s="36">
        <v>0</v>
      </c>
      <c r="ET725" s="36">
        <v>0</v>
      </c>
      <c r="EU725" s="36">
        <v>0</v>
      </c>
      <c r="EV725" s="36">
        <v>0</v>
      </c>
      <c r="EW725" s="36">
        <v>0</v>
      </c>
      <c r="EX725" s="36">
        <v>0</v>
      </c>
      <c r="EY725" s="36">
        <v>0</v>
      </c>
      <c r="EZ725" s="36">
        <v>0</v>
      </c>
      <c r="FA725" s="36">
        <v>0</v>
      </c>
      <c r="FB725" s="36">
        <v>0</v>
      </c>
      <c r="FC725" s="36">
        <v>0</v>
      </c>
      <c r="FD725" s="36">
        <v>0</v>
      </c>
      <c r="FE725" s="36">
        <v>0</v>
      </c>
      <c r="FF725" s="36">
        <v>0</v>
      </c>
      <c r="FG725" s="36">
        <v>0</v>
      </c>
      <c r="FH725" s="36">
        <v>0</v>
      </c>
      <c r="FI725" s="36">
        <v>0</v>
      </c>
      <c r="FJ725" s="36">
        <v>0</v>
      </c>
      <c r="FK725" s="36">
        <v>0</v>
      </c>
      <c r="FL725" s="36">
        <v>0</v>
      </c>
      <c r="FM725" s="36">
        <v>0</v>
      </c>
      <c r="FN725" s="36">
        <v>0</v>
      </c>
      <c r="FO725" s="36">
        <v>0</v>
      </c>
      <c r="FP725" s="36">
        <v>0</v>
      </c>
      <c r="FQ725" s="36">
        <v>1105118</v>
      </c>
      <c r="FR725" s="36">
        <v>0</v>
      </c>
      <c r="FS725" s="37"/>
      <c r="FT725" s="39">
        <f t="shared" si="349"/>
        <v>99602</v>
      </c>
      <c r="FU725" s="39">
        <f t="shared" si="350"/>
        <v>1047</v>
      </c>
      <c r="FV725" s="39">
        <f t="shared" si="351"/>
        <v>0</v>
      </c>
      <c r="FW725" s="39">
        <f t="shared" si="352"/>
        <v>4348149</v>
      </c>
      <c r="FX725" s="39">
        <f t="shared" si="353"/>
        <v>0</v>
      </c>
      <c r="FY725" s="39">
        <f t="shared" si="354"/>
        <v>51007</v>
      </c>
      <c r="FZ725" s="39">
        <f t="shared" si="355"/>
        <v>0</v>
      </c>
      <c r="GA725" s="39">
        <f t="shared" si="356"/>
        <v>89582</v>
      </c>
      <c r="GB725" s="39">
        <f t="shared" si="357"/>
        <v>618322</v>
      </c>
      <c r="GC725" s="39">
        <f t="shared" si="358"/>
        <v>0</v>
      </c>
      <c r="GD725" s="39">
        <f t="shared" si="359"/>
        <v>0</v>
      </c>
      <c r="GE725" s="39">
        <f t="shared" si="360"/>
        <v>0</v>
      </c>
      <c r="GF725" s="39">
        <f t="shared" si="347"/>
        <v>0</v>
      </c>
      <c r="GG725" s="39"/>
      <c r="GH725" s="39">
        <f t="shared" si="361"/>
        <v>0</v>
      </c>
      <c r="GI725" s="39">
        <f t="shared" si="362"/>
        <v>0</v>
      </c>
      <c r="GJ725" s="39">
        <f t="shared" si="348"/>
        <v>5207709</v>
      </c>
      <c r="GK725" s="39"/>
      <c r="GL725" s="39">
        <f t="shared" si="363"/>
        <v>0</v>
      </c>
      <c r="GM725" s="39"/>
      <c r="GN725" s="39">
        <f t="shared" si="368"/>
        <v>0</v>
      </c>
      <c r="GO725" s="40">
        <f t="shared" si="364"/>
        <v>989465</v>
      </c>
      <c r="GP725" s="40">
        <f t="shared" si="365"/>
        <v>6197174</v>
      </c>
      <c r="GQ725" s="40">
        <f t="shared" si="366"/>
        <v>6197174</v>
      </c>
      <c r="GR725" s="39" t="str">
        <f>IFERROR(VLOOKUP(CONCATENATE(C725,R725,S725),'Clientes Afectados'!$L$4:$M$249,2,0),"NO")</f>
        <v>NO</v>
      </c>
      <c r="GS725" s="64">
        <f t="shared" si="367"/>
        <v>32</v>
      </c>
      <c r="GT725" s="39" t="e">
        <f>+IF(GS725&gt;#REF!,"SI","NO")</f>
        <v>#REF!</v>
      </c>
    </row>
    <row r="726" spans="1:202" x14ac:dyDescent="0.25">
      <c r="A726" s="35">
        <v>42522</v>
      </c>
      <c r="B726" s="36">
        <v>1594986</v>
      </c>
      <c r="C726" s="36">
        <v>916308</v>
      </c>
      <c r="D726" s="36">
        <v>916308</v>
      </c>
      <c r="E726" s="37" t="s">
        <v>260</v>
      </c>
      <c r="F726" s="37" t="s">
        <v>229</v>
      </c>
      <c r="G726" s="37" t="s">
        <v>261</v>
      </c>
      <c r="H726" s="85" t="s">
        <v>231</v>
      </c>
      <c r="I726" s="37" t="s">
        <v>374</v>
      </c>
      <c r="J726" s="37" t="s">
        <v>233</v>
      </c>
      <c r="K726" s="37" t="s">
        <v>234</v>
      </c>
      <c r="L726" s="37" t="s">
        <v>235</v>
      </c>
      <c r="M726" s="37" t="s">
        <v>264</v>
      </c>
      <c r="N726" s="37" t="s">
        <v>236</v>
      </c>
      <c r="O726" s="37" t="s">
        <v>236</v>
      </c>
      <c r="P726" s="37" t="s">
        <v>239</v>
      </c>
      <c r="Q726" s="37" t="s">
        <v>240</v>
      </c>
      <c r="R726" s="38">
        <v>42495</v>
      </c>
      <c r="S726" s="38">
        <v>42527</v>
      </c>
      <c r="T726" s="38">
        <v>42528</v>
      </c>
      <c r="U726" s="36">
        <v>177224504</v>
      </c>
      <c r="V726" s="36">
        <v>39363</v>
      </c>
      <c r="W726" s="36">
        <v>0</v>
      </c>
      <c r="X726" s="36">
        <v>18835</v>
      </c>
      <c r="Y726" s="36">
        <v>0</v>
      </c>
      <c r="Z726" s="36">
        <v>0</v>
      </c>
      <c r="AA726" s="36">
        <v>0</v>
      </c>
      <c r="AB726" s="36">
        <v>0</v>
      </c>
      <c r="AC726" s="36">
        <v>0</v>
      </c>
      <c r="AD726" s="36">
        <v>72</v>
      </c>
      <c r="AE726" s="36">
        <v>72</v>
      </c>
      <c r="AF726" s="36">
        <v>71</v>
      </c>
      <c r="AG726" s="36">
        <v>71</v>
      </c>
      <c r="AH726" s="36">
        <v>81096</v>
      </c>
      <c r="AI726" s="36">
        <v>1246</v>
      </c>
      <c r="AJ726" s="36">
        <v>0</v>
      </c>
      <c r="AK726" s="36">
        <v>2914985</v>
      </c>
      <c r="AL726" s="36">
        <v>0</v>
      </c>
      <c r="AM726" s="36">
        <v>0</v>
      </c>
      <c r="AN726" s="36">
        <v>0</v>
      </c>
      <c r="AO726" s="36">
        <v>0</v>
      </c>
      <c r="AP726" s="36">
        <v>0</v>
      </c>
      <c r="AQ726" s="36">
        <v>0</v>
      </c>
      <c r="AR726" s="36">
        <v>0</v>
      </c>
      <c r="AS726" s="36">
        <v>0</v>
      </c>
      <c r="AT726" s="36">
        <v>34195</v>
      </c>
      <c r="AU726" s="36">
        <v>0</v>
      </c>
      <c r="AV726" s="36">
        <v>0</v>
      </c>
      <c r="AW726" s="36">
        <v>0</v>
      </c>
      <c r="AX726" s="36">
        <v>0</v>
      </c>
      <c r="AY726" s="36">
        <v>44675</v>
      </c>
      <c r="AZ726" s="36">
        <v>411354</v>
      </c>
      <c r="BA726" s="36">
        <v>87450</v>
      </c>
      <c r="BB726" s="36">
        <v>0</v>
      </c>
      <c r="BC726" s="36">
        <v>0</v>
      </c>
      <c r="BD726" s="36">
        <v>0</v>
      </c>
      <c r="BE726" s="36">
        <v>0</v>
      </c>
      <c r="BF726" s="36">
        <v>0</v>
      </c>
      <c r="BG726" s="36">
        <v>0</v>
      </c>
      <c r="BH726" s="36">
        <v>0</v>
      </c>
      <c r="BI726" s="36">
        <v>0</v>
      </c>
      <c r="BJ726" s="36">
        <v>0</v>
      </c>
      <c r="BK726" s="36">
        <v>0</v>
      </c>
      <c r="BL726" s="36">
        <v>0</v>
      </c>
      <c r="BM726" s="36">
        <v>0</v>
      </c>
      <c r="BN726" s="36">
        <v>0</v>
      </c>
      <c r="BO726" s="36">
        <v>0</v>
      </c>
      <c r="BP726" s="36">
        <v>0</v>
      </c>
      <c r="BQ726" s="36">
        <v>0</v>
      </c>
      <c r="BR726" s="36">
        <v>0</v>
      </c>
      <c r="BS726" s="36">
        <v>0</v>
      </c>
      <c r="BT726" s="36">
        <v>0</v>
      </c>
      <c r="BU726" s="36">
        <v>0</v>
      </c>
      <c r="BV726" s="36">
        <v>0</v>
      </c>
      <c r="BW726" s="36">
        <v>0</v>
      </c>
      <c r="BX726" s="36">
        <v>0</v>
      </c>
      <c r="BY726" s="36">
        <v>0</v>
      </c>
      <c r="BZ726" s="36">
        <v>298268</v>
      </c>
      <c r="CA726" s="36">
        <v>9225</v>
      </c>
      <c r="CB726" s="36">
        <v>0</v>
      </c>
      <c r="CC726" s="36">
        <v>0</v>
      </c>
      <c r="CD726" s="36">
        <v>3262599</v>
      </c>
      <c r="CE726" s="36">
        <v>3882493</v>
      </c>
      <c r="CF726" s="36">
        <v>0</v>
      </c>
      <c r="CG726" s="36">
        <v>619894</v>
      </c>
      <c r="CH726" s="36">
        <v>0</v>
      </c>
      <c r="CI726" s="36">
        <v>0</v>
      </c>
      <c r="CJ726" s="36">
        <v>0</v>
      </c>
      <c r="CK726" s="36">
        <v>0</v>
      </c>
      <c r="CL726" s="36">
        <v>619894</v>
      </c>
      <c r="CM726" s="36">
        <v>-3882493</v>
      </c>
      <c r="CN726" s="36">
        <v>0</v>
      </c>
      <c r="CO726" s="36">
        <v>0</v>
      </c>
      <c r="CP726" s="36">
        <v>0</v>
      </c>
      <c r="CQ726" s="36">
        <v>0</v>
      </c>
      <c r="CR726" s="36">
        <v>0</v>
      </c>
      <c r="CS726" s="36">
        <v>0</v>
      </c>
      <c r="CT726" s="36">
        <v>0</v>
      </c>
      <c r="CU726" s="36">
        <v>0</v>
      </c>
      <c r="CV726" s="36">
        <v>0</v>
      </c>
      <c r="CW726" s="36">
        <v>0</v>
      </c>
      <c r="CX726" s="36">
        <v>0</v>
      </c>
      <c r="CY726" s="36">
        <v>0</v>
      </c>
      <c r="CZ726" s="36">
        <v>0</v>
      </c>
      <c r="DA726" s="36">
        <v>0</v>
      </c>
      <c r="DB726" s="36">
        <v>0</v>
      </c>
      <c r="DC726" s="36">
        <v>0</v>
      </c>
      <c r="DD726" s="36">
        <v>0</v>
      </c>
      <c r="DE726" s="36">
        <v>-3882493</v>
      </c>
      <c r="DF726" s="36">
        <v>0</v>
      </c>
      <c r="DG726" s="36">
        <v>0</v>
      </c>
      <c r="DH726" s="36">
        <v>0</v>
      </c>
      <c r="DI726" s="36">
        <v>0</v>
      </c>
      <c r="DJ726" s="36">
        <v>0</v>
      </c>
      <c r="DK726" s="36">
        <v>0</v>
      </c>
      <c r="DL726" s="36">
        <v>0</v>
      </c>
      <c r="DM726" s="36">
        <v>0</v>
      </c>
      <c r="DN726" s="36">
        <v>0</v>
      </c>
      <c r="DO726" s="36">
        <v>0</v>
      </c>
      <c r="DP726" s="36">
        <v>0</v>
      </c>
      <c r="DQ726" s="36">
        <v>0</v>
      </c>
      <c r="DR726" s="36">
        <v>0</v>
      </c>
      <c r="DS726" s="36">
        <v>0</v>
      </c>
      <c r="DT726" s="36">
        <v>0</v>
      </c>
      <c r="DU726" s="36">
        <v>0</v>
      </c>
      <c r="DV726" s="36">
        <v>0</v>
      </c>
      <c r="DW726" s="36">
        <v>0</v>
      </c>
      <c r="DX726" s="36">
        <v>0</v>
      </c>
      <c r="DY726" s="36">
        <v>0</v>
      </c>
      <c r="DZ726" s="36">
        <v>0</v>
      </c>
      <c r="EA726" s="36">
        <v>0</v>
      </c>
      <c r="EB726" s="36">
        <v>0</v>
      </c>
      <c r="EC726" s="36">
        <v>0</v>
      </c>
      <c r="ED726" s="36">
        <v>0</v>
      </c>
      <c r="EE726" s="36">
        <v>0</v>
      </c>
      <c r="EF726" s="36">
        <v>0</v>
      </c>
      <c r="EG726" s="36">
        <v>0</v>
      </c>
      <c r="EH726" s="36">
        <v>0</v>
      </c>
      <c r="EI726" s="36">
        <v>0</v>
      </c>
      <c r="EJ726" s="36">
        <v>0</v>
      </c>
      <c r="EK726" s="36">
        <v>0</v>
      </c>
      <c r="EL726" s="36">
        <v>0</v>
      </c>
      <c r="EM726" s="36">
        <v>0</v>
      </c>
      <c r="EN726" s="36">
        <v>0</v>
      </c>
      <c r="EO726" s="36">
        <v>0</v>
      </c>
      <c r="EP726" s="36">
        <v>0</v>
      </c>
      <c r="EQ726" s="36">
        <v>0</v>
      </c>
      <c r="ER726" s="36">
        <v>0</v>
      </c>
      <c r="ES726" s="36">
        <v>0</v>
      </c>
      <c r="ET726" s="36">
        <v>0</v>
      </c>
      <c r="EU726" s="36">
        <v>0</v>
      </c>
      <c r="EV726" s="36">
        <v>0</v>
      </c>
      <c r="EW726" s="36">
        <v>0</v>
      </c>
      <c r="EX726" s="36">
        <v>0</v>
      </c>
      <c r="EY726" s="36">
        <v>0</v>
      </c>
      <c r="EZ726" s="36">
        <v>0</v>
      </c>
      <c r="FA726" s="36">
        <v>0</v>
      </c>
      <c r="FB726" s="36">
        <v>0</v>
      </c>
      <c r="FC726" s="36">
        <v>0</v>
      </c>
      <c r="FD726" s="36">
        <v>0</v>
      </c>
      <c r="FE726" s="36">
        <v>0</v>
      </c>
      <c r="FF726" s="36">
        <v>0</v>
      </c>
      <c r="FG726" s="36">
        <v>0</v>
      </c>
      <c r="FH726" s="36">
        <v>0</v>
      </c>
      <c r="FI726" s="36">
        <v>0</v>
      </c>
      <c r="FJ726" s="36">
        <v>0</v>
      </c>
      <c r="FK726" s="36">
        <v>0</v>
      </c>
      <c r="FL726" s="36">
        <v>0</v>
      </c>
      <c r="FM726" s="36">
        <v>0</v>
      </c>
      <c r="FN726" s="36">
        <v>0</v>
      </c>
      <c r="FO726" s="36">
        <v>0</v>
      </c>
      <c r="FP726" s="36">
        <v>0</v>
      </c>
      <c r="FQ726" s="36">
        <v>619894</v>
      </c>
      <c r="FR726" s="36">
        <v>0</v>
      </c>
      <c r="FS726" s="37"/>
      <c r="FT726" s="39">
        <f t="shared" si="349"/>
        <v>68148</v>
      </c>
      <c r="FU726" s="39">
        <f t="shared" si="350"/>
        <v>1047</v>
      </c>
      <c r="FV726" s="39">
        <f t="shared" si="351"/>
        <v>0</v>
      </c>
      <c r="FW726" s="39">
        <f t="shared" si="352"/>
        <v>2449567</v>
      </c>
      <c r="FX726" s="39">
        <f t="shared" si="353"/>
        <v>0</v>
      </c>
      <c r="FY726" s="39">
        <f t="shared" si="354"/>
        <v>28735</v>
      </c>
      <c r="FZ726" s="39">
        <f t="shared" si="355"/>
        <v>0</v>
      </c>
      <c r="GA726" s="39">
        <f t="shared" si="356"/>
        <v>37542</v>
      </c>
      <c r="GB726" s="39">
        <f t="shared" si="357"/>
        <v>345676</v>
      </c>
      <c r="GC726" s="39">
        <f t="shared" si="358"/>
        <v>73487</v>
      </c>
      <c r="GD726" s="39">
        <f t="shared" si="359"/>
        <v>0</v>
      </c>
      <c r="GE726" s="39">
        <f t="shared" si="360"/>
        <v>0</v>
      </c>
      <c r="GF726" s="39">
        <f t="shared" si="347"/>
        <v>0</v>
      </c>
      <c r="GG726" s="39"/>
      <c r="GH726" s="39">
        <f t="shared" si="361"/>
        <v>0</v>
      </c>
      <c r="GI726" s="39">
        <f t="shared" si="362"/>
        <v>0</v>
      </c>
      <c r="GJ726" s="39">
        <f t="shared" si="348"/>
        <v>3004202</v>
      </c>
      <c r="GK726" s="39"/>
      <c r="GL726" s="39">
        <f t="shared" si="363"/>
        <v>0</v>
      </c>
      <c r="GM726" s="39"/>
      <c r="GN726" s="39">
        <f t="shared" si="368"/>
        <v>0</v>
      </c>
      <c r="GO726" s="40">
        <f t="shared" si="364"/>
        <v>570798</v>
      </c>
      <c r="GP726" s="40">
        <f t="shared" si="365"/>
        <v>3575000</v>
      </c>
      <c r="GQ726" s="40">
        <f t="shared" si="366"/>
        <v>3575000</v>
      </c>
      <c r="GR726" s="39" t="str">
        <f>IFERROR(VLOOKUP(CONCATENATE(C726,R726,S726),'Clientes Afectados'!$L$4:$M$249,2,0),"NO")</f>
        <v>NO</v>
      </c>
      <c r="GS726" s="64">
        <f t="shared" si="367"/>
        <v>32</v>
      </c>
      <c r="GT726" s="39" t="e">
        <f>+IF(GS726&gt;#REF!,"SI","NO")</f>
        <v>#REF!</v>
      </c>
    </row>
    <row r="727" spans="1:202" x14ac:dyDescent="0.25">
      <c r="A727" s="35">
        <v>42522</v>
      </c>
      <c r="B727" s="36">
        <v>1594986</v>
      </c>
      <c r="C727" s="36">
        <v>973766</v>
      </c>
      <c r="D727" s="36">
        <v>973766</v>
      </c>
      <c r="E727" s="37" t="s">
        <v>265</v>
      </c>
      <c r="F727" s="37" t="s">
        <v>229</v>
      </c>
      <c r="G727" s="37" t="s">
        <v>266</v>
      </c>
      <c r="H727" s="85" t="s">
        <v>231</v>
      </c>
      <c r="I727" s="37" t="s">
        <v>374</v>
      </c>
      <c r="J727" s="37" t="s">
        <v>233</v>
      </c>
      <c r="K727" s="37" t="s">
        <v>234</v>
      </c>
      <c r="L727" s="37" t="s">
        <v>235</v>
      </c>
      <c r="M727" s="37" t="s">
        <v>264</v>
      </c>
      <c r="N727" s="37" t="s">
        <v>236</v>
      </c>
      <c r="O727" s="37" t="s">
        <v>236</v>
      </c>
      <c r="P727" s="37" t="s">
        <v>239</v>
      </c>
      <c r="Q727" s="37" t="s">
        <v>240</v>
      </c>
      <c r="R727" s="38">
        <v>42495</v>
      </c>
      <c r="S727" s="38">
        <v>42527</v>
      </c>
      <c r="T727" s="38">
        <v>42528</v>
      </c>
      <c r="U727" s="36">
        <v>177224504</v>
      </c>
      <c r="V727" s="36">
        <v>44591</v>
      </c>
      <c r="W727" s="36">
        <v>0</v>
      </c>
      <c r="X727" s="36">
        <v>16861</v>
      </c>
      <c r="Y727" s="36">
        <v>0</v>
      </c>
      <c r="Z727" s="36">
        <v>0</v>
      </c>
      <c r="AA727" s="36">
        <v>0</v>
      </c>
      <c r="AB727" s="36">
        <v>0</v>
      </c>
      <c r="AC727" s="36">
        <v>0</v>
      </c>
      <c r="AD727" s="36">
        <v>77</v>
      </c>
      <c r="AE727" s="36">
        <v>77</v>
      </c>
      <c r="AF727" s="36">
        <v>76</v>
      </c>
      <c r="AG727" s="36">
        <v>76</v>
      </c>
      <c r="AH727" s="36">
        <v>0</v>
      </c>
      <c r="AI727" s="36">
        <v>1246</v>
      </c>
      <c r="AJ727" s="36">
        <v>0</v>
      </c>
      <c r="AK727" s="36">
        <v>3302139</v>
      </c>
      <c r="AL727" s="36">
        <v>0</v>
      </c>
      <c r="AM727" s="36">
        <v>0</v>
      </c>
      <c r="AN727" s="36">
        <v>0</v>
      </c>
      <c r="AO727" s="36">
        <v>0</v>
      </c>
      <c r="AP727" s="36">
        <v>0</v>
      </c>
      <c r="AQ727" s="36">
        <v>0</v>
      </c>
      <c r="AR727" s="36">
        <v>0</v>
      </c>
      <c r="AS727" s="36">
        <v>0</v>
      </c>
      <c r="AT727" s="36">
        <v>38736</v>
      </c>
      <c r="AU727" s="36">
        <v>0</v>
      </c>
      <c r="AV727" s="36">
        <v>0</v>
      </c>
      <c r="AW727" s="36">
        <v>0</v>
      </c>
      <c r="AX727" s="36">
        <v>0</v>
      </c>
      <c r="AY727" s="36">
        <v>47448</v>
      </c>
      <c r="AZ727" s="36">
        <v>440323</v>
      </c>
      <c r="BA727" s="36">
        <v>0</v>
      </c>
      <c r="BB727" s="36">
        <v>0</v>
      </c>
      <c r="BC727" s="36">
        <v>0</v>
      </c>
      <c r="BD727" s="36">
        <v>0</v>
      </c>
      <c r="BE727" s="36">
        <v>0</v>
      </c>
      <c r="BF727" s="36">
        <v>0</v>
      </c>
      <c r="BG727" s="36">
        <v>0</v>
      </c>
      <c r="BH727" s="36">
        <v>0</v>
      </c>
      <c r="BI727" s="36">
        <v>0</v>
      </c>
      <c r="BJ727" s="36">
        <v>0</v>
      </c>
      <c r="BK727" s="36">
        <v>0</v>
      </c>
      <c r="BL727" s="36">
        <v>0</v>
      </c>
      <c r="BM727" s="36">
        <v>0</v>
      </c>
      <c r="BN727" s="36">
        <v>0</v>
      </c>
      <c r="BO727" s="36">
        <v>0</v>
      </c>
      <c r="BP727" s="36">
        <v>0</v>
      </c>
      <c r="BQ727" s="36">
        <v>0</v>
      </c>
      <c r="BR727" s="36">
        <v>0</v>
      </c>
      <c r="BS727" s="36">
        <v>0</v>
      </c>
      <c r="BT727" s="36">
        <v>0</v>
      </c>
      <c r="BU727" s="36">
        <v>0</v>
      </c>
      <c r="BV727" s="36">
        <v>0</v>
      </c>
      <c r="BW727" s="36">
        <v>0</v>
      </c>
      <c r="BX727" s="36">
        <v>0</v>
      </c>
      <c r="BY727" s="36">
        <v>0</v>
      </c>
      <c r="BZ727" s="36">
        <v>291573</v>
      </c>
      <c r="CA727" s="36">
        <v>9391</v>
      </c>
      <c r="CB727" s="36">
        <v>0</v>
      </c>
      <c r="CC727" s="36">
        <v>0</v>
      </c>
      <c r="CD727" s="36">
        <v>3471307</v>
      </c>
      <c r="CE727" s="36">
        <v>4130855</v>
      </c>
      <c r="CF727" s="36">
        <v>0</v>
      </c>
      <c r="CG727" s="36">
        <v>659548</v>
      </c>
      <c r="CH727" s="36">
        <v>0</v>
      </c>
      <c r="CI727" s="36">
        <v>0</v>
      </c>
      <c r="CJ727" s="36">
        <v>0</v>
      </c>
      <c r="CK727" s="36">
        <v>0</v>
      </c>
      <c r="CL727" s="36">
        <v>659548</v>
      </c>
      <c r="CM727" s="36">
        <v>-4130855</v>
      </c>
      <c r="CN727" s="36">
        <v>0</v>
      </c>
      <c r="CO727" s="36">
        <v>0</v>
      </c>
      <c r="CP727" s="36">
        <v>0</v>
      </c>
      <c r="CQ727" s="36">
        <v>0</v>
      </c>
      <c r="CR727" s="36">
        <v>0</v>
      </c>
      <c r="CS727" s="36">
        <v>0</v>
      </c>
      <c r="CT727" s="36">
        <v>0</v>
      </c>
      <c r="CU727" s="36">
        <v>0</v>
      </c>
      <c r="CV727" s="36">
        <v>0</v>
      </c>
      <c r="CW727" s="36">
        <v>0</v>
      </c>
      <c r="CX727" s="36">
        <v>0</v>
      </c>
      <c r="CY727" s="36">
        <v>0</v>
      </c>
      <c r="CZ727" s="36">
        <v>0</v>
      </c>
      <c r="DA727" s="36">
        <v>0</v>
      </c>
      <c r="DB727" s="36">
        <v>0</v>
      </c>
      <c r="DC727" s="36">
        <v>0</v>
      </c>
      <c r="DD727" s="36">
        <v>0</v>
      </c>
      <c r="DE727" s="36">
        <v>-4130855</v>
      </c>
      <c r="DF727" s="36">
        <v>0</v>
      </c>
      <c r="DG727" s="36">
        <v>0</v>
      </c>
      <c r="DH727" s="36">
        <v>0</v>
      </c>
      <c r="DI727" s="36">
        <v>0</v>
      </c>
      <c r="DJ727" s="36">
        <v>0</v>
      </c>
      <c r="DK727" s="36">
        <v>0</v>
      </c>
      <c r="DL727" s="36">
        <v>0</v>
      </c>
      <c r="DM727" s="36">
        <v>0</v>
      </c>
      <c r="DN727" s="36">
        <v>0</v>
      </c>
      <c r="DO727" s="36">
        <v>0</v>
      </c>
      <c r="DP727" s="36">
        <v>0</v>
      </c>
      <c r="DQ727" s="36">
        <v>0</v>
      </c>
      <c r="DR727" s="36">
        <v>0</v>
      </c>
      <c r="DS727" s="36">
        <v>0</v>
      </c>
      <c r="DT727" s="36">
        <v>0</v>
      </c>
      <c r="DU727" s="36">
        <v>0</v>
      </c>
      <c r="DV727" s="36">
        <v>0</v>
      </c>
      <c r="DW727" s="36">
        <v>0</v>
      </c>
      <c r="DX727" s="36">
        <v>0</v>
      </c>
      <c r="DY727" s="36">
        <v>0</v>
      </c>
      <c r="DZ727" s="36">
        <v>0</v>
      </c>
      <c r="EA727" s="36">
        <v>0</v>
      </c>
      <c r="EB727" s="36">
        <v>0</v>
      </c>
      <c r="EC727" s="36">
        <v>0</v>
      </c>
      <c r="ED727" s="36">
        <v>0</v>
      </c>
      <c r="EE727" s="36">
        <v>0</v>
      </c>
      <c r="EF727" s="36">
        <v>0</v>
      </c>
      <c r="EG727" s="36">
        <v>0</v>
      </c>
      <c r="EH727" s="36">
        <v>0</v>
      </c>
      <c r="EI727" s="36">
        <v>0</v>
      </c>
      <c r="EJ727" s="36">
        <v>0</v>
      </c>
      <c r="EK727" s="36">
        <v>0</v>
      </c>
      <c r="EL727" s="36">
        <v>0</v>
      </c>
      <c r="EM727" s="36">
        <v>0</v>
      </c>
      <c r="EN727" s="36">
        <v>0</v>
      </c>
      <c r="EO727" s="36">
        <v>0</v>
      </c>
      <c r="EP727" s="36">
        <v>0</v>
      </c>
      <c r="EQ727" s="36">
        <v>0</v>
      </c>
      <c r="ER727" s="36">
        <v>0</v>
      </c>
      <c r="ES727" s="36">
        <v>0</v>
      </c>
      <c r="ET727" s="36">
        <v>0</v>
      </c>
      <c r="EU727" s="36">
        <v>0</v>
      </c>
      <c r="EV727" s="36">
        <v>0</v>
      </c>
      <c r="EW727" s="36">
        <v>0</v>
      </c>
      <c r="EX727" s="36">
        <v>0</v>
      </c>
      <c r="EY727" s="36">
        <v>0</v>
      </c>
      <c r="EZ727" s="36">
        <v>0</v>
      </c>
      <c r="FA727" s="36">
        <v>0</v>
      </c>
      <c r="FB727" s="36">
        <v>0</v>
      </c>
      <c r="FC727" s="36">
        <v>0</v>
      </c>
      <c r="FD727" s="36">
        <v>0</v>
      </c>
      <c r="FE727" s="36">
        <v>0</v>
      </c>
      <c r="FF727" s="36">
        <v>0</v>
      </c>
      <c r="FG727" s="36">
        <v>0</v>
      </c>
      <c r="FH727" s="36">
        <v>0</v>
      </c>
      <c r="FI727" s="36">
        <v>0</v>
      </c>
      <c r="FJ727" s="36">
        <v>0</v>
      </c>
      <c r="FK727" s="36">
        <v>0</v>
      </c>
      <c r="FL727" s="36">
        <v>0</v>
      </c>
      <c r="FM727" s="36">
        <v>0</v>
      </c>
      <c r="FN727" s="36">
        <v>0</v>
      </c>
      <c r="FO727" s="36">
        <v>0</v>
      </c>
      <c r="FP727" s="36">
        <v>0</v>
      </c>
      <c r="FQ727" s="36">
        <v>659548</v>
      </c>
      <c r="FR727" s="36">
        <v>0</v>
      </c>
      <c r="FS727" s="37"/>
      <c r="FT727" s="39">
        <f t="shared" si="349"/>
        <v>0</v>
      </c>
      <c r="FU727" s="39">
        <f t="shared" si="350"/>
        <v>1047</v>
      </c>
      <c r="FV727" s="39">
        <f t="shared" si="351"/>
        <v>0</v>
      </c>
      <c r="FW727" s="39">
        <f t="shared" si="352"/>
        <v>2774907</v>
      </c>
      <c r="FX727" s="39">
        <f t="shared" si="353"/>
        <v>0</v>
      </c>
      <c r="FY727" s="39">
        <f t="shared" si="354"/>
        <v>32551</v>
      </c>
      <c r="FZ727" s="39">
        <f t="shared" si="355"/>
        <v>0</v>
      </c>
      <c r="GA727" s="39">
        <f t="shared" si="356"/>
        <v>39872</v>
      </c>
      <c r="GB727" s="39">
        <f t="shared" si="357"/>
        <v>370019</v>
      </c>
      <c r="GC727" s="39">
        <f t="shared" si="358"/>
        <v>0</v>
      </c>
      <c r="GD727" s="39">
        <f t="shared" si="359"/>
        <v>0</v>
      </c>
      <c r="GE727" s="39">
        <f t="shared" si="360"/>
        <v>0</v>
      </c>
      <c r="GF727" s="39">
        <f t="shared" si="347"/>
        <v>0</v>
      </c>
      <c r="GG727" s="39"/>
      <c r="GH727" s="39">
        <f t="shared" si="361"/>
        <v>0</v>
      </c>
      <c r="GI727" s="39">
        <f t="shared" si="362"/>
        <v>0</v>
      </c>
      <c r="GJ727" s="39">
        <f t="shared" si="348"/>
        <v>3218396</v>
      </c>
      <c r="GK727" s="39"/>
      <c r="GL727" s="39">
        <f t="shared" si="363"/>
        <v>0</v>
      </c>
      <c r="GM727" s="39"/>
      <c r="GN727" s="39">
        <f t="shared" si="368"/>
        <v>0</v>
      </c>
      <c r="GO727" s="40">
        <f t="shared" si="364"/>
        <v>611495</v>
      </c>
      <c r="GP727" s="40">
        <f t="shared" si="365"/>
        <v>3829891</v>
      </c>
      <c r="GQ727" s="40">
        <f t="shared" si="366"/>
        <v>3829891</v>
      </c>
      <c r="GR727" s="39" t="str">
        <f>IFERROR(VLOOKUP(CONCATENATE(C727,R727,S727),'Clientes Afectados'!$L$4:$M$249,2,0),"NO")</f>
        <v>NO</v>
      </c>
      <c r="GS727" s="64">
        <f t="shared" si="367"/>
        <v>32</v>
      </c>
      <c r="GT727" s="39" t="e">
        <f>+IF(GS727&gt;#REF!,"SI","NO")</f>
        <v>#REF!</v>
      </c>
    </row>
    <row r="728" spans="1:202" x14ac:dyDescent="0.25">
      <c r="A728" s="35">
        <v>42522</v>
      </c>
      <c r="B728" s="36">
        <v>1594986</v>
      </c>
      <c r="C728" s="36">
        <v>984572</v>
      </c>
      <c r="D728" s="36">
        <v>984572</v>
      </c>
      <c r="E728" s="37" t="s">
        <v>348</v>
      </c>
      <c r="F728" s="37" t="s">
        <v>229</v>
      </c>
      <c r="G728" s="37" t="s">
        <v>326</v>
      </c>
      <c r="H728" s="85" t="s">
        <v>231</v>
      </c>
      <c r="I728" s="37" t="s">
        <v>232</v>
      </c>
      <c r="J728" s="37" t="s">
        <v>233</v>
      </c>
      <c r="K728" s="37" t="s">
        <v>234</v>
      </c>
      <c r="L728" s="37" t="s">
        <v>235</v>
      </c>
      <c r="M728" s="37" t="s">
        <v>280</v>
      </c>
      <c r="N728" s="37" t="s">
        <v>327</v>
      </c>
      <c r="O728" s="37" t="s">
        <v>327</v>
      </c>
      <c r="P728" s="37" t="s">
        <v>239</v>
      </c>
      <c r="Q728" s="37" t="s">
        <v>240</v>
      </c>
      <c r="R728" s="38">
        <v>42495</v>
      </c>
      <c r="S728" s="38">
        <v>42527</v>
      </c>
      <c r="T728" s="38">
        <v>42528</v>
      </c>
      <c r="U728" s="36">
        <v>177224504</v>
      </c>
      <c r="V728" s="36">
        <v>199567</v>
      </c>
      <c r="W728" s="36">
        <v>0</v>
      </c>
      <c r="X728" s="36">
        <v>65206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602</v>
      </c>
      <c r="AE728" s="36">
        <v>653</v>
      </c>
      <c r="AF728" s="36">
        <v>576</v>
      </c>
      <c r="AG728" s="36">
        <v>576</v>
      </c>
      <c r="AH728" s="36">
        <v>81096</v>
      </c>
      <c r="AI728" s="36">
        <v>1246</v>
      </c>
      <c r="AJ728" s="36">
        <v>0</v>
      </c>
      <c r="AK728" s="36">
        <v>14778722</v>
      </c>
      <c r="AL728" s="36">
        <v>0</v>
      </c>
      <c r="AM728" s="36">
        <v>0</v>
      </c>
      <c r="AN728" s="36">
        <v>0</v>
      </c>
      <c r="AO728" s="36">
        <v>0</v>
      </c>
      <c r="AP728" s="36">
        <v>0</v>
      </c>
      <c r="AQ728" s="36">
        <v>0</v>
      </c>
      <c r="AR728" s="36">
        <v>0</v>
      </c>
      <c r="AS728" s="36">
        <v>0</v>
      </c>
      <c r="AT728" s="36">
        <v>173364</v>
      </c>
      <c r="AU728" s="36">
        <v>0</v>
      </c>
      <c r="AV728" s="36">
        <v>0</v>
      </c>
      <c r="AW728" s="36">
        <v>0</v>
      </c>
      <c r="AX728" s="36">
        <v>0</v>
      </c>
      <c r="AY728" s="36">
        <v>402686</v>
      </c>
      <c r="AZ728" s="36">
        <v>3337184</v>
      </c>
      <c r="BA728" s="36">
        <v>0</v>
      </c>
      <c r="BB728" s="36">
        <v>0</v>
      </c>
      <c r="BC728" s="36">
        <v>0</v>
      </c>
      <c r="BD728" s="36">
        <v>0</v>
      </c>
      <c r="BE728" s="36">
        <v>0</v>
      </c>
      <c r="BF728" s="36">
        <v>0</v>
      </c>
      <c r="BG728" s="36">
        <v>0</v>
      </c>
      <c r="BH728" s="36">
        <v>0</v>
      </c>
      <c r="BI728" s="36">
        <v>0</v>
      </c>
      <c r="BJ728" s="36">
        <v>0</v>
      </c>
      <c r="BK728" s="36">
        <v>0</v>
      </c>
      <c r="BL728" s="36">
        <v>0</v>
      </c>
      <c r="BM728" s="36">
        <v>0</v>
      </c>
      <c r="BN728" s="36">
        <v>0</v>
      </c>
      <c r="BO728" s="36">
        <v>0</v>
      </c>
      <c r="BP728" s="36">
        <v>0</v>
      </c>
      <c r="BQ728" s="36">
        <v>0</v>
      </c>
      <c r="BR728" s="36">
        <v>0</v>
      </c>
      <c r="BS728" s="36">
        <v>0</v>
      </c>
      <c r="BT728" s="36">
        <v>0</v>
      </c>
      <c r="BU728" s="36">
        <v>0</v>
      </c>
      <c r="BV728" s="36">
        <v>0</v>
      </c>
      <c r="BW728" s="36">
        <v>0</v>
      </c>
      <c r="BX728" s="36">
        <v>0</v>
      </c>
      <c r="BY728" s="36">
        <v>0</v>
      </c>
      <c r="BZ728" s="36">
        <v>2574815</v>
      </c>
      <c r="CA728" s="36">
        <v>76854</v>
      </c>
      <c r="CB728" s="36">
        <v>0</v>
      </c>
      <c r="CC728" s="36">
        <v>0</v>
      </c>
      <c r="CD728" s="36">
        <v>18005014</v>
      </c>
      <c r="CE728" s="36">
        <v>21425967</v>
      </c>
      <c r="CF728" s="36">
        <v>0</v>
      </c>
      <c r="CG728" s="36">
        <v>3420953</v>
      </c>
      <c r="CH728" s="36">
        <v>0</v>
      </c>
      <c r="CI728" s="36">
        <v>0</v>
      </c>
      <c r="CJ728" s="36">
        <v>0</v>
      </c>
      <c r="CK728" s="36">
        <v>0</v>
      </c>
      <c r="CL728" s="36">
        <v>3420953</v>
      </c>
      <c r="CM728" s="36">
        <v>-21425967</v>
      </c>
      <c r="CN728" s="36">
        <v>0</v>
      </c>
      <c r="CO728" s="36">
        <v>0</v>
      </c>
      <c r="CP728" s="36">
        <v>0</v>
      </c>
      <c r="CQ728" s="36">
        <v>0</v>
      </c>
      <c r="CR728" s="36">
        <v>0</v>
      </c>
      <c r="CS728" s="36">
        <v>0</v>
      </c>
      <c r="CT728" s="36">
        <v>0</v>
      </c>
      <c r="CU728" s="36">
        <v>0</v>
      </c>
      <c r="CV728" s="36">
        <v>0</v>
      </c>
      <c r="CW728" s="36">
        <v>0</v>
      </c>
      <c r="CX728" s="36">
        <v>0</v>
      </c>
      <c r="CY728" s="36">
        <v>0</v>
      </c>
      <c r="CZ728" s="36">
        <v>0</v>
      </c>
      <c r="DA728" s="36">
        <v>0</v>
      </c>
      <c r="DB728" s="36">
        <v>0</v>
      </c>
      <c r="DC728" s="36">
        <v>0</v>
      </c>
      <c r="DD728" s="36">
        <v>1</v>
      </c>
      <c r="DE728" s="36">
        <v>-21425966</v>
      </c>
      <c r="DF728" s="36">
        <v>0</v>
      </c>
      <c r="DG728" s="36">
        <v>0</v>
      </c>
      <c r="DH728" s="36">
        <v>0</v>
      </c>
      <c r="DI728" s="36">
        <v>0</v>
      </c>
      <c r="DJ728" s="36">
        <v>0</v>
      </c>
      <c r="DK728" s="36">
        <v>-1</v>
      </c>
      <c r="DL728" s="36">
        <v>0</v>
      </c>
      <c r="DM728" s="36">
        <v>0</v>
      </c>
      <c r="DN728" s="36">
        <v>0</v>
      </c>
      <c r="DO728" s="36">
        <v>0</v>
      </c>
      <c r="DP728" s="36">
        <v>0</v>
      </c>
      <c r="DQ728" s="36">
        <v>0</v>
      </c>
      <c r="DR728" s="36">
        <v>0</v>
      </c>
      <c r="DS728" s="36">
        <v>0</v>
      </c>
      <c r="DT728" s="36">
        <v>0</v>
      </c>
      <c r="DU728" s="36">
        <v>0</v>
      </c>
      <c r="DV728" s="36">
        <v>0</v>
      </c>
      <c r="DW728" s="36">
        <v>0</v>
      </c>
      <c r="DX728" s="36">
        <v>0</v>
      </c>
      <c r="DY728" s="36">
        <v>0</v>
      </c>
      <c r="DZ728" s="36">
        <v>0</v>
      </c>
      <c r="EA728" s="36">
        <v>0</v>
      </c>
      <c r="EB728" s="36">
        <v>-1</v>
      </c>
      <c r="EC728" s="36">
        <v>0</v>
      </c>
      <c r="ED728" s="36">
        <v>0</v>
      </c>
      <c r="EE728" s="36">
        <v>0</v>
      </c>
      <c r="EF728" s="36">
        <v>0</v>
      </c>
      <c r="EG728" s="36">
        <v>0</v>
      </c>
      <c r="EH728" s="36">
        <v>0</v>
      </c>
      <c r="EI728" s="36">
        <v>0</v>
      </c>
      <c r="EJ728" s="36">
        <v>0</v>
      </c>
      <c r="EK728" s="36">
        <v>0</v>
      </c>
      <c r="EL728" s="36">
        <v>0</v>
      </c>
      <c r="EM728" s="36">
        <v>0</v>
      </c>
      <c r="EN728" s="36">
        <v>0</v>
      </c>
      <c r="EO728" s="36">
        <v>0</v>
      </c>
      <c r="EP728" s="36">
        <v>0</v>
      </c>
      <c r="EQ728" s="36">
        <v>0</v>
      </c>
      <c r="ER728" s="36">
        <v>0</v>
      </c>
      <c r="ES728" s="36">
        <v>0</v>
      </c>
      <c r="ET728" s="36">
        <v>0</v>
      </c>
      <c r="EU728" s="36">
        <v>0</v>
      </c>
      <c r="EV728" s="36">
        <v>0</v>
      </c>
      <c r="EW728" s="36">
        <v>0</v>
      </c>
      <c r="EX728" s="36">
        <v>0</v>
      </c>
      <c r="EY728" s="36">
        <v>0</v>
      </c>
      <c r="EZ728" s="36">
        <v>0</v>
      </c>
      <c r="FA728" s="36">
        <v>0</v>
      </c>
      <c r="FB728" s="36">
        <v>0</v>
      </c>
      <c r="FC728" s="36">
        <v>0</v>
      </c>
      <c r="FD728" s="36">
        <v>0</v>
      </c>
      <c r="FE728" s="36">
        <v>0</v>
      </c>
      <c r="FF728" s="36">
        <v>0</v>
      </c>
      <c r="FG728" s="36">
        <v>0</v>
      </c>
      <c r="FH728" s="36">
        <v>0</v>
      </c>
      <c r="FI728" s="36">
        <v>0</v>
      </c>
      <c r="FJ728" s="36">
        <v>0</v>
      </c>
      <c r="FK728" s="36">
        <v>0</v>
      </c>
      <c r="FL728" s="36">
        <v>0</v>
      </c>
      <c r="FM728" s="36">
        <v>0</v>
      </c>
      <c r="FN728" s="36">
        <v>0</v>
      </c>
      <c r="FO728" s="36">
        <v>0</v>
      </c>
      <c r="FP728" s="36">
        <v>0</v>
      </c>
      <c r="FQ728" s="36">
        <v>3420953</v>
      </c>
      <c r="FR728" s="36">
        <v>0</v>
      </c>
      <c r="FS728" s="37"/>
      <c r="FT728" s="39">
        <f t="shared" si="349"/>
        <v>68148</v>
      </c>
      <c r="FU728" s="39">
        <f t="shared" si="350"/>
        <v>1047</v>
      </c>
      <c r="FV728" s="39">
        <f t="shared" si="351"/>
        <v>0</v>
      </c>
      <c r="FW728" s="39">
        <f t="shared" si="352"/>
        <v>12419094</v>
      </c>
      <c r="FX728" s="39">
        <f t="shared" si="353"/>
        <v>0</v>
      </c>
      <c r="FY728" s="39">
        <f t="shared" si="354"/>
        <v>145684</v>
      </c>
      <c r="FZ728" s="39">
        <f t="shared" si="355"/>
        <v>0</v>
      </c>
      <c r="GA728" s="39">
        <f t="shared" si="356"/>
        <v>338392</v>
      </c>
      <c r="GB728" s="39">
        <f t="shared" si="357"/>
        <v>2804356</v>
      </c>
      <c r="GC728" s="39">
        <f t="shared" si="358"/>
        <v>0</v>
      </c>
      <c r="GD728" s="39">
        <f t="shared" si="359"/>
        <v>0</v>
      </c>
      <c r="GE728" s="39">
        <f t="shared" si="360"/>
        <v>0</v>
      </c>
      <c r="GF728" s="39">
        <f t="shared" si="347"/>
        <v>0</v>
      </c>
      <c r="GG728" s="39"/>
      <c r="GH728" s="39">
        <f t="shared" si="361"/>
        <v>0</v>
      </c>
      <c r="GI728" s="39">
        <f t="shared" si="362"/>
        <v>0</v>
      </c>
      <c r="GJ728" s="39">
        <f t="shared" si="348"/>
        <v>15776721</v>
      </c>
      <c r="GK728" s="39"/>
      <c r="GL728" s="39">
        <f t="shared" si="363"/>
        <v>0</v>
      </c>
      <c r="GM728" s="39"/>
      <c r="GN728" s="39">
        <f t="shared" si="368"/>
        <v>-1</v>
      </c>
      <c r="GO728" s="40">
        <f t="shared" si="364"/>
        <v>2997577</v>
      </c>
      <c r="GP728" s="40">
        <f t="shared" si="365"/>
        <v>18774298</v>
      </c>
      <c r="GQ728" s="40">
        <f t="shared" si="366"/>
        <v>18774297</v>
      </c>
      <c r="GR728" s="39" t="str">
        <f>IFERROR(VLOOKUP(CONCATENATE(C728,R728,S728),'Clientes Afectados'!$L$4:$M$249,2,0),"NO")</f>
        <v>NO</v>
      </c>
      <c r="GS728" s="64">
        <f t="shared" si="367"/>
        <v>32</v>
      </c>
      <c r="GT728" s="39" t="e">
        <f>+IF(GS728&gt;#REF!,"SI","NO")</f>
        <v>#REF!</v>
      </c>
    </row>
    <row r="729" spans="1:202" x14ac:dyDescent="0.25">
      <c r="A729" s="35">
        <v>42522</v>
      </c>
      <c r="B729" s="36">
        <v>1594986</v>
      </c>
      <c r="C729" s="36">
        <v>985980</v>
      </c>
      <c r="D729" s="36">
        <v>985980</v>
      </c>
      <c r="E729" s="37" t="s">
        <v>349</v>
      </c>
      <c r="F729" s="37" t="s">
        <v>229</v>
      </c>
      <c r="G729" s="37" t="s">
        <v>329</v>
      </c>
      <c r="H729" s="85" t="s">
        <v>231</v>
      </c>
      <c r="I729" s="37" t="s">
        <v>232</v>
      </c>
      <c r="J729" s="37" t="s">
        <v>233</v>
      </c>
      <c r="K729" s="37" t="s">
        <v>234</v>
      </c>
      <c r="L729" s="37" t="s">
        <v>235</v>
      </c>
      <c r="M729" s="37" t="s">
        <v>279</v>
      </c>
      <c r="N729" s="37" t="s">
        <v>330</v>
      </c>
      <c r="O729" s="37" t="s">
        <v>330</v>
      </c>
      <c r="P729" s="37" t="s">
        <v>239</v>
      </c>
      <c r="Q729" s="37" t="s">
        <v>240</v>
      </c>
      <c r="R729" s="38">
        <v>42495</v>
      </c>
      <c r="S729" s="38">
        <v>42527</v>
      </c>
      <c r="T729" s="38">
        <v>42528</v>
      </c>
      <c r="U729" s="36">
        <v>177224504</v>
      </c>
      <c r="V729" s="36">
        <v>43313</v>
      </c>
      <c r="W729" s="36">
        <v>0</v>
      </c>
      <c r="X729" s="36">
        <v>23212</v>
      </c>
      <c r="Y729" s="36">
        <v>0</v>
      </c>
      <c r="Z729" s="36">
        <v>0</v>
      </c>
      <c r="AA729" s="36">
        <v>0</v>
      </c>
      <c r="AB729" s="36">
        <v>0</v>
      </c>
      <c r="AC729" s="36">
        <v>0</v>
      </c>
      <c r="AD729" s="36">
        <v>149</v>
      </c>
      <c r="AE729" s="36">
        <v>248</v>
      </c>
      <c r="AF729" s="36">
        <v>147</v>
      </c>
      <c r="AG729" s="36">
        <v>147</v>
      </c>
      <c r="AH729" s="36">
        <v>81096</v>
      </c>
      <c r="AI729" s="36">
        <v>1246</v>
      </c>
      <c r="AJ729" s="36">
        <v>0</v>
      </c>
      <c r="AK729" s="36">
        <v>3207499</v>
      </c>
      <c r="AL729" s="36">
        <v>0</v>
      </c>
      <c r="AM729" s="36">
        <v>0</v>
      </c>
      <c r="AN729" s="36">
        <v>0</v>
      </c>
      <c r="AO729" s="36">
        <v>0</v>
      </c>
      <c r="AP729" s="36">
        <v>0</v>
      </c>
      <c r="AQ729" s="36">
        <v>0</v>
      </c>
      <c r="AR729" s="36">
        <v>0</v>
      </c>
      <c r="AS729" s="36">
        <v>0</v>
      </c>
      <c r="AT729" s="36">
        <v>37625</v>
      </c>
      <c r="AU729" s="36">
        <v>0</v>
      </c>
      <c r="AV729" s="36">
        <v>0</v>
      </c>
      <c r="AW729" s="36">
        <v>0</v>
      </c>
      <c r="AX729" s="36">
        <v>0</v>
      </c>
      <c r="AY729" s="36">
        <v>153126</v>
      </c>
      <c r="AZ729" s="36">
        <v>851677</v>
      </c>
      <c r="BA729" s="36">
        <v>160375</v>
      </c>
      <c r="BB729" s="36">
        <v>0</v>
      </c>
      <c r="BC729" s="36">
        <v>0</v>
      </c>
      <c r="BD729" s="36">
        <v>0</v>
      </c>
      <c r="BE729" s="36">
        <v>0</v>
      </c>
      <c r="BF729" s="36">
        <v>0</v>
      </c>
      <c r="BG729" s="36">
        <v>0</v>
      </c>
      <c r="BH729" s="36">
        <v>0</v>
      </c>
      <c r="BI729" s="36">
        <v>0</v>
      </c>
      <c r="BJ729" s="36">
        <v>0</v>
      </c>
      <c r="BK729" s="36">
        <v>0</v>
      </c>
      <c r="BL729" s="36">
        <v>0</v>
      </c>
      <c r="BM729" s="36">
        <v>0</v>
      </c>
      <c r="BN729" s="36">
        <v>0</v>
      </c>
      <c r="BO729" s="36">
        <v>0</v>
      </c>
      <c r="BP729" s="36">
        <v>0</v>
      </c>
      <c r="BQ729" s="36">
        <v>0</v>
      </c>
      <c r="BR729" s="36">
        <v>0</v>
      </c>
      <c r="BS729" s="36">
        <v>0</v>
      </c>
      <c r="BT729" s="36">
        <v>0</v>
      </c>
      <c r="BU729" s="36">
        <v>0</v>
      </c>
      <c r="BV729" s="36">
        <v>0</v>
      </c>
      <c r="BW729" s="36">
        <v>0</v>
      </c>
      <c r="BX729" s="36">
        <v>0</v>
      </c>
      <c r="BY729" s="36">
        <v>0</v>
      </c>
      <c r="BZ729" s="36">
        <v>678227</v>
      </c>
      <c r="CA729" s="36">
        <v>19950</v>
      </c>
      <c r="CB729" s="36">
        <v>0</v>
      </c>
      <c r="CC729" s="36">
        <v>0</v>
      </c>
      <c r="CD729" s="36">
        <v>4362034</v>
      </c>
      <c r="CE729" s="36">
        <v>5190821</v>
      </c>
      <c r="CF729" s="36">
        <v>0</v>
      </c>
      <c r="CG729" s="36">
        <v>828786</v>
      </c>
      <c r="CH729" s="36">
        <v>0</v>
      </c>
      <c r="CI729" s="36">
        <v>0</v>
      </c>
      <c r="CJ729" s="36">
        <v>0</v>
      </c>
      <c r="CK729" s="36">
        <v>0</v>
      </c>
      <c r="CL729" s="36">
        <v>828786</v>
      </c>
      <c r="CM729" s="36">
        <v>-5190821</v>
      </c>
      <c r="CN729" s="36">
        <v>0</v>
      </c>
      <c r="CO729" s="36">
        <v>0</v>
      </c>
      <c r="CP729" s="36">
        <v>0</v>
      </c>
      <c r="CQ729" s="36">
        <v>0</v>
      </c>
      <c r="CR729" s="36">
        <v>0</v>
      </c>
      <c r="CS729" s="36">
        <v>0</v>
      </c>
      <c r="CT729" s="36">
        <v>0</v>
      </c>
      <c r="CU729" s="36">
        <v>0</v>
      </c>
      <c r="CV729" s="36">
        <v>0</v>
      </c>
      <c r="CW729" s="36">
        <v>0</v>
      </c>
      <c r="CX729" s="36">
        <v>0</v>
      </c>
      <c r="CY729" s="36">
        <v>0</v>
      </c>
      <c r="CZ729" s="36">
        <v>0</v>
      </c>
      <c r="DA729" s="36">
        <v>0</v>
      </c>
      <c r="DB729" s="36">
        <v>0</v>
      </c>
      <c r="DC729" s="36">
        <v>0</v>
      </c>
      <c r="DD729" s="36">
        <v>0</v>
      </c>
      <c r="DE729" s="36">
        <v>-5190821</v>
      </c>
      <c r="DF729" s="36">
        <v>0</v>
      </c>
      <c r="DG729" s="36">
        <v>0</v>
      </c>
      <c r="DH729" s="36">
        <v>0</v>
      </c>
      <c r="DI729" s="36">
        <v>0</v>
      </c>
      <c r="DJ729" s="36">
        <v>0</v>
      </c>
      <c r="DK729" s="36">
        <v>0</v>
      </c>
      <c r="DL729" s="36">
        <v>0</v>
      </c>
      <c r="DM729" s="36">
        <v>0</v>
      </c>
      <c r="DN729" s="36">
        <v>0</v>
      </c>
      <c r="DO729" s="36">
        <v>0</v>
      </c>
      <c r="DP729" s="36">
        <v>0</v>
      </c>
      <c r="DQ729" s="36">
        <v>0</v>
      </c>
      <c r="DR729" s="36">
        <v>0</v>
      </c>
      <c r="DS729" s="36">
        <v>0</v>
      </c>
      <c r="DT729" s="36">
        <v>0</v>
      </c>
      <c r="DU729" s="36">
        <v>0</v>
      </c>
      <c r="DV729" s="36">
        <v>0</v>
      </c>
      <c r="DW729" s="36">
        <v>0</v>
      </c>
      <c r="DX729" s="36">
        <v>0</v>
      </c>
      <c r="DY729" s="36">
        <v>0</v>
      </c>
      <c r="DZ729" s="36">
        <v>0</v>
      </c>
      <c r="EA729" s="36">
        <v>0</v>
      </c>
      <c r="EB729" s="36">
        <v>0</v>
      </c>
      <c r="EC729" s="36">
        <v>0</v>
      </c>
      <c r="ED729" s="36">
        <v>0</v>
      </c>
      <c r="EE729" s="36">
        <v>0</v>
      </c>
      <c r="EF729" s="36">
        <v>0</v>
      </c>
      <c r="EG729" s="36">
        <v>0</v>
      </c>
      <c r="EH729" s="36">
        <v>0</v>
      </c>
      <c r="EI729" s="36">
        <v>0</v>
      </c>
      <c r="EJ729" s="36">
        <v>0</v>
      </c>
      <c r="EK729" s="36">
        <v>0</v>
      </c>
      <c r="EL729" s="36">
        <v>0</v>
      </c>
      <c r="EM729" s="36">
        <v>0</v>
      </c>
      <c r="EN729" s="36">
        <v>0</v>
      </c>
      <c r="EO729" s="36">
        <v>0</v>
      </c>
      <c r="EP729" s="36">
        <v>0</v>
      </c>
      <c r="EQ729" s="36">
        <v>0</v>
      </c>
      <c r="ER729" s="36">
        <v>0</v>
      </c>
      <c r="ES729" s="36">
        <v>0</v>
      </c>
      <c r="ET729" s="36">
        <v>0</v>
      </c>
      <c r="EU729" s="36">
        <v>0</v>
      </c>
      <c r="EV729" s="36">
        <v>0</v>
      </c>
      <c r="EW729" s="36">
        <v>0</v>
      </c>
      <c r="EX729" s="36">
        <v>0</v>
      </c>
      <c r="EY729" s="36">
        <v>0</v>
      </c>
      <c r="EZ729" s="36">
        <v>0</v>
      </c>
      <c r="FA729" s="36">
        <v>0</v>
      </c>
      <c r="FB729" s="36">
        <v>0</v>
      </c>
      <c r="FC729" s="36">
        <v>0</v>
      </c>
      <c r="FD729" s="36">
        <v>0</v>
      </c>
      <c r="FE729" s="36">
        <v>0</v>
      </c>
      <c r="FF729" s="36">
        <v>0</v>
      </c>
      <c r="FG729" s="36">
        <v>0</v>
      </c>
      <c r="FH729" s="36">
        <v>0</v>
      </c>
      <c r="FI729" s="36">
        <v>0</v>
      </c>
      <c r="FJ729" s="36">
        <v>0</v>
      </c>
      <c r="FK729" s="36">
        <v>0</v>
      </c>
      <c r="FL729" s="36">
        <v>0</v>
      </c>
      <c r="FM729" s="36">
        <v>0</v>
      </c>
      <c r="FN729" s="36">
        <v>0</v>
      </c>
      <c r="FO729" s="36">
        <v>0</v>
      </c>
      <c r="FP729" s="36">
        <v>0</v>
      </c>
      <c r="FQ729" s="36">
        <v>828786</v>
      </c>
      <c r="FR729" s="36">
        <v>-1</v>
      </c>
      <c r="FS729" s="37"/>
      <c r="FT729" s="39">
        <f t="shared" si="349"/>
        <v>68148</v>
      </c>
      <c r="FU729" s="39">
        <f t="shared" si="350"/>
        <v>1047</v>
      </c>
      <c r="FV729" s="39">
        <f t="shared" si="351"/>
        <v>0</v>
      </c>
      <c r="FW729" s="39">
        <f t="shared" si="352"/>
        <v>2695377</v>
      </c>
      <c r="FX729" s="39">
        <f t="shared" si="353"/>
        <v>0</v>
      </c>
      <c r="FY729" s="39">
        <f t="shared" si="354"/>
        <v>31618</v>
      </c>
      <c r="FZ729" s="39">
        <f t="shared" si="355"/>
        <v>0</v>
      </c>
      <c r="GA729" s="39">
        <f t="shared" si="356"/>
        <v>128677</v>
      </c>
      <c r="GB729" s="39">
        <f t="shared" si="357"/>
        <v>715695</v>
      </c>
      <c r="GC729" s="39">
        <f t="shared" si="358"/>
        <v>134769</v>
      </c>
      <c r="GD729" s="39">
        <f t="shared" si="359"/>
        <v>0</v>
      </c>
      <c r="GE729" s="39">
        <f t="shared" si="360"/>
        <v>0</v>
      </c>
      <c r="GF729" s="39">
        <f t="shared" si="347"/>
        <v>0</v>
      </c>
      <c r="GG729" s="39"/>
      <c r="GH729" s="39">
        <f t="shared" si="361"/>
        <v>0</v>
      </c>
      <c r="GI729" s="39">
        <f t="shared" si="362"/>
        <v>0</v>
      </c>
      <c r="GJ729" s="39">
        <f t="shared" si="348"/>
        <v>3775331</v>
      </c>
      <c r="GK729" s="39"/>
      <c r="GL729" s="39">
        <f t="shared" si="363"/>
        <v>0</v>
      </c>
      <c r="GM729" s="39"/>
      <c r="GN729" s="39">
        <f t="shared" si="368"/>
        <v>0</v>
      </c>
      <c r="GO729" s="40">
        <f t="shared" si="364"/>
        <v>717313</v>
      </c>
      <c r="GP729" s="40">
        <f t="shared" si="365"/>
        <v>4492644</v>
      </c>
      <c r="GQ729" s="40">
        <f t="shared" si="366"/>
        <v>4492644</v>
      </c>
      <c r="GR729" s="39" t="str">
        <f>IFERROR(VLOOKUP(CONCATENATE(C729,R729,S729),'Clientes Afectados'!$L$4:$M$249,2,0),"NO")</f>
        <v>NO</v>
      </c>
      <c r="GS729" s="64">
        <f t="shared" si="367"/>
        <v>32</v>
      </c>
      <c r="GT729" s="39" t="e">
        <f>+IF(GS729&gt;#REF!,"SI","NO")</f>
        <v>#REF!</v>
      </c>
    </row>
    <row r="730" spans="1:202" x14ac:dyDescent="0.25">
      <c r="A730" s="35">
        <v>42522</v>
      </c>
      <c r="B730" s="36">
        <v>1594986</v>
      </c>
      <c r="C730" s="36">
        <v>1027882</v>
      </c>
      <c r="D730" s="36">
        <v>1027882</v>
      </c>
      <c r="E730" s="37" t="s">
        <v>350</v>
      </c>
      <c r="F730" s="37" t="s">
        <v>229</v>
      </c>
      <c r="G730" s="37" t="s">
        <v>332</v>
      </c>
      <c r="H730" s="85" t="s">
        <v>231</v>
      </c>
      <c r="I730" s="37" t="s">
        <v>244</v>
      </c>
      <c r="J730" s="37" t="s">
        <v>233</v>
      </c>
      <c r="K730" s="37" t="s">
        <v>234</v>
      </c>
      <c r="L730" s="37" t="s">
        <v>235</v>
      </c>
      <c r="M730" s="37" t="s">
        <v>279</v>
      </c>
      <c r="N730" s="37" t="s">
        <v>280</v>
      </c>
      <c r="O730" s="37" t="s">
        <v>280</v>
      </c>
      <c r="P730" s="37" t="s">
        <v>239</v>
      </c>
      <c r="Q730" s="37" t="s">
        <v>240</v>
      </c>
      <c r="R730" s="38">
        <v>42495</v>
      </c>
      <c r="S730" s="38">
        <v>42527</v>
      </c>
      <c r="T730" s="38">
        <v>42528</v>
      </c>
      <c r="U730" s="36">
        <v>177224504</v>
      </c>
      <c r="V730" s="36">
        <v>239225</v>
      </c>
      <c r="W730" s="36">
        <v>0</v>
      </c>
      <c r="X730" s="36">
        <v>68417</v>
      </c>
      <c r="Y730" s="36">
        <v>0</v>
      </c>
      <c r="Z730" s="36">
        <v>0</v>
      </c>
      <c r="AA730" s="36">
        <v>0</v>
      </c>
      <c r="AB730" s="36">
        <v>0</v>
      </c>
      <c r="AC730" s="36">
        <v>0</v>
      </c>
      <c r="AD730" s="36">
        <v>642</v>
      </c>
      <c r="AE730" s="36">
        <v>673</v>
      </c>
      <c r="AF730" s="36">
        <v>532</v>
      </c>
      <c r="AG730" s="36">
        <v>532</v>
      </c>
      <c r="AH730" s="36">
        <v>81096</v>
      </c>
      <c r="AI730" s="36">
        <v>1246</v>
      </c>
      <c r="AJ730" s="36">
        <v>0</v>
      </c>
      <c r="AK730" s="36">
        <v>17715554</v>
      </c>
      <c r="AL730" s="36">
        <v>0</v>
      </c>
      <c r="AM730" s="36">
        <v>0</v>
      </c>
      <c r="AN730" s="36">
        <v>0</v>
      </c>
      <c r="AO730" s="36">
        <v>0</v>
      </c>
      <c r="AP730" s="36">
        <v>0</v>
      </c>
      <c r="AQ730" s="36">
        <v>0</v>
      </c>
      <c r="AR730" s="36">
        <v>0</v>
      </c>
      <c r="AS730" s="36">
        <v>0</v>
      </c>
      <c r="AT730" s="36">
        <v>207814</v>
      </c>
      <c r="AU730" s="36">
        <v>0</v>
      </c>
      <c r="AV730" s="36">
        <v>0</v>
      </c>
      <c r="AW730" s="36">
        <v>0</v>
      </c>
      <c r="AX730" s="36">
        <v>0</v>
      </c>
      <c r="AY730" s="36">
        <v>414703</v>
      </c>
      <c r="AZ730" s="36">
        <v>3082259</v>
      </c>
      <c r="BA730" s="36">
        <v>0</v>
      </c>
      <c r="BB730" s="36">
        <v>0</v>
      </c>
      <c r="BC730" s="36">
        <v>0</v>
      </c>
      <c r="BD730" s="36">
        <v>0</v>
      </c>
      <c r="BE730" s="36">
        <v>0</v>
      </c>
      <c r="BF730" s="36">
        <v>0</v>
      </c>
      <c r="BG730" s="36">
        <v>0</v>
      </c>
      <c r="BH730" s="36">
        <v>0</v>
      </c>
      <c r="BI730" s="36">
        <v>0</v>
      </c>
      <c r="BJ730" s="36">
        <v>0</v>
      </c>
      <c r="BK730" s="36">
        <v>0</v>
      </c>
      <c r="BL730" s="36">
        <v>0</v>
      </c>
      <c r="BM730" s="36">
        <v>0</v>
      </c>
      <c r="BN730" s="36">
        <v>0</v>
      </c>
      <c r="BO730" s="36">
        <v>0</v>
      </c>
      <c r="BP730" s="36">
        <v>0</v>
      </c>
      <c r="BQ730" s="36">
        <v>0</v>
      </c>
      <c r="BR730" s="36">
        <v>0</v>
      </c>
      <c r="BS730" s="36">
        <v>0</v>
      </c>
      <c r="BT730" s="36">
        <v>0</v>
      </c>
      <c r="BU730" s="36">
        <v>0</v>
      </c>
      <c r="BV730" s="36">
        <v>0</v>
      </c>
      <c r="BW730" s="36">
        <v>0</v>
      </c>
      <c r="BX730" s="36">
        <v>0</v>
      </c>
      <c r="BY730" s="36">
        <v>0</v>
      </c>
      <c r="BZ730" s="36">
        <v>3012422</v>
      </c>
      <c r="CA730" s="36">
        <v>90305</v>
      </c>
      <c r="CB730" s="36">
        <v>0</v>
      </c>
      <c r="CC730" s="36">
        <v>0</v>
      </c>
      <c r="CD730" s="36">
        <v>20676806</v>
      </c>
      <c r="CE730" s="36">
        <v>24605400</v>
      </c>
      <c r="CF730" s="36">
        <v>0</v>
      </c>
      <c r="CG730" s="36">
        <v>3928593</v>
      </c>
      <c r="CH730" s="36">
        <v>0</v>
      </c>
      <c r="CI730" s="36">
        <v>0</v>
      </c>
      <c r="CJ730" s="36">
        <v>0</v>
      </c>
      <c r="CK730" s="36">
        <v>0</v>
      </c>
      <c r="CL730" s="36">
        <v>3928593</v>
      </c>
      <c r="CM730" s="36">
        <v>-24605400</v>
      </c>
      <c r="CN730" s="36">
        <v>0</v>
      </c>
      <c r="CO730" s="36">
        <v>0</v>
      </c>
      <c r="CP730" s="36">
        <v>0</v>
      </c>
      <c r="CQ730" s="36">
        <v>0</v>
      </c>
      <c r="CR730" s="36">
        <v>0</v>
      </c>
      <c r="CS730" s="36">
        <v>0</v>
      </c>
      <c r="CT730" s="36">
        <v>0</v>
      </c>
      <c r="CU730" s="36">
        <v>0</v>
      </c>
      <c r="CV730" s="36">
        <v>0</v>
      </c>
      <c r="CW730" s="36">
        <v>0</v>
      </c>
      <c r="CX730" s="36">
        <v>0</v>
      </c>
      <c r="CY730" s="36">
        <v>0</v>
      </c>
      <c r="CZ730" s="36">
        <v>0</v>
      </c>
      <c r="DA730" s="36">
        <v>0</v>
      </c>
      <c r="DB730" s="36">
        <v>0</v>
      </c>
      <c r="DC730" s="36">
        <v>0</v>
      </c>
      <c r="DD730" s="36">
        <v>0</v>
      </c>
      <c r="DE730" s="36">
        <v>-24605400</v>
      </c>
      <c r="DF730" s="36">
        <v>0</v>
      </c>
      <c r="DG730" s="36">
        <v>0</v>
      </c>
      <c r="DH730" s="36">
        <v>0</v>
      </c>
      <c r="DI730" s="36">
        <v>0</v>
      </c>
      <c r="DJ730" s="36">
        <v>0</v>
      </c>
      <c r="DK730" s="36">
        <v>0</v>
      </c>
      <c r="DL730" s="36">
        <v>0</v>
      </c>
      <c r="DM730" s="36">
        <v>0</v>
      </c>
      <c r="DN730" s="36">
        <v>0</v>
      </c>
      <c r="DO730" s="36">
        <v>0</v>
      </c>
      <c r="DP730" s="36">
        <v>0</v>
      </c>
      <c r="DQ730" s="36">
        <v>0</v>
      </c>
      <c r="DR730" s="36">
        <v>0</v>
      </c>
      <c r="DS730" s="36">
        <v>0</v>
      </c>
      <c r="DT730" s="36">
        <v>0</v>
      </c>
      <c r="DU730" s="36">
        <v>0</v>
      </c>
      <c r="DV730" s="36">
        <v>0</v>
      </c>
      <c r="DW730" s="36">
        <v>0</v>
      </c>
      <c r="DX730" s="36">
        <v>0</v>
      </c>
      <c r="DY730" s="36">
        <v>0</v>
      </c>
      <c r="DZ730" s="36">
        <v>0</v>
      </c>
      <c r="EA730" s="36">
        <v>0</v>
      </c>
      <c r="EB730" s="36">
        <v>0</v>
      </c>
      <c r="EC730" s="36">
        <v>0</v>
      </c>
      <c r="ED730" s="36">
        <v>0</v>
      </c>
      <c r="EE730" s="36">
        <v>0</v>
      </c>
      <c r="EF730" s="36">
        <v>0</v>
      </c>
      <c r="EG730" s="36">
        <v>0</v>
      </c>
      <c r="EH730" s="36">
        <v>0</v>
      </c>
      <c r="EI730" s="36">
        <v>0</v>
      </c>
      <c r="EJ730" s="36">
        <v>0</v>
      </c>
      <c r="EK730" s="36">
        <v>0</v>
      </c>
      <c r="EL730" s="36">
        <v>0</v>
      </c>
      <c r="EM730" s="36">
        <v>0</v>
      </c>
      <c r="EN730" s="36">
        <v>0</v>
      </c>
      <c r="EO730" s="36">
        <v>0</v>
      </c>
      <c r="EP730" s="36">
        <v>0</v>
      </c>
      <c r="EQ730" s="36">
        <v>0</v>
      </c>
      <c r="ER730" s="36">
        <v>0</v>
      </c>
      <c r="ES730" s="36">
        <v>0</v>
      </c>
      <c r="ET730" s="36">
        <v>0</v>
      </c>
      <c r="EU730" s="36">
        <v>0</v>
      </c>
      <c r="EV730" s="36">
        <v>0</v>
      </c>
      <c r="EW730" s="36">
        <v>0</v>
      </c>
      <c r="EX730" s="36">
        <v>0</v>
      </c>
      <c r="EY730" s="36">
        <v>0</v>
      </c>
      <c r="EZ730" s="36">
        <v>0</v>
      </c>
      <c r="FA730" s="36">
        <v>0</v>
      </c>
      <c r="FB730" s="36">
        <v>0</v>
      </c>
      <c r="FC730" s="36">
        <v>0</v>
      </c>
      <c r="FD730" s="36">
        <v>0</v>
      </c>
      <c r="FE730" s="36">
        <v>0</v>
      </c>
      <c r="FF730" s="36">
        <v>0</v>
      </c>
      <c r="FG730" s="36">
        <v>0</v>
      </c>
      <c r="FH730" s="36">
        <v>0</v>
      </c>
      <c r="FI730" s="36">
        <v>0</v>
      </c>
      <c r="FJ730" s="36">
        <v>0</v>
      </c>
      <c r="FK730" s="36">
        <v>0</v>
      </c>
      <c r="FL730" s="36">
        <v>0</v>
      </c>
      <c r="FM730" s="36">
        <v>0</v>
      </c>
      <c r="FN730" s="36">
        <v>0</v>
      </c>
      <c r="FO730" s="36">
        <v>0</v>
      </c>
      <c r="FP730" s="36">
        <v>0</v>
      </c>
      <c r="FQ730" s="36">
        <v>3928593</v>
      </c>
      <c r="FR730" s="36">
        <v>-1</v>
      </c>
      <c r="FS730" s="37"/>
      <c r="FT730" s="39">
        <f t="shared" si="349"/>
        <v>68148</v>
      </c>
      <c r="FU730" s="39">
        <f t="shared" si="350"/>
        <v>1047</v>
      </c>
      <c r="FV730" s="39">
        <f t="shared" si="351"/>
        <v>0</v>
      </c>
      <c r="FW730" s="39">
        <f t="shared" si="352"/>
        <v>14887020</v>
      </c>
      <c r="FX730" s="39">
        <f t="shared" si="353"/>
        <v>0</v>
      </c>
      <c r="FY730" s="39">
        <f t="shared" si="354"/>
        <v>174634</v>
      </c>
      <c r="FZ730" s="39">
        <f t="shared" si="355"/>
        <v>0</v>
      </c>
      <c r="GA730" s="39">
        <f t="shared" si="356"/>
        <v>348490</v>
      </c>
      <c r="GB730" s="39">
        <f t="shared" si="357"/>
        <v>2590134</v>
      </c>
      <c r="GC730" s="39">
        <f t="shared" si="358"/>
        <v>0</v>
      </c>
      <c r="GD730" s="39">
        <f t="shared" si="359"/>
        <v>0</v>
      </c>
      <c r="GE730" s="39">
        <f t="shared" si="360"/>
        <v>0</v>
      </c>
      <c r="GF730" s="39">
        <f t="shared" si="347"/>
        <v>0</v>
      </c>
      <c r="GG730" s="39"/>
      <c r="GH730" s="39">
        <f t="shared" si="361"/>
        <v>0</v>
      </c>
      <c r="GI730" s="39">
        <f t="shared" si="362"/>
        <v>0</v>
      </c>
      <c r="GJ730" s="39">
        <f t="shared" si="348"/>
        <v>18069473</v>
      </c>
      <c r="GK730" s="39"/>
      <c r="GL730" s="39">
        <f t="shared" si="363"/>
        <v>0</v>
      </c>
      <c r="GM730" s="39"/>
      <c r="GN730" s="39">
        <f t="shared" si="368"/>
        <v>0</v>
      </c>
      <c r="GO730" s="40">
        <f t="shared" si="364"/>
        <v>3433200</v>
      </c>
      <c r="GP730" s="40">
        <f t="shared" si="365"/>
        <v>21502673</v>
      </c>
      <c r="GQ730" s="40">
        <f t="shared" si="366"/>
        <v>21502673</v>
      </c>
      <c r="GR730" s="39" t="str">
        <f>IFERROR(VLOOKUP(CONCATENATE(C730,R730,S730),'Clientes Afectados'!$L$4:$M$249,2,0),"NO")</f>
        <v>NO</v>
      </c>
      <c r="GS730" s="64">
        <f t="shared" si="367"/>
        <v>32</v>
      </c>
      <c r="GT730" s="39" t="e">
        <f>+IF(GS730&gt;#REF!,"SI","NO")</f>
        <v>#REF!</v>
      </c>
    </row>
    <row r="731" spans="1:202" x14ac:dyDescent="0.25">
      <c r="A731" s="35">
        <v>42522</v>
      </c>
      <c r="B731" s="36">
        <v>1594986</v>
      </c>
      <c r="C731" s="36">
        <v>1263130</v>
      </c>
      <c r="D731" s="36">
        <v>1263130</v>
      </c>
      <c r="E731" s="37" t="s">
        <v>267</v>
      </c>
      <c r="F731" s="37" t="s">
        <v>229</v>
      </c>
      <c r="G731" s="37" t="s">
        <v>268</v>
      </c>
      <c r="H731" s="85" t="s">
        <v>231</v>
      </c>
      <c r="I731" s="37" t="s">
        <v>262</v>
      </c>
      <c r="J731" s="37" t="s">
        <v>233</v>
      </c>
      <c r="K731" s="37" t="s">
        <v>234</v>
      </c>
      <c r="L731" s="37" t="s">
        <v>235</v>
      </c>
      <c r="M731" s="37" t="s">
        <v>269</v>
      </c>
      <c r="N731" s="37" t="s">
        <v>270</v>
      </c>
      <c r="O731" s="37" t="s">
        <v>270</v>
      </c>
      <c r="P731" s="37" t="s">
        <v>239</v>
      </c>
      <c r="Q731" s="37" t="s">
        <v>240</v>
      </c>
      <c r="R731" s="38">
        <v>42495</v>
      </c>
      <c r="S731" s="38">
        <v>42527</v>
      </c>
      <c r="T731" s="38">
        <v>42528</v>
      </c>
      <c r="U731" s="36">
        <v>177224504</v>
      </c>
      <c r="V731" s="36">
        <v>25909</v>
      </c>
      <c r="W731" s="36">
        <v>0</v>
      </c>
      <c r="X731" s="36">
        <v>4840</v>
      </c>
      <c r="Y731" s="36">
        <v>0</v>
      </c>
      <c r="Z731" s="36">
        <v>0</v>
      </c>
      <c r="AA731" s="36">
        <v>0</v>
      </c>
      <c r="AB731" s="36">
        <v>0</v>
      </c>
      <c r="AC731" s="36">
        <v>0</v>
      </c>
      <c r="AD731" s="36">
        <v>51</v>
      </c>
      <c r="AE731" s="36">
        <v>52</v>
      </c>
      <c r="AF731" s="36">
        <v>50</v>
      </c>
      <c r="AG731" s="36">
        <v>50</v>
      </c>
      <c r="AH731" s="36">
        <v>0</v>
      </c>
      <c r="AI731" s="36">
        <v>1246</v>
      </c>
      <c r="AJ731" s="36">
        <v>0</v>
      </c>
      <c r="AK731" s="36">
        <v>1918663</v>
      </c>
      <c r="AL731" s="36">
        <v>0</v>
      </c>
      <c r="AM731" s="36">
        <v>0</v>
      </c>
      <c r="AN731" s="36">
        <v>0</v>
      </c>
      <c r="AO731" s="36">
        <v>0</v>
      </c>
      <c r="AP731" s="36">
        <v>0</v>
      </c>
      <c r="AQ731" s="36">
        <v>0</v>
      </c>
      <c r="AR731" s="36">
        <v>0</v>
      </c>
      <c r="AS731" s="36">
        <v>0</v>
      </c>
      <c r="AT731" s="36">
        <v>22508</v>
      </c>
      <c r="AU731" s="36">
        <v>0</v>
      </c>
      <c r="AV731" s="36">
        <v>0</v>
      </c>
      <c r="AW731" s="36">
        <v>0</v>
      </c>
      <c r="AX731" s="36">
        <v>0</v>
      </c>
      <c r="AY731" s="36">
        <v>32350</v>
      </c>
      <c r="AZ731" s="36">
        <v>289686</v>
      </c>
      <c r="BA731" s="36">
        <v>0</v>
      </c>
      <c r="BB731" s="36">
        <v>0</v>
      </c>
      <c r="BC731" s="36">
        <v>0</v>
      </c>
      <c r="BD731" s="36">
        <v>0</v>
      </c>
      <c r="BE731" s="36">
        <v>0</v>
      </c>
      <c r="BF731" s="36">
        <v>0</v>
      </c>
      <c r="BG731" s="36">
        <v>0</v>
      </c>
      <c r="BH731" s="36">
        <v>0</v>
      </c>
      <c r="BI731" s="36">
        <v>0</v>
      </c>
      <c r="BJ731" s="36">
        <v>0</v>
      </c>
      <c r="BK731" s="36">
        <v>0</v>
      </c>
      <c r="BL731" s="36">
        <v>0</v>
      </c>
      <c r="BM731" s="36">
        <v>0</v>
      </c>
      <c r="BN731" s="36">
        <v>0</v>
      </c>
      <c r="BO731" s="36">
        <v>0</v>
      </c>
      <c r="BP731" s="36">
        <v>0</v>
      </c>
      <c r="BQ731" s="36">
        <v>0</v>
      </c>
      <c r="BR731" s="36">
        <v>0</v>
      </c>
      <c r="BS731" s="36">
        <v>0</v>
      </c>
      <c r="BT731" s="36">
        <v>0</v>
      </c>
      <c r="BU731" s="36">
        <v>0</v>
      </c>
      <c r="BV731" s="36">
        <v>0</v>
      </c>
      <c r="BW731" s="36">
        <v>0</v>
      </c>
      <c r="BX731" s="36">
        <v>0</v>
      </c>
      <c r="BY731" s="36">
        <v>0</v>
      </c>
      <c r="BZ731" s="36">
        <v>281494</v>
      </c>
      <c r="CA731" s="36">
        <v>8661</v>
      </c>
      <c r="CB731" s="36">
        <v>0</v>
      </c>
      <c r="CC731" s="36">
        <v>0</v>
      </c>
      <c r="CD731" s="36">
        <v>2146729</v>
      </c>
      <c r="CE731" s="36">
        <v>2554608</v>
      </c>
      <c r="CF731" s="36">
        <v>0</v>
      </c>
      <c r="CG731" s="36">
        <v>407879</v>
      </c>
      <c r="CH731" s="36">
        <v>0</v>
      </c>
      <c r="CI731" s="36">
        <v>0</v>
      </c>
      <c r="CJ731" s="36">
        <v>0</v>
      </c>
      <c r="CK731" s="36">
        <v>0</v>
      </c>
      <c r="CL731" s="36">
        <v>407879</v>
      </c>
      <c r="CM731" s="36">
        <v>-2554608</v>
      </c>
      <c r="CN731" s="36">
        <v>0</v>
      </c>
      <c r="CO731" s="36">
        <v>0</v>
      </c>
      <c r="CP731" s="36">
        <v>0</v>
      </c>
      <c r="CQ731" s="36">
        <v>0</v>
      </c>
      <c r="CR731" s="36">
        <v>0</v>
      </c>
      <c r="CS731" s="36">
        <v>0</v>
      </c>
      <c r="CT731" s="36">
        <v>0</v>
      </c>
      <c r="CU731" s="36">
        <v>0</v>
      </c>
      <c r="CV731" s="36">
        <v>0</v>
      </c>
      <c r="CW731" s="36">
        <v>0</v>
      </c>
      <c r="CX731" s="36">
        <v>0</v>
      </c>
      <c r="CY731" s="36">
        <v>0</v>
      </c>
      <c r="CZ731" s="36">
        <v>0</v>
      </c>
      <c r="DA731" s="36">
        <v>0</v>
      </c>
      <c r="DB731" s="36">
        <v>0</v>
      </c>
      <c r="DC731" s="36">
        <v>0</v>
      </c>
      <c r="DD731" s="36">
        <v>0</v>
      </c>
      <c r="DE731" s="36">
        <v>-2554608</v>
      </c>
      <c r="DF731" s="36">
        <v>0</v>
      </c>
      <c r="DG731" s="36">
        <v>0</v>
      </c>
      <c r="DH731" s="36">
        <v>0</v>
      </c>
      <c r="DI731" s="36">
        <v>0</v>
      </c>
      <c r="DJ731" s="36">
        <v>0</v>
      </c>
      <c r="DK731" s="36">
        <v>0</v>
      </c>
      <c r="DL731" s="36">
        <v>0</v>
      </c>
      <c r="DM731" s="36">
        <v>0</v>
      </c>
      <c r="DN731" s="36">
        <v>0</v>
      </c>
      <c r="DO731" s="36">
        <v>0</v>
      </c>
      <c r="DP731" s="36">
        <v>0</v>
      </c>
      <c r="DQ731" s="36">
        <v>0</v>
      </c>
      <c r="DR731" s="36">
        <v>0</v>
      </c>
      <c r="DS731" s="36">
        <v>0</v>
      </c>
      <c r="DT731" s="36">
        <v>0</v>
      </c>
      <c r="DU731" s="36">
        <v>0</v>
      </c>
      <c r="DV731" s="36">
        <v>0</v>
      </c>
      <c r="DW731" s="36">
        <v>0</v>
      </c>
      <c r="DX731" s="36">
        <v>0</v>
      </c>
      <c r="DY731" s="36">
        <v>0</v>
      </c>
      <c r="DZ731" s="36">
        <v>0</v>
      </c>
      <c r="EA731" s="36">
        <v>0</v>
      </c>
      <c r="EB731" s="36">
        <v>0</v>
      </c>
      <c r="EC731" s="36">
        <v>0</v>
      </c>
      <c r="ED731" s="36">
        <v>0</v>
      </c>
      <c r="EE731" s="36">
        <v>0</v>
      </c>
      <c r="EF731" s="36">
        <v>0</v>
      </c>
      <c r="EG731" s="36">
        <v>0</v>
      </c>
      <c r="EH731" s="36">
        <v>0</v>
      </c>
      <c r="EI731" s="36">
        <v>0</v>
      </c>
      <c r="EJ731" s="36">
        <v>0</v>
      </c>
      <c r="EK731" s="36">
        <v>0</v>
      </c>
      <c r="EL731" s="36">
        <v>0</v>
      </c>
      <c r="EM731" s="36">
        <v>0</v>
      </c>
      <c r="EN731" s="36">
        <v>0</v>
      </c>
      <c r="EO731" s="36">
        <v>0</v>
      </c>
      <c r="EP731" s="36">
        <v>0</v>
      </c>
      <c r="EQ731" s="36">
        <v>0</v>
      </c>
      <c r="ER731" s="36">
        <v>0</v>
      </c>
      <c r="ES731" s="36">
        <v>0</v>
      </c>
      <c r="ET731" s="36">
        <v>0</v>
      </c>
      <c r="EU731" s="36">
        <v>0</v>
      </c>
      <c r="EV731" s="36">
        <v>0</v>
      </c>
      <c r="EW731" s="36">
        <v>0</v>
      </c>
      <c r="EX731" s="36">
        <v>0</v>
      </c>
      <c r="EY731" s="36">
        <v>0</v>
      </c>
      <c r="EZ731" s="36">
        <v>0</v>
      </c>
      <c r="FA731" s="36">
        <v>0</v>
      </c>
      <c r="FB731" s="36">
        <v>0</v>
      </c>
      <c r="FC731" s="36">
        <v>0</v>
      </c>
      <c r="FD731" s="36">
        <v>0</v>
      </c>
      <c r="FE731" s="36">
        <v>0</v>
      </c>
      <c r="FF731" s="36">
        <v>0</v>
      </c>
      <c r="FG731" s="36">
        <v>0</v>
      </c>
      <c r="FH731" s="36">
        <v>0</v>
      </c>
      <c r="FI731" s="36">
        <v>0</v>
      </c>
      <c r="FJ731" s="36">
        <v>0</v>
      </c>
      <c r="FK731" s="36">
        <v>0</v>
      </c>
      <c r="FL731" s="36">
        <v>0</v>
      </c>
      <c r="FM731" s="36">
        <v>0</v>
      </c>
      <c r="FN731" s="36">
        <v>0</v>
      </c>
      <c r="FO731" s="36">
        <v>0</v>
      </c>
      <c r="FP731" s="36">
        <v>0</v>
      </c>
      <c r="FQ731" s="36">
        <v>407879</v>
      </c>
      <c r="FR731" s="36">
        <v>0</v>
      </c>
      <c r="FS731" s="37"/>
      <c r="FT731" s="39">
        <f t="shared" si="349"/>
        <v>0</v>
      </c>
      <c r="FU731" s="39">
        <f t="shared" si="350"/>
        <v>1047</v>
      </c>
      <c r="FV731" s="39">
        <f t="shared" si="351"/>
        <v>0</v>
      </c>
      <c r="FW731" s="39">
        <f t="shared" si="352"/>
        <v>1612322</v>
      </c>
      <c r="FX731" s="39">
        <f t="shared" si="353"/>
        <v>0</v>
      </c>
      <c r="FY731" s="39">
        <f t="shared" si="354"/>
        <v>18914</v>
      </c>
      <c r="FZ731" s="39">
        <f t="shared" si="355"/>
        <v>0</v>
      </c>
      <c r="GA731" s="39">
        <f t="shared" si="356"/>
        <v>27185</v>
      </c>
      <c r="GB731" s="39">
        <f t="shared" si="357"/>
        <v>243434</v>
      </c>
      <c r="GC731" s="39">
        <f t="shared" si="358"/>
        <v>0</v>
      </c>
      <c r="GD731" s="39">
        <f t="shared" si="359"/>
        <v>0</v>
      </c>
      <c r="GE731" s="39">
        <f t="shared" si="360"/>
        <v>0</v>
      </c>
      <c r="GF731" s="39">
        <f t="shared" si="347"/>
        <v>0</v>
      </c>
      <c r="GG731" s="39"/>
      <c r="GH731" s="39">
        <f t="shared" si="361"/>
        <v>0</v>
      </c>
      <c r="GI731" s="39">
        <f t="shared" si="362"/>
        <v>0</v>
      </c>
      <c r="GJ731" s="39">
        <f t="shared" si="348"/>
        <v>1902902</v>
      </c>
      <c r="GK731" s="39"/>
      <c r="GL731" s="39">
        <f t="shared" si="363"/>
        <v>0</v>
      </c>
      <c r="GM731" s="39"/>
      <c r="GN731" s="39">
        <f t="shared" si="368"/>
        <v>0</v>
      </c>
      <c r="GO731" s="40">
        <f t="shared" si="364"/>
        <v>361551</v>
      </c>
      <c r="GP731" s="40">
        <f t="shared" si="365"/>
        <v>2264453</v>
      </c>
      <c r="GQ731" s="40">
        <f t="shared" si="366"/>
        <v>2264453</v>
      </c>
      <c r="GR731" s="39" t="str">
        <f>IFERROR(VLOOKUP(CONCATENATE(C731,R731,S731),'Clientes Afectados'!$L$4:$M$249,2,0),"NO")</f>
        <v>NO</v>
      </c>
      <c r="GS731" s="64">
        <f t="shared" si="367"/>
        <v>32</v>
      </c>
      <c r="GT731" s="39" t="e">
        <f>+IF(GS731&gt;#REF!,"SI","NO")</f>
        <v>#REF!</v>
      </c>
    </row>
    <row r="732" spans="1:202" x14ac:dyDescent="0.25">
      <c r="A732" s="35">
        <v>42522</v>
      </c>
      <c r="B732" s="36">
        <v>1594986</v>
      </c>
      <c r="C732" s="36">
        <v>1314153</v>
      </c>
      <c r="D732" s="36">
        <v>1314153</v>
      </c>
      <c r="E732" s="37" t="s">
        <v>271</v>
      </c>
      <c r="F732" s="37" t="s">
        <v>229</v>
      </c>
      <c r="G732" s="37" t="s">
        <v>272</v>
      </c>
      <c r="H732" s="85" t="s">
        <v>231</v>
      </c>
      <c r="I732" s="37" t="s">
        <v>232</v>
      </c>
      <c r="J732" s="37" t="s">
        <v>233</v>
      </c>
      <c r="K732" s="37" t="s">
        <v>234</v>
      </c>
      <c r="L732" s="37" t="s">
        <v>235</v>
      </c>
      <c r="M732" s="37" t="s">
        <v>245</v>
      </c>
      <c r="N732" s="37" t="s">
        <v>246</v>
      </c>
      <c r="O732" s="37" t="s">
        <v>246</v>
      </c>
      <c r="P732" s="37" t="s">
        <v>239</v>
      </c>
      <c r="Q732" s="37" t="s">
        <v>240</v>
      </c>
      <c r="R732" s="38">
        <v>42495</v>
      </c>
      <c r="S732" s="38">
        <v>42527</v>
      </c>
      <c r="T732" s="38">
        <v>42528</v>
      </c>
      <c r="U732" s="36">
        <v>177224504</v>
      </c>
      <c r="V732" s="36">
        <v>0</v>
      </c>
      <c r="W732" s="36">
        <v>0</v>
      </c>
      <c r="X732" s="36">
        <v>0</v>
      </c>
      <c r="Y732" s="36">
        <v>0</v>
      </c>
      <c r="Z732" s="36">
        <v>0</v>
      </c>
      <c r="AA732" s="36">
        <v>0</v>
      </c>
      <c r="AB732" s="36">
        <v>0</v>
      </c>
      <c r="AC732" s="36">
        <v>36562</v>
      </c>
      <c r="AD732" s="36">
        <v>0</v>
      </c>
      <c r="AE732" s="36">
        <v>0</v>
      </c>
      <c r="AF732" s="36">
        <v>0</v>
      </c>
      <c r="AG732" s="36">
        <v>0</v>
      </c>
      <c r="AH732" s="36">
        <v>0</v>
      </c>
      <c r="AI732" s="36">
        <v>1246</v>
      </c>
      <c r="AJ732" s="36">
        <v>0</v>
      </c>
      <c r="AK732" s="36">
        <v>2707561</v>
      </c>
      <c r="AL732" s="36">
        <v>0</v>
      </c>
      <c r="AM732" s="36">
        <v>0</v>
      </c>
      <c r="AN732" s="36">
        <v>0</v>
      </c>
      <c r="AO732" s="36">
        <v>0</v>
      </c>
      <c r="AP732" s="36">
        <v>0</v>
      </c>
      <c r="AQ732" s="36">
        <v>0</v>
      </c>
      <c r="AR732" s="36">
        <v>0</v>
      </c>
      <c r="AS732" s="36">
        <v>0</v>
      </c>
      <c r="AT732" s="36">
        <v>0</v>
      </c>
      <c r="AU732" s="36">
        <v>0</v>
      </c>
      <c r="AV732" s="36">
        <v>0</v>
      </c>
      <c r="AW732" s="36">
        <v>0</v>
      </c>
      <c r="AX732" s="36">
        <v>0</v>
      </c>
      <c r="AY732" s="36">
        <v>73944</v>
      </c>
      <c r="AZ732" s="36">
        <v>0</v>
      </c>
      <c r="BA732" s="36">
        <v>0</v>
      </c>
      <c r="BB732" s="36">
        <v>0</v>
      </c>
      <c r="BC732" s="36">
        <v>0</v>
      </c>
      <c r="BD732" s="36">
        <v>0</v>
      </c>
      <c r="BE732" s="36">
        <v>0</v>
      </c>
      <c r="BF732" s="36">
        <v>0</v>
      </c>
      <c r="BG732" s="36">
        <v>0</v>
      </c>
      <c r="BH732" s="36">
        <v>0</v>
      </c>
      <c r="BI732" s="36">
        <v>0</v>
      </c>
      <c r="BJ732" s="36">
        <v>0</v>
      </c>
      <c r="BK732" s="36">
        <v>0</v>
      </c>
      <c r="BL732" s="36">
        <v>0</v>
      </c>
      <c r="BM732" s="36">
        <v>0</v>
      </c>
      <c r="BN732" s="36">
        <v>0</v>
      </c>
      <c r="BO732" s="36">
        <v>0</v>
      </c>
      <c r="BP732" s="36">
        <v>0</v>
      </c>
      <c r="BQ732" s="36">
        <v>0</v>
      </c>
      <c r="BR732" s="36">
        <v>0</v>
      </c>
      <c r="BS732" s="36">
        <v>0</v>
      </c>
      <c r="BT732" s="36">
        <v>0</v>
      </c>
      <c r="BU732" s="36">
        <v>0</v>
      </c>
      <c r="BV732" s="36">
        <v>0</v>
      </c>
      <c r="BW732" s="36">
        <v>0</v>
      </c>
      <c r="BX732" s="36">
        <v>0</v>
      </c>
      <c r="BY732" s="36">
        <v>0</v>
      </c>
      <c r="BZ732" s="36">
        <v>348809</v>
      </c>
      <c r="CA732" s="36">
        <v>10938</v>
      </c>
      <c r="CB732" s="36">
        <v>0</v>
      </c>
      <c r="CC732" s="36">
        <v>0</v>
      </c>
      <c r="CD732" s="36">
        <v>2640754</v>
      </c>
      <c r="CE732" s="36">
        <v>3142497</v>
      </c>
      <c r="CF732" s="36">
        <v>0</v>
      </c>
      <c r="CG732" s="36">
        <v>501743</v>
      </c>
      <c r="CH732" s="36">
        <v>0</v>
      </c>
      <c r="CI732" s="36">
        <v>0</v>
      </c>
      <c r="CJ732" s="36">
        <v>0</v>
      </c>
      <c r="CK732" s="36">
        <v>0</v>
      </c>
      <c r="CL732" s="36">
        <v>501743</v>
      </c>
      <c r="CM732" s="36">
        <v>-3142497</v>
      </c>
      <c r="CN732" s="36">
        <v>0</v>
      </c>
      <c r="CO732" s="36">
        <v>0</v>
      </c>
      <c r="CP732" s="36">
        <v>0</v>
      </c>
      <c r="CQ732" s="36">
        <v>0</v>
      </c>
      <c r="CR732" s="36">
        <v>0</v>
      </c>
      <c r="CS732" s="36">
        <v>0</v>
      </c>
      <c r="CT732" s="36">
        <v>0</v>
      </c>
      <c r="CU732" s="36">
        <v>0</v>
      </c>
      <c r="CV732" s="36">
        <v>0</v>
      </c>
      <c r="CW732" s="36">
        <v>0</v>
      </c>
      <c r="CX732" s="36">
        <v>0</v>
      </c>
      <c r="CY732" s="36">
        <v>0</v>
      </c>
      <c r="CZ732" s="36">
        <v>0</v>
      </c>
      <c r="DA732" s="36">
        <v>0</v>
      </c>
      <c r="DB732" s="36">
        <v>0</v>
      </c>
      <c r="DC732" s="36">
        <v>0</v>
      </c>
      <c r="DD732" s="36">
        <v>0</v>
      </c>
      <c r="DE732" s="36">
        <v>-3142497</v>
      </c>
      <c r="DF732" s="36">
        <v>0</v>
      </c>
      <c r="DG732" s="36">
        <v>0</v>
      </c>
      <c r="DH732" s="36">
        <v>0</v>
      </c>
      <c r="DI732" s="36">
        <v>0</v>
      </c>
      <c r="DJ732" s="36">
        <v>0</v>
      </c>
      <c r="DK732" s="36">
        <v>0</v>
      </c>
      <c r="DL732" s="36">
        <v>0</v>
      </c>
      <c r="DM732" s="36">
        <v>0</v>
      </c>
      <c r="DN732" s="36">
        <v>0</v>
      </c>
      <c r="DO732" s="36">
        <v>0</v>
      </c>
      <c r="DP732" s="36">
        <v>0</v>
      </c>
      <c r="DQ732" s="36">
        <v>0</v>
      </c>
      <c r="DR732" s="36">
        <v>0</v>
      </c>
      <c r="DS732" s="36">
        <v>0</v>
      </c>
      <c r="DT732" s="36">
        <v>0</v>
      </c>
      <c r="DU732" s="36">
        <v>0</v>
      </c>
      <c r="DV732" s="36">
        <v>0</v>
      </c>
      <c r="DW732" s="36">
        <v>0</v>
      </c>
      <c r="DX732" s="36">
        <v>0</v>
      </c>
      <c r="DY732" s="36">
        <v>0</v>
      </c>
      <c r="DZ732" s="36">
        <v>0</v>
      </c>
      <c r="EA732" s="36">
        <v>0</v>
      </c>
      <c r="EB732" s="36">
        <v>0</v>
      </c>
      <c r="EC732" s="36">
        <v>0</v>
      </c>
      <c r="ED732" s="36">
        <v>0</v>
      </c>
      <c r="EE732" s="36">
        <v>0</v>
      </c>
      <c r="EF732" s="36">
        <v>0</v>
      </c>
      <c r="EG732" s="36">
        <v>0</v>
      </c>
      <c r="EH732" s="36">
        <v>0</v>
      </c>
      <c r="EI732" s="36">
        <v>0</v>
      </c>
      <c r="EJ732" s="36">
        <v>0</v>
      </c>
      <c r="EK732" s="36">
        <v>0</v>
      </c>
      <c r="EL732" s="36">
        <v>0</v>
      </c>
      <c r="EM732" s="36">
        <v>0</v>
      </c>
      <c r="EN732" s="36">
        <v>0</v>
      </c>
      <c r="EO732" s="36">
        <v>0</v>
      </c>
      <c r="EP732" s="36">
        <v>0</v>
      </c>
      <c r="EQ732" s="36">
        <v>0</v>
      </c>
      <c r="ER732" s="36">
        <v>0</v>
      </c>
      <c r="ES732" s="36">
        <v>0</v>
      </c>
      <c r="ET732" s="36">
        <v>0</v>
      </c>
      <c r="EU732" s="36">
        <v>0</v>
      </c>
      <c r="EV732" s="36">
        <v>0</v>
      </c>
      <c r="EW732" s="36">
        <v>0</v>
      </c>
      <c r="EX732" s="36">
        <v>0</v>
      </c>
      <c r="EY732" s="36">
        <v>0</v>
      </c>
      <c r="EZ732" s="36">
        <v>0</v>
      </c>
      <c r="FA732" s="36">
        <v>0</v>
      </c>
      <c r="FB732" s="36">
        <v>0</v>
      </c>
      <c r="FC732" s="36">
        <v>0</v>
      </c>
      <c r="FD732" s="36">
        <v>0</v>
      </c>
      <c r="FE732" s="36">
        <v>0</v>
      </c>
      <c r="FF732" s="36">
        <v>0</v>
      </c>
      <c r="FG732" s="36">
        <v>0</v>
      </c>
      <c r="FH732" s="36">
        <v>0</v>
      </c>
      <c r="FI732" s="36">
        <v>0</v>
      </c>
      <c r="FJ732" s="36">
        <v>0</v>
      </c>
      <c r="FK732" s="36">
        <v>0</v>
      </c>
      <c r="FL732" s="36">
        <v>0</v>
      </c>
      <c r="FM732" s="36">
        <v>0</v>
      </c>
      <c r="FN732" s="36">
        <v>0</v>
      </c>
      <c r="FO732" s="36">
        <v>0</v>
      </c>
      <c r="FP732" s="36">
        <v>0</v>
      </c>
      <c r="FQ732" s="36">
        <v>501743</v>
      </c>
      <c r="FR732" s="36">
        <v>0</v>
      </c>
      <c r="FS732" s="37"/>
      <c r="FT732" s="39">
        <f t="shared" si="349"/>
        <v>0</v>
      </c>
      <c r="FU732" s="39">
        <f t="shared" si="350"/>
        <v>1047</v>
      </c>
      <c r="FV732" s="39">
        <f t="shared" si="351"/>
        <v>0</v>
      </c>
      <c r="FW732" s="39">
        <f t="shared" si="352"/>
        <v>2275261</v>
      </c>
      <c r="FX732" s="39">
        <f t="shared" si="353"/>
        <v>0</v>
      </c>
      <c r="FY732" s="39">
        <f t="shared" si="354"/>
        <v>0</v>
      </c>
      <c r="FZ732" s="39">
        <f t="shared" si="355"/>
        <v>0</v>
      </c>
      <c r="GA732" s="39">
        <f t="shared" si="356"/>
        <v>62138</v>
      </c>
      <c r="GB732" s="39">
        <f t="shared" si="357"/>
        <v>0</v>
      </c>
      <c r="GC732" s="39">
        <f t="shared" si="358"/>
        <v>0</v>
      </c>
      <c r="GD732" s="39">
        <f t="shared" si="359"/>
        <v>0</v>
      </c>
      <c r="GE732" s="39">
        <f t="shared" si="360"/>
        <v>0</v>
      </c>
      <c r="GF732" s="39">
        <f t="shared" si="347"/>
        <v>0</v>
      </c>
      <c r="GG732" s="39"/>
      <c r="GH732" s="39">
        <f t="shared" si="361"/>
        <v>0</v>
      </c>
      <c r="GI732" s="39">
        <f t="shared" si="362"/>
        <v>0</v>
      </c>
      <c r="GJ732" s="39">
        <f t="shared" si="348"/>
        <v>2338446</v>
      </c>
      <c r="GK732" s="39"/>
      <c r="GL732" s="39">
        <f t="shared" si="363"/>
        <v>0</v>
      </c>
      <c r="GM732" s="39"/>
      <c r="GN732" s="39">
        <f t="shared" si="368"/>
        <v>0</v>
      </c>
      <c r="GO732" s="40">
        <f t="shared" si="364"/>
        <v>444305</v>
      </c>
      <c r="GP732" s="40">
        <f t="shared" si="365"/>
        <v>2782751</v>
      </c>
      <c r="GQ732" s="40">
        <f t="shared" si="366"/>
        <v>2782751</v>
      </c>
      <c r="GR732" s="39" t="str">
        <f>IFERROR(VLOOKUP(CONCATENATE(C732,R732,S732),'Clientes Afectados'!$L$4:$M$249,2,0),"NO")</f>
        <v>NO</v>
      </c>
      <c r="GS732" s="64">
        <f t="shared" si="367"/>
        <v>32</v>
      </c>
      <c r="GT732" s="39" t="e">
        <f>+IF(GS732&gt;#REF!,"SI","NO")</f>
        <v>#REF!</v>
      </c>
    </row>
    <row r="733" spans="1:202" x14ac:dyDescent="0.25">
      <c r="A733" s="35">
        <v>42522</v>
      </c>
      <c r="B733" s="36">
        <v>1594986</v>
      </c>
      <c r="C733" s="36">
        <v>1314156</v>
      </c>
      <c r="D733" s="36">
        <v>1314156</v>
      </c>
      <c r="E733" s="37" t="s">
        <v>273</v>
      </c>
      <c r="F733" s="37" t="s">
        <v>229</v>
      </c>
      <c r="G733" s="37" t="s">
        <v>274</v>
      </c>
      <c r="H733" s="85" t="s">
        <v>231</v>
      </c>
      <c r="I733" s="37" t="s">
        <v>372</v>
      </c>
      <c r="J733" s="37" t="s">
        <v>233</v>
      </c>
      <c r="K733" s="37" t="s">
        <v>234</v>
      </c>
      <c r="L733" s="37" t="s">
        <v>235</v>
      </c>
      <c r="M733" s="37" t="s">
        <v>245</v>
      </c>
      <c r="N733" s="37" t="s">
        <v>245</v>
      </c>
      <c r="O733" s="37" t="s">
        <v>245</v>
      </c>
      <c r="P733" s="37" t="s">
        <v>239</v>
      </c>
      <c r="Q733" s="37" t="s">
        <v>240</v>
      </c>
      <c r="R733" s="38">
        <v>42495</v>
      </c>
      <c r="S733" s="38">
        <v>42527</v>
      </c>
      <c r="T733" s="38">
        <v>42528</v>
      </c>
      <c r="U733" s="36">
        <v>177224504</v>
      </c>
      <c r="V733" s="36">
        <v>38846</v>
      </c>
      <c r="W733" s="36">
        <v>0</v>
      </c>
      <c r="X733" s="36">
        <v>13556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53</v>
      </c>
      <c r="AE733" s="36">
        <v>52</v>
      </c>
      <c r="AF733" s="36">
        <v>52</v>
      </c>
      <c r="AG733" s="36">
        <v>52</v>
      </c>
      <c r="AH733" s="36">
        <v>118526</v>
      </c>
      <c r="AI733" s="36">
        <v>1246</v>
      </c>
      <c r="AJ733" s="36">
        <v>0</v>
      </c>
      <c r="AK733" s="36">
        <v>2876699</v>
      </c>
      <c r="AL733" s="36">
        <v>0</v>
      </c>
      <c r="AM733" s="36">
        <v>0</v>
      </c>
      <c r="AN733" s="36">
        <v>0</v>
      </c>
      <c r="AO733" s="36">
        <v>0</v>
      </c>
      <c r="AP733" s="36">
        <v>0</v>
      </c>
      <c r="AQ733" s="36">
        <v>0</v>
      </c>
      <c r="AR733" s="36">
        <v>0</v>
      </c>
      <c r="AS733" s="36">
        <v>0</v>
      </c>
      <c r="AT733" s="36">
        <v>33746</v>
      </c>
      <c r="AU733" s="36">
        <v>0</v>
      </c>
      <c r="AV733" s="36">
        <v>0</v>
      </c>
      <c r="AW733" s="36">
        <v>0</v>
      </c>
      <c r="AX733" s="36">
        <v>0</v>
      </c>
      <c r="AY733" s="36">
        <v>32350</v>
      </c>
      <c r="AZ733" s="36">
        <v>301273</v>
      </c>
      <c r="BA733" s="36">
        <v>0</v>
      </c>
      <c r="BB733" s="36">
        <v>0</v>
      </c>
      <c r="BC733" s="36">
        <v>0</v>
      </c>
      <c r="BD733" s="36">
        <v>0</v>
      </c>
      <c r="BE733" s="36">
        <v>0</v>
      </c>
      <c r="BF733" s="36">
        <v>0</v>
      </c>
      <c r="BG733" s="36">
        <v>0</v>
      </c>
      <c r="BH733" s="36">
        <v>0</v>
      </c>
      <c r="BI733" s="36">
        <v>0</v>
      </c>
      <c r="BJ733" s="36">
        <v>0</v>
      </c>
      <c r="BK733" s="36">
        <v>0</v>
      </c>
      <c r="BL733" s="36">
        <v>0</v>
      </c>
      <c r="BM733" s="36">
        <v>0</v>
      </c>
      <c r="BN733" s="36">
        <v>0</v>
      </c>
      <c r="BO733" s="36">
        <v>0</v>
      </c>
      <c r="BP733" s="36">
        <v>0</v>
      </c>
      <c r="BQ733" s="36">
        <v>0</v>
      </c>
      <c r="BR733" s="36">
        <v>0</v>
      </c>
      <c r="BS733" s="36">
        <v>0</v>
      </c>
      <c r="BT733" s="36">
        <v>0</v>
      </c>
      <c r="BU733" s="36">
        <v>0</v>
      </c>
      <c r="BV733" s="36">
        <v>0</v>
      </c>
      <c r="BW733" s="36">
        <v>0</v>
      </c>
      <c r="BX733" s="36">
        <v>0</v>
      </c>
      <c r="BY733" s="36">
        <v>0</v>
      </c>
      <c r="BZ733" s="36">
        <v>256627</v>
      </c>
      <c r="CA733" s="36">
        <v>7749</v>
      </c>
      <c r="CB733" s="36">
        <v>0</v>
      </c>
      <c r="CC733" s="36">
        <v>0</v>
      </c>
      <c r="CD733" s="36">
        <v>3048921</v>
      </c>
      <c r="CE733" s="36">
        <v>3628217</v>
      </c>
      <c r="CF733" s="36">
        <v>0</v>
      </c>
      <c r="CG733" s="36">
        <v>579295</v>
      </c>
      <c r="CH733" s="36">
        <v>0</v>
      </c>
      <c r="CI733" s="36">
        <v>0</v>
      </c>
      <c r="CJ733" s="36">
        <v>0</v>
      </c>
      <c r="CK733" s="36">
        <v>0</v>
      </c>
      <c r="CL733" s="36">
        <v>579295</v>
      </c>
      <c r="CM733" s="36">
        <v>-3628217</v>
      </c>
      <c r="CN733" s="36">
        <v>0</v>
      </c>
      <c r="CO733" s="36">
        <v>0</v>
      </c>
      <c r="CP733" s="36">
        <v>0</v>
      </c>
      <c r="CQ733" s="36">
        <v>0</v>
      </c>
      <c r="CR733" s="36">
        <v>0</v>
      </c>
      <c r="CS733" s="36">
        <v>0</v>
      </c>
      <c r="CT733" s="36">
        <v>0</v>
      </c>
      <c r="CU733" s="36">
        <v>0</v>
      </c>
      <c r="CV733" s="36">
        <v>0</v>
      </c>
      <c r="CW733" s="36">
        <v>0</v>
      </c>
      <c r="CX733" s="36">
        <v>0</v>
      </c>
      <c r="CY733" s="36">
        <v>0</v>
      </c>
      <c r="CZ733" s="36">
        <v>0</v>
      </c>
      <c r="DA733" s="36">
        <v>0</v>
      </c>
      <c r="DB733" s="36">
        <v>0</v>
      </c>
      <c r="DC733" s="36">
        <v>0</v>
      </c>
      <c r="DD733" s="36">
        <v>0</v>
      </c>
      <c r="DE733" s="36">
        <v>-3628217</v>
      </c>
      <c r="DF733" s="36">
        <v>0</v>
      </c>
      <c r="DG733" s="36">
        <v>0</v>
      </c>
      <c r="DH733" s="36">
        <v>0</v>
      </c>
      <c r="DI733" s="36">
        <v>0</v>
      </c>
      <c r="DJ733" s="36">
        <v>0</v>
      </c>
      <c r="DK733" s="36">
        <v>0</v>
      </c>
      <c r="DL733" s="36">
        <v>0</v>
      </c>
      <c r="DM733" s="36">
        <v>0</v>
      </c>
      <c r="DN733" s="36">
        <v>0</v>
      </c>
      <c r="DO733" s="36">
        <v>0</v>
      </c>
      <c r="DP733" s="36">
        <v>0</v>
      </c>
      <c r="DQ733" s="36">
        <v>0</v>
      </c>
      <c r="DR733" s="36">
        <v>0</v>
      </c>
      <c r="DS733" s="36">
        <v>0</v>
      </c>
      <c r="DT733" s="36">
        <v>0</v>
      </c>
      <c r="DU733" s="36">
        <v>0</v>
      </c>
      <c r="DV733" s="36">
        <v>0</v>
      </c>
      <c r="DW733" s="36">
        <v>0</v>
      </c>
      <c r="DX733" s="36">
        <v>0</v>
      </c>
      <c r="DY733" s="36">
        <v>0</v>
      </c>
      <c r="DZ733" s="36">
        <v>0</v>
      </c>
      <c r="EA733" s="36">
        <v>0</v>
      </c>
      <c r="EB733" s="36">
        <v>0</v>
      </c>
      <c r="EC733" s="36">
        <v>0</v>
      </c>
      <c r="ED733" s="36">
        <v>0</v>
      </c>
      <c r="EE733" s="36">
        <v>0</v>
      </c>
      <c r="EF733" s="36">
        <v>0</v>
      </c>
      <c r="EG733" s="36">
        <v>0</v>
      </c>
      <c r="EH733" s="36">
        <v>0</v>
      </c>
      <c r="EI733" s="36">
        <v>0</v>
      </c>
      <c r="EJ733" s="36">
        <v>0</v>
      </c>
      <c r="EK733" s="36">
        <v>0</v>
      </c>
      <c r="EL733" s="36">
        <v>0</v>
      </c>
      <c r="EM733" s="36">
        <v>0</v>
      </c>
      <c r="EN733" s="36">
        <v>0</v>
      </c>
      <c r="EO733" s="36">
        <v>0</v>
      </c>
      <c r="EP733" s="36">
        <v>0</v>
      </c>
      <c r="EQ733" s="36">
        <v>0</v>
      </c>
      <c r="ER733" s="36">
        <v>0</v>
      </c>
      <c r="ES733" s="36">
        <v>0</v>
      </c>
      <c r="ET733" s="36">
        <v>0</v>
      </c>
      <c r="EU733" s="36">
        <v>0</v>
      </c>
      <c r="EV733" s="36">
        <v>0</v>
      </c>
      <c r="EW733" s="36">
        <v>0</v>
      </c>
      <c r="EX733" s="36">
        <v>0</v>
      </c>
      <c r="EY733" s="36">
        <v>0</v>
      </c>
      <c r="EZ733" s="36">
        <v>0</v>
      </c>
      <c r="FA733" s="36">
        <v>0</v>
      </c>
      <c r="FB733" s="36">
        <v>0</v>
      </c>
      <c r="FC733" s="36">
        <v>0</v>
      </c>
      <c r="FD733" s="36">
        <v>0</v>
      </c>
      <c r="FE733" s="36">
        <v>0</v>
      </c>
      <c r="FF733" s="36">
        <v>0</v>
      </c>
      <c r="FG733" s="36">
        <v>0</v>
      </c>
      <c r="FH733" s="36">
        <v>0</v>
      </c>
      <c r="FI733" s="36">
        <v>0</v>
      </c>
      <c r="FJ733" s="36">
        <v>0</v>
      </c>
      <c r="FK733" s="36">
        <v>0</v>
      </c>
      <c r="FL733" s="36">
        <v>0</v>
      </c>
      <c r="FM733" s="36">
        <v>0</v>
      </c>
      <c r="FN733" s="36">
        <v>0</v>
      </c>
      <c r="FO733" s="36">
        <v>0</v>
      </c>
      <c r="FP733" s="36">
        <v>0</v>
      </c>
      <c r="FQ733" s="36">
        <v>579295</v>
      </c>
      <c r="FR733" s="36">
        <v>-1</v>
      </c>
      <c r="FS733" s="37"/>
      <c r="FT733" s="39">
        <f t="shared" si="349"/>
        <v>99602</v>
      </c>
      <c r="FU733" s="39">
        <f t="shared" si="350"/>
        <v>1047</v>
      </c>
      <c r="FV733" s="39">
        <f t="shared" si="351"/>
        <v>0</v>
      </c>
      <c r="FW733" s="39">
        <f t="shared" si="352"/>
        <v>2417394</v>
      </c>
      <c r="FX733" s="39">
        <f t="shared" si="353"/>
        <v>0</v>
      </c>
      <c r="FY733" s="39">
        <f t="shared" si="354"/>
        <v>28358</v>
      </c>
      <c r="FZ733" s="39">
        <f t="shared" si="355"/>
        <v>0</v>
      </c>
      <c r="GA733" s="39">
        <f t="shared" si="356"/>
        <v>27185</v>
      </c>
      <c r="GB733" s="39">
        <f t="shared" si="357"/>
        <v>253171</v>
      </c>
      <c r="GC733" s="39">
        <f t="shared" si="358"/>
        <v>0</v>
      </c>
      <c r="GD733" s="39">
        <f t="shared" si="359"/>
        <v>0</v>
      </c>
      <c r="GE733" s="39">
        <f t="shared" si="360"/>
        <v>0</v>
      </c>
      <c r="GF733" s="39">
        <f t="shared" si="347"/>
        <v>0</v>
      </c>
      <c r="GG733" s="39"/>
      <c r="GH733" s="39">
        <f t="shared" si="361"/>
        <v>0</v>
      </c>
      <c r="GI733" s="39">
        <f t="shared" si="362"/>
        <v>0</v>
      </c>
      <c r="GJ733" s="39">
        <f t="shared" si="348"/>
        <v>2826757</v>
      </c>
      <c r="GK733" s="39"/>
      <c r="GL733" s="39">
        <f t="shared" si="363"/>
        <v>0</v>
      </c>
      <c r="GM733" s="39"/>
      <c r="GN733" s="39">
        <f t="shared" si="368"/>
        <v>0</v>
      </c>
      <c r="GO733" s="40">
        <f t="shared" si="364"/>
        <v>537084</v>
      </c>
      <c r="GP733" s="40">
        <f t="shared" si="365"/>
        <v>3363841</v>
      </c>
      <c r="GQ733" s="40">
        <f t="shared" si="366"/>
        <v>3363841</v>
      </c>
      <c r="GR733" s="39" t="str">
        <f>IFERROR(VLOOKUP(CONCATENATE(C733,R733,S733),'Clientes Afectados'!$L$4:$M$249,2,0),"NO")</f>
        <v>NO</v>
      </c>
      <c r="GS733" s="64">
        <f t="shared" si="367"/>
        <v>32</v>
      </c>
      <c r="GT733" s="39" t="e">
        <f>+IF(GS733&gt;#REF!,"SI","NO")</f>
        <v>#REF!</v>
      </c>
    </row>
    <row r="734" spans="1:202" x14ac:dyDescent="0.25">
      <c r="A734" s="35">
        <v>42522</v>
      </c>
      <c r="B734" s="36">
        <v>1594986</v>
      </c>
      <c r="C734" s="36">
        <v>1386062</v>
      </c>
      <c r="D734" s="36">
        <v>1386062</v>
      </c>
      <c r="E734" s="37" t="s">
        <v>351</v>
      </c>
      <c r="F734" s="37" t="s">
        <v>229</v>
      </c>
      <c r="G734" s="37" t="s">
        <v>334</v>
      </c>
      <c r="H734" s="85" t="s">
        <v>231</v>
      </c>
      <c r="I734" s="37" t="s">
        <v>232</v>
      </c>
      <c r="J734" s="37" t="s">
        <v>233</v>
      </c>
      <c r="K734" s="37" t="s">
        <v>234</v>
      </c>
      <c r="L734" s="37" t="s">
        <v>235</v>
      </c>
      <c r="M734" s="37" t="s">
        <v>245</v>
      </c>
      <c r="N734" s="37" t="s">
        <v>246</v>
      </c>
      <c r="O734" s="37" t="s">
        <v>246</v>
      </c>
      <c r="P734" s="37" t="s">
        <v>239</v>
      </c>
      <c r="Q734" s="37" t="s">
        <v>240</v>
      </c>
      <c r="R734" s="38">
        <v>42495</v>
      </c>
      <c r="S734" s="38">
        <v>42527</v>
      </c>
      <c r="T734" s="38">
        <v>42528</v>
      </c>
      <c r="U734" s="36">
        <v>177224504</v>
      </c>
      <c r="V734" s="36">
        <v>104327</v>
      </c>
      <c r="W734" s="36">
        <v>0</v>
      </c>
      <c r="X734" s="36">
        <v>26050</v>
      </c>
      <c r="Y734" s="36">
        <v>0</v>
      </c>
      <c r="Z734" s="36">
        <v>0</v>
      </c>
      <c r="AA734" s="36">
        <v>0</v>
      </c>
      <c r="AB734" s="36">
        <v>0</v>
      </c>
      <c r="AC734" s="36">
        <v>0</v>
      </c>
      <c r="AD734" s="36">
        <v>197</v>
      </c>
      <c r="AE734" s="36">
        <v>359</v>
      </c>
      <c r="AF734" s="36">
        <v>190</v>
      </c>
      <c r="AG734" s="36">
        <v>190</v>
      </c>
      <c r="AH734" s="36">
        <v>0</v>
      </c>
      <c r="AI734" s="36">
        <v>1246</v>
      </c>
      <c r="AJ734" s="36">
        <v>0</v>
      </c>
      <c r="AK734" s="36">
        <v>7725825</v>
      </c>
      <c r="AL734" s="36">
        <v>0</v>
      </c>
      <c r="AM734" s="36">
        <v>0</v>
      </c>
      <c r="AN734" s="36">
        <v>0</v>
      </c>
      <c r="AO734" s="36">
        <v>0</v>
      </c>
      <c r="AP734" s="36">
        <v>0</v>
      </c>
      <c r="AQ734" s="36">
        <v>0</v>
      </c>
      <c r="AR734" s="36">
        <v>0</v>
      </c>
      <c r="AS734" s="36">
        <v>0</v>
      </c>
      <c r="AT734" s="36">
        <v>90629</v>
      </c>
      <c r="AU734" s="36">
        <v>0</v>
      </c>
      <c r="AV734" s="36">
        <v>0</v>
      </c>
      <c r="AW734" s="36">
        <v>0</v>
      </c>
      <c r="AX734" s="36">
        <v>0</v>
      </c>
      <c r="AY734" s="36">
        <v>221216</v>
      </c>
      <c r="AZ734" s="36">
        <v>1100807</v>
      </c>
      <c r="BA734" s="36">
        <v>0</v>
      </c>
      <c r="BB734" s="36">
        <v>0</v>
      </c>
      <c r="BC734" s="36">
        <v>0</v>
      </c>
      <c r="BD734" s="36">
        <v>0</v>
      </c>
      <c r="BE734" s="36">
        <v>0</v>
      </c>
      <c r="BF734" s="36">
        <v>0</v>
      </c>
      <c r="BG734" s="36">
        <v>0</v>
      </c>
      <c r="BH734" s="36">
        <v>0</v>
      </c>
      <c r="BI734" s="36">
        <v>0</v>
      </c>
      <c r="BJ734" s="36">
        <v>0</v>
      </c>
      <c r="BK734" s="36">
        <v>0</v>
      </c>
      <c r="BL734" s="36">
        <v>0</v>
      </c>
      <c r="BM734" s="36">
        <v>0</v>
      </c>
      <c r="BN734" s="36">
        <v>0</v>
      </c>
      <c r="BO734" s="36">
        <v>0</v>
      </c>
      <c r="BP734" s="36">
        <v>0</v>
      </c>
      <c r="BQ734" s="36">
        <v>0</v>
      </c>
      <c r="BR734" s="36">
        <v>0</v>
      </c>
      <c r="BS734" s="36">
        <v>0</v>
      </c>
      <c r="BT734" s="36">
        <v>0</v>
      </c>
      <c r="BU734" s="36">
        <v>0</v>
      </c>
      <c r="BV734" s="36">
        <v>0</v>
      </c>
      <c r="BW734" s="36">
        <v>0</v>
      </c>
      <c r="BX734" s="36">
        <v>0</v>
      </c>
      <c r="BY734" s="36">
        <v>0</v>
      </c>
      <c r="BZ734" s="36">
        <v>702286</v>
      </c>
      <c r="CA734" s="36">
        <v>21710</v>
      </c>
      <c r="CB734" s="36">
        <v>0</v>
      </c>
      <c r="CC734" s="36">
        <v>0</v>
      </c>
      <c r="CD734" s="36">
        <v>8288840</v>
      </c>
      <c r="CE734" s="36">
        <v>9863720</v>
      </c>
      <c r="CF734" s="36">
        <v>0</v>
      </c>
      <c r="CG734" s="36">
        <v>1574880</v>
      </c>
      <c r="CH734" s="36">
        <v>0</v>
      </c>
      <c r="CI734" s="36">
        <v>0</v>
      </c>
      <c r="CJ734" s="36">
        <v>0</v>
      </c>
      <c r="CK734" s="36">
        <v>0</v>
      </c>
      <c r="CL734" s="36">
        <v>1574880</v>
      </c>
      <c r="CM734" s="36">
        <v>-9863720</v>
      </c>
      <c r="CN734" s="36">
        <v>0</v>
      </c>
      <c r="CO734" s="36">
        <v>0</v>
      </c>
      <c r="CP734" s="36">
        <v>0</v>
      </c>
      <c r="CQ734" s="36">
        <v>0</v>
      </c>
      <c r="CR734" s="36">
        <v>0</v>
      </c>
      <c r="CS734" s="36">
        <v>0</v>
      </c>
      <c r="CT734" s="36">
        <v>0</v>
      </c>
      <c r="CU734" s="36">
        <v>0</v>
      </c>
      <c r="CV734" s="36">
        <v>0</v>
      </c>
      <c r="CW734" s="36">
        <v>0</v>
      </c>
      <c r="CX734" s="36">
        <v>0</v>
      </c>
      <c r="CY734" s="36">
        <v>0</v>
      </c>
      <c r="CZ734" s="36">
        <v>0</v>
      </c>
      <c r="DA734" s="36">
        <v>0</v>
      </c>
      <c r="DB734" s="36">
        <v>0</v>
      </c>
      <c r="DC734" s="36">
        <v>0</v>
      </c>
      <c r="DD734" s="36">
        <v>0</v>
      </c>
      <c r="DE734" s="36">
        <v>-9863720</v>
      </c>
      <c r="DF734" s="36">
        <v>0</v>
      </c>
      <c r="DG734" s="36">
        <v>0</v>
      </c>
      <c r="DH734" s="36">
        <v>0</v>
      </c>
      <c r="DI734" s="36">
        <v>0</v>
      </c>
      <c r="DJ734" s="36">
        <v>0</v>
      </c>
      <c r="DK734" s="36">
        <v>0</v>
      </c>
      <c r="DL734" s="36">
        <v>0</v>
      </c>
      <c r="DM734" s="36">
        <v>0</v>
      </c>
      <c r="DN734" s="36">
        <v>0</v>
      </c>
      <c r="DO734" s="36">
        <v>0</v>
      </c>
      <c r="DP734" s="36">
        <v>0</v>
      </c>
      <c r="DQ734" s="36">
        <v>0</v>
      </c>
      <c r="DR734" s="36">
        <v>0</v>
      </c>
      <c r="DS734" s="36">
        <v>0</v>
      </c>
      <c r="DT734" s="36">
        <v>0</v>
      </c>
      <c r="DU734" s="36">
        <v>0</v>
      </c>
      <c r="DV734" s="36">
        <v>0</v>
      </c>
      <c r="DW734" s="36">
        <v>0</v>
      </c>
      <c r="DX734" s="36">
        <v>0</v>
      </c>
      <c r="DY734" s="36">
        <v>0</v>
      </c>
      <c r="DZ734" s="36">
        <v>0</v>
      </c>
      <c r="EA734" s="36">
        <v>0</v>
      </c>
      <c r="EB734" s="36">
        <v>0</v>
      </c>
      <c r="EC734" s="36">
        <v>0</v>
      </c>
      <c r="ED734" s="36">
        <v>0</v>
      </c>
      <c r="EE734" s="36">
        <v>0</v>
      </c>
      <c r="EF734" s="36">
        <v>0</v>
      </c>
      <c r="EG734" s="36">
        <v>0</v>
      </c>
      <c r="EH734" s="36">
        <v>0</v>
      </c>
      <c r="EI734" s="36">
        <v>0</v>
      </c>
      <c r="EJ734" s="36">
        <v>0</v>
      </c>
      <c r="EK734" s="36">
        <v>0</v>
      </c>
      <c r="EL734" s="36">
        <v>0</v>
      </c>
      <c r="EM734" s="36">
        <v>0</v>
      </c>
      <c r="EN734" s="36">
        <v>0</v>
      </c>
      <c r="EO734" s="36">
        <v>0</v>
      </c>
      <c r="EP734" s="36">
        <v>0</v>
      </c>
      <c r="EQ734" s="36">
        <v>0</v>
      </c>
      <c r="ER734" s="36">
        <v>0</v>
      </c>
      <c r="ES734" s="36">
        <v>0</v>
      </c>
      <c r="ET734" s="36">
        <v>0</v>
      </c>
      <c r="EU734" s="36">
        <v>0</v>
      </c>
      <c r="EV734" s="36">
        <v>0</v>
      </c>
      <c r="EW734" s="36">
        <v>0</v>
      </c>
      <c r="EX734" s="36">
        <v>0</v>
      </c>
      <c r="EY734" s="36">
        <v>0</v>
      </c>
      <c r="EZ734" s="36">
        <v>0</v>
      </c>
      <c r="FA734" s="36">
        <v>0</v>
      </c>
      <c r="FB734" s="36">
        <v>0</v>
      </c>
      <c r="FC734" s="36">
        <v>0</v>
      </c>
      <c r="FD734" s="36">
        <v>0</v>
      </c>
      <c r="FE734" s="36">
        <v>0</v>
      </c>
      <c r="FF734" s="36">
        <v>0</v>
      </c>
      <c r="FG734" s="36">
        <v>0</v>
      </c>
      <c r="FH734" s="36">
        <v>0</v>
      </c>
      <c r="FI734" s="36">
        <v>0</v>
      </c>
      <c r="FJ734" s="36">
        <v>0</v>
      </c>
      <c r="FK734" s="36">
        <v>0</v>
      </c>
      <c r="FL734" s="36">
        <v>0</v>
      </c>
      <c r="FM734" s="36">
        <v>0</v>
      </c>
      <c r="FN734" s="36">
        <v>0</v>
      </c>
      <c r="FO734" s="36">
        <v>0</v>
      </c>
      <c r="FP734" s="36">
        <v>0</v>
      </c>
      <c r="FQ734" s="36">
        <v>1574880</v>
      </c>
      <c r="FR734" s="36">
        <v>0</v>
      </c>
      <c r="FS734" s="37"/>
      <c r="FT734" s="39">
        <f t="shared" si="349"/>
        <v>0</v>
      </c>
      <c r="FU734" s="39">
        <f t="shared" si="350"/>
        <v>1047</v>
      </c>
      <c r="FV734" s="39">
        <f t="shared" si="351"/>
        <v>0</v>
      </c>
      <c r="FW734" s="39">
        <f t="shared" si="352"/>
        <v>6492290</v>
      </c>
      <c r="FX734" s="39">
        <f t="shared" si="353"/>
        <v>0</v>
      </c>
      <c r="FY734" s="39">
        <f t="shared" si="354"/>
        <v>76159</v>
      </c>
      <c r="FZ734" s="39">
        <f t="shared" si="355"/>
        <v>0</v>
      </c>
      <c r="GA734" s="39">
        <f t="shared" si="356"/>
        <v>185896</v>
      </c>
      <c r="GB734" s="39">
        <f t="shared" si="357"/>
        <v>925048</v>
      </c>
      <c r="GC734" s="39">
        <f t="shared" si="358"/>
        <v>0</v>
      </c>
      <c r="GD734" s="39">
        <f t="shared" si="359"/>
        <v>0</v>
      </c>
      <c r="GE734" s="39">
        <f t="shared" si="360"/>
        <v>0</v>
      </c>
      <c r="GF734" s="39">
        <f t="shared" si="347"/>
        <v>0</v>
      </c>
      <c r="GG734" s="39"/>
      <c r="GH734" s="39">
        <f t="shared" si="361"/>
        <v>0</v>
      </c>
      <c r="GI734" s="39">
        <f t="shared" si="362"/>
        <v>0</v>
      </c>
      <c r="GJ734" s="39">
        <f t="shared" si="348"/>
        <v>7680440</v>
      </c>
      <c r="GK734" s="39"/>
      <c r="GL734" s="39">
        <f t="shared" si="363"/>
        <v>0</v>
      </c>
      <c r="GM734" s="39"/>
      <c r="GN734" s="39">
        <f t="shared" si="368"/>
        <v>0</v>
      </c>
      <c r="GO734" s="40">
        <f t="shared" si="364"/>
        <v>1459284</v>
      </c>
      <c r="GP734" s="40">
        <f t="shared" si="365"/>
        <v>9139724</v>
      </c>
      <c r="GQ734" s="40">
        <f t="shared" si="366"/>
        <v>9139724</v>
      </c>
      <c r="GR734" s="39" t="str">
        <f>IFERROR(VLOOKUP(CONCATENATE(C734,R734,S734),'Clientes Afectados'!$L$4:$M$249,2,0),"NO")</f>
        <v>NO</v>
      </c>
      <c r="GS734" s="64">
        <f t="shared" si="367"/>
        <v>32</v>
      </c>
      <c r="GT734" s="39" t="e">
        <f>+IF(GS734&gt;#REF!,"SI","NO")</f>
        <v>#REF!</v>
      </c>
    </row>
    <row r="735" spans="1:202" x14ac:dyDescent="0.25">
      <c r="A735" s="35">
        <v>42522</v>
      </c>
      <c r="B735" s="36">
        <v>1594986</v>
      </c>
      <c r="C735" s="36">
        <v>1459358</v>
      </c>
      <c r="D735" s="36">
        <v>1459358</v>
      </c>
      <c r="E735" s="37" t="s">
        <v>275</v>
      </c>
      <c r="F735" s="37" t="s">
        <v>229</v>
      </c>
      <c r="G735" s="37" t="s">
        <v>276</v>
      </c>
      <c r="H735" s="85" t="s">
        <v>231</v>
      </c>
      <c r="I735" s="37" t="s">
        <v>375</v>
      </c>
      <c r="J735" s="37" t="s">
        <v>233</v>
      </c>
      <c r="K735" s="37" t="s">
        <v>234</v>
      </c>
      <c r="L735" s="37" t="s">
        <v>235</v>
      </c>
      <c r="M735" s="37" t="s">
        <v>252</v>
      </c>
      <c r="N735" s="37" t="s">
        <v>253</v>
      </c>
      <c r="O735" s="37" t="s">
        <v>253</v>
      </c>
      <c r="P735" s="37" t="s">
        <v>239</v>
      </c>
      <c r="Q735" s="37" t="s">
        <v>240</v>
      </c>
      <c r="R735" s="38">
        <v>42495</v>
      </c>
      <c r="S735" s="38">
        <v>42527</v>
      </c>
      <c r="T735" s="38">
        <v>42528</v>
      </c>
      <c r="U735" s="36">
        <v>177224504</v>
      </c>
      <c r="V735" s="36">
        <v>22823</v>
      </c>
      <c r="W735" s="36">
        <v>0</v>
      </c>
      <c r="X735" s="36">
        <v>5907</v>
      </c>
      <c r="Y735" s="36">
        <v>0</v>
      </c>
      <c r="Z735" s="36">
        <v>0</v>
      </c>
      <c r="AA735" s="36">
        <v>0</v>
      </c>
      <c r="AB735" s="36">
        <v>0</v>
      </c>
      <c r="AC735" s="36">
        <v>0</v>
      </c>
      <c r="AD735" s="36">
        <v>86</v>
      </c>
      <c r="AE735" s="36">
        <v>110</v>
      </c>
      <c r="AF735" s="36">
        <v>76</v>
      </c>
      <c r="AG735" s="36">
        <v>76</v>
      </c>
      <c r="AH735" s="36">
        <v>0</v>
      </c>
      <c r="AI735" s="36">
        <v>1246</v>
      </c>
      <c r="AJ735" s="36">
        <v>0</v>
      </c>
      <c r="AK735" s="36">
        <v>1690133</v>
      </c>
      <c r="AL735" s="36">
        <v>0</v>
      </c>
      <c r="AM735" s="36">
        <v>0</v>
      </c>
      <c r="AN735" s="36">
        <v>0</v>
      </c>
      <c r="AO735" s="36">
        <v>0</v>
      </c>
      <c r="AP735" s="36">
        <v>0</v>
      </c>
      <c r="AQ735" s="36">
        <v>0</v>
      </c>
      <c r="AR735" s="36">
        <v>0</v>
      </c>
      <c r="AS735" s="36">
        <v>0</v>
      </c>
      <c r="AT735" s="36">
        <v>19827</v>
      </c>
      <c r="AU735" s="36">
        <v>0</v>
      </c>
      <c r="AV735" s="36">
        <v>0</v>
      </c>
      <c r="AW735" s="36">
        <v>0</v>
      </c>
      <c r="AX735" s="36">
        <v>0</v>
      </c>
      <c r="AY735" s="36">
        <v>67782</v>
      </c>
      <c r="AZ735" s="36">
        <v>440323</v>
      </c>
      <c r="BA735" s="36">
        <v>0</v>
      </c>
      <c r="BB735" s="36">
        <v>0</v>
      </c>
      <c r="BC735" s="36">
        <v>0</v>
      </c>
      <c r="BD735" s="36">
        <v>0</v>
      </c>
      <c r="BE735" s="36">
        <v>0</v>
      </c>
      <c r="BF735" s="36">
        <v>0</v>
      </c>
      <c r="BG735" s="36">
        <v>0</v>
      </c>
      <c r="BH735" s="36">
        <v>0</v>
      </c>
      <c r="BI735" s="36">
        <v>0</v>
      </c>
      <c r="BJ735" s="36">
        <v>0</v>
      </c>
      <c r="BK735" s="36">
        <v>0</v>
      </c>
      <c r="BL735" s="36">
        <v>0</v>
      </c>
      <c r="BM735" s="36">
        <v>0</v>
      </c>
      <c r="BN735" s="36">
        <v>0</v>
      </c>
      <c r="BO735" s="36">
        <v>0</v>
      </c>
      <c r="BP735" s="36">
        <v>0</v>
      </c>
      <c r="BQ735" s="36">
        <v>0</v>
      </c>
      <c r="BR735" s="36">
        <v>0</v>
      </c>
      <c r="BS735" s="36">
        <v>0</v>
      </c>
      <c r="BT735" s="36">
        <v>0</v>
      </c>
      <c r="BU735" s="36">
        <v>0</v>
      </c>
      <c r="BV735" s="36">
        <v>0</v>
      </c>
      <c r="BW735" s="36">
        <v>0</v>
      </c>
      <c r="BX735" s="36">
        <v>0</v>
      </c>
      <c r="BY735" s="36">
        <v>0</v>
      </c>
      <c r="BZ735" s="36">
        <v>353471</v>
      </c>
      <c r="CA735" s="36">
        <v>10070</v>
      </c>
      <c r="CB735" s="36">
        <v>0</v>
      </c>
      <c r="CC735" s="36">
        <v>0</v>
      </c>
      <c r="CD735" s="36">
        <v>2170463</v>
      </c>
      <c r="CE735" s="36">
        <v>2582852</v>
      </c>
      <c r="CF735" s="36">
        <v>0</v>
      </c>
      <c r="CG735" s="36">
        <v>412388</v>
      </c>
      <c r="CH735" s="36">
        <v>0</v>
      </c>
      <c r="CI735" s="36">
        <v>0</v>
      </c>
      <c r="CJ735" s="36">
        <v>0</v>
      </c>
      <c r="CK735" s="36">
        <v>0</v>
      </c>
      <c r="CL735" s="36">
        <v>412388</v>
      </c>
      <c r="CM735" s="36">
        <v>-2582852</v>
      </c>
      <c r="CN735" s="36">
        <v>0</v>
      </c>
      <c r="CO735" s="36">
        <v>0</v>
      </c>
      <c r="CP735" s="36">
        <v>0</v>
      </c>
      <c r="CQ735" s="36">
        <v>0</v>
      </c>
      <c r="CR735" s="36">
        <v>0</v>
      </c>
      <c r="CS735" s="36">
        <v>0</v>
      </c>
      <c r="CT735" s="36">
        <v>0</v>
      </c>
      <c r="CU735" s="36">
        <v>0</v>
      </c>
      <c r="CV735" s="36">
        <v>0</v>
      </c>
      <c r="CW735" s="36">
        <v>0</v>
      </c>
      <c r="CX735" s="36">
        <v>0</v>
      </c>
      <c r="CY735" s="36">
        <v>0</v>
      </c>
      <c r="CZ735" s="36">
        <v>0</v>
      </c>
      <c r="DA735" s="36">
        <v>0</v>
      </c>
      <c r="DB735" s="36">
        <v>0</v>
      </c>
      <c r="DC735" s="36">
        <v>0</v>
      </c>
      <c r="DD735" s="36">
        <v>0</v>
      </c>
      <c r="DE735" s="36">
        <v>-2582852</v>
      </c>
      <c r="DF735" s="36">
        <v>0</v>
      </c>
      <c r="DG735" s="36">
        <v>0</v>
      </c>
      <c r="DH735" s="36">
        <v>0</v>
      </c>
      <c r="DI735" s="36">
        <v>0</v>
      </c>
      <c r="DJ735" s="36">
        <v>0</v>
      </c>
      <c r="DK735" s="36">
        <v>0</v>
      </c>
      <c r="DL735" s="36">
        <v>0</v>
      </c>
      <c r="DM735" s="36">
        <v>0</v>
      </c>
      <c r="DN735" s="36">
        <v>0</v>
      </c>
      <c r="DO735" s="36">
        <v>0</v>
      </c>
      <c r="DP735" s="36">
        <v>0</v>
      </c>
      <c r="DQ735" s="36">
        <v>0</v>
      </c>
      <c r="DR735" s="36">
        <v>0</v>
      </c>
      <c r="DS735" s="36">
        <v>0</v>
      </c>
      <c r="DT735" s="36">
        <v>0</v>
      </c>
      <c r="DU735" s="36">
        <v>0</v>
      </c>
      <c r="DV735" s="36">
        <v>0</v>
      </c>
      <c r="DW735" s="36">
        <v>0</v>
      </c>
      <c r="DX735" s="36">
        <v>0</v>
      </c>
      <c r="DY735" s="36">
        <v>0</v>
      </c>
      <c r="DZ735" s="36">
        <v>0</v>
      </c>
      <c r="EA735" s="36">
        <v>0</v>
      </c>
      <c r="EB735" s="36">
        <v>0</v>
      </c>
      <c r="EC735" s="36">
        <v>0</v>
      </c>
      <c r="ED735" s="36">
        <v>0</v>
      </c>
      <c r="EE735" s="36">
        <v>0</v>
      </c>
      <c r="EF735" s="36">
        <v>0</v>
      </c>
      <c r="EG735" s="36">
        <v>0</v>
      </c>
      <c r="EH735" s="36">
        <v>0</v>
      </c>
      <c r="EI735" s="36">
        <v>0</v>
      </c>
      <c r="EJ735" s="36">
        <v>0</v>
      </c>
      <c r="EK735" s="36">
        <v>0</v>
      </c>
      <c r="EL735" s="36">
        <v>0</v>
      </c>
      <c r="EM735" s="36">
        <v>0</v>
      </c>
      <c r="EN735" s="36">
        <v>0</v>
      </c>
      <c r="EO735" s="36">
        <v>0</v>
      </c>
      <c r="EP735" s="36">
        <v>0</v>
      </c>
      <c r="EQ735" s="36">
        <v>0</v>
      </c>
      <c r="ER735" s="36">
        <v>0</v>
      </c>
      <c r="ES735" s="36">
        <v>0</v>
      </c>
      <c r="ET735" s="36">
        <v>0</v>
      </c>
      <c r="EU735" s="36">
        <v>0</v>
      </c>
      <c r="EV735" s="36">
        <v>0</v>
      </c>
      <c r="EW735" s="36">
        <v>0</v>
      </c>
      <c r="EX735" s="36">
        <v>0</v>
      </c>
      <c r="EY735" s="36">
        <v>0</v>
      </c>
      <c r="EZ735" s="36">
        <v>0</v>
      </c>
      <c r="FA735" s="36">
        <v>0</v>
      </c>
      <c r="FB735" s="36">
        <v>0</v>
      </c>
      <c r="FC735" s="36">
        <v>0</v>
      </c>
      <c r="FD735" s="36">
        <v>0</v>
      </c>
      <c r="FE735" s="36">
        <v>0</v>
      </c>
      <c r="FF735" s="36">
        <v>0</v>
      </c>
      <c r="FG735" s="36">
        <v>0</v>
      </c>
      <c r="FH735" s="36">
        <v>0</v>
      </c>
      <c r="FI735" s="36">
        <v>0</v>
      </c>
      <c r="FJ735" s="36">
        <v>0</v>
      </c>
      <c r="FK735" s="36">
        <v>0</v>
      </c>
      <c r="FL735" s="36">
        <v>0</v>
      </c>
      <c r="FM735" s="36">
        <v>0</v>
      </c>
      <c r="FN735" s="36">
        <v>0</v>
      </c>
      <c r="FO735" s="36">
        <v>0</v>
      </c>
      <c r="FP735" s="36">
        <v>0</v>
      </c>
      <c r="FQ735" s="36">
        <v>412388</v>
      </c>
      <c r="FR735" s="36">
        <v>-1</v>
      </c>
      <c r="FS735" s="37"/>
      <c r="FT735" s="39">
        <f t="shared" si="349"/>
        <v>0</v>
      </c>
      <c r="FU735" s="39">
        <f t="shared" si="350"/>
        <v>1047</v>
      </c>
      <c r="FV735" s="39">
        <f t="shared" si="351"/>
        <v>0</v>
      </c>
      <c r="FW735" s="39">
        <f t="shared" si="352"/>
        <v>1420280</v>
      </c>
      <c r="FX735" s="39">
        <f t="shared" si="353"/>
        <v>0</v>
      </c>
      <c r="FY735" s="39">
        <f t="shared" si="354"/>
        <v>16661</v>
      </c>
      <c r="FZ735" s="39">
        <f t="shared" si="355"/>
        <v>0</v>
      </c>
      <c r="GA735" s="39">
        <f t="shared" si="356"/>
        <v>56960</v>
      </c>
      <c r="GB735" s="39">
        <f t="shared" si="357"/>
        <v>370019</v>
      </c>
      <c r="GC735" s="39">
        <f t="shared" si="358"/>
        <v>0</v>
      </c>
      <c r="GD735" s="39">
        <f t="shared" si="359"/>
        <v>0</v>
      </c>
      <c r="GE735" s="39">
        <f t="shared" si="360"/>
        <v>0</v>
      </c>
      <c r="GF735" s="39">
        <f t="shared" si="347"/>
        <v>0</v>
      </c>
      <c r="GG735" s="39"/>
      <c r="GH735" s="39">
        <f t="shared" si="361"/>
        <v>0</v>
      </c>
      <c r="GI735" s="39">
        <f t="shared" si="362"/>
        <v>0</v>
      </c>
      <c r="GJ735" s="39">
        <f t="shared" si="348"/>
        <v>1864967</v>
      </c>
      <c r="GK735" s="39"/>
      <c r="GL735" s="39">
        <f t="shared" si="363"/>
        <v>0</v>
      </c>
      <c r="GM735" s="39"/>
      <c r="GN735" s="39">
        <f t="shared" si="368"/>
        <v>0</v>
      </c>
      <c r="GO735" s="40">
        <f t="shared" si="364"/>
        <v>354344</v>
      </c>
      <c r="GP735" s="40">
        <f t="shared" si="365"/>
        <v>2219311</v>
      </c>
      <c r="GQ735" s="40">
        <f t="shared" si="366"/>
        <v>2219311</v>
      </c>
      <c r="GR735" s="39" t="str">
        <f>IFERROR(VLOOKUP(CONCATENATE(C735,R735,S735),'Clientes Afectados'!$L$4:$M$249,2,0),"NO")</f>
        <v>NO</v>
      </c>
      <c r="GS735" s="64">
        <f t="shared" si="367"/>
        <v>32</v>
      </c>
      <c r="GT735" s="39" t="e">
        <f>+IF(GS735&gt;#REF!,"SI","NO")</f>
        <v>#REF!</v>
      </c>
    </row>
    <row r="736" spans="1:202" x14ac:dyDescent="0.25">
      <c r="A736" s="35">
        <v>42522</v>
      </c>
      <c r="B736" s="36">
        <v>1594986</v>
      </c>
      <c r="C736" s="36">
        <v>1486848</v>
      </c>
      <c r="D736" s="36">
        <v>1486848</v>
      </c>
      <c r="E736" s="37" t="s">
        <v>352</v>
      </c>
      <c r="F736" s="37" t="s">
        <v>229</v>
      </c>
      <c r="G736" s="37" t="s">
        <v>336</v>
      </c>
      <c r="H736" s="85" t="s">
        <v>231</v>
      </c>
      <c r="I736" s="37" t="s">
        <v>286</v>
      </c>
      <c r="J736" s="37" t="s">
        <v>337</v>
      </c>
      <c r="K736" s="37" t="s">
        <v>234</v>
      </c>
      <c r="L736" s="37" t="s">
        <v>235</v>
      </c>
      <c r="M736" s="37" t="s">
        <v>338</v>
      </c>
      <c r="N736" s="37" t="s">
        <v>339</v>
      </c>
      <c r="O736" s="37" t="s">
        <v>339</v>
      </c>
      <c r="P736" s="37" t="s">
        <v>239</v>
      </c>
      <c r="Q736" s="37" t="s">
        <v>240</v>
      </c>
      <c r="R736" s="38">
        <v>42495</v>
      </c>
      <c r="S736" s="38">
        <v>42527</v>
      </c>
      <c r="T736" s="38">
        <v>42528</v>
      </c>
      <c r="U736" s="36">
        <v>177224504</v>
      </c>
      <c r="V736" s="36">
        <v>144090</v>
      </c>
      <c r="W736" s="36">
        <v>0</v>
      </c>
      <c r="X736" s="36">
        <v>13970</v>
      </c>
      <c r="Y736" s="36">
        <v>0</v>
      </c>
      <c r="Z736" s="36">
        <v>0</v>
      </c>
      <c r="AA736" s="36">
        <v>0</v>
      </c>
      <c r="AB736" s="36">
        <v>0</v>
      </c>
      <c r="AC736" s="36">
        <v>0</v>
      </c>
      <c r="AD736" s="36">
        <v>366</v>
      </c>
      <c r="AE736" s="36">
        <v>555</v>
      </c>
      <c r="AF736" s="36">
        <v>285</v>
      </c>
      <c r="AG736" s="36">
        <v>285</v>
      </c>
      <c r="AH736" s="36">
        <v>0</v>
      </c>
      <c r="AI736" s="36">
        <v>1246</v>
      </c>
      <c r="AJ736" s="36">
        <v>0</v>
      </c>
      <c r="AK736" s="36">
        <v>10670432</v>
      </c>
      <c r="AL736" s="36">
        <v>0</v>
      </c>
      <c r="AM736" s="36">
        <v>0</v>
      </c>
      <c r="AN736" s="36">
        <v>0</v>
      </c>
      <c r="AO736" s="36">
        <v>0</v>
      </c>
      <c r="AP736" s="36">
        <v>0</v>
      </c>
      <c r="AQ736" s="36">
        <v>0</v>
      </c>
      <c r="AR736" s="36">
        <v>0</v>
      </c>
      <c r="AS736" s="36">
        <v>0</v>
      </c>
      <c r="AT736" s="36">
        <v>125171</v>
      </c>
      <c r="AU736" s="36">
        <v>0</v>
      </c>
      <c r="AV736" s="36">
        <v>0</v>
      </c>
      <c r="AW736" s="36">
        <v>0</v>
      </c>
      <c r="AX736" s="36">
        <v>0</v>
      </c>
      <c r="AY736" s="36">
        <v>581908</v>
      </c>
      <c r="AZ736" s="36">
        <v>1791707</v>
      </c>
      <c r="BA736" s="36">
        <v>0</v>
      </c>
      <c r="BB736" s="36">
        <v>0</v>
      </c>
      <c r="BC736" s="36">
        <v>0</v>
      </c>
      <c r="BD736" s="36">
        <v>0</v>
      </c>
      <c r="BE736" s="36">
        <v>0</v>
      </c>
      <c r="BF736" s="36">
        <v>0</v>
      </c>
      <c r="BG736" s="36">
        <v>0</v>
      </c>
      <c r="BH736" s="36">
        <v>0</v>
      </c>
      <c r="BI736" s="36">
        <v>0</v>
      </c>
      <c r="BJ736" s="36">
        <v>0</v>
      </c>
      <c r="BK736" s="36">
        <v>0</v>
      </c>
      <c r="BL736" s="36">
        <v>0</v>
      </c>
      <c r="BM736" s="36">
        <v>0</v>
      </c>
      <c r="BN736" s="36">
        <v>0</v>
      </c>
      <c r="BO736" s="36">
        <v>0</v>
      </c>
      <c r="BP736" s="36">
        <v>0</v>
      </c>
      <c r="BQ736" s="36">
        <v>0</v>
      </c>
      <c r="BR736" s="36">
        <v>0</v>
      </c>
      <c r="BS736" s="36">
        <v>0</v>
      </c>
      <c r="BT736" s="36">
        <v>0</v>
      </c>
      <c r="BU736" s="36">
        <v>0</v>
      </c>
      <c r="BV736" s="36">
        <v>0</v>
      </c>
      <c r="BW736" s="36">
        <v>0</v>
      </c>
      <c r="BX736" s="36">
        <v>0</v>
      </c>
      <c r="BY736" s="36">
        <v>0</v>
      </c>
      <c r="BZ736" s="36">
        <v>1939815</v>
      </c>
      <c r="CA736" s="36">
        <v>60708</v>
      </c>
      <c r="CB736" s="36">
        <v>0</v>
      </c>
      <c r="CC736" s="36">
        <v>0</v>
      </c>
      <c r="CD736" s="36">
        <v>12748729</v>
      </c>
      <c r="CE736" s="36">
        <v>15170987</v>
      </c>
      <c r="CF736" s="36">
        <v>0</v>
      </c>
      <c r="CG736" s="36">
        <v>2422259</v>
      </c>
      <c r="CH736" s="36">
        <v>0</v>
      </c>
      <c r="CI736" s="36">
        <v>0</v>
      </c>
      <c r="CJ736" s="36">
        <v>0</v>
      </c>
      <c r="CK736" s="36">
        <v>0</v>
      </c>
      <c r="CL736" s="36">
        <v>2422259</v>
      </c>
      <c r="CM736" s="36">
        <v>-15170987</v>
      </c>
      <c r="CN736" s="36">
        <v>0</v>
      </c>
      <c r="CO736" s="36">
        <v>0</v>
      </c>
      <c r="CP736" s="36">
        <v>0</v>
      </c>
      <c r="CQ736" s="36">
        <v>0</v>
      </c>
      <c r="CR736" s="36">
        <v>0</v>
      </c>
      <c r="CS736" s="36">
        <v>0</v>
      </c>
      <c r="CT736" s="36">
        <v>0</v>
      </c>
      <c r="CU736" s="36">
        <v>0</v>
      </c>
      <c r="CV736" s="36">
        <v>0</v>
      </c>
      <c r="CW736" s="36">
        <v>0</v>
      </c>
      <c r="CX736" s="36">
        <v>0</v>
      </c>
      <c r="CY736" s="36">
        <v>0</v>
      </c>
      <c r="CZ736" s="36">
        <v>0</v>
      </c>
      <c r="DA736" s="36">
        <v>0</v>
      </c>
      <c r="DB736" s="36">
        <v>0</v>
      </c>
      <c r="DC736" s="36">
        <v>0</v>
      </c>
      <c r="DD736" s="36">
        <v>0</v>
      </c>
      <c r="DE736" s="36">
        <v>-15170987</v>
      </c>
      <c r="DF736" s="36">
        <v>0</v>
      </c>
      <c r="DG736" s="36">
        <v>0</v>
      </c>
      <c r="DH736" s="36">
        <v>0</v>
      </c>
      <c r="DI736" s="36">
        <v>0</v>
      </c>
      <c r="DJ736" s="36">
        <v>0</v>
      </c>
      <c r="DK736" s="36">
        <v>0</v>
      </c>
      <c r="DL736" s="36">
        <v>0</v>
      </c>
      <c r="DM736" s="36">
        <v>0</v>
      </c>
      <c r="DN736" s="36">
        <v>0</v>
      </c>
      <c r="DO736" s="36">
        <v>0</v>
      </c>
      <c r="DP736" s="36">
        <v>0</v>
      </c>
      <c r="DQ736" s="36">
        <v>0</v>
      </c>
      <c r="DR736" s="36">
        <v>0</v>
      </c>
      <c r="DS736" s="36">
        <v>0</v>
      </c>
      <c r="DT736" s="36">
        <v>0</v>
      </c>
      <c r="DU736" s="36">
        <v>0</v>
      </c>
      <c r="DV736" s="36">
        <v>0</v>
      </c>
      <c r="DW736" s="36">
        <v>0</v>
      </c>
      <c r="DX736" s="36">
        <v>0</v>
      </c>
      <c r="DY736" s="36">
        <v>0</v>
      </c>
      <c r="DZ736" s="36">
        <v>0</v>
      </c>
      <c r="EA736" s="36">
        <v>0</v>
      </c>
      <c r="EB736" s="36">
        <v>0</v>
      </c>
      <c r="EC736" s="36">
        <v>0</v>
      </c>
      <c r="ED736" s="36">
        <v>0</v>
      </c>
      <c r="EE736" s="36">
        <v>0</v>
      </c>
      <c r="EF736" s="36">
        <v>0</v>
      </c>
      <c r="EG736" s="36">
        <v>0</v>
      </c>
      <c r="EH736" s="36">
        <v>0</v>
      </c>
      <c r="EI736" s="36">
        <v>0</v>
      </c>
      <c r="EJ736" s="36">
        <v>0</v>
      </c>
      <c r="EK736" s="36">
        <v>0</v>
      </c>
      <c r="EL736" s="36">
        <v>0</v>
      </c>
      <c r="EM736" s="36">
        <v>0</v>
      </c>
      <c r="EN736" s="36">
        <v>0</v>
      </c>
      <c r="EO736" s="36">
        <v>0</v>
      </c>
      <c r="EP736" s="36">
        <v>0</v>
      </c>
      <c r="EQ736" s="36">
        <v>0</v>
      </c>
      <c r="ER736" s="36">
        <v>0</v>
      </c>
      <c r="ES736" s="36">
        <v>0</v>
      </c>
      <c r="ET736" s="36">
        <v>0</v>
      </c>
      <c r="EU736" s="36">
        <v>0</v>
      </c>
      <c r="EV736" s="36">
        <v>0</v>
      </c>
      <c r="EW736" s="36">
        <v>0</v>
      </c>
      <c r="EX736" s="36">
        <v>0</v>
      </c>
      <c r="EY736" s="36">
        <v>0</v>
      </c>
      <c r="EZ736" s="36">
        <v>0</v>
      </c>
      <c r="FA736" s="36">
        <v>0</v>
      </c>
      <c r="FB736" s="36">
        <v>0</v>
      </c>
      <c r="FC736" s="36">
        <v>0</v>
      </c>
      <c r="FD736" s="36">
        <v>0</v>
      </c>
      <c r="FE736" s="36">
        <v>0</v>
      </c>
      <c r="FF736" s="36">
        <v>0</v>
      </c>
      <c r="FG736" s="36">
        <v>0</v>
      </c>
      <c r="FH736" s="36">
        <v>0</v>
      </c>
      <c r="FI736" s="36">
        <v>0</v>
      </c>
      <c r="FJ736" s="36">
        <v>0</v>
      </c>
      <c r="FK736" s="36">
        <v>0</v>
      </c>
      <c r="FL736" s="36">
        <v>0</v>
      </c>
      <c r="FM736" s="36">
        <v>0</v>
      </c>
      <c r="FN736" s="36">
        <v>0</v>
      </c>
      <c r="FO736" s="36">
        <v>0</v>
      </c>
      <c r="FP736" s="36">
        <v>0</v>
      </c>
      <c r="FQ736" s="36">
        <v>2422259</v>
      </c>
      <c r="FR736" s="36">
        <v>0</v>
      </c>
      <c r="FS736" s="37"/>
      <c r="FT736" s="39">
        <f t="shared" si="349"/>
        <v>0</v>
      </c>
      <c r="FU736" s="39">
        <f t="shared" si="350"/>
        <v>1047</v>
      </c>
      <c r="FV736" s="39">
        <f t="shared" si="351"/>
        <v>0</v>
      </c>
      <c r="FW736" s="39">
        <f t="shared" si="352"/>
        <v>8966750</v>
      </c>
      <c r="FX736" s="39">
        <f t="shared" si="353"/>
        <v>0</v>
      </c>
      <c r="FY736" s="39">
        <f t="shared" si="354"/>
        <v>105186</v>
      </c>
      <c r="FZ736" s="39">
        <f t="shared" si="355"/>
        <v>0</v>
      </c>
      <c r="GA736" s="39">
        <f t="shared" si="356"/>
        <v>488998</v>
      </c>
      <c r="GB736" s="39">
        <f t="shared" si="357"/>
        <v>1505636</v>
      </c>
      <c r="GC736" s="39">
        <f t="shared" si="358"/>
        <v>0</v>
      </c>
      <c r="GD736" s="39">
        <f t="shared" si="359"/>
        <v>0</v>
      </c>
      <c r="GE736" s="39">
        <f t="shared" si="360"/>
        <v>0</v>
      </c>
      <c r="GF736" s="39">
        <f t="shared" si="347"/>
        <v>0</v>
      </c>
      <c r="GG736" s="39"/>
      <c r="GH736" s="39">
        <f t="shared" si="361"/>
        <v>0</v>
      </c>
      <c r="GI736" s="39">
        <f t="shared" si="362"/>
        <v>0</v>
      </c>
      <c r="GJ736" s="39">
        <f t="shared" si="348"/>
        <v>11067617</v>
      </c>
      <c r="GK736" s="39"/>
      <c r="GL736" s="39">
        <f t="shared" si="363"/>
        <v>0</v>
      </c>
      <c r="GM736" s="39"/>
      <c r="GN736" s="39">
        <f t="shared" si="368"/>
        <v>0</v>
      </c>
      <c r="GO736" s="40">
        <f t="shared" si="364"/>
        <v>2102847</v>
      </c>
      <c r="GP736" s="40">
        <f t="shared" si="365"/>
        <v>13170464</v>
      </c>
      <c r="GQ736" s="40">
        <f t="shared" si="366"/>
        <v>13170464</v>
      </c>
      <c r="GR736" s="39" t="str">
        <f>IFERROR(VLOOKUP(CONCATENATE(C736,R736,S736),'Clientes Afectados'!$L$4:$M$249,2,0),"NO")</f>
        <v>NO</v>
      </c>
      <c r="GS736" s="64">
        <f t="shared" si="367"/>
        <v>32</v>
      </c>
      <c r="GT736" s="39" t="e">
        <f>+IF(GS736&gt;#REF!,"SI","NO")</f>
        <v>#REF!</v>
      </c>
    </row>
    <row r="737" spans="1:202" x14ac:dyDescent="0.25">
      <c r="A737" s="35">
        <v>42522</v>
      </c>
      <c r="B737" s="36">
        <v>1594986</v>
      </c>
      <c r="C737" s="36">
        <v>1493531</v>
      </c>
      <c r="D737" s="36">
        <v>1493531</v>
      </c>
      <c r="E737" s="37" t="s">
        <v>277</v>
      </c>
      <c r="F737" s="37" t="s">
        <v>258</v>
      </c>
      <c r="G737" s="37" t="s">
        <v>278</v>
      </c>
      <c r="H737" s="85" t="s">
        <v>231</v>
      </c>
      <c r="I737" s="37" t="s">
        <v>262</v>
      </c>
      <c r="J737" s="37" t="s">
        <v>233</v>
      </c>
      <c r="K737" s="37" t="s">
        <v>234</v>
      </c>
      <c r="L737" s="37" t="s">
        <v>235</v>
      </c>
      <c r="M737" s="37" t="s">
        <v>279</v>
      </c>
      <c r="N737" s="37" t="s">
        <v>280</v>
      </c>
      <c r="O737" s="37" t="s">
        <v>241</v>
      </c>
      <c r="P737" s="37" t="s">
        <v>281</v>
      </c>
      <c r="Q737" s="37" t="s">
        <v>240</v>
      </c>
      <c r="R737" s="38">
        <v>42495</v>
      </c>
      <c r="S737" s="38">
        <v>42527</v>
      </c>
      <c r="T737" s="38">
        <v>42528</v>
      </c>
      <c r="U737" s="36">
        <v>177224504</v>
      </c>
      <c r="V737" s="36">
        <v>7297</v>
      </c>
      <c r="W737" s="36">
        <v>0</v>
      </c>
      <c r="X737" s="36">
        <v>1</v>
      </c>
      <c r="Y737" s="36">
        <v>0</v>
      </c>
      <c r="Z737" s="36">
        <v>0</v>
      </c>
      <c r="AA737" s="36">
        <v>0</v>
      </c>
      <c r="AB737" s="36">
        <v>0</v>
      </c>
      <c r="AC737" s="36">
        <v>0</v>
      </c>
      <c r="AD737" s="36">
        <v>37</v>
      </c>
      <c r="AE737" s="36">
        <v>92</v>
      </c>
      <c r="AF737" s="36">
        <v>36</v>
      </c>
      <c r="AG737" s="36">
        <v>36</v>
      </c>
      <c r="AH737" s="36">
        <v>81096</v>
      </c>
      <c r="AI737" s="36">
        <v>1246</v>
      </c>
      <c r="AJ737" s="36">
        <v>0</v>
      </c>
      <c r="AK737" s="36">
        <v>540372</v>
      </c>
      <c r="AL737" s="36">
        <v>0</v>
      </c>
      <c r="AM737" s="36">
        <v>0</v>
      </c>
      <c r="AN737" s="36">
        <v>0</v>
      </c>
      <c r="AO737" s="36">
        <v>0</v>
      </c>
      <c r="AP737" s="36">
        <v>0</v>
      </c>
      <c r="AQ737" s="36">
        <v>0</v>
      </c>
      <c r="AR737" s="36">
        <v>0</v>
      </c>
      <c r="AS737" s="36">
        <v>0</v>
      </c>
      <c r="AT737" s="36">
        <v>6339</v>
      </c>
      <c r="AU737" s="36">
        <v>0</v>
      </c>
      <c r="AV737" s="36">
        <v>0</v>
      </c>
      <c r="AW737" s="36">
        <v>0</v>
      </c>
      <c r="AX737" s="36">
        <v>0</v>
      </c>
      <c r="AY737" s="36">
        <v>56999</v>
      </c>
      <c r="AZ737" s="36">
        <v>208574</v>
      </c>
      <c r="BA737" s="36">
        <v>0</v>
      </c>
      <c r="BB737" s="36">
        <v>0</v>
      </c>
      <c r="BC737" s="36">
        <v>0</v>
      </c>
      <c r="BD737" s="36">
        <v>0</v>
      </c>
      <c r="BE737" s="36">
        <v>0</v>
      </c>
      <c r="BF737" s="36">
        <v>0</v>
      </c>
      <c r="BG737" s="36">
        <v>0</v>
      </c>
      <c r="BH737" s="36">
        <v>0</v>
      </c>
      <c r="BI737" s="36">
        <v>0</v>
      </c>
      <c r="BJ737" s="36">
        <v>0</v>
      </c>
      <c r="BK737" s="36">
        <v>0</v>
      </c>
      <c r="BL737" s="36">
        <v>0</v>
      </c>
      <c r="BM737" s="36">
        <v>0</v>
      </c>
      <c r="BN737" s="36">
        <v>0</v>
      </c>
      <c r="BO737" s="36">
        <v>0</v>
      </c>
      <c r="BP737" s="36">
        <v>0</v>
      </c>
      <c r="BQ737" s="36">
        <v>0</v>
      </c>
      <c r="BR737" s="36">
        <v>0</v>
      </c>
      <c r="BS737" s="36">
        <v>0</v>
      </c>
      <c r="BT737" s="36">
        <v>0</v>
      </c>
      <c r="BU737" s="36">
        <v>0</v>
      </c>
      <c r="BV737" s="36">
        <v>0</v>
      </c>
      <c r="BW737" s="36">
        <v>0</v>
      </c>
      <c r="BX737" s="36">
        <v>0</v>
      </c>
      <c r="BY737" s="36">
        <v>0</v>
      </c>
      <c r="BZ737" s="36">
        <v>192290</v>
      </c>
      <c r="CA737" s="36">
        <v>6091</v>
      </c>
      <c r="CB737" s="36">
        <v>0</v>
      </c>
      <c r="CC737" s="36">
        <v>0</v>
      </c>
      <c r="CD737" s="36">
        <v>918493</v>
      </c>
      <c r="CE737" s="36">
        <v>1093007</v>
      </c>
      <c r="CF737" s="36">
        <v>0</v>
      </c>
      <c r="CG737" s="36">
        <v>174514</v>
      </c>
      <c r="CH737" s="36">
        <v>0</v>
      </c>
      <c r="CI737" s="36">
        <v>0</v>
      </c>
      <c r="CJ737" s="36">
        <v>0</v>
      </c>
      <c r="CK737" s="36">
        <v>0</v>
      </c>
      <c r="CL737" s="36">
        <v>174514</v>
      </c>
      <c r="CM737" s="36">
        <v>-1093007</v>
      </c>
      <c r="CN737" s="36">
        <v>0</v>
      </c>
      <c r="CO737" s="36">
        <v>0</v>
      </c>
      <c r="CP737" s="36">
        <v>0</v>
      </c>
      <c r="CQ737" s="36">
        <v>0</v>
      </c>
      <c r="CR737" s="36">
        <v>0</v>
      </c>
      <c r="CS737" s="36">
        <v>0</v>
      </c>
      <c r="CT737" s="36">
        <v>0</v>
      </c>
      <c r="CU737" s="36">
        <v>0</v>
      </c>
      <c r="CV737" s="36">
        <v>0</v>
      </c>
      <c r="CW737" s="36">
        <v>0</v>
      </c>
      <c r="CX737" s="36">
        <v>0</v>
      </c>
      <c r="CY737" s="36">
        <v>0</v>
      </c>
      <c r="CZ737" s="36">
        <v>0</v>
      </c>
      <c r="DA737" s="36">
        <v>0</v>
      </c>
      <c r="DB737" s="36">
        <v>0</v>
      </c>
      <c r="DC737" s="36">
        <v>0</v>
      </c>
      <c r="DD737" s="36">
        <v>0</v>
      </c>
      <c r="DE737" s="36">
        <v>-1093007</v>
      </c>
      <c r="DF737" s="36">
        <v>0</v>
      </c>
      <c r="DG737" s="36">
        <v>0</v>
      </c>
      <c r="DH737" s="36">
        <v>0</v>
      </c>
      <c r="DI737" s="36">
        <v>0</v>
      </c>
      <c r="DJ737" s="36">
        <v>0</v>
      </c>
      <c r="DK737" s="36">
        <v>0</v>
      </c>
      <c r="DL737" s="36">
        <v>0</v>
      </c>
      <c r="DM737" s="36">
        <v>0</v>
      </c>
      <c r="DN737" s="36">
        <v>0</v>
      </c>
      <c r="DO737" s="36">
        <v>0</v>
      </c>
      <c r="DP737" s="36">
        <v>0</v>
      </c>
      <c r="DQ737" s="36">
        <v>0</v>
      </c>
      <c r="DR737" s="36">
        <v>0</v>
      </c>
      <c r="DS737" s="36">
        <v>0</v>
      </c>
      <c r="DT737" s="36">
        <v>0</v>
      </c>
      <c r="DU737" s="36">
        <v>0</v>
      </c>
      <c r="DV737" s="36">
        <v>0</v>
      </c>
      <c r="DW737" s="36">
        <v>0</v>
      </c>
      <c r="DX737" s="36">
        <v>0</v>
      </c>
      <c r="DY737" s="36">
        <v>0</v>
      </c>
      <c r="DZ737" s="36">
        <v>0</v>
      </c>
      <c r="EA737" s="36">
        <v>0</v>
      </c>
      <c r="EB737" s="36">
        <v>0</v>
      </c>
      <c r="EC737" s="36">
        <v>0</v>
      </c>
      <c r="ED737" s="36">
        <v>0</v>
      </c>
      <c r="EE737" s="36">
        <v>0</v>
      </c>
      <c r="EF737" s="36">
        <v>0</v>
      </c>
      <c r="EG737" s="36">
        <v>0</v>
      </c>
      <c r="EH737" s="36">
        <v>0</v>
      </c>
      <c r="EI737" s="36">
        <v>0</v>
      </c>
      <c r="EJ737" s="36">
        <v>0</v>
      </c>
      <c r="EK737" s="36">
        <v>0</v>
      </c>
      <c r="EL737" s="36">
        <v>0</v>
      </c>
      <c r="EM737" s="36">
        <v>0</v>
      </c>
      <c r="EN737" s="36">
        <v>0</v>
      </c>
      <c r="EO737" s="36">
        <v>0</v>
      </c>
      <c r="EP737" s="36">
        <v>0</v>
      </c>
      <c r="EQ737" s="36">
        <v>0</v>
      </c>
      <c r="ER737" s="36">
        <v>0</v>
      </c>
      <c r="ES737" s="36">
        <v>0</v>
      </c>
      <c r="ET737" s="36">
        <v>0</v>
      </c>
      <c r="EU737" s="36">
        <v>0</v>
      </c>
      <c r="EV737" s="36">
        <v>0</v>
      </c>
      <c r="EW737" s="36">
        <v>0</v>
      </c>
      <c r="EX737" s="36">
        <v>0</v>
      </c>
      <c r="EY737" s="36">
        <v>0</v>
      </c>
      <c r="EZ737" s="36">
        <v>0</v>
      </c>
      <c r="FA737" s="36">
        <v>0</v>
      </c>
      <c r="FB737" s="36">
        <v>0</v>
      </c>
      <c r="FC737" s="36">
        <v>0</v>
      </c>
      <c r="FD737" s="36">
        <v>0</v>
      </c>
      <c r="FE737" s="36">
        <v>0</v>
      </c>
      <c r="FF737" s="36">
        <v>0</v>
      </c>
      <c r="FG737" s="36">
        <v>0</v>
      </c>
      <c r="FH737" s="36">
        <v>0</v>
      </c>
      <c r="FI737" s="36">
        <v>0</v>
      </c>
      <c r="FJ737" s="36">
        <v>0</v>
      </c>
      <c r="FK737" s="36">
        <v>0</v>
      </c>
      <c r="FL737" s="36">
        <v>0</v>
      </c>
      <c r="FM737" s="36">
        <v>0</v>
      </c>
      <c r="FN737" s="36">
        <v>0</v>
      </c>
      <c r="FO737" s="36">
        <v>0</v>
      </c>
      <c r="FP737" s="36">
        <v>0</v>
      </c>
      <c r="FQ737" s="36">
        <v>174514</v>
      </c>
      <c r="FR737" s="36">
        <v>0</v>
      </c>
      <c r="FS737" s="37"/>
      <c r="FT737" s="39">
        <f t="shared" si="349"/>
        <v>68148</v>
      </c>
      <c r="FU737" s="39">
        <f t="shared" si="350"/>
        <v>1047</v>
      </c>
      <c r="FV737" s="39">
        <f t="shared" si="351"/>
        <v>0</v>
      </c>
      <c r="FW737" s="39">
        <f t="shared" si="352"/>
        <v>454094</v>
      </c>
      <c r="FX737" s="39">
        <f t="shared" si="353"/>
        <v>0</v>
      </c>
      <c r="FY737" s="39">
        <f t="shared" si="354"/>
        <v>5327</v>
      </c>
      <c r="FZ737" s="39">
        <f t="shared" si="355"/>
        <v>0</v>
      </c>
      <c r="GA737" s="39">
        <f t="shared" si="356"/>
        <v>47898</v>
      </c>
      <c r="GB737" s="39">
        <f t="shared" si="357"/>
        <v>175272</v>
      </c>
      <c r="GC737" s="39">
        <f t="shared" si="358"/>
        <v>0</v>
      </c>
      <c r="GD737" s="39">
        <f t="shared" si="359"/>
        <v>0</v>
      </c>
      <c r="GE737" s="39">
        <f t="shared" si="360"/>
        <v>0</v>
      </c>
      <c r="GF737" s="39">
        <f t="shared" si="347"/>
        <v>0</v>
      </c>
      <c r="GG737" s="39"/>
      <c r="GH737" s="39">
        <f t="shared" si="361"/>
        <v>0</v>
      </c>
      <c r="GI737" s="39">
        <f t="shared" si="362"/>
        <v>0</v>
      </c>
      <c r="GJ737" s="39">
        <f t="shared" si="348"/>
        <v>751786</v>
      </c>
      <c r="GK737" s="39"/>
      <c r="GL737" s="39">
        <f t="shared" si="363"/>
        <v>0</v>
      </c>
      <c r="GM737" s="39"/>
      <c r="GN737" s="39">
        <f t="shared" si="368"/>
        <v>0</v>
      </c>
      <c r="GO737" s="40">
        <f t="shared" si="364"/>
        <v>142839</v>
      </c>
      <c r="GP737" s="40">
        <f t="shared" si="365"/>
        <v>894625</v>
      </c>
      <c r="GQ737" s="40">
        <f t="shared" si="366"/>
        <v>894625</v>
      </c>
      <c r="GR737" s="39" t="str">
        <f>IFERROR(VLOOKUP(CONCATENATE(C737,R737,S737),'Clientes Afectados'!$L$4:$M$249,2,0),"NO")</f>
        <v>NO</v>
      </c>
      <c r="GS737" s="64">
        <f t="shared" si="367"/>
        <v>32</v>
      </c>
      <c r="GT737" s="39" t="e">
        <f>+IF(GS737&gt;#REF!,"SI","NO")</f>
        <v>#REF!</v>
      </c>
    </row>
    <row r="738" spans="1:202" x14ac:dyDescent="0.25">
      <c r="A738" s="35">
        <v>42522</v>
      </c>
      <c r="B738" s="36">
        <v>1594986</v>
      </c>
      <c r="C738" s="36">
        <v>2510800</v>
      </c>
      <c r="D738" s="36">
        <v>2510800</v>
      </c>
      <c r="E738" s="37" t="s">
        <v>353</v>
      </c>
      <c r="F738" s="37" t="s">
        <v>305</v>
      </c>
      <c r="G738" s="37" t="s">
        <v>341</v>
      </c>
      <c r="H738" s="85" t="s">
        <v>231</v>
      </c>
      <c r="I738" s="37" t="s">
        <v>232</v>
      </c>
      <c r="J738" s="37" t="s">
        <v>233</v>
      </c>
      <c r="K738" s="37" t="s">
        <v>234</v>
      </c>
      <c r="L738" s="37" t="s">
        <v>235</v>
      </c>
      <c r="M738" s="37" t="s">
        <v>279</v>
      </c>
      <c r="N738" s="37" t="s">
        <v>330</v>
      </c>
      <c r="O738" s="37" t="s">
        <v>330</v>
      </c>
      <c r="P738" s="37" t="s">
        <v>239</v>
      </c>
      <c r="Q738" s="37" t="s">
        <v>240</v>
      </c>
      <c r="R738" s="38">
        <v>42495</v>
      </c>
      <c r="S738" s="38">
        <v>42527</v>
      </c>
      <c r="T738" s="38">
        <v>42528</v>
      </c>
      <c r="U738" s="36">
        <v>177224504</v>
      </c>
      <c r="V738" s="36">
        <v>44407</v>
      </c>
      <c r="W738" s="36">
        <v>0</v>
      </c>
      <c r="X738" s="36">
        <v>15525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163</v>
      </c>
      <c r="AE738" s="36">
        <v>215</v>
      </c>
      <c r="AF738" s="36">
        <v>120</v>
      </c>
      <c r="AG738" s="36">
        <v>120</v>
      </c>
      <c r="AH738" s="36">
        <v>0</v>
      </c>
      <c r="AI738" s="36">
        <v>1246</v>
      </c>
      <c r="AJ738" s="36">
        <v>0</v>
      </c>
      <c r="AK738" s="36">
        <v>3288513</v>
      </c>
      <c r="AL738" s="36">
        <v>0</v>
      </c>
      <c r="AM738" s="36">
        <v>0</v>
      </c>
      <c r="AN738" s="36">
        <v>0</v>
      </c>
      <c r="AO738" s="36">
        <v>0</v>
      </c>
      <c r="AP738" s="36">
        <v>0</v>
      </c>
      <c r="AQ738" s="36">
        <v>0</v>
      </c>
      <c r="AR738" s="36">
        <v>0</v>
      </c>
      <c r="AS738" s="36">
        <v>0</v>
      </c>
      <c r="AT738" s="36">
        <v>38576</v>
      </c>
      <c r="AU738" s="36">
        <v>0</v>
      </c>
      <c r="AV738" s="36">
        <v>0</v>
      </c>
      <c r="AW738" s="36">
        <v>0</v>
      </c>
      <c r="AX738" s="36">
        <v>0</v>
      </c>
      <c r="AY738" s="36">
        <v>132483</v>
      </c>
      <c r="AZ738" s="36">
        <v>695247</v>
      </c>
      <c r="BA738" s="36">
        <v>0</v>
      </c>
      <c r="BB738" s="36">
        <v>0</v>
      </c>
      <c r="BC738" s="36">
        <v>0</v>
      </c>
      <c r="BD738" s="36">
        <v>0</v>
      </c>
      <c r="BE738" s="36">
        <v>0</v>
      </c>
      <c r="BF738" s="36">
        <v>0</v>
      </c>
      <c r="BG738" s="36">
        <v>0</v>
      </c>
      <c r="BH738" s="36">
        <v>0</v>
      </c>
      <c r="BI738" s="36">
        <v>0</v>
      </c>
      <c r="BJ738" s="36">
        <v>0</v>
      </c>
      <c r="BK738" s="36">
        <v>0</v>
      </c>
      <c r="BL738" s="36">
        <v>0</v>
      </c>
      <c r="BM738" s="36">
        <v>0</v>
      </c>
      <c r="BN738" s="36">
        <v>0</v>
      </c>
      <c r="BO738" s="36">
        <v>0</v>
      </c>
      <c r="BP738" s="36">
        <v>0</v>
      </c>
      <c r="BQ738" s="36">
        <v>0</v>
      </c>
      <c r="BR738" s="36">
        <v>0</v>
      </c>
      <c r="BS738" s="36">
        <v>0</v>
      </c>
      <c r="BT738" s="36">
        <v>0</v>
      </c>
      <c r="BU738" s="36">
        <v>0</v>
      </c>
      <c r="BV738" s="36">
        <v>0</v>
      </c>
      <c r="BW738" s="36">
        <v>0</v>
      </c>
      <c r="BX738" s="36">
        <v>0</v>
      </c>
      <c r="BY738" s="36">
        <v>0</v>
      </c>
      <c r="BZ738" s="36">
        <v>627904</v>
      </c>
      <c r="CA738" s="36">
        <v>17798</v>
      </c>
      <c r="CB738" s="36">
        <v>0</v>
      </c>
      <c r="CC738" s="36">
        <v>0</v>
      </c>
      <c r="CD738" s="36">
        <v>4035097</v>
      </c>
      <c r="CE738" s="36">
        <v>4801766</v>
      </c>
      <c r="CF738" s="36">
        <v>0</v>
      </c>
      <c r="CG738" s="36">
        <v>766668</v>
      </c>
      <c r="CH738" s="36">
        <v>0</v>
      </c>
      <c r="CI738" s="36">
        <v>0</v>
      </c>
      <c r="CJ738" s="36">
        <v>0</v>
      </c>
      <c r="CK738" s="36">
        <v>0</v>
      </c>
      <c r="CL738" s="36">
        <v>766668</v>
      </c>
      <c r="CM738" s="36">
        <v>-4801766</v>
      </c>
      <c r="CN738" s="36">
        <v>0</v>
      </c>
      <c r="CO738" s="36">
        <v>0</v>
      </c>
      <c r="CP738" s="36">
        <v>0</v>
      </c>
      <c r="CQ738" s="36">
        <v>0</v>
      </c>
      <c r="CR738" s="36">
        <v>0</v>
      </c>
      <c r="CS738" s="36">
        <v>0</v>
      </c>
      <c r="CT738" s="36">
        <v>0</v>
      </c>
      <c r="CU738" s="36">
        <v>0</v>
      </c>
      <c r="CV738" s="36">
        <v>0</v>
      </c>
      <c r="CW738" s="36">
        <v>0</v>
      </c>
      <c r="CX738" s="36">
        <v>0</v>
      </c>
      <c r="CY738" s="36">
        <v>0</v>
      </c>
      <c r="CZ738" s="36">
        <v>0</v>
      </c>
      <c r="DA738" s="36">
        <v>0</v>
      </c>
      <c r="DB738" s="36">
        <v>0</v>
      </c>
      <c r="DC738" s="36">
        <v>0</v>
      </c>
      <c r="DD738" s="36">
        <v>0</v>
      </c>
      <c r="DE738" s="36">
        <v>-4801766</v>
      </c>
      <c r="DF738" s="36">
        <v>0</v>
      </c>
      <c r="DG738" s="36">
        <v>0</v>
      </c>
      <c r="DH738" s="36">
        <v>0</v>
      </c>
      <c r="DI738" s="36">
        <v>0</v>
      </c>
      <c r="DJ738" s="36">
        <v>0</v>
      </c>
      <c r="DK738" s="36">
        <v>0</v>
      </c>
      <c r="DL738" s="36">
        <v>0</v>
      </c>
      <c r="DM738" s="36">
        <v>0</v>
      </c>
      <c r="DN738" s="36">
        <v>0</v>
      </c>
      <c r="DO738" s="36">
        <v>0</v>
      </c>
      <c r="DP738" s="36">
        <v>0</v>
      </c>
      <c r="DQ738" s="36">
        <v>0</v>
      </c>
      <c r="DR738" s="36">
        <v>0</v>
      </c>
      <c r="DS738" s="36">
        <v>0</v>
      </c>
      <c r="DT738" s="36">
        <v>0</v>
      </c>
      <c r="DU738" s="36">
        <v>0</v>
      </c>
      <c r="DV738" s="36">
        <v>0</v>
      </c>
      <c r="DW738" s="36">
        <v>0</v>
      </c>
      <c r="DX738" s="36">
        <v>0</v>
      </c>
      <c r="DY738" s="36">
        <v>0</v>
      </c>
      <c r="DZ738" s="36">
        <v>0</v>
      </c>
      <c r="EA738" s="36">
        <v>0</v>
      </c>
      <c r="EB738" s="36">
        <v>0</v>
      </c>
      <c r="EC738" s="36">
        <v>0</v>
      </c>
      <c r="ED738" s="36">
        <v>0</v>
      </c>
      <c r="EE738" s="36">
        <v>0</v>
      </c>
      <c r="EF738" s="36">
        <v>0</v>
      </c>
      <c r="EG738" s="36">
        <v>0</v>
      </c>
      <c r="EH738" s="36">
        <v>0</v>
      </c>
      <c r="EI738" s="36">
        <v>0</v>
      </c>
      <c r="EJ738" s="36">
        <v>0</v>
      </c>
      <c r="EK738" s="36">
        <v>0</v>
      </c>
      <c r="EL738" s="36">
        <v>0</v>
      </c>
      <c r="EM738" s="36">
        <v>0</v>
      </c>
      <c r="EN738" s="36">
        <v>0</v>
      </c>
      <c r="EO738" s="36">
        <v>0</v>
      </c>
      <c r="EP738" s="36">
        <v>0</v>
      </c>
      <c r="EQ738" s="36">
        <v>0</v>
      </c>
      <c r="ER738" s="36">
        <v>0</v>
      </c>
      <c r="ES738" s="36">
        <v>0</v>
      </c>
      <c r="ET738" s="36">
        <v>0</v>
      </c>
      <c r="EU738" s="36">
        <v>0</v>
      </c>
      <c r="EV738" s="36">
        <v>0</v>
      </c>
      <c r="EW738" s="36">
        <v>0</v>
      </c>
      <c r="EX738" s="36">
        <v>0</v>
      </c>
      <c r="EY738" s="36">
        <v>0</v>
      </c>
      <c r="EZ738" s="36">
        <v>0</v>
      </c>
      <c r="FA738" s="36">
        <v>0</v>
      </c>
      <c r="FB738" s="36">
        <v>0</v>
      </c>
      <c r="FC738" s="36">
        <v>0</v>
      </c>
      <c r="FD738" s="36">
        <v>0</v>
      </c>
      <c r="FE738" s="36">
        <v>0</v>
      </c>
      <c r="FF738" s="36">
        <v>0</v>
      </c>
      <c r="FG738" s="36">
        <v>0</v>
      </c>
      <c r="FH738" s="36">
        <v>0</v>
      </c>
      <c r="FI738" s="36">
        <v>0</v>
      </c>
      <c r="FJ738" s="36">
        <v>0</v>
      </c>
      <c r="FK738" s="36">
        <v>0</v>
      </c>
      <c r="FL738" s="36">
        <v>0</v>
      </c>
      <c r="FM738" s="36">
        <v>0</v>
      </c>
      <c r="FN738" s="36">
        <v>0</v>
      </c>
      <c r="FO738" s="36">
        <v>0</v>
      </c>
      <c r="FP738" s="36">
        <v>0</v>
      </c>
      <c r="FQ738" s="36">
        <v>766668</v>
      </c>
      <c r="FR738" s="36">
        <v>0</v>
      </c>
      <c r="FS738" s="37"/>
      <c r="FT738" s="39">
        <f t="shared" si="349"/>
        <v>0</v>
      </c>
      <c r="FU738" s="39">
        <f t="shared" si="350"/>
        <v>1047</v>
      </c>
      <c r="FV738" s="39">
        <f t="shared" si="351"/>
        <v>0</v>
      </c>
      <c r="FW738" s="39">
        <f t="shared" si="352"/>
        <v>2763456</v>
      </c>
      <c r="FX738" s="39">
        <f t="shared" si="353"/>
        <v>0</v>
      </c>
      <c r="FY738" s="39">
        <f t="shared" si="354"/>
        <v>32417</v>
      </c>
      <c r="FZ738" s="39">
        <f t="shared" si="355"/>
        <v>0</v>
      </c>
      <c r="GA738" s="39">
        <f t="shared" si="356"/>
        <v>111330</v>
      </c>
      <c r="GB738" s="39">
        <f t="shared" si="357"/>
        <v>584241</v>
      </c>
      <c r="GC738" s="39">
        <f t="shared" si="358"/>
        <v>0</v>
      </c>
      <c r="GD738" s="39">
        <f t="shared" si="359"/>
        <v>0</v>
      </c>
      <c r="GE738" s="39">
        <f t="shared" si="360"/>
        <v>0</v>
      </c>
      <c r="GF738" s="39">
        <f t="shared" si="347"/>
        <v>0</v>
      </c>
      <c r="GG738" s="39"/>
      <c r="GH738" s="39">
        <f t="shared" si="361"/>
        <v>0</v>
      </c>
      <c r="GI738" s="39">
        <f t="shared" si="362"/>
        <v>0</v>
      </c>
      <c r="GJ738" s="39">
        <f t="shared" si="348"/>
        <v>3492491</v>
      </c>
      <c r="GK738" s="39"/>
      <c r="GL738" s="39">
        <f t="shared" si="363"/>
        <v>0</v>
      </c>
      <c r="GM738" s="39"/>
      <c r="GN738" s="39">
        <f t="shared" si="368"/>
        <v>0</v>
      </c>
      <c r="GO738" s="40">
        <f t="shared" si="364"/>
        <v>663573</v>
      </c>
      <c r="GP738" s="40">
        <f t="shared" si="365"/>
        <v>4156064</v>
      </c>
      <c r="GQ738" s="40">
        <f t="shared" si="366"/>
        <v>4156064</v>
      </c>
      <c r="GR738" s="39" t="str">
        <f>IFERROR(VLOOKUP(CONCATENATE(C738,R738,S738),'Clientes Afectados'!$L$4:$M$249,2,0),"NO")</f>
        <v>NO</v>
      </c>
      <c r="GS738" s="64">
        <f t="shared" si="367"/>
        <v>32</v>
      </c>
      <c r="GT738" s="39" t="e">
        <f>+IF(GS738&gt;#REF!,"SI","NO")</f>
        <v>#REF!</v>
      </c>
    </row>
    <row r="739" spans="1:202" x14ac:dyDescent="0.25">
      <c r="A739" s="35">
        <v>42522</v>
      </c>
      <c r="B739" s="36">
        <v>1594986</v>
      </c>
      <c r="C739" s="36">
        <v>2797207</v>
      </c>
      <c r="D739" s="36">
        <v>2797207</v>
      </c>
      <c r="E739" s="37" t="s">
        <v>282</v>
      </c>
      <c r="F739" s="37" t="s">
        <v>305</v>
      </c>
      <c r="G739" s="37" t="s">
        <v>284</v>
      </c>
      <c r="H739" s="85" t="s">
        <v>285</v>
      </c>
      <c r="I739" s="37" t="s">
        <v>286</v>
      </c>
      <c r="J739" s="37" t="s">
        <v>233</v>
      </c>
      <c r="K739" s="37" t="s">
        <v>234</v>
      </c>
      <c r="L739" s="37" t="s">
        <v>235</v>
      </c>
      <c r="M739" s="37" t="s">
        <v>245</v>
      </c>
      <c r="N739" s="37" t="s">
        <v>246</v>
      </c>
      <c r="O739" s="37" t="s">
        <v>246</v>
      </c>
      <c r="P739" s="37" t="s">
        <v>281</v>
      </c>
      <c r="Q739" s="37" t="s">
        <v>240</v>
      </c>
      <c r="R739" s="38">
        <v>42495</v>
      </c>
      <c r="S739" s="38">
        <v>42527</v>
      </c>
      <c r="T739" s="38">
        <v>42528</v>
      </c>
      <c r="U739" s="36">
        <v>177224504</v>
      </c>
      <c r="V739" s="36">
        <v>29611</v>
      </c>
      <c r="W739" s="36">
        <v>0</v>
      </c>
      <c r="X739" s="36">
        <v>9002</v>
      </c>
      <c r="Y739" s="36">
        <v>0</v>
      </c>
      <c r="Z739" s="36">
        <v>0</v>
      </c>
      <c r="AA739" s="36">
        <v>0</v>
      </c>
      <c r="AB739" s="36">
        <v>0</v>
      </c>
      <c r="AC739" s="36">
        <v>0</v>
      </c>
      <c r="AD739" s="36">
        <v>42</v>
      </c>
      <c r="AE739" s="36">
        <v>45</v>
      </c>
      <c r="AF739" s="36">
        <v>41</v>
      </c>
      <c r="AG739" s="36">
        <v>41</v>
      </c>
      <c r="AH739" s="36">
        <v>0</v>
      </c>
      <c r="AI739" s="36">
        <v>1246</v>
      </c>
      <c r="AJ739" s="36">
        <v>0</v>
      </c>
      <c r="AK739" s="36">
        <v>2310546</v>
      </c>
      <c r="AL739" s="36">
        <v>0</v>
      </c>
      <c r="AM739" s="36">
        <v>0</v>
      </c>
      <c r="AN739" s="36">
        <v>0</v>
      </c>
      <c r="AO739" s="36">
        <v>0</v>
      </c>
      <c r="AP739" s="36">
        <v>0</v>
      </c>
      <c r="AQ739" s="36">
        <v>0</v>
      </c>
      <c r="AR739" s="36">
        <v>0</v>
      </c>
      <c r="AS739" s="36">
        <v>0</v>
      </c>
      <c r="AT739" s="36">
        <v>25723</v>
      </c>
      <c r="AU739" s="36">
        <v>0</v>
      </c>
      <c r="AV739" s="36">
        <v>0</v>
      </c>
      <c r="AW739" s="36">
        <v>0</v>
      </c>
      <c r="AX739" s="36">
        <v>0</v>
      </c>
      <c r="AY739" s="36">
        <v>86074</v>
      </c>
      <c r="AZ739" s="36">
        <v>354061</v>
      </c>
      <c r="BA739" s="36">
        <v>0</v>
      </c>
      <c r="BB739" s="36">
        <v>0</v>
      </c>
      <c r="BC739" s="36">
        <v>0</v>
      </c>
      <c r="BD739" s="36">
        <v>0</v>
      </c>
      <c r="BE739" s="36">
        <v>0</v>
      </c>
      <c r="BF739" s="36">
        <v>0</v>
      </c>
      <c r="BG739" s="36">
        <v>0</v>
      </c>
      <c r="BH739" s="36">
        <v>0</v>
      </c>
      <c r="BI739" s="36">
        <v>0</v>
      </c>
      <c r="BJ739" s="36">
        <v>0</v>
      </c>
      <c r="BK739" s="36">
        <v>0</v>
      </c>
      <c r="BL739" s="36">
        <v>0</v>
      </c>
      <c r="BM739" s="36">
        <v>0</v>
      </c>
      <c r="BN739" s="36">
        <v>0</v>
      </c>
      <c r="BO739" s="36">
        <v>0</v>
      </c>
      <c r="BP739" s="36">
        <v>0</v>
      </c>
      <c r="BQ739" s="36">
        <v>0</v>
      </c>
      <c r="BR739" s="36">
        <v>0</v>
      </c>
      <c r="BS739" s="36">
        <v>0</v>
      </c>
      <c r="BT739" s="36">
        <v>0</v>
      </c>
      <c r="BU739" s="36">
        <v>0</v>
      </c>
      <c r="BV739" s="36">
        <v>0</v>
      </c>
      <c r="BW739" s="36">
        <v>0</v>
      </c>
      <c r="BX739" s="36">
        <v>0</v>
      </c>
      <c r="BY739" s="36">
        <v>0</v>
      </c>
      <c r="BZ739" s="36">
        <v>0</v>
      </c>
      <c r="CA739" s="36">
        <v>0</v>
      </c>
      <c r="CB739" s="36">
        <v>0</v>
      </c>
      <c r="CC739" s="36">
        <v>0</v>
      </c>
      <c r="CD739" s="36">
        <v>2334159</v>
      </c>
      <c r="CE739" s="36">
        <v>2777649</v>
      </c>
      <c r="CF739" s="36">
        <v>0</v>
      </c>
      <c r="CG739" s="36">
        <v>443490</v>
      </c>
      <c r="CH739" s="36">
        <v>0</v>
      </c>
      <c r="CI739" s="36">
        <v>0</v>
      </c>
      <c r="CJ739" s="36">
        <v>0</v>
      </c>
      <c r="CK739" s="36">
        <v>0</v>
      </c>
      <c r="CL739" s="36">
        <v>443490</v>
      </c>
      <c r="CM739" s="36">
        <v>-2777649</v>
      </c>
      <c r="CN739" s="36">
        <v>0</v>
      </c>
      <c r="CO739" s="36">
        <v>0</v>
      </c>
      <c r="CP739" s="36">
        <v>0</v>
      </c>
      <c r="CQ739" s="36">
        <v>0</v>
      </c>
      <c r="CR739" s="36">
        <v>0</v>
      </c>
      <c r="CS739" s="36">
        <v>0</v>
      </c>
      <c r="CT739" s="36">
        <v>0</v>
      </c>
      <c r="CU739" s="36">
        <v>0</v>
      </c>
      <c r="CV739" s="36">
        <v>0</v>
      </c>
      <c r="CW739" s="36">
        <v>0</v>
      </c>
      <c r="CX739" s="36">
        <v>0</v>
      </c>
      <c r="CY739" s="36">
        <v>0</v>
      </c>
      <c r="CZ739" s="36">
        <v>0</v>
      </c>
      <c r="DA739" s="36">
        <v>0</v>
      </c>
      <c r="DB739" s="36">
        <v>0</v>
      </c>
      <c r="DC739" s="36">
        <v>0</v>
      </c>
      <c r="DD739" s="36">
        <v>0</v>
      </c>
      <c r="DE739" s="36">
        <v>-2777649</v>
      </c>
      <c r="DF739" s="36">
        <v>0</v>
      </c>
      <c r="DG739" s="36">
        <v>0</v>
      </c>
      <c r="DH739" s="36">
        <v>0</v>
      </c>
      <c r="DI739" s="36">
        <v>0</v>
      </c>
      <c r="DJ739" s="36">
        <v>0</v>
      </c>
      <c r="DK739" s="36">
        <v>0</v>
      </c>
      <c r="DL739" s="36">
        <v>0</v>
      </c>
      <c r="DM739" s="36">
        <v>0</v>
      </c>
      <c r="DN739" s="36">
        <v>0</v>
      </c>
      <c r="DO739" s="36">
        <v>0</v>
      </c>
      <c r="DP739" s="36">
        <v>0</v>
      </c>
      <c r="DQ739" s="36">
        <v>0</v>
      </c>
      <c r="DR739" s="36">
        <v>0</v>
      </c>
      <c r="DS739" s="36">
        <v>0</v>
      </c>
      <c r="DT739" s="36">
        <v>0</v>
      </c>
      <c r="DU739" s="36">
        <v>0</v>
      </c>
      <c r="DV739" s="36">
        <v>0</v>
      </c>
      <c r="DW739" s="36">
        <v>0</v>
      </c>
      <c r="DX739" s="36">
        <v>0</v>
      </c>
      <c r="DY739" s="36">
        <v>0</v>
      </c>
      <c r="DZ739" s="36">
        <v>0</v>
      </c>
      <c r="EA739" s="36">
        <v>0</v>
      </c>
      <c r="EB739" s="36">
        <v>0</v>
      </c>
      <c r="EC739" s="36">
        <v>0</v>
      </c>
      <c r="ED739" s="36">
        <v>0</v>
      </c>
      <c r="EE739" s="36">
        <v>0</v>
      </c>
      <c r="EF739" s="36">
        <v>0</v>
      </c>
      <c r="EG739" s="36">
        <v>0</v>
      </c>
      <c r="EH739" s="36">
        <v>0</v>
      </c>
      <c r="EI739" s="36">
        <v>0</v>
      </c>
      <c r="EJ739" s="36">
        <v>0</v>
      </c>
      <c r="EK739" s="36">
        <v>0</v>
      </c>
      <c r="EL739" s="36">
        <v>0</v>
      </c>
      <c r="EM739" s="36">
        <v>0</v>
      </c>
      <c r="EN739" s="36">
        <v>0</v>
      </c>
      <c r="EO739" s="36">
        <v>0</v>
      </c>
      <c r="EP739" s="36">
        <v>0</v>
      </c>
      <c r="EQ739" s="36">
        <v>0</v>
      </c>
      <c r="ER739" s="36">
        <v>0</v>
      </c>
      <c r="ES739" s="36">
        <v>0</v>
      </c>
      <c r="ET739" s="36">
        <v>0</v>
      </c>
      <c r="EU739" s="36">
        <v>0</v>
      </c>
      <c r="EV739" s="36">
        <v>0</v>
      </c>
      <c r="EW739" s="36">
        <v>0</v>
      </c>
      <c r="EX739" s="36">
        <v>0</v>
      </c>
      <c r="EY739" s="36">
        <v>0</v>
      </c>
      <c r="EZ739" s="36">
        <v>0</v>
      </c>
      <c r="FA739" s="36">
        <v>0</v>
      </c>
      <c r="FB739" s="36">
        <v>0</v>
      </c>
      <c r="FC739" s="36">
        <v>0</v>
      </c>
      <c r="FD739" s="36">
        <v>0</v>
      </c>
      <c r="FE739" s="36">
        <v>0</v>
      </c>
      <c r="FF739" s="36">
        <v>0</v>
      </c>
      <c r="FG739" s="36">
        <v>0</v>
      </c>
      <c r="FH739" s="36">
        <v>0</v>
      </c>
      <c r="FI739" s="36">
        <v>0</v>
      </c>
      <c r="FJ739" s="36">
        <v>0</v>
      </c>
      <c r="FK739" s="36">
        <v>0</v>
      </c>
      <c r="FL739" s="36">
        <v>0</v>
      </c>
      <c r="FM739" s="36">
        <v>0</v>
      </c>
      <c r="FN739" s="36">
        <v>0</v>
      </c>
      <c r="FO739" s="36">
        <v>0</v>
      </c>
      <c r="FP739" s="36">
        <v>0</v>
      </c>
      <c r="FQ739" s="36">
        <v>443490</v>
      </c>
      <c r="FR739" s="36">
        <v>0</v>
      </c>
      <c r="FS739" s="37"/>
      <c r="FT739" s="39">
        <f t="shared" si="349"/>
        <v>0</v>
      </c>
      <c r="FU739" s="39">
        <f t="shared" si="350"/>
        <v>1047</v>
      </c>
      <c r="FV739" s="39">
        <f t="shared" si="351"/>
        <v>0</v>
      </c>
      <c r="FW739" s="39">
        <f t="shared" si="352"/>
        <v>1941635</v>
      </c>
      <c r="FX739" s="39">
        <f t="shared" si="353"/>
        <v>0</v>
      </c>
      <c r="FY739" s="39">
        <f t="shared" si="354"/>
        <v>21616</v>
      </c>
      <c r="FZ739" s="39">
        <f t="shared" si="355"/>
        <v>0</v>
      </c>
      <c r="GA739" s="39">
        <f t="shared" si="356"/>
        <v>72331</v>
      </c>
      <c r="GB739" s="39">
        <f t="shared" si="357"/>
        <v>297530</v>
      </c>
      <c r="GC739" s="39">
        <f t="shared" si="358"/>
        <v>0</v>
      </c>
      <c r="GD739" s="39">
        <f t="shared" si="359"/>
        <v>0</v>
      </c>
      <c r="GE739" s="39">
        <f t="shared" si="360"/>
        <v>0</v>
      </c>
      <c r="GF739" s="39">
        <f t="shared" si="347"/>
        <v>0</v>
      </c>
      <c r="GG739" s="39"/>
      <c r="GH739" s="39">
        <f t="shared" si="361"/>
        <v>0</v>
      </c>
      <c r="GI739" s="39">
        <f t="shared" si="362"/>
        <v>0</v>
      </c>
      <c r="GJ739" s="39">
        <f t="shared" si="348"/>
        <v>2334159</v>
      </c>
      <c r="GK739" s="39"/>
      <c r="GL739" s="39">
        <f t="shared" si="363"/>
        <v>0</v>
      </c>
      <c r="GM739" s="39"/>
      <c r="GN739" s="39">
        <f t="shared" si="368"/>
        <v>0</v>
      </c>
      <c r="GO739" s="40">
        <f t="shared" si="364"/>
        <v>443490</v>
      </c>
      <c r="GP739" s="40">
        <f t="shared" si="365"/>
        <v>2777649</v>
      </c>
      <c r="GQ739" s="40">
        <f t="shared" si="366"/>
        <v>2777649</v>
      </c>
      <c r="GR739" s="39" t="str">
        <f>IFERROR(VLOOKUP(CONCATENATE(C739,R739,S739),'Clientes Afectados'!$L$4:$M$249,2,0),"NO")</f>
        <v>NO</v>
      </c>
      <c r="GS739" s="64">
        <f t="shared" si="367"/>
        <v>32</v>
      </c>
      <c r="GT739" s="39" t="e">
        <f>+IF(GS739&gt;#REF!,"SI","NO")</f>
        <v>#REF!</v>
      </c>
    </row>
    <row r="740" spans="1:202" x14ac:dyDescent="0.25">
      <c r="A740" s="35">
        <v>42491</v>
      </c>
      <c r="B740" s="36">
        <v>1594986</v>
      </c>
      <c r="C740" s="36">
        <v>532954</v>
      </c>
      <c r="D740" s="36">
        <v>532954</v>
      </c>
      <c r="E740" s="37" t="s">
        <v>342</v>
      </c>
      <c r="F740" s="37" t="s">
        <v>229</v>
      </c>
      <c r="G740" s="37" t="s">
        <v>309</v>
      </c>
      <c r="H740" s="85" t="s">
        <v>231</v>
      </c>
      <c r="I740" s="37" t="s">
        <v>310</v>
      </c>
      <c r="J740" s="37" t="s">
        <v>233</v>
      </c>
      <c r="K740" s="37" t="s">
        <v>234</v>
      </c>
      <c r="L740" s="37" t="s">
        <v>235</v>
      </c>
      <c r="M740" s="37" t="s">
        <v>311</v>
      </c>
      <c r="N740" s="37" t="s">
        <v>236</v>
      </c>
      <c r="O740" s="37" t="s">
        <v>236</v>
      </c>
      <c r="P740" s="37" t="s">
        <v>239</v>
      </c>
      <c r="Q740" s="37" t="s">
        <v>240</v>
      </c>
      <c r="R740" s="38">
        <v>42466</v>
      </c>
      <c r="S740" s="38">
        <v>42495</v>
      </c>
      <c r="T740" s="38">
        <v>42496</v>
      </c>
      <c r="U740" s="36">
        <v>175624868</v>
      </c>
      <c r="V740" s="36">
        <v>53605</v>
      </c>
      <c r="W740" s="36">
        <v>0</v>
      </c>
      <c r="X740" s="36">
        <v>14405</v>
      </c>
      <c r="Y740" s="36">
        <v>0</v>
      </c>
      <c r="Z740" s="36">
        <v>0</v>
      </c>
      <c r="AA740" s="36">
        <v>0</v>
      </c>
      <c r="AB740" s="36">
        <v>0</v>
      </c>
      <c r="AC740" s="36">
        <v>0</v>
      </c>
      <c r="AD740" s="36">
        <v>192</v>
      </c>
      <c r="AE740" s="36">
        <v>254</v>
      </c>
      <c r="AF740" s="36">
        <v>191</v>
      </c>
      <c r="AG740" s="36">
        <v>191</v>
      </c>
      <c r="AH740" s="36">
        <v>118142</v>
      </c>
      <c r="AI740" s="36">
        <v>1239</v>
      </c>
      <c r="AJ740" s="36">
        <v>0</v>
      </c>
      <c r="AK740" s="36">
        <v>3985156</v>
      </c>
      <c r="AL740" s="36">
        <v>0</v>
      </c>
      <c r="AM740" s="36">
        <v>0</v>
      </c>
      <c r="AN740" s="36">
        <v>0</v>
      </c>
      <c r="AO740" s="36">
        <v>0</v>
      </c>
      <c r="AP740" s="36">
        <v>0</v>
      </c>
      <c r="AQ740" s="36">
        <v>0</v>
      </c>
      <c r="AR740" s="36">
        <v>0</v>
      </c>
      <c r="AS740" s="36">
        <v>0</v>
      </c>
      <c r="AT740" s="36">
        <v>46567</v>
      </c>
      <c r="AU740" s="36">
        <v>0</v>
      </c>
      <c r="AV740" s="36">
        <v>0</v>
      </c>
      <c r="AW740" s="36">
        <v>0</v>
      </c>
      <c r="AX740" s="36">
        <v>0</v>
      </c>
      <c r="AY740" s="36">
        <v>156817</v>
      </c>
      <c r="AZ740" s="36">
        <v>1107074</v>
      </c>
      <c r="BA740" s="36">
        <v>0</v>
      </c>
      <c r="BB740" s="36">
        <v>0</v>
      </c>
      <c r="BC740" s="36">
        <v>0</v>
      </c>
      <c r="BD740" s="36">
        <v>0</v>
      </c>
      <c r="BE740" s="36">
        <v>0</v>
      </c>
      <c r="BF740" s="36">
        <v>0</v>
      </c>
      <c r="BG740" s="36">
        <v>0</v>
      </c>
      <c r="BH740" s="36">
        <v>0</v>
      </c>
      <c r="BI740" s="36">
        <v>0</v>
      </c>
      <c r="BJ740" s="36">
        <v>0</v>
      </c>
      <c r="BK740" s="36">
        <v>0</v>
      </c>
      <c r="BL740" s="36">
        <v>0</v>
      </c>
      <c r="BM740" s="36">
        <v>0</v>
      </c>
      <c r="BN740" s="36">
        <v>0</v>
      </c>
      <c r="BO740" s="36">
        <v>0</v>
      </c>
      <c r="BP740" s="36">
        <v>0</v>
      </c>
      <c r="BQ740" s="36">
        <v>0</v>
      </c>
      <c r="BR740" s="36">
        <v>0</v>
      </c>
      <c r="BS740" s="36">
        <v>0</v>
      </c>
      <c r="BT740" s="36">
        <v>0</v>
      </c>
      <c r="BU740" s="36">
        <v>0</v>
      </c>
      <c r="BV740" s="36">
        <v>0</v>
      </c>
      <c r="BW740" s="36">
        <v>0</v>
      </c>
      <c r="BX740" s="36">
        <v>0</v>
      </c>
      <c r="BY740" s="36">
        <v>0</v>
      </c>
      <c r="BZ740" s="36">
        <v>634891</v>
      </c>
      <c r="CA740" s="36">
        <v>18161</v>
      </c>
      <c r="CB740" s="36">
        <v>0</v>
      </c>
      <c r="CC740" s="36">
        <v>0</v>
      </c>
      <c r="CD740" s="36">
        <v>5099200</v>
      </c>
      <c r="CE740" s="36">
        <v>6068048</v>
      </c>
      <c r="CF740" s="36">
        <v>0</v>
      </c>
      <c r="CG740" s="36">
        <v>968848</v>
      </c>
      <c r="CH740" s="36">
        <v>0</v>
      </c>
      <c r="CI740" s="36">
        <v>0</v>
      </c>
      <c r="CJ740" s="36">
        <v>0</v>
      </c>
      <c r="CK740" s="36">
        <v>0</v>
      </c>
      <c r="CL740" s="36">
        <v>968848</v>
      </c>
      <c r="CM740" s="36">
        <v>-6068048</v>
      </c>
      <c r="CN740" s="36">
        <v>0</v>
      </c>
      <c r="CO740" s="36">
        <v>0</v>
      </c>
      <c r="CP740" s="36">
        <v>0</v>
      </c>
      <c r="CQ740" s="36">
        <v>0</v>
      </c>
      <c r="CR740" s="36">
        <v>0</v>
      </c>
      <c r="CS740" s="36">
        <v>0</v>
      </c>
      <c r="CT740" s="36">
        <v>0</v>
      </c>
      <c r="CU740" s="36">
        <v>0</v>
      </c>
      <c r="CV740" s="36">
        <v>0</v>
      </c>
      <c r="CW740" s="36">
        <v>0</v>
      </c>
      <c r="CX740" s="36">
        <v>0</v>
      </c>
      <c r="CY740" s="36">
        <v>0</v>
      </c>
      <c r="CZ740" s="36">
        <v>0</v>
      </c>
      <c r="DA740" s="36">
        <v>0</v>
      </c>
      <c r="DB740" s="36">
        <v>0</v>
      </c>
      <c r="DC740" s="36">
        <v>0</v>
      </c>
      <c r="DD740" s="36">
        <v>0</v>
      </c>
      <c r="DE740" s="36">
        <v>-6068048</v>
      </c>
      <c r="DF740" s="36">
        <v>0</v>
      </c>
      <c r="DG740" s="36">
        <v>0</v>
      </c>
      <c r="DH740" s="36">
        <v>0</v>
      </c>
      <c r="DI740" s="36">
        <v>0</v>
      </c>
      <c r="DJ740" s="36">
        <v>0</v>
      </c>
      <c r="DK740" s="36">
        <v>0</v>
      </c>
      <c r="DL740" s="36">
        <v>0</v>
      </c>
      <c r="DM740" s="36">
        <v>0</v>
      </c>
      <c r="DN740" s="36">
        <v>0</v>
      </c>
      <c r="DO740" s="36">
        <v>0</v>
      </c>
      <c r="DP740" s="36">
        <v>0</v>
      </c>
      <c r="DQ740" s="36">
        <v>0</v>
      </c>
      <c r="DR740" s="36">
        <v>0</v>
      </c>
      <c r="DS740" s="36">
        <v>0</v>
      </c>
      <c r="DT740" s="36">
        <v>0</v>
      </c>
      <c r="DU740" s="36">
        <v>0</v>
      </c>
      <c r="DV740" s="36">
        <v>0</v>
      </c>
      <c r="DW740" s="36">
        <v>0</v>
      </c>
      <c r="DX740" s="36">
        <v>0</v>
      </c>
      <c r="DY740" s="36">
        <v>0</v>
      </c>
      <c r="DZ740" s="36">
        <v>0</v>
      </c>
      <c r="EA740" s="36">
        <v>0</v>
      </c>
      <c r="EB740" s="36">
        <v>0</v>
      </c>
      <c r="EC740" s="36">
        <v>0</v>
      </c>
      <c r="ED740" s="36">
        <v>0</v>
      </c>
      <c r="EE740" s="36">
        <v>0</v>
      </c>
      <c r="EF740" s="36">
        <v>0</v>
      </c>
      <c r="EG740" s="36">
        <v>0</v>
      </c>
      <c r="EH740" s="36">
        <v>0</v>
      </c>
      <c r="EI740" s="36">
        <v>0</v>
      </c>
      <c r="EJ740" s="36">
        <v>0</v>
      </c>
      <c r="EK740" s="36">
        <v>0</v>
      </c>
      <c r="EL740" s="36">
        <v>0</v>
      </c>
      <c r="EM740" s="36">
        <v>0</v>
      </c>
      <c r="EN740" s="36">
        <v>0</v>
      </c>
      <c r="EO740" s="36">
        <v>0</v>
      </c>
      <c r="EP740" s="36">
        <v>0</v>
      </c>
      <c r="EQ740" s="36">
        <v>0</v>
      </c>
      <c r="ER740" s="36">
        <v>0</v>
      </c>
      <c r="ES740" s="36">
        <v>0</v>
      </c>
      <c r="ET740" s="36">
        <v>0</v>
      </c>
      <c r="EU740" s="36">
        <v>0</v>
      </c>
      <c r="EV740" s="36">
        <v>0</v>
      </c>
      <c r="EW740" s="36">
        <v>0</v>
      </c>
      <c r="EX740" s="36">
        <v>0</v>
      </c>
      <c r="EY740" s="36">
        <v>0</v>
      </c>
      <c r="EZ740" s="36">
        <v>0</v>
      </c>
      <c r="FA740" s="36">
        <v>0</v>
      </c>
      <c r="FB740" s="36">
        <v>0</v>
      </c>
      <c r="FC740" s="36">
        <v>0</v>
      </c>
      <c r="FD740" s="36">
        <v>0</v>
      </c>
      <c r="FE740" s="36">
        <v>0</v>
      </c>
      <c r="FF740" s="36">
        <v>0</v>
      </c>
      <c r="FG740" s="36">
        <v>0</v>
      </c>
      <c r="FH740" s="36">
        <v>0</v>
      </c>
      <c r="FI740" s="36">
        <v>0</v>
      </c>
      <c r="FJ740" s="36">
        <v>0</v>
      </c>
      <c r="FK740" s="36">
        <v>0</v>
      </c>
      <c r="FL740" s="36">
        <v>0</v>
      </c>
      <c r="FM740" s="36">
        <v>0</v>
      </c>
      <c r="FN740" s="36">
        <v>0</v>
      </c>
      <c r="FO740" s="36">
        <v>0</v>
      </c>
      <c r="FP740" s="36">
        <v>0</v>
      </c>
      <c r="FQ740" s="36">
        <v>968848</v>
      </c>
      <c r="FR740" s="36">
        <v>0</v>
      </c>
      <c r="FS740" s="37"/>
      <c r="FT740" s="39">
        <f t="shared" si="349"/>
        <v>99279</v>
      </c>
      <c r="FU740" s="39">
        <f t="shared" si="350"/>
        <v>1041</v>
      </c>
      <c r="FV740" s="39">
        <f t="shared" si="351"/>
        <v>0</v>
      </c>
      <c r="FW740" s="39">
        <f t="shared" si="352"/>
        <v>3348871</v>
      </c>
      <c r="FX740" s="39">
        <f t="shared" si="353"/>
        <v>0</v>
      </c>
      <c r="FY740" s="39">
        <f t="shared" si="354"/>
        <v>39132</v>
      </c>
      <c r="FZ740" s="39">
        <f t="shared" si="355"/>
        <v>0</v>
      </c>
      <c r="GA740" s="39">
        <f t="shared" si="356"/>
        <v>131779</v>
      </c>
      <c r="GB740" s="39">
        <f t="shared" si="357"/>
        <v>930314</v>
      </c>
      <c r="GC740" s="39">
        <f t="shared" si="358"/>
        <v>0</v>
      </c>
      <c r="GD740" s="39">
        <f t="shared" si="359"/>
        <v>0</v>
      </c>
      <c r="GE740" s="39">
        <f t="shared" si="360"/>
        <v>0</v>
      </c>
      <c r="GF740" s="39">
        <f t="shared" si="347"/>
        <v>0</v>
      </c>
      <c r="GG740" s="39"/>
      <c r="GH740" s="39">
        <f t="shared" si="361"/>
        <v>0</v>
      </c>
      <c r="GI740" s="39">
        <f t="shared" si="362"/>
        <v>0</v>
      </c>
      <c r="GJ740" s="39">
        <f t="shared" si="348"/>
        <v>4550416</v>
      </c>
      <c r="GK740" s="39"/>
      <c r="GL740" s="39">
        <f t="shared" si="363"/>
        <v>0</v>
      </c>
      <c r="GM740" s="39"/>
      <c r="GN740" s="39">
        <f t="shared" si="368"/>
        <v>0</v>
      </c>
      <c r="GO740" s="40">
        <f t="shared" si="364"/>
        <v>864579</v>
      </c>
      <c r="GP740" s="40">
        <f t="shared" si="365"/>
        <v>5414995</v>
      </c>
      <c r="GQ740" s="40">
        <f t="shared" si="366"/>
        <v>5414995</v>
      </c>
      <c r="GR740" s="39" t="str">
        <f>IFERROR(VLOOKUP(CONCATENATE(C740,R740,S740),'Clientes Afectados'!$L$4:$M$249,2,0),"NO")</f>
        <v>NO</v>
      </c>
      <c r="GS740" s="64">
        <f t="shared" si="367"/>
        <v>29</v>
      </c>
      <c r="GT740" s="39" t="e">
        <f>+IF(GS740&gt;#REF!,"SI","NO")</f>
        <v>#REF!</v>
      </c>
    </row>
    <row r="741" spans="1:202" x14ac:dyDescent="0.25">
      <c r="A741" s="35">
        <v>42491</v>
      </c>
      <c r="B741" s="36">
        <v>1594986</v>
      </c>
      <c r="C741" s="36">
        <v>532986</v>
      </c>
      <c r="D741" s="36">
        <v>532986</v>
      </c>
      <c r="E741" s="37" t="s">
        <v>343</v>
      </c>
      <c r="F741" s="37" t="s">
        <v>258</v>
      </c>
      <c r="G741" s="37" t="s">
        <v>313</v>
      </c>
      <c r="H741" s="85" t="s">
        <v>231</v>
      </c>
      <c r="I741" s="37" t="s">
        <v>262</v>
      </c>
      <c r="J741" s="37" t="s">
        <v>233</v>
      </c>
      <c r="K741" s="37" t="s">
        <v>234</v>
      </c>
      <c r="L741" s="37" t="s">
        <v>235</v>
      </c>
      <c r="M741" s="37" t="s">
        <v>245</v>
      </c>
      <c r="N741" s="37" t="s">
        <v>246</v>
      </c>
      <c r="O741" s="37" t="s">
        <v>246</v>
      </c>
      <c r="P741" s="37" t="s">
        <v>239</v>
      </c>
      <c r="Q741" s="37" t="s">
        <v>240</v>
      </c>
      <c r="R741" s="38">
        <v>42466</v>
      </c>
      <c r="S741" s="38">
        <v>42495</v>
      </c>
      <c r="T741" s="38">
        <v>42496</v>
      </c>
      <c r="U741" s="36">
        <v>175624868</v>
      </c>
      <c r="V741" s="36">
        <v>104226</v>
      </c>
      <c r="W741" s="36">
        <v>0</v>
      </c>
      <c r="X741" s="36">
        <v>32436</v>
      </c>
      <c r="Y741" s="36">
        <v>0</v>
      </c>
      <c r="Z741" s="36">
        <v>0</v>
      </c>
      <c r="AA741" s="36">
        <v>0</v>
      </c>
      <c r="AB741" s="36">
        <v>0</v>
      </c>
      <c r="AC741" s="36">
        <v>0</v>
      </c>
      <c r="AD741" s="36">
        <v>320</v>
      </c>
      <c r="AE741" s="36">
        <v>328</v>
      </c>
      <c r="AF741" s="36">
        <v>188</v>
      </c>
      <c r="AG741" s="36">
        <v>188</v>
      </c>
      <c r="AH741" s="36">
        <v>63576</v>
      </c>
      <c r="AI741" s="36">
        <v>1239</v>
      </c>
      <c r="AJ741" s="36">
        <v>0</v>
      </c>
      <c r="AK741" s="36">
        <v>7748472</v>
      </c>
      <c r="AL741" s="36">
        <v>0</v>
      </c>
      <c r="AM741" s="36">
        <v>0</v>
      </c>
      <c r="AN741" s="36">
        <v>0</v>
      </c>
      <c r="AO741" s="36">
        <v>0</v>
      </c>
      <c r="AP741" s="36">
        <v>0</v>
      </c>
      <c r="AQ741" s="36">
        <v>0</v>
      </c>
      <c r="AR741" s="36">
        <v>0</v>
      </c>
      <c r="AS741" s="36">
        <v>0</v>
      </c>
      <c r="AT741" s="36">
        <v>90541</v>
      </c>
      <c r="AU741" s="36">
        <v>0</v>
      </c>
      <c r="AV741" s="36">
        <v>0</v>
      </c>
      <c r="AW741" s="36">
        <v>0</v>
      </c>
      <c r="AX741" s="36">
        <v>0</v>
      </c>
      <c r="AY741" s="36">
        <v>202505</v>
      </c>
      <c r="AZ741" s="36">
        <v>1089685</v>
      </c>
      <c r="BA741" s="36">
        <v>0</v>
      </c>
      <c r="BB741" s="36">
        <v>0</v>
      </c>
      <c r="BC741" s="36">
        <v>0</v>
      </c>
      <c r="BD741" s="36">
        <v>0</v>
      </c>
      <c r="BE741" s="36">
        <v>0</v>
      </c>
      <c r="BF741" s="36">
        <v>0</v>
      </c>
      <c r="BG741" s="36">
        <v>0</v>
      </c>
      <c r="BH741" s="36">
        <v>0</v>
      </c>
      <c r="BI741" s="36">
        <v>0</v>
      </c>
      <c r="BJ741" s="36">
        <v>0</v>
      </c>
      <c r="BK741" s="36">
        <v>0</v>
      </c>
      <c r="BL741" s="36">
        <v>0</v>
      </c>
      <c r="BM741" s="36">
        <v>0</v>
      </c>
      <c r="BN741" s="36">
        <v>0</v>
      </c>
      <c r="BO741" s="36">
        <v>0</v>
      </c>
      <c r="BP741" s="36">
        <v>0</v>
      </c>
      <c r="BQ741" s="36">
        <v>0</v>
      </c>
      <c r="BR741" s="36">
        <v>0</v>
      </c>
      <c r="BS741" s="36">
        <v>0</v>
      </c>
      <c r="BT741" s="36">
        <v>0</v>
      </c>
      <c r="BU741" s="36">
        <v>0</v>
      </c>
      <c r="BV741" s="36">
        <v>0</v>
      </c>
      <c r="BW741" s="36">
        <v>0</v>
      </c>
      <c r="BX741" s="36">
        <v>0</v>
      </c>
      <c r="BY741" s="36">
        <v>0</v>
      </c>
      <c r="BZ741" s="36">
        <v>1186878</v>
      </c>
      <c r="CA741" s="36">
        <v>35879</v>
      </c>
      <c r="CB741" s="36">
        <v>0</v>
      </c>
      <c r="CC741" s="36">
        <v>0</v>
      </c>
      <c r="CD741" s="36">
        <v>8755273</v>
      </c>
      <c r="CE741" s="36">
        <v>10418775</v>
      </c>
      <c r="CF741" s="36">
        <v>0</v>
      </c>
      <c r="CG741" s="36">
        <v>1663502</v>
      </c>
      <c r="CH741" s="36">
        <v>0</v>
      </c>
      <c r="CI741" s="36">
        <v>0</v>
      </c>
      <c r="CJ741" s="36">
        <v>0</v>
      </c>
      <c r="CK741" s="36">
        <v>0</v>
      </c>
      <c r="CL741" s="36">
        <v>1663502</v>
      </c>
      <c r="CM741" s="36">
        <v>-10418775</v>
      </c>
      <c r="CN741" s="36">
        <v>0</v>
      </c>
      <c r="CO741" s="36">
        <v>0</v>
      </c>
      <c r="CP741" s="36">
        <v>0</v>
      </c>
      <c r="CQ741" s="36">
        <v>0</v>
      </c>
      <c r="CR741" s="36">
        <v>0</v>
      </c>
      <c r="CS741" s="36">
        <v>0</v>
      </c>
      <c r="CT741" s="36">
        <v>0</v>
      </c>
      <c r="CU741" s="36">
        <v>0</v>
      </c>
      <c r="CV741" s="36">
        <v>0</v>
      </c>
      <c r="CW741" s="36">
        <v>0</v>
      </c>
      <c r="CX741" s="36">
        <v>0</v>
      </c>
      <c r="CY741" s="36">
        <v>0</v>
      </c>
      <c r="CZ741" s="36">
        <v>0</v>
      </c>
      <c r="DA741" s="36">
        <v>0</v>
      </c>
      <c r="DB741" s="36">
        <v>0</v>
      </c>
      <c r="DC741" s="36">
        <v>0</v>
      </c>
      <c r="DD741" s="36">
        <v>0</v>
      </c>
      <c r="DE741" s="36">
        <v>-10418775</v>
      </c>
      <c r="DF741" s="36">
        <v>0</v>
      </c>
      <c r="DG741" s="36">
        <v>0</v>
      </c>
      <c r="DH741" s="36">
        <v>0</v>
      </c>
      <c r="DI741" s="36">
        <v>0</v>
      </c>
      <c r="DJ741" s="36">
        <v>0</v>
      </c>
      <c r="DK741" s="36">
        <v>0</v>
      </c>
      <c r="DL741" s="36">
        <v>0</v>
      </c>
      <c r="DM741" s="36">
        <v>0</v>
      </c>
      <c r="DN741" s="36">
        <v>0</v>
      </c>
      <c r="DO741" s="36">
        <v>0</v>
      </c>
      <c r="DP741" s="36">
        <v>0</v>
      </c>
      <c r="DQ741" s="36">
        <v>0</v>
      </c>
      <c r="DR741" s="36">
        <v>0</v>
      </c>
      <c r="DS741" s="36">
        <v>0</v>
      </c>
      <c r="DT741" s="36">
        <v>0</v>
      </c>
      <c r="DU741" s="36">
        <v>0</v>
      </c>
      <c r="DV741" s="36">
        <v>0</v>
      </c>
      <c r="DW741" s="36">
        <v>0</v>
      </c>
      <c r="DX741" s="36">
        <v>0</v>
      </c>
      <c r="DY741" s="36">
        <v>0</v>
      </c>
      <c r="DZ741" s="36">
        <v>0</v>
      </c>
      <c r="EA741" s="36">
        <v>0</v>
      </c>
      <c r="EB741" s="36">
        <v>0</v>
      </c>
      <c r="EC741" s="36">
        <v>0</v>
      </c>
      <c r="ED741" s="36">
        <v>0</v>
      </c>
      <c r="EE741" s="36">
        <v>0</v>
      </c>
      <c r="EF741" s="36">
        <v>0</v>
      </c>
      <c r="EG741" s="36">
        <v>0</v>
      </c>
      <c r="EH741" s="36">
        <v>0</v>
      </c>
      <c r="EI741" s="36">
        <v>0</v>
      </c>
      <c r="EJ741" s="36">
        <v>0</v>
      </c>
      <c r="EK741" s="36">
        <v>0</v>
      </c>
      <c r="EL741" s="36">
        <v>0</v>
      </c>
      <c r="EM741" s="36">
        <v>0</v>
      </c>
      <c r="EN741" s="36">
        <v>0</v>
      </c>
      <c r="EO741" s="36">
        <v>0</v>
      </c>
      <c r="EP741" s="36">
        <v>0</v>
      </c>
      <c r="EQ741" s="36">
        <v>0</v>
      </c>
      <c r="ER741" s="36">
        <v>0</v>
      </c>
      <c r="ES741" s="36">
        <v>0</v>
      </c>
      <c r="ET741" s="36">
        <v>0</v>
      </c>
      <c r="EU741" s="36">
        <v>0</v>
      </c>
      <c r="EV741" s="36">
        <v>0</v>
      </c>
      <c r="EW741" s="36">
        <v>0</v>
      </c>
      <c r="EX741" s="36">
        <v>0</v>
      </c>
      <c r="EY741" s="36">
        <v>0</v>
      </c>
      <c r="EZ741" s="36">
        <v>0</v>
      </c>
      <c r="FA741" s="36">
        <v>0</v>
      </c>
      <c r="FB741" s="36">
        <v>0</v>
      </c>
      <c r="FC741" s="36">
        <v>0</v>
      </c>
      <c r="FD741" s="36">
        <v>0</v>
      </c>
      <c r="FE741" s="36">
        <v>0</v>
      </c>
      <c r="FF741" s="36">
        <v>0</v>
      </c>
      <c r="FG741" s="36">
        <v>0</v>
      </c>
      <c r="FH741" s="36">
        <v>0</v>
      </c>
      <c r="FI741" s="36">
        <v>0</v>
      </c>
      <c r="FJ741" s="36">
        <v>0</v>
      </c>
      <c r="FK741" s="36">
        <v>0</v>
      </c>
      <c r="FL741" s="36">
        <v>0</v>
      </c>
      <c r="FM741" s="36">
        <v>0</v>
      </c>
      <c r="FN741" s="36">
        <v>0</v>
      </c>
      <c r="FO741" s="36">
        <v>0</v>
      </c>
      <c r="FP741" s="36">
        <v>0</v>
      </c>
      <c r="FQ741" s="36">
        <v>1663502</v>
      </c>
      <c r="FR741" s="36">
        <v>0</v>
      </c>
      <c r="FS741" s="37"/>
      <c r="FT741" s="39">
        <f t="shared" si="349"/>
        <v>53425</v>
      </c>
      <c r="FU741" s="39">
        <f t="shared" si="350"/>
        <v>1041</v>
      </c>
      <c r="FV741" s="39">
        <f t="shared" si="351"/>
        <v>0</v>
      </c>
      <c r="FW741" s="39">
        <f t="shared" si="352"/>
        <v>6511321</v>
      </c>
      <c r="FX741" s="39">
        <f t="shared" si="353"/>
        <v>0</v>
      </c>
      <c r="FY741" s="39">
        <f t="shared" si="354"/>
        <v>76085</v>
      </c>
      <c r="FZ741" s="39">
        <f t="shared" si="355"/>
        <v>0</v>
      </c>
      <c r="GA741" s="39">
        <f t="shared" si="356"/>
        <v>170172</v>
      </c>
      <c r="GB741" s="39">
        <f t="shared" si="357"/>
        <v>915702</v>
      </c>
      <c r="GC741" s="39">
        <f t="shared" si="358"/>
        <v>0</v>
      </c>
      <c r="GD741" s="39">
        <f t="shared" si="359"/>
        <v>0</v>
      </c>
      <c r="GE741" s="39">
        <f t="shared" si="360"/>
        <v>0</v>
      </c>
      <c r="GF741" s="39">
        <f t="shared" si="347"/>
        <v>0</v>
      </c>
      <c r="GG741" s="39"/>
      <c r="GH741" s="39">
        <f t="shared" si="361"/>
        <v>0</v>
      </c>
      <c r="GI741" s="39">
        <f t="shared" si="362"/>
        <v>0</v>
      </c>
      <c r="GJ741" s="39">
        <f t="shared" si="348"/>
        <v>7727746</v>
      </c>
      <c r="GK741" s="39"/>
      <c r="GL741" s="39">
        <f t="shared" si="363"/>
        <v>0</v>
      </c>
      <c r="GM741" s="39"/>
      <c r="GN741" s="39">
        <f t="shared" si="368"/>
        <v>0</v>
      </c>
      <c r="GO741" s="40">
        <f t="shared" si="364"/>
        <v>1468272</v>
      </c>
      <c r="GP741" s="40">
        <f t="shared" si="365"/>
        <v>9196018</v>
      </c>
      <c r="GQ741" s="40">
        <f t="shared" si="366"/>
        <v>9196018</v>
      </c>
      <c r="GR741" s="39" t="str">
        <f>IFERROR(VLOOKUP(CONCATENATE(C741,R741,S741),'Clientes Afectados'!$L$4:$M$249,2,0),"NO")</f>
        <v>NO</v>
      </c>
      <c r="GS741" s="64">
        <f t="shared" si="367"/>
        <v>29</v>
      </c>
      <c r="GT741" s="39" t="e">
        <f>+IF(GS741&gt;#REF!,"SI","NO")</f>
        <v>#REF!</v>
      </c>
    </row>
    <row r="742" spans="1:202" x14ac:dyDescent="0.25">
      <c r="A742" s="35">
        <v>42491</v>
      </c>
      <c r="B742" s="36">
        <v>1594986</v>
      </c>
      <c r="C742" s="36">
        <v>532990</v>
      </c>
      <c r="D742" s="36">
        <v>532990</v>
      </c>
      <c r="E742" s="37" t="s">
        <v>344</v>
      </c>
      <c r="F742" s="37" t="s">
        <v>229</v>
      </c>
      <c r="G742" s="37" t="s">
        <v>315</v>
      </c>
      <c r="H742" s="85" t="s">
        <v>231</v>
      </c>
      <c r="I742" s="37" t="s">
        <v>232</v>
      </c>
      <c r="J742" s="37" t="s">
        <v>233</v>
      </c>
      <c r="K742" s="37" t="s">
        <v>234</v>
      </c>
      <c r="L742" s="37" t="s">
        <v>235</v>
      </c>
      <c r="M742" s="37" t="s">
        <v>236</v>
      </c>
      <c r="N742" s="37" t="s">
        <v>316</v>
      </c>
      <c r="O742" s="37" t="s">
        <v>316</v>
      </c>
      <c r="P742" s="37" t="s">
        <v>239</v>
      </c>
      <c r="Q742" s="37" t="s">
        <v>240</v>
      </c>
      <c r="R742" s="38">
        <v>42466</v>
      </c>
      <c r="S742" s="38">
        <v>42495</v>
      </c>
      <c r="T742" s="38">
        <v>42496</v>
      </c>
      <c r="U742" s="36">
        <v>175624868</v>
      </c>
      <c r="V742" s="36">
        <v>111986</v>
      </c>
      <c r="W742" s="36">
        <v>0</v>
      </c>
      <c r="X742" s="36">
        <v>51188</v>
      </c>
      <c r="Y742" s="36">
        <v>0</v>
      </c>
      <c r="Z742" s="36">
        <v>0</v>
      </c>
      <c r="AA742" s="36">
        <v>0</v>
      </c>
      <c r="AB742" s="36">
        <v>0</v>
      </c>
      <c r="AC742" s="36">
        <v>0</v>
      </c>
      <c r="AD742" s="36">
        <v>295</v>
      </c>
      <c r="AE742" s="36">
        <v>380</v>
      </c>
      <c r="AF742" s="36">
        <v>295</v>
      </c>
      <c r="AG742" s="36">
        <v>295</v>
      </c>
      <c r="AH742" s="36">
        <v>118142</v>
      </c>
      <c r="AI742" s="36">
        <v>1239</v>
      </c>
      <c r="AJ742" s="36">
        <v>0</v>
      </c>
      <c r="AK742" s="36">
        <v>8325374</v>
      </c>
      <c r="AL742" s="36">
        <v>0</v>
      </c>
      <c r="AM742" s="36">
        <v>0</v>
      </c>
      <c r="AN742" s="36">
        <v>0</v>
      </c>
      <c r="AO742" s="36">
        <v>0</v>
      </c>
      <c r="AP742" s="36">
        <v>0</v>
      </c>
      <c r="AQ742" s="36">
        <v>0</v>
      </c>
      <c r="AR742" s="36">
        <v>0</v>
      </c>
      <c r="AS742" s="36">
        <v>0</v>
      </c>
      <c r="AT742" s="36">
        <v>97282</v>
      </c>
      <c r="AU742" s="36">
        <v>0</v>
      </c>
      <c r="AV742" s="36">
        <v>0</v>
      </c>
      <c r="AW742" s="36">
        <v>0</v>
      </c>
      <c r="AX742" s="36">
        <v>0</v>
      </c>
      <c r="AY742" s="36">
        <v>234608</v>
      </c>
      <c r="AZ742" s="36">
        <v>1709878</v>
      </c>
      <c r="BA742" s="36">
        <v>205398</v>
      </c>
      <c r="BB742" s="36">
        <v>0</v>
      </c>
      <c r="BC742" s="36">
        <v>0</v>
      </c>
      <c r="BD742" s="36">
        <v>0</v>
      </c>
      <c r="BE742" s="36">
        <v>0</v>
      </c>
      <c r="BF742" s="36">
        <v>0</v>
      </c>
      <c r="BG742" s="36">
        <v>0</v>
      </c>
      <c r="BH742" s="36">
        <v>0</v>
      </c>
      <c r="BI742" s="36">
        <v>0</v>
      </c>
      <c r="BJ742" s="36">
        <v>0</v>
      </c>
      <c r="BK742" s="36">
        <v>0</v>
      </c>
      <c r="BL742" s="36">
        <v>0</v>
      </c>
      <c r="BM742" s="36">
        <v>0</v>
      </c>
      <c r="BN742" s="36">
        <v>0</v>
      </c>
      <c r="BO742" s="36">
        <v>0</v>
      </c>
      <c r="BP742" s="36">
        <v>0</v>
      </c>
      <c r="BQ742" s="36">
        <v>0</v>
      </c>
      <c r="BR742" s="36">
        <v>0</v>
      </c>
      <c r="BS742" s="36">
        <v>0</v>
      </c>
      <c r="BT742" s="36">
        <v>0</v>
      </c>
      <c r="BU742" s="36">
        <v>0</v>
      </c>
      <c r="BV742" s="36">
        <v>0</v>
      </c>
      <c r="BW742" s="36">
        <v>0</v>
      </c>
      <c r="BX742" s="36">
        <v>0</v>
      </c>
      <c r="BY742" s="36">
        <v>0</v>
      </c>
      <c r="BZ742" s="36">
        <v>1442100</v>
      </c>
      <c r="CA742" s="36">
        <v>44389</v>
      </c>
      <c r="CB742" s="36">
        <v>0</v>
      </c>
      <c r="CC742" s="36">
        <v>0</v>
      </c>
      <c r="CD742" s="36">
        <v>10233957</v>
      </c>
      <c r="CE742" s="36">
        <v>12178410</v>
      </c>
      <c r="CF742" s="36">
        <v>0</v>
      </c>
      <c r="CG742" s="36">
        <v>1944452</v>
      </c>
      <c r="CH742" s="36">
        <v>0</v>
      </c>
      <c r="CI742" s="36">
        <v>0</v>
      </c>
      <c r="CJ742" s="36">
        <v>0</v>
      </c>
      <c r="CK742" s="36">
        <v>0</v>
      </c>
      <c r="CL742" s="36">
        <v>1944452</v>
      </c>
      <c r="CM742" s="36">
        <v>-12178410</v>
      </c>
      <c r="CN742" s="36">
        <v>0</v>
      </c>
      <c r="CO742" s="36">
        <v>0</v>
      </c>
      <c r="CP742" s="36">
        <v>0</v>
      </c>
      <c r="CQ742" s="36">
        <v>0</v>
      </c>
      <c r="CR742" s="36">
        <v>0</v>
      </c>
      <c r="CS742" s="36">
        <v>0</v>
      </c>
      <c r="CT742" s="36">
        <v>0</v>
      </c>
      <c r="CU742" s="36">
        <v>0</v>
      </c>
      <c r="CV742" s="36">
        <v>0</v>
      </c>
      <c r="CW742" s="36">
        <v>0</v>
      </c>
      <c r="CX742" s="36">
        <v>0</v>
      </c>
      <c r="CY742" s="36">
        <v>0</v>
      </c>
      <c r="CZ742" s="36">
        <v>0</v>
      </c>
      <c r="DA742" s="36">
        <v>0</v>
      </c>
      <c r="DB742" s="36">
        <v>0</v>
      </c>
      <c r="DC742" s="36">
        <v>0</v>
      </c>
      <c r="DD742" s="36">
        <v>0</v>
      </c>
      <c r="DE742" s="36">
        <v>-12178410</v>
      </c>
      <c r="DF742" s="36">
        <v>0</v>
      </c>
      <c r="DG742" s="36">
        <v>0</v>
      </c>
      <c r="DH742" s="36">
        <v>0</v>
      </c>
      <c r="DI742" s="36">
        <v>0</v>
      </c>
      <c r="DJ742" s="36">
        <v>0</v>
      </c>
      <c r="DK742" s="36">
        <v>0</v>
      </c>
      <c r="DL742" s="36">
        <v>0</v>
      </c>
      <c r="DM742" s="36">
        <v>0</v>
      </c>
      <c r="DN742" s="36">
        <v>0</v>
      </c>
      <c r="DO742" s="36">
        <v>0</v>
      </c>
      <c r="DP742" s="36">
        <v>0</v>
      </c>
      <c r="DQ742" s="36">
        <v>0</v>
      </c>
      <c r="DR742" s="36">
        <v>0</v>
      </c>
      <c r="DS742" s="36">
        <v>0</v>
      </c>
      <c r="DT742" s="36">
        <v>0</v>
      </c>
      <c r="DU742" s="36">
        <v>0</v>
      </c>
      <c r="DV742" s="36">
        <v>0</v>
      </c>
      <c r="DW742" s="36">
        <v>0</v>
      </c>
      <c r="DX742" s="36">
        <v>0</v>
      </c>
      <c r="DY742" s="36">
        <v>0</v>
      </c>
      <c r="DZ742" s="36">
        <v>0</v>
      </c>
      <c r="EA742" s="36">
        <v>0</v>
      </c>
      <c r="EB742" s="36">
        <v>0</v>
      </c>
      <c r="EC742" s="36">
        <v>0</v>
      </c>
      <c r="ED742" s="36">
        <v>0</v>
      </c>
      <c r="EE742" s="36">
        <v>0</v>
      </c>
      <c r="EF742" s="36">
        <v>0</v>
      </c>
      <c r="EG742" s="36">
        <v>0</v>
      </c>
      <c r="EH742" s="36">
        <v>0</v>
      </c>
      <c r="EI742" s="36">
        <v>0</v>
      </c>
      <c r="EJ742" s="36">
        <v>0</v>
      </c>
      <c r="EK742" s="36">
        <v>0</v>
      </c>
      <c r="EL742" s="36">
        <v>0</v>
      </c>
      <c r="EM742" s="36">
        <v>0</v>
      </c>
      <c r="EN742" s="36">
        <v>0</v>
      </c>
      <c r="EO742" s="36">
        <v>0</v>
      </c>
      <c r="EP742" s="36">
        <v>0</v>
      </c>
      <c r="EQ742" s="36">
        <v>0</v>
      </c>
      <c r="ER742" s="36">
        <v>0</v>
      </c>
      <c r="ES742" s="36">
        <v>0</v>
      </c>
      <c r="ET742" s="36">
        <v>0</v>
      </c>
      <c r="EU742" s="36">
        <v>0</v>
      </c>
      <c r="EV742" s="36">
        <v>0</v>
      </c>
      <c r="EW742" s="36">
        <v>0</v>
      </c>
      <c r="EX742" s="36">
        <v>0</v>
      </c>
      <c r="EY742" s="36">
        <v>0</v>
      </c>
      <c r="EZ742" s="36">
        <v>0</v>
      </c>
      <c r="FA742" s="36">
        <v>0</v>
      </c>
      <c r="FB742" s="36">
        <v>0</v>
      </c>
      <c r="FC742" s="36">
        <v>0</v>
      </c>
      <c r="FD742" s="36">
        <v>0</v>
      </c>
      <c r="FE742" s="36">
        <v>0</v>
      </c>
      <c r="FF742" s="36">
        <v>0</v>
      </c>
      <c r="FG742" s="36">
        <v>0</v>
      </c>
      <c r="FH742" s="36">
        <v>0</v>
      </c>
      <c r="FI742" s="36">
        <v>0</v>
      </c>
      <c r="FJ742" s="36">
        <v>0</v>
      </c>
      <c r="FK742" s="36">
        <v>0</v>
      </c>
      <c r="FL742" s="36">
        <v>0</v>
      </c>
      <c r="FM742" s="36">
        <v>0</v>
      </c>
      <c r="FN742" s="36">
        <v>0</v>
      </c>
      <c r="FO742" s="36">
        <v>0</v>
      </c>
      <c r="FP742" s="36">
        <v>0</v>
      </c>
      <c r="FQ742" s="36">
        <v>1944452</v>
      </c>
      <c r="FR742" s="36">
        <v>-1</v>
      </c>
      <c r="FS742" s="37"/>
      <c r="FT742" s="39">
        <f t="shared" si="349"/>
        <v>99279</v>
      </c>
      <c r="FU742" s="39">
        <f t="shared" si="350"/>
        <v>1041</v>
      </c>
      <c r="FV742" s="39">
        <f t="shared" si="351"/>
        <v>0</v>
      </c>
      <c r="FW742" s="39">
        <f t="shared" si="352"/>
        <v>6996113</v>
      </c>
      <c r="FX742" s="39">
        <f t="shared" si="353"/>
        <v>0</v>
      </c>
      <c r="FY742" s="39">
        <f t="shared" si="354"/>
        <v>81750</v>
      </c>
      <c r="FZ742" s="39">
        <f t="shared" si="355"/>
        <v>0</v>
      </c>
      <c r="GA742" s="39">
        <f t="shared" si="356"/>
        <v>197150</v>
      </c>
      <c r="GB742" s="39">
        <f t="shared" si="357"/>
        <v>1436872</v>
      </c>
      <c r="GC742" s="39">
        <f t="shared" si="358"/>
        <v>172603</v>
      </c>
      <c r="GD742" s="39">
        <f t="shared" si="359"/>
        <v>0</v>
      </c>
      <c r="GE742" s="39">
        <f t="shared" si="360"/>
        <v>0</v>
      </c>
      <c r="GF742" s="39">
        <f t="shared" si="347"/>
        <v>0</v>
      </c>
      <c r="GG742" s="39"/>
      <c r="GH742" s="39">
        <f t="shared" si="361"/>
        <v>0</v>
      </c>
      <c r="GI742" s="39">
        <f t="shared" si="362"/>
        <v>0</v>
      </c>
      <c r="GJ742" s="39">
        <f t="shared" si="348"/>
        <v>8984808</v>
      </c>
      <c r="GK742" s="39"/>
      <c r="GL742" s="39">
        <f t="shared" si="363"/>
        <v>0</v>
      </c>
      <c r="GM742" s="39"/>
      <c r="GN742" s="39">
        <f t="shared" si="368"/>
        <v>0</v>
      </c>
      <c r="GO742" s="40">
        <f t="shared" si="364"/>
        <v>1707114</v>
      </c>
      <c r="GP742" s="40">
        <f t="shared" si="365"/>
        <v>10691922</v>
      </c>
      <c r="GQ742" s="40">
        <f t="shared" si="366"/>
        <v>10691922</v>
      </c>
      <c r="GR742" s="39" t="str">
        <f>IFERROR(VLOOKUP(CONCATENATE(C742,R742,S742),'Clientes Afectados'!$L$4:$M$249,2,0),"NO")</f>
        <v>NO</v>
      </c>
      <c r="GS742" s="64">
        <f t="shared" si="367"/>
        <v>29</v>
      </c>
      <c r="GT742" s="39" t="e">
        <f>+IF(GS742&gt;#REF!,"SI","NO")</f>
        <v>#REF!</v>
      </c>
    </row>
    <row r="743" spans="1:202" x14ac:dyDescent="0.25">
      <c r="A743" s="35">
        <v>42491</v>
      </c>
      <c r="B743" s="36">
        <v>1594986</v>
      </c>
      <c r="C743" s="36">
        <v>532998</v>
      </c>
      <c r="D743" s="36">
        <v>532998</v>
      </c>
      <c r="E743" s="37" t="s">
        <v>228</v>
      </c>
      <c r="F743" s="37" t="s">
        <v>229</v>
      </c>
      <c r="G743" s="37" t="s">
        <v>230</v>
      </c>
      <c r="H743" s="85" t="s">
        <v>231</v>
      </c>
      <c r="I743" s="37" t="s">
        <v>371</v>
      </c>
      <c r="J743" s="37" t="s">
        <v>233</v>
      </c>
      <c r="K743" s="37" t="s">
        <v>234</v>
      </c>
      <c r="L743" s="37" t="s">
        <v>235</v>
      </c>
      <c r="M743" s="37" t="s">
        <v>236</v>
      </c>
      <c r="N743" s="37" t="s">
        <v>237</v>
      </c>
      <c r="O743" s="37" t="s">
        <v>306</v>
      </c>
      <c r="P743" s="37" t="s">
        <v>239</v>
      </c>
      <c r="Q743" s="37" t="s">
        <v>240</v>
      </c>
      <c r="R743" s="38">
        <v>42466</v>
      </c>
      <c r="S743" s="38">
        <v>42495</v>
      </c>
      <c r="T743" s="38">
        <v>42496</v>
      </c>
      <c r="U743" s="36">
        <v>175624868</v>
      </c>
      <c r="V743" s="36">
        <v>13957</v>
      </c>
      <c r="W743" s="36">
        <v>0</v>
      </c>
      <c r="X743" s="36">
        <v>4736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61</v>
      </c>
      <c r="AE743" s="36">
        <v>64</v>
      </c>
      <c r="AF743" s="36">
        <v>61</v>
      </c>
      <c r="AG743" s="36">
        <v>61</v>
      </c>
      <c r="AH743" s="36">
        <v>143065</v>
      </c>
      <c r="AI743" s="36">
        <v>1239</v>
      </c>
      <c r="AJ743" s="36">
        <v>0</v>
      </c>
      <c r="AK743" s="36">
        <v>1037605</v>
      </c>
      <c r="AL743" s="36">
        <v>0</v>
      </c>
      <c r="AM743" s="36">
        <v>0</v>
      </c>
      <c r="AN743" s="36">
        <v>0</v>
      </c>
      <c r="AO743" s="36">
        <v>0</v>
      </c>
      <c r="AP743" s="36">
        <v>0</v>
      </c>
      <c r="AQ743" s="36">
        <v>0</v>
      </c>
      <c r="AR743" s="36">
        <v>0</v>
      </c>
      <c r="AS743" s="36">
        <v>0</v>
      </c>
      <c r="AT743" s="36">
        <v>12125</v>
      </c>
      <c r="AU743" s="36">
        <v>0</v>
      </c>
      <c r="AV743" s="36">
        <v>0</v>
      </c>
      <c r="AW743" s="36">
        <v>0</v>
      </c>
      <c r="AX743" s="36">
        <v>0</v>
      </c>
      <c r="AY743" s="36">
        <v>39513</v>
      </c>
      <c r="AZ743" s="36">
        <v>353568</v>
      </c>
      <c r="BA743" s="36">
        <v>0</v>
      </c>
      <c r="BB743" s="36">
        <v>0</v>
      </c>
      <c r="BC743" s="36">
        <v>0</v>
      </c>
      <c r="BD743" s="36">
        <v>0</v>
      </c>
      <c r="BE743" s="36">
        <v>0</v>
      </c>
      <c r="BF743" s="36">
        <v>0</v>
      </c>
      <c r="BG743" s="36">
        <v>0</v>
      </c>
      <c r="BH743" s="36">
        <v>0</v>
      </c>
      <c r="BI743" s="36">
        <v>0</v>
      </c>
      <c r="BJ743" s="36">
        <v>0</v>
      </c>
      <c r="BK743" s="36">
        <v>0</v>
      </c>
      <c r="BL743" s="36">
        <v>0</v>
      </c>
      <c r="BM743" s="36">
        <v>0</v>
      </c>
      <c r="BN743" s="36">
        <v>0</v>
      </c>
      <c r="BO743" s="36">
        <v>0</v>
      </c>
      <c r="BP743" s="36">
        <v>0</v>
      </c>
      <c r="BQ743" s="36">
        <v>0</v>
      </c>
      <c r="BR743" s="36">
        <v>0</v>
      </c>
      <c r="BS743" s="36">
        <v>0</v>
      </c>
      <c r="BT743" s="36">
        <v>0</v>
      </c>
      <c r="BU743" s="36">
        <v>0</v>
      </c>
      <c r="BV743" s="36">
        <v>0</v>
      </c>
      <c r="BW743" s="36">
        <v>0</v>
      </c>
      <c r="BX743" s="36">
        <v>0</v>
      </c>
      <c r="BY743" s="36">
        <v>0</v>
      </c>
      <c r="BZ743" s="36">
        <v>186255</v>
      </c>
      <c r="CA743" s="36">
        <v>5103</v>
      </c>
      <c r="CB743" s="36">
        <v>0</v>
      </c>
      <c r="CC743" s="36">
        <v>0</v>
      </c>
      <c r="CD743" s="36">
        <v>1494515</v>
      </c>
      <c r="CE743" s="36">
        <v>1778473</v>
      </c>
      <c r="CF743" s="36">
        <v>0</v>
      </c>
      <c r="CG743" s="36">
        <v>283958</v>
      </c>
      <c r="CH743" s="36">
        <v>0</v>
      </c>
      <c r="CI743" s="36">
        <v>0</v>
      </c>
      <c r="CJ743" s="36">
        <v>0</v>
      </c>
      <c r="CK743" s="36">
        <v>0</v>
      </c>
      <c r="CL743" s="36">
        <v>283958</v>
      </c>
      <c r="CM743" s="36">
        <v>-1778473</v>
      </c>
      <c r="CN743" s="36">
        <v>0</v>
      </c>
      <c r="CO743" s="36">
        <v>0</v>
      </c>
      <c r="CP743" s="36">
        <v>0</v>
      </c>
      <c r="CQ743" s="36">
        <v>0</v>
      </c>
      <c r="CR743" s="36">
        <v>0</v>
      </c>
      <c r="CS743" s="36">
        <v>0</v>
      </c>
      <c r="CT743" s="36">
        <v>0</v>
      </c>
      <c r="CU743" s="36">
        <v>0</v>
      </c>
      <c r="CV743" s="36">
        <v>0</v>
      </c>
      <c r="CW743" s="36">
        <v>0</v>
      </c>
      <c r="CX743" s="36">
        <v>0</v>
      </c>
      <c r="CY743" s="36">
        <v>0</v>
      </c>
      <c r="CZ743" s="36">
        <v>0</v>
      </c>
      <c r="DA743" s="36">
        <v>0</v>
      </c>
      <c r="DB743" s="36">
        <v>0</v>
      </c>
      <c r="DC743" s="36">
        <v>0</v>
      </c>
      <c r="DD743" s="36">
        <v>0</v>
      </c>
      <c r="DE743" s="36">
        <v>-1778473</v>
      </c>
      <c r="DF743" s="36">
        <v>0</v>
      </c>
      <c r="DG743" s="36">
        <v>0</v>
      </c>
      <c r="DH743" s="36">
        <v>0</v>
      </c>
      <c r="DI743" s="36">
        <v>0</v>
      </c>
      <c r="DJ743" s="36">
        <v>0</v>
      </c>
      <c r="DK743" s="36">
        <v>0</v>
      </c>
      <c r="DL743" s="36">
        <v>0</v>
      </c>
      <c r="DM743" s="36">
        <v>0</v>
      </c>
      <c r="DN743" s="36">
        <v>0</v>
      </c>
      <c r="DO743" s="36">
        <v>0</v>
      </c>
      <c r="DP743" s="36">
        <v>0</v>
      </c>
      <c r="DQ743" s="36">
        <v>0</v>
      </c>
      <c r="DR743" s="36">
        <v>0</v>
      </c>
      <c r="DS743" s="36">
        <v>0</v>
      </c>
      <c r="DT743" s="36">
        <v>0</v>
      </c>
      <c r="DU743" s="36">
        <v>0</v>
      </c>
      <c r="DV743" s="36">
        <v>0</v>
      </c>
      <c r="DW743" s="36">
        <v>0</v>
      </c>
      <c r="DX743" s="36">
        <v>0</v>
      </c>
      <c r="DY743" s="36">
        <v>0</v>
      </c>
      <c r="DZ743" s="36">
        <v>0</v>
      </c>
      <c r="EA743" s="36">
        <v>0</v>
      </c>
      <c r="EB743" s="36">
        <v>0</v>
      </c>
      <c r="EC743" s="36">
        <v>0</v>
      </c>
      <c r="ED743" s="36">
        <v>0</v>
      </c>
      <c r="EE743" s="36">
        <v>0</v>
      </c>
      <c r="EF743" s="36">
        <v>0</v>
      </c>
      <c r="EG743" s="36">
        <v>0</v>
      </c>
      <c r="EH743" s="36">
        <v>0</v>
      </c>
      <c r="EI743" s="36">
        <v>0</v>
      </c>
      <c r="EJ743" s="36">
        <v>0</v>
      </c>
      <c r="EK743" s="36">
        <v>0</v>
      </c>
      <c r="EL743" s="36">
        <v>0</v>
      </c>
      <c r="EM743" s="36">
        <v>0</v>
      </c>
      <c r="EN743" s="36">
        <v>0</v>
      </c>
      <c r="EO743" s="36">
        <v>0</v>
      </c>
      <c r="EP743" s="36">
        <v>0</v>
      </c>
      <c r="EQ743" s="36">
        <v>0</v>
      </c>
      <c r="ER743" s="36">
        <v>0</v>
      </c>
      <c r="ES743" s="36">
        <v>0</v>
      </c>
      <c r="ET743" s="36">
        <v>0</v>
      </c>
      <c r="EU743" s="36">
        <v>0</v>
      </c>
      <c r="EV743" s="36">
        <v>0</v>
      </c>
      <c r="EW743" s="36">
        <v>0</v>
      </c>
      <c r="EX743" s="36">
        <v>0</v>
      </c>
      <c r="EY743" s="36">
        <v>0</v>
      </c>
      <c r="EZ743" s="36">
        <v>0</v>
      </c>
      <c r="FA743" s="36">
        <v>0</v>
      </c>
      <c r="FB743" s="36">
        <v>0</v>
      </c>
      <c r="FC743" s="36">
        <v>0</v>
      </c>
      <c r="FD743" s="36">
        <v>0</v>
      </c>
      <c r="FE743" s="36">
        <v>0</v>
      </c>
      <c r="FF743" s="36">
        <v>0</v>
      </c>
      <c r="FG743" s="36">
        <v>0</v>
      </c>
      <c r="FH743" s="36">
        <v>0</v>
      </c>
      <c r="FI743" s="36">
        <v>0</v>
      </c>
      <c r="FJ743" s="36">
        <v>0</v>
      </c>
      <c r="FK743" s="36">
        <v>0</v>
      </c>
      <c r="FL743" s="36">
        <v>0</v>
      </c>
      <c r="FM743" s="36">
        <v>0</v>
      </c>
      <c r="FN743" s="36">
        <v>0</v>
      </c>
      <c r="FO743" s="36">
        <v>0</v>
      </c>
      <c r="FP743" s="36">
        <v>0</v>
      </c>
      <c r="FQ743" s="36">
        <v>283958</v>
      </c>
      <c r="FR743" s="36">
        <v>0</v>
      </c>
      <c r="FS743" s="37"/>
      <c r="FT743" s="39">
        <f t="shared" si="349"/>
        <v>120223</v>
      </c>
      <c r="FU743" s="39">
        <f t="shared" si="350"/>
        <v>1041</v>
      </c>
      <c r="FV743" s="39">
        <f t="shared" si="351"/>
        <v>0</v>
      </c>
      <c r="FW743" s="39">
        <f t="shared" si="352"/>
        <v>871937</v>
      </c>
      <c r="FX743" s="39">
        <f t="shared" si="353"/>
        <v>0</v>
      </c>
      <c r="FY743" s="39">
        <f t="shared" si="354"/>
        <v>10189</v>
      </c>
      <c r="FZ743" s="39">
        <f t="shared" si="355"/>
        <v>0</v>
      </c>
      <c r="GA743" s="39">
        <f t="shared" si="356"/>
        <v>33204</v>
      </c>
      <c r="GB743" s="39">
        <f t="shared" si="357"/>
        <v>297116</v>
      </c>
      <c r="GC743" s="39">
        <f t="shared" si="358"/>
        <v>0</v>
      </c>
      <c r="GD743" s="39">
        <f t="shared" si="359"/>
        <v>0</v>
      </c>
      <c r="GE743" s="39">
        <f t="shared" si="360"/>
        <v>0</v>
      </c>
      <c r="GF743" s="39">
        <f t="shared" si="347"/>
        <v>0</v>
      </c>
      <c r="GG743" s="39"/>
      <c r="GH743" s="39">
        <f t="shared" si="361"/>
        <v>0</v>
      </c>
      <c r="GI743" s="39">
        <f t="shared" si="362"/>
        <v>0</v>
      </c>
      <c r="GJ743" s="39">
        <f t="shared" si="348"/>
        <v>1333710</v>
      </c>
      <c r="GK743" s="39"/>
      <c r="GL743" s="39">
        <f t="shared" si="363"/>
        <v>0</v>
      </c>
      <c r="GM743" s="39"/>
      <c r="GN743" s="39">
        <f t="shared" si="368"/>
        <v>0</v>
      </c>
      <c r="GO743" s="40">
        <f t="shared" si="364"/>
        <v>253405</v>
      </c>
      <c r="GP743" s="40">
        <f t="shared" si="365"/>
        <v>1587115</v>
      </c>
      <c r="GQ743" s="40">
        <f t="shared" si="366"/>
        <v>1587115</v>
      </c>
      <c r="GR743" s="39" t="str">
        <f>IFERROR(VLOOKUP(CONCATENATE(C743,R743,S743),'Clientes Afectados'!$L$4:$M$249,2,0),"NO")</f>
        <v>NO</v>
      </c>
      <c r="GS743" s="64">
        <f t="shared" si="367"/>
        <v>29</v>
      </c>
      <c r="GT743" s="39" t="e">
        <f>+IF(GS743&gt;#REF!,"SI","NO")</f>
        <v>#REF!</v>
      </c>
    </row>
    <row r="744" spans="1:202" x14ac:dyDescent="0.25">
      <c r="A744" s="35">
        <v>42491</v>
      </c>
      <c r="B744" s="36">
        <v>1594986</v>
      </c>
      <c r="C744" s="36">
        <v>532999</v>
      </c>
      <c r="D744" s="36">
        <v>532999</v>
      </c>
      <c r="E744" s="37" t="s">
        <v>242</v>
      </c>
      <c r="F744" s="37" t="s">
        <v>229</v>
      </c>
      <c r="G744" s="37" t="s">
        <v>243</v>
      </c>
      <c r="H744" s="85" t="s">
        <v>231</v>
      </c>
      <c r="I744" s="37" t="s">
        <v>232</v>
      </c>
      <c r="J744" s="37" t="s">
        <v>233</v>
      </c>
      <c r="K744" s="37" t="s">
        <v>234</v>
      </c>
      <c r="L744" s="37" t="s">
        <v>235</v>
      </c>
      <c r="M744" s="37" t="s">
        <v>245</v>
      </c>
      <c r="N744" s="37" t="s">
        <v>246</v>
      </c>
      <c r="O744" s="37" t="s">
        <v>246</v>
      </c>
      <c r="P744" s="37" t="s">
        <v>239</v>
      </c>
      <c r="Q744" s="37" t="s">
        <v>240</v>
      </c>
      <c r="R744" s="38">
        <v>42466</v>
      </c>
      <c r="S744" s="38">
        <v>42495</v>
      </c>
      <c r="T744" s="38">
        <v>42496</v>
      </c>
      <c r="U744" s="36">
        <v>175624868</v>
      </c>
      <c r="V744" s="36">
        <v>13029</v>
      </c>
      <c r="W744" s="36">
        <v>0</v>
      </c>
      <c r="X744" s="36">
        <v>9078</v>
      </c>
      <c r="Y744" s="36">
        <v>0</v>
      </c>
      <c r="Z744" s="36">
        <v>0</v>
      </c>
      <c r="AA744" s="36">
        <v>0</v>
      </c>
      <c r="AB744" s="36">
        <v>0</v>
      </c>
      <c r="AC744" s="36">
        <v>0</v>
      </c>
      <c r="AD744" s="36">
        <v>23</v>
      </c>
      <c r="AE744" s="36">
        <v>27</v>
      </c>
      <c r="AF744" s="36">
        <v>23</v>
      </c>
      <c r="AG744" s="36">
        <v>23</v>
      </c>
      <c r="AH744" s="36">
        <v>80837</v>
      </c>
      <c r="AI744" s="36">
        <v>1239</v>
      </c>
      <c r="AJ744" s="36">
        <v>0</v>
      </c>
      <c r="AK744" s="36">
        <v>968615</v>
      </c>
      <c r="AL744" s="36">
        <v>0</v>
      </c>
      <c r="AM744" s="36">
        <v>0</v>
      </c>
      <c r="AN744" s="36">
        <v>0</v>
      </c>
      <c r="AO744" s="36">
        <v>0</v>
      </c>
      <c r="AP744" s="36">
        <v>0</v>
      </c>
      <c r="AQ744" s="36">
        <v>0</v>
      </c>
      <c r="AR744" s="36">
        <v>0</v>
      </c>
      <c r="AS744" s="36">
        <v>0</v>
      </c>
      <c r="AT744" s="36">
        <v>11318</v>
      </c>
      <c r="AU744" s="36">
        <v>0</v>
      </c>
      <c r="AV744" s="36">
        <v>0</v>
      </c>
      <c r="AW744" s="36">
        <v>0</v>
      </c>
      <c r="AX744" s="36">
        <v>0</v>
      </c>
      <c r="AY744" s="36">
        <v>16670</v>
      </c>
      <c r="AZ744" s="36">
        <v>133312</v>
      </c>
      <c r="BA744" s="36">
        <v>123046</v>
      </c>
      <c r="BB744" s="36">
        <v>0</v>
      </c>
      <c r="BC744" s="36">
        <v>0</v>
      </c>
      <c r="BD744" s="36">
        <v>0</v>
      </c>
      <c r="BE744" s="36">
        <v>0</v>
      </c>
      <c r="BF744" s="36">
        <v>0</v>
      </c>
      <c r="BG744" s="36">
        <v>0</v>
      </c>
      <c r="BH744" s="36">
        <v>0</v>
      </c>
      <c r="BI744" s="36">
        <v>0</v>
      </c>
      <c r="BJ744" s="36">
        <v>0</v>
      </c>
      <c r="BK744" s="36">
        <v>0</v>
      </c>
      <c r="BL744" s="36">
        <v>0</v>
      </c>
      <c r="BM744" s="36">
        <v>0</v>
      </c>
      <c r="BN744" s="36">
        <v>0</v>
      </c>
      <c r="BO744" s="36">
        <v>0</v>
      </c>
      <c r="BP744" s="36">
        <v>0</v>
      </c>
      <c r="BQ744" s="36">
        <v>0</v>
      </c>
      <c r="BR744" s="36">
        <v>0</v>
      </c>
      <c r="BS744" s="36">
        <v>0</v>
      </c>
      <c r="BT744" s="36">
        <v>0</v>
      </c>
      <c r="BU744" s="36">
        <v>0</v>
      </c>
      <c r="BV744" s="36">
        <v>0</v>
      </c>
      <c r="BW744" s="36">
        <v>0</v>
      </c>
      <c r="BX744" s="36">
        <v>0</v>
      </c>
      <c r="BY744" s="36">
        <v>0</v>
      </c>
      <c r="BZ744" s="36">
        <v>146144</v>
      </c>
      <c r="CA744" s="36">
        <v>4364</v>
      </c>
      <c r="CB744" s="36">
        <v>0</v>
      </c>
      <c r="CC744" s="36">
        <v>0</v>
      </c>
      <c r="CD744" s="36">
        <v>1248357</v>
      </c>
      <c r="CE744" s="36">
        <v>1485545</v>
      </c>
      <c r="CF744" s="36">
        <v>0</v>
      </c>
      <c r="CG744" s="36">
        <v>237188</v>
      </c>
      <c r="CH744" s="36">
        <v>0</v>
      </c>
      <c r="CI744" s="36">
        <v>0</v>
      </c>
      <c r="CJ744" s="36">
        <v>0</v>
      </c>
      <c r="CK744" s="36">
        <v>0</v>
      </c>
      <c r="CL744" s="36">
        <v>237188</v>
      </c>
      <c r="CM744" s="36">
        <v>-1485545</v>
      </c>
      <c r="CN744" s="36">
        <v>0</v>
      </c>
      <c r="CO744" s="36">
        <v>0</v>
      </c>
      <c r="CP744" s="36">
        <v>0</v>
      </c>
      <c r="CQ744" s="36">
        <v>0</v>
      </c>
      <c r="CR744" s="36">
        <v>0</v>
      </c>
      <c r="CS744" s="36">
        <v>0</v>
      </c>
      <c r="CT744" s="36">
        <v>0</v>
      </c>
      <c r="CU744" s="36">
        <v>0</v>
      </c>
      <c r="CV744" s="36">
        <v>0</v>
      </c>
      <c r="CW744" s="36">
        <v>0</v>
      </c>
      <c r="CX744" s="36">
        <v>0</v>
      </c>
      <c r="CY744" s="36">
        <v>0</v>
      </c>
      <c r="CZ744" s="36">
        <v>0</v>
      </c>
      <c r="DA744" s="36">
        <v>0</v>
      </c>
      <c r="DB744" s="36">
        <v>0</v>
      </c>
      <c r="DC744" s="36">
        <v>0</v>
      </c>
      <c r="DD744" s="36">
        <v>0</v>
      </c>
      <c r="DE744" s="36">
        <v>-1485545</v>
      </c>
      <c r="DF744" s="36">
        <v>0</v>
      </c>
      <c r="DG744" s="36">
        <v>0</v>
      </c>
      <c r="DH744" s="36">
        <v>0</v>
      </c>
      <c r="DI744" s="36">
        <v>0</v>
      </c>
      <c r="DJ744" s="36">
        <v>0</v>
      </c>
      <c r="DK744" s="36">
        <v>0</v>
      </c>
      <c r="DL744" s="36">
        <v>0</v>
      </c>
      <c r="DM744" s="36">
        <v>0</v>
      </c>
      <c r="DN744" s="36">
        <v>0</v>
      </c>
      <c r="DO744" s="36">
        <v>0</v>
      </c>
      <c r="DP744" s="36">
        <v>0</v>
      </c>
      <c r="DQ744" s="36">
        <v>0</v>
      </c>
      <c r="DR744" s="36">
        <v>0</v>
      </c>
      <c r="DS744" s="36">
        <v>0</v>
      </c>
      <c r="DT744" s="36">
        <v>0</v>
      </c>
      <c r="DU744" s="36">
        <v>0</v>
      </c>
      <c r="DV744" s="36">
        <v>0</v>
      </c>
      <c r="DW744" s="36">
        <v>0</v>
      </c>
      <c r="DX744" s="36">
        <v>0</v>
      </c>
      <c r="DY744" s="36">
        <v>0</v>
      </c>
      <c r="DZ744" s="36">
        <v>0</v>
      </c>
      <c r="EA744" s="36">
        <v>0</v>
      </c>
      <c r="EB744" s="36">
        <v>0</v>
      </c>
      <c r="EC744" s="36">
        <v>0</v>
      </c>
      <c r="ED744" s="36">
        <v>0</v>
      </c>
      <c r="EE744" s="36">
        <v>0</v>
      </c>
      <c r="EF744" s="36">
        <v>0</v>
      </c>
      <c r="EG744" s="36">
        <v>0</v>
      </c>
      <c r="EH744" s="36">
        <v>0</v>
      </c>
      <c r="EI744" s="36">
        <v>0</v>
      </c>
      <c r="EJ744" s="36">
        <v>0</v>
      </c>
      <c r="EK744" s="36">
        <v>0</v>
      </c>
      <c r="EL744" s="36">
        <v>0</v>
      </c>
      <c r="EM744" s="36">
        <v>0</v>
      </c>
      <c r="EN744" s="36">
        <v>0</v>
      </c>
      <c r="EO744" s="36">
        <v>0</v>
      </c>
      <c r="EP744" s="36">
        <v>0</v>
      </c>
      <c r="EQ744" s="36">
        <v>0</v>
      </c>
      <c r="ER744" s="36">
        <v>0</v>
      </c>
      <c r="ES744" s="36">
        <v>0</v>
      </c>
      <c r="ET744" s="36">
        <v>0</v>
      </c>
      <c r="EU744" s="36">
        <v>0</v>
      </c>
      <c r="EV744" s="36">
        <v>0</v>
      </c>
      <c r="EW744" s="36">
        <v>0</v>
      </c>
      <c r="EX744" s="36">
        <v>0</v>
      </c>
      <c r="EY744" s="36">
        <v>0</v>
      </c>
      <c r="EZ744" s="36">
        <v>0</v>
      </c>
      <c r="FA744" s="36">
        <v>0</v>
      </c>
      <c r="FB744" s="36">
        <v>0</v>
      </c>
      <c r="FC744" s="36">
        <v>0</v>
      </c>
      <c r="FD744" s="36">
        <v>0</v>
      </c>
      <c r="FE744" s="36">
        <v>0</v>
      </c>
      <c r="FF744" s="36">
        <v>0</v>
      </c>
      <c r="FG744" s="36">
        <v>0</v>
      </c>
      <c r="FH744" s="36">
        <v>0</v>
      </c>
      <c r="FI744" s="36">
        <v>0</v>
      </c>
      <c r="FJ744" s="36">
        <v>0</v>
      </c>
      <c r="FK744" s="36">
        <v>0</v>
      </c>
      <c r="FL744" s="36">
        <v>0</v>
      </c>
      <c r="FM744" s="36">
        <v>0</v>
      </c>
      <c r="FN744" s="36">
        <v>0</v>
      </c>
      <c r="FO744" s="36">
        <v>0</v>
      </c>
      <c r="FP744" s="36">
        <v>0</v>
      </c>
      <c r="FQ744" s="36">
        <v>237188</v>
      </c>
      <c r="FR744" s="36">
        <v>0</v>
      </c>
      <c r="FS744" s="37"/>
      <c r="FT744" s="39">
        <f t="shared" si="349"/>
        <v>67930</v>
      </c>
      <c r="FU744" s="39">
        <f t="shared" si="350"/>
        <v>1041</v>
      </c>
      <c r="FV744" s="39">
        <f t="shared" si="351"/>
        <v>0</v>
      </c>
      <c r="FW744" s="39">
        <f t="shared" si="352"/>
        <v>813962</v>
      </c>
      <c r="FX744" s="39">
        <f t="shared" si="353"/>
        <v>0</v>
      </c>
      <c r="FY744" s="39">
        <f t="shared" si="354"/>
        <v>9511</v>
      </c>
      <c r="FZ744" s="39">
        <f t="shared" si="355"/>
        <v>0</v>
      </c>
      <c r="GA744" s="39">
        <f t="shared" si="356"/>
        <v>14008</v>
      </c>
      <c r="GB744" s="39">
        <f t="shared" si="357"/>
        <v>112027</v>
      </c>
      <c r="GC744" s="39">
        <f t="shared" si="358"/>
        <v>103400</v>
      </c>
      <c r="GD744" s="39">
        <f t="shared" si="359"/>
        <v>0</v>
      </c>
      <c r="GE744" s="39">
        <f t="shared" si="360"/>
        <v>0</v>
      </c>
      <c r="GF744" s="39">
        <f t="shared" si="347"/>
        <v>0</v>
      </c>
      <c r="GG744" s="39"/>
      <c r="GH744" s="39">
        <f t="shared" si="361"/>
        <v>0</v>
      </c>
      <c r="GI744" s="39">
        <f t="shared" si="362"/>
        <v>0</v>
      </c>
      <c r="GJ744" s="39">
        <f t="shared" si="348"/>
        <v>1121879</v>
      </c>
      <c r="GK744" s="39"/>
      <c r="GL744" s="39">
        <f t="shared" si="363"/>
        <v>0</v>
      </c>
      <c r="GM744" s="39"/>
      <c r="GN744" s="39">
        <f t="shared" si="368"/>
        <v>0</v>
      </c>
      <c r="GO744" s="40">
        <f t="shared" si="364"/>
        <v>213157</v>
      </c>
      <c r="GP744" s="40">
        <f t="shared" si="365"/>
        <v>1335036</v>
      </c>
      <c r="GQ744" s="40">
        <f t="shared" si="366"/>
        <v>1335036</v>
      </c>
      <c r="GR744" s="39" t="str">
        <f>IFERROR(VLOOKUP(CONCATENATE(C744,R744,S744),'Clientes Afectados'!$L$4:$M$249,2,0),"NO")</f>
        <v>NO</v>
      </c>
      <c r="GS744" s="64">
        <f t="shared" si="367"/>
        <v>29</v>
      </c>
      <c r="GT744" s="39" t="e">
        <f>+IF(GS744&gt;#REF!,"SI","NO")</f>
        <v>#REF!</v>
      </c>
    </row>
    <row r="745" spans="1:202" x14ac:dyDescent="0.25">
      <c r="A745" s="35">
        <v>42491</v>
      </c>
      <c r="B745" s="36">
        <v>1594986</v>
      </c>
      <c r="C745" s="36">
        <v>533094</v>
      </c>
      <c r="D745" s="36">
        <v>533094</v>
      </c>
      <c r="E745" s="37" t="s">
        <v>345</v>
      </c>
      <c r="F745" s="37" t="s">
        <v>229</v>
      </c>
      <c r="G745" s="37" t="s">
        <v>318</v>
      </c>
      <c r="H745" s="85" t="s">
        <v>231</v>
      </c>
      <c r="I745" s="37" t="s">
        <v>244</v>
      </c>
      <c r="J745" s="37" t="s">
        <v>233</v>
      </c>
      <c r="K745" s="37" t="s">
        <v>234</v>
      </c>
      <c r="L745" s="37" t="s">
        <v>235</v>
      </c>
      <c r="M745" s="37" t="s">
        <v>369</v>
      </c>
      <c r="N745" s="37" t="s">
        <v>245</v>
      </c>
      <c r="O745" s="37" t="s">
        <v>245</v>
      </c>
      <c r="P745" s="37" t="s">
        <v>239</v>
      </c>
      <c r="Q745" s="37" t="s">
        <v>240</v>
      </c>
      <c r="R745" s="38">
        <v>42466</v>
      </c>
      <c r="S745" s="38">
        <v>42495</v>
      </c>
      <c r="T745" s="38">
        <v>42496</v>
      </c>
      <c r="U745" s="36">
        <v>175624868</v>
      </c>
      <c r="V745" s="36">
        <v>276340</v>
      </c>
      <c r="W745" s="36">
        <v>0</v>
      </c>
      <c r="X745" s="36">
        <v>93869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671</v>
      </c>
      <c r="AE745" s="36">
        <v>686</v>
      </c>
      <c r="AF745" s="36">
        <v>641</v>
      </c>
      <c r="AG745" s="36">
        <v>641</v>
      </c>
      <c r="AH745" s="36">
        <v>80837</v>
      </c>
      <c r="AI745" s="36">
        <v>1239</v>
      </c>
      <c r="AJ745" s="36">
        <v>0</v>
      </c>
      <c r="AK745" s="36">
        <v>20543941</v>
      </c>
      <c r="AL745" s="36">
        <v>0</v>
      </c>
      <c r="AM745" s="36">
        <v>0</v>
      </c>
      <c r="AN745" s="36">
        <v>0</v>
      </c>
      <c r="AO745" s="36">
        <v>0</v>
      </c>
      <c r="AP745" s="36">
        <v>0</v>
      </c>
      <c r="AQ745" s="36">
        <v>0</v>
      </c>
      <c r="AR745" s="36">
        <v>0</v>
      </c>
      <c r="AS745" s="36">
        <v>0</v>
      </c>
      <c r="AT745" s="36">
        <v>240056</v>
      </c>
      <c r="AU745" s="36">
        <v>0</v>
      </c>
      <c r="AV745" s="36">
        <v>0</v>
      </c>
      <c r="AW745" s="36">
        <v>0</v>
      </c>
      <c r="AX745" s="36">
        <v>0</v>
      </c>
      <c r="AY745" s="36">
        <v>423839</v>
      </c>
      <c r="AZ745" s="36">
        <v>3715362</v>
      </c>
      <c r="BA745" s="36">
        <v>0</v>
      </c>
      <c r="BB745" s="36">
        <v>0</v>
      </c>
      <c r="BC745" s="36">
        <v>0</v>
      </c>
      <c r="BD745" s="36">
        <v>0</v>
      </c>
      <c r="BE745" s="36">
        <v>0</v>
      </c>
      <c r="BF745" s="36">
        <v>0</v>
      </c>
      <c r="BG745" s="36">
        <v>0</v>
      </c>
      <c r="BH745" s="36">
        <v>0</v>
      </c>
      <c r="BI745" s="36">
        <v>0</v>
      </c>
      <c r="BJ745" s="36">
        <v>0</v>
      </c>
      <c r="BK745" s="36">
        <v>0</v>
      </c>
      <c r="BL745" s="36">
        <v>0</v>
      </c>
      <c r="BM745" s="36">
        <v>0</v>
      </c>
      <c r="BN745" s="36">
        <v>0</v>
      </c>
      <c r="BO745" s="36">
        <v>0</v>
      </c>
      <c r="BP745" s="36">
        <v>0</v>
      </c>
      <c r="BQ745" s="36">
        <v>0</v>
      </c>
      <c r="BR745" s="36">
        <v>0</v>
      </c>
      <c r="BS745" s="36">
        <v>0</v>
      </c>
      <c r="BT745" s="36">
        <v>0</v>
      </c>
      <c r="BU745" s="36">
        <v>0</v>
      </c>
      <c r="BV745" s="36">
        <v>0</v>
      </c>
      <c r="BW745" s="36">
        <v>0</v>
      </c>
      <c r="BX745" s="36">
        <v>0</v>
      </c>
      <c r="BY745" s="36">
        <v>0</v>
      </c>
      <c r="BZ745" s="36">
        <v>3231650</v>
      </c>
      <c r="CA745" s="36">
        <v>100160</v>
      </c>
      <c r="CB745" s="36">
        <v>0</v>
      </c>
      <c r="CC745" s="36">
        <v>0</v>
      </c>
      <c r="CD745" s="36">
        <v>23812675</v>
      </c>
      <c r="CE745" s="36">
        <v>28337083</v>
      </c>
      <c r="CF745" s="36">
        <v>0</v>
      </c>
      <c r="CG745" s="36">
        <v>4524408</v>
      </c>
      <c r="CH745" s="36">
        <v>0</v>
      </c>
      <c r="CI745" s="36">
        <v>0</v>
      </c>
      <c r="CJ745" s="36">
        <v>0</v>
      </c>
      <c r="CK745" s="36">
        <v>0</v>
      </c>
      <c r="CL745" s="36">
        <v>4524408</v>
      </c>
      <c r="CM745" s="36">
        <v>-28337083</v>
      </c>
      <c r="CN745" s="36">
        <v>0</v>
      </c>
      <c r="CO745" s="36">
        <v>0</v>
      </c>
      <c r="CP745" s="36">
        <v>0</v>
      </c>
      <c r="CQ745" s="36">
        <v>0</v>
      </c>
      <c r="CR745" s="36">
        <v>0</v>
      </c>
      <c r="CS745" s="36">
        <v>0</v>
      </c>
      <c r="CT745" s="36">
        <v>0</v>
      </c>
      <c r="CU745" s="36">
        <v>0</v>
      </c>
      <c r="CV745" s="36">
        <v>0</v>
      </c>
      <c r="CW745" s="36">
        <v>0</v>
      </c>
      <c r="CX745" s="36">
        <v>0</v>
      </c>
      <c r="CY745" s="36">
        <v>0</v>
      </c>
      <c r="CZ745" s="36">
        <v>0</v>
      </c>
      <c r="DA745" s="36">
        <v>0</v>
      </c>
      <c r="DB745" s="36">
        <v>0</v>
      </c>
      <c r="DC745" s="36">
        <v>0</v>
      </c>
      <c r="DD745" s="36">
        <v>0</v>
      </c>
      <c r="DE745" s="36">
        <v>-28337083</v>
      </c>
      <c r="DF745" s="36">
        <v>0</v>
      </c>
      <c r="DG745" s="36">
        <v>0</v>
      </c>
      <c r="DH745" s="36">
        <v>0</v>
      </c>
      <c r="DI745" s="36">
        <v>0</v>
      </c>
      <c r="DJ745" s="36">
        <v>0</v>
      </c>
      <c r="DK745" s="36">
        <v>0</v>
      </c>
      <c r="DL745" s="36">
        <v>0</v>
      </c>
      <c r="DM745" s="36">
        <v>0</v>
      </c>
      <c r="DN745" s="36">
        <v>0</v>
      </c>
      <c r="DO745" s="36">
        <v>0</v>
      </c>
      <c r="DP745" s="36">
        <v>0</v>
      </c>
      <c r="DQ745" s="36">
        <v>0</v>
      </c>
      <c r="DR745" s="36">
        <v>0</v>
      </c>
      <c r="DS745" s="36">
        <v>0</v>
      </c>
      <c r="DT745" s="36">
        <v>0</v>
      </c>
      <c r="DU745" s="36">
        <v>0</v>
      </c>
      <c r="DV745" s="36">
        <v>0</v>
      </c>
      <c r="DW745" s="36">
        <v>0</v>
      </c>
      <c r="DX745" s="36">
        <v>0</v>
      </c>
      <c r="DY745" s="36">
        <v>0</v>
      </c>
      <c r="DZ745" s="36">
        <v>0</v>
      </c>
      <c r="EA745" s="36">
        <v>0</v>
      </c>
      <c r="EB745" s="36">
        <v>0</v>
      </c>
      <c r="EC745" s="36">
        <v>0</v>
      </c>
      <c r="ED745" s="36">
        <v>0</v>
      </c>
      <c r="EE745" s="36">
        <v>0</v>
      </c>
      <c r="EF745" s="36">
        <v>0</v>
      </c>
      <c r="EG745" s="36">
        <v>0</v>
      </c>
      <c r="EH745" s="36">
        <v>0</v>
      </c>
      <c r="EI745" s="36">
        <v>0</v>
      </c>
      <c r="EJ745" s="36">
        <v>0</v>
      </c>
      <c r="EK745" s="36">
        <v>0</v>
      </c>
      <c r="EL745" s="36">
        <v>0</v>
      </c>
      <c r="EM745" s="36">
        <v>0</v>
      </c>
      <c r="EN745" s="36">
        <v>0</v>
      </c>
      <c r="EO745" s="36">
        <v>0</v>
      </c>
      <c r="EP745" s="36">
        <v>0</v>
      </c>
      <c r="EQ745" s="36">
        <v>0</v>
      </c>
      <c r="ER745" s="36">
        <v>0</v>
      </c>
      <c r="ES745" s="36">
        <v>0</v>
      </c>
      <c r="ET745" s="36">
        <v>0</v>
      </c>
      <c r="EU745" s="36">
        <v>0</v>
      </c>
      <c r="EV745" s="36">
        <v>0</v>
      </c>
      <c r="EW745" s="36">
        <v>0</v>
      </c>
      <c r="EX745" s="36">
        <v>0</v>
      </c>
      <c r="EY745" s="36">
        <v>0</v>
      </c>
      <c r="EZ745" s="36">
        <v>0</v>
      </c>
      <c r="FA745" s="36">
        <v>0</v>
      </c>
      <c r="FB745" s="36">
        <v>0</v>
      </c>
      <c r="FC745" s="36">
        <v>0</v>
      </c>
      <c r="FD745" s="36">
        <v>0</v>
      </c>
      <c r="FE745" s="36">
        <v>0</v>
      </c>
      <c r="FF745" s="36">
        <v>0</v>
      </c>
      <c r="FG745" s="36">
        <v>0</v>
      </c>
      <c r="FH745" s="36">
        <v>0</v>
      </c>
      <c r="FI745" s="36">
        <v>0</v>
      </c>
      <c r="FJ745" s="36">
        <v>0</v>
      </c>
      <c r="FK745" s="36">
        <v>0</v>
      </c>
      <c r="FL745" s="36">
        <v>0</v>
      </c>
      <c r="FM745" s="36">
        <v>0</v>
      </c>
      <c r="FN745" s="36">
        <v>0</v>
      </c>
      <c r="FO745" s="36">
        <v>0</v>
      </c>
      <c r="FP745" s="36">
        <v>0</v>
      </c>
      <c r="FQ745" s="36">
        <v>4524408</v>
      </c>
      <c r="FR745" s="36">
        <v>0</v>
      </c>
      <c r="FS745" s="37"/>
      <c r="FT745" s="39">
        <f t="shared" si="349"/>
        <v>67930</v>
      </c>
      <c r="FU745" s="39">
        <f t="shared" si="350"/>
        <v>1041</v>
      </c>
      <c r="FV745" s="39">
        <f t="shared" si="351"/>
        <v>0</v>
      </c>
      <c r="FW745" s="39">
        <f t="shared" si="352"/>
        <v>17263816</v>
      </c>
      <c r="FX745" s="39">
        <f t="shared" si="353"/>
        <v>0</v>
      </c>
      <c r="FY745" s="39">
        <f t="shared" si="354"/>
        <v>201728</v>
      </c>
      <c r="FZ745" s="39">
        <f t="shared" si="355"/>
        <v>0</v>
      </c>
      <c r="GA745" s="39">
        <f t="shared" si="356"/>
        <v>356167</v>
      </c>
      <c r="GB745" s="39">
        <f t="shared" si="357"/>
        <v>3122153</v>
      </c>
      <c r="GC745" s="39">
        <f t="shared" si="358"/>
        <v>0</v>
      </c>
      <c r="GD745" s="39">
        <f t="shared" si="359"/>
        <v>0</v>
      </c>
      <c r="GE745" s="39">
        <f t="shared" si="360"/>
        <v>0</v>
      </c>
      <c r="GF745" s="39">
        <f t="shared" ref="GF745:GF808" si="369">BP745/1.19</f>
        <v>0</v>
      </c>
      <c r="GG745" s="39"/>
      <c r="GH745" s="39">
        <f t="shared" si="361"/>
        <v>0</v>
      </c>
      <c r="GI745" s="39">
        <f t="shared" si="362"/>
        <v>0</v>
      </c>
      <c r="GJ745" s="39">
        <f t="shared" ref="GJ745:GJ808" si="370">SUM(FT745:GE745)+GH745+GF745</f>
        <v>21012835</v>
      </c>
      <c r="GK745" s="39"/>
      <c r="GL745" s="39">
        <f t="shared" si="363"/>
        <v>0</v>
      </c>
      <c r="GM745" s="39"/>
      <c r="GN745" s="39">
        <f t="shared" si="368"/>
        <v>0</v>
      </c>
      <c r="GO745" s="40">
        <f t="shared" si="364"/>
        <v>3992439</v>
      </c>
      <c r="GP745" s="40">
        <f t="shared" si="365"/>
        <v>25005274</v>
      </c>
      <c r="GQ745" s="40">
        <f t="shared" si="366"/>
        <v>25005274</v>
      </c>
      <c r="GR745" s="39" t="str">
        <f>IFERROR(VLOOKUP(CONCATENATE(C745,R745,S745),'Clientes Afectados'!$L$4:$M$249,2,0),"NO")</f>
        <v>NO</v>
      </c>
      <c r="GS745" s="64">
        <f t="shared" si="367"/>
        <v>29</v>
      </c>
      <c r="GT745" s="39" t="e">
        <f>+IF(GS745&gt;#REF!,"SI","NO")</f>
        <v>#REF!</v>
      </c>
    </row>
    <row r="746" spans="1:202" x14ac:dyDescent="0.25">
      <c r="A746" s="35">
        <v>42491</v>
      </c>
      <c r="B746" s="36">
        <v>1594986</v>
      </c>
      <c r="C746" s="36">
        <v>533096</v>
      </c>
      <c r="D746" s="36">
        <v>533096</v>
      </c>
      <c r="E746" s="37" t="s">
        <v>346</v>
      </c>
      <c r="F746" s="37" t="s">
        <v>229</v>
      </c>
      <c r="G746" s="37" t="s">
        <v>320</v>
      </c>
      <c r="H746" s="85" t="s">
        <v>231</v>
      </c>
      <c r="I746" s="37" t="s">
        <v>244</v>
      </c>
      <c r="J746" s="37" t="s">
        <v>233</v>
      </c>
      <c r="K746" s="37" t="s">
        <v>234</v>
      </c>
      <c r="L746" s="37" t="s">
        <v>235</v>
      </c>
      <c r="M746" s="37" t="s">
        <v>369</v>
      </c>
      <c r="N746" s="37" t="s">
        <v>256</v>
      </c>
      <c r="O746" s="37" t="s">
        <v>245</v>
      </c>
      <c r="P746" s="37" t="s">
        <v>239</v>
      </c>
      <c r="Q746" s="37" t="s">
        <v>240</v>
      </c>
      <c r="R746" s="38">
        <v>42466</v>
      </c>
      <c r="S746" s="38">
        <v>42495</v>
      </c>
      <c r="T746" s="38">
        <v>42496</v>
      </c>
      <c r="U746" s="36">
        <v>175624868</v>
      </c>
      <c r="V746" s="36">
        <v>35367</v>
      </c>
      <c r="W746" s="36">
        <v>0</v>
      </c>
      <c r="X746" s="36">
        <v>10305</v>
      </c>
      <c r="Y746" s="36">
        <v>0</v>
      </c>
      <c r="Z746" s="36">
        <v>0</v>
      </c>
      <c r="AA746" s="36">
        <v>0</v>
      </c>
      <c r="AB746" s="36">
        <v>0</v>
      </c>
      <c r="AC746" s="36">
        <v>0</v>
      </c>
      <c r="AD746" s="36">
        <v>100</v>
      </c>
      <c r="AE746" s="36">
        <v>100</v>
      </c>
      <c r="AF746" s="36">
        <v>100</v>
      </c>
      <c r="AG746" s="36">
        <v>100</v>
      </c>
      <c r="AH746" s="36">
        <v>118142</v>
      </c>
      <c r="AI746" s="36">
        <v>1239</v>
      </c>
      <c r="AJ746" s="36">
        <v>0</v>
      </c>
      <c r="AK746" s="36">
        <v>2629288</v>
      </c>
      <c r="AL746" s="36">
        <v>0</v>
      </c>
      <c r="AM746" s="36">
        <v>0</v>
      </c>
      <c r="AN746" s="36">
        <v>0</v>
      </c>
      <c r="AO746" s="36">
        <v>0</v>
      </c>
      <c r="AP746" s="36">
        <v>0</v>
      </c>
      <c r="AQ746" s="36">
        <v>0</v>
      </c>
      <c r="AR746" s="36">
        <v>0</v>
      </c>
      <c r="AS746" s="36">
        <v>0</v>
      </c>
      <c r="AT746" s="36">
        <v>30723</v>
      </c>
      <c r="AU746" s="36">
        <v>0</v>
      </c>
      <c r="AV746" s="36">
        <v>0</v>
      </c>
      <c r="AW746" s="36">
        <v>0</v>
      </c>
      <c r="AX746" s="36">
        <v>0</v>
      </c>
      <c r="AY746" s="36">
        <v>61740</v>
      </c>
      <c r="AZ746" s="36">
        <v>579619</v>
      </c>
      <c r="BA746" s="36">
        <v>0</v>
      </c>
      <c r="BB746" s="36">
        <v>0</v>
      </c>
      <c r="BC746" s="36">
        <v>0</v>
      </c>
      <c r="BD746" s="36">
        <v>0</v>
      </c>
      <c r="BE746" s="36">
        <v>0</v>
      </c>
      <c r="BF746" s="36">
        <v>0</v>
      </c>
      <c r="BG746" s="36">
        <v>0</v>
      </c>
      <c r="BH746" s="36">
        <v>0</v>
      </c>
      <c r="BI746" s="36">
        <v>0</v>
      </c>
      <c r="BJ746" s="36">
        <v>0</v>
      </c>
      <c r="BK746" s="36">
        <v>0</v>
      </c>
      <c r="BL746" s="36">
        <v>0</v>
      </c>
      <c r="BM746" s="36">
        <v>0</v>
      </c>
      <c r="BN746" s="36">
        <v>0</v>
      </c>
      <c r="BO746" s="36">
        <v>0</v>
      </c>
      <c r="BP746" s="36">
        <v>0</v>
      </c>
      <c r="BQ746" s="36">
        <v>0</v>
      </c>
      <c r="BR746" s="36">
        <v>0</v>
      </c>
      <c r="BS746" s="36">
        <v>0</v>
      </c>
      <c r="BT746" s="36">
        <v>0</v>
      </c>
      <c r="BU746" s="36">
        <v>0</v>
      </c>
      <c r="BV746" s="36">
        <v>0</v>
      </c>
      <c r="BW746" s="36">
        <v>0</v>
      </c>
      <c r="BX746" s="36">
        <v>0</v>
      </c>
      <c r="BY746" s="36">
        <v>0</v>
      </c>
      <c r="BZ746" s="36">
        <v>14113</v>
      </c>
      <c r="CA746" s="36">
        <v>776</v>
      </c>
      <c r="CB746" s="36">
        <v>0</v>
      </c>
      <c r="CC746" s="36">
        <v>0</v>
      </c>
      <c r="CD746" s="36">
        <v>2887092</v>
      </c>
      <c r="CE746" s="36">
        <v>3435640</v>
      </c>
      <c r="CF746" s="36">
        <v>0</v>
      </c>
      <c r="CG746" s="36">
        <v>548548</v>
      </c>
      <c r="CH746" s="36">
        <v>0</v>
      </c>
      <c r="CI746" s="36">
        <v>0</v>
      </c>
      <c r="CJ746" s="36">
        <v>0</v>
      </c>
      <c r="CK746" s="36">
        <v>0</v>
      </c>
      <c r="CL746" s="36">
        <v>548548</v>
      </c>
      <c r="CM746" s="36">
        <v>-3435640</v>
      </c>
      <c r="CN746" s="36">
        <v>0</v>
      </c>
      <c r="CO746" s="36">
        <v>0</v>
      </c>
      <c r="CP746" s="36">
        <v>0</v>
      </c>
      <c r="CQ746" s="36">
        <v>0</v>
      </c>
      <c r="CR746" s="36">
        <v>0</v>
      </c>
      <c r="CS746" s="36">
        <v>0</v>
      </c>
      <c r="CT746" s="36">
        <v>0</v>
      </c>
      <c r="CU746" s="36">
        <v>0</v>
      </c>
      <c r="CV746" s="36">
        <v>0</v>
      </c>
      <c r="CW746" s="36">
        <v>0</v>
      </c>
      <c r="CX746" s="36">
        <v>0</v>
      </c>
      <c r="CY746" s="36">
        <v>0</v>
      </c>
      <c r="CZ746" s="36">
        <v>0</v>
      </c>
      <c r="DA746" s="36">
        <v>0</v>
      </c>
      <c r="DB746" s="36">
        <v>0</v>
      </c>
      <c r="DC746" s="36">
        <v>0</v>
      </c>
      <c r="DD746" s="36">
        <v>0</v>
      </c>
      <c r="DE746" s="36">
        <v>-3435640</v>
      </c>
      <c r="DF746" s="36">
        <v>0</v>
      </c>
      <c r="DG746" s="36">
        <v>0</v>
      </c>
      <c r="DH746" s="36">
        <v>0</v>
      </c>
      <c r="DI746" s="36">
        <v>0</v>
      </c>
      <c r="DJ746" s="36">
        <v>0</v>
      </c>
      <c r="DK746" s="36">
        <v>0</v>
      </c>
      <c r="DL746" s="36">
        <v>0</v>
      </c>
      <c r="DM746" s="36">
        <v>0</v>
      </c>
      <c r="DN746" s="36">
        <v>0</v>
      </c>
      <c r="DO746" s="36">
        <v>0</v>
      </c>
      <c r="DP746" s="36">
        <v>0</v>
      </c>
      <c r="DQ746" s="36">
        <v>0</v>
      </c>
      <c r="DR746" s="36">
        <v>0</v>
      </c>
      <c r="DS746" s="36">
        <v>0</v>
      </c>
      <c r="DT746" s="36">
        <v>0</v>
      </c>
      <c r="DU746" s="36">
        <v>0</v>
      </c>
      <c r="DV746" s="36">
        <v>0</v>
      </c>
      <c r="DW746" s="36">
        <v>0</v>
      </c>
      <c r="DX746" s="36">
        <v>0</v>
      </c>
      <c r="DY746" s="36">
        <v>0</v>
      </c>
      <c r="DZ746" s="36">
        <v>0</v>
      </c>
      <c r="EA746" s="36">
        <v>0</v>
      </c>
      <c r="EB746" s="36">
        <v>0</v>
      </c>
      <c r="EC746" s="36">
        <v>0</v>
      </c>
      <c r="ED746" s="36">
        <v>0</v>
      </c>
      <c r="EE746" s="36">
        <v>0</v>
      </c>
      <c r="EF746" s="36">
        <v>0</v>
      </c>
      <c r="EG746" s="36">
        <v>0</v>
      </c>
      <c r="EH746" s="36">
        <v>0</v>
      </c>
      <c r="EI746" s="36">
        <v>0</v>
      </c>
      <c r="EJ746" s="36">
        <v>0</v>
      </c>
      <c r="EK746" s="36">
        <v>0</v>
      </c>
      <c r="EL746" s="36">
        <v>0</v>
      </c>
      <c r="EM746" s="36">
        <v>0</v>
      </c>
      <c r="EN746" s="36">
        <v>0</v>
      </c>
      <c r="EO746" s="36">
        <v>0</v>
      </c>
      <c r="EP746" s="36">
        <v>0</v>
      </c>
      <c r="EQ746" s="36">
        <v>0</v>
      </c>
      <c r="ER746" s="36">
        <v>0</v>
      </c>
      <c r="ES746" s="36">
        <v>0</v>
      </c>
      <c r="ET746" s="36">
        <v>0</v>
      </c>
      <c r="EU746" s="36">
        <v>0</v>
      </c>
      <c r="EV746" s="36">
        <v>0</v>
      </c>
      <c r="EW746" s="36">
        <v>0</v>
      </c>
      <c r="EX746" s="36">
        <v>0</v>
      </c>
      <c r="EY746" s="36">
        <v>0</v>
      </c>
      <c r="EZ746" s="36">
        <v>0</v>
      </c>
      <c r="FA746" s="36">
        <v>0</v>
      </c>
      <c r="FB746" s="36">
        <v>0</v>
      </c>
      <c r="FC746" s="36">
        <v>0</v>
      </c>
      <c r="FD746" s="36">
        <v>0</v>
      </c>
      <c r="FE746" s="36">
        <v>0</v>
      </c>
      <c r="FF746" s="36">
        <v>0</v>
      </c>
      <c r="FG746" s="36">
        <v>0</v>
      </c>
      <c r="FH746" s="36">
        <v>0</v>
      </c>
      <c r="FI746" s="36">
        <v>0</v>
      </c>
      <c r="FJ746" s="36">
        <v>0</v>
      </c>
      <c r="FK746" s="36">
        <v>0</v>
      </c>
      <c r="FL746" s="36">
        <v>0</v>
      </c>
      <c r="FM746" s="36">
        <v>0</v>
      </c>
      <c r="FN746" s="36">
        <v>0</v>
      </c>
      <c r="FO746" s="36">
        <v>0</v>
      </c>
      <c r="FP746" s="36">
        <v>0</v>
      </c>
      <c r="FQ746" s="36">
        <v>548548</v>
      </c>
      <c r="FR746" s="36">
        <v>0</v>
      </c>
      <c r="FS746" s="37"/>
      <c r="FT746" s="39">
        <f t="shared" si="349"/>
        <v>99279</v>
      </c>
      <c r="FU746" s="39">
        <f t="shared" si="350"/>
        <v>1041</v>
      </c>
      <c r="FV746" s="39">
        <f t="shared" si="351"/>
        <v>0</v>
      </c>
      <c r="FW746" s="39">
        <f t="shared" si="352"/>
        <v>2209486</v>
      </c>
      <c r="FX746" s="39">
        <f t="shared" si="353"/>
        <v>0</v>
      </c>
      <c r="FY746" s="39">
        <f t="shared" si="354"/>
        <v>25818</v>
      </c>
      <c r="FZ746" s="39">
        <f t="shared" si="355"/>
        <v>0</v>
      </c>
      <c r="GA746" s="39">
        <f t="shared" si="356"/>
        <v>51882</v>
      </c>
      <c r="GB746" s="39">
        <f t="shared" si="357"/>
        <v>487075</v>
      </c>
      <c r="GC746" s="39">
        <f t="shared" si="358"/>
        <v>0</v>
      </c>
      <c r="GD746" s="39">
        <f t="shared" si="359"/>
        <v>0</v>
      </c>
      <c r="GE746" s="39">
        <f t="shared" si="360"/>
        <v>0</v>
      </c>
      <c r="GF746" s="39">
        <f t="shared" si="369"/>
        <v>0</v>
      </c>
      <c r="GG746" s="39"/>
      <c r="GH746" s="39">
        <f t="shared" si="361"/>
        <v>0</v>
      </c>
      <c r="GI746" s="39">
        <f t="shared" si="362"/>
        <v>0</v>
      </c>
      <c r="GJ746" s="39">
        <f t="shared" si="370"/>
        <v>2874581</v>
      </c>
      <c r="GK746" s="39"/>
      <c r="GL746" s="39">
        <f t="shared" si="363"/>
        <v>0</v>
      </c>
      <c r="GM746" s="39"/>
      <c r="GN746" s="39">
        <f t="shared" si="368"/>
        <v>0</v>
      </c>
      <c r="GO746" s="40">
        <f t="shared" si="364"/>
        <v>546170</v>
      </c>
      <c r="GP746" s="40">
        <f t="shared" si="365"/>
        <v>3420751</v>
      </c>
      <c r="GQ746" s="40">
        <f t="shared" si="366"/>
        <v>3420751</v>
      </c>
      <c r="GR746" s="39" t="str">
        <f>IFERROR(VLOOKUP(CONCATENATE(C746,R746,S746),'Clientes Afectados'!$L$4:$M$249,2,0),"NO")</f>
        <v>NO</v>
      </c>
      <c r="GS746" s="64">
        <f t="shared" si="367"/>
        <v>29</v>
      </c>
      <c r="GT746" s="39" t="e">
        <f>+IF(GS746&gt;#REF!,"SI","NO")</f>
        <v>#REF!</v>
      </c>
    </row>
    <row r="747" spans="1:202" x14ac:dyDescent="0.25">
      <c r="A747" s="35">
        <v>42491</v>
      </c>
      <c r="B747" s="36">
        <v>1594986</v>
      </c>
      <c r="C747" s="36">
        <v>533097</v>
      </c>
      <c r="D747" s="36">
        <v>533097</v>
      </c>
      <c r="E747" s="37" t="s">
        <v>247</v>
      </c>
      <c r="F747" s="37" t="s">
        <v>229</v>
      </c>
      <c r="G747" s="37" t="s">
        <v>248</v>
      </c>
      <c r="H747" s="85" t="s">
        <v>231</v>
      </c>
      <c r="I747" s="37" t="s">
        <v>372</v>
      </c>
      <c r="J747" s="37" t="s">
        <v>233</v>
      </c>
      <c r="K747" s="37" t="s">
        <v>234</v>
      </c>
      <c r="L747" s="37" t="s">
        <v>235</v>
      </c>
      <c r="M747" s="37" t="s">
        <v>369</v>
      </c>
      <c r="N747" s="37" t="s">
        <v>245</v>
      </c>
      <c r="O747" s="37" t="s">
        <v>245</v>
      </c>
      <c r="P747" s="37" t="s">
        <v>239</v>
      </c>
      <c r="Q747" s="37" t="s">
        <v>240</v>
      </c>
      <c r="R747" s="38">
        <v>42466</v>
      </c>
      <c r="S747" s="38">
        <v>42495</v>
      </c>
      <c r="T747" s="38">
        <v>42496</v>
      </c>
      <c r="U747" s="36">
        <v>175624868</v>
      </c>
      <c r="V747" s="36">
        <v>34763</v>
      </c>
      <c r="W747" s="36">
        <v>0</v>
      </c>
      <c r="X747" s="36">
        <v>21986</v>
      </c>
      <c r="Y747" s="36">
        <v>0</v>
      </c>
      <c r="Z747" s="36">
        <v>0</v>
      </c>
      <c r="AA747" s="36">
        <v>0</v>
      </c>
      <c r="AB747" s="36">
        <v>0</v>
      </c>
      <c r="AC747" s="36">
        <v>0</v>
      </c>
      <c r="AD747" s="36">
        <v>97</v>
      </c>
      <c r="AE747" s="36">
        <v>96</v>
      </c>
      <c r="AF747" s="36">
        <v>96</v>
      </c>
      <c r="AG747" s="36">
        <v>96</v>
      </c>
      <c r="AH747" s="36">
        <v>195277</v>
      </c>
      <c r="AI747" s="36">
        <v>1239</v>
      </c>
      <c r="AJ747" s="36">
        <v>0</v>
      </c>
      <c r="AK747" s="36">
        <v>2584385</v>
      </c>
      <c r="AL747" s="36">
        <v>0</v>
      </c>
      <c r="AM747" s="36">
        <v>0</v>
      </c>
      <c r="AN747" s="36">
        <v>0</v>
      </c>
      <c r="AO747" s="36">
        <v>0</v>
      </c>
      <c r="AP747" s="36">
        <v>0</v>
      </c>
      <c r="AQ747" s="36">
        <v>0</v>
      </c>
      <c r="AR747" s="36">
        <v>0</v>
      </c>
      <c r="AS747" s="36">
        <v>0</v>
      </c>
      <c r="AT747" s="36">
        <v>30199</v>
      </c>
      <c r="AU747" s="36">
        <v>0</v>
      </c>
      <c r="AV747" s="36">
        <v>0</v>
      </c>
      <c r="AW747" s="36">
        <v>0</v>
      </c>
      <c r="AX747" s="36">
        <v>0</v>
      </c>
      <c r="AY747" s="36">
        <v>59579</v>
      </c>
      <c r="AZ747" s="36">
        <v>556434</v>
      </c>
      <c r="BA747" s="36">
        <v>256032</v>
      </c>
      <c r="BB747" s="36">
        <v>0</v>
      </c>
      <c r="BC747" s="36">
        <v>0</v>
      </c>
      <c r="BD747" s="36">
        <v>0</v>
      </c>
      <c r="BE747" s="36">
        <v>0</v>
      </c>
      <c r="BF747" s="36">
        <v>0</v>
      </c>
      <c r="BG747" s="36">
        <v>0</v>
      </c>
      <c r="BH747" s="36">
        <v>0</v>
      </c>
      <c r="BI747" s="36">
        <v>0</v>
      </c>
      <c r="BJ747" s="36">
        <v>0</v>
      </c>
      <c r="BK747" s="36">
        <v>0</v>
      </c>
      <c r="BL747" s="36">
        <v>0</v>
      </c>
      <c r="BM747" s="36">
        <v>0</v>
      </c>
      <c r="BN747" s="36">
        <v>0</v>
      </c>
      <c r="BO747" s="36">
        <v>0</v>
      </c>
      <c r="BP747" s="36">
        <v>0</v>
      </c>
      <c r="BQ747" s="36">
        <v>0</v>
      </c>
      <c r="BR747" s="36">
        <v>0</v>
      </c>
      <c r="BS747" s="36">
        <v>0</v>
      </c>
      <c r="BT747" s="36">
        <v>0</v>
      </c>
      <c r="BU747" s="36">
        <v>0</v>
      </c>
      <c r="BV747" s="36">
        <v>0</v>
      </c>
      <c r="BW747" s="36">
        <v>0</v>
      </c>
      <c r="BX747" s="36">
        <v>0</v>
      </c>
      <c r="BY747" s="36">
        <v>0</v>
      </c>
      <c r="BZ747" s="36">
        <v>450724</v>
      </c>
      <c r="CA747" s="36">
        <v>13726</v>
      </c>
      <c r="CB747" s="36">
        <v>0</v>
      </c>
      <c r="CC747" s="36">
        <v>0</v>
      </c>
      <c r="CD747" s="36">
        <v>3485372</v>
      </c>
      <c r="CE747" s="36">
        <v>4147593</v>
      </c>
      <c r="CF747" s="36">
        <v>0</v>
      </c>
      <c r="CG747" s="36">
        <v>662221</v>
      </c>
      <c r="CH747" s="36">
        <v>0</v>
      </c>
      <c r="CI747" s="36">
        <v>0</v>
      </c>
      <c r="CJ747" s="36">
        <v>0</v>
      </c>
      <c r="CK747" s="36">
        <v>0</v>
      </c>
      <c r="CL747" s="36">
        <v>662221</v>
      </c>
      <c r="CM747" s="36">
        <v>-4147593</v>
      </c>
      <c r="CN747" s="36">
        <v>0</v>
      </c>
      <c r="CO747" s="36">
        <v>0</v>
      </c>
      <c r="CP747" s="36">
        <v>0</v>
      </c>
      <c r="CQ747" s="36">
        <v>0</v>
      </c>
      <c r="CR747" s="36">
        <v>0</v>
      </c>
      <c r="CS747" s="36">
        <v>0</v>
      </c>
      <c r="CT747" s="36">
        <v>0</v>
      </c>
      <c r="CU747" s="36">
        <v>0</v>
      </c>
      <c r="CV747" s="36">
        <v>0</v>
      </c>
      <c r="CW747" s="36">
        <v>0</v>
      </c>
      <c r="CX747" s="36">
        <v>0</v>
      </c>
      <c r="CY747" s="36">
        <v>0</v>
      </c>
      <c r="CZ747" s="36">
        <v>0</v>
      </c>
      <c r="DA747" s="36">
        <v>0</v>
      </c>
      <c r="DB747" s="36">
        <v>0</v>
      </c>
      <c r="DC747" s="36">
        <v>0</v>
      </c>
      <c r="DD747" s="36">
        <v>0</v>
      </c>
      <c r="DE747" s="36">
        <v>-4147593</v>
      </c>
      <c r="DF747" s="36">
        <v>0</v>
      </c>
      <c r="DG747" s="36">
        <v>0</v>
      </c>
      <c r="DH747" s="36">
        <v>0</v>
      </c>
      <c r="DI747" s="36">
        <v>0</v>
      </c>
      <c r="DJ747" s="36">
        <v>0</v>
      </c>
      <c r="DK747" s="36">
        <v>0</v>
      </c>
      <c r="DL747" s="36">
        <v>0</v>
      </c>
      <c r="DM747" s="36">
        <v>0</v>
      </c>
      <c r="DN747" s="36">
        <v>0</v>
      </c>
      <c r="DO747" s="36">
        <v>0</v>
      </c>
      <c r="DP747" s="36">
        <v>0</v>
      </c>
      <c r="DQ747" s="36">
        <v>0</v>
      </c>
      <c r="DR747" s="36">
        <v>0</v>
      </c>
      <c r="DS747" s="36">
        <v>0</v>
      </c>
      <c r="DT747" s="36">
        <v>0</v>
      </c>
      <c r="DU747" s="36">
        <v>0</v>
      </c>
      <c r="DV747" s="36">
        <v>0</v>
      </c>
      <c r="DW747" s="36">
        <v>0</v>
      </c>
      <c r="DX747" s="36">
        <v>0</v>
      </c>
      <c r="DY747" s="36">
        <v>0</v>
      </c>
      <c r="DZ747" s="36">
        <v>0</v>
      </c>
      <c r="EA747" s="36">
        <v>0</v>
      </c>
      <c r="EB747" s="36">
        <v>0</v>
      </c>
      <c r="EC747" s="36">
        <v>0</v>
      </c>
      <c r="ED747" s="36">
        <v>0</v>
      </c>
      <c r="EE747" s="36">
        <v>0</v>
      </c>
      <c r="EF747" s="36">
        <v>0</v>
      </c>
      <c r="EG747" s="36">
        <v>0</v>
      </c>
      <c r="EH747" s="36">
        <v>0</v>
      </c>
      <c r="EI747" s="36">
        <v>0</v>
      </c>
      <c r="EJ747" s="36">
        <v>0</v>
      </c>
      <c r="EK747" s="36">
        <v>0</v>
      </c>
      <c r="EL747" s="36">
        <v>0</v>
      </c>
      <c r="EM747" s="36">
        <v>0</v>
      </c>
      <c r="EN747" s="36">
        <v>0</v>
      </c>
      <c r="EO747" s="36">
        <v>0</v>
      </c>
      <c r="EP747" s="36">
        <v>0</v>
      </c>
      <c r="EQ747" s="36">
        <v>0</v>
      </c>
      <c r="ER747" s="36">
        <v>0</v>
      </c>
      <c r="ES747" s="36">
        <v>0</v>
      </c>
      <c r="ET747" s="36">
        <v>0</v>
      </c>
      <c r="EU747" s="36">
        <v>0</v>
      </c>
      <c r="EV747" s="36">
        <v>0</v>
      </c>
      <c r="EW747" s="36">
        <v>0</v>
      </c>
      <c r="EX747" s="36">
        <v>0</v>
      </c>
      <c r="EY747" s="36">
        <v>0</v>
      </c>
      <c r="EZ747" s="36">
        <v>0</v>
      </c>
      <c r="FA747" s="36">
        <v>0</v>
      </c>
      <c r="FB747" s="36">
        <v>0</v>
      </c>
      <c r="FC747" s="36">
        <v>0</v>
      </c>
      <c r="FD747" s="36">
        <v>0</v>
      </c>
      <c r="FE747" s="36">
        <v>0</v>
      </c>
      <c r="FF747" s="36">
        <v>0</v>
      </c>
      <c r="FG747" s="36">
        <v>0</v>
      </c>
      <c r="FH747" s="36">
        <v>0</v>
      </c>
      <c r="FI747" s="36">
        <v>0</v>
      </c>
      <c r="FJ747" s="36">
        <v>0</v>
      </c>
      <c r="FK747" s="36">
        <v>0</v>
      </c>
      <c r="FL747" s="36">
        <v>0</v>
      </c>
      <c r="FM747" s="36">
        <v>0</v>
      </c>
      <c r="FN747" s="36">
        <v>0</v>
      </c>
      <c r="FO747" s="36">
        <v>0</v>
      </c>
      <c r="FP747" s="36">
        <v>0</v>
      </c>
      <c r="FQ747" s="36">
        <v>662221</v>
      </c>
      <c r="FR747" s="36">
        <v>0</v>
      </c>
      <c r="FS747" s="37"/>
      <c r="FT747" s="39">
        <f t="shared" si="349"/>
        <v>164098</v>
      </c>
      <c r="FU747" s="39">
        <f t="shared" si="350"/>
        <v>1041</v>
      </c>
      <c r="FV747" s="39">
        <f t="shared" si="351"/>
        <v>0</v>
      </c>
      <c r="FW747" s="39">
        <f t="shared" si="352"/>
        <v>2171752</v>
      </c>
      <c r="FX747" s="39">
        <f t="shared" si="353"/>
        <v>0</v>
      </c>
      <c r="FY747" s="39">
        <f t="shared" si="354"/>
        <v>25377</v>
      </c>
      <c r="FZ747" s="39">
        <f t="shared" si="355"/>
        <v>0</v>
      </c>
      <c r="GA747" s="39">
        <f t="shared" si="356"/>
        <v>50066</v>
      </c>
      <c r="GB747" s="39">
        <f t="shared" si="357"/>
        <v>467592</v>
      </c>
      <c r="GC747" s="39">
        <f t="shared" si="358"/>
        <v>215153</v>
      </c>
      <c r="GD747" s="39">
        <f t="shared" si="359"/>
        <v>0</v>
      </c>
      <c r="GE747" s="39">
        <f t="shared" si="360"/>
        <v>0</v>
      </c>
      <c r="GF747" s="39">
        <f t="shared" si="369"/>
        <v>0</v>
      </c>
      <c r="GG747" s="39"/>
      <c r="GH747" s="39">
        <f t="shared" si="361"/>
        <v>0</v>
      </c>
      <c r="GI747" s="39">
        <f t="shared" si="362"/>
        <v>0</v>
      </c>
      <c r="GJ747" s="39">
        <f t="shared" si="370"/>
        <v>3095079</v>
      </c>
      <c r="GK747" s="39"/>
      <c r="GL747" s="39">
        <f t="shared" si="363"/>
        <v>0</v>
      </c>
      <c r="GM747" s="39"/>
      <c r="GN747" s="39">
        <f t="shared" si="368"/>
        <v>0</v>
      </c>
      <c r="GO747" s="40">
        <f t="shared" si="364"/>
        <v>588065</v>
      </c>
      <c r="GP747" s="40">
        <f t="shared" si="365"/>
        <v>3683144</v>
      </c>
      <c r="GQ747" s="40">
        <f t="shared" si="366"/>
        <v>3683144</v>
      </c>
      <c r="GR747" s="39" t="str">
        <f>IFERROR(VLOOKUP(CONCATENATE(C747,R747,S747),'Clientes Afectados'!$L$4:$M$249,2,0),"NO")</f>
        <v>NO</v>
      </c>
      <c r="GS747" s="64">
        <f t="shared" si="367"/>
        <v>29</v>
      </c>
      <c r="GT747" s="39" t="e">
        <f>+IF(GS747&gt;#REF!,"SI","NO")</f>
        <v>#REF!</v>
      </c>
    </row>
    <row r="748" spans="1:202" x14ac:dyDescent="0.25">
      <c r="A748" s="35">
        <v>42491</v>
      </c>
      <c r="B748" s="36">
        <v>1594986</v>
      </c>
      <c r="C748" s="36">
        <v>533104</v>
      </c>
      <c r="D748" s="36">
        <v>533104</v>
      </c>
      <c r="E748" s="37" t="s">
        <v>250</v>
      </c>
      <c r="F748" s="37" t="s">
        <v>229</v>
      </c>
      <c r="G748" s="37" t="s">
        <v>251</v>
      </c>
      <c r="H748" s="85" t="s">
        <v>231</v>
      </c>
      <c r="I748" s="37" t="s">
        <v>373</v>
      </c>
      <c r="J748" s="37" t="s">
        <v>233</v>
      </c>
      <c r="K748" s="37" t="s">
        <v>234</v>
      </c>
      <c r="L748" s="37" t="s">
        <v>235</v>
      </c>
      <c r="M748" s="37" t="s">
        <v>252</v>
      </c>
      <c r="N748" s="37" t="s">
        <v>237</v>
      </c>
      <c r="O748" s="37" t="s">
        <v>253</v>
      </c>
      <c r="P748" s="37" t="s">
        <v>239</v>
      </c>
      <c r="Q748" s="37" t="s">
        <v>240</v>
      </c>
      <c r="R748" s="38">
        <v>42466</v>
      </c>
      <c r="S748" s="38">
        <v>42495</v>
      </c>
      <c r="T748" s="38">
        <v>42496</v>
      </c>
      <c r="U748" s="36">
        <v>175624868</v>
      </c>
      <c r="V748" s="36">
        <v>9093</v>
      </c>
      <c r="W748" s="36">
        <v>0</v>
      </c>
      <c r="X748" s="36">
        <v>1682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63</v>
      </c>
      <c r="AE748" s="36">
        <v>64</v>
      </c>
      <c r="AF748" s="36">
        <v>63</v>
      </c>
      <c r="AG748" s="36">
        <v>63</v>
      </c>
      <c r="AH748" s="36">
        <v>143065</v>
      </c>
      <c r="AI748" s="36">
        <v>1239</v>
      </c>
      <c r="AJ748" s="36">
        <v>0</v>
      </c>
      <c r="AK748" s="36">
        <v>676001</v>
      </c>
      <c r="AL748" s="36">
        <v>0</v>
      </c>
      <c r="AM748" s="36">
        <v>0</v>
      </c>
      <c r="AN748" s="36">
        <v>0</v>
      </c>
      <c r="AO748" s="36">
        <v>0</v>
      </c>
      <c r="AP748" s="36">
        <v>0</v>
      </c>
      <c r="AQ748" s="36">
        <v>0</v>
      </c>
      <c r="AR748" s="36">
        <v>0</v>
      </c>
      <c r="AS748" s="36">
        <v>0</v>
      </c>
      <c r="AT748" s="36">
        <v>7899</v>
      </c>
      <c r="AU748" s="36">
        <v>0</v>
      </c>
      <c r="AV748" s="36">
        <v>0</v>
      </c>
      <c r="AW748" s="36">
        <v>0</v>
      </c>
      <c r="AX748" s="36">
        <v>0</v>
      </c>
      <c r="AY748" s="36">
        <v>39513</v>
      </c>
      <c r="AZ748" s="36">
        <v>365160</v>
      </c>
      <c r="BA748" s="36">
        <v>0</v>
      </c>
      <c r="BB748" s="36">
        <v>0</v>
      </c>
      <c r="BC748" s="36">
        <v>0</v>
      </c>
      <c r="BD748" s="36">
        <v>0</v>
      </c>
      <c r="BE748" s="36">
        <v>0</v>
      </c>
      <c r="BF748" s="36">
        <v>0</v>
      </c>
      <c r="BG748" s="36">
        <v>0</v>
      </c>
      <c r="BH748" s="36">
        <v>0</v>
      </c>
      <c r="BI748" s="36">
        <v>0</v>
      </c>
      <c r="BJ748" s="36">
        <v>0</v>
      </c>
      <c r="BK748" s="36">
        <v>0</v>
      </c>
      <c r="BL748" s="36">
        <v>0</v>
      </c>
      <c r="BM748" s="36">
        <v>0</v>
      </c>
      <c r="BN748" s="36">
        <v>0</v>
      </c>
      <c r="BO748" s="36">
        <v>0</v>
      </c>
      <c r="BP748" s="36">
        <v>0</v>
      </c>
      <c r="BQ748" s="36">
        <v>0</v>
      </c>
      <c r="BR748" s="36">
        <v>0</v>
      </c>
      <c r="BS748" s="36">
        <v>0</v>
      </c>
      <c r="BT748" s="36">
        <v>0</v>
      </c>
      <c r="BU748" s="36">
        <v>0</v>
      </c>
      <c r="BV748" s="36">
        <v>0</v>
      </c>
      <c r="BW748" s="36">
        <v>0</v>
      </c>
      <c r="BX748" s="36">
        <v>0</v>
      </c>
      <c r="BY748" s="36">
        <v>0</v>
      </c>
      <c r="BZ748" s="36">
        <v>28641</v>
      </c>
      <c r="CA748" s="36">
        <v>849</v>
      </c>
      <c r="CB748" s="36">
        <v>0</v>
      </c>
      <c r="CC748" s="36">
        <v>0</v>
      </c>
      <c r="CD748" s="36">
        <v>1060812</v>
      </c>
      <c r="CE748" s="36">
        <v>1262367</v>
      </c>
      <c r="CF748" s="36">
        <v>0</v>
      </c>
      <c r="CG748" s="36">
        <v>201554</v>
      </c>
      <c r="CH748" s="36">
        <v>0</v>
      </c>
      <c r="CI748" s="36">
        <v>0</v>
      </c>
      <c r="CJ748" s="36">
        <v>0</v>
      </c>
      <c r="CK748" s="36">
        <v>0</v>
      </c>
      <c r="CL748" s="36">
        <v>201554</v>
      </c>
      <c r="CM748" s="36">
        <v>-1262367</v>
      </c>
      <c r="CN748" s="36">
        <v>0</v>
      </c>
      <c r="CO748" s="36">
        <v>0</v>
      </c>
      <c r="CP748" s="36">
        <v>0</v>
      </c>
      <c r="CQ748" s="36">
        <v>0</v>
      </c>
      <c r="CR748" s="36">
        <v>0</v>
      </c>
      <c r="CS748" s="36">
        <v>0</v>
      </c>
      <c r="CT748" s="36">
        <v>0</v>
      </c>
      <c r="CU748" s="36">
        <v>0</v>
      </c>
      <c r="CV748" s="36">
        <v>0</v>
      </c>
      <c r="CW748" s="36">
        <v>0</v>
      </c>
      <c r="CX748" s="36">
        <v>0</v>
      </c>
      <c r="CY748" s="36">
        <v>0</v>
      </c>
      <c r="CZ748" s="36">
        <v>0</v>
      </c>
      <c r="DA748" s="36">
        <v>0</v>
      </c>
      <c r="DB748" s="36">
        <v>0</v>
      </c>
      <c r="DC748" s="36">
        <v>0</v>
      </c>
      <c r="DD748" s="36">
        <v>0</v>
      </c>
      <c r="DE748" s="36">
        <v>-1262367</v>
      </c>
      <c r="DF748" s="36">
        <v>0</v>
      </c>
      <c r="DG748" s="36">
        <v>0</v>
      </c>
      <c r="DH748" s="36">
        <v>0</v>
      </c>
      <c r="DI748" s="36">
        <v>0</v>
      </c>
      <c r="DJ748" s="36">
        <v>0</v>
      </c>
      <c r="DK748" s="36">
        <v>0</v>
      </c>
      <c r="DL748" s="36">
        <v>0</v>
      </c>
      <c r="DM748" s="36">
        <v>0</v>
      </c>
      <c r="DN748" s="36">
        <v>0</v>
      </c>
      <c r="DO748" s="36">
        <v>0</v>
      </c>
      <c r="DP748" s="36">
        <v>0</v>
      </c>
      <c r="DQ748" s="36">
        <v>0</v>
      </c>
      <c r="DR748" s="36">
        <v>0</v>
      </c>
      <c r="DS748" s="36">
        <v>0</v>
      </c>
      <c r="DT748" s="36">
        <v>0</v>
      </c>
      <c r="DU748" s="36">
        <v>0</v>
      </c>
      <c r="DV748" s="36">
        <v>0</v>
      </c>
      <c r="DW748" s="36">
        <v>0</v>
      </c>
      <c r="DX748" s="36">
        <v>0</v>
      </c>
      <c r="DY748" s="36">
        <v>0</v>
      </c>
      <c r="DZ748" s="36">
        <v>0</v>
      </c>
      <c r="EA748" s="36">
        <v>0</v>
      </c>
      <c r="EB748" s="36">
        <v>0</v>
      </c>
      <c r="EC748" s="36">
        <v>0</v>
      </c>
      <c r="ED748" s="36">
        <v>0</v>
      </c>
      <c r="EE748" s="36">
        <v>0</v>
      </c>
      <c r="EF748" s="36">
        <v>0</v>
      </c>
      <c r="EG748" s="36">
        <v>0</v>
      </c>
      <c r="EH748" s="36">
        <v>0</v>
      </c>
      <c r="EI748" s="36">
        <v>0</v>
      </c>
      <c r="EJ748" s="36">
        <v>0</v>
      </c>
      <c r="EK748" s="36">
        <v>0</v>
      </c>
      <c r="EL748" s="36">
        <v>0</v>
      </c>
      <c r="EM748" s="36">
        <v>0</v>
      </c>
      <c r="EN748" s="36">
        <v>0</v>
      </c>
      <c r="EO748" s="36">
        <v>0</v>
      </c>
      <c r="EP748" s="36">
        <v>0</v>
      </c>
      <c r="EQ748" s="36">
        <v>0</v>
      </c>
      <c r="ER748" s="36">
        <v>0</v>
      </c>
      <c r="ES748" s="36">
        <v>0</v>
      </c>
      <c r="ET748" s="36">
        <v>0</v>
      </c>
      <c r="EU748" s="36">
        <v>0</v>
      </c>
      <c r="EV748" s="36">
        <v>0</v>
      </c>
      <c r="EW748" s="36">
        <v>0</v>
      </c>
      <c r="EX748" s="36">
        <v>0</v>
      </c>
      <c r="EY748" s="36">
        <v>0</v>
      </c>
      <c r="EZ748" s="36">
        <v>0</v>
      </c>
      <c r="FA748" s="36">
        <v>0</v>
      </c>
      <c r="FB748" s="36">
        <v>0</v>
      </c>
      <c r="FC748" s="36">
        <v>0</v>
      </c>
      <c r="FD748" s="36">
        <v>0</v>
      </c>
      <c r="FE748" s="36">
        <v>0</v>
      </c>
      <c r="FF748" s="36">
        <v>0</v>
      </c>
      <c r="FG748" s="36">
        <v>0</v>
      </c>
      <c r="FH748" s="36">
        <v>0</v>
      </c>
      <c r="FI748" s="36">
        <v>0</v>
      </c>
      <c r="FJ748" s="36">
        <v>0</v>
      </c>
      <c r="FK748" s="36">
        <v>0</v>
      </c>
      <c r="FL748" s="36">
        <v>0</v>
      </c>
      <c r="FM748" s="36">
        <v>0</v>
      </c>
      <c r="FN748" s="36">
        <v>0</v>
      </c>
      <c r="FO748" s="36">
        <v>0</v>
      </c>
      <c r="FP748" s="36">
        <v>0</v>
      </c>
      <c r="FQ748" s="36">
        <v>201554</v>
      </c>
      <c r="FR748" s="36">
        <v>-1</v>
      </c>
      <c r="FS748" s="37"/>
      <c r="FT748" s="39">
        <f t="shared" si="349"/>
        <v>120223</v>
      </c>
      <c r="FU748" s="39">
        <f t="shared" si="350"/>
        <v>1041</v>
      </c>
      <c r="FV748" s="39">
        <f t="shared" si="351"/>
        <v>0</v>
      </c>
      <c r="FW748" s="39">
        <f t="shared" si="352"/>
        <v>568068</v>
      </c>
      <c r="FX748" s="39">
        <f t="shared" si="353"/>
        <v>0</v>
      </c>
      <c r="FY748" s="39">
        <f t="shared" si="354"/>
        <v>6638</v>
      </c>
      <c r="FZ748" s="39">
        <f t="shared" si="355"/>
        <v>0</v>
      </c>
      <c r="GA748" s="39">
        <f t="shared" si="356"/>
        <v>33204</v>
      </c>
      <c r="GB748" s="39">
        <f t="shared" si="357"/>
        <v>306857</v>
      </c>
      <c r="GC748" s="39">
        <f t="shared" si="358"/>
        <v>0</v>
      </c>
      <c r="GD748" s="39">
        <f t="shared" si="359"/>
        <v>0</v>
      </c>
      <c r="GE748" s="39">
        <f t="shared" si="360"/>
        <v>0</v>
      </c>
      <c r="GF748" s="39">
        <f t="shared" si="369"/>
        <v>0</v>
      </c>
      <c r="GG748" s="39"/>
      <c r="GH748" s="39">
        <f t="shared" si="361"/>
        <v>0</v>
      </c>
      <c r="GI748" s="39">
        <f t="shared" si="362"/>
        <v>0</v>
      </c>
      <c r="GJ748" s="39">
        <f t="shared" si="370"/>
        <v>1036031</v>
      </c>
      <c r="GK748" s="39"/>
      <c r="GL748" s="39">
        <f t="shared" si="363"/>
        <v>0</v>
      </c>
      <c r="GM748" s="39"/>
      <c r="GN748" s="39">
        <f t="shared" si="368"/>
        <v>0</v>
      </c>
      <c r="GO748" s="40">
        <f t="shared" si="364"/>
        <v>196846</v>
      </c>
      <c r="GP748" s="40">
        <f t="shared" si="365"/>
        <v>1232877</v>
      </c>
      <c r="GQ748" s="40">
        <f t="shared" si="366"/>
        <v>1232877</v>
      </c>
      <c r="GR748" s="39" t="str">
        <f>IFERROR(VLOOKUP(CONCATENATE(C748,R748,S748),'Clientes Afectados'!$L$4:$M$249,2,0),"NO")</f>
        <v>NO</v>
      </c>
      <c r="GS748" s="64">
        <f t="shared" si="367"/>
        <v>29</v>
      </c>
      <c r="GT748" s="39" t="e">
        <f>+IF(GS748&gt;#REF!,"SI","NO")</f>
        <v>#REF!</v>
      </c>
    </row>
    <row r="749" spans="1:202" x14ac:dyDescent="0.25">
      <c r="A749" s="35">
        <v>42491</v>
      </c>
      <c r="B749" s="36">
        <v>1594986</v>
      </c>
      <c r="C749" s="36">
        <v>533110</v>
      </c>
      <c r="D749" s="36">
        <v>533110</v>
      </c>
      <c r="E749" s="37" t="s">
        <v>254</v>
      </c>
      <c r="F749" s="37" t="s">
        <v>229</v>
      </c>
      <c r="G749" s="37" t="s">
        <v>255</v>
      </c>
      <c r="H749" s="85" t="s">
        <v>231</v>
      </c>
      <c r="I749" s="37" t="s">
        <v>371</v>
      </c>
      <c r="J749" s="37" t="s">
        <v>233</v>
      </c>
      <c r="K749" s="37" t="s">
        <v>234</v>
      </c>
      <c r="L749" s="37" t="s">
        <v>235</v>
      </c>
      <c r="M749" s="37" t="s">
        <v>252</v>
      </c>
      <c r="N749" s="37" t="s">
        <v>256</v>
      </c>
      <c r="O749" s="37" t="s">
        <v>253</v>
      </c>
      <c r="P749" s="37" t="s">
        <v>239</v>
      </c>
      <c r="Q749" s="37" t="s">
        <v>240</v>
      </c>
      <c r="R749" s="38">
        <v>42466</v>
      </c>
      <c r="S749" s="38">
        <v>42495</v>
      </c>
      <c r="T749" s="38">
        <v>42496</v>
      </c>
      <c r="U749" s="36">
        <v>175624868</v>
      </c>
      <c r="V749" s="36">
        <v>0</v>
      </c>
      <c r="W749" s="36">
        <v>0</v>
      </c>
      <c r="X749" s="36">
        <v>0</v>
      </c>
      <c r="Y749" s="36">
        <v>0</v>
      </c>
      <c r="Z749" s="36">
        <v>0</v>
      </c>
      <c r="AA749" s="36">
        <v>0</v>
      </c>
      <c r="AB749" s="36">
        <v>0</v>
      </c>
      <c r="AC749" s="36">
        <v>355</v>
      </c>
      <c r="AD749" s="36">
        <v>0</v>
      </c>
      <c r="AE749" s="36">
        <v>0</v>
      </c>
      <c r="AF749" s="36">
        <v>0</v>
      </c>
      <c r="AG749" s="36">
        <v>0</v>
      </c>
      <c r="AH749" s="36">
        <v>143065</v>
      </c>
      <c r="AI749" s="36">
        <v>1239</v>
      </c>
      <c r="AJ749" s="36">
        <v>0</v>
      </c>
      <c r="AK749" s="36">
        <v>26392</v>
      </c>
      <c r="AL749" s="36">
        <v>0</v>
      </c>
      <c r="AM749" s="36">
        <v>0</v>
      </c>
      <c r="AN749" s="36">
        <v>0</v>
      </c>
      <c r="AO749" s="36">
        <v>0</v>
      </c>
      <c r="AP749" s="36">
        <v>0</v>
      </c>
      <c r="AQ749" s="36">
        <v>0</v>
      </c>
      <c r="AR749" s="36">
        <v>0</v>
      </c>
      <c r="AS749" s="36">
        <v>0</v>
      </c>
      <c r="AT749" s="36">
        <v>0</v>
      </c>
      <c r="AU749" s="36">
        <v>0</v>
      </c>
      <c r="AV749" s="36">
        <v>0</v>
      </c>
      <c r="AW749" s="36">
        <v>0</v>
      </c>
      <c r="AX749" s="36">
        <v>0</v>
      </c>
      <c r="AY749" s="36">
        <v>34265</v>
      </c>
      <c r="AZ749" s="36">
        <v>0</v>
      </c>
      <c r="BA749" s="36">
        <v>0</v>
      </c>
      <c r="BB749" s="36">
        <v>0</v>
      </c>
      <c r="BC749" s="36">
        <v>0</v>
      </c>
      <c r="BD749" s="36">
        <v>0</v>
      </c>
      <c r="BE749" s="36">
        <v>0</v>
      </c>
      <c r="BF749" s="36">
        <v>0</v>
      </c>
      <c r="BG749" s="36">
        <v>0</v>
      </c>
      <c r="BH749" s="36">
        <v>0</v>
      </c>
      <c r="BI749" s="36">
        <v>0</v>
      </c>
      <c r="BJ749" s="36">
        <v>0</v>
      </c>
      <c r="BK749" s="36">
        <v>0</v>
      </c>
      <c r="BL749" s="36">
        <v>0</v>
      </c>
      <c r="BM749" s="36">
        <v>0</v>
      </c>
      <c r="BN749" s="36">
        <v>0</v>
      </c>
      <c r="BO749" s="36">
        <v>0</v>
      </c>
      <c r="BP749" s="36">
        <v>0</v>
      </c>
      <c r="BQ749" s="36">
        <v>0</v>
      </c>
      <c r="BR749" s="36">
        <v>0</v>
      </c>
      <c r="BS749" s="36">
        <v>0</v>
      </c>
      <c r="BT749" s="36">
        <v>0</v>
      </c>
      <c r="BU749" s="36">
        <v>0</v>
      </c>
      <c r="BV749" s="36">
        <v>0</v>
      </c>
      <c r="BW749" s="36">
        <v>0</v>
      </c>
      <c r="BX749" s="36">
        <v>0</v>
      </c>
      <c r="BY749" s="36">
        <v>0</v>
      </c>
      <c r="BZ749" s="36">
        <v>22684</v>
      </c>
      <c r="CA749" s="36">
        <v>672</v>
      </c>
      <c r="CB749" s="36">
        <v>0</v>
      </c>
      <c r="CC749" s="36">
        <v>0</v>
      </c>
      <c r="CD749" s="36">
        <v>191862</v>
      </c>
      <c r="CE749" s="36">
        <v>228317</v>
      </c>
      <c r="CF749" s="36">
        <v>0</v>
      </c>
      <c r="CG749" s="36">
        <v>36454</v>
      </c>
      <c r="CH749" s="36">
        <v>0</v>
      </c>
      <c r="CI749" s="36">
        <v>0</v>
      </c>
      <c r="CJ749" s="36">
        <v>0</v>
      </c>
      <c r="CK749" s="36">
        <v>0</v>
      </c>
      <c r="CL749" s="36">
        <v>36454</v>
      </c>
      <c r="CM749" s="36">
        <v>-228317</v>
      </c>
      <c r="CN749" s="36">
        <v>0</v>
      </c>
      <c r="CO749" s="36">
        <v>0</v>
      </c>
      <c r="CP749" s="36">
        <v>0</v>
      </c>
      <c r="CQ749" s="36">
        <v>0</v>
      </c>
      <c r="CR749" s="36">
        <v>0</v>
      </c>
      <c r="CS749" s="36">
        <v>0</v>
      </c>
      <c r="CT749" s="36">
        <v>0</v>
      </c>
      <c r="CU749" s="36">
        <v>0</v>
      </c>
      <c r="CV749" s="36">
        <v>0</v>
      </c>
      <c r="CW749" s="36">
        <v>0</v>
      </c>
      <c r="CX749" s="36">
        <v>0</v>
      </c>
      <c r="CY749" s="36">
        <v>0</v>
      </c>
      <c r="CZ749" s="36">
        <v>0</v>
      </c>
      <c r="DA749" s="36">
        <v>0</v>
      </c>
      <c r="DB749" s="36">
        <v>0</v>
      </c>
      <c r="DC749" s="36">
        <v>0</v>
      </c>
      <c r="DD749" s="36">
        <v>0</v>
      </c>
      <c r="DE749" s="36">
        <v>-228317</v>
      </c>
      <c r="DF749" s="36">
        <v>0</v>
      </c>
      <c r="DG749" s="36">
        <v>0</v>
      </c>
      <c r="DH749" s="36">
        <v>0</v>
      </c>
      <c r="DI749" s="36">
        <v>0</v>
      </c>
      <c r="DJ749" s="36">
        <v>0</v>
      </c>
      <c r="DK749" s="36">
        <v>0</v>
      </c>
      <c r="DL749" s="36">
        <v>0</v>
      </c>
      <c r="DM749" s="36">
        <v>0</v>
      </c>
      <c r="DN749" s="36">
        <v>0</v>
      </c>
      <c r="DO749" s="36">
        <v>0</v>
      </c>
      <c r="DP749" s="36">
        <v>0</v>
      </c>
      <c r="DQ749" s="36">
        <v>0</v>
      </c>
      <c r="DR749" s="36">
        <v>0</v>
      </c>
      <c r="DS749" s="36">
        <v>0</v>
      </c>
      <c r="DT749" s="36">
        <v>0</v>
      </c>
      <c r="DU749" s="36">
        <v>0</v>
      </c>
      <c r="DV749" s="36">
        <v>0</v>
      </c>
      <c r="DW749" s="36">
        <v>0</v>
      </c>
      <c r="DX749" s="36">
        <v>0</v>
      </c>
      <c r="DY749" s="36">
        <v>0</v>
      </c>
      <c r="DZ749" s="36">
        <v>0</v>
      </c>
      <c r="EA749" s="36">
        <v>0</v>
      </c>
      <c r="EB749" s="36">
        <v>0</v>
      </c>
      <c r="EC749" s="36">
        <v>0</v>
      </c>
      <c r="ED749" s="36">
        <v>0</v>
      </c>
      <c r="EE749" s="36">
        <v>0</v>
      </c>
      <c r="EF749" s="36">
        <v>0</v>
      </c>
      <c r="EG749" s="36">
        <v>0</v>
      </c>
      <c r="EH749" s="36">
        <v>0</v>
      </c>
      <c r="EI749" s="36">
        <v>0</v>
      </c>
      <c r="EJ749" s="36">
        <v>0</v>
      </c>
      <c r="EK749" s="36">
        <v>0</v>
      </c>
      <c r="EL749" s="36">
        <v>0</v>
      </c>
      <c r="EM749" s="36">
        <v>0</v>
      </c>
      <c r="EN749" s="36">
        <v>0</v>
      </c>
      <c r="EO749" s="36">
        <v>0</v>
      </c>
      <c r="EP749" s="36">
        <v>0</v>
      </c>
      <c r="EQ749" s="36">
        <v>0</v>
      </c>
      <c r="ER749" s="36">
        <v>0</v>
      </c>
      <c r="ES749" s="36">
        <v>0</v>
      </c>
      <c r="ET749" s="36">
        <v>0</v>
      </c>
      <c r="EU749" s="36">
        <v>0</v>
      </c>
      <c r="EV749" s="36">
        <v>0</v>
      </c>
      <c r="EW749" s="36">
        <v>0</v>
      </c>
      <c r="EX749" s="36">
        <v>0</v>
      </c>
      <c r="EY749" s="36">
        <v>0</v>
      </c>
      <c r="EZ749" s="36">
        <v>0</v>
      </c>
      <c r="FA749" s="36">
        <v>0</v>
      </c>
      <c r="FB749" s="36">
        <v>0</v>
      </c>
      <c r="FC749" s="36">
        <v>0</v>
      </c>
      <c r="FD749" s="36">
        <v>0</v>
      </c>
      <c r="FE749" s="36">
        <v>0</v>
      </c>
      <c r="FF749" s="36">
        <v>0</v>
      </c>
      <c r="FG749" s="36">
        <v>0</v>
      </c>
      <c r="FH749" s="36">
        <v>0</v>
      </c>
      <c r="FI749" s="36">
        <v>0</v>
      </c>
      <c r="FJ749" s="36">
        <v>0</v>
      </c>
      <c r="FK749" s="36">
        <v>0</v>
      </c>
      <c r="FL749" s="36">
        <v>0</v>
      </c>
      <c r="FM749" s="36">
        <v>0</v>
      </c>
      <c r="FN749" s="36">
        <v>0</v>
      </c>
      <c r="FO749" s="36">
        <v>0</v>
      </c>
      <c r="FP749" s="36">
        <v>0</v>
      </c>
      <c r="FQ749" s="36">
        <v>36454</v>
      </c>
      <c r="FR749" s="36">
        <v>-1</v>
      </c>
      <c r="FS749" s="37"/>
      <c r="FT749" s="39">
        <f t="shared" si="349"/>
        <v>120223</v>
      </c>
      <c r="FU749" s="39">
        <f t="shared" si="350"/>
        <v>1041</v>
      </c>
      <c r="FV749" s="39">
        <f t="shared" si="351"/>
        <v>0</v>
      </c>
      <c r="FW749" s="39">
        <f t="shared" si="352"/>
        <v>22178</v>
      </c>
      <c r="FX749" s="39">
        <f t="shared" si="353"/>
        <v>0</v>
      </c>
      <c r="FY749" s="39">
        <f t="shared" si="354"/>
        <v>0</v>
      </c>
      <c r="FZ749" s="39">
        <f t="shared" si="355"/>
        <v>0</v>
      </c>
      <c r="GA749" s="39">
        <f t="shared" si="356"/>
        <v>28794</v>
      </c>
      <c r="GB749" s="39">
        <f t="shared" si="357"/>
        <v>0</v>
      </c>
      <c r="GC749" s="39">
        <f t="shared" si="358"/>
        <v>0</v>
      </c>
      <c r="GD749" s="39">
        <f t="shared" si="359"/>
        <v>0</v>
      </c>
      <c r="GE749" s="39">
        <f t="shared" si="360"/>
        <v>0</v>
      </c>
      <c r="GF749" s="39">
        <f t="shared" si="369"/>
        <v>0</v>
      </c>
      <c r="GG749" s="39"/>
      <c r="GH749" s="39">
        <f t="shared" si="361"/>
        <v>0</v>
      </c>
      <c r="GI749" s="39">
        <f t="shared" si="362"/>
        <v>0</v>
      </c>
      <c r="GJ749" s="39">
        <f t="shared" si="370"/>
        <v>172236</v>
      </c>
      <c r="GK749" s="39"/>
      <c r="GL749" s="39">
        <f t="shared" si="363"/>
        <v>0</v>
      </c>
      <c r="GM749" s="39"/>
      <c r="GN749" s="39">
        <f t="shared" si="368"/>
        <v>0</v>
      </c>
      <c r="GO749" s="40">
        <f t="shared" si="364"/>
        <v>32725</v>
      </c>
      <c r="GP749" s="40">
        <f t="shared" si="365"/>
        <v>204961</v>
      </c>
      <c r="GQ749" s="40">
        <f t="shared" si="366"/>
        <v>204961</v>
      </c>
      <c r="GR749" s="39" t="str">
        <f>IFERROR(VLOOKUP(CONCATENATE(C749,R749,S749),'Clientes Afectados'!$L$4:$M$249,2,0),"NO")</f>
        <v>NO</v>
      </c>
      <c r="GS749" s="64">
        <f t="shared" si="367"/>
        <v>29</v>
      </c>
      <c r="GT749" s="39" t="e">
        <f>+IF(GS749&gt;#REF!,"SI","NO")</f>
        <v>#REF!</v>
      </c>
    </row>
    <row r="750" spans="1:202" x14ac:dyDescent="0.25">
      <c r="A750" s="35">
        <v>42491</v>
      </c>
      <c r="B750" s="36">
        <v>1594986</v>
      </c>
      <c r="C750" s="36">
        <v>533111</v>
      </c>
      <c r="D750" s="36">
        <v>533111</v>
      </c>
      <c r="E750" s="37" t="s">
        <v>257</v>
      </c>
      <c r="F750" s="37" t="s">
        <v>258</v>
      </c>
      <c r="G750" s="37" t="s">
        <v>259</v>
      </c>
      <c r="H750" s="85" t="s">
        <v>231</v>
      </c>
      <c r="I750" s="37" t="s">
        <v>244</v>
      </c>
      <c r="J750" s="37" t="s">
        <v>233</v>
      </c>
      <c r="K750" s="37" t="s">
        <v>234</v>
      </c>
      <c r="L750" s="37" t="s">
        <v>235</v>
      </c>
      <c r="M750" s="37" t="s">
        <v>252</v>
      </c>
      <c r="N750" s="37" t="s">
        <v>253</v>
      </c>
      <c r="O750" s="37" t="s">
        <v>253</v>
      </c>
      <c r="P750" s="37" t="s">
        <v>239</v>
      </c>
      <c r="Q750" s="37" t="s">
        <v>240</v>
      </c>
      <c r="R750" s="38">
        <v>42466</v>
      </c>
      <c r="S750" s="38">
        <v>42495</v>
      </c>
      <c r="T750" s="38">
        <v>42496</v>
      </c>
      <c r="U750" s="36">
        <v>175624868</v>
      </c>
      <c r="V750" s="36">
        <v>49285</v>
      </c>
      <c r="W750" s="36">
        <v>0</v>
      </c>
      <c r="X750" s="36">
        <v>13067</v>
      </c>
      <c r="Y750" s="36">
        <v>0</v>
      </c>
      <c r="Z750" s="36">
        <v>0</v>
      </c>
      <c r="AA750" s="36">
        <v>0</v>
      </c>
      <c r="AB750" s="36">
        <v>0</v>
      </c>
      <c r="AC750" s="36">
        <v>0</v>
      </c>
      <c r="AD750" s="36">
        <v>120</v>
      </c>
      <c r="AE750" s="36">
        <v>180</v>
      </c>
      <c r="AF750" s="36">
        <v>120</v>
      </c>
      <c r="AG750" s="36">
        <v>120</v>
      </c>
      <c r="AH750" s="36">
        <v>118142</v>
      </c>
      <c r="AI750" s="36">
        <v>1239</v>
      </c>
      <c r="AJ750" s="36">
        <v>0</v>
      </c>
      <c r="AK750" s="36">
        <v>3663995</v>
      </c>
      <c r="AL750" s="36">
        <v>0</v>
      </c>
      <c r="AM750" s="36">
        <v>0</v>
      </c>
      <c r="AN750" s="36">
        <v>0</v>
      </c>
      <c r="AO750" s="36">
        <v>0</v>
      </c>
      <c r="AP750" s="36">
        <v>0</v>
      </c>
      <c r="AQ750" s="36">
        <v>0</v>
      </c>
      <c r="AR750" s="36">
        <v>0</v>
      </c>
      <c r="AS750" s="36">
        <v>0</v>
      </c>
      <c r="AT750" s="36">
        <v>42814</v>
      </c>
      <c r="AU750" s="36">
        <v>0</v>
      </c>
      <c r="AV750" s="36">
        <v>0</v>
      </c>
      <c r="AW750" s="36">
        <v>0</v>
      </c>
      <c r="AX750" s="36">
        <v>0</v>
      </c>
      <c r="AY750" s="36">
        <v>111439</v>
      </c>
      <c r="AZ750" s="36">
        <v>695543</v>
      </c>
      <c r="BA750" s="36">
        <v>0</v>
      </c>
      <c r="BB750" s="36">
        <v>0</v>
      </c>
      <c r="BC750" s="36">
        <v>0</v>
      </c>
      <c r="BD750" s="36">
        <v>0</v>
      </c>
      <c r="BE750" s="36">
        <v>0</v>
      </c>
      <c r="BF750" s="36">
        <v>0</v>
      </c>
      <c r="BG750" s="36">
        <v>0</v>
      </c>
      <c r="BH750" s="36">
        <v>0</v>
      </c>
      <c r="BI750" s="36">
        <v>0</v>
      </c>
      <c r="BJ750" s="36">
        <v>0</v>
      </c>
      <c r="BK750" s="36">
        <v>0</v>
      </c>
      <c r="BL750" s="36">
        <v>0</v>
      </c>
      <c r="BM750" s="36">
        <v>0</v>
      </c>
      <c r="BN750" s="36">
        <v>0</v>
      </c>
      <c r="BO750" s="36">
        <v>0</v>
      </c>
      <c r="BP750" s="36">
        <v>0</v>
      </c>
      <c r="BQ750" s="36">
        <v>0</v>
      </c>
      <c r="BR750" s="36">
        <v>0</v>
      </c>
      <c r="BS750" s="36">
        <v>0</v>
      </c>
      <c r="BT750" s="36">
        <v>0</v>
      </c>
      <c r="BU750" s="36">
        <v>0</v>
      </c>
      <c r="BV750" s="36">
        <v>0</v>
      </c>
      <c r="BW750" s="36">
        <v>0</v>
      </c>
      <c r="BX750" s="36">
        <v>0</v>
      </c>
      <c r="BY750" s="36">
        <v>0</v>
      </c>
      <c r="BZ750" s="36">
        <v>487993</v>
      </c>
      <c r="CA750" s="36">
        <v>14509</v>
      </c>
      <c r="CB750" s="36">
        <v>0</v>
      </c>
      <c r="CC750" s="36">
        <v>0</v>
      </c>
      <c r="CD750" s="36">
        <v>4315691</v>
      </c>
      <c r="CE750" s="36">
        <v>5135673</v>
      </c>
      <c r="CF750" s="36">
        <v>0</v>
      </c>
      <c r="CG750" s="36">
        <v>819981</v>
      </c>
      <c r="CH750" s="36">
        <v>0</v>
      </c>
      <c r="CI750" s="36">
        <v>0</v>
      </c>
      <c r="CJ750" s="36">
        <v>0</v>
      </c>
      <c r="CK750" s="36">
        <v>0</v>
      </c>
      <c r="CL750" s="36">
        <v>819981</v>
      </c>
      <c r="CM750" s="36">
        <v>-5135673</v>
      </c>
      <c r="CN750" s="36">
        <v>0</v>
      </c>
      <c r="CO750" s="36">
        <v>0</v>
      </c>
      <c r="CP750" s="36">
        <v>0</v>
      </c>
      <c r="CQ750" s="36">
        <v>0</v>
      </c>
      <c r="CR750" s="36">
        <v>0</v>
      </c>
      <c r="CS750" s="36">
        <v>0</v>
      </c>
      <c r="CT750" s="36">
        <v>0</v>
      </c>
      <c r="CU750" s="36">
        <v>0</v>
      </c>
      <c r="CV750" s="36">
        <v>0</v>
      </c>
      <c r="CW750" s="36">
        <v>0</v>
      </c>
      <c r="CX750" s="36">
        <v>0</v>
      </c>
      <c r="CY750" s="36">
        <v>0</v>
      </c>
      <c r="CZ750" s="36">
        <v>0</v>
      </c>
      <c r="DA750" s="36">
        <v>0</v>
      </c>
      <c r="DB750" s="36">
        <v>0</v>
      </c>
      <c r="DC750" s="36">
        <v>0</v>
      </c>
      <c r="DD750" s="36">
        <v>0</v>
      </c>
      <c r="DE750" s="36">
        <v>-5135673</v>
      </c>
      <c r="DF750" s="36">
        <v>0</v>
      </c>
      <c r="DG750" s="36">
        <v>0</v>
      </c>
      <c r="DH750" s="36">
        <v>0</v>
      </c>
      <c r="DI750" s="36">
        <v>0</v>
      </c>
      <c r="DJ750" s="36">
        <v>0</v>
      </c>
      <c r="DK750" s="36">
        <v>0</v>
      </c>
      <c r="DL750" s="36">
        <v>0</v>
      </c>
      <c r="DM750" s="36">
        <v>0</v>
      </c>
      <c r="DN750" s="36">
        <v>0</v>
      </c>
      <c r="DO750" s="36">
        <v>0</v>
      </c>
      <c r="DP750" s="36">
        <v>0</v>
      </c>
      <c r="DQ750" s="36">
        <v>0</v>
      </c>
      <c r="DR750" s="36">
        <v>0</v>
      </c>
      <c r="DS750" s="36">
        <v>0</v>
      </c>
      <c r="DT750" s="36">
        <v>0</v>
      </c>
      <c r="DU750" s="36">
        <v>0</v>
      </c>
      <c r="DV750" s="36">
        <v>0</v>
      </c>
      <c r="DW750" s="36">
        <v>0</v>
      </c>
      <c r="DX750" s="36">
        <v>0</v>
      </c>
      <c r="DY750" s="36">
        <v>0</v>
      </c>
      <c r="DZ750" s="36">
        <v>0</v>
      </c>
      <c r="EA750" s="36">
        <v>0</v>
      </c>
      <c r="EB750" s="36">
        <v>0</v>
      </c>
      <c r="EC750" s="36">
        <v>0</v>
      </c>
      <c r="ED750" s="36">
        <v>0</v>
      </c>
      <c r="EE750" s="36">
        <v>0</v>
      </c>
      <c r="EF750" s="36">
        <v>0</v>
      </c>
      <c r="EG750" s="36">
        <v>0</v>
      </c>
      <c r="EH750" s="36">
        <v>0</v>
      </c>
      <c r="EI750" s="36">
        <v>0</v>
      </c>
      <c r="EJ750" s="36">
        <v>0</v>
      </c>
      <c r="EK750" s="36">
        <v>0</v>
      </c>
      <c r="EL750" s="36">
        <v>0</v>
      </c>
      <c r="EM750" s="36">
        <v>0</v>
      </c>
      <c r="EN750" s="36">
        <v>0</v>
      </c>
      <c r="EO750" s="36">
        <v>0</v>
      </c>
      <c r="EP750" s="36">
        <v>0</v>
      </c>
      <c r="EQ750" s="36">
        <v>0</v>
      </c>
      <c r="ER750" s="36">
        <v>0</v>
      </c>
      <c r="ES750" s="36">
        <v>0</v>
      </c>
      <c r="ET750" s="36">
        <v>0</v>
      </c>
      <c r="EU750" s="36">
        <v>0</v>
      </c>
      <c r="EV750" s="36">
        <v>0</v>
      </c>
      <c r="EW750" s="36">
        <v>0</v>
      </c>
      <c r="EX750" s="36">
        <v>0</v>
      </c>
      <c r="EY750" s="36">
        <v>0</v>
      </c>
      <c r="EZ750" s="36">
        <v>0</v>
      </c>
      <c r="FA750" s="36">
        <v>0</v>
      </c>
      <c r="FB750" s="36">
        <v>0</v>
      </c>
      <c r="FC750" s="36">
        <v>0</v>
      </c>
      <c r="FD750" s="36">
        <v>0</v>
      </c>
      <c r="FE750" s="36">
        <v>0</v>
      </c>
      <c r="FF750" s="36">
        <v>0</v>
      </c>
      <c r="FG750" s="36">
        <v>0</v>
      </c>
      <c r="FH750" s="36">
        <v>0</v>
      </c>
      <c r="FI750" s="36">
        <v>0</v>
      </c>
      <c r="FJ750" s="36">
        <v>0</v>
      </c>
      <c r="FK750" s="36">
        <v>0</v>
      </c>
      <c r="FL750" s="36">
        <v>0</v>
      </c>
      <c r="FM750" s="36">
        <v>0</v>
      </c>
      <c r="FN750" s="36">
        <v>0</v>
      </c>
      <c r="FO750" s="36">
        <v>0</v>
      </c>
      <c r="FP750" s="36">
        <v>0</v>
      </c>
      <c r="FQ750" s="36">
        <v>819981</v>
      </c>
      <c r="FR750" s="36">
        <v>-1</v>
      </c>
      <c r="FS750" s="37"/>
      <c r="FT750" s="39">
        <f t="shared" ref="FT750:FT813" si="371">ROUND(AH750/1.19,0)</f>
        <v>99279</v>
      </c>
      <c r="FU750" s="39">
        <f t="shared" ref="FU750:FU813" si="372">ROUND(AI750/1.19,0)</f>
        <v>1041</v>
      </c>
      <c r="FV750" s="39">
        <f t="shared" ref="FV750:FV813" si="373">ROUND(AJ750/1.19,0)</f>
        <v>0</v>
      </c>
      <c r="FW750" s="39">
        <f t="shared" ref="FW750:FW813" si="374">ROUND(AK750/1.19,0)</f>
        <v>3078987</v>
      </c>
      <c r="FX750" s="39">
        <f t="shared" ref="FX750:FX813" si="375">ROUND(AL750/1.19,0)</f>
        <v>0</v>
      </c>
      <c r="FY750" s="39">
        <f t="shared" ref="FY750:FY813" si="376">ROUND(AT750/1.19,0)</f>
        <v>35978</v>
      </c>
      <c r="FZ750" s="39">
        <f t="shared" ref="FZ750:FZ813" si="377">ROUND(AN750/1.19,0)</f>
        <v>0</v>
      </c>
      <c r="GA750" s="39">
        <f t="shared" ref="GA750:GA813" si="378">ROUND(AY750/1.19,0)</f>
        <v>93646</v>
      </c>
      <c r="GB750" s="39">
        <f t="shared" ref="GB750:GB813" si="379">ROUND(AZ750/1.19,0)</f>
        <v>584490</v>
      </c>
      <c r="GC750" s="39">
        <f t="shared" ref="GC750:GC813" si="380">ROUND(BA750/1.19,0)</f>
        <v>0</v>
      </c>
      <c r="GD750" s="39">
        <f t="shared" ref="GD750:GD813" si="381">ROUND(BN750/1.19,0)</f>
        <v>0</v>
      </c>
      <c r="GE750" s="39">
        <f t="shared" ref="GE750:GE813" si="382">ROUND(BO750/1.19,0)</f>
        <v>0</v>
      </c>
      <c r="GF750" s="39">
        <f t="shared" si="369"/>
        <v>0</v>
      </c>
      <c r="GG750" s="39"/>
      <c r="GH750" s="39">
        <f t="shared" ref="GH750:GH813" si="383">AW750/1.19</f>
        <v>0</v>
      </c>
      <c r="GI750" s="39">
        <f t="shared" ref="GI750:GI813" si="384">EZ750</f>
        <v>0</v>
      </c>
      <c r="GJ750" s="39">
        <f t="shared" si="370"/>
        <v>3893421</v>
      </c>
      <c r="GK750" s="39"/>
      <c r="GL750" s="39">
        <f t="shared" ref="GL750:GL813" si="385">BP750</f>
        <v>0</v>
      </c>
      <c r="GM750" s="39"/>
      <c r="GN750" s="39">
        <f t="shared" si="368"/>
        <v>0</v>
      </c>
      <c r="GO750" s="40">
        <f t="shared" ref="GO750:GO813" si="386">ROUND(GJ750*0.19,0)</f>
        <v>739750</v>
      </c>
      <c r="GP750" s="40">
        <f t="shared" ref="GP750:GP813" si="387">+GJ750+GO750</f>
        <v>4633171</v>
      </c>
      <c r="GQ750" s="40">
        <f t="shared" ref="GQ750:GQ813" si="388">+GP750+GK750+GL750+GM750+GN750</f>
        <v>4633171</v>
      </c>
      <c r="GR750" s="39" t="str">
        <f>IFERROR(VLOOKUP(CONCATENATE(C750,R750,S750),'Clientes Afectados'!$L$4:$M$249,2,0),"NO")</f>
        <v>NO</v>
      </c>
      <c r="GS750" s="64">
        <f t="shared" si="367"/>
        <v>29</v>
      </c>
      <c r="GT750" s="39" t="e">
        <f>+IF(GS750&gt;#REF!,"SI","NO")</f>
        <v>#REF!</v>
      </c>
    </row>
    <row r="751" spans="1:202" x14ac:dyDescent="0.25">
      <c r="A751" s="35">
        <v>42491</v>
      </c>
      <c r="B751" s="36">
        <v>1594986</v>
      </c>
      <c r="C751" s="36">
        <v>574634</v>
      </c>
      <c r="D751" s="36">
        <v>574634</v>
      </c>
      <c r="E751" s="37" t="s">
        <v>347</v>
      </c>
      <c r="F751" s="37" t="s">
        <v>229</v>
      </c>
      <c r="G751" s="37" t="s">
        <v>322</v>
      </c>
      <c r="H751" s="85" t="s">
        <v>231</v>
      </c>
      <c r="I751" s="37" t="s">
        <v>310</v>
      </c>
      <c r="J751" s="37" t="s">
        <v>233</v>
      </c>
      <c r="K751" s="37" t="s">
        <v>234</v>
      </c>
      <c r="L751" s="37" t="s">
        <v>235</v>
      </c>
      <c r="M751" s="37" t="s">
        <v>323</v>
      </c>
      <c r="N751" s="37" t="s">
        <v>324</v>
      </c>
      <c r="O751" s="37" t="s">
        <v>324</v>
      </c>
      <c r="P751" s="37" t="s">
        <v>239</v>
      </c>
      <c r="Q751" s="37" t="s">
        <v>240</v>
      </c>
      <c r="R751" s="38">
        <v>42466</v>
      </c>
      <c r="S751" s="38">
        <v>42495</v>
      </c>
      <c r="T751" s="38">
        <v>42496</v>
      </c>
      <c r="U751" s="36">
        <v>175624868</v>
      </c>
      <c r="V751" s="36">
        <v>65561</v>
      </c>
      <c r="W751" s="36">
        <v>0</v>
      </c>
      <c r="X751" s="36">
        <v>5357</v>
      </c>
      <c r="Y751" s="36">
        <v>0</v>
      </c>
      <c r="Z751" s="36">
        <v>0</v>
      </c>
      <c r="AA751" s="36">
        <v>0</v>
      </c>
      <c r="AB751" s="36">
        <v>0</v>
      </c>
      <c r="AC751" s="36">
        <v>0</v>
      </c>
      <c r="AD751" s="36">
        <v>217</v>
      </c>
      <c r="AE751" s="36">
        <v>168</v>
      </c>
      <c r="AF751" s="36">
        <v>125</v>
      </c>
      <c r="AG751" s="36">
        <v>125</v>
      </c>
      <c r="AH751" s="36">
        <v>118142</v>
      </c>
      <c r="AI751" s="36">
        <v>1239</v>
      </c>
      <c r="AJ751" s="36">
        <v>0</v>
      </c>
      <c r="AK751" s="36">
        <v>4874001</v>
      </c>
      <c r="AL751" s="36">
        <v>0</v>
      </c>
      <c r="AM751" s="36">
        <v>0</v>
      </c>
      <c r="AN751" s="36">
        <v>0</v>
      </c>
      <c r="AO751" s="36">
        <v>0</v>
      </c>
      <c r="AP751" s="36">
        <v>0</v>
      </c>
      <c r="AQ751" s="36">
        <v>0</v>
      </c>
      <c r="AR751" s="36">
        <v>0</v>
      </c>
      <c r="AS751" s="36">
        <v>0</v>
      </c>
      <c r="AT751" s="36">
        <v>56953</v>
      </c>
      <c r="AU751" s="36">
        <v>0</v>
      </c>
      <c r="AV751" s="36">
        <v>0</v>
      </c>
      <c r="AW751" s="36">
        <v>0</v>
      </c>
      <c r="AX751" s="36">
        <v>0</v>
      </c>
      <c r="AY751" s="36">
        <v>104031</v>
      </c>
      <c r="AZ751" s="36">
        <v>724524</v>
      </c>
      <c r="BA751" s="36">
        <v>0</v>
      </c>
      <c r="BB751" s="36">
        <v>0</v>
      </c>
      <c r="BC751" s="36">
        <v>0</v>
      </c>
      <c r="BD751" s="36">
        <v>0</v>
      </c>
      <c r="BE751" s="36">
        <v>0</v>
      </c>
      <c r="BF751" s="36">
        <v>0</v>
      </c>
      <c r="BG751" s="36">
        <v>0</v>
      </c>
      <c r="BH751" s="36">
        <v>0</v>
      </c>
      <c r="BI751" s="36">
        <v>0</v>
      </c>
      <c r="BJ751" s="36">
        <v>0</v>
      </c>
      <c r="BK751" s="36">
        <v>0</v>
      </c>
      <c r="BL751" s="36">
        <v>0</v>
      </c>
      <c r="BM751" s="36">
        <v>0</v>
      </c>
      <c r="BN751" s="36">
        <v>0</v>
      </c>
      <c r="BO751" s="36">
        <v>0</v>
      </c>
      <c r="BP751" s="36">
        <v>0</v>
      </c>
      <c r="BQ751" s="36">
        <v>0</v>
      </c>
      <c r="BR751" s="36">
        <v>0</v>
      </c>
      <c r="BS751" s="36">
        <v>0</v>
      </c>
      <c r="BT751" s="36">
        <v>0</v>
      </c>
      <c r="BU751" s="36">
        <v>0</v>
      </c>
      <c r="BV751" s="36">
        <v>0</v>
      </c>
      <c r="BW751" s="36">
        <v>0</v>
      </c>
      <c r="BX751" s="36">
        <v>0</v>
      </c>
      <c r="BY751" s="36">
        <v>0</v>
      </c>
      <c r="BZ751" s="36">
        <v>703088</v>
      </c>
      <c r="CA751" s="36">
        <v>21267</v>
      </c>
      <c r="CB751" s="36">
        <v>0</v>
      </c>
      <c r="CC751" s="36">
        <v>0</v>
      </c>
      <c r="CD751" s="36">
        <v>5548946</v>
      </c>
      <c r="CE751" s="36">
        <v>6603246</v>
      </c>
      <c r="CF751" s="36">
        <v>0</v>
      </c>
      <c r="CG751" s="36">
        <v>1054300</v>
      </c>
      <c r="CH751" s="36">
        <v>0</v>
      </c>
      <c r="CI751" s="36">
        <v>0</v>
      </c>
      <c r="CJ751" s="36">
        <v>0</v>
      </c>
      <c r="CK751" s="36">
        <v>0</v>
      </c>
      <c r="CL751" s="36">
        <v>1054300</v>
      </c>
      <c r="CM751" s="36">
        <v>-6603246</v>
      </c>
      <c r="CN751" s="36">
        <v>0</v>
      </c>
      <c r="CO751" s="36">
        <v>0</v>
      </c>
      <c r="CP751" s="36">
        <v>0</v>
      </c>
      <c r="CQ751" s="36">
        <v>0</v>
      </c>
      <c r="CR751" s="36">
        <v>0</v>
      </c>
      <c r="CS751" s="36">
        <v>0</v>
      </c>
      <c r="CT751" s="36">
        <v>0</v>
      </c>
      <c r="CU751" s="36">
        <v>0</v>
      </c>
      <c r="CV751" s="36">
        <v>0</v>
      </c>
      <c r="CW751" s="36">
        <v>0</v>
      </c>
      <c r="CX751" s="36">
        <v>0</v>
      </c>
      <c r="CY751" s="36">
        <v>0</v>
      </c>
      <c r="CZ751" s="36">
        <v>0</v>
      </c>
      <c r="DA751" s="36">
        <v>0</v>
      </c>
      <c r="DB751" s="36">
        <v>0</v>
      </c>
      <c r="DC751" s="36">
        <v>0</v>
      </c>
      <c r="DD751" s="36">
        <v>0</v>
      </c>
      <c r="DE751" s="36">
        <v>-6603246</v>
      </c>
      <c r="DF751" s="36">
        <v>0</v>
      </c>
      <c r="DG751" s="36">
        <v>0</v>
      </c>
      <c r="DH751" s="36">
        <v>0</v>
      </c>
      <c r="DI751" s="36">
        <v>0</v>
      </c>
      <c r="DJ751" s="36">
        <v>0</v>
      </c>
      <c r="DK751" s="36">
        <v>0</v>
      </c>
      <c r="DL751" s="36">
        <v>0</v>
      </c>
      <c r="DM751" s="36">
        <v>0</v>
      </c>
      <c r="DN751" s="36">
        <v>0</v>
      </c>
      <c r="DO751" s="36">
        <v>0</v>
      </c>
      <c r="DP751" s="36">
        <v>0</v>
      </c>
      <c r="DQ751" s="36">
        <v>0</v>
      </c>
      <c r="DR751" s="36">
        <v>0</v>
      </c>
      <c r="DS751" s="36">
        <v>0</v>
      </c>
      <c r="DT751" s="36">
        <v>0</v>
      </c>
      <c r="DU751" s="36">
        <v>0</v>
      </c>
      <c r="DV751" s="36">
        <v>0</v>
      </c>
      <c r="DW751" s="36">
        <v>0</v>
      </c>
      <c r="DX751" s="36">
        <v>0</v>
      </c>
      <c r="DY751" s="36">
        <v>0</v>
      </c>
      <c r="DZ751" s="36">
        <v>0</v>
      </c>
      <c r="EA751" s="36">
        <v>0</v>
      </c>
      <c r="EB751" s="36">
        <v>0</v>
      </c>
      <c r="EC751" s="36">
        <v>0</v>
      </c>
      <c r="ED751" s="36">
        <v>0</v>
      </c>
      <c r="EE751" s="36">
        <v>0</v>
      </c>
      <c r="EF751" s="36">
        <v>0</v>
      </c>
      <c r="EG751" s="36">
        <v>0</v>
      </c>
      <c r="EH751" s="36">
        <v>0</v>
      </c>
      <c r="EI751" s="36">
        <v>0</v>
      </c>
      <c r="EJ751" s="36">
        <v>0</v>
      </c>
      <c r="EK751" s="36">
        <v>0</v>
      </c>
      <c r="EL751" s="36">
        <v>0</v>
      </c>
      <c r="EM751" s="36">
        <v>0</v>
      </c>
      <c r="EN751" s="36">
        <v>0</v>
      </c>
      <c r="EO751" s="36">
        <v>0</v>
      </c>
      <c r="EP751" s="36">
        <v>0</v>
      </c>
      <c r="EQ751" s="36">
        <v>0</v>
      </c>
      <c r="ER751" s="36">
        <v>0</v>
      </c>
      <c r="ES751" s="36">
        <v>0</v>
      </c>
      <c r="ET751" s="36">
        <v>0</v>
      </c>
      <c r="EU751" s="36">
        <v>0</v>
      </c>
      <c r="EV751" s="36">
        <v>0</v>
      </c>
      <c r="EW751" s="36">
        <v>0</v>
      </c>
      <c r="EX751" s="36">
        <v>0</v>
      </c>
      <c r="EY751" s="36">
        <v>0</v>
      </c>
      <c r="EZ751" s="36">
        <v>0</v>
      </c>
      <c r="FA751" s="36">
        <v>0</v>
      </c>
      <c r="FB751" s="36">
        <v>0</v>
      </c>
      <c r="FC751" s="36">
        <v>0</v>
      </c>
      <c r="FD751" s="36">
        <v>0</v>
      </c>
      <c r="FE751" s="36">
        <v>0</v>
      </c>
      <c r="FF751" s="36">
        <v>0</v>
      </c>
      <c r="FG751" s="36">
        <v>0</v>
      </c>
      <c r="FH751" s="36">
        <v>0</v>
      </c>
      <c r="FI751" s="36">
        <v>0</v>
      </c>
      <c r="FJ751" s="36">
        <v>0</v>
      </c>
      <c r="FK751" s="36">
        <v>0</v>
      </c>
      <c r="FL751" s="36">
        <v>0</v>
      </c>
      <c r="FM751" s="36">
        <v>0</v>
      </c>
      <c r="FN751" s="36">
        <v>0</v>
      </c>
      <c r="FO751" s="36">
        <v>0</v>
      </c>
      <c r="FP751" s="36">
        <v>0</v>
      </c>
      <c r="FQ751" s="36">
        <v>1054300</v>
      </c>
      <c r="FR751" s="36">
        <v>0</v>
      </c>
      <c r="FS751" s="37"/>
      <c r="FT751" s="39">
        <f t="shared" si="371"/>
        <v>99279</v>
      </c>
      <c r="FU751" s="39">
        <f t="shared" si="372"/>
        <v>1041</v>
      </c>
      <c r="FV751" s="39">
        <f t="shared" si="373"/>
        <v>0</v>
      </c>
      <c r="FW751" s="39">
        <f t="shared" si="374"/>
        <v>4095799</v>
      </c>
      <c r="FX751" s="39">
        <f t="shared" si="375"/>
        <v>0</v>
      </c>
      <c r="FY751" s="39">
        <f t="shared" si="376"/>
        <v>47860</v>
      </c>
      <c r="FZ751" s="39">
        <f t="shared" si="377"/>
        <v>0</v>
      </c>
      <c r="GA751" s="39">
        <f t="shared" si="378"/>
        <v>87421</v>
      </c>
      <c r="GB751" s="39">
        <f t="shared" si="379"/>
        <v>608844</v>
      </c>
      <c r="GC751" s="39">
        <f t="shared" si="380"/>
        <v>0</v>
      </c>
      <c r="GD751" s="39">
        <f t="shared" si="381"/>
        <v>0</v>
      </c>
      <c r="GE751" s="39">
        <f t="shared" si="382"/>
        <v>0</v>
      </c>
      <c r="GF751" s="39">
        <f t="shared" si="369"/>
        <v>0</v>
      </c>
      <c r="GG751" s="39"/>
      <c r="GH751" s="39">
        <f t="shared" si="383"/>
        <v>0</v>
      </c>
      <c r="GI751" s="39">
        <f t="shared" si="384"/>
        <v>0</v>
      </c>
      <c r="GJ751" s="39">
        <f t="shared" si="370"/>
        <v>4940244</v>
      </c>
      <c r="GK751" s="39"/>
      <c r="GL751" s="39">
        <f t="shared" si="385"/>
        <v>0</v>
      </c>
      <c r="GM751" s="39"/>
      <c r="GN751" s="39">
        <f t="shared" si="368"/>
        <v>0</v>
      </c>
      <c r="GO751" s="40">
        <f t="shared" si="386"/>
        <v>938646</v>
      </c>
      <c r="GP751" s="40">
        <f t="shared" si="387"/>
        <v>5878890</v>
      </c>
      <c r="GQ751" s="40">
        <f t="shared" si="388"/>
        <v>5878890</v>
      </c>
      <c r="GR751" s="39" t="str">
        <f>IFERROR(VLOOKUP(CONCATENATE(C751,R751,S751),'Clientes Afectados'!$L$4:$M$249,2,0),"NO")</f>
        <v>NO</v>
      </c>
      <c r="GS751" s="64">
        <f t="shared" si="367"/>
        <v>29</v>
      </c>
      <c r="GT751" s="39" t="e">
        <f>+IF(GS751&gt;#REF!,"SI","NO")</f>
        <v>#REF!</v>
      </c>
    </row>
    <row r="752" spans="1:202" x14ac:dyDescent="0.25">
      <c r="A752" s="35">
        <v>42491</v>
      </c>
      <c r="B752" s="36">
        <v>1594986</v>
      </c>
      <c r="C752" s="36">
        <v>916308</v>
      </c>
      <c r="D752" s="36">
        <v>916308</v>
      </c>
      <c r="E752" s="37" t="s">
        <v>260</v>
      </c>
      <c r="F752" s="37" t="s">
        <v>229</v>
      </c>
      <c r="G752" s="37" t="s">
        <v>261</v>
      </c>
      <c r="H752" s="85" t="s">
        <v>231</v>
      </c>
      <c r="I752" s="37" t="s">
        <v>374</v>
      </c>
      <c r="J752" s="37" t="s">
        <v>233</v>
      </c>
      <c r="K752" s="37" t="s">
        <v>234</v>
      </c>
      <c r="L752" s="37" t="s">
        <v>235</v>
      </c>
      <c r="M752" s="37" t="s">
        <v>264</v>
      </c>
      <c r="N752" s="37" t="s">
        <v>236</v>
      </c>
      <c r="O752" s="37" t="s">
        <v>236</v>
      </c>
      <c r="P752" s="37" t="s">
        <v>239</v>
      </c>
      <c r="Q752" s="37" t="s">
        <v>240</v>
      </c>
      <c r="R752" s="38">
        <v>42466</v>
      </c>
      <c r="S752" s="38">
        <v>42495</v>
      </c>
      <c r="T752" s="38">
        <v>42496</v>
      </c>
      <c r="U752" s="36">
        <v>175624868</v>
      </c>
      <c r="V752" s="36">
        <v>29749</v>
      </c>
      <c r="W752" s="36">
        <v>0</v>
      </c>
      <c r="X752" s="36">
        <v>15397</v>
      </c>
      <c r="Y752" s="36">
        <v>0</v>
      </c>
      <c r="Z752" s="36">
        <v>0</v>
      </c>
      <c r="AA752" s="36">
        <v>0</v>
      </c>
      <c r="AB752" s="36">
        <v>0</v>
      </c>
      <c r="AC752" s="36">
        <v>0</v>
      </c>
      <c r="AD752" s="36">
        <v>72</v>
      </c>
      <c r="AE752" s="36">
        <v>72</v>
      </c>
      <c r="AF752" s="36">
        <v>72</v>
      </c>
      <c r="AG752" s="36">
        <v>72</v>
      </c>
      <c r="AH752" s="36">
        <v>80837</v>
      </c>
      <c r="AI752" s="36">
        <v>1239</v>
      </c>
      <c r="AJ752" s="36">
        <v>0</v>
      </c>
      <c r="AK752" s="36">
        <v>2211629</v>
      </c>
      <c r="AL752" s="36">
        <v>0</v>
      </c>
      <c r="AM752" s="36">
        <v>0</v>
      </c>
      <c r="AN752" s="36">
        <v>0</v>
      </c>
      <c r="AO752" s="36">
        <v>0</v>
      </c>
      <c r="AP752" s="36">
        <v>0</v>
      </c>
      <c r="AQ752" s="36">
        <v>0</v>
      </c>
      <c r="AR752" s="36">
        <v>0</v>
      </c>
      <c r="AS752" s="36">
        <v>0</v>
      </c>
      <c r="AT752" s="36">
        <v>25843</v>
      </c>
      <c r="AU752" s="36">
        <v>0</v>
      </c>
      <c r="AV752" s="36">
        <v>0</v>
      </c>
      <c r="AW752" s="36">
        <v>0</v>
      </c>
      <c r="AX752" s="36">
        <v>0</v>
      </c>
      <c r="AY752" s="36">
        <v>44761</v>
      </c>
      <c r="AZ752" s="36">
        <v>417326</v>
      </c>
      <c r="BA752" s="36">
        <v>106949</v>
      </c>
      <c r="BB752" s="36">
        <v>0</v>
      </c>
      <c r="BC752" s="36">
        <v>0</v>
      </c>
      <c r="BD752" s="36">
        <v>0</v>
      </c>
      <c r="BE752" s="36">
        <v>0</v>
      </c>
      <c r="BF752" s="36">
        <v>0</v>
      </c>
      <c r="BG752" s="36">
        <v>0</v>
      </c>
      <c r="BH752" s="36">
        <v>0</v>
      </c>
      <c r="BI752" s="36">
        <v>0</v>
      </c>
      <c r="BJ752" s="36">
        <v>0</v>
      </c>
      <c r="BK752" s="36">
        <v>0</v>
      </c>
      <c r="BL752" s="36">
        <v>0</v>
      </c>
      <c r="BM752" s="36">
        <v>0</v>
      </c>
      <c r="BN752" s="36">
        <v>0</v>
      </c>
      <c r="BO752" s="36">
        <v>0</v>
      </c>
      <c r="BP752" s="36">
        <v>0</v>
      </c>
      <c r="BQ752" s="36">
        <v>0</v>
      </c>
      <c r="BR752" s="36">
        <v>0</v>
      </c>
      <c r="BS752" s="36">
        <v>0</v>
      </c>
      <c r="BT752" s="36">
        <v>0</v>
      </c>
      <c r="BU752" s="36">
        <v>0</v>
      </c>
      <c r="BV752" s="36">
        <v>0</v>
      </c>
      <c r="BW752" s="36">
        <v>0</v>
      </c>
      <c r="BX752" s="36">
        <v>0</v>
      </c>
      <c r="BY752" s="36">
        <v>0</v>
      </c>
      <c r="BZ752" s="36">
        <v>298268</v>
      </c>
      <c r="CA752" s="36">
        <v>9225</v>
      </c>
      <c r="CB752" s="36">
        <v>0</v>
      </c>
      <c r="CC752" s="36">
        <v>0</v>
      </c>
      <c r="CD752" s="36">
        <v>2685778</v>
      </c>
      <c r="CE752" s="36">
        <v>3196076</v>
      </c>
      <c r="CF752" s="36">
        <v>0</v>
      </c>
      <c r="CG752" s="36">
        <v>510298</v>
      </c>
      <c r="CH752" s="36">
        <v>0</v>
      </c>
      <c r="CI752" s="36">
        <v>0</v>
      </c>
      <c r="CJ752" s="36">
        <v>0</v>
      </c>
      <c r="CK752" s="36">
        <v>0</v>
      </c>
      <c r="CL752" s="36">
        <v>510298</v>
      </c>
      <c r="CM752" s="36">
        <v>-3196076</v>
      </c>
      <c r="CN752" s="36">
        <v>0</v>
      </c>
      <c r="CO752" s="36">
        <v>0</v>
      </c>
      <c r="CP752" s="36">
        <v>0</v>
      </c>
      <c r="CQ752" s="36">
        <v>0</v>
      </c>
      <c r="CR752" s="36">
        <v>0</v>
      </c>
      <c r="CS752" s="36">
        <v>0</v>
      </c>
      <c r="CT752" s="36">
        <v>0</v>
      </c>
      <c r="CU752" s="36">
        <v>0</v>
      </c>
      <c r="CV752" s="36">
        <v>0</v>
      </c>
      <c r="CW752" s="36">
        <v>0</v>
      </c>
      <c r="CX752" s="36">
        <v>0</v>
      </c>
      <c r="CY752" s="36">
        <v>0</v>
      </c>
      <c r="CZ752" s="36">
        <v>0</v>
      </c>
      <c r="DA752" s="36">
        <v>0</v>
      </c>
      <c r="DB752" s="36">
        <v>0</v>
      </c>
      <c r="DC752" s="36">
        <v>0</v>
      </c>
      <c r="DD752" s="36">
        <v>0</v>
      </c>
      <c r="DE752" s="36">
        <v>-3196076</v>
      </c>
      <c r="DF752" s="36">
        <v>0</v>
      </c>
      <c r="DG752" s="36">
        <v>0</v>
      </c>
      <c r="DH752" s="36">
        <v>0</v>
      </c>
      <c r="DI752" s="36">
        <v>0</v>
      </c>
      <c r="DJ752" s="36">
        <v>0</v>
      </c>
      <c r="DK752" s="36">
        <v>0</v>
      </c>
      <c r="DL752" s="36">
        <v>0</v>
      </c>
      <c r="DM752" s="36">
        <v>0</v>
      </c>
      <c r="DN752" s="36">
        <v>0</v>
      </c>
      <c r="DO752" s="36">
        <v>0</v>
      </c>
      <c r="DP752" s="36">
        <v>0</v>
      </c>
      <c r="DQ752" s="36">
        <v>0</v>
      </c>
      <c r="DR752" s="36">
        <v>0</v>
      </c>
      <c r="DS752" s="36">
        <v>0</v>
      </c>
      <c r="DT752" s="36">
        <v>0</v>
      </c>
      <c r="DU752" s="36">
        <v>0</v>
      </c>
      <c r="DV752" s="36">
        <v>0</v>
      </c>
      <c r="DW752" s="36">
        <v>0</v>
      </c>
      <c r="DX752" s="36">
        <v>0</v>
      </c>
      <c r="DY752" s="36">
        <v>0</v>
      </c>
      <c r="DZ752" s="36">
        <v>0</v>
      </c>
      <c r="EA752" s="36">
        <v>0</v>
      </c>
      <c r="EB752" s="36">
        <v>0</v>
      </c>
      <c r="EC752" s="36">
        <v>0</v>
      </c>
      <c r="ED752" s="36">
        <v>0</v>
      </c>
      <c r="EE752" s="36">
        <v>0</v>
      </c>
      <c r="EF752" s="36">
        <v>0</v>
      </c>
      <c r="EG752" s="36">
        <v>0</v>
      </c>
      <c r="EH752" s="36">
        <v>0</v>
      </c>
      <c r="EI752" s="36">
        <v>0</v>
      </c>
      <c r="EJ752" s="36">
        <v>0</v>
      </c>
      <c r="EK752" s="36">
        <v>0</v>
      </c>
      <c r="EL752" s="36">
        <v>0</v>
      </c>
      <c r="EM752" s="36">
        <v>0</v>
      </c>
      <c r="EN752" s="36">
        <v>0</v>
      </c>
      <c r="EO752" s="36">
        <v>0</v>
      </c>
      <c r="EP752" s="36">
        <v>0</v>
      </c>
      <c r="EQ752" s="36">
        <v>0</v>
      </c>
      <c r="ER752" s="36">
        <v>0</v>
      </c>
      <c r="ES752" s="36">
        <v>0</v>
      </c>
      <c r="ET752" s="36">
        <v>0</v>
      </c>
      <c r="EU752" s="36">
        <v>0</v>
      </c>
      <c r="EV752" s="36">
        <v>0</v>
      </c>
      <c r="EW752" s="36">
        <v>0</v>
      </c>
      <c r="EX752" s="36">
        <v>0</v>
      </c>
      <c r="EY752" s="36">
        <v>0</v>
      </c>
      <c r="EZ752" s="36">
        <v>0</v>
      </c>
      <c r="FA752" s="36">
        <v>0</v>
      </c>
      <c r="FB752" s="36">
        <v>0</v>
      </c>
      <c r="FC752" s="36">
        <v>0</v>
      </c>
      <c r="FD752" s="36">
        <v>0</v>
      </c>
      <c r="FE752" s="36">
        <v>0</v>
      </c>
      <c r="FF752" s="36">
        <v>0</v>
      </c>
      <c r="FG752" s="36">
        <v>0</v>
      </c>
      <c r="FH752" s="36">
        <v>0</v>
      </c>
      <c r="FI752" s="36">
        <v>0</v>
      </c>
      <c r="FJ752" s="36">
        <v>0</v>
      </c>
      <c r="FK752" s="36">
        <v>0</v>
      </c>
      <c r="FL752" s="36">
        <v>0</v>
      </c>
      <c r="FM752" s="36">
        <v>0</v>
      </c>
      <c r="FN752" s="36">
        <v>0</v>
      </c>
      <c r="FO752" s="36">
        <v>0</v>
      </c>
      <c r="FP752" s="36">
        <v>0</v>
      </c>
      <c r="FQ752" s="36">
        <v>510298</v>
      </c>
      <c r="FR752" s="36">
        <v>0</v>
      </c>
      <c r="FS752" s="37"/>
      <c r="FT752" s="39">
        <f t="shared" si="371"/>
        <v>67930</v>
      </c>
      <c r="FU752" s="39">
        <f t="shared" si="372"/>
        <v>1041</v>
      </c>
      <c r="FV752" s="39">
        <f t="shared" si="373"/>
        <v>0</v>
      </c>
      <c r="FW752" s="39">
        <f t="shared" si="374"/>
        <v>1858512</v>
      </c>
      <c r="FX752" s="39">
        <f t="shared" si="375"/>
        <v>0</v>
      </c>
      <c r="FY752" s="39">
        <f t="shared" si="376"/>
        <v>21717</v>
      </c>
      <c r="FZ752" s="39">
        <f t="shared" si="377"/>
        <v>0</v>
      </c>
      <c r="GA752" s="39">
        <f t="shared" si="378"/>
        <v>37614</v>
      </c>
      <c r="GB752" s="39">
        <f t="shared" si="379"/>
        <v>350694</v>
      </c>
      <c r="GC752" s="39">
        <f t="shared" si="380"/>
        <v>89873</v>
      </c>
      <c r="GD752" s="39">
        <f t="shared" si="381"/>
        <v>0</v>
      </c>
      <c r="GE752" s="39">
        <f t="shared" si="382"/>
        <v>0</v>
      </c>
      <c r="GF752" s="39">
        <f t="shared" si="369"/>
        <v>0</v>
      </c>
      <c r="GG752" s="39"/>
      <c r="GH752" s="39">
        <f t="shared" si="383"/>
        <v>0</v>
      </c>
      <c r="GI752" s="39">
        <f t="shared" si="384"/>
        <v>0</v>
      </c>
      <c r="GJ752" s="39">
        <f t="shared" si="370"/>
        <v>2427381</v>
      </c>
      <c r="GK752" s="39"/>
      <c r="GL752" s="39">
        <f t="shared" si="385"/>
        <v>0</v>
      </c>
      <c r="GM752" s="39"/>
      <c r="GN752" s="39">
        <f t="shared" si="368"/>
        <v>0</v>
      </c>
      <c r="GO752" s="40">
        <f t="shared" si="386"/>
        <v>461202</v>
      </c>
      <c r="GP752" s="40">
        <f t="shared" si="387"/>
        <v>2888583</v>
      </c>
      <c r="GQ752" s="40">
        <f t="shared" si="388"/>
        <v>2888583</v>
      </c>
      <c r="GR752" s="39" t="str">
        <f>IFERROR(VLOOKUP(CONCATENATE(C752,R752,S752),'Clientes Afectados'!$L$4:$M$249,2,0),"NO")</f>
        <v>NO</v>
      </c>
      <c r="GS752" s="64">
        <f t="shared" si="367"/>
        <v>29</v>
      </c>
      <c r="GT752" s="39" t="e">
        <f>+IF(GS752&gt;#REF!,"SI","NO")</f>
        <v>#REF!</v>
      </c>
    </row>
    <row r="753" spans="1:202" x14ac:dyDescent="0.25">
      <c r="A753" s="35">
        <v>42491</v>
      </c>
      <c r="B753" s="36">
        <v>1594986</v>
      </c>
      <c r="C753" s="36">
        <v>973766</v>
      </c>
      <c r="D753" s="36">
        <v>973766</v>
      </c>
      <c r="E753" s="37" t="s">
        <v>265</v>
      </c>
      <c r="F753" s="37" t="s">
        <v>229</v>
      </c>
      <c r="G753" s="37" t="s">
        <v>266</v>
      </c>
      <c r="H753" s="85" t="s">
        <v>231</v>
      </c>
      <c r="I753" s="37" t="s">
        <v>374</v>
      </c>
      <c r="J753" s="37" t="s">
        <v>233</v>
      </c>
      <c r="K753" s="37" t="s">
        <v>234</v>
      </c>
      <c r="L753" s="37" t="s">
        <v>235</v>
      </c>
      <c r="M753" s="37" t="s">
        <v>264</v>
      </c>
      <c r="N753" s="37" t="s">
        <v>236</v>
      </c>
      <c r="O753" s="37" t="s">
        <v>236</v>
      </c>
      <c r="P753" s="37" t="s">
        <v>239</v>
      </c>
      <c r="Q753" s="37" t="s">
        <v>240</v>
      </c>
      <c r="R753" s="38">
        <v>42466</v>
      </c>
      <c r="S753" s="38">
        <v>42495</v>
      </c>
      <c r="T753" s="38">
        <v>42496</v>
      </c>
      <c r="U753" s="36">
        <v>175624868</v>
      </c>
      <c r="V753" s="36">
        <v>29684</v>
      </c>
      <c r="W753" s="36">
        <v>0</v>
      </c>
      <c r="X753" s="36">
        <v>12176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77</v>
      </c>
      <c r="AE753" s="36">
        <v>77</v>
      </c>
      <c r="AF753" s="36">
        <v>76</v>
      </c>
      <c r="AG753" s="36">
        <v>76</v>
      </c>
      <c r="AH753" s="36">
        <v>0</v>
      </c>
      <c r="AI753" s="36">
        <v>1239</v>
      </c>
      <c r="AJ753" s="36">
        <v>0</v>
      </c>
      <c r="AK753" s="36">
        <v>2206798</v>
      </c>
      <c r="AL753" s="36">
        <v>0</v>
      </c>
      <c r="AM753" s="36">
        <v>0</v>
      </c>
      <c r="AN753" s="36">
        <v>0</v>
      </c>
      <c r="AO753" s="36">
        <v>0</v>
      </c>
      <c r="AP753" s="36">
        <v>0</v>
      </c>
      <c r="AQ753" s="36">
        <v>0</v>
      </c>
      <c r="AR753" s="36">
        <v>0</v>
      </c>
      <c r="AS753" s="36">
        <v>0</v>
      </c>
      <c r="AT753" s="36">
        <v>25786</v>
      </c>
      <c r="AU753" s="36">
        <v>0</v>
      </c>
      <c r="AV753" s="36">
        <v>0</v>
      </c>
      <c r="AW753" s="36">
        <v>0</v>
      </c>
      <c r="AX753" s="36">
        <v>0</v>
      </c>
      <c r="AY753" s="36">
        <v>47539</v>
      </c>
      <c r="AZ753" s="36">
        <v>440511</v>
      </c>
      <c r="BA753" s="36">
        <v>0</v>
      </c>
      <c r="BB753" s="36">
        <v>0</v>
      </c>
      <c r="BC753" s="36">
        <v>0</v>
      </c>
      <c r="BD753" s="36">
        <v>0</v>
      </c>
      <c r="BE753" s="36">
        <v>0</v>
      </c>
      <c r="BF753" s="36">
        <v>0</v>
      </c>
      <c r="BG753" s="36">
        <v>0</v>
      </c>
      <c r="BH753" s="36">
        <v>0</v>
      </c>
      <c r="BI753" s="36">
        <v>0</v>
      </c>
      <c r="BJ753" s="36">
        <v>0</v>
      </c>
      <c r="BK753" s="36">
        <v>0</v>
      </c>
      <c r="BL753" s="36">
        <v>0</v>
      </c>
      <c r="BM753" s="36">
        <v>0</v>
      </c>
      <c r="BN753" s="36">
        <v>0</v>
      </c>
      <c r="BO753" s="36">
        <v>0</v>
      </c>
      <c r="BP753" s="36">
        <v>0</v>
      </c>
      <c r="BQ753" s="36">
        <v>0</v>
      </c>
      <c r="BR753" s="36">
        <v>0</v>
      </c>
      <c r="BS753" s="36">
        <v>0</v>
      </c>
      <c r="BT753" s="36">
        <v>0</v>
      </c>
      <c r="BU753" s="36">
        <v>0</v>
      </c>
      <c r="BV753" s="36">
        <v>0</v>
      </c>
      <c r="BW753" s="36">
        <v>0</v>
      </c>
      <c r="BX753" s="36">
        <v>0</v>
      </c>
      <c r="BY753" s="36">
        <v>0</v>
      </c>
      <c r="BZ753" s="36">
        <v>291573</v>
      </c>
      <c r="CA753" s="36">
        <v>9391</v>
      </c>
      <c r="CB753" s="36">
        <v>0</v>
      </c>
      <c r="CC753" s="36">
        <v>0</v>
      </c>
      <c r="CD753" s="36">
        <v>2540199</v>
      </c>
      <c r="CE753" s="36">
        <v>3022837</v>
      </c>
      <c r="CF753" s="36">
        <v>0</v>
      </c>
      <c r="CG753" s="36">
        <v>482638</v>
      </c>
      <c r="CH753" s="36">
        <v>0</v>
      </c>
      <c r="CI753" s="36">
        <v>0</v>
      </c>
      <c r="CJ753" s="36">
        <v>0</v>
      </c>
      <c r="CK753" s="36">
        <v>0</v>
      </c>
      <c r="CL753" s="36">
        <v>482638</v>
      </c>
      <c r="CM753" s="36">
        <v>-3022837</v>
      </c>
      <c r="CN753" s="36">
        <v>0</v>
      </c>
      <c r="CO753" s="36">
        <v>0</v>
      </c>
      <c r="CP753" s="36">
        <v>0</v>
      </c>
      <c r="CQ753" s="36">
        <v>0</v>
      </c>
      <c r="CR753" s="36">
        <v>0</v>
      </c>
      <c r="CS753" s="36">
        <v>0</v>
      </c>
      <c r="CT753" s="36">
        <v>0</v>
      </c>
      <c r="CU753" s="36">
        <v>0</v>
      </c>
      <c r="CV753" s="36">
        <v>0</v>
      </c>
      <c r="CW753" s="36">
        <v>0</v>
      </c>
      <c r="CX753" s="36">
        <v>0</v>
      </c>
      <c r="CY753" s="36">
        <v>0</v>
      </c>
      <c r="CZ753" s="36">
        <v>0</v>
      </c>
      <c r="DA753" s="36">
        <v>0</v>
      </c>
      <c r="DB753" s="36">
        <v>0</v>
      </c>
      <c r="DC753" s="36">
        <v>0</v>
      </c>
      <c r="DD753" s="36">
        <v>0</v>
      </c>
      <c r="DE753" s="36">
        <v>-3022837</v>
      </c>
      <c r="DF753" s="36">
        <v>0</v>
      </c>
      <c r="DG753" s="36">
        <v>0</v>
      </c>
      <c r="DH753" s="36">
        <v>0</v>
      </c>
      <c r="DI753" s="36">
        <v>0</v>
      </c>
      <c r="DJ753" s="36">
        <v>0</v>
      </c>
      <c r="DK753" s="36">
        <v>0</v>
      </c>
      <c r="DL753" s="36">
        <v>0</v>
      </c>
      <c r="DM753" s="36">
        <v>0</v>
      </c>
      <c r="DN753" s="36">
        <v>0</v>
      </c>
      <c r="DO753" s="36">
        <v>0</v>
      </c>
      <c r="DP753" s="36">
        <v>0</v>
      </c>
      <c r="DQ753" s="36">
        <v>0</v>
      </c>
      <c r="DR753" s="36">
        <v>0</v>
      </c>
      <c r="DS753" s="36">
        <v>0</v>
      </c>
      <c r="DT753" s="36">
        <v>0</v>
      </c>
      <c r="DU753" s="36">
        <v>0</v>
      </c>
      <c r="DV753" s="36">
        <v>0</v>
      </c>
      <c r="DW753" s="36">
        <v>0</v>
      </c>
      <c r="DX753" s="36">
        <v>0</v>
      </c>
      <c r="DY753" s="36">
        <v>0</v>
      </c>
      <c r="DZ753" s="36">
        <v>0</v>
      </c>
      <c r="EA753" s="36">
        <v>0</v>
      </c>
      <c r="EB753" s="36">
        <v>0</v>
      </c>
      <c r="EC753" s="36">
        <v>0</v>
      </c>
      <c r="ED753" s="36">
        <v>0</v>
      </c>
      <c r="EE753" s="36">
        <v>0</v>
      </c>
      <c r="EF753" s="36">
        <v>0</v>
      </c>
      <c r="EG753" s="36">
        <v>0</v>
      </c>
      <c r="EH753" s="36">
        <v>0</v>
      </c>
      <c r="EI753" s="36">
        <v>0</v>
      </c>
      <c r="EJ753" s="36">
        <v>0</v>
      </c>
      <c r="EK753" s="36">
        <v>0</v>
      </c>
      <c r="EL753" s="36">
        <v>0</v>
      </c>
      <c r="EM753" s="36">
        <v>0</v>
      </c>
      <c r="EN753" s="36">
        <v>0</v>
      </c>
      <c r="EO753" s="36">
        <v>0</v>
      </c>
      <c r="EP753" s="36">
        <v>0</v>
      </c>
      <c r="EQ753" s="36">
        <v>0</v>
      </c>
      <c r="ER753" s="36">
        <v>0</v>
      </c>
      <c r="ES753" s="36">
        <v>0</v>
      </c>
      <c r="ET753" s="36">
        <v>0</v>
      </c>
      <c r="EU753" s="36">
        <v>0</v>
      </c>
      <c r="EV753" s="36">
        <v>0</v>
      </c>
      <c r="EW753" s="36">
        <v>0</v>
      </c>
      <c r="EX753" s="36">
        <v>0</v>
      </c>
      <c r="EY753" s="36">
        <v>0</v>
      </c>
      <c r="EZ753" s="36">
        <v>0</v>
      </c>
      <c r="FA753" s="36">
        <v>0</v>
      </c>
      <c r="FB753" s="36">
        <v>0</v>
      </c>
      <c r="FC753" s="36">
        <v>0</v>
      </c>
      <c r="FD753" s="36">
        <v>0</v>
      </c>
      <c r="FE753" s="36">
        <v>0</v>
      </c>
      <c r="FF753" s="36">
        <v>0</v>
      </c>
      <c r="FG753" s="36">
        <v>0</v>
      </c>
      <c r="FH753" s="36">
        <v>0</v>
      </c>
      <c r="FI753" s="36">
        <v>0</v>
      </c>
      <c r="FJ753" s="36">
        <v>0</v>
      </c>
      <c r="FK753" s="36">
        <v>0</v>
      </c>
      <c r="FL753" s="36">
        <v>0</v>
      </c>
      <c r="FM753" s="36">
        <v>0</v>
      </c>
      <c r="FN753" s="36">
        <v>0</v>
      </c>
      <c r="FO753" s="36">
        <v>0</v>
      </c>
      <c r="FP753" s="36">
        <v>0</v>
      </c>
      <c r="FQ753" s="36">
        <v>482638</v>
      </c>
      <c r="FR753" s="36">
        <v>0</v>
      </c>
      <c r="FS753" s="37"/>
      <c r="FT753" s="39">
        <f t="shared" si="371"/>
        <v>0</v>
      </c>
      <c r="FU753" s="39">
        <f t="shared" si="372"/>
        <v>1041</v>
      </c>
      <c r="FV753" s="39">
        <f t="shared" si="373"/>
        <v>0</v>
      </c>
      <c r="FW753" s="39">
        <f t="shared" si="374"/>
        <v>1854452</v>
      </c>
      <c r="FX753" s="39">
        <f t="shared" si="375"/>
        <v>0</v>
      </c>
      <c r="FY753" s="39">
        <f t="shared" si="376"/>
        <v>21669</v>
      </c>
      <c r="FZ753" s="39">
        <f t="shared" si="377"/>
        <v>0</v>
      </c>
      <c r="GA753" s="39">
        <f t="shared" si="378"/>
        <v>39949</v>
      </c>
      <c r="GB753" s="39">
        <f t="shared" si="379"/>
        <v>370177</v>
      </c>
      <c r="GC753" s="39">
        <f t="shared" si="380"/>
        <v>0</v>
      </c>
      <c r="GD753" s="39">
        <f t="shared" si="381"/>
        <v>0</v>
      </c>
      <c r="GE753" s="39">
        <f t="shared" si="382"/>
        <v>0</v>
      </c>
      <c r="GF753" s="39">
        <f t="shared" si="369"/>
        <v>0</v>
      </c>
      <c r="GG753" s="39"/>
      <c r="GH753" s="39">
        <f t="shared" si="383"/>
        <v>0</v>
      </c>
      <c r="GI753" s="39">
        <f t="shared" si="384"/>
        <v>0</v>
      </c>
      <c r="GJ753" s="39">
        <f t="shared" si="370"/>
        <v>2287288</v>
      </c>
      <c r="GK753" s="39"/>
      <c r="GL753" s="39">
        <f t="shared" si="385"/>
        <v>0</v>
      </c>
      <c r="GM753" s="39"/>
      <c r="GN753" s="39">
        <f t="shared" si="368"/>
        <v>0</v>
      </c>
      <c r="GO753" s="40">
        <f t="shared" si="386"/>
        <v>434585</v>
      </c>
      <c r="GP753" s="40">
        <f t="shared" si="387"/>
        <v>2721873</v>
      </c>
      <c r="GQ753" s="40">
        <f t="shared" si="388"/>
        <v>2721873</v>
      </c>
      <c r="GR753" s="39" t="str">
        <f>IFERROR(VLOOKUP(CONCATENATE(C753,R753,S753),'Clientes Afectados'!$L$4:$M$249,2,0),"NO")</f>
        <v>NO</v>
      </c>
      <c r="GS753" s="64">
        <f t="shared" si="367"/>
        <v>29</v>
      </c>
      <c r="GT753" s="39" t="e">
        <f>+IF(GS753&gt;#REF!,"SI","NO")</f>
        <v>#REF!</v>
      </c>
    </row>
    <row r="754" spans="1:202" x14ac:dyDescent="0.25">
      <c r="A754" s="35">
        <v>42491</v>
      </c>
      <c r="B754" s="36">
        <v>1594986</v>
      </c>
      <c r="C754" s="36">
        <v>984572</v>
      </c>
      <c r="D754" s="36">
        <v>984572</v>
      </c>
      <c r="E754" s="37" t="s">
        <v>348</v>
      </c>
      <c r="F754" s="37" t="s">
        <v>229</v>
      </c>
      <c r="G754" s="37" t="s">
        <v>326</v>
      </c>
      <c r="H754" s="85" t="s">
        <v>231</v>
      </c>
      <c r="I754" s="37" t="s">
        <v>232</v>
      </c>
      <c r="J754" s="37" t="s">
        <v>233</v>
      </c>
      <c r="K754" s="37" t="s">
        <v>234</v>
      </c>
      <c r="L754" s="37" t="s">
        <v>235</v>
      </c>
      <c r="M754" s="37" t="s">
        <v>280</v>
      </c>
      <c r="N754" s="37" t="s">
        <v>327</v>
      </c>
      <c r="O754" s="37" t="s">
        <v>327</v>
      </c>
      <c r="P754" s="37" t="s">
        <v>239</v>
      </c>
      <c r="Q754" s="37" t="s">
        <v>240</v>
      </c>
      <c r="R754" s="38">
        <v>42466</v>
      </c>
      <c r="S754" s="38">
        <v>42495</v>
      </c>
      <c r="T754" s="38">
        <v>42496</v>
      </c>
      <c r="U754" s="36">
        <v>175624868</v>
      </c>
      <c r="V754" s="36">
        <v>219117</v>
      </c>
      <c r="W754" s="36">
        <v>0</v>
      </c>
      <c r="X754" s="36">
        <v>79092</v>
      </c>
      <c r="Y754" s="36">
        <v>0</v>
      </c>
      <c r="Z754" s="36">
        <v>0</v>
      </c>
      <c r="AA754" s="36">
        <v>0</v>
      </c>
      <c r="AB754" s="36">
        <v>0</v>
      </c>
      <c r="AC754" s="36">
        <v>0</v>
      </c>
      <c r="AD754" s="36">
        <v>603</v>
      </c>
      <c r="AE754" s="36">
        <v>653</v>
      </c>
      <c r="AF754" s="36">
        <v>603</v>
      </c>
      <c r="AG754" s="36">
        <v>603</v>
      </c>
      <c r="AH754" s="36">
        <v>80837</v>
      </c>
      <c r="AI754" s="36">
        <v>1239</v>
      </c>
      <c r="AJ754" s="36">
        <v>0</v>
      </c>
      <c r="AK754" s="36">
        <v>16289812</v>
      </c>
      <c r="AL754" s="36">
        <v>0</v>
      </c>
      <c r="AM754" s="36">
        <v>0</v>
      </c>
      <c r="AN754" s="36">
        <v>0</v>
      </c>
      <c r="AO754" s="36">
        <v>0</v>
      </c>
      <c r="AP754" s="36">
        <v>0</v>
      </c>
      <c r="AQ754" s="36">
        <v>0</v>
      </c>
      <c r="AR754" s="36">
        <v>0</v>
      </c>
      <c r="AS754" s="36">
        <v>0</v>
      </c>
      <c r="AT754" s="36">
        <v>190346</v>
      </c>
      <c r="AU754" s="36">
        <v>0</v>
      </c>
      <c r="AV754" s="36">
        <v>0</v>
      </c>
      <c r="AW754" s="36">
        <v>0</v>
      </c>
      <c r="AX754" s="36">
        <v>0</v>
      </c>
      <c r="AY754" s="36">
        <v>403466</v>
      </c>
      <c r="AZ754" s="36">
        <v>3495106</v>
      </c>
      <c r="BA754" s="36">
        <v>0</v>
      </c>
      <c r="BB754" s="36">
        <v>0</v>
      </c>
      <c r="BC754" s="36">
        <v>0</v>
      </c>
      <c r="BD754" s="36">
        <v>0</v>
      </c>
      <c r="BE754" s="36">
        <v>0</v>
      </c>
      <c r="BF754" s="36">
        <v>0</v>
      </c>
      <c r="BG754" s="36">
        <v>0</v>
      </c>
      <c r="BH754" s="36">
        <v>0</v>
      </c>
      <c r="BI754" s="36">
        <v>0</v>
      </c>
      <c r="BJ754" s="36">
        <v>0</v>
      </c>
      <c r="BK754" s="36">
        <v>0</v>
      </c>
      <c r="BL754" s="36">
        <v>0</v>
      </c>
      <c r="BM754" s="36">
        <v>0</v>
      </c>
      <c r="BN754" s="36">
        <v>0</v>
      </c>
      <c r="BO754" s="36">
        <v>0</v>
      </c>
      <c r="BP754" s="36">
        <v>0</v>
      </c>
      <c r="BQ754" s="36">
        <v>0</v>
      </c>
      <c r="BR754" s="36">
        <v>0</v>
      </c>
      <c r="BS754" s="36">
        <v>0</v>
      </c>
      <c r="BT754" s="36">
        <v>0</v>
      </c>
      <c r="BU754" s="36">
        <v>0</v>
      </c>
      <c r="BV754" s="36">
        <v>0</v>
      </c>
      <c r="BW754" s="36">
        <v>0</v>
      </c>
      <c r="BX754" s="36">
        <v>0</v>
      </c>
      <c r="BY754" s="36">
        <v>0</v>
      </c>
      <c r="BZ754" s="36">
        <v>2574815</v>
      </c>
      <c r="CA754" s="36">
        <v>76854</v>
      </c>
      <c r="CB754" s="36">
        <v>0</v>
      </c>
      <c r="CC754" s="36">
        <v>0</v>
      </c>
      <c r="CD754" s="36">
        <v>19422248</v>
      </c>
      <c r="CE754" s="36">
        <v>23112476</v>
      </c>
      <c r="CF754" s="36">
        <v>0</v>
      </c>
      <c r="CG754" s="36">
        <v>3690227</v>
      </c>
      <c r="CH754" s="36">
        <v>0</v>
      </c>
      <c r="CI754" s="36">
        <v>0</v>
      </c>
      <c r="CJ754" s="36">
        <v>0</v>
      </c>
      <c r="CK754" s="36">
        <v>0</v>
      </c>
      <c r="CL754" s="36">
        <v>3690227</v>
      </c>
      <c r="CM754" s="36">
        <v>-23112476</v>
      </c>
      <c r="CN754" s="36">
        <v>0</v>
      </c>
      <c r="CO754" s="36">
        <v>0</v>
      </c>
      <c r="CP754" s="36">
        <v>0</v>
      </c>
      <c r="CQ754" s="36">
        <v>0</v>
      </c>
      <c r="CR754" s="36">
        <v>0</v>
      </c>
      <c r="CS754" s="36">
        <v>0</v>
      </c>
      <c r="CT754" s="36">
        <v>0</v>
      </c>
      <c r="CU754" s="36">
        <v>0</v>
      </c>
      <c r="CV754" s="36">
        <v>0</v>
      </c>
      <c r="CW754" s="36">
        <v>0</v>
      </c>
      <c r="CX754" s="36">
        <v>0</v>
      </c>
      <c r="CY754" s="36">
        <v>0</v>
      </c>
      <c r="CZ754" s="36">
        <v>0</v>
      </c>
      <c r="DA754" s="36">
        <v>0</v>
      </c>
      <c r="DB754" s="36">
        <v>0</v>
      </c>
      <c r="DC754" s="36">
        <v>0</v>
      </c>
      <c r="DD754" s="36">
        <v>0</v>
      </c>
      <c r="DE754" s="36">
        <v>-23112476</v>
      </c>
      <c r="DF754" s="36">
        <v>0</v>
      </c>
      <c r="DG754" s="36">
        <v>0</v>
      </c>
      <c r="DH754" s="36">
        <v>0</v>
      </c>
      <c r="DI754" s="36">
        <v>0</v>
      </c>
      <c r="DJ754" s="36">
        <v>0</v>
      </c>
      <c r="DK754" s="36">
        <v>0</v>
      </c>
      <c r="DL754" s="36">
        <v>0</v>
      </c>
      <c r="DM754" s="36">
        <v>0</v>
      </c>
      <c r="DN754" s="36">
        <v>0</v>
      </c>
      <c r="DO754" s="36">
        <v>0</v>
      </c>
      <c r="DP754" s="36">
        <v>0</v>
      </c>
      <c r="DQ754" s="36">
        <v>0</v>
      </c>
      <c r="DR754" s="36">
        <v>0</v>
      </c>
      <c r="DS754" s="36">
        <v>0</v>
      </c>
      <c r="DT754" s="36">
        <v>0</v>
      </c>
      <c r="DU754" s="36">
        <v>0</v>
      </c>
      <c r="DV754" s="36">
        <v>0</v>
      </c>
      <c r="DW754" s="36">
        <v>0</v>
      </c>
      <c r="DX754" s="36">
        <v>0</v>
      </c>
      <c r="DY754" s="36">
        <v>0</v>
      </c>
      <c r="DZ754" s="36">
        <v>0</v>
      </c>
      <c r="EA754" s="36">
        <v>0</v>
      </c>
      <c r="EB754" s="36">
        <v>0</v>
      </c>
      <c r="EC754" s="36">
        <v>0</v>
      </c>
      <c r="ED754" s="36">
        <v>0</v>
      </c>
      <c r="EE754" s="36">
        <v>0</v>
      </c>
      <c r="EF754" s="36">
        <v>0</v>
      </c>
      <c r="EG754" s="36">
        <v>0</v>
      </c>
      <c r="EH754" s="36">
        <v>0</v>
      </c>
      <c r="EI754" s="36">
        <v>0</v>
      </c>
      <c r="EJ754" s="36">
        <v>0</v>
      </c>
      <c r="EK754" s="36">
        <v>0</v>
      </c>
      <c r="EL754" s="36">
        <v>0</v>
      </c>
      <c r="EM754" s="36">
        <v>0</v>
      </c>
      <c r="EN754" s="36">
        <v>0</v>
      </c>
      <c r="EO754" s="36">
        <v>0</v>
      </c>
      <c r="EP754" s="36">
        <v>0</v>
      </c>
      <c r="EQ754" s="36">
        <v>0</v>
      </c>
      <c r="ER754" s="36">
        <v>0</v>
      </c>
      <c r="ES754" s="36">
        <v>0</v>
      </c>
      <c r="ET754" s="36">
        <v>0</v>
      </c>
      <c r="EU754" s="36">
        <v>0</v>
      </c>
      <c r="EV754" s="36">
        <v>0</v>
      </c>
      <c r="EW754" s="36">
        <v>0</v>
      </c>
      <c r="EX754" s="36">
        <v>0</v>
      </c>
      <c r="EY754" s="36">
        <v>0</v>
      </c>
      <c r="EZ754" s="36">
        <v>0</v>
      </c>
      <c r="FA754" s="36">
        <v>0</v>
      </c>
      <c r="FB754" s="36">
        <v>0</v>
      </c>
      <c r="FC754" s="36">
        <v>0</v>
      </c>
      <c r="FD754" s="36">
        <v>0</v>
      </c>
      <c r="FE754" s="36">
        <v>0</v>
      </c>
      <c r="FF754" s="36">
        <v>0</v>
      </c>
      <c r="FG754" s="36">
        <v>0</v>
      </c>
      <c r="FH754" s="36">
        <v>0</v>
      </c>
      <c r="FI754" s="36">
        <v>0</v>
      </c>
      <c r="FJ754" s="36">
        <v>0</v>
      </c>
      <c r="FK754" s="36">
        <v>0</v>
      </c>
      <c r="FL754" s="36">
        <v>0</v>
      </c>
      <c r="FM754" s="36">
        <v>0</v>
      </c>
      <c r="FN754" s="36">
        <v>0</v>
      </c>
      <c r="FO754" s="36">
        <v>0</v>
      </c>
      <c r="FP754" s="36">
        <v>0</v>
      </c>
      <c r="FQ754" s="36">
        <v>3690227</v>
      </c>
      <c r="FR754" s="36">
        <v>-1</v>
      </c>
      <c r="FS754" s="37"/>
      <c r="FT754" s="39">
        <f t="shared" si="371"/>
        <v>67930</v>
      </c>
      <c r="FU754" s="39">
        <f t="shared" si="372"/>
        <v>1041</v>
      </c>
      <c r="FV754" s="39">
        <f t="shared" si="373"/>
        <v>0</v>
      </c>
      <c r="FW754" s="39">
        <f t="shared" si="374"/>
        <v>13688918</v>
      </c>
      <c r="FX754" s="39">
        <f t="shared" si="375"/>
        <v>0</v>
      </c>
      <c r="FY754" s="39">
        <f t="shared" si="376"/>
        <v>159955</v>
      </c>
      <c r="FZ754" s="39">
        <f t="shared" si="377"/>
        <v>0</v>
      </c>
      <c r="GA754" s="39">
        <f t="shared" si="378"/>
        <v>339047</v>
      </c>
      <c r="GB754" s="39">
        <f t="shared" si="379"/>
        <v>2937064</v>
      </c>
      <c r="GC754" s="39">
        <f t="shared" si="380"/>
        <v>0</v>
      </c>
      <c r="GD754" s="39">
        <f t="shared" si="381"/>
        <v>0</v>
      </c>
      <c r="GE754" s="39">
        <f t="shared" si="382"/>
        <v>0</v>
      </c>
      <c r="GF754" s="39">
        <f t="shared" si="369"/>
        <v>0</v>
      </c>
      <c r="GG754" s="39"/>
      <c r="GH754" s="39">
        <f t="shared" si="383"/>
        <v>0</v>
      </c>
      <c r="GI754" s="39">
        <f t="shared" si="384"/>
        <v>0</v>
      </c>
      <c r="GJ754" s="39">
        <f t="shared" si="370"/>
        <v>17193955</v>
      </c>
      <c r="GK754" s="39"/>
      <c r="GL754" s="39">
        <f t="shared" si="385"/>
        <v>0</v>
      </c>
      <c r="GM754" s="39"/>
      <c r="GN754" s="39">
        <f t="shared" si="368"/>
        <v>0</v>
      </c>
      <c r="GO754" s="40">
        <f t="shared" si="386"/>
        <v>3266851</v>
      </c>
      <c r="GP754" s="40">
        <f t="shared" si="387"/>
        <v>20460806</v>
      </c>
      <c r="GQ754" s="40">
        <f t="shared" si="388"/>
        <v>20460806</v>
      </c>
      <c r="GR754" s="39" t="str">
        <f>IFERROR(VLOOKUP(CONCATENATE(C754,R754,S754),'Clientes Afectados'!$L$4:$M$249,2,0),"NO")</f>
        <v>NO</v>
      </c>
      <c r="GS754" s="64">
        <f t="shared" si="367"/>
        <v>29</v>
      </c>
      <c r="GT754" s="39" t="e">
        <f>+IF(GS754&gt;#REF!,"SI","NO")</f>
        <v>#REF!</v>
      </c>
    </row>
    <row r="755" spans="1:202" x14ac:dyDescent="0.25">
      <c r="A755" s="35">
        <v>42491</v>
      </c>
      <c r="B755" s="36">
        <v>1594986</v>
      </c>
      <c r="C755" s="36">
        <v>985980</v>
      </c>
      <c r="D755" s="36">
        <v>985980</v>
      </c>
      <c r="E755" s="37" t="s">
        <v>349</v>
      </c>
      <c r="F755" s="37" t="s">
        <v>229</v>
      </c>
      <c r="G755" s="37" t="s">
        <v>329</v>
      </c>
      <c r="H755" s="85" t="s">
        <v>231</v>
      </c>
      <c r="I755" s="37" t="s">
        <v>232</v>
      </c>
      <c r="J755" s="37" t="s">
        <v>233</v>
      </c>
      <c r="K755" s="37" t="s">
        <v>234</v>
      </c>
      <c r="L755" s="37" t="s">
        <v>235</v>
      </c>
      <c r="M755" s="37" t="s">
        <v>279</v>
      </c>
      <c r="N755" s="37" t="s">
        <v>330</v>
      </c>
      <c r="O755" s="37" t="s">
        <v>330</v>
      </c>
      <c r="P755" s="37" t="s">
        <v>239</v>
      </c>
      <c r="Q755" s="37" t="s">
        <v>240</v>
      </c>
      <c r="R755" s="38">
        <v>42466</v>
      </c>
      <c r="S755" s="38">
        <v>42495</v>
      </c>
      <c r="T755" s="38">
        <v>42496</v>
      </c>
      <c r="U755" s="36">
        <v>175624868</v>
      </c>
      <c r="V755" s="36">
        <v>40177</v>
      </c>
      <c r="W755" s="36">
        <v>0</v>
      </c>
      <c r="X755" s="36">
        <v>21697</v>
      </c>
      <c r="Y755" s="36">
        <v>0</v>
      </c>
      <c r="Z755" s="36">
        <v>0</v>
      </c>
      <c r="AA755" s="36">
        <v>0</v>
      </c>
      <c r="AB755" s="36">
        <v>0</v>
      </c>
      <c r="AC755" s="36">
        <v>0</v>
      </c>
      <c r="AD755" s="36">
        <v>241</v>
      </c>
      <c r="AE755" s="36">
        <v>248</v>
      </c>
      <c r="AF755" s="36">
        <v>147</v>
      </c>
      <c r="AG755" s="36">
        <v>147</v>
      </c>
      <c r="AH755" s="36">
        <v>80837</v>
      </c>
      <c r="AI755" s="36">
        <v>1239</v>
      </c>
      <c r="AJ755" s="36">
        <v>0</v>
      </c>
      <c r="AK755" s="36">
        <v>2986879</v>
      </c>
      <c r="AL755" s="36">
        <v>0</v>
      </c>
      <c r="AM755" s="36">
        <v>0</v>
      </c>
      <c r="AN755" s="36">
        <v>0</v>
      </c>
      <c r="AO755" s="36">
        <v>0</v>
      </c>
      <c r="AP755" s="36">
        <v>0</v>
      </c>
      <c r="AQ755" s="36">
        <v>0</v>
      </c>
      <c r="AR755" s="36">
        <v>0</v>
      </c>
      <c r="AS755" s="36">
        <v>0</v>
      </c>
      <c r="AT755" s="36">
        <v>34902</v>
      </c>
      <c r="AU755" s="36">
        <v>0</v>
      </c>
      <c r="AV755" s="36">
        <v>0</v>
      </c>
      <c r="AW755" s="36">
        <v>0</v>
      </c>
      <c r="AX755" s="36">
        <v>0</v>
      </c>
      <c r="AY755" s="36">
        <v>153422</v>
      </c>
      <c r="AZ755" s="36">
        <v>852041</v>
      </c>
      <c r="BA755" s="36">
        <v>199617</v>
      </c>
      <c r="BB755" s="36">
        <v>0</v>
      </c>
      <c r="BC755" s="36">
        <v>0</v>
      </c>
      <c r="BD755" s="36">
        <v>0</v>
      </c>
      <c r="BE755" s="36">
        <v>0</v>
      </c>
      <c r="BF755" s="36">
        <v>0</v>
      </c>
      <c r="BG755" s="36">
        <v>0</v>
      </c>
      <c r="BH755" s="36">
        <v>0</v>
      </c>
      <c r="BI755" s="36">
        <v>0</v>
      </c>
      <c r="BJ755" s="36">
        <v>0</v>
      </c>
      <c r="BK755" s="36">
        <v>0</v>
      </c>
      <c r="BL755" s="36">
        <v>0</v>
      </c>
      <c r="BM755" s="36">
        <v>0</v>
      </c>
      <c r="BN755" s="36">
        <v>0</v>
      </c>
      <c r="BO755" s="36">
        <v>0</v>
      </c>
      <c r="BP755" s="36">
        <v>0</v>
      </c>
      <c r="BQ755" s="36">
        <v>0</v>
      </c>
      <c r="BR755" s="36">
        <v>0</v>
      </c>
      <c r="BS755" s="36">
        <v>0</v>
      </c>
      <c r="BT755" s="36">
        <v>0</v>
      </c>
      <c r="BU755" s="36">
        <v>0</v>
      </c>
      <c r="BV755" s="36">
        <v>0</v>
      </c>
      <c r="BW755" s="36">
        <v>0</v>
      </c>
      <c r="BX755" s="36">
        <v>0</v>
      </c>
      <c r="BY755" s="36">
        <v>0</v>
      </c>
      <c r="BZ755" s="36">
        <v>678227</v>
      </c>
      <c r="CA755" s="36">
        <v>19950</v>
      </c>
      <c r="CB755" s="36">
        <v>0</v>
      </c>
      <c r="CC755" s="36">
        <v>0</v>
      </c>
      <c r="CD755" s="36">
        <v>4207657</v>
      </c>
      <c r="CE755" s="36">
        <v>5007112</v>
      </c>
      <c r="CF755" s="36">
        <v>0</v>
      </c>
      <c r="CG755" s="36">
        <v>799455</v>
      </c>
      <c r="CH755" s="36">
        <v>0</v>
      </c>
      <c r="CI755" s="36">
        <v>0</v>
      </c>
      <c r="CJ755" s="36">
        <v>0</v>
      </c>
      <c r="CK755" s="36">
        <v>0</v>
      </c>
      <c r="CL755" s="36">
        <v>799455</v>
      </c>
      <c r="CM755" s="36">
        <v>-5007112</v>
      </c>
      <c r="CN755" s="36">
        <v>0</v>
      </c>
      <c r="CO755" s="36">
        <v>0</v>
      </c>
      <c r="CP755" s="36">
        <v>0</v>
      </c>
      <c r="CQ755" s="36">
        <v>0</v>
      </c>
      <c r="CR755" s="36">
        <v>0</v>
      </c>
      <c r="CS755" s="36">
        <v>0</v>
      </c>
      <c r="CT755" s="36">
        <v>0</v>
      </c>
      <c r="CU755" s="36">
        <v>0</v>
      </c>
      <c r="CV755" s="36">
        <v>0</v>
      </c>
      <c r="CW755" s="36">
        <v>0</v>
      </c>
      <c r="CX755" s="36">
        <v>0</v>
      </c>
      <c r="CY755" s="36">
        <v>0</v>
      </c>
      <c r="CZ755" s="36">
        <v>0</v>
      </c>
      <c r="DA755" s="36">
        <v>0</v>
      </c>
      <c r="DB755" s="36">
        <v>0</v>
      </c>
      <c r="DC755" s="36">
        <v>0</v>
      </c>
      <c r="DD755" s="36">
        <v>0</v>
      </c>
      <c r="DE755" s="36">
        <v>-5007112</v>
      </c>
      <c r="DF755" s="36">
        <v>0</v>
      </c>
      <c r="DG755" s="36">
        <v>0</v>
      </c>
      <c r="DH755" s="36">
        <v>0</v>
      </c>
      <c r="DI755" s="36">
        <v>0</v>
      </c>
      <c r="DJ755" s="36">
        <v>0</v>
      </c>
      <c r="DK755" s="36">
        <v>0</v>
      </c>
      <c r="DL755" s="36">
        <v>0</v>
      </c>
      <c r="DM755" s="36">
        <v>0</v>
      </c>
      <c r="DN755" s="36">
        <v>0</v>
      </c>
      <c r="DO755" s="36">
        <v>0</v>
      </c>
      <c r="DP755" s="36">
        <v>0</v>
      </c>
      <c r="DQ755" s="36">
        <v>0</v>
      </c>
      <c r="DR755" s="36">
        <v>0</v>
      </c>
      <c r="DS755" s="36">
        <v>0</v>
      </c>
      <c r="DT755" s="36">
        <v>0</v>
      </c>
      <c r="DU755" s="36">
        <v>0</v>
      </c>
      <c r="DV755" s="36">
        <v>0</v>
      </c>
      <c r="DW755" s="36">
        <v>0</v>
      </c>
      <c r="DX755" s="36">
        <v>0</v>
      </c>
      <c r="DY755" s="36">
        <v>0</v>
      </c>
      <c r="DZ755" s="36">
        <v>0</v>
      </c>
      <c r="EA755" s="36">
        <v>0</v>
      </c>
      <c r="EB755" s="36">
        <v>0</v>
      </c>
      <c r="EC755" s="36">
        <v>0</v>
      </c>
      <c r="ED755" s="36">
        <v>0</v>
      </c>
      <c r="EE755" s="36">
        <v>0</v>
      </c>
      <c r="EF755" s="36">
        <v>0</v>
      </c>
      <c r="EG755" s="36">
        <v>0</v>
      </c>
      <c r="EH755" s="36">
        <v>0</v>
      </c>
      <c r="EI755" s="36">
        <v>0</v>
      </c>
      <c r="EJ755" s="36">
        <v>0</v>
      </c>
      <c r="EK755" s="36">
        <v>0</v>
      </c>
      <c r="EL755" s="36">
        <v>0</v>
      </c>
      <c r="EM755" s="36">
        <v>0</v>
      </c>
      <c r="EN755" s="36">
        <v>0</v>
      </c>
      <c r="EO755" s="36">
        <v>0</v>
      </c>
      <c r="EP755" s="36">
        <v>0</v>
      </c>
      <c r="EQ755" s="36">
        <v>0</v>
      </c>
      <c r="ER755" s="36">
        <v>0</v>
      </c>
      <c r="ES755" s="36">
        <v>0</v>
      </c>
      <c r="ET755" s="36">
        <v>0</v>
      </c>
      <c r="EU755" s="36">
        <v>0</v>
      </c>
      <c r="EV755" s="36">
        <v>0</v>
      </c>
      <c r="EW755" s="36">
        <v>0</v>
      </c>
      <c r="EX755" s="36">
        <v>0</v>
      </c>
      <c r="EY755" s="36">
        <v>0</v>
      </c>
      <c r="EZ755" s="36">
        <v>0</v>
      </c>
      <c r="FA755" s="36">
        <v>0</v>
      </c>
      <c r="FB755" s="36">
        <v>0</v>
      </c>
      <c r="FC755" s="36">
        <v>0</v>
      </c>
      <c r="FD755" s="36">
        <v>0</v>
      </c>
      <c r="FE755" s="36">
        <v>0</v>
      </c>
      <c r="FF755" s="36">
        <v>0</v>
      </c>
      <c r="FG755" s="36">
        <v>0</v>
      </c>
      <c r="FH755" s="36">
        <v>0</v>
      </c>
      <c r="FI755" s="36">
        <v>0</v>
      </c>
      <c r="FJ755" s="36">
        <v>0</v>
      </c>
      <c r="FK755" s="36">
        <v>0</v>
      </c>
      <c r="FL755" s="36">
        <v>0</v>
      </c>
      <c r="FM755" s="36">
        <v>0</v>
      </c>
      <c r="FN755" s="36">
        <v>0</v>
      </c>
      <c r="FO755" s="36">
        <v>0</v>
      </c>
      <c r="FP755" s="36">
        <v>0</v>
      </c>
      <c r="FQ755" s="36">
        <v>799455</v>
      </c>
      <c r="FR755" s="36">
        <v>0</v>
      </c>
      <c r="FS755" s="37"/>
      <c r="FT755" s="39">
        <f t="shared" si="371"/>
        <v>67930</v>
      </c>
      <c r="FU755" s="39">
        <f t="shared" si="372"/>
        <v>1041</v>
      </c>
      <c r="FV755" s="39">
        <f t="shared" si="373"/>
        <v>0</v>
      </c>
      <c r="FW755" s="39">
        <f t="shared" si="374"/>
        <v>2509982</v>
      </c>
      <c r="FX755" s="39">
        <f t="shared" si="375"/>
        <v>0</v>
      </c>
      <c r="FY755" s="39">
        <f t="shared" si="376"/>
        <v>29329</v>
      </c>
      <c r="FZ755" s="39">
        <f t="shared" si="377"/>
        <v>0</v>
      </c>
      <c r="GA755" s="39">
        <f t="shared" si="378"/>
        <v>128926</v>
      </c>
      <c r="GB755" s="39">
        <f t="shared" si="379"/>
        <v>716001</v>
      </c>
      <c r="GC755" s="39">
        <f t="shared" si="380"/>
        <v>167745</v>
      </c>
      <c r="GD755" s="39">
        <f t="shared" si="381"/>
        <v>0</v>
      </c>
      <c r="GE755" s="39">
        <f t="shared" si="382"/>
        <v>0</v>
      </c>
      <c r="GF755" s="39">
        <f t="shared" si="369"/>
        <v>0</v>
      </c>
      <c r="GG755" s="39"/>
      <c r="GH755" s="39">
        <f t="shared" si="383"/>
        <v>0</v>
      </c>
      <c r="GI755" s="39">
        <f t="shared" si="384"/>
        <v>0</v>
      </c>
      <c r="GJ755" s="39">
        <f t="shared" si="370"/>
        <v>3620954</v>
      </c>
      <c r="GK755" s="39"/>
      <c r="GL755" s="39">
        <f t="shared" si="385"/>
        <v>0</v>
      </c>
      <c r="GM755" s="39"/>
      <c r="GN755" s="39">
        <f t="shared" si="368"/>
        <v>0</v>
      </c>
      <c r="GO755" s="40">
        <f t="shared" si="386"/>
        <v>687981</v>
      </c>
      <c r="GP755" s="40">
        <f t="shared" si="387"/>
        <v>4308935</v>
      </c>
      <c r="GQ755" s="40">
        <f t="shared" si="388"/>
        <v>4308935</v>
      </c>
      <c r="GR755" s="39" t="str">
        <f>IFERROR(VLOOKUP(CONCATENATE(C755,R755,S755),'Clientes Afectados'!$L$4:$M$249,2,0),"NO")</f>
        <v>NO</v>
      </c>
      <c r="GS755" s="64">
        <f t="shared" si="367"/>
        <v>29</v>
      </c>
      <c r="GT755" s="39" t="e">
        <f>+IF(GS755&gt;#REF!,"SI","NO")</f>
        <v>#REF!</v>
      </c>
    </row>
    <row r="756" spans="1:202" x14ac:dyDescent="0.25">
      <c r="A756" s="35">
        <v>42491</v>
      </c>
      <c r="B756" s="36">
        <v>1594986</v>
      </c>
      <c r="C756" s="36">
        <v>1027882</v>
      </c>
      <c r="D756" s="36">
        <v>1027882</v>
      </c>
      <c r="E756" s="37" t="s">
        <v>350</v>
      </c>
      <c r="F756" s="37" t="s">
        <v>229</v>
      </c>
      <c r="G756" s="37" t="s">
        <v>332</v>
      </c>
      <c r="H756" s="85" t="s">
        <v>231</v>
      </c>
      <c r="I756" s="37" t="s">
        <v>244</v>
      </c>
      <c r="J756" s="37" t="s">
        <v>233</v>
      </c>
      <c r="K756" s="37" t="s">
        <v>234</v>
      </c>
      <c r="L756" s="37" t="s">
        <v>235</v>
      </c>
      <c r="M756" s="37" t="s">
        <v>279</v>
      </c>
      <c r="N756" s="37" t="s">
        <v>280</v>
      </c>
      <c r="O756" s="37" t="s">
        <v>280</v>
      </c>
      <c r="P756" s="37" t="s">
        <v>239</v>
      </c>
      <c r="Q756" s="37" t="s">
        <v>240</v>
      </c>
      <c r="R756" s="38">
        <v>42466</v>
      </c>
      <c r="S756" s="38">
        <v>42495</v>
      </c>
      <c r="T756" s="38">
        <v>42496</v>
      </c>
      <c r="U756" s="36">
        <v>175624868</v>
      </c>
      <c r="V756" s="36">
        <v>226315</v>
      </c>
      <c r="W756" s="36">
        <v>0</v>
      </c>
      <c r="X756" s="36">
        <v>84186</v>
      </c>
      <c r="Y756" s="36">
        <v>0</v>
      </c>
      <c r="Z756" s="36">
        <v>0</v>
      </c>
      <c r="AA756" s="36">
        <v>0</v>
      </c>
      <c r="AB756" s="36">
        <v>0</v>
      </c>
      <c r="AC756" s="36">
        <v>0</v>
      </c>
      <c r="AD756" s="36">
        <v>647</v>
      </c>
      <c r="AE756" s="36">
        <v>767</v>
      </c>
      <c r="AF756" s="36">
        <v>640</v>
      </c>
      <c r="AG756" s="36">
        <v>640</v>
      </c>
      <c r="AH756" s="36">
        <v>80837</v>
      </c>
      <c r="AI756" s="36">
        <v>1239</v>
      </c>
      <c r="AJ756" s="36">
        <v>0</v>
      </c>
      <c r="AK756" s="36">
        <v>16824934</v>
      </c>
      <c r="AL756" s="36">
        <v>0</v>
      </c>
      <c r="AM756" s="36">
        <v>0</v>
      </c>
      <c r="AN756" s="36">
        <v>0</v>
      </c>
      <c r="AO756" s="36">
        <v>0</v>
      </c>
      <c r="AP756" s="36">
        <v>0</v>
      </c>
      <c r="AQ756" s="36">
        <v>0</v>
      </c>
      <c r="AR756" s="36">
        <v>0</v>
      </c>
      <c r="AS756" s="36">
        <v>0</v>
      </c>
      <c r="AT756" s="36">
        <v>196600</v>
      </c>
      <c r="AU756" s="36">
        <v>0</v>
      </c>
      <c r="AV756" s="36">
        <v>0</v>
      </c>
      <c r="AW756" s="36">
        <v>0</v>
      </c>
      <c r="AX756" s="36">
        <v>0</v>
      </c>
      <c r="AY756" s="36">
        <v>473539</v>
      </c>
      <c r="AZ756" s="36">
        <v>3709566</v>
      </c>
      <c r="BA756" s="36">
        <v>0</v>
      </c>
      <c r="BB756" s="36">
        <v>0</v>
      </c>
      <c r="BC756" s="36">
        <v>0</v>
      </c>
      <c r="BD756" s="36">
        <v>0</v>
      </c>
      <c r="BE756" s="36">
        <v>0</v>
      </c>
      <c r="BF756" s="36">
        <v>0</v>
      </c>
      <c r="BG756" s="36">
        <v>0</v>
      </c>
      <c r="BH756" s="36">
        <v>0</v>
      </c>
      <c r="BI756" s="36">
        <v>0</v>
      </c>
      <c r="BJ756" s="36">
        <v>0</v>
      </c>
      <c r="BK756" s="36">
        <v>0</v>
      </c>
      <c r="BL756" s="36">
        <v>0</v>
      </c>
      <c r="BM756" s="36">
        <v>0</v>
      </c>
      <c r="BN756" s="36">
        <v>0</v>
      </c>
      <c r="BO756" s="36">
        <v>0</v>
      </c>
      <c r="BP756" s="36">
        <v>0</v>
      </c>
      <c r="BQ756" s="36">
        <v>0</v>
      </c>
      <c r="BR756" s="36">
        <v>0</v>
      </c>
      <c r="BS756" s="36">
        <v>0</v>
      </c>
      <c r="BT756" s="36">
        <v>0</v>
      </c>
      <c r="BU756" s="36">
        <v>0</v>
      </c>
      <c r="BV756" s="36">
        <v>0</v>
      </c>
      <c r="BW756" s="36">
        <v>0</v>
      </c>
      <c r="BX756" s="36">
        <v>0</v>
      </c>
      <c r="BY756" s="36">
        <v>0</v>
      </c>
      <c r="BZ756" s="36">
        <v>3012422</v>
      </c>
      <c r="CA756" s="36">
        <v>90305</v>
      </c>
      <c r="CB756" s="36">
        <v>0</v>
      </c>
      <c r="CC756" s="36">
        <v>0</v>
      </c>
      <c r="CD756" s="36">
        <v>20495328</v>
      </c>
      <c r="CE756" s="36">
        <v>24389441</v>
      </c>
      <c r="CF756" s="36">
        <v>0</v>
      </c>
      <c r="CG756" s="36">
        <v>3894112</v>
      </c>
      <c r="CH756" s="36">
        <v>0</v>
      </c>
      <c r="CI756" s="36">
        <v>0</v>
      </c>
      <c r="CJ756" s="36">
        <v>0</v>
      </c>
      <c r="CK756" s="36">
        <v>0</v>
      </c>
      <c r="CL756" s="36">
        <v>3894112</v>
      </c>
      <c r="CM756" s="36">
        <v>-24389441</v>
      </c>
      <c r="CN756" s="36">
        <v>0</v>
      </c>
      <c r="CO756" s="36">
        <v>0</v>
      </c>
      <c r="CP756" s="36">
        <v>0</v>
      </c>
      <c r="CQ756" s="36">
        <v>0</v>
      </c>
      <c r="CR756" s="36">
        <v>0</v>
      </c>
      <c r="CS756" s="36">
        <v>0</v>
      </c>
      <c r="CT756" s="36">
        <v>0</v>
      </c>
      <c r="CU756" s="36">
        <v>0</v>
      </c>
      <c r="CV756" s="36">
        <v>0</v>
      </c>
      <c r="CW756" s="36">
        <v>0</v>
      </c>
      <c r="CX756" s="36">
        <v>0</v>
      </c>
      <c r="CY756" s="36">
        <v>0</v>
      </c>
      <c r="CZ756" s="36">
        <v>0</v>
      </c>
      <c r="DA756" s="36">
        <v>0</v>
      </c>
      <c r="DB756" s="36">
        <v>0</v>
      </c>
      <c r="DC756" s="36">
        <v>0</v>
      </c>
      <c r="DD756" s="36">
        <v>0</v>
      </c>
      <c r="DE756" s="36">
        <v>-24389441</v>
      </c>
      <c r="DF756" s="36">
        <v>0</v>
      </c>
      <c r="DG756" s="36">
        <v>0</v>
      </c>
      <c r="DH756" s="36">
        <v>0</v>
      </c>
      <c r="DI756" s="36">
        <v>0</v>
      </c>
      <c r="DJ756" s="36">
        <v>0</v>
      </c>
      <c r="DK756" s="36">
        <v>0</v>
      </c>
      <c r="DL756" s="36">
        <v>0</v>
      </c>
      <c r="DM756" s="36">
        <v>0</v>
      </c>
      <c r="DN756" s="36">
        <v>0</v>
      </c>
      <c r="DO756" s="36">
        <v>0</v>
      </c>
      <c r="DP756" s="36">
        <v>0</v>
      </c>
      <c r="DQ756" s="36">
        <v>0</v>
      </c>
      <c r="DR756" s="36">
        <v>0</v>
      </c>
      <c r="DS756" s="36">
        <v>0</v>
      </c>
      <c r="DT756" s="36">
        <v>0</v>
      </c>
      <c r="DU756" s="36">
        <v>0</v>
      </c>
      <c r="DV756" s="36">
        <v>0</v>
      </c>
      <c r="DW756" s="36">
        <v>0</v>
      </c>
      <c r="DX756" s="36">
        <v>0</v>
      </c>
      <c r="DY756" s="36">
        <v>0</v>
      </c>
      <c r="DZ756" s="36">
        <v>0</v>
      </c>
      <c r="EA756" s="36">
        <v>0</v>
      </c>
      <c r="EB756" s="36">
        <v>0</v>
      </c>
      <c r="EC756" s="36">
        <v>0</v>
      </c>
      <c r="ED756" s="36">
        <v>0</v>
      </c>
      <c r="EE756" s="36">
        <v>0</v>
      </c>
      <c r="EF756" s="36">
        <v>0</v>
      </c>
      <c r="EG756" s="36">
        <v>0</v>
      </c>
      <c r="EH756" s="36">
        <v>0</v>
      </c>
      <c r="EI756" s="36">
        <v>0</v>
      </c>
      <c r="EJ756" s="36">
        <v>0</v>
      </c>
      <c r="EK756" s="36">
        <v>0</v>
      </c>
      <c r="EL756" s="36">
        <v>0</v>
      </c>
      <c r="EM756" s="36">
        <v>0</v>
      </c>
      <c r="EN756" s="36">
        <v>0</v>
      </c>
      <c r="EO756" s="36">
        <v>0</v>
      </c>
      <c r="EP756" s="36">
        <v>0</v>
      </c>
      <c r="EQ756" s="36">
        <v>0</v>
      </c>
      <c r="ER756" s="36">
        <v>0</v>
      </c>
      <c r="ES756" s="36">
        <v>0</v>
      </c>
      <c r="ET756" s="36">
        <v>0</v>
      </c>
      <c r="EU756" s="36">
        <v>0</v>
      </c>
      <c r="EV756" s="36">
        <v>0</v>
      </c>
      <c r="EW756" s="36">
        <v>0</v>
      </c>
      <c r="EX756" s="36">
        <v>0</v>
      </c>
      <c r="EY756" s="36">
        <v>0</v>
      </c>
      <c r="EZ756" s="36">
        <v>0</v>
      </c>
      <c r="FA756" s="36">
        <v>0</v>
      </c>
      <c r="FB756" s="36">
        <v>0</v>
      </c>
      <c r="FC756" s="36">
        <v>0</v>
      </c>
      <c r="FD756" s="36">
        <v>0</v>
      </c>
      <c r="FE756" s="36">
        <v>0</v>
      </c>
      <c r="FF756" s="36">
        <v>0</v>
      </c>
      <c r="FG756" s="36">
        <v>0</v>
      </c>
      <c r="FH756" s="36">
        <v>0</v>
      </c>
      <c r="FI756" s="36">
        <v>0</v>
      </c>
      <c r="FJ756" s="36">
        <v>0</v>
      </c>
      <c r="FK756" s="36">
        <v>0</v>
      </c>
      <c r="FL756" s="36">
        <v>0</v>
      </c>
      <c r="FM756" s="36">
        <v>0</v>
      </c>
      <c r="FN756" s="36">
        <v>0</v>
      </c>
      <c r="FO756" s="36">
        <v>0</v>
      </c>
      <c r="FP756" s="36">
        <v>0</v>
      </c>
      <c r="FQ756" s="36">
        <v>3894112</v>
      </c>
      <c r="FR756" s="36">
        <v>-1</v>
      </c>
      <c r="FS756" s="37"/>
      <c r="FT756" s="39">
        <f t="shared" si="371"/>
        <v>67930</v>
      </c>
      <c r="FU756" s="39">
        <f t="shared" si="372"/>
        <v>1041</v>
      </c>
      <c r="FV756" s="39">
        <f t="shared" si="373"/>
        <v>0</v>
      </c>
      <c r="FW756" s="39">
        <f t="shared" si="374"/>
        <v>14138600</v>
      </c>
      <c r="FX756" s="39">
        <f t="shared" si="375"/>
        <v>0</v>
      </c>
      <c r="FY756" s="39">
        <f t="shared" si="376"/>
        <v>165210</v>
      </c>
      <c r="FZ756" s="39">
        <f t="shared" si="377"/>
        <v>0</v>
      </c>
      <c r="GA756" s="39">
        <f t="shared" si="378"/>
        <v>397932</v>
      </c>
      <c r="GB756" s="39">
        <f t="shared" si="379"/>
        <v>3117282</v>
      </c>
      <c r="GC756" s="39">
        <f t="shared" si="380"/>
        <v>0</v>
      </c>
      <c r="GD756" s="39">
        <f t="shared" si="381"/>
        <v>0</v>
      </c>
      <c r="GE756" s="39">
        <f t="shared" si="382"/>
        <v>0</v>
      </c>
      <c r="GF756" s="39">
        <f t="shared" si="369"/>
        <v>0</v>
      </c>
      <c r="GG756" s="39"/>
      <c r="GH756" s="39">
        <f t="shared" si="383"/>
        <v>0</v>
      </c>
      <c r="GI756" s="39">
        <f t="shared" si="384"/>
        <v>0</v>
      </c>
      <c r="GJ756" s="39">
        <f t="shared" si="370"/>
        <v>17887995</v>
      </c>
      <c r="GK756" s="39"/>
      <c r="GL756" s="39">
        <f t="shared" si="385"/>
        <v>0</v>
      </c>
      <c r="GM756" s="39"/>
      <c r="GN756" s="39">
        <f t="shared" si="368"/>
        <v>0</v>
      </c>
      <c r="GO756" s="40">
        <f t="shared" si="386"/>
        <v>3398719</v>
      </c>
      <c r="GP756" s="40">
        <f t="shared" si="387"/>
        <v>21286714</v>
      </c>
      <c r="GQ756" s="40">
        <f t="shared" si="388"/>
        <v>21286714</v>
      </c>
      <c r="GR756" s="39" t="str">
        <f>IFERROR(VLOOKUP(CONCATENATE(C756,R756,S756),'Clientes Afectados'!$L$4:$M$249,2,0),"NO")</f>
        <v>NO</v>
      </c>
      <c r="GS756" s="64">
        <f t="shared" si="367"/>
        <v>29</v>
      </c>
      <c r="GT756" s="39" t="e">
        <f>+IF(GS756&gt;#REF!,"SI","NO")</f>
        <v>#REF!</v>
      </c>
    </row>
    <row r="757" spans="1:202" x14ac:dyDescent="0.25">
      <c r="A757" s="35">
        <v>42491</v>
      </c>
      <c r="B757" s="36">
        <v>1594986</v>
      </c>
      <c r="C757" s="36">
        <v>1263130</v>
      </c>
      <c r="D757" s="36">
        <v>1263130</v>
      </c>
      <c r="E757" s="37" t="s">
        <v>267</v>
      </c>
      <c r="F757" s="37" t="s">
        <v>229</v>
      </c>
      <c r="G757" s="37" t="s">
        <v>268</v>
      </c>
      <c r="H757" s="85" t="s">
        <v>231</v>
      </c>
      <c r="I757" s="37" t="s">
        <v>262</v>
      </c>
      <c r="J757" s="37" t="s">
        <v>233</v>
      </c>
      <c r="K757" s="37" t="s">
        <v>234</v>
      </c>
      <c r="L757" s="37" t="s">
        <v>235</v>
      </c>
      <c r="M757" s="37" t="s">
        <v>269</v>
      </c>
      <c r="N757" s="37" t="s">
        <v>270</v>
      </c>
      <c r="O757" s="37" t="s">
        <v>270</v>
      </c>
      <c r="P757" s="37" t="s">
        <v>239</v>
      </c>
      <c r="Q757" s="37" t="s">
        <v>240</v>
      </c>
      <c r="R757" s="38">
        <v>42466</v>
      </c>
      <c r="S757" s="38">
        <v>42495</v>
      </c>
      <c r="T757" s="38">
        <v>42496</v>
      </c>
      <c r="U757" s="36">
        <v>175624868</v>
      </c>
      <c r="V757" s="36">
        <v>28247</v>
      </c>
      <c r="W757" s="36">
        <v>0</v>
      </c>
      <c r="X757" s="36">
        <v>5315</v>
      </c>
      <c r="Y757" s="36">
        <v>0</v>
      </c>
      <c r="Z757" s="36">
        <v>0</v>
      </c>
      <c r="AA757" s="36">
        <v>0</v>
      </c>
      <c r="AB757" s="36">
        <v>0</v>
      </c>
      <c r="AC757" s="36">
        <v>0</v>
      </c>
      <c r="AD757" s="36">
        <v>52</v>
      </c>
      <c r="AE757" s="36">
        <v>53</v>
      </c>
      <c r="AF757" s="36">
        <v>50</v>
      </c>
      <c r="AG757" s="36">
        <v>50</v>
      </c>
      <c r="AH757" s="36">
        <v>0</v>
      </c>
      <c r="AI757" s="36">
        <v>1239</v>
      </c>
      <c r="AJ757" s="36">
        <v>0</v>
      </c>
      <c r="AK757" s="36">
        <v>2099967</v>
      </c>
      <c r="AL757" s="36">
        <v>0</v>
      </c>
      <c r="AM757" s="36">
        <v>0</v>
      </c>
      <c r="AN757" s="36">
        <v>0</v>
      </c>
      <c r="AO757" s="36">
        <v>0</v>
      </c>
      <c r="AP757" s="36">
        <v>0</v>
      </c>
      <c r="AQ757" s="36">
        <v>0</v>
      </c>
      <c r="AR757" s="36">
        <v>0</v>
      </c>
      <c r="AS757" s="36">
        <v>0</v>
      </c>
      <c r="AT757" s="36">
        <v>24538</v>
      </c>
      <c r="AU757" s="36">
        <v>0</v>
      </c>
      <c r="AV757" s="36">
        <v>0</v>
      </c>
      <c r="AW757" s="36">
        <v>0</v>
      </c>
      <c r="AX757" s="36">
        <v>0</v>
      </c>
      <c r="AY757" s="36">
        <v>33031</v>
      </c>
      <c r="AZ757" s="36">
        <v>289810</v>
      </c>
      <c r="BA757" s="36">
        <v>0</v>
      </c>
      <c r="BB757" s="36">
        <v>0</v>
      </c>
      <c r="BC757" s="36">
        <v>0</v>
      </c>
      <c r="BD757" s="36">
        <v>0</v>
      </c>
      <c r="BE757" s="36">
        <v>0</v>
      </c>
      <c r="BF757" s="36">
        <v>0</v>
      </c>
      <c r="BG757" s="36">
        <v>0</v>
      </c>
      <c r="BH757" s="36">
        <v>0</v>
      </c>
      <c r="BI757" s="36">
        <v>0</v>
      </c>
      <c r="BJ757" s="36">
        <v>0</v>
      </c>
      <c r="BK757" s="36">
        <v>0</v>
      </c>
      <c r="BL757" s="36">
        <v>0</v>
      </c>
      <c r="BM757" s="36">
        <v>0</v>
      </c>
      <c r="BN757" s="36">
        <v>0</v>
      </c>
      <c r="BO757" s="36">
        <v>0</v>
      </c>
      <c r="BP757" s="36">
        <v>0</v>
      </c>
      <c r="BQ757" s="36">
        <v>0</v>
      </c>
      <c r="BR757" s="36">
        <v>0</v>
      </c>
      <c r="BS757" s="36">
        <v>0</v>
      </c>
      <c r="BT757" s="36">
        <v>0</v>
      </c>
      <c r="BU757" s="36">
        <v>0</v>
      </c>
      <c r="BV757" s="36">
        <v>0</v>
      </c>
      <c r="BW757" s="36">
        <v>0</v>
      </c>
      <c r="BX757" s="36">
        <v>0</v>
      </c>
      <c r="BY757" s="36">
        <v>0</v>
      </c>
      <c r="BZ757" s="36">
        <v>281494</v>
      </c>
      <c r="CA757" s="36">
        <v>8661</v>
      </c>
      <c r="CB757" s="36">
        <v>0</v>
      </c>
      <c r="CC757" s="36">
        <v>0</v>
      </c>
      <c r="CD757" s="36">
        <v>2301461</v>
      </c>
      <c r="CE757" s="36">
        <v>2738739</v>
      </c>
      <c r="CF757" s="36">
        <v>0</v>
      </c>
      <c r="CG757" s="36">
        <v>437278</v>
      </c>
      <c r="CH757" s="36">
        <v>0</v>
      </c>
      <c r="CI757" s="36">
        <v>0</v>
      </c>
      <c r="CJ757" s="36">
        <v>0</v>
      </c>
      <c r="CK757" s="36">
        <v>0</v>
      </c>
      <c r="CL757" s="36">
        <v>437278</v>
      </c>
      <c r="CM757" s="36">
        <v>-2738739</v>
      </c>
      <c r="CN757" s="36">
        <v>0</v>
      </c>
      <c r="CO757" s="36">
        <v>0</v>
      </c>
      <c r="CP757" s="36">
        <v>0</v>
      </c>
      <c r="CQ757" s="36">
        <v>0</v>
      </c>
      <c r="CR757" s="36">
        <v>0</v>
      </c>
      <c r="CS757" s="36">
        <v>0</v>
      </c>
      <c r="CT757" s="36">
        <v>0</v>
      </c>
      <c r="CU757" s="36">
        <v>0</v>
      </c>
      <c r="CV757" s="36">
        <v>0</v>
      </c>
      <c r="CW757" s="36">
        <v>0</v>
      </c>
      <c r="CX757" s="36">
        <v>0</v>
      </c>
      <c r="CY757" s="36">
        <v>0</v>
      </c>
      <c r="CZ757" s="36">
        <v>0</v>
      </c>
      <c r="DA757" s="36">
        <v>0</v>
      </c>
      <c r="DB757" s="36">
        <v>0</v>
      </c>
      <c r="DC757" s="36">
        <v>0</v>
      </c>
      <c r="DD757" s="36">
        <v>0</v>
      </c>
      <c r="DE757" s="36">
        <v>-2738739</v>
      </c>
      <c r="DF757" s="36">
        <v>0</v>
      </c>
      <c r="DG757" s="36">
        <v>0</v>
      </c>
      <c r="DH757" s="36">
        <v>0</v>
      </c>
      <c r="DI757" s="36">
        <v>0</v>
      </c>
      <c r="DJ757" s="36">
        <v>0</v>
      </c>
      <c r="DK757" s="36">
        <v>0</v>
      </c>
      <c r="DL757" s="36">
        <v>0</v>
      </c>
      <c r="DM757" s="36">
        <v>0</v>
      </c>
      <c r="DN757" s="36">
        <v>0</v>
      </c>
      <c r="DO757" s="36">
        <v>0</v>
      </c>
      <c r="DP757" s="36">
        <v>0</v>
      </c>
      <c r="DQ757" s="36">
        <v>0</v>
      </c>
      <c r="DR757" s="36">
        <v>0</v>
      </c>
      <c r="DS757" s="36">
        <v>0</v>
      </c>
      <c r="DT757" s="36">
        <v>0</v>
      </c>
      <c r="DU757" s="36">
        <v>0</v>
      </c>
      <c r="DV757" s="36">
        <v>0</v>
      </c>
      <c r="DW757" s="36">
        <v>0</v>
      </c>
      <c r="DX757" s="36">
        <v>0</v>
      </c>
      <c r="DY757" s="36">
        <v>0</v>
      </c>
      <c r="DZ757" s="36">
        <v>0</v>
      </c>
      <c r="EA757" s="36">
        <v>0</v>
      </c>
      <c r="EB757" s="36">
        <v>0</v>
      </c>
      <c r="EC757" s="36">
        <v>0</v>
      </c>
      <c r="ED757" s="36">
        <v>0</v>
      </c>
      <c r="EE757" s="36">
        <v>0</v>
      </c>
      <c r="EF757" s="36">
        <v>0</v>
      </c>
      <c r="EG757" s="36">
        <v>0</v>
      </c>
      <c r="EH757" s="36">
        <v>0</v>
      </c>
      <c r="EI757" s="36">
        <v>0</v>
      </c>
      <c r="EJ757" s="36">
        <v>0</v>
      </c>
      <c r="EK757" s="36">
        <v>0</v>
      </c>
      <c r="EL757" s="36">
        <v>0</v>
      </c>
      <c r="EM757" s="36">
        <v>0</v>
      </c>
      <c r="EN757" s="36">
        <v>0</v>
      </c>
      <c r="EO757" s="36">
        <v>0</v>
      </c>
      <c r="EP757" s="36">
        <v>0</v>
      </c>
      <c r="EQ757" s="36">
        <v>0</v>
      </c>
      <c r="ER757" s="36">
        <v>0</v>
      </c>
      <c r="ES757" s="36">
        <v>0</v>
      </c>
      <c r="ET757" s="36">
        <v>0</v>
      </c>
      <c r="EU757" s="36">
        <v>0</v>
      </c>
      <c r="EV757" s="36">
        <v>0</v>
      </c>
      <c r="EW757" s="36">
        <v>0</v>
      </c>
      <c r="EX757" s="36">
        <v>0</v>
      </c>
      <c r="EY757" s="36">
        <v>0</v>
      </c>
      <c r="EZ757" s="36">
        <v>0</v>
      </c>
      <c r="FA757" s="36">
        <v>0</v>
      </c>
      <c r="FB757" s="36">
        <v>0</v>
      </c>
      <c r="FC757" s="36">
        <v>0</v>
      </c>
      <c r="FD757" s="36">
        <v>0</v>
      </c>
      <c r="FE757" s="36">
        <v>0</v>
      </c>
      <c r="FF757" s="36">
        <v>0</v>
      </c>
      <c r="FG757" s="36">
        <v>0</v>
      </c>
      <c r="FH757" s="36">
        <v>0</v>
      </c>
      <c r="FI757" s="36">
        <v>0</v>
      </c>
      <c r="FJ757" s="36">
        <v>0</v>
      </c>
      <c r="FK757" s="36">
        <v>0</v>
      </c>
      <c r="FL757" s="36">
        <v>0</v>
      </c>
      <c r="FM757" s="36">
        <v>0</v>
      </c>
      <c r="FN757" s="36">
        <v>0</v>
      </c>
      <c r="FO757" s="36">
        <v>0</v>
      </c>
      <c r="FP757" s="36">
        <v>0</v>
      </c>
      <c r="FQ757" s="36">
        <v>437278</v>
      </c>
      <c r="FR757" s="36">
        <v>0</v>
      </c>
      <c r="FS757" s="37"/>
      <c r="FT757" s="39">
        <f t="shared" si="371"/>
        <v>0</v>
      </c>
      <c r="FU757" s="39">
        <f t="shared" si="372"/>
        <v>1041</v>
      </c>
      <c r="FV757" s="39">
        <f t="shared" si="373"/>
        <v>0</v>
      </c>
      <c r="FW757" s="39">
        <f t="shared" si="374"/>
        <v>1764678</v>
      </c>
      <c r="FX757" s="39">
        <f t="shared" si="375"/>
        <v>0</v>
      </c>
      <c r="FY757" s="39">
        <f t="shared" si="376"/>
        <v>20620</v>
      </c>
      <c r="FZ757" s="39">
        <f t="shared" si="377"/>
        <v>0</v>
      </c>
      <c r="GA757" s="39">
        <f t="shared" si="378"/>
        <v>27757</v>
      </c>
      <c r="GB757" s="39">
        <f t="shared" si="379"/>
        <v>243538</v>
      </c>
      <c r="GC757" s="39">
        <f t="shared" si="380"/>
        <v>0</v>
      </c>
      <c r="GD757" s="39">
        <f t="shared" si="381"/>
        <v>0</v>
      </c>
      <c r="GE757" s="39">
        <f t="shared" si="382"/>
        <v>0</v>
      </c>
      <c r="GF757" s="39">
        <f t="shared" si="369"/>
        <v>0</v>
      </c>
      <c r="GG757" s="39"/>
      <c r="GH757" s="39">
        <f t="shared" si="383"/>
        <v>0</v>
      </c>
      <c r="GI757" s="39">
        <f t="shared" si="384"/>
        <v>0</v>
      </c>
      <c r="GJ757" s="39">
        <f t="shared" si="370"/>
        <v>2057634</v>
      </c>
      <c r="GK757" s="39"/>
      <c r="GL757" s="39">
        <f t="shared" si="385"/>
        <v>0</v>
      </c>
      <c r="GM757" s="39"/>
      <c r="GN757" s="39">
        <f t="shared" si="368"/>
        <v>0</v>
      </c>
      <c r="GO757" s="40">
        <f t="shared" si="386"/>
        <v>390950</v>
      </c>
      <c r="GP757" s="40">
        <f t="shared" si="387"/>
        <v>2448584</v>
      </c>
      <c r="GQ757" s="40">
        <f t="shared" si="388"/>
        <v>2448584</v>
      </c>
      <c r="GR757" s="39" t="str">
        <f>IFERROR(VLOOKUP(CONCATENATE(C757,R757,S757),'Clientes Afectados'!$L$4:$M$249,2,0),"NO")</f>
        <v>NO</v>
      </c>
      <c r="GS757" s="64">
        <f t="shared" si="367"/>
        <v>29</v>
      </c>
      <c r="GT757" s="39" t="e">
        <f>+IF(GS757&gt;#REF!,"SI","NO")</f>
        <v>#REF!</v>
      </c>
    </row>
    <row r="758" spans="1:202" x14ac:dyDescent="0.25">
      <c r="A758" s="35">
        <v>42491</v>
      </c>
      <c r="B758" s="36">
        <v>1594986</v>
      </c>
      <c r="C758" s="36">
        <v>1314153</v>
      </c>
      <c r="D758" s="36">
        <v>1314153</v>
      </c>
      <c r="E758" s="37" t="s">
        <v>271</v>
      </c>
      <c r="F758" s="37" t="s">
        <v>229</v>
      </c>
      <c r="G758" s="37" t="s">
        <v>272</v>
      </c>
      <c r="H758" s="85" t="s">
        <v>231</v>
      </c>
      <c r="I758" s="37" t="s">
        <v>232</v>
      </c>
      <c r="J758" s="37" t="s">
        <v>233</v>
      </c>
      <c r="K758" s="37" t="s">
        <v>234</v>
      </c>
      <c r="L758" s="37" t="s">
        <v>235</v>
      </c>
      <c r="M758" s="37" t="s">
        <v>245</v>
      </c>
      <c r="N758" s="37" t="s">
        <v>246</v>
      </c>
      <c r="O758" s="37" t="s">
        <v>246</v>
      </c>
      <c r="P758" s="37" t="s">
        <v>239</v>
      </c>
      <c r="Q758" s="37" t="s">
        <v>240</v>
      </c>
      <c r="R758" s="38">
        <v>42466</v>
      </c>
      <c r="S758" s="38">
        <v>42495</v>
      </c>
      <c r="T758" s="38">
        <v>42496</v>
      </c>
      <c r="U758" s="36">
        <v>175624868</v>
      </c>
      <c r="V758" s="36">
        <v>42717</v>
      </c>
      <c r="W758" s="36">
        <v>0</v>
      </c>
      <c r="X758" s="36">
        <v>4556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114</v>
      </c>
      <c r="AE758" s="36">
        <v>131</v>
      </c>
      <c r="AF758" s="36">
        <v>112</v>
      </c>
      <c r="AG758" s="36">
        <v>112</v>
      </c>
      <c r="AH758" s="36">
        <v>0</v>
      </c>
      <c r="AI758" s="36">
        <v>1239</v>
      </c>
      <c r="AJ758" s="36">
        <v>0</v>
      </c>
      <c r="AK758" s="36">
        <v>3175709</v>
      </c>
      <c r="AL758" s="36">
        <v>0</v>
      </c>
      <c r="AM758" s="36">
        <v>0</v>
      </c>
      <c r="AN758" s="36">
        <v>0</v>
      </c>
      <c r="AO758" s="36">
        <v>0</v>
      </c>
      <c r="AP758" s="36">
        <v>0</v>
      </c>
      <c r="AQ758" s="36">
        <v>0</v>
      </c>
      <c r="AR758" s="36">
        <v>0</v>
      </c>
      <c r="AS758" s="36">
        <v>0</v>
      </c>
      <c r="AT758" s="36">
        <v>37108</v>
      </c>
      <c r="AU758" s="36">
        <v>0</v>
      </c>
      <c r="AV758" s="36">
        <v>0</v>
      </c>
      <c r="AW758" s="36">
        <v>0</v>
      </c>
      <c r="AX758" s="36">
        <v>0</v>
      </c>
      <c r="AY758" s="36">
        <v>81187</v>
      </c>
      <c r="AZ758" s="36">
        <v>649174</v>
      </c>
      <c r="BA758" s="36">
        <v>0</v>
      </c>
      <c r="BB758" s="36">
        <v>0</v>
      </c>
      <c r="BC758" s="36">
        <v>0</v>
      </c>
      <c r="BD758" s="36">
        <v>0</v>
      </c>
      <c r="BE758" s="36">
        <v>0</v>
      </c>
      <c r="BF758" s="36">
        <v>0</v>
      </c>
      <c r="BG758" s="36">
        <v>0</v>
      </c>
      <c r="BH758" s="36">
        <v>0</v>
      </c>
      <c r="BI758" s="36">
        <v>0</v>
      </c>
      <c r="BJ758" s="36">
        <v>0</v>
      </c>
      <c r="BK758" s="36">
        <v>0</v>
      </c>
      <c r="BL758" s="36">
        <v>0</v>
      </c>
      <c r="BM758" s="36">
        <v>0</v>
      </c>
      <c r="BN758" s="36">
        <v>0</v>
      </c>
      <c r="BO758" s="36">
        <v>0</v>
      </c>
      <c r="BP758" s="36">
        <v>0</v>
      </c>
      <c r="BQ758" s="36">
        <v>0</v>
      </c>
      <c r="BR758" s="36">
        <v>0</v>
      </c>
      <c r="BS758" s="36">
        <v>0</v>
      </c>
      <c r="BT758" s="36">
        <v>0</v>
      </c>
      <c r="BU758" s="36">
        <v>0</v>
      </c>
      <c r="BV758" s="36">
        <v>0</v>
      </c>
      <c r="BW758" s="36">
        <v>0</v>
      </c>
      <c r="BX758" s="36">
        <v>0</v>
      </c>
      <c r="BY758" s="36">
        <v>0</v>
      </c>
      <c r="BZ758" s="36">
        <v>348809</v>
      </c>
      <c r="CA758" s="36">
        <v>10938</v>
      </c>
      <c r="CB758" s="36">
        <v>0</v>
      </c>
      <c r="CC758" s="36">
        <v>0</v>
      </c>
      <c r="CD758" s="36">
        <v>3616943</v>
      </c>
      <c r="CE758" s="36">
        <v>4304162</v>
      </c>
      <c r="CF758" s="36">
        <v>0</v>
      </c>
      <c r="CG758" s="36">
        <v>687219</v>
      </c>
      <c r="CH758" s="36">
        <v>0</v>
      </c>
      <c r="CI758" s="36">
        <v>0</v>
      </c>
      <c r="CJ758" s="36">
        <v>0</v>
      </c>
      <c r="CK758" s="36">
        <v>0</v>
      </c>
      <c r="CL758" s="36">
        <v>687219</v>
      </c>
      <c r="CM758" s="36">
        <v>-4304162</v>
      </c>
      <c r="CN758" s="36">
        <v>0</v>
      </c>
      <c r="CO758" s="36">
        <v>0</v>
      </c>
      <c r="CP758" s="36">
        <v>0</v>
      </c>
      <c r="CQ758" s="36">
        <v>0</v>
      </c>
      <c r="CR758" s="36">
        <v>0</v>
      </c>
      <c r="CS758" s="36">
        <v>0</v>
      </c>
      <c r="CT758" s="36">
        <v>0</v>
      </c>
      <c r="CU758" s="36">
        <v>0</v>
      </c>
      <c r="CV758" s="36">
        <v>0</v>
      </c>
      <c r="CW758" s="36">
        <v>0</v>
      </c>
      <c r="CX758" s="36">
        <v>0</v>
      </c>
      <c r="CY758" s="36">
        <v>0</v>
      </c>
      <c r="CZ758" s="36">
        <v>0</v>
      </c>
      <c r="DA758" s="36">
        <v>0</v>
      </c>
      <c r="DB758" s="36">
        <v>0</v>
      </c>
      <c r="DC758" s="36">
        <v>0</v>
      </c>
      <c r="DD758" s="36">
        <v>0</v>
      </c>
      <c r="DE758" s="36">
        <v>-4304162</v>
      </c>
      <c r="DF758" s="36">
        <v>0</v>
      </c>
      <c r="DG758" s="36">
        <v>0</v>
      </c>
      <c r="DH758" s="36">
        <v>0</v>
      </c>
      <c r="DI758" s="36">
        <v>0</v>
      </c>
      <c r="DJ758" s="36">
        <v>0</v>
      </c>
      <c r="DK758" s="36">
        <v>0</v>
      </c>
      <c r="DL758" s="36">
        <v>0</v>
      </c>
      <c r="DM758" s="36">
        <v>0</v>
      </c>
      <c r="DN758" s="36">
        <v>0</v>
      </c>
      <c r="DO758" s="36">
        <v>0</v>
      </c>
      <c r="DP758" s="36">
        <v>0</v>
      </c>
      <c r="DQ758" s="36">
        <v>0</v>
      </c>
      <c r="DR758" s="36">
        <v>0</v>
      </c>
      <c r="DS758" s="36">
        <v>0</v>
      </c>
      <c r="DT758" s="36">
        <v>0</v>
      </c>
      <c r="DU758" s="36">
        <v>0</v>
      </c>
      <c r="DV758" s="36">
        <v>0</v>
      </c>
      <c r="DW758" s="36">
        <v>0</v>
      </c>
      <c r="DX758" s="36">
        <v>0</v>
      </c>
      <c r="DY758" s="36">
        <v>0</v>
      </c>
      <c r="DZ758" s="36">
        <v>0</v>
      </c>
      <c r="EA758" s="36">
        <v>0</v>
      </c>
      <c r="EB758" s="36">
        <v>0</v>
      </c>
      <c r="EC758" s="36">
        <v>0</v>
      </c>
      <c r="ED758" s="36">
        <v>0</v>
      </c>
      <c r="EE758" s="36">
        <v>0</v>
      </c>
      <c r="EF758" s="36">
        <v>0</v>
      </c>
      <c r="EG758" s="36">
        <v>0</v>
      </c>
      <c r="EH758" s="36">
        <v>0</v>
      </c>
      <c r="EI758" s="36">
        <v>0</v>
      </c>
      <c r="EJ758" s="36">
        <v>0</v>
      </c>
      <c r="EK758" s="36">
        <v>0</v>
      </c>
      <c r="EL758" s="36">
        <v>0</v>
      </c>
      <c r="EM758" s="36">
        <v>0</v>
      </c>
      <c r="EN758" s="36">
        <v>0</v>
      </c>
      <c r="EO758" s="36">
        <v>0</v>
      </c>
      <c r="EP758" s="36">
        <v>0</v>
      </c>
      <c r="EQ758" s="36">
        <v>0</v>
      </c>
      <c r="ER758" s="36">
        <v>0</v>
      </c>
      <c r="ES758" s="36">
        <v>0</v>
      </c>
      <c r="ET758" s="36">
        <v>0</v>
      </c>
      <c r="EU758" s="36">
        <v>0</v>
      </c>
      <c r="EV758" s="36">
        <v>0</v>
      </c>
      <c r="EW758" s="36">
        <v>0</v>
      </c>
      <c r="EX758" s="36">
        <v>0</v>
      </c>
      <c r="EY758" s="36">
        <v>0</v>
      </c>
      <c r="EZ758" s="36">
        <v>0</v>
      </c>
      <c r="FA758" s="36">
        <v>0</v>
      </c>
      <c r="FB758" s="36">
        <v>0</v>
      </c>
      <c r="FC758" s="36">
        <v>0</v>
      </c>
      <c r="FD758" s="36">
        <v>0</v>
      </c>
      <c r="FE758" s="36">
        <v>0</v>
      </c>
      <c r="FF758" s="36">
        <v>0</v>
      </c>
      <c r="FG758" s="36">
        <v>0</v>
      </c>
      <c r="FH758" s="36">
        <v>0</v>
      </c>
      <c r="FI758" s="36">
        <v>0</v>
      </c>
      <c r="FJ758" s="36">
        <v>0</v>
      </c>
      <c r="FK758" s="36">
        <v>0</v>
      </c>
      <c r="FL758" s="36">
        <v>0</v>
      </c>
      <c r="FM758" s="36">
        <v>0</v>
      </c>
      <c r="FN758" s="36">
        <v>0</v>
      </c>
      <c r="FO758" s="36">
        <v>0</v>
      </c>
      <c r="FP758" s="36">
        <v>0</v>
      </c>
      <c r="FQ758" s="36">
        <v>687219</v>
      </c>
      <c r="FR758" s="36">
        <v>0</v>
      </c>
      <c r="FS758" s="37"/>
      <c r="FT758" s="39">
        <f t="shared" si="371"/>
        <v>0</v>
      </c>
      <c r="FU758" s="39">
        <f t="shared" si="372"/>
        <v>1041</v>
      </c>
      <c r="FV758" s="39">
        <f t="shared" si="373"/>
        <v>0</v>
      </c>
      <c r="FW758" s="39">
        <f t="shared" si="374"/>
        <v>2668663</v>
      </c>
      <c r="FX758" s="39">
        <f t="shared" si="375"/>
        <v>0</v>
      </c>
      <c r="FY758" s="39">
        <f t="shared" si="376"/>
        <v>31183</v>
      </c>
      <c r="FZ758" s="39">
        <f t="shared" si="377"/>
        <v>0</v>
      </c>
      <c r="GA758" s="39">
        <f t="shared" si="378"/>
        <v>68224</v>
      </c>
      <c r="GB758" s="39">
        <f t="shared" si="379"/>
        <v>545524</v>
      </c>
      <c r="GC758" s="39">
        <f t="shared" si="380"/>
        <v>0</v>
      </c>
      <c r="GD758" s="39">
        <f t="shared" si="381"/>
        <v>0</v>
      </c>
      <c r="GE758" s="39">
        <f t="shared" si="382"/>
        <v>0</v>
      </c>
      <c r="GF758" s="39">
        <f t="shared" si="369"/>
        <v>0</v>
      </c>
      <c r="GG758" s="39"/>
      <c r="GH758" s="39">
        <f t="shared" si="383"/>
        <v>0</v>
      </c>
      <c r="GI758" s="39">
        <f t="shared" si="384"/>
        <v>0</v>
      </c>
      <c r="GJ758" s="39">
        <f t="shared" si="370"/>
        <v>3314635</v>
      </c>
      <c r="GK758" s="39"/>
      <c r="GL758" s="39">
        <f t="shared" si="385"/>
        <v>0</v>
      </c>
      <c r="GM758" s="39"/>
      <c r="GN758" s="39">
        <f t="shared" si="368"/>
        <v>0</v>
      </c>
      <c r="GO758" s="40">
        <f t="shared" si="386"/>
        <v>629781</v>
      </c>
      <c r="GP758" s="40">
        <f t="shared" si="387"/>
        <v>3944416</v>
      </c>
      <c r="GQ758" s="40">
        <f t="shared" si="388"/>
        <v>3944416</v>
      </c>
      <c r="GR758" s="39" t="str">
        <f>IFERROR(VLOOKUP(CONCATENATE(C758,R758,S758),'Clientes Afectados'!$L$4:$M$249,2,0),"NO")</f>
        <v>NO</v>
      </c>
      <c r="GS758" s="64">
        <f t="shared" si="367"/>
        <v>29</v>
      </c>
      <c r="GT758" s="39" t="e">
        <f>+IF(GS758&gt;#REF!,"SI","NO")</f>
        <v>#REF!</v>
      </c>
    </row>
    <row r="759" spans="1:202" x14ac:dyDescent="0.25">
      <c r="A759" s="35">
        <v>42491</v>
      </c>
      <c r="B759" s="36">
        <v>1594986</v>
      </c>
      <c r="C759" s="36">
        <v>1314156</v>
      </c>
      <c r="D759" s="36">
        <v>1314156</v>
      </c>
      <c r="E759" s="37" t="s">
        <v>273</v>
      </c>
      <c r="F759" s="37" t="s">
        <v>229</v>
      </c>
      <c r="G759" s="37" t="s">
        <v>274</v>
      </c>
      <c r="H759" s="85" t="s">
        <v>231</v>
      </c>
      <c r="I759" s="37" t="s">
        <v>372</v>
      </c>
      <c r="J759" s="37" t="s">
        <v>233</v>
      </c>
      <c r="K759" s="37" t="s">
        <v>234</v>
      </c>
      <c r="L759" s="37" t="s">
        <v>235</v>
      </c>
      <c r="M759" s="37" t="s">
        <v>245</v>
      </c>
      <c r="N759" s="37" t="s">
        <v>245</v>
      </c>
      <c r="O759" s="37" t="s">
        <v>245</v>
      </c>
      <c r="P759" s="37" t="s">
        <v>239</v>
      </c>
      <c r="Q759" s="37" t="s">
        <v>240</v>
      </c>
      <c r="R759" s="38">
        <v>42466</v>
      </c>
      <c r="S759" s="38">
        <v>42495</v>
      </c>
      <c r="T759" s="38">
        <v>42496</v>
      </c>
      <c r="U759" s="36">
        <v>175624868</v>
      </c>
      <c r="V759" s="36">
        <v>28930</v>
      </c>
      <c r="W759" s="36">
        <v>0</v>
      </c>
      <c r="X759" s="36">
        <v>10025</v>
      </c>
      <c r="Y759" s="36">
        <v>0</v>
      </c>
      <c r="Z759" s="36">
        <v>0</v>
      </c>
      <c r="AA759" s="36">
        <v>0</v>
      </c>
      <c r="AB759" s="36">
        <v>0</v>
      </c>
      <c r="AC759" s="36">
        <v>0</v>
      </c>
      <c r="AD759" s="36">
        <v>52</v>
      </c>
      <c r="AE759" s="36">
        <v>52</v>
      </c>
      <c r="AF759" s="36">
        <v>52</v>
      </c>
      <c r="AG759" s="36">
        <v>52</v>
      </c>
      <c r="AH759" s="36">
        <v>118142</v>
      </c>
      <c r="AI759" s="36">
        <v>1239</v>
      </c>
      <c r="AJ759" s="36">
        <v>0</v>
      </c>
      <c r="AK759" s="36">
        <v>2150743</v>
      </c>
      <c r="AL759" s="36">
        <v>0</v>
      </c>
      <c r="AM759" s="36">
        <v>0</v>
      </c>
      <c r="AN759" s="36">
        <v>0</v>
      </c>
      <c r="AO759" s="36">
        <v>0</v>
      </c>
      <c r="AP759" s="36">
        <v>0</v>
      </c>
      <c r="AQ759" s="36">
        <v>0</v>
      </c>
      <c r="AR759" s="36">
        <v>0</v>
      </c>
      <c r="AS759" s="36">
        <v>0</v>
      </c>
      <c r="AT759" s="36">
        <v>25132</v>
      </c>
      <c r="AU759" s="36">
        <v>0</v>
      </c>
      <c r="AV759" s="36">
        <v>0</v>
      </c>
      <c r="AW759" s="36">
        <v>0</v>
      </c>
      <c r="AX759" s="36">
        <v>0</v>
      </c>
      <c r="AY759" s="36">
        <v>32104</v>
      </c>
      <c r="AZ759" s="36">
        <v>301402</v>
      </c>
      <c r="BA759" s="36">
        <v>0</v>
      </c>
      <c r="BB759" s="36">
        <v>0</v>
      </c>
      <c r="BC759" s="36">
        <v>0</v>
      </c>
      <c r="BD759" s="36">
        <v>0</v>
      </c>
      <c r="BE759" s="36">
        <v>0</v>
      </c>
      <c r="BF759" s="36">
        <v>0</v>
      </c>
      <c r="BG759" s="36">
        <v>0</v>
      </c>
      <c r="BH759" s="36">
        <v>0</v>
      </c>
      <c r="BI759" s="36">
        <v>0</v>
      </c>
      <c r="BJ759" s="36">
        <v>0</v>
      </c>
      <c r="BK759" s="36">
        <v>0</v>
      </c>
      <c r="BL759" s="36">
        <v>0</v>
      </c>
      <c r="BM759" s="36">
        <v>0</v>
      </c>
      <c r="BN759" s="36">
        <v>0</v>
      </c>
      <c r="BO759" s="36">
        <v>0</v>
      </c>
      <c r="BP759" s="36">
        <v>0</v>
      </c>
      <c r="BQ759" s="36">
        <v>0</v>
      </c>
      <c r="BR759" s="36">
        <v>0</v>
      </c>
      <c r="BS759" s="36">
        <v>0</v>
      </c>
      <c r="BT759" s="36">
        <v>0</v>
      </c>
      <c r="BU759" s="36">
        <v>0</v>
      </c>
      <c r="BV759" s="36">
        <v>0</v>
      </c>
      <c r="BW759" s="36">
        <v>0</v>
      </c>
      <c r="BX759" s="36">
        <v>0</v>
      </c>
      <c r="BY759" s="36">
        <v>0</v>
      </c>
      <c r="BZ759" s="36">
        <v>256627</v>
      </c>
      <c r="CA759" s="36">
        <v>7749</v>
      </c>
      <c r="CB759" s="36">
        <v>0</v>
      </c>
      <c r="CC759" s="36">
        <v>0</v>
      </c>
      <c r="CD759" s="36">
        <v>2431207</v>
      </c>
      <c r="CE759" s="36">
        <v>2893137</v>
      </c>
      <c r="CF759" s="36">
        <v>0</v>
      </c>
      <c r="CG759" s="36">
        <v>461930</v>
      </c>
      <c r="CH759" s="36">
        <v>0</v>
      </c>
      <c r="CI759" s="36">
        <v>0</v>
      </c>
      <c r="CJ759" s="36">
        <v>0</v>
      </c>
      <c r="CK759" s="36">
        <v>0</v>
      </c>
      <c r="CL759" s="36">
        <v>461930</v>
      </c>
      <c r="CM759" s="36">
        <v>-2893137</v>
      </c>
      <c r="CN759" s="36">
        <v>0</v>
      </c>
      <c r="CO759" s="36">
        <v>0</v>
      </c>
      <c r="CP759" s="36">
        <v>0</v>
      </c>
      <c r="CQ759" s="36">
        <v>0</v>
      </c>
      <c r="CR759" s="36">
        <v>0</v>
      </c>
      <c r="CS759" s="36">
        <v>0</v>
      </c>
      <c r="CT759" s="36">
        <v>0</v>
      </c>
      <c r="CU759" s="36">
        <v>0</v>
      </c>
      <c r="CV759" s="36">
        <v>0</v>
      </c>
      <c r="CW759" s="36">
        <v>0</v>
      </c>
      <c r="CX759" s="36">
        <v>0</v>
      </c>
      <c r="CY759" s="36">
        <v>0</v>
      </c>
      <c r="CZ759" s="36">
        <v>0</v>
      </c>
      <c r="DA759" s="36">
        <v>0</v>
      </c>
      <c r="DB759" s="36">
        <v>0</v>
      </c>
      <c r="DC759" s="36">
        <v>0</v>
      </c>
      <c r="DD759" s="36">
        <v>0</v>
      </c>
      <c r="DE759" s="36">
        <v>-2893137</v>
      </c>
      <c r="DF759" s="36">
        <v>0</v>
      </c>
      <c r="DG759" s="36">
        <v>0</v>
      </c>
      <c r="DH759" s="36">
        <v>0</v>
      </c>
      <c r="DI759" s="36">
        <v>0</v>
      </c>
      <c r="DJ759" s="36">
        <v>0</v>
      </c>
      <c r="DK759" s="36">
        <v>0</v>
      </c>
      <c r="DL759" s="36">
        <v>0</v>
      </c>
      <c r="DM759" s="36">
        <v>0</v>
      </c>
      <c r="DN759" s="36">
        <v>0</v>
      </c>
      <c r="DO759" s="36">
        <v>0</v>
      </c>
      <c r="DP759" s="36">
        <v>0</v>
      </c>
      <c r="DQ759" s="36">
        <v>0</v>
      </c>
      <c r="DR759" s="36">
        <v>0</v>
      </c>
      <c r="DS759" s="36">
        <v>0</v>
      </c>
      <c r="DT759" s="36">
        <v>0</v>
      </c>
      <c r="DU759" s="36">
        <v>0</v>
      </c>
      <c r="DV759" s="36">
        <v>0</v>
      </c>
      <c r="DW759" s="36">
        <v>0</v>
      </c>
      <c r="DX759" s="36">
        <v>0</v>
      </c>
      <c r="DY759" s="36">
        <v>0</v>
      </c>
      <c r="DZ759" s="36">
        <v>0</v>
      </c>
      <c r="EA759" s="36">
        <v>0</v>
      </c>
      <c r="EB759" s="36">
        <v>0</v>
      </c>
      <c r="EC759" s="36">
        <v>0</v>
      </c>
      <c r="ED759" s="36">
        <v>0</v>
      </c>
      <c r="EE759" s="36">
        <v>0</v>
      </c>
      <c r="EF759" s="36">
        <v>0</v>
      </c>
      <c r="EG759" s="36">
        <v>0</v>
      </c>
      <c r="EH759" s="36">
        <v>0</v>
      </c>
      <c r="EI759" s="36">
        <v>0</v>
      </c>
      <c r="EJ759" s="36">
        <v>0</v>
      </c>
      <c r="EK759" s="36">
        <v>0</v>
      </c>
      <c r="EL759" s="36">
        <v>0</v>
      </c>
      <c r="EM759" s="36">
        <v>0</v>
      </c>
      <c r="EN759" s="36">
        <v>0</v>
      </c>
      <c r="EO759" s="36">
        <v>0</v>
      </c>
      <c r="EP759" s="36">
        <v>0</v>
      </c>
      <c r="EQ759" s="36">
        <v>0</v>
      </c>
      <c r="ER759" s="36">
        <v>0</v>
      </c>
      <c r="ES759" s="36">
        <v>0</v>
      </c>
      <c r="ET759" s="36">
        <v>0</v>
      </c>
      <c r="EU759" s="36">
        <v>0</v>
      </c>
      <c r="EV759" s="36">
        <v>0</v>
      </c>
      <c r="EW759" s="36">
        <v>0</v>
      </c>
      <c r="EX759" s="36">
        <v>0</v>
      </c>
      <c r="EY759" s="36">
        <v>0</v>
      </c>
      <c r="EZ759" s="36">
        <v>0</v>
      </c>
      <c r="FA759" s="36">
        <v>0</v>
      </c>
      <c r="FB759" s="36">
        <v>0</v>
      </c>
      <c r="FC759" s="36">
        <v>0</v>
      </c>
      <c r="FD759" s="36">
        <v>0</v>
      </c>
      <c r="FE759" s="36">
        <v>0</v>
      </c>
      <c r="FF759" s="36">
        <v>0</v>
      </c>
      <c r="FG759" s="36">
        <v>0</v>
      </c>
      <c r="FH759" s="36">
        <v>0</v>
      </c>
      <c r="FI759" s="36">
        <v>0</v>
      </c>
      <c r="FJ759" s="36">
        <v>0</v>
      </c>
      <c r="FK759" s="36">
        <v>0</v>
      </c>
      <c r="FL759" s="36">
        <v>0</v>
      </c>
      <c r="FM759" s="36">
        <v>0</v>
      </c>
      <c r="FN759" s="36">
        <v>0</v>
      </c>
      <c r="FO759" s="36">
        <v>0</v>
      </c>
      <c r="FP759" s="36">
        <v>0</v>
      </c>
      <c r="FQ759" s="36">
        <v>461930</v>
      </c>
      <c r="FR759" s="36">
        <v>-1</v>
      </c>
      <c r="FS759" s="37"/>
      <c r="FT759" s="39">
        <f t="shared" si="371"/>
        <v>99279</v>
      </c>
      <c r="FU759" s="39">
        <f t="shared" si="372"/>
        <v>1041</v>
      </c>
      <c r="FV759" s="39">
        <f t="shared" si="373"/>
        <v>0</v>
      </c>
      <c r="FW759" s="39">
        <f t="shared" si="374"/>
        <v>1807347</v>
      </c>
      <c r="FX759" s="39">
        <f t="shared" si="375"/>
        <v>0</v>
      </c>
      <c r="FY759" s="39">
        <f t="shared" si="376"/>
        <v>21119</v>
      </c>
      <c r="FZ759" s="39">
        <f t="shared" si="377"/>
        <v>0</v>
      </c>
      <c r="GA759" s="39">
        <f t="shared" si="378"/>
        <v>26978</v>
      </c>
      <c r="GB759" s="39">
        <f t="shared" si="379"/>
        <v>253279</v>
      </c>
      <c r="GC759" s="39">
        <f t="shared" si="380"/>
        <v>0</v>
      </c>
      <c r="GD759" s="39">
        <f t="shared" si="381"/>
        <v>0</v>
      </c>
      <c r="GE759" s="39">
        <f t="shared" si="382"/>
        <v>0</v>
      </c>
      <c r="GF759" s="39">
        <f t="shared" si="369"/>
        <v>0</v>
      </c>
      <c r="GG759" s="39"/>
      <c r="GH759" s="39">
        <f t="shared" si="383"/>
        <v>0</v>
      </c>
      <c r="GI759" s="39">
        <f t="shared" si="384"/>
        <v>0</v>
      </c>
      <c r="GJ759" s="39">
        <f t="shared" si="370"/>
        <v>2209043</v>
      </c>
      <c r="GK759" s="39"/>
      <c r="GL759" s="39">
        <f t="shared" si="385"/>
        <v>0</v>
      </c>
      <c r="GM759" s="39"/>
      <c r="GN759" s="39">
        <f t="shared" si="368"/>
        <v>0</v>
      </c>
      <c r="GO759" s="40">
        <f t="shared" si="386"/>
        <v>419718</v>
      </c>
      <c r="GP759" s="40">
        <f t="shared" si="387"/>
        <v>2628761</v>
      </c>
      <c r="GQ759" s="40">
        <f t="shared" si="388"/>
        <v>2628761</v>
      </c>
      <c r="GR759" s="39" t="str">
        <f>IFERROR(VLOOKUP(CONCATENATE(C759,R759,S759),'Clientes Afectados'!$L$4:$M$249,2,0),"NO")</f>
        <v>NO</v>
      </c>
      <c r="GS759" s="64">
        <f t="shared" si="367"/>
        <v>29</v>
      </c>
      <c r="GT759" s="39" t="e">
        <f>+IF(GS759&gt;#REF!,"SI","NO")</f>
        <v>#REF!</v>
      </c>
    </row>
    <row r="760" spans="1:202" x14ac:dyDescent="0.25">
      <c r="A760" s="35">
        <v>42491</v>
      </c>
      <c r="B760" s="36">
        <v>1594986</v>
      </c>
      <c r="C760" s="36">
        <v>1386062</v>
      </c>
      <c r="D760" s="36">
        <v>1386062</v>
      </c>
      <c r="E760" s="37" t="s">
        <v>351</v>
      </c>
      <c r="F760" s="37" t="s">
        <v>229</v>
      </c>
      <c r="G760" s="37" t="s">
        <v>334</v>
      </c>
      <c r="H760" s="85" t="s">
        <v>231</v>
      </c>
      <c r="I760" s="37" t="s">
        <v>232</v>
      </c>
      <c r="J760" s="37" t="s">
        <v>233</v>
      </c>
      <c r="K760" s="37" t="s">
        <v>234</v>
      </c>
      <c r="L760" s="37" t="s">
        <v>235</v>
      </c>
      <c r="M760" s="37" t="s">
        <v>245</v>
      </c>
      <c r="N760" s="37" t="s">
        <v>246</v>
      </c>
      <c r="O760" s="37" t="s">
        <v>246</v>
      </c>
      <c r="P760" s="37" t="s">
        <v>239</v>
      </c>
      <c r="Q760" s="37" t="s">
        <v>240</v>
      </c>
      <c r="R760" s="38">
        <v>42466</v>
      </c>
      <c r="S760" s="38">
        <v>42495</v>
      </c>
      <c r="T760" s="38">
        <v>42496</v>
      </c>
      <c r="U760" s="36">
        <v>175624868</v>
      </c>
      <c r="V760" s="36">
        <v>93371</v>
      </c>
      <c r="W760" s="36">
        <v>0</v>
      </c>
      <c r="X760" s="36">
        <v>24147</v>
      </c>
      <c r="Y760" s="36">
        <v>0</v>
      </c>
      <c r="Z760" s="36">
        <v>0</v>
      </c>
      <c r="AA760" s="36">
        <v>0</v>
      </c>
      <c r="AB760" s="36">
        <v>0</v>
      </c>
      <c r="AC760" s="36">
        <v>0</v>
      </c>
      <c r="AD760" s="36">
        <v>198</v>
      </c>
      <c r="AE760" s="36">
        <v>359</v>
      </c>
      <c r="AF760" s="36">
        <v>183</v>
      </c>
      <c r="AG760" s="36">
        <v>183</v>
      </c>
      <c r="AH760" s="36">
        <v>0</v>
      </c>
      <c r="AI760" s="36">
        <v>1239</v>
      </c>
      <c r="AJ760" s="36">
        <v>0</v>
      </c>
      <c r="AK760" s="36">
        <v>6941479</v>
      </c>
      <c r="AL760" s="36">
        <v>0</v>
      </c>
      <c r="AM760" s="36">
        <v>0</v>
      </c>
      <c r="AN760" s="36">
        <v>0</v>
      </c>
      <c r="AO760" s="36">
        <v>0</v>
      </c>
      <c r="AP760" s="36">
        <v>0</v>
      </c>
      <c r="AQ760" s="36">
        <v>0</v>
      </c>
      <c r="AR760" s="36">
        <v>0</v>
      </c>
      <c r="AS760" s="36">
        <v>0</v>
      </c>
      <c r="AT760" s="36">
        <v>81112</v>
      </c>
      <c r="AU760" s="36">
        <v>0</v>
      </c>
      <c r="AV760" s="36">
        <v>0</v>
      </c>
      <c r="AW760" s="36">
        <v>0</v>
      </c>
      <c r="AX760" s="36">
        <v>0</v>
      </c>
      <c r="AY760" s="36">
        <v>221643</v>
      </c>
      <c r="AZ760" s="36">
        <v>1060704</v>
      </c>
      <c r="BA760" s="36">
        <v>0</v>
      </c>
      <c r="BB760" s="36">
        <v>0</v>
      </c>
      <c r="BC760" s="36">
        <v>0</v>
      </c>
      <c r="BD760" s="36">
        <v>0</v>
      </c>
      <c r="BE760" s="36">
        <v>0</v>
      </c>
      <c r="BF760" s="36">
        <v>0</v>
      </c>
      <c r="BG760" s="36">
        <v>0</v>
      </c>
      <c r="BH760" s="36">
        <v>0</v>
      </c>
      <c r="BI760" s="36">
        <v>0</v>
      </c>
      <c r="BJ760" s="36">
        <v>0</v>
      </c>
      <c r="BK760" s="36">
        <v>0</v>
      </c>
      <c r="BL760" s="36">
        <v>0</v>
      </c>
      <c r="BM760" s="36">
        <v>0</v>
      </c>
      <c r="BN760" s="36">
        <v>0</v>
      </c>
      <c r="BO760" s="36">
        <v>0</v>
      </c>
      <c r="BP760" s="36">
        <v>0</v>
      </c>
      <c r="BQ760" s="36">
        <v>0</v>
      </c>
      <c r="BR760" s="36">
        <v>0</v>
      </c>
      <c r="BS760" s="36">
        <v>0</v>
      </c>
      <c r="BT760" s="36">
        <v>0</v>
      </c>
      <c r="BU760" s="36">
        <v>0</v>
      </c>
      <c r="BV760" s="36">
        <v>0</v>
      </c>
      <c r="BW760" s="36">
        <v>0</v>
      </c>
      <c r="BX760" s="36">
        <v>0</v>
      </c>
      <c r="BY760" s="36">
        <v>0</v>
      </c>
      <c r="BZ760" s="36">
        <v>702286</v>
      </c>
      <c r="CA760" s="36">
        <v>21710</v>
      </c>
      <c r="CB760" s="36">
        <v>0</v>
      </c>
      <c r="CC760" s="36">
        <v>0</v>
      </c>
      <c r="CD760" s="36">
        <v>7588381</v>
      </c>
      <c r="CE760" s="36">
        <v>9030174</v>
      </c>
      <c r="CF760" s="36">
        <v>0</v>
      </c>
      <c r="CG760" s="36">
        <v>1441792</v>
      </c>
      <c r="CH760" s="36">
        <v>0</v>
      </c>
      <c r="CI760" s="36">
        <v>0</v>
      </c>
      <c r="CJ760" s="36">
        <v>0</v>
      </c>
      <c r="CK760" s="36">
        <v>0</v>
      </c>
      <c r="CL760" s="36">
        <v>1441792</v>
      </c>
      <c r="CM760" s="36">
        <v>-9030174</v>
      </c>
      <c r="CN760" s="36">
        <v>0</v>
      </c>
      <c r="CO760" s="36">
        <v>0</v>
      </c>
      <c r="CP760" s="36">
        <v>0</v>
      </c>
      <c r="CQ760" s="36">
        <v>0</v>
      </c>
      <c r="CR760" s="36">
        <v>0</v>
      </c>
      <c r="CS760" s="36">
        <v>0</v>
      </c>
      <c r="CT760" s="36">
        <v>0</v>
      </c>
      <c r="CU760" s="36">
        <v>0</v>
      </c>
      <c r="CV760" s="36">
        <v>0</v>
      </c>
      <c r="CW760" s="36">
        <v>0</v>
      </c>
      <c r="CX760" s="36">
        <v>0</v>
      </c>
      <c r="CY760" s="36">
        <v>0</v>
      </c>
      <c r="CZ760" s="36">
        <v>0</v>
      </c>
      <c r="DA760" s="36">
        <v>0</v>
      </c>
      <c r="DB760" s="36">
        <v>0</v>
      </c>
      <c r="DC760" s="36">
        <v>0</v>
      </c>
      <c r="DD760" s="36">
        <v>0</v>
      </c>
      <c r="DE760" s="36">
        <v>-9030174</v>
      </c>
      <c r="DF760" s="36">
        <v>0</v>
      </c>
      <c r="DG760" s="36">
        <v>0</v>
      </c>
      <c r="DH760" s="36">
        <v>0</v>
      </c>
      <c r="DI760" s="36">
        <v>0</v>
      </c>
      <c r="DJ760" s="36">
        <v>0</v>
      </c>
      <c r="DK760" s="36">
        <v>0</v>
      </c>
      <c r="DL760" s="36">
        <v>0</v>
      </c>
      <c r="DM760" s="36">
        <v>0</v>
      </c>
      <c r="DN760" s="36">
        <v>0</v>
      </c>
      <c r="DO760" s="36">
        <v>0</v>
      </c>
      <c r="DP760" s="36">
        <v>0</v>
      </c>
      <c r="DQ760" s="36">
        <v>0</v>
      </c>
      <c r="DR760" s="36">
        <v>0</v>
      </c>
      <c r="DS760" s="36">
        <v>0</v>
      </c>
      <c r="DT760" s="36">
        <v>0</v>
      </c>
      <c r="DU760" s="36">
        <v>0</v>
      </c>
      <c r="DV760" s="36">
        <v>0</v>
      </c>
      <c r="DW760" s="36">
        <v>0</v>
      </c>
      <c r="DX760" s="36">
        <v>0</v>
      </c>
      <c r="DY760" s="36">
        <v>0</v>
      </c>
      <c r="DZ760" s="36">
        <v>0</v>
      </c>
      <c r="EA760" s="36">
        <v>0</v>
      </c>
      <c r="EB760" s="36">
        <v>0</v>
      </c>
      <c r="EC760" s="36">
        <v>0</v>
      </c>
      <c r="ED760" s="36">
        <v>0</v>
      </c>
      <c r="EE760" s="36">
        <v>0</v>
      </c>
      <c r="EF760" s="36">
        <v>0</v>
      </c>
      <c r="EG760" s="36">
        <v>0</v>
      </c>
      <c r="EH760" s="36">
        <v>0</v>
      </c>
      <c r="EI760" s="36">
        <v>0</v>
      </c>
      <c r="EJ760" s="36">
        <v>0</v>
      </c>
      <c r="EK760" s="36">
        <v>0</v>
      </c>
      <c r="EL760" s="36">
        <v>0</v>
      </c>
      <c r="EM760" s="36">
        <v>0</v>
      </c>
      <c r="EN760" s="36">
        <v>0</v>
      </c>
      <c r="EO760" s="36">
        <v>0</v>
      </c>
      <c r="EP760" s="36">
        <v>0</v>
      </c>
      <c r="EQ760" s="36">
        <v>0</v>
      </c>
      <c r="ER760" s="36">
        <v>0</v>
      </c>
      <c r="ES760" s="36">
        <v>0</v>
      </c>
      <c r="ET760" s="36">
        <v>0</v>
      </c>
      <c r="EU760" s="36">
        <v>0</v>
      </c>
      <c r="EV760" s="36">
        <v>0</v>
      </c>
      <c r="EW760" s="36">
        <v>0</v>
      </c>
      <c r="EX760" s="36">
        <v>0</v>
      </c>
      <c r="EY760" s="36">
        <v>0</v>
      </c>
      <c r="EZ760" s="36">
        <v>0</v>
      </c>
      <c r="FA760" s="36">
        <v>0</v>
      </c>
      <c r="FB760" s="36">
        <v>0</v>
      </c>
      <c r="FC760" s="36">
        <v>0</v>
      </c>
      <c r="FD760" s="36">
        <v>0</v>
      </c>
      <c r="FE760" s="36">
        <v>0</v>
      </c>
      <c r="FF760" s="36">
        <v>0</v>
      </c>
      <c r="FG760" s="36">
        <v>0</v>
      </c>
      <c r="FH760" s="36">
        <v>0</v>
      </c>
      <c r="FI760" s="36">
        <v>0</v>
      </c>
      <c r="FJ760" s="36">
        <v>0</v>
      </c>
      <c r="FK760" s="36">
        <v>0</v>
      </c>
      <c r="FL760" s="36">
        <v>0</v>
      </c>
      <c r="FM760" s="36">
        <v>0</v>
      </c>
      <c r="FN760" s="36">
        <v>0</v>
      </c>
      <c r="FO760" s="36">
        <v>0</v>
      </c>
      <c r="FP760" s="36">
        <v>0</v>
      </c>
      <c r="FQ760" s="36">
        <v>1441792</v>
      </c>
      <c r="FR760" s="36">
        <v>-1</v>
      </c>
      <c r="FS760" s="37"/>
      <c r="FT760" s="39">
        <f t="shared" si="371"/>
        <v>0</v>
      </c>
      <c r="FU760" s="39">
        <f t="shared" si="372"/>
        <v>1041</v>
      </c>
      <c r="FV760" s="39">
        <f t="shared" si="373"/>
        <v>0</v>
      </c>
      <c r="FW760" s="39">
        <f t="shared" si="374"/>
        <v>5833176</v>
      </c>
      <c r="FX760" s="39">
        <f t="shared" si="375"/>
        <v>0</v>
      </c>
      <c r="FY760" s="39">
        <f t="shared" si="376"/>
        <v>68161</v>
      </c>
      <c r="FZ760" s="39">
        <f t="shared" si="377"/>
        <v>0</v>
      </c>
      <c r="GA760" s="39">
        <f t="shared" si="378"/>
        <v>186255</v>
      </c>
      <c r="GB760" s="39">
        <f t="shared" si="379"/>
        <v>891348</v>
      </c>
      <c r="GC760" s="39">
        <f t="shared" si="380"/>
        <v>0</v>
      </c>
      <c r="GD760" s="39">
        <f t="shared" si="381"/>
        <v>0</v>
      </c>
      <c r="GE760" s="39">
        <f t="shared" si="382"/>
        <v>0</v>
      </c>
      <c r="GF760" s="39">
        <f t="shared" si="369"/>
        <v>0</v>
      </c>
      <c r="GG760" s="39"/>
      <c r="GH760" s="39">
        <f t="shared" si="383"/>
        <v>0</v>
      </c>
      <c r="GI760" s="39">
        <f t="shared" si="384"/>
        <v>0</v>
      </c>
      <c r="GJ760" s="39">
        <f t="shared" si="370"/>
        <v>6979981</v>
      </c>
      <c r="GK760" s="39"/>
      <c r="GL760" s="39">
        <f t="shared" si="385"/>
        <v>0</v>
      </c>
      <c r="GM760" s="39"/>
      <c r="GN760" s="39">
        <f t="shared" si="368"/>
        <v>0</v>
      </c>
      <c r="GO760" s="40">
        <f t="shared" si="386"/>
        <v>1326196</v>
      </c>
      <c r="GP760" s="40">
        <f t="shared" si="387"/>
        <v>8306177</v>
      </c>
      <c r="GQ760" s="40">
        <f t="shared" si="388"/>
        <v>8306177</v>
      </c>
      <c r="GR760" s="39" t="str">
        <f>IFERROR(VLOOKUP(CONCATENATE(C760,R760,S760),'Clientes Afectados'!$L$4:$M$249,2,0),"NO")</f>
        <v>NO</v>
      </c>
      <c r="GS760" s="64">
        <f t="shared" si="367"/>
        <v>29</v>
      </c>
      <c r="GT760" s="39" t="e">
        <f>+IF(GS760&gt;#REF!,"SI","NO")</f>
        <v>#REF!</v>
      </c>
    </row>
    <row r="761" spans="1:202" x14ac:dyDescent="0.25">
      <c r="A761" s="35">
        <v>42491</v>
      </c>
      <c r="B761" s="36">
        <v>1594986</v>
      </c>
      <c r="C761" s="36">
        <v>1459358</v>
      </c>
      <c r="D761" s="36">
        <v>1459358</v>
      </c>
      <c r="E761" s="37" t="s">
        <v>275</v>
      </c>
      <c r="F761" s="37" t="s">
        <v>229</v>
      </c>
      <c r="G761" s="37" t="s">
        <v>276</v>
      </c>
      <c r="H761" s="85" t="s">
        <v>231</v>
      </c>
      <c r="I761" s="37" t="s">
        <v>375</v>
      </c>
      <c r="J761" s="37" t="s">
        <v>233</v>
      </c>
      <c r="K761" s="37" t="s">
        <v>234</v>
      </c>
      <c r="L761" s="37" t="s">
        <v>235</v>
      </c>
      <c r="M761" s="37" t="s">
        <v>252</v>
      </c>
      <c r="N761" s="37" t="s">
        <v>253</v>
      </c>
      <c r="O761" s="37" t="s">
        <v>253</v>
      </c>
      <c r="P761" s="37" t="s">
        <v>239</v>
      </c>
      <c r="Q761" s="37" t="s">
        <v>240</v>
      </c>
      <c r="R761" s="38">
        <v>42466</v>
      </c>
      <c r="S761" s="38">
        <v>42495</v>
      </c>
      <c r="T761" s="38">
        <v>42496</v>
      </c>
      <c r="U761" s="36">
        <v>175624868</v>
      </c>
      <c r="V761" s="36">
        <v>23458</v>
      </c>
      <c r="W761" s="36">
        <v>0</v>
      </c>
      <c r="X761" s="36">
        <v>6124</v>
      </c>
      <c r="Y761" s="36">
        <v>0</v>
      </c>
      <c r="Z761" s="36">
        <v>0</v>
      </c>
      <c r="AA761" s="36">
        <v>0</v>
      </c>
      <c r="AB761" s="36">
        <v>0</v>
      </c>
      <c r="AC761" s="36">
        <v>0</v>
      </c>
      <c r="AD761" s="36">
        <v>127</v>
      </c>
      <c r="AE761" s="36">
        <v>110</v>
      </c>
      <c r="AF761" s="36">
        <v>88</v>
      </c>
      <c r="AG761" s="36">
        <v>88</v>
      </c>
      <c r="AH761" s="36">
        <v>0</v>
      </c>
      <c r="AI761" s="36">
        <v>1239</v>
      </c>
      <c r="AJ761" s="36">
        <v>0</v>
      </c>
      <c r="AK761" s="36">
        <v>1743938</v>
      </c>
      <c r="AL761" s="36">
        <v>0</v>
      </c>
      <c r="AM761" s="36">
        <v>0</v>
      </c>
      <c r="AN761" s="36">
        <v>0</v>
      </c>
      <c r="AO761" s="36">
        <v>0</v>
      </c>
      <c r="AP761" s="36">
        <v>0</v>
      </c>
      <c r="AQ761" s="36">
        <v>0</v>
      </c>
      <c r="AR761" s="36">
        <v>0</v>
      </c>
      <c r="AS761" s="36">
        <v>0</v>
      </c>
      <c r="AT761" s="36">
        <v>20378</v>
      </c>
      <c r="AU761" s="36">
        <v>0</v>
      </c>
      <c r="AV761" s="36">
        <v>0</v>
      </c>
      <c r="AW761" s="36">
        <v>0</v>
      </c>
      <c r="AX761" s="36">
        <v>0</v>
      </c>
      <c r="AY761" s="36">
        <v>67913</v>
      </c>
      <c r="AZ761" s="36">
        <v>510065</v>
      </c>
      <c r="BA761" s="36">
        <v>0</v>
      </c>
      <c r="BB761" s="36">
        <v>0</v>
      </c>
      <c r="BC761" s="36">
        <v>0</v>
      </c>
      <c r="BD761" s="36">
        <v>0</v>
      </c>
      <c r="BE761" s="36">
        <v>0</v>
      </c>
      <c r="BF761" s="36">
        <v>0</v>
      </c>
      <c r="BG761" s="36">
        <v>0</v>
      </c>
      <c r="BH761" s="36">
        <v>0</v>
      </c>
      <c r="BI761" s="36">
        <v>0</v>
      </c>
      <c r="BJ761" s="36">
        <v>0</v>
      </c>
      <c r="BK761" s="36">
        <v>0</v>
      </c>
      <c r="BL761" s="36">
        <v>0</v>
      </c>
      <c r="BM761" s="36">
        <v>0</v>
      </c>
      <c r="BN761" s="36">
        <v>0</v>
      </c>
      <c r="BO761" s="36">
        <v>0</v>
      </c>
      <c r="BP761" s="36">
        <v>0</v>
      </c>
      <c r="BQ761" s="36">
        <v>0</v>
      </c>
      <c r="BR761" s="36">
        <v>0</v>
      </c>
      <c r="BS761" s="36">
        <v>0</v>
      </c>
      <c r="BT761" s="36">
        <v>0</v>
      </c>
      <c r="BU761" s="36">
        <v>0</v>
      </c>
      <c r="BV761" s="36">
        <v>0</v>
      </c>
      <c r="BW761" s="36">
        <v>0</v>
      </c>
      <c r="BX761" s="36">
        <v>0</v>
      </c>
      <c r="BY761" s="36">
        <v>0</v>
      </c>
      <c r="BZ761" s="36">
        <v>353471</v>
      </c>
      <c r="CA761" s="36">
        <v>10070</v>
      </c>
      <c r="CB761" s="36">
        <v>0</v>
      </c>
      <c r="CC761" s="36">
        <v>0</v>
      </c>
      <c r="CD761" s="36">
        <v>2274851</v>
      </c>
      <c r="CE761" s="36">
        <v>2707073</v>
      </c>
      <c r="CF761" s="36">
        <v>0</v>
      </c>
      <c r="CG761" s="36">
        <v>432222</v>
      </c>
      <c r="CH761" s="36">
        <v>0</v>
      </c>
      <c r="CI761" s="36">
        <v>0</v>
      </c>
      <c r="CJ761" s="36">
        <v>0</v>
      </c>
      <c r="CK761" s="36">
        <v>0</v>
      </c>
      <c r="CL761" s="36">
        <v>432222</v>
      </c>
      <c r="CM761" s="36">
        <v>-2707073</v>
      </c>
      <c r="CN761" s="36">
        <v>0</v>
      </c>
      <c r="CO761" s="36">
        <v>0</v>
      </c>
      <c r="CP761" s="36">
        <v>0</v>
      </c>
      <c r="CQ761" s="36">
        <v>0</v>
      </c>
      <c r="CR761" s="36">
        <v>0</v>
      </c>
      <c r="CS761" s="36">
        <v>0</v>
      </c>
      <c r="CT761" s="36">
        <v>0</v>
      </c>
      <c r="CU761" s="36">
        <v>0</v>
      </c>
      <c r="CV761" s="36">
        <v>0</v>
      </c>
      <c r="CW761" s="36">
        <v>0</v>
      </c>
      <c r="CX761" s="36">
        <v>0</v>
      </c>
      <c r="CY761" s="36">
        <v>0</v>
      </c>
      <c r="CZ761" s="36">
        <v>0</v>
      </c>
      <c r="DA761" s="36">
        <v>0</v>
      </c>
      <c r="DB761" s="36">
        <v>0</v>
      </c>
      <c r="DC761" s="36">
        <v>0</v>
      </c>
      <c r="DD761" s="36">
        <v>0</v>
      </c>
      <c r="DE761" s="36">
        <v>-2707073</v>
      </c>
      <c r="DF761" s="36">
        <v>0</v>
      </c>
      <c r="DG761" s="36">
        <v>0</v>
      </c>
      <c r="DH761" s="36">
        <v>0</v>
      </c>
      <c r="DI761" s="36">
        <v>0</v>
      </c>
      <c r="DJ761" s="36">
        <v>0</v>
      </c>
      <c r="DK761" s="36">
        <v>0</v>
      </c>
      <c r="DL761" s="36">
        <v>0</v>
      </c>
      <c r="DM761" s="36">
        <v>0</v>
      </c>
      <c r="DN761" s="36">
        <v>0</v>
      </c>
      <c r="DO761" s="36">
        <v>0</v>
      </c>
      <c r="DP761" s="36">
        <v>0</v>
      </c>
      <c r="DQ761" s="36">
        <v>0</v>
      </c>
      <c r="DR761" s="36">
        <v>0</v>
      </c>
      <c r="DS761" s="36">
        <v>0</v>
      </c>
      <c r="DT761" s="36">
        <v>0</v>
      </c>
      <c r="DU761" s="36">
        <v>0</v>
      </c>
      <c r="DV761" s="36">
        <v>0</v>
      </c>
      <c r="DW761" s="36">
        <v>0</v>
      </c>
      <c r="DX761" s="36">
        <v>0</v>
      </c>
      <c r="DY761" s="36">
        <v>0</v>
      </c>
      <c r="DZ761" s="36">
        <v>0</v>
      </c>
      <c r="EA761" s="36">
        <v>0</v>
      </c>
      <c r="EB761" s="36">
        <v>0</v>
      </c>
      <c r="EC761" s="36">
        <v>0</v>
      </c>
      <c r="ED761" s="36">
        <v>0</v>
      </c>
      <c r="EE761" s="36">
        <v>0</v>
      </c>
      <c r="EF761" s="36">
        <v>0</v>
      </c>
      <c r="EG761" s="36">
        <v>0</v>
      </c>
      <c r="EH761" s="36">
        <v>0</v>
      </c>
      <c r="EI761" s="36">
        <v>0</v>
      </c>
      <c r="EJ761" s="36">
        <v>0</v>
      </c>
      <c r="EK761" s="36">
        <v>0</v>
      </c>
      <c r="EL761" s="36">
        <v>0</v>
      </c>
      <c r="EM761" s="36">
        <v>0</v>
      </c>
      <c r="EN761" s="36">
        <v>0</v>
      </c>
      <c r="EO761" s="36">
        <v>0</v>
      </c>
      <c r="EP761" s="36">
        <v>0</v>
      </c>
      <c r="EQ761" s="36">
        <v>0</v>
      </c>
      <c r="ER761" s="36">
        <v>0</v>
      </c>
      <c r="ES761" s="36">
        <v>0</v>
      </c>
      <c r="ET761" s="36">
        <v>0</v>
      </c>
      <c r="EU761" s="36">
        <v>0</v>
      </c>
      <c r="EV761" s="36">
        <v>0</v>
      </c>
      <c r="EW761" s="36">
        <v>0</v>
      </c>
      <c r="EX761" s="36">
        <v>0</v>
      </c>
      <c r="EY761" s="36">
        <v>0</v>
      </c>
      <c r="EZ761" s="36">
        <v>0</v>
      </c>
      <c r="FA761" s="36">
        <v>0</v>
      </c>
      <c r="FB761" s="36">
        <v>0</v>
      </c>
      <c r="FC761" s="36">
        <v>0</v>
      </c>
      <c r="FD761" s="36">
        <v>0</v>
      </c>
      <c r="FE761" s="36">
        <v>0</v>
      </c>
      <c r="FF761" s="36">
        <v>0</v>
      </c>
      <c r="FG761" s="36">
        <v>0</v>
      </c>
      <c r="FH761" s="36">
        <v>0</v>
      </c>
      <c r="FI761" s="36">
        <v>0</v>
      </c>
      <c r="FJ761" s="36">
        <v>0</v>
      </c>
      <c r="FK761" s="36">
        <v>0</v>
      </c>
      <c r="FL761" s="36">
        <v>0</v>
      </c>
      <c r="FM761" s="36">
        <v>0</v>
      </c>
      <c r="FN761" s="36">
        <v>0</v>
      </c>
      <c r="FO761" s="36">
        <v>0</v>
      </c>
      <c r="FP761" s="36">
        <v>0</v>
      </c>
      <c r="FQ761" s="36">
        <v>432222</v>
      </c>
      <c r="FR761" s="36">
        <v>0</v>
      </c>
      <c r="FS761" s="37"/>
      <c r="FT761" s="39">
        <f t="shared" si="371"/>
        <v>0</v>
      </c>
      <c r="FU761" s="39">
        <f t="shared" si="372"/>
        <v>1041</v>
      </c>
      <c r="FV761" s="39">
        <f t="shared" si="373"/>
        <v>0</v>
      </c>
      <c r="FW761" s="39">
        <f t="shared" si="374"/>
        <v>1465494</v>
      </c>
      <c r="FX761" s="39">
        <f t="shared" si="375"/>
        <v>0</v>
      </c>
      <c r="FY761" s="39">
        <f t="shared" si="376"/>
        <v>17124</v>
      </c>
      <c r="FZ761" s="39">
        <f t="shared" si="377"/>
        <v>0</v>
      </c>
      <c r="GA761" s="39">
        <f t="shared" si="378"/>
        <v>57070</v>
      </c>
      <c r="GB761" s="39">
        <f t="shared" si="379"/>
        <v>428626</v>
      </c>
      <c r="GC761" s="39">
        <f t="shared" si="380"/>
        <v>0</v>
      </c>
      <c r="GD761" s="39">
        <f t="shared" si="381"/>
        <v>0</v>
      </c>
      <c r="GE761" s="39">
        <f t="shared" si="382"/>
        <v>0</v>
      </c>
      <c r="GF761" s="39">
        <f t="shared" si="369"/>
        <v>0</v>
      </c>
      <c r="GG761" s="39"/>
      <c r="GH761" s="39">
        <f t="shared" si="383"/>
        <v>0</v>
      </c>
      <c r="GI761" s="39">
        <f t="shared" si="384"/>
        <v>0</v>
      </c>
      <c r="GJ761" s="39">
        <f t="shared" si="370"/>
        <v>1969355</v>
      </c>
      <c r="GK761" s="39"/>
      <c r="GL761" s="39">
        <f t="shared" si="385"/>
        <v>0</v>
      </c>
      <c r="GM761" s="39"/>
      <c r="GN761" s="39">
        <f t="shared" si="368"/>
        <v>0</v>
      </c>
      <c r="GO761" s="40">
        <f t="shared" si="386"/>
        <v>374177</v>
      </c>
      <c r="GP761" s="40">
        <f t="shared" si="387"/>
        <v>2343532</v>
      </c>
      <c r="GQ761" s="40">
        <f t="shared" si="388"/>
        <v>2343532</v>
      </c>
      <c r="GR761" s="39" t="str">
        <f>IFERROR(VLOOKUP(CONCATENATE(C761,R761,S761),'Clientes Afectados'!$L$4:$M$249,2,0),"NO")</f>
        <v>NO</v>
      </c>
      <c r="GS761" s="64">
        <f t="shared" si="367"/>
        <v>29</v>
      </c>
      <c r="GT761" s="39" t="e">
        <f>+IF(GS761&gt;#REF!,"SI","NO")</f>
        <v>#REF!</v>
      </c>
    </row>
    <row r="762" spans="1:202" x14ac:dyDescent="0.25">
      <c r="A762" s="35">
        <v>42491</v>
      </c>
      <c r="B762" s="36">
        <v>1594986</v>
      </c>
      <c r="C762" s="36">
        <v>1486848</v>
      </c>
      <c r="D762" s="36">
        <v>1486848</v>
      </c>
      <c r="E762" s="37" t="s">
        <v>352</v>
      </c>
      <c r="F762" s="37" t="s">
        <v>229</v>
      </c>
      <c r="G762" s="37" t="s">
        <v>336</v>
      </c>
      <c r="H762" s="85" t="s">
        <v>231</v>
      </c>
      <c r="I762" s="37" t="s">
        <v>286</v>
      </c>
      <c r="J762" s="37" t="s">
        <v>337</v>
      </c>
      <c r="K762" s="37" t="s">
        <v>234</v>
      </c>
      <c r="L762" s="37" t="s">
        <v>235</v>
      </c>
      <c r="M762" s="37" t="s">
        <v>338</v>
      </c>
      <c r="N762" s="37" t="s">
        <v>339</v>
      </c>
      <c r="O762" s="37" t="s">
        <v>339</v>
      </c>
      <c r="P762" s="37" t="s">
        <v>239</v>
      </c>
      <c r="Q762" s="37" t="s">
        <v>240</v>
      </c>
      <c r="R762" s="38">
        <v>42466</v>
      </c>
      <c r="S762" s="38">
        <v>42495</v>
      </c>
      <c r="T762" s="38">
        <v>42496</v>
      </c>
      <c r="U762" s="36">
        <v>175624868</v>
      </c>
      <c r="V762" s="36">
        <v>141700</v>
      </c>
      <c r="W762" s="36">
        <v>0</v>
      </c>
      <c r="X762" s="36">
        <v>16780</v>
      </c>
      <c r="Y762" s="36">
        <v>0</v>
      </c>
      <c r="Z762" s="36">
        <v>0</v>
      </c>
      <c r="AA762" s="36">
        <v>0</v>
      </c>
      <c r="AB762" s="36">
        <v>0</v>
      </c>
      <c r="AC762" s="36">
        <v>0</v>
      </c>
      <c r="AD762" s="36">
        <v>419</v>
      </c>
      <c r="AE762" s="36">
        <v>556</v>
      </c>
      <c r="AF762" s="36">
        <v>289</v>
      </c>
      <c r="AG762" s="36">
        <v>289</v>
      </c>
      <c r="AH762" s="36">
        <v>0</v>
      </c>
      <c r="AI762" s="36">
        <v>1239</v>
      </c>
      <c r="AJ762" s="36">
        <v>0</v>
      </c>
      <c r="AK762" s="36">
        <v>10534401</v>
      </c>
      <c r="AL762" s="36">
        <v>0</v>
      </c>
      <c r="AM762" s="36">
        <v>0</v>
      </c>
      <c r="AN762" s="36">
        <v>0</v>
      </c>
      <c r="AO762" s="36">
        <v>0</v>
      </c>
      <c r="AP762" s="36">
        <v>0</v>
      </c>
      <c r="AQ762" s="36">
        <v>0</v>
      </c>
      <c r="AR762" s="36">
        <v>0</v>
      </c>
      <c r="AS762" s="36">
        <v>0</v>
      </c>
      <c r="AT762" s="36">
        <v>123095</v>
      </c>
      <c r="AU762" s="36">
        <v>0</v>
      </c>
      <c r="AV762" s="36">
        <v>0</v>
      </c>
      <c r="AW762" s="36">
        <v>0</v>
      </c>
      <c r="AX762" s="36">
        <v>0</v>
      </c>
      <c r="AY762" s="36">
        <v>583557</v>
      </c>
      <c r="AZ762" s="36">
        <v>1817845</v>
      </c>
      <c r="BA762" s="36">
        <v>0</v>
      </c>
      <c r="BB762" s="36">
        <v>0</v>
      </c>
      <c r="BC762" s="36">
        <v>0</v>
      </c>
      <c r="BD762" s="36">
        <v>0</v>
      </c>
      <c r="BE762" s="36">
        <v>0</v>
      </c>
      <c r="BF762" s="36">
        <v>0</v>
      </c>
      <c r="BG762" s="36">
        <v>0</v>
      </c>
      <c r="BH762" s="36">
        <v>0</v>
      </c>
      <c r="BI762" s="36">
        <v>0</v>
      </c>
      <c r="BJ762" s="36">
        <v>0</v>
      </c>
      <c r="BK762" s="36">
        <v>0</v>
      </c>
      <c r="BL762" s="36">
        <v>0</v>
      </c>
      <c r="BM762" s="36">
        <v>0</v>
      </c>
      <c r="BN762" s="36">
        <v>0</v>
      </c>
      <c r="BO762" s="36">
        <v>0</v>
      </c>
      <c r="BP762" s="36">
        <v>0</v>
      </c>
      <c r="BQ762" s="36">
        <v>0</v>
      </c>
      <c r="BR762" s="36">
        <v>0</v>
      </c>
      <c r="BS762" s="36">
        <v>0</v>
      </c>
      <c r="BT762" s="36">
        <v>0</v>
      </c>
      <c r="BU762" s="36">
        <v>0</v>
      </c>
      <c r="BV762" s="36">
        <v>0</v>
      </c>
      <c r="BW762" s="36">
        <v>0</v>
      </c>
      <c r="BX762" s="36">
        <v>0</v>
      </c>
      <c r="BY762" s="36">
        <v>0</v>
      </c>
      <c r="BZ762" s="36">
        <v>1939815</v>
      </c>
      <c r="CA762" s="36">
        <v>60708</v>
      </c>
      <c r="CB762" s="36">
        <v>0</v>
      </c>
      <c r="CC762" s="36">
        <v>0</v>
      </c>
      <c r="CD762" s="36">
        <v>12656017</v>
      </c>
      <c r="CE762" s="36">
        <v>15060660</v>
      </c>
      <c r="CF762" s="36">
        <v>0</v>
      </c>
      <c r="CG762" s="36">
        <v>2404643</v>
      </c>
      <c r="CH762" s="36">
        <v>0</v>
      </c>
      <c r="CI762" s="36">
        <v>0</v>
      </c>
      <c r="CJ762" s="36">
        <v>0</v>
      </c>
      <c r="CK762" s="36">
        <v>0</v>
      </c>
      <c r="CL762" s="36">
        <v>2404643</v>
      </c>
      <c r="CM762" s="36">
        <v>-15060660</v>
      </c>
      <c r="CN762" s="36">
        <v>0</v>
      </c>
      <c r="CO762" s="36">
        <v>0</v>
      </c>
      <c r="CP762" s="36">
        <v>0</v>
      </c>
      <c r="CQ762" s="36">
        <v>0</v>
      </c>
      <c r="CR762" s="36">
        <v>0</v>
      </c>
      <c r="CS762" s="36">
        <v>0</v>
      </c>
      <c r="CT762" s="36">
        <v>0</v>
      </c>
      <c r="CU762" s="36">
        <v>0</v>
      </c>
      <c r="CV762" s="36">
        <v>0</v>
      </c>
      <c r="CW762" s="36">
        <v>0</v>
      </c>
      <c r="CX762" s="36">
        <v>0</v>
      </c>
      <c r="CY762" s="36">
        <v>0</v>
      </c>
      <c r="CZ762" s="36">
        <v>0</v>
      </c>
      <c r="DA762" s="36">
        <v>0</v>
      </c>
      <c r="DB762" s="36">
        <v>0</v>
      </c>
      <c r="DC762" s="36">
        <v>0</v>
      </c>
      <c r="DD762" s="36">
        <v>0</v>
      </c>
      <c r="DE762" s="36">
        <v>-15060660</v>
      </c>
      <c r="DF762" s="36">
        <v>0</v>
      </c>
      <c r="DG762" s="36">
        <v>0</v>
      </c>
      <c r="DH762" s="36">
        <v>0</v>
      </c>
      <c r="DI762" s="36">
        <v>0</v>
      </c>
      <c r="DJ762" s="36">
        <v>0</v>
      </c>
      <c r="DK762" s="36">
        <v>0</v>
      </c>
      <c r="DL762" s="36">
        <v>0</v>
      </c>
      <c r="DM762" s="36">
        <v>0</v>
      </c>
      <c r="DN762" s="36">
        <v>0</v>
      </c>
      <c r="DO762" s="36">
        <v>0</v>
      </c>
      <c r="DP762" s="36">
        <v>0</v>
      </c>
      <c r="DQ762" s="36">
        <v>0</v>
      </c>
      <c r="DR762" s="36">
        <v>0</v>
      </c>
      <c r="DS762" s="36">
        <v>0</v>
      </c>
      <c r="DT762" s="36">
        <v>0</v>
      </c>
      <c r="DU762" s="36">
        <v>0</v>
      </c>
      <c r="DV762" s="36">
        <v>0</v>
      </c>
      <c r="DW762" s="36">
        <v>0</v>
      </c>
      <c r="DX762" s="36">
        <v>0</v>
      </c>
      <c r="DY762" s="36">
        <v>0</v>
      </c>
      <c r="DZ762" s="36">
        <v>0</v>
      </c>
      <c r="EA762" s="36">
        <v>0</v>
      </c>
      <c r="EB762" s="36">
        <v>0</v>
      </c>
      <c r="EC762" s="36">
        <v>0</v>
      </c>
      <c r="ED762" s="36">
        <v>0</v>
      </c>
      <c r="EE762" s="36">
        <v>0</v>
      </c>
      <c r="EF762" s="36">
        <v>0</v>
      </c>
      <c r="EG762" s="36">
        <v>0</v>
      </c>
      <c r="EH762" s="36">
        <v>0</v>
      </c>
      <c r="EI762" s="36">
        <v>0</v>
      </c>
      <c r="EJ762" s="36">
        <v>0</v>
      </c>
      <c r="EK762" s="36">
        <v>0</v>
      </c>
      <c r="EL762" s="36">
        <v>0</v>
      </c>
      <c r="EM762" s="36">
        <v>0</v>
      </c>
      <c r="EN762" s="36">
        <v>0</v>
      </c>
      <c r="EO762" s="36">
        <v>0</v>
      </c>
      <c r="EP762" s="36">
        <v>0</v>
      </c>
      <c r="EQ762" s="36">
        <v>0</v>
      </c>
      <c r="ER762" s="36">
        <v>0</v>
      </c>
      <c r="ES762" s="36">
        <v>0</v>
      </c>
      <c r="ET762" s="36">
        <v>0</v>
      </c>
      <c r="EU762" s="36">
        <v>0</v>
      </c>
      <c r="EV762" s="36">
        <v>0</v>
      </c>
      <c r="EW762" s="36">
        <v>0</v>
      </c>
      <c r="EX762" s="36">
        <v>0</v>
      </c>
      <c r="EY762" s="36">
        <v>0</v>
      </c>
      <c r="EZ762" s="36">
        <v>0</v>
      </c>
      <c r="FA762" s="36">
        <v>0</v>
      </c>
      <c r="FB762" s="36">
        <v>0</v>
      </c>
      <c r="FC762" s="36">
        <v>0</v>
      </c>
      <c r="FD762" s="36">
        <v>0</v>
      </c>
      <c r="FE762" s="36">
        <v>0</v>
      </c>
      <c r="FF762" s="36">
        <v>0</v>
      </c>
      <c r="FG762" s="36">
        <v>0</v>
      </c>
      <c r="FH762" s="36">
        <v>0</v>
      </c>
      <c r="FI762" s="36">
        <v>0</v>
      </c>
      <c r="FJ762" s="36">
        <v>0</v>
      </c>
      <c r="FK762" s="36">
        <v>0</v>
      </c>
      <c r="FL762" s="36">
        <v>0</v>
      </c>
      <c r="FM762" s="36">
        <v>0</v>
      </c>
      <c r="FN762" s="36">
        <v>0</v>
      </c>
      <c r="FO762" s="36">
        <v>0</v>
      </c>
      <c r="FP762" s="36">
        <v>0</v>
      </c>
      <c r="FQ762" s="36">
        <v>2404643</v>
      </c>
      <c r="FR762" s="36">
        <v>0</v>
      </c>
      <c r="FS762" s="37"/>
      <c r="FT762" s="39">
        <f t="shared" si="371"/>
        <v>0</v>
      </c>
      <c r="FU762" s="39">
        <f t="shared" si="372"/>
        <v>1041</v>
      </c>
      <c r="FV762" s="39">
        <f t="shared" si="373"/>
        <v>0</v>
      </c>
      <c r="FW762" s="39">
        <f t="shared" si="374"/>
        <v>8852438</v>
      </c>
      <c r="FX762" s="39">
        <f t="shared" si="375"/>
        <v>0</v>
      </c>
      <c r="FY762" s="39">
        <f t="shared" si="376"/>
        <v>103441</v>
      </c>
      <c r="FZ762" s="39">
        <f t="shared" si="377"/>
        <v>0</v>
      </c>
      <c r="GA762" s="39">
        <f t="shared" si="378"/>
        <v>490384</v>
      </c>
      <c r="GB762" s="39">
        <f t="shared" si="379"/>
        <v>1527601</v>
      </c>
      <c r="GC762" s="39">
        <f t="shared" si="380"/>
        <v>0</v>
      </c>
      <c r="GD762" s="39">
        <f t="shared" si="381"/>
        <v>0</v>
      </c>
      <c r="GE762" s="39">
        <f t="shared" si="382"/>
        <v>0</v>
      </c>
      <c r="GF762" s="39">
        <f t="shared" si="369"/>
        <v>0</v>
      </c>
      <c r="GG762" s="39"/>
      <c r="GH762" s="39">
        <f t="shared" si="383"/>
        <v>0</v>
      </c>
      <c r="GI762" s="39">
        <f t="shared" si="384"/>
        <v>0</v>
      </c>
      <c r="GJ762" s="39">
        <f t="shared" si="370"/>
        <v>10974905</v>
      </c>
      <c r="GK762" s="39"/>
      <c r="GL762" s="39">
        <f t="shared" si="385"/>
        <v>0</v>
      </c>
      <c r="GM762" s="39"/>
      <c r="GN762" s="39">
        <f t="shared" si="368"/>
        <v>0</v>
      </c>
      <c r="GO762" s="40">
        <f t="shared" si="386"/>
        <v>2085232</v>
      </c>
      <c r="GP762" s="40">
        <f t="shared" si="387"/>
        <v>13060137</v>
      </c>
      <c r="GQ762" s="40">
        <f t="shared" si="388"/>
        <v>13060137</v>
      </c>
      <c r="GR762" s="39" t="str">
        <f>IFERROR(VLOOKUP(CONCATENATE(C762,R762,S762),'Clientes Afectados'!$L$4:$M$249,2,0),"NO")</f>
        <v>NO</v>
      </c>
      <c r="GS762" s="64">
        <f t="shared" si="367"/>
        <v>29</v>
      </c>
      <c r="GT762" s="39" t="e">
        <f>+IF(GS762&gt;#REF!,"SI","NO")</f>
        <v>#REF!</v>
      </c>
    </row>
    <row r="763" spans="1:202" x14ac:dyDescent="0.25">
      <c r="A763" s="35">
        <v>42491</v>
      </c>
      <c r="B763" s="36">
        <v>1594986</v>
      </c>
      <c r="C763" s="36">
        <v>1493531</v>
      </c>
      <c r="D763" s="36">
        <v>1493531</v>
      </c>
      <c r="E763" s="37" t="s">
        <v>277</v>
      </c>
      <c r="F763" s="37" t="s">
        <v>258</v>
      </c>
      <c r="G763" s="37" t="s">
        <v>278</v>
      </c>
      <c r="H763" s="85" t="s">
        <v>231</v>
      </c>
      <c r="I763" s="37" t="s">
        <v>262</v>
      </c>
      <c r="J763" s="37" t="s">
        <v>233</v>
      </c>
      <c r="K763" s="37" t="s">
        <v>234</v>
      </c>
      <c r="L763" s="37" t="s">
        <v>235</v>
      </c>
      <c r="M763" s="37" t="s">
        <v>279</v>
      </c>
      <c r="N763" s="37" t="s">
        <v>280</v>
      </c>
      <c r="O763" s="37" t="s">
        <v>241</v>
      </c>
      <c r="P763" s="37" t="s">
        <v>281</v>
      </c>
      <c r="Q763" s="37" t="s">
        <v>240</v>
      </c>
      <c r="R763" s="38">
        <v>42466</v>
      </c>
      <c r="S763" s="38">
        <v>42495</v>
      </c>
      <c r="T763" s="38">
        <v>42496</v>
      </c>
      <c r="U763" s="36">
        <v>175624868</v>
      </c>
      <c r="V763" s="36">
        <v>7274</v>
      </c>
      <c r="W763" s="36">
        <v>0</v>
      </c>
      <c r="X763" s="36">
        <v>2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31</v>
      </c>
      <c r="AE763" s="36">
        <v>92</v>
      </c>
      <c r="AF763" s="36">
        <v>20</v>
      </c>
      <c r="AG763" s="36">
        <v>20</v>
      </c>
      <c r="AH763" s="36">
        <v>80837</v>
      </c>
      <c r="AI763" s="36">
        <v>1239</v>
      </c>
      <c r="AJ763" s="36">
        <v>0</v>
      </c>
      <c r="AK763" s="36">
        <v>540771</v>
      </c>
      <c r="AL763" s="36">
        <v>0</v>
      </c>
      <c r="AM763" s="36">
        <v>0</v>
      </c>
      <c r="AN763" s="36">
        <v>0</v>
      </c>
      <c r="AO763" s="36">
        <v>0</v>
      </c>
      <c r="AP763" s="36">
        <v>0</v>
      </c>
      <c r="AQ763" s="36">
        <v>0</v>
      </c>
      <c r="AR763" s="36">
        <v>0</v>
      </c>
      <c r="AS763" s="36">
        <v>0</v>
      </c>
      <c r="AT763" s="36">
        <v>6319</v>
      </c>
      <c r="AU763" s="36">
        <v>0</v>
      </c>
      <c r="AV763" s="36">
        <v>0</v>
      </c>
      <c r="AW763" s="36">
        <v>0</v>
      </c>
      <c r="AX763" s="36">
        <v>0</v>
      </c>
      <c r="AY763" s="36">
        <v>57109</v>
      </c>
      <c r="AZ763" s="36">
        <v>115924</v>
      </c>
      <c r="BA763" s="36">
        <v>0</v>
      </c>
      <c r="BB763" s="36">
        <v>0</v>
      </c>
      <c r="BC763" s="36">
        <v>0</v>
      </c>
      <c r="BD763" s="36">
        <v>0</v>
      </c>
      <c r="BE763" s="36">
        <v>0</v>
      </c>
      <c r="BF763" s="36">
        <v>0</v>
      </c>
      <c r="BG763" s="36">
        <v>0</v>
      </c>
      <c r="BH763" s="36">
        <v>0</v>
      </c>
      <c r="BI763" s="36">
        <v>0</v>
      </c>
      <c r="BJ763" s="36">
        <v>0</v>
      </c>
      <c r="BK763" s="36">
        <v>0</v>
      </c>
      <c r="BL763" s="36">
        <v>0</v>
      </c>
      <c r="BM763" s="36">
        <v>0</v>
      </c>
      <c r="BN763" s="36">
        <v>0</v>
      </c>
      <c r="BO763" s="36">
        <v>0</v>
      </c>
      <c r="BP763" s="36">
        <v>0</v>
      </c>
      <c r="BQ763" s="36">
        <v>0</v>
      </c>
      <c r="BR763" s="36">
        <v>0</v>
      </c>
      <c r="BS763" s="36">
        <v>0</v>
      </c>
      <c r="BT763" s="36">
        <v>0</v>
      </c>
      <c r="BU763" s="36">
        <v>0</v>
      </c>
      <c r="BV763" s="36">
        <v>0</v>
      </c>
      <c r="BW763" s="36">
        <v>0</v>
      </c>
      <c r="BX763" s="36">
        <v>0</v>
      </c>
      <c r="BY763" s="36">
        <v>0</v>
      </c>
      <c r="BZ763" s="36">
        <v>192290</v>
      </c>
      <c r="CA763" s="36">
        <v>6091</v>
      </c>
      <c r="CB763" s="36">
        <v>0</v>
      </c>
      <c r="CC763" s="36">
        <v>0</v>
      </c>
      <c r="CD763" s="36">
        <v>840823</v>
      </c>
      <c r="CE763" s="36">
        <v>1000579</v>
      </c>
      <c r="CF763" s="36">
        <v>0</v>
      </c>
      <c r="CG763" s="36">
        <v>159756</v>
      </c>
      <c r="CH763" s="36">
        <v>0</v>
      </c>
      <c r="CI763" s="36">
        <v>0</v>
      </c>
      <c r="CJ763" s="36">
        <v>0</v>
      </c>
      <c r="CK763" s="36">
        <v>0</v>
      </c>
      <c r="CL763" s="36">
        <v>159756</v>
      </c>
      <c r="CM763" s="36">
        <v>-1000579</v>
      </c>
      <c r="CN763" s="36">
        <v>0</v>
      </c>
      <c r="CO763" s="36">
        <v>0</v>
      </c>
      <c r="CP763" s="36">
        <v>0</v>
      </c>
      <c r="CQ763" s="36">
        <v>0</v>
      </c>
      <c r="CR763" s="36">
        <v>0</v>
      </c>
      <c r="CS763" s="36">
        <v>0</v>
      </c>
      <c r="CT763" s="36">
        <v>0</v>
      </c>
      <c r="CU763" s="36">
        <v>0</v>
      </c>
      <c r="CV763" s="36">
        <v>0</v>
      </c>
      <c r="CW763" s="36">
        <v>0</v>
      </c>
      <c r="CX763" s="36">
        <v>0</v>
      </c>
      <c r="CY763" s="36">
        <v>0</v>
      </c>
      <c r="CZ763" s="36">
        <v>0</v>
      </c>
      <c r="DA763" s="36">
        <v>0</v>
      </c>
      <c r="DB763" s="36">
        <v>0</v>
      </c>
      <c r="DC763" s="36">
        <v>0</v>
      </c>
      <c r="DD763" s="36">
        <v>0</v>
      </c>
      <c r="DE763" s="36">
        <v>-1000579</v>
      </c>
      <c r="DF763" s="36">
        <v>0</v>
      </c>
      <c r="DG763" s="36">
        <v>0</v>
      </c>
      <c r="DH763" s="36">
        <v>0</v>
      </c>
      <c r="DI763" s="36">
        <v>0</v>
      </c>
      <c r="DJ763" s="36">
        <v>0</v>
      </c>
      <c r="DK763" s="36">
        <v>0</v>
      </c>
      <c r="DL763" s="36">
        <v>0</v>
      </c>
      <c r="DM763" s="36">
        <v>0</v>
      </c>
      <c r="DN763" s="36">
        <v>0</v>
      </c>
      <c r="DO763" s="36">
        <v>0</v>
      </c>
      <c r="DP763" s="36">
        <v>0</v>
      </c>
      <c r="DQ763" s="36">
        <v>0</v>
      </c>
      <c r="DR763" s="36">
        <v>0</v>
      </c>
      <c r="DS763" s="36">
        <v>0</v>
      </c>
      <c r="DT763" s="36">
        <v>0</v>
      </c>
      <c r="DU763" s="36">
        <v>0</v>
      </c>
      <c r="DV763" s="36">
        <v>0</v>
      </c>
      <c r="DW763" s="36">
        <v>0</v>
      </c>
      <c r="DX763" s="36">
        <v>0</v>
      </c>
      <c r="DY763" s="36">
        <v>0</v>
      </c>
      <c r="DZ763" s="36">
        <v>0</v>
      </c>
      <c r="EA763" s="36">
        <v>0</v>
      </c>
      <c r="EB763" s="36">
        <v>0</v>
      </c>
      <c r="EC763" s="36">
        <v>0</v>
      </c>
      <c r="ED763" s="36">
        <v>0</v>
      </c>
      <c r="EE763" s="36">
        <v>0</v>
      </c>
      <c r="EF763" s="36">
        <v>0</v>
      </c>
      <c r="EG763" s="36">
        <v>0</v>
      </c>
      <c r="EH763" s="36">
        <v>0</v>
      </c>
      <c r="EI763" s="36">
        <v>0</v>
      </c>
      <c r="EJ763" s="36">
        <v>0</v>
      </c>
      <c r="EK763" s="36">
        <v>0</v>
      </c>
      <c r="EL763" s="36">
        <v>0</v>
      </c>
      <c r="EM763" s="36">
        <v>0</v>
      </c>
      <c r="EN763" s="36">
        <v>0</v>
      </c>
      <c r="EO763" s="36">
        <v>0</v>
      </c>
      <c r="EP763" s="36">
        <v>0</v>
      </c>
      <c r="EQ763" s="36">
        <v>0</v>
      </c>
      <c r="ER763" s="36">
        <v>0</v>
      </c>
      <c r="ES763" s="36">
        <v>0</v>
      </c>
      <c r="ET763" s="36">
        <v>0</v>
      </c>
      <c r="EU763" s="36">
        <v>0</v>
      </c>
      <c r="EV763" s="36">
        <v>0</v>
      </c>
      <c r="EW763" s="36">
        <v>0</v>
      </c>
      <c r="EX763" s="36">
        <v>0</v>
      </c>
      <c r="EY763" s="36">
        <v>0</v>
      </c>
      <c r="EZ763" s="36">
        <v>0</v>
      </c>
      <c r="FA763" s="36">
        <v>0</v>
      </c>
      <c r="FB763" s="36">
        <v>0</v>
      </c>
      <c r="FC763" s="36">
        <v>0</v>
      </c>
      <c r="FD763" s="36">
        <v>0</v>
      </c>
      <c r="FE763" s="36">
        <v>0</v>
      </c>
      <c r="FF763" s="36">
        <v>0</v>
      </c>
      <c r="FG763" s="36">
        <v>0</v>
      </c>
      <c r="FH763" s="36">
        <v>0</v>
      </c>
      <c r="FI763" s="36">
        <v>0</v>
      </c>
      <c r="FJ763" s="36">
        <v>0</v>
      </c>
      <c r="FK763" s="36">
        <v>0</v>
      </c>
      <c r="FL763" s="36">
        <v>0</v>
      </c>
      <c r="FM763" s="36">
        <v>0</v>
      </c>
      <c r="FN763" s="36">
        <v>0</v>
      </c>
      <c r="FO763" s="36">
        <v>0</v>
      </c>
      <c r="FP763" s="36">
        <v>0</v>
      </c>
      <c r="FQ763" s="36">
        <v>159756</v>
      </c>
      <c r="FR763" s="36">
        <v>0</v>
      </c>
      <c r="FS763" s="37"/>
      <c r="FT763" s="39">
        <f t="shared" si="371"/>
        <v>67930</v>
      </c>
      <c r="FU763" s="39">
        <f t="shared" si="372"/>
        <v>1041</v>
      </c>
      <c r="FV763" s="39">
        <f t="shared" si="373"/>
        <v>0</v>
      </c>
      <c r="FW763" s="39">
        <f t="shared" si="374"/>
        <v>454429</v>
      </c>
      <c r="FX763" s="39">
        <f t="shared" si="375"/>
        <v>0</v>
      </c>
      <c r="FY763" s="39">
        <f t="shared" si="376"/>
        <v>5310</v>
      </c>
      <c r="FZ763" s="39">
        <f t="shared" si="377"/>
        <v>0</v>
      </c>
      <c r="GA763" s="39">
        <f t="shared" si="378"/>
        <v>47991</v>
      </c>
      <c r="GB763" s="39">
        <f t="shared" si="379"/>
        <v>97415</v>
      </c>
      <c r="GC763" s="39">
        <f t="shared" si="380"/>
        <v>0</v>
      </c>
      <c r="GD763" s="39">
        <f t="shared" si="381"/>
        <v>0</v>
      </c>
      <c r="GE763" s="39">
        <f t="shared" si="382"/>
        <v>0</v>
      </c>
      <c r="GF763" s="39">
        <f t="shared" si="369"/>
        <v>0</v>
      </c>
      <c r="GG763" s="39"/>
      <c r="GH763" s="39">
        <f t="shared" si="383"/>
        <v>0</v>
      </c>
      <c r="GI763" s="39">
        <f t="shared" si="384"/>
        <v>0</v>
      </c>
      <c r="GJ763" s="39">
        <f t="shared" si="370"/>
        <v>674116</v>
      </c>
      <c r="GK763" s="39"/>
      <c r="GL763" s="39">
        <f t="shared" si="385"/>
        <v>0</v>
      </c>
      <c r="GM763" s="39"/>
      <c r="GN763" s="39">
        <f t="shared" si="368"/>
        <v>0</v>
      </c>
      <c r="GO763" s="40">
        <f t="shared" si="386"/>
        <v>128082</v>
      </c>
      <c r="GP763" s="40">
        <f t="shared" si="387"/>
        <v>802198</v>
      </c>
      <c r="GQ763" s="40">
        <f t="shared" si="388"/>
        <v>802198</v>
      </c>
      <c r="GR763" s="39" t="str">
        <f>IFERROR(VLOOKUP(CONCATENATE(C763,R763,S763),'Clientes Afectados'!$L$4:$M$249,2,0),"NO")</f>
        <v>NO</v>
      </c>
      <c r="GS763" s="64">
        <f t="shared" si="367"/>
        <v>29</v>
      </c>
      <c r="GT763" s="39" t="e">
        <f>+IF(GS763&gt;#REF!,"SI","NO")</f>
        <v>#REF!</v>
      </c>
    </row>
    <row r="764" spans="1:202" x14ac:dyDescent="0.25">
      <c r="A764" s="35">
        <v>42491</v>
      </c>
      <c r="B764" s="36">
        <v>1594986</v>
      </c>
      <c r="C764" s="36">
        <v>2510800</v>
      </c>
      <c r="D764" s="36">
        <v>2510800</v>
      </c>
      <c r="E764" s="37" t="s">
        <v>353</v>
      </c>
      <c r="F764" s="37" t="s">
        <v>305</v>
      </c>
      <c r="G764" s="37" t="s">
        <v>341</v>
      </c>
      <c r="H764" s="85" t="s">
        <v>231</v>
      </c>
      <c r="I764" s="37" t="s">
        <v>232</v>
      </c>
      <c r="J764" s="37" t="s">
        <v>233</v>
      </c>
      <c r="K764" s="37" t="s">
        <v>234</v>
      </c>
      <c r="L764" s="37" t="s">
        <v>235</v>
      </c>
      <c r="M764" s="37" t="s">
        <v>279</v>
      </c>
      <c r="N764" s="37" t="s">
        <v>330</v>
      </c>
      <c r="O764" s="37" t="s">
        <v>330</v>
      </c>
      <c r="P764" s="37" t="s">
        <v>239</v>
      </c>
      <c r="Q764" s="37" t="s">
        <v>240</v>
      </c>
      <c r="R764" s="38">
        <v>42466</v>
      </c>
      <c r="S764" s="38">
        <v>42495</v>
      </c>
      <c r="T764" s="38">
        <v>42496</v>
      </c>
      <c r="U764" s="36">
        <v>175624868</v>
      </c>
      <c r="V764" s="36">
        <v>42682</v>
      </c>
      <c r="W764" s="36">
        <v>0</v>
      </c>
      <c r="X764" s="36">
        <v>15541</v>
      </c>
      <c r="Y764" s="36">
        <v>0</v>
      </c>
      <c r="Z764" s="36">
        <v>0</v>
      </c>
      <c r="AA764" s="36">
        <v>0</v>
      </c>
      <c r="AB764" s="36">
        <v>0</v>
      </c>
      <c r="AC764" s="36">
        <v>0</v>
      </c>
      <c r="AD764" s="36">
        <v>120</v>
      </c>
      <c r="AE764" s="36">
        <v>215</v>
      </c>
      <c r="AF764" s="36">
        <v>120</v>
      </c>
      <c r="AG764" s="36">
        <v>120</v>
      </c>
      <c r="AH764" s="36">
        <v>0</v>
      </c>
      <c r="AI764" s="36">
        <v>1239</v>
      </c>
      <c r="AJ764" s="36">
        <v>0</v>
      </c>
      <c r="AK764" s="36">
        <v>3173108</v>
      </c>
      <c r="AL764" s="36">
        <v>0</v>
      </c>
      <c r="AM764" s="36">
        <v>0</v>
      </c>
      <c r="AN764" s="36">
        <v>0</v>
      </c>
      <c r="AO764" s="36">
        <v>0</v>
      </c>
      <c r="AP764" s="36">
        <v>0</v>
      </c>
      <c r="AQ764" s="36">
        <v>0</v>
      </c>
      <c r="AR764" s="36">
        <v>0</v>
      </c>
      <c r="AS764" s="36">
        <v>0</v>
      </c>
      <c r="AT764" s="36">
        <v>37078</v>
      </c>
      <c r="AU764" s="36">
        <v>0</v>
      </c>
      <c r="AV764" s="36">
        <v>0</v>
      </c>
      <c r="AW764" s="36">
        <v>0</v>
      </c>
      <c r="AX764" s="36">
        <v>0</v>
      </c>
      <c r="AY764" s="36">
        <v>132740</v>
      </c>
      <c r="AZ764" s="36">
        <v>695543</v>
      </c>
      <c r="BA764" s="36">
        <v>0</v>
      </c>
      <c r="BB764" s="36">
        <v>0</v>
      </c>
      <c r="BC764" s="36">
        <v>0</v>
      </c>
      <c r="BD764" s="36">
        <v>0</v>
      </c>
      <c r="BE764" s="36">
        <v>0</v>
      </c>
      <c r="BF764" s="36">
        <v>0</v>
      </c>
      <c r="BG764" s="36">
        <v>0</v>
      </c>
      <c r="BH764" s="36">
        <v>0</v>
      </c>
      <c r="BI764" s="36">
        <v>0</v>
      </c>
      <c r="BJ764" s="36">
        <v>0</v>
      </c>
      <c r="BK764" s="36">
        <v>0</v>
      </c>
      <c r="BL764" s="36">
        <v>0</v>
      </c>
      <c r="BM764" s="36">
        <v>0</v>
      </c>
      <c r="BN764" s="36">
        <v>0</v>
      </c>
      <c r="BO764" s="36">
        <v>0</v>
      </c>
      <c r="BP764" s="36">
        <v>0</v>
      </c>
      <c r="BQ764" s="36">
        <v>0</v>
      </c>
      <c r="BR764" s="36">
        <v>0</v>
      </c>
      <c r="BS764" s="36">
        <v>0</v>
      </c>
      <c r="BT764" s="36">
        <v>0</v>
      </c>
      <c r="BU764" s="36">
        <v>0</v>
      </c>
      <c r="BV764" s="36">
        <v>0</v>
      </c>
      <c r="BW764" s="36">
        <v>0</v>
      </c>
      <c r="BX764" s="36">
        <v>0</v>
      </c>
      <c r="BY764" s="36">
        <v>0</v>
      </c>
      <c r="BZ764" s="36">
        <v>627904</v>
      </c>
      <c r="CA764" s="36">
        <v>17798</v>
      </c>
      <c r="CB764" s="36">
        <v>0</v>
      </c>
      <c r="CC764" s="36">
        <v>0</v>
      </c>
      <c r="CD764" s="36">
        <v>3937318</v>
      </c>
      <c r="CE764" s="36">
        <v>4685409</v>
      </c>
      <c r="CF764" s="36">
        <v>0</v>
      </c>
      <c r="CG764" s="36">
        <v>748090</v>
      </c>
      <c r="CH764" s="36">
        <v>0</v>
      </c>
      <c r="CI764" s="36">
        <v>0</v>
      </c>
      <c r="CJ764" s="36">
        <v>0</v>
      </c>
      <c r="CK764" s="36">
        <v>0</v>
      </c>
      <c r="CL764" s="36">
        <v>748090</v>
      </c>
      <c r="CM764" s="36">
        <v>-4685409</v>
      </c>
      <c r="CN764" s="36">
        <v>0</v>
      </c>
      <c r="CO764" s="36">
        <v>0</v>
      </c>
      <c r="CP764" s="36">
        <v>0</v>
      </c>
      <c r="CQ764" s="36">
        <v>0</v>
      </c>
      <c r="CR764" s="36">
        <v>0</v>
      </c>
      <c r="CS764" s="36">
        <v>0</v>
      </c>
      <c r="CT764" s="36">
        <v>0</v>
      </c>
      <c r="CU764" s="36">
        <v>0</v>
      </c>
      <c r="CV764" s="36">
        <v>0</v>
      </c>
      <c r="CW764" s="36">
        <v>0</v>
      </c>
      <c r="CX764" s="36">
        <v>0</v>
      </c>
      <c r="CY764" s="36">
        <v>0</v>
      </c>
      <c r="CZ764" s="36">
        <v>0</v>
      </c>
      <c r="DA764" s="36">
        <v>0</v>
      </c>
      <c r="DB764" s="36">
        <v>0</v>
      </c>
      <c r="DC764" s="36">
        <v>0</v>
      </c>
      <c r="DD764" s="36">
        <v>0</v>
      </c>
      <c r="DE764" s="36">
        <v>-4685409</v>
      </c>
      <c r="DF764" s="36">
        <v>0</v>
      </c>
      <c r="DG764" s="36">
        <v>0</v>
      </c>
      <c r="DH764" s="36">
        <v>0</v>
      </c>
      <c r="DI764" s="36">
        <v>0</v>
      </c>
      <c r="DJ764" s="36">
        <v>0</v>
      </c>
      <c r="DK764" s="36">
        <v>0</v>
      </c>
      <c r="DL764" s="36">
        <v>0</v>
      </c>
      <c r="DM764" s="36">
        <v>0</v>
      </c>
      <c r="DN764" s="36">
        <v>0</v>
      </c>
      <c r="DO764" s="36">
        <v>0</v>
      </c>
      <c r="DP764" s="36">
        <v>0</v>
      </c>
      <c r="DQ764" s="36">
        <v>0</v>
      </c>
      <c r="DR764" s="36">
        <v>0</v>
      </c>
      <c r="DS764" s="36">
        <v>0</v>
      </c>
      <c r="DT764" s="36">
        <v>0</v>
      </c>
      <c r="DU764" s="36">
        <v>0</v>
      </c>
      <c r="DV764" s="36">
        <v>0</v>
      </c>
      <c r="DW764" s="36">
        <v>0</v>
      </c>
      <c r="DX764" s="36">
        <v>0</v>
      </c>
      <c r="DY764" s="36">
        <v>0</v>
      </c>
      <c r="DZ764" s="36">
        <v>0</v>
      </c>
      <c r="EA764" s="36">
        <v>0</v>
      </c>
      <c r="EB764" s="36">
        <v>0</v>
      </c>
      <c r="EC764" s="36">
        <v>0</v>
      </c>
      <c r="ED764" s="36">
        <v>0</v>
      </c>
      <c r="EE764" s="36">
        <v>0</v>
      </c>
      <c r="EF764" s="36">
        <v>0</v>
      </c>
      <c r="EG764" s="36">
        <v>0</v>
      </c>
      <c r="EH764" s="36">
        <v>0</v>
      </c>
      <c r="EI764" s="36">
        <v>0</v>
      </c>
      <c r="EJ764" s="36">
        <v>0</v>
      </c>
      <c r="EK764" s="36">
        <v>0</v>
      </c>
      <c r="EL764" s="36">
        <v>0</v>
      </c>
      <c r="EM764" s="36">
        <v>0</v>
      </c>
      <c r="EN764" s="36">
        <v>0</v>
      </c>
      <c r="EO764" s="36">
        <v>0</v>
      </c>
      <c r="EP764" s="36">
        <v>0</v>
      </c>
      <c r="EQ764" s="36">
        <v>0</v>
      </c>
      <c r="ER764" s="36">
        <v>0</v>
      </c>
      <c r="ES764" s="36">
        <v>0</v>
      </c>
      <c r="ET764" s="36">
        <v>0</v>
      </c>
      <c r="EU764" s="36">
        <v>0</v>
      </c>
      <c r="EV764" s="36">
        <v>0</v>
      </c>
      <c r="EW764" s="36">
        <v>0</v>
      </c>
      <c r="EX764" s="36">
        <v>0</v>
      </c>
      <c r="EY764" s="36">
        <v>0</v>
      </c>
      <c r="EZ764" s="36">
        <v>0</v>
      </c>
      <c r="FA764" s="36">
        <v>0</v>
      </c>
      <c r="FB764" s="36">
        <v>0</v>
      </c>
      <c r="FC764" s="36">
        <v>0</v>
      </c>
      <c r="FD764" s="36">
        <v>0</v>
      </c>
      <c r="FE764" s="36">
        <v>0</v>
      </c>
      <c r="FF764" s="36">
        <v>0</v>
      </c>
      <c r="FG764" s="36">
        <v>0</v>
      </c>
      <c r="FH764" s="36">
        <v>0</v>
      </c>
      <c r="FI764" s="36">
        <v>0</v>
      </c>
      <c r="FJ764" s="36">
        <v>0</v>
      </c>
      <c r="FK764" s="36">
        <v>0</v>
      </c>
      <c r="FL764" s="36">
        <v>0</v>
      </c>
      <c r="FM764" s="36">
        <v>0</v>
      </c>
      <c r="FN764" s="36">
        <v>0</v>
      </c>
      <c r="FO764" s="36">
        <v>0</v>
      </c>
      <c r="FP764" s="36">
        <v>0</v>
      </c>
      <c r="FQ764" s="36">
        <v>748090</v>
      </c>
      <c r="FR764" s="36">
        <v>0</v>
      </c>
      <c r="FS764" s="37"/>
      <c r="FT764" s="39">
        <f t="shared" si="371"/>
        <v>0</v>
      </c>
      <c r="FU764" s="39">
        <f t="shared" si="372"/>
        <v>1041</v>
      </c>
      <c r="FV764" s="39">
        <f t="shared" si="373"/>
        <v>0</v>
      </c>
      <c r="FW764" s="39">
        <f t="shared" si="374"/>
        <v>2666477</v>
      </c>
      <c r="FX764" s="39">
        <f t="shared" si="375"/>
        <v>0</v>
      </c>
      <c r="FY764" s="39">
        <f t="shared" si="376"/>
        <v>31158</v>
      </c>
      <c r="FZ764" s="39">
        <f t="shared" si="377"/>
        <v>0</v>
      </c>
      <c r="GA764" s="39">
        <f t="shared" si="378"/>
        <v>111546</v>
      </c>
      <c r="GB764" s="39">
        <f t="shared" si="379"/>
        <v>584490</v>
      </c>
      <c r="GC764" s="39">
        <f t="shared" si="380"/>
        <v>0</v>
      </c>
      <c r="GD764" s="39">
        <f t="shared" si="381"/>
        <v>0</v>
      </c>
      <c r="GE764" s="39">
        <f t="shared" si="382"/>
        <v>0</v>
      </c>
      <c r="GF764" s="39">
        <f t="shared" si="369"/>
        <v>0</v>
      </c>
      <c r="GG764" s="39"/>
      <c r="GH764" s="39">
        <f t="shared" si="383"/>
        <v>0</v>
      </c>
      <c r="GI764" s="39">
        <f t="shared" si="384"/>
        <v>0</v>
      </c>
      <c r="GJ764" s="39">
        <f t="shared" si="370"/>
        <v>3394712</v>
      </c>
      <c r="GK764" s="39"/>
      <c r="GL764" s="39">
        <f t="shared" si="385"/>
        <v>0</v>
      </c>
      <c r="GM764" s="39"/>
      <c r="GN764" s="39">
        <f t="shared" si="368"/>
        <v>0</v>
      </c>
      <c r="GO764" s="40">
        <f t="shared" si="386"/>
        <v>644995</v>
      </c>
      <c r="GP764" s="40">
        <f t="shared" si="387"/>
        <v>4039707</v>
      </c>
      <c r="GQ764" s="40">
        <f t="shared" si="388"/>
        <v>4039707</v>
      </c>
      <c r="GR764" s="39" t="str">
        <f>IFERROR(VLOOKUP(CONCATENATE(C764,R764,S764),'Clientes Afectados'!$L$4:$M$249,2,0),"NO")</f>
        <v>NO</v>
      </c>
      <c r="GS764" s="64">
        <f t="shared" si="367"/>
        <v>29</v>
      </c>
      <c r="GT764" s="39" t="e">
        <f>+IF(GS764&gt;#REF!,"SI","NO")</f>
        <v>#REF!</v>
      </c>
    </row>
    <row r="765" spans="1:202" x14ac:dyDescent="0.25">
      <c r="A765" s="35">
        <v>42491</v>
      </c>
      <c r="B765" s="36">
        <v>1594986</v>
      </c>
      <c r="C765" s="36">
        <v>2797207</v>
      </c>
      <c r="D765" s="36">
        <v>2797207</v>
      </c>
      <c r="E765" s="37" t="s">
        <v>282</v>
      </c>
      <c r="F765" s="37" t="s">
        <v>305</v>
      </c>
      <c r="G765" s="37" t="s">
        <v>284</v>
      </c>
      <c r="H765" s="85" t="s">
        <v>285</v>
      </c>
      <c r="I765" s="37" t="s">
        <v>286</v>
      </c>
      <c r="J765" s="37" t="s">
        <v>233</v>
      </c>
      <c r="K765" s="37" t="s">
        <v>234</v>
      </c>
      <c r="L765" s="37" t="s">
        <v>235</v>
      </c>
      <c r="M765" s="37" t="s">
        <v>245</v>
      </c>
      <c r="N765" s="37" t="s">
        <v>246</v>
      </c>
      <c r="O765" s="37" t="s">
        <v>246</v>
      </c>
      <c r="P765" s="37" t="s">
        <v>281</v>
      </c>
      <c r="Q765" s="37" t="s">
        <v>240</v>
      </c>
      <c r="R765" s="38">
        <v>42313</v>
      </c>
      <c r="S765" s="38">
        <v>42495</v>
      </c>
      <c r="T765" s="38">
        <v>42496</v>
      </c>
      <c r="U765" s="36">
        <v>175624868</v>
      </c>
      <c r="V765" s="36">
        <v>155909</v>
      </c>
      <c r="W765" s="36">
        <v>0</v>
      </c>
      <c r="X765" s="36">
        <v>46066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43</v>
      </c>
      <c r="AE765" s="36">
        <v>45</v>
      </c>
      <c r="AF765" s="36">
        <v>42</v>
      </c>
      <c r="AG765" s="36">
        <v>267</v>
      </c>
      <c r="AH765" s="36">
        <v>0</v>
      </c>
      <c r="AI765" s="36">
        <v>1239</v>
      </c>
      <c r="AJ765" s="36">
        <v>0</v>
      </c>
      <c r="AK765" s="36">
        <v>12101493</v>
      </c>
      <c r="AL765" s="36">
        <v>0</v>
      </c>
      <c r="AM765" s="36">
        <v>0</v>
      </c>
      <c r="AN765" s="36">
        <v>0</v>
      </c>
      <c r="AO765" s="36">
        <v>0</v>
      </c>
      <c r="AP765" s="36">
        <v>0</v>
      </c>
      <c r="AQ765" s="36">
        <v>0</v>
      </c>
      <c r="AR765" s="36">
        <v>0</v>
      </c>
      <c r="AS765" s="36">
        <v>0</v>
      </c>
      <c r="AT765" s="36">
        <v>135439</v>
      </c>
      <c r="AU765" s="36">
        <v>0</v>
      </c>
      <c r="AV765" s="36">
        <v>0</v>
      </c>
      <c r="AW765" s="36">
        <v>0</v>
      </c>
      <c r="AX765" s="36">
        <v>0</v>
      </c>
      <c r="AY765" s="36">
        <v>530442</v>
      </c>
      <c r="AZ765" s="36">
        <v>2316473</v>
      </c>
      <c r="BA765" s="36">
        <v>0</v>
      </c>
      <c r="BB765" s="36">
        <v>0</v>
      </c>
      <c r="BC765" s="36">
        <v>0</v>
      </c>
      <c r="BD765" s="36">
        <v>0</v>
      </c>
      <c r="BE765" s="36">
        <v>0</v>
      </c>
      <c r="BF765" s="36">
        <v>0</v>
      </c>
      <c r="BG765" s="36">
        <v>0</v>
      </c>
      <c r="BH765" s="36">
        <v>0</v>
      </c>
      <c r="BI765" s="36">
        <v>0</v>
      </c>
      <c r="BJ765" s="36">
        <v>0</v>
      </c>
      <c r="BK765" s="36">
        <v>0</v>
      </c>
      <c r="BL765" s="36">
        <v>0</v>
      </c>
      <c r="BM765" s="36">
        <v>0</v>
      </c>
      <c r="BN765" s="36">
        <v>0</v>
      </c>
      <c r="BO765" s="36">
        <v>0</v>
      </c>
      <c r="BP765" s="36">
        <v>-8865179</v>
      </c>
      <c r="BQ765" s="36">
        <v>0</v>
      </c>
      <c r="BR765" s="36">
        <v>0</v>
      </c>
      <c r="BS765" s="36">
        <v>0</v>
      </c>
      <c r="BT765" s="36">
        <v>0</v>
      </c>
      <c r="BU765" s="36">
        <v>0</v>
      </c>
      <c r="BV765" s="36">
        <v>0</v>
      </c>
      <c r="BW765" s="36">
        <v>0</v>
      </c>
      <c r="BX765" s="36">
        <v>0</v>
      </c>
      <c r="BY765" s="36">
        <v>0</v>
      </c>
      <c r="BZ765" s="36">
        <v>294283</v>
      </c>
      <c r="CA765" s="36">
        <v>11225</v>
      </c>
      <c r="CB765" s="36">
        <v>0</v>
      </c>
      <c r="CC765" s="36">
        <v>0</v>
      </c>
      <c r="CD765" s="36">
        <v>5483543</v>
      </c>
      <c r="CE765" s="36">
        <v>6525416</v>
      </c>
      <c r="CF765" s="36">
        <v>0</v>
      </c>
      <c r="CG765" s="36">
        <v>1041873</v>
      </c>
      <c r="CH765" s="36">
        <v>0</v>
      </c>
      <c r="CI765" s="36">
        <v>0</v>
      </c>
      <c r="CJ765" s="36">
        <v>0</v>
      </c>
      <c r="CK765" s="36">
        <v>0</v>
      </c>
      <c r="CL765" s="36">
        <v>1041873</v>
      </c>
      <c r="CM765" s="36">
        <v>-6525416</v>
      </c>
      <c r="CN765" s="36">
        <v>0</v>
      </c>
      <c r="CO765" s="36">
        <v>0</v>
      </c>
      <c r="CP765" s="36">
        <v>0</v>
      </c>
      <c r="CQ765" s="36">
        <v>0</v>
      </c>
      <c r="CR765" s="36">
        <v>0</v>
      </c>
      <c r="CS765" s="36">
        <v>0</v>
      </c>
      <c r="CT765" s="36">
        <v>0</v>
      </c>
      <c r="CU765" s="36">
        <v>0</v>
      </c>
      <c r="CV765" s="36">
        <v>0</v>
      </c>
      <c r="CW765" s="36">
        <v>0</v>
      </c>
      <c r="CX765" s="36">
        <v>0</v>
      </c>
      <c r="CY765" s="36">
        <v>0</v>
      </c>
      <c r="CZ765" s="36">
        <v>0</v>
      </c>
      <c r="DA765" s="36">
        <v>0</v>
      </c>
      <c r="DB765" s="36">
        <v>0</v>
      </c>
      <c r="DC765" s="36">
        <v>0</v>
      </c>
      <c r="DD765" s="36">
        <v>0</v>
      </c>
      <c r="DE765" s="36">
        <v>-6525416</v>
      </c>
      <c r="DF765" s="36">
        <v>0</v>
      </c>
      <c r="DG765" s="36">
        <v>0</v>
      </c>
      <c r="DH765" s="36">
        <v>0</v>
      </c>
      <c r="DI765" s="36">
        <v>0</v>
      </c>
      <c r="DJ765" s="36">
        <v>0</v>
      </c>
      <c r="DK765" s="36">
        <v>0</v>
      </c>
      <c r="DL765" s="36">
        <v>0</v>
      </c>
      <c r="DM765" s="36">
        <v>0</v>
      </c>
      <c r="DN765" s="36">
        <v>0</v>
      </c>
      <c r="DO765" s="36">
        <v>0</v>
      </c>
      <c r="DP765" s="36">
        <v>0</v>
      </c>
      <c r="DQ765" s="36">
        <v>0</v>
      </c>
      <c r="DR765" s="36">
        <v>0</v>
      </c>
      <c r="DS765" s="36">
        <v>0</v>
      </c>
      <c r="DT765" s="36">
        <v>0</v>
      </c>
      <c r="DU765" s="36">
        <v>0</v>
      </c>
      <c r="DV765" s="36">
        <v>0</v>
      </c>
      <c r="DW765" s="36">
        <v>0</v>
      </c>
      <c r="DX765" s="36">
        <v>0</v>
      </c>
      <c r="DY765" s="36">
        <v>0</v>
      </c>
      <c r="DZ765" s="36">
        <v>0</v>
      </c>
      <c r="EA765" s="36">
        <v>0</v>
      </c>
      <c r="EB765" s="36">
        <v>0</v>
      </c>
      <c r="EC765" s="36">
        <v>0</v>
      </c>
      <c r="ED765" s="36">
        <v>0</v>
      </c>
      <c r="EE765" s="36">
        <v>0</v>
      </c>
      <c r="EF765" s="36">
        <v>0</v>
      </c>
      <c r="EG765" s="36">
        <v>0</v>
      </c>
      <c r="EH765" s="36">
        <v>0</v>
      </c>
      <c r="EI765" s="36">
        <v>0</v>
      </c>
      <c r="EJ765" s="36">
        <v>0</v>
      </c>
      <c r="EK765" s="36">
        <v>0</v>
      </c>
      <c r="EL765" s="36">
        <v>0</v>
      </c>
      <c r="EM765" s="36">
        <v>0</v>
      </c>
      <c r="EN765" s="36">
        <v>0</v>
      </c>
      <c r="EO765" s="36">
        <v>0</v>
      </c>
      <c r="EP765" s="36">
        <v>0</v>
      </c>
      <c r="EQ765" s="36">
        <v>0</v>
      </c>
      <c r="ER765" s="36">
        <v>0</v>
      </c>
      <c r="ES765" s="36">
        <v>0</v>
      </c>
      <c r="ET765" s="36">
        <v>0</v>
      </c>
      <c r="EU765" s="36">
        <v>0</v>
      </c>
      <c r="EV765" s="36">
        <v>0</v>
      </c>
      <c r="EW765" s="36">
        <v>0</v>
      </c>
      <c r="EX765" s="36">
        <v>0</v>
      </c>
      <c r="EY765" s="36">
        <v>0</v>
      </c>
      <c r="EZ765" s="36">
        <v>0</v>
      </c>
      <c r="FA765" s="36">
        <v>0</v>
      </c>
      <c r="FB765" s="36">
        <v>0</v>
      </c>
      <c r="FC765" s="36">
        <v>0</v>
      </c>
      <c r="FD765" s="36">
        <v>0</v>
      </c>
      <c r="FE765" s="36">
        <v>0</v>
      </c>
      <c r="FF765" s="36">
        <v>0</v>
      </c>
      <c r="FG765" s="36">
        <v>0</v>
      </c>
      <c r="FH765" s="36">
        <v>0</v>
      </c>
      <c r="FI765" s="36">
        <v>0</v>
      </c>
      <c r="FJ765" s="36">
        <v>0</v>
      </c>
      <c r="FK765" s="36">
        <v>0</v>
      </c>
      <c r="FL765" s="36">
        <v>0</v>
      </c>
      <c r="FM765" s="36">
        <v>0</v>
      </c>
      <c r="FN765" s="36">
        <v>0</v>
      </c>
      <c r="FO765" s="36">
        <v>0</v>
      </c>
      <c r="FP765" s="36">
        <v>0</v>
      </c>
      <c r="FQ765" s="36">
        <v>1041873</v>
      </c>
      <c r="FR765" s="36">
        <v>0</v>
      </c>
      <c r="FS765" s="37"/>
      <c r="FT765" s="39">
        <f t="shared" si="371"/>
        <v>0</v>
      </c>
      <c r="FU765" s="39">
        <f t="shared" si="372"/>
        <v>1041</v>
      </c>
      <c r="FV765" s="39">
        <f t="shared" si="373"/>
        <v>0</v>
      </c>
      <c r="FW765" s="39">
        <f t="shared" si="374"/>
        <v>10169322</v>
      </c>
      <c r="FX765" s="39">
        <f t="shared" si="375"/>
        <v>0</v>
      </c>
      <c r="FY765" s="39">
        <f t="shared" si="376"/>
        <v>113814</v>
      </c>
      <c r="FZ765" s="39">
        <f t="shared" si="377"/>
        <v>0</v>
      </c>
      <c r="GA765" s="39">
        <f t="shared" si="378"/>
        <v>445750</v>
      </c>
      <c r="GB765" s="39">
        <f t="shared" si="379"/>
        <v>1946616</v>
      </c>
      <c r="GC765" s="39">
        <f t="shared" si="380"/>
        <v>0</v>
      </c>
      <c r="GD765" s="39">
        <f t="shared" si="381"/>
        <v>0</v>
      </c>
      <c r="GE765" s="39">
        <f t="shared" si="382"/>
        <v>0</v>
      </c>
      <c r="GF765" s="39">
        <f t="shared" si="369"/>
        <v>-7449730.2521008402</v>
      </c>
      <c r="GG765" s="39"/>
      <c r="GH765" s="39">
        <f t="shared" si="383"/>
        <v>0</v>
      </c>
      <c r="GI765" s="39">
        <f t="shared" si="384"/>
        <v>0</v>
      </c>
      <c r="GJ765" s="39">
        <f t="shared" si="370"/>
        <v>5226812.7478991598</v>
      </c>
      <c r="GK765" s="39"/>
      <c r="GL765" s="39"/>
      <c r="GM765" s="39"/>
      <c r="GN765" s="39">
        <f t="shared" si="368"/>
        <v>0</v>
      </c>
      <c r="GO765" s="40">
        <f t="shared" si="386"/>
        <v>993094</v>
      </c>
      <c r="GP765" s="40">
        <f t="shared" si="387"/>
        <v>6219906.7478991598</v>
      </c>
      <c r="GQ765" s="40">
        <f t="shared" si="388"/>
        <v>6219906.7478991598</v>
      </c>
      <c r="GR765" s="39" t="str">
        <f>IFERROR(VLOOKUP(CONCATENATE(C765,R765,S765),'Clientes Afectados'!$L$4:$M$249,2,0),"NO")</f>
        <v>NO</v>
      </c>
      <c r="GS765" s="64">
        <f t="shared" si="367"/>
        <v>182</v>
      </c>
      <c r="GT765" s="39" t="e">
        <f>+IF(GS765&gt;#REF!,"SI","NO")</f>
        <v>#REF!</v>
      </c>
    </row>
    <row r="766" spans="1:202" x14ac:dyDescent="0.25">
      <c r="A766" s="35">
        <v>42461</v>
      </c>
      <c r="B766" s="36">
        <v>1594986</v>
      </c>
      <c r="C766" s="36">
        <v>532954</v>
      </c>
      <c r="D766" s="36">
        <v>532954</v>
      </c>
      <c r="E766" s="37" t="s">
        <v>342</v>
      </c>
      <c r="F766" s="37" t="s">
        <v>229</v>
      </c>
      <c r="G766" s="37" t="s">
        <v>309</v>
      </c>
      <c r="H766" s="85" t="s">
        <v>231</v>
      </c>
      <c r="I766" s="37" t="s">
        <v>310</v>
      </c>
      <c r="J766" s="37" t="s">
        <v>233</v>
      </c>
      <c r="K766" s="37" t="s">
        <v>234</v>
      </c>
      <c r="L766" s="37" t="s">
        <v>235</v>
      </c>
      <c r="M766" s="37" t="s">
        <v>311</v>
      </c>
      <c r="N766" s="37" t="s">
        <v>236</v>
      </c>
      <c r="O766" s="37" t="s">
        <v>236</v>
      </c>
      <c r="P766" s="37" t="s">
        <v>239</v>
      </c>
      <c r="Q766" s="37" t="s">
        <v>240</v>
      </c>
      <c r="R766" s="38">
        <v>42433</v>
      </c>
      <c r="S766" s="38">
        <v>42466</v>
      </c>
      <c r="T766" s="38">
        <v>42467</v>
      </c>
      <c r="U766" s="36">
        <v>174025048</v>
      </c>
      <c r="V766" s="36">
        <v>65634</v>
      </c>
      <c r="W766" s="36">
        <v>0</v>
      </c>
      <c r="X766" s="36">
        <v>18284</v>
      </c>
      <c r="Y766" s="36">
        <v>0</v>
      </c>
      <c r="Z766" s="36">
        <v>0</v>
      </c>
      <c r="AA766" s="36">
        <v>0</v>
      </c>
      <c r="AB766" s="36">
        <v>0</v>
      </c>
      <c r="AC766" s="36">
        <v>0</v>
      </c>
      <c r="AD766" s="36">
        <v>194</v>
      </c>
      <c r="AE766" s="36">
        <v>255</v>
      </c>
      <c r="AF766" s="36">
        <v>187</v>
      </c>
      <c r="AG766" s="36">
        <v>222</v>
      </c>
      <c r="AH766" s="36">
        <v>117701</v>
      </c>
      <c r="AI766" s="36">
        <v>1233</v>
      </c>
      <c r="AJ766" s="36">
        <v>0</v>
      </c>
      <c r="AK766" s="36">
        <v>4879427</v>
      </c>
      <c r="AL766" s="36">
        <v>0</v>
      </c>
      <c r="AM766" s="36">
        <v>0</v>
      </c>
      <c r="AN766" s="36">
        <v>0</v>
      </c>
      <c r="AO766" s="36">
        <v>0</v>
      </c>
      <c r="AP766" s="36">
        <v>0</v>
      </c>
      <c r="AQ766" s="36">
        <v>0</v>
      </c>
      <c r="AR766" s="36">
        <v>0</v>
      </c>
      <c r="AS766" s="36">
        <v>0</v>
      </c>
      <c r="AT766" s="36">
        <v>57016</v>
      </c>
      <c r="AU766" s="36">
        <v>0</v>
      </c>
      <c r="AV766" s="36">
        <v>0</v>
      </c>
      <c r="AW766" s="36">
        <v>0</v>
      </c>
      <c r="AX766" s="36">
        <v>0</v>
      </c>
      <c r="AY766" s="36">
        <v>158057</v>
      </c>
      <c r="AZ766" s="36">
        <v>1288558</v>
      </c>
      <c r="BA766" s="36">
        <v>0</v>
      </c>
      <c r="BB766" s="36">
        <v>0</v>
      </c>
      <c r="BC766" s="36">
        <v>0</v>
      </c>
      <c r="BD766" s="36">
        <v>0</v>
      </c>
      <c r="BE766" s="36">
        <v>0</v>
      </c>
      <c r="BF766" s="36">
        <v>0</v>
      </c>
      <c r="BG766" s="36">
        <v>0</v>
      </c>
      <c r="BH766" s="36">
        <v>0</v>
      </c>
      <c r="BI766" s="36">
        <v>0</v>
      </c>
      <c r="BJ766" s="36">
        <v>0</v>
      </c>
      <c r="BK766" s="36">
        <v>0</v>
      </c>
      <c r="BL766" s="36">
        <v>0</v>
      </c>
      <c r="BM766" s="36">
        <v>0</v>
      </c>
      <c r="BN766" s="36">
        <v>0</v>
      </c>
      <c r="BO766" s="36">
        <v>0</v>
      </c>
      <c r="BP766" s="36">
        <v>0</v>
      </c>
      <c r="BQ766" s="36">
        <v>0</v>
      </c>
      <c r="BR766" s="36">
        <v>0</v>
      </c>
      <c r="BS766" s="36">
        <v>0</v>
      </c>
      <c r="BT766" s="36">
        <v>0</v>
      </c>
      <c r="BU766" s="36">
        <v>0</v>
      </c>
      <c r="BV766" s="36">
        <v>0</v>
      </c>
      <c r="BW766" s="36">
        <v>0</v>
      </c>
      <c r="BX766" s="36">
        <v>0</v>
      </c>
      <c r="BY766" s="36">
        <v>0</v>
      </c>
      <c r="BZ766" s="36">
        <v>0</v>
      </c>
      <c r="CA766" s="36">
        <v>0</v>
      </c>
      <c r="CB766" s="36">
        <v>0</v>
      </c>
      <c r="CC766" s="36">
        <v>0</v>
      </c>
      <c r="CD766" s="36">
        <v>5463859</v>
      </c>
      <c r="CE766" s="36">
        <v>6501992</v>
      </c>
      <c r="CF766" s="36">
        <v>0</v>
      </c>
      <c r="CG766" s="36">
        <v>1038133</v>
      </c>
      <c r="CH766" s="36">
        <v>0</v>
      </c>
      <c r="CI766" s="36">
        <v>0</v>
      </c>
      <c r="CJ766" s="36">
        <v>0</v>
      </c>
      <c r="CK766" s="36">
        <v>0</v>
      </c>
      <c r="CL766" s="36">
        <v>1038133</v>
      </c>
      <c r="CM766" s="36">
        <v>-6501992</v>
      </c>
      <c r="CN766" s="36">
        <v>0</v>
      </c>
      <c r="CO766" s="36">
        <v>0</v>
      </c>
      <c r="CP766" s="36">
        <v>0</v>
      </c>
      <c r="CQ766" s="36">
        <v>0</v>
      </c>
      <c r="CR766" s="36">
        <v>0</v>
      </c>
      <c r="CS766" s="36">
        <v>0</v>
      </c>
      <c r="CT766" s="36">
        <v>0</v>
      </c>
      <c r="CU766" s="36">
        <v>0</v>
      </c>
      <c r="CV766" s="36">
        <v>0</v>
      </c>
      <c r="CW766" s="36">
        <v>0</v>
      </c>
      <c r="CX766" s="36">
        <v>0</v>
      </c>
      <c r="CY766" s="36">
        <v>0</v>
      </c>
      <c r="CZ766" s="36">
        <v>0</v>
      </c>
      <c r="DA766" s="36">
        <v>0</v>
      </c>
      <c r="DB766" s="36">
        <v>0</v>
      </c>
      <c r="DC766" s="36">
        <v>0</v>
      </c>
      <c r="DD766" s="36">
        <v>0</v>
      </c>
      <c r="DE766" s="36">
        <v>-6501992</v>
      </c>
      <c r="DF766" s="36">
        <v>0</v>
      </c>
      <c r="DG766" s="36">
        <v>0</v>
      </c>
      <c r="DH766" s="36">
        <v>0</v>
      </c>
      <c r="DI766" s="36">
        <v>0</v>
      </c>
      <c r="DJ766" s="36">
        <v>0</v>
      </c>
      <c r="DK766" s="36">
        <v>0</v>
      </c>
      <c r="DL766" s="36">
        <v>0</v>
      </c>
      <c r="DM766" s="36">
        <v>0</v>
      </c>
      <c r="DN766" s="36">
        <v>0</v>
      </c>
      <c r="DO766" s="36">
        <v>0</v>
      </c>
      <c r="DP766" s="36">
        <v>0</v>
      </c>
      <c r="DQ766" s="36">
        <v>0</v>
      </c>
      <c r="DR766" s="36">
        <v>0</v>
      </c>
      <c r="DS766" s="36">
        <v>0</v>
      </c>
      <c r="DT766" s="36">
        <v>0</v>
      </c>
      <c r="DU766" s="36">
        <v>0</v>
      </c>
      <c r="DV766" s="36">
        <v>0</v>
      </c>
      <c r="DW766" s="36">
        <v>0</v>
      </c>
      <c r="DX766" s="36">
        <v>0</v>
      </c>
      <c r="DY766" s="36">
        <v>0</v>
      </c>
      <c r="DZ766" s="36">
        <v>0</v>
      </c>
      <c r="EA766" s="36">
        <v>0</v>
      </c>
      <c r="EB766" s="36">
        <v>0</v>
      </c>
      <c r="EC766" s="36">
        <v>0</v>
      </c>
      <c r="ED766" s="36">
        <v>0</v>
      </c>
      <c r="EE766" s="36">
        <v>0</v>
      </c>
      <c r="EF766" s="36">
        <v>0</v>
      </c>
      <c r="EG766" s="36">
        <v>0</v>
      </c>
      <c r="EH766" s="36">
        <v>0</v>
      </c>
      <c r="EI766" s="36">
        <v>0</v>
      </c>
      <c r="EJ766" s="36">
        <v>0</v>
      </c>
      <c r="EK766" s="36">
        <v>0</v>
      </c>
      <c r="EL766" s="36">
        <v>0</v>
      </c>
      <c r="EM766" s="36">
        <v>0</v>
      </c>
      <c r="EN766" s="36">
        <v>0</v>
      </c>
      <c r="EO766" s="36">
        <v>0</v>
      </c>
      <c r="EP766" s="36">
        <v>0</v>
      </c>
      <c r="EQ766" s="36">
        <v>0</v>
      </c>
      <c r="ER766" s="36">
        <v>0</v>
      </c>
      <c r="ES766" s="36">
        <v>0</v>
      </c>
      <c r="ET766" s="36">
        <v>0</v>
      </c>
      <c r="EU766" s="36">
        <v>0</v>
      </c>
      <c r="EV766" s="36">
        <v>0</v>
      </c>
      <c r="EW766" s="36">
        <v>0</v>
      </c>
      <c r="EX766" s="36">
        <v>0</v>
      </c>
      <c r="EY766" s="36">
        <v>0</v>
      </c>
      <c r="EZ766" s="36">
        <v>0</v>
      </c>
      <c r="FA766" s="36">
        <v>0</v>
      </c>
      <c r="FB766" s="36">
        <v>0</v>
      </c>
      <c r="FC766" s="36">
        <v>0</v>
      </c>
      <c r="FD766" s="36">
        <v>0</v>
      </c>
      <c r="FE766" s="36">
        <v>0</v>
      </c>
      <c r="FF766" s="36">
        <v>0</v>
      </c>
      <c r="FG766" s="36">
        <v>0</v>
      </c>
      <c r="FH766" s="36">
        <v>0</v>
      </c>
      <c r="FI766" s="36">
        <v>0</v>
      </c>
      <c r="FJ766" s="36">
        <v>0</v>
      </c>
      <c r="FK766" s="36">
        <v>0</v>
      </c>
      <c r="FL766" s="36">
        <v>0</v>
      </c>
      <c r="FM766" s="36">
        <v>0</v>
      </c>
      <c r="FN766" s="36">
        <v>0</v>
      </c>
      <c r="FO766" s="36">
        <v>0</v>
      </c>
      <c r="FP766" s="36">
        <v>0</v>
      </c>
      <c r="FQ766" s="36">
        <v>1038133</v>
      </c>
      <c r="FR766" s="36">
        <v>0</v>
      </c>
      <c r="FS766" s="37"/>
      <c r="FT766" s="39">
        <f t="shared" si="371"/>
        <v>98908</v>
      </c>
      <c r="FU766" s="39">
        <f t="shared" si="372"/>
        <v>1036</v>
      </c>
      <c r="FV766" s="39">
        <f t="shared" si="373"/>
        <v>0</v>
      </c>
      <c r="FW766" s="39">
        <f t="shared" si="374"/>
        <v>4100359</v>
      </c>
      <c r="FX766" s="39">
        <f t="shared" si="375"/>
        <v>0</v>
      </c>
      <c r="FY766" s="39">
        <f t="shared" si="376"/>
        <v>47913</v>
      </c>
      <c r="FZ766" s="39">
        <f t="shared" si="377"/>
        <v>0</v>
      </c>
      <c r="GA766" s="39">
        <f t="shared" si="378"/>
        <v>132821</v>
      </c>
      <c r="GB766" s="39">
        <f t="shared" si="379"/>
        <v>1082822</v>
      </c>
      <c r="GC766" s="39">
        <f t="shared" si="380"/>
        <v>0</v>
      </c>
      <c r="GD766" s="39">
        <f t="shared" si="381"/>
        <v>0</v>
      </c>
      <c r="GE766" s="39">
        <f t="shared" si="382"/>
        <v>0</v>
      </c>
      <c r="GF766" s="39">
        <f t="shared" si="369"/>
        <v>0</v>
      </c>
      <c r="GG766" s="39"/>
      <c r="GH766" s="39">
        <f t="shared" si="383"/>
        <v>0</v>
      </c>
      <c r="GI766" s="39">
        <f t="shared" si="384"/>
        <v>0</v>
      </c>
      <c r="GJ766" s="39">
        <f t="shared" si="370"/>
        <v>5463859</v>
      </c>
      <c r="GK766" s="39"/>
      <c r="GL766" s="39">
        <f t="shared" si="385"/>
        <v>0</v>
      </c>
      <c r="GM766" s="39"/>
      <c r="GN766" s="39">
        <f t="shared" si="368"/>
        <v>0</v>
      </c>
      <c r="GO766" s="40">
        <f t="shared" si="386"/>
        <v>1038133</v>
      </c>
      <c r="GP766" s="40">
        <f t="shared" si="387"/>
        <v>6501992</v>
      </c>
      <c r="GQ766" s="40">
        <f t="shared" si="388"/>
        <v>6501992</v>
      </c>
      <c r="GR766" s="39" t="str">
        <f>IFERROR(VLOOKUP(CONCATENATE(C766,R766,S766),'Clientes Afectados'!$L$4:$M$249,2,0),"NO")</f>
        <v>NO</v>
      </c>
      <c r="GS766" s="64">
        <f t="shared" si="367"/>
        <v>33</v>
      </c>
      <c r="GT766" s="39" t="e">
        <f>+IF(GS766&gt;#REF!,"SI","NO")</f>
        <v>#REF!</v>
      </c>
    </row>
    <row r="767" spans="1:202" x14ac:dyDescent="0.25">
      <c r="A767" s="35">
        <v>42461</v>
      </c>
      <c r="B767" s="36">
        <v>1594986</v>
      </c>
      <c r="C767" s="36">
        <v>532986</v>
      </c>
      <c r="D767" s="36">
        <v>532986</v>
      </c>
      <c r="E767" s="37" t="s">
        <v>343</v>
      </c>
      <c r="F767" s="37" t="s">
        <v>258</v>
      </c>
      <c r="G767" s="37" t="s">
        <v>313</v>
      </c>
      <c r="H767" s="85" t="s">
        <v>231</v>
      </c>
      <c r="I767" s="37" t="s">
        <v>262</v>
      </c>
      <c r="J767" s="37" t="s">
        <v>233</v>
      </c>
      <c r="K767" s="37" t="s">
        <v>234</v>
      </c>
      <c r="L767" s="37" t="s">
        <v>235</v>
      </c>
      <c r="M767" s="37" t="s">
        <v>245</v>
      </c>
      <c r="N767" s="37" t="s">
        <v>246</v>
      </c>
      <c r="O767" s="37" t="s">
        <v>246</v>
      </c>
      <c r="P767" s="37" t="s">
        <v>239</v>
      </c>
      <c r="Q767" s="37" t="s">
        <v>240</v>
      </c>
      <c r="R767" s="38">
        <v>42433</v>
      </c>
      <c r="S767" s="38">
        <v>42466</v>
      </c>
      <c r="T767" s="38">
        <v>42467</v>
      </c>
      <c r="U767" s="36">
        <v>174025048</v>
      </c>
      <c r="V767" s="36">
        <v>129218</v>
      </c>
      <c r="W767" s="36">
        <v>0</v>
      </c>
      <c r="X767" s="36">
        <v>46680</v>
      </c>
      <c r="Y767" s="36">
        <v>0</v>
      </c>
      <c r="Z767" s="36">
        <v>0</v>
      </c>
      <c r="AA767" s="36">
        <v>0</v>
      </c>
      <c r="AB767" s="36">
        <v>0</v>
      </c>
      <c r="AC767" s="36">
        <v>0</v>
      </c>
      <c r="AD767" s="36">
        <v>294</v>
      </c>
      <c r="AE767" s="36">
        <v>328</v>
      </c>
      <c r="AF767" s="36">
        <v>207</v>
      </c>
      <c r="AG767" s="36">
        <v>250</v>
      </c>
      <c r="AH767" s="36">
        <v>63343</v>
      </c>
      <c r="AI767" s="36">
        <v>1233</v>
      </c>
      <c r="AJ767" s="36">
        <v>0</v>
      </c>
      <c r="AK767" s="36">
        <v>9606452</v>
      </c>
      <c r="AL767" s="36">
        <v>0</v>
      </c>
      <c r="AM767" s="36">
        <v>0</v>
      </c>
      <c r="AN767" s="36">
        <v>0</v>
      </c>
      <c r="AO767" s="36">
        <v>0</v>
      </c>
      <c r="AP767" s="36">
        <v>0</v>
      </c>
      <c r="AQ767" s="36">
        <v>0</v>
      </c>
      <c r="AR767" s="36">
        <v>0</v>
      </c>
      <c r="AS767" s="36">
        <v>0</v>
      </c>
      <c r="AT767" s="36">
        <v>112252</v>
      </c>
      <c r="AU767" s="36">
        <v>0</v>
      </c>
      <c r="AV767" s="36">
        <v>0</v>
      </c>
      <c r="AW767" s="36">
        <v>0</v>
      </c>
      <c r="AX767" s="36">
        <v>0</v>
      </c>
      <c r="AY767" s="36">
        <v>203304</v>
      </c>
      <c r="AZ767" s="36">
        <v>1450935</v>
      </c>
      <c r="BA767" s="36">
        <v>0</v>
      </c>
      <c r="BB767" s="36">
        <v>0</v>
      </c>
      <c r="BC767" s="36">
        <v>0</v>
      </c>
      <c r="BD767" s="36">
        <v>0</v>
      </c>
      <c r="BE767" s="36">
        <v>0</v>
      </c>
      <c r="BF767" s="36">
        <v>0</v>
      </c>
      <c r="BG767" s="36">
        <v>0</v>
      </c>
      <c r="BH767" s="36">
        <v>0</v>
      </c>
      <c r="BI767" s="36">
        <v>0</v>
      </c>
      <c r="BJ767" s="36">
        <v>0</v>
      </c>
      <c r="BK767" s="36">
        <v>0</v>
      </c>
      <c r="BL767" s="36">
        <v>0</v>
      </c>
      <c r="BM767" s="36">
        <v>0</v>
      </c>
      <c r="BN767" s="36">
        <v>0</v>
      </c>
      <c r="BO767" s="36">
        <v>0</v>
      </c>
      <c r="BP767" s="36">
        <v>0</v>
      </c>
      <c r="BQ767" s="36">
        <v>0</v>
      </c>
      <c r="BR767" s="36">
        <v>0</v>
      </c>
      <c r="BS767" s="36">
        <v>0</v>
      </c>
      <c r="BT767" s="36">
        <v>0</v>
      </c>
      <c r="BU767" s="36">
        <v>0</v>
      </c>
      <c r="BV767" s="36">
        <v>0</v>
      </c>
      <c r="BW767" s="36">
        <v>0</v>
      </c>
      <c r="BX767" s="36">
        <v>0</v>
      </c>
      <c r="BY767" s="36">
        <v>0</v>
      </c>
      <c r="BZ767" s="36">
        <v>0</v>
      </c>
      <c r="CA767" s="36">
        <v>0</v>
      </c>
      <c r="CB767" s="36">
        <v>0</v>
      </c>
      <c r="CC767" s="36">
        <v>0</v>
      </c>
      <c r="CD767" s="36">
        <v>9611360</v>
      </c>
      <c r="CE767" s="36">
        <v>11437518</v>
      </c>
      <c r="CF767" s="36">
        <v>0</v>
      </c>
      <c r="CG767" s="36">
        <v>1826158</v>
      </c>
      <c r="CH767" s="36">
        <v>0</v>
      </c>
      <c r="CI767" s="36">
        <v>0</v>
      </c>
      <c r="CJ767" s="36">
        <v>0</v>
      </c>
      <c r="CK767" s="36">
        <v>0</v>
      </c>
      <c r="CL767" s="36">
        <v>1826158</v>
      </c>
      <c r="CM767" s="36">
        <v>-11437518</v>
      </c>
      <c r="CN767" s="36">
        <v>0</v>
      </c>
      <c r="CO767" s="36">
        <v>0</v>
      </c>
      <c r="CP767" s="36">
        <v>0</v>
      </c>
      <c r="CQ767" s="36">
        <v>0</v>
      </c>
      <c r="CR767" s="36">
        <v>0</v>
      </c>
      <c r="CS767" s="36">
        <v>0</v>
      </c>
      <c r="CT767" s="36">
        <v>0</v>
      </c>
      <c r="CU767" s="36">
        <v>0</v>
      </c>
      <c r="CV767" s="36">
        <v>0</v>
      </c>
      <c r="CW767" s="36">
        <v>0</v>
      </c>
      <c r="CX767" s="36">
        <v>0</v>
      </c>
      <c r="CY767" s="36">
        <v>0</v>
      </c>
      <c r="CZ767" s="36">
        <v>0</v>
      </c>
      <c r="DA767" s="36">
        <v>0</v>
      </c>
      <c r="DB767" s="36">
        <v>0</v>
      </c>
      <c r="DC767" s="36">
        <v>0</v>
      </c>
      <c r="DD767" s="36">
        <v>0</v>
      </c>
      <c r="DE767" s="36">
        <v>-11437518</v>
      </c>
      <c r="DF767" s="36">
        <v>0</v>
      </c>
      <c r="DG767" s="36">
        <v>0</v>
      </c>
      <c r="DH767" s="36">
        <v>0</v>
      </c>
      <c r="DI767" s="36">
        <v>0</v>
      </c>
      <c r="DJ767" s="36">
        <v>0</v>
      </c>
      <c r="DK767" s="36">
        <v>0</v>
      </c>
      <c r="DL767" s="36">
        <v>0</v>
      </c>
      <c r="DM767" s="36">
        <v>0</v>
      </c>
      <c r="DN767" s="36">
        <v>0</v>
      </c>
      <c r="DO767" s="36">
        <v>0</v>
      </c>
      <c r="DP767" s="36">
        <v>0</v>
      </c>
      <c r="DQ767" s="36">
        <v>0</v>
      </c>
      <c r="DR767" s="36">
        <v>0</v>
      </c>
      <c r="DS767" s="36">
        <v>0</v>
      </c>
      <c r="DT767" s="36">
        <v>0</v>
      </c>
      <c r="DU767" s="36">
        <v>0</v>
      </c>
      <c r="DV767" s="36">
        <v>0</v>
      </c>
      <c r="DW767" s="36">
        <v>0</v>
      </c>
      <c r="DX767" s="36">
        <v>0</v>
      </c>
      <c r="DY767" s="36">
        <v>0</v>
      </c>
      <c r="DZ767" s="36">
        <v>0</v>
      </c>
      <c r="EA767" s="36">
        <v>0</v>
      </c>
      <c r="EB767" s="36">
        <v>0</v>
      </c>
      <c r="EC767" s="36">
        <v>0</v>
      </c>
      <c r="ED767" s="36">
        <v>0</v>
      </c>
      <c r="EE767" s="36">
        <v>0</v>
      </c>
      <c r="EF767" s="36">
        <v>0</v>
      </c>
      <c r="EG767" s="36">
        <v>0</v>
      </c>
      <c r="EH767" s="36">
        <v>0</v>
      </c>
      <c r="EI767" s="36">
        <v>0</v>
      </c>
      <c r="EJ767" s="36">
        <v>0</v>
      </c>
      <c r="EK767" s="36">
        <v>0</v>
      </c>
      <c r="EL767" s="36">
        <v>0</v>
      </c>
      <c r="EM767" s="36">
        <v>0</v>
      </c>
      <c r="EN767" s="36">
        <v>0</v>
      </c>
      <c r="EO767" s="36">
        <v>0</v>
      </c>
      <c r="EP767" s="36">
        <v>0</v>
      </c>
      <c r="EQ767" s="36">
        <v>0</v>
      </c>
      <c r="ER767" s="36">
        <v>0</v>
      </c>
      <c r="ES767" s="36">
        <v>0</v>
      </c>
      <c r="ET767" s="36">
        <v>0</v>
      </c>
      <c r="EU767" s="36">
        <v>0</v>
      </c>
      <c r="EV767" s="36">
        <v>0</v>
      </c>
      <c r="EW767" s="36">
        <v>0</v>
      </c>
      <c r="EX767" s="36">
        <v>0</v>
      </c>
      <c r="EY767" s="36">
        <v>0</v>
      </c>
      <c r="EZ767" s="36">
        <v>0</v>
      </c>
      <c r="FA767" s="36">
        <v>0</v>
      </c>
      <c r="FB767" s="36">
        <v>0</v>
      </c>
      <c r="FC767" s="36">
        <v>0</v>
      </c>
      <c r="FD767" s="36">
        <v>0</v>
      </c>
      <c r="FE767" s="36">
        <v>0</v>
      </c>
      <c r="FF767" s="36">
        <v>0</v>
      </c>
      <c r="FG767" s="36">
        <v>0</v>
      </c>
      <c r="FH767" s="36">
        <v>0</v>
      </c>
      <c r="FI767" s="36">
        <v>0</v>
      </c>
      <c r="FJ767" s="36">
        <v>0</v>
      </c>
      <c r="FK767" s="36">
        <v>0</v>
      </c>
      <c r="FL767" s="36">
        <v>0</v>
      </c>
      <c r="FM767" s="36">
        <v>0</v>
      </c>
      <c r="FN767" s="36">
        <v>0</v>
      </c>
      <c r="FO767" s="36">
        <v>0</v>
      </c>
      <c r="FP767" s="36">
        <v>0</v>
      </c>
      <c r="FQ767" s="36">
        <v>1826158</v>
      </c>
      <c r="FR767" s="36">
        <v>0</v>
      </c>
      <c r="FS767" s="37"/>
      <c r="FT767" s="39">
        <f t="shared" si="371"/>
        <v>53229</v>
      </c>
      <c r="FU767" s="39">
        <f t="shared" si="372"/>
        <v>1036</v>
      </c>
      <c r="FV767" s="39">
        <f t="shared" si="373"/>
        <v>0</v>
      </c>
      <c r="FW767" s="39">
        <f t="shared" si="374"/>
        <v>8072649</v>
      </c>
      <c r="FX767" s="39">
        <f t="shared" si="375"/>
        <v>0</v>
      </c>
      <c r="FY767" s="39">
        <f t="shared" si="376"/>
        <v>94329</v>
      </c>
      <c r="FZ767" s="39">
        <f t="shared" si="377"/>
        <v>0</v>
      </c>
      <c r="GA767" s="39">
        <f t="shared" si="378"/>
        <v>170844</v>
      </c>
      <c r="GB767" s="39">
        <f t="shared" si="379"/>
        <v>1219273</v>
      </c>
      <c r="GC767" s="39">
        <f t="shared" si="380"/>
        <v>0</v>
      </c>
      <c r="GD767" s="39">
        <f t="shared" si="381"/>
        <v>0</v>
      </c>
      <c r="GE767" s="39">
        <f t="shared" si="382"/>
        <v>0</v>
      </c>
      <c r="GF767" s="39">
        <f t="shared" si="369"/>
        <v>0</v>
      </c>
      <c r="GG767" s="39"/>
      <c r="GH767" s="39">
        <f t="shared" si="383"/>
        <v>0</v>
      </c>
      <c r="GI767" s="39">
        <f t="shared" si="384"/>
        <v>0</v>
      </c>
      <c r="GJ767" s="39">
        <f t="shared" si="370"/>
        <v>9611360</v>
      </c>
      <c r="GK767" s="39"/>
      <c r="GL767" s="39">
        <f t="shared" si="385"/>
        <v>0</v>
      </c>
      <c r="GM767" s="39"/>
      <c r="GN767" s="39">
        <f t="shared" si="368"/>
        <v>0</v>
      </c>
      <c r="GO767" s="40">
        <f t="shared" si="386"/>
        <v>1826158</v>
      </c>
      <c r="GP767" s="40">
        <f t="shared" si="387"/>
        <v>11437518</v>
      </c>
      <c r="GQ767" s="40">
        <f t="shared" si="388"/>
        <v>11437518</v>
      </c>
      <c r="GR767" s="39" t="str">
        <f>IFERROR(VLOOKUP(CONCATENATE(C767,R767,S767),'Clientes Afectados'!$L$4:$M$249,2,0),"NO")</f>
        <v>NO</v>
      </c>
      <c r="GS767" s="64">
        <f t="shared" si="367"/>
        <v>33</v>
      </c>
      <c r="GT767" s="39" t="e">
        <f>+IF(GS767&gt;#REF!,"SI","NO")</f>
        <v>#REF!</v>
      </c>
    </row>
    <row r="768" spans="1:202" x14ac:dyDescent="0.25">
      <c r="A768" s="35">
        <v>42461</v>
      </c>
      <c r="B768" s="36">
        <v>1594986</v>
      </c>
      <c r="C768" s="36">
        <v>532990</v>
      </c>
      <c r="D768" s="36">
        <v>532990</v>
      </c>
      <c r="E768" s="37" t="s">
        <v>344</v>
      </c>
      <c r="F768" s="37" t="s">
        <v>229</v>
      </c>
      <c r="G768" s="37" t="s">
        <v>315</v>
      </c>
      <c r="H768" s="85" t="s">
        <v>231</v>
      </c>
      <c r="I768" s="37" t="s">
        <v>232</v>
      </c>
      <c r="J768" s="37" t="s">
        <v>233</v>
      </c>
      <c r="K768" s="37" t="s">
        <v>234</v>
      </c>
      <c r="L768" s="37" t="s">
        <v>235</v>
      </c>
      <c r="M768" s="37" t="s">
        <v>236</v>
      </c>
      <c r="N768" s="37" t="s">
        <v>316</v>
      </c>
      <c r="O768" s="37" t="s">
        <v>316</v>
      </c>
      <c r="P768" s="37" t="s">
        <v>239</v>
      </c>
      <c r="Q768" s="37" t="s">
        <v>240</v>
      </c>
      <c r="R768" s="38">
        <v>42433</v>
      </c>
      <c r="S768" s="38">
        <v>42466</v>
      </c>
      <c r="T768" s="38">
        <v>42467</v>
      </c>
      <c r="U768" s="36">
        <v>174025048</v>
      </c>
      <c r="V768" s="36">
        <v>146539</v>
      </c>
      <c r="W768" s="36">
        <v>0</v>
      </c>
      <c r="X768" s="36">
        <v>70525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355</v>
      </c>
      <c r="AE768" s="36">
        <v>400</v>
      </c>
      <c r="AF768" s="36">
        <v>290</v>
      </c>
      <c r="AG768" s="36">
        <v>374</v>
      </c>
      <c r="AH768" s="36">
        <v>117701</v>
      </c>
      <c r="AI768" s="36">
        <v>1233</v>
      </c>
      <c r="AJ768" s="36">
        <v>0</v>
      </c>
      <c r="AK768" s="36">
        <v>10894148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0</v>
      </c>
      <c r="AR768" s="36">
        <v>0</v>
      </c>
      <c r="AS768" s="36">
        <v>0</v>
      </c>
      <c r="AT768" s="36">
        <v>127298</v>
      </c>
      <c r="AU768" s="36">
        <v>0</v>
      </c>
      <c r="AV768" s="36">
        <v>0</v>
      </c>
      <c r="AW768" s="36">
        <v>0</v>
      </c>
      <c r="AX768" s="36">
        <v>0</v>
      </c>
      <c r="AY768" s="36">
        <v>248242</v>
      </c>
      <c r="AZ768" s="36">
        <v>2171197</v>
      </c>
      <c r="BA768" s="36">
        <v>399408</v>
      </c>
      <c r="BB768" s="36">
        <v>0</v>
      </c>
      <c r="BC768" s="36">
        <v>0</v>
      </c>
      <c r="BD768" s="36">
        <v>0</v>
      </c>
      <c r="BE768" s="36">
        <v>0</v>
      </c>
      <c r="BF768" s="36">
        <v>0</v>
      </c>
      <c r="BG768" s="36">
        <v>0</v>
      </c>
      <c r="BH768" s="36">
        <v>0</v>
      </c>
      <c r="BI768" s="36">
        <v>0</v>
      </c>
      <c r="BJ768" s="36">
        <v>0</v>
      </c>
      <c r="BK768" s="36">
        <v>0</v>
      </c>
      <c r="BL768" s="36">
        <v>0</v>
      </c>
      <c r="BM768" s="36">
        <v>0</v>
      </c>
      <c r="BN768" s="36">
        <v>0</v>
      </c>
      <c r="BO768" s="36">
        <v>0</v>
      </c>
      <c r="BP768" s="36">
        <v>0</v>
      </c>
      <c r="BQ768" s="36">
        <v>0</v>
      </c>
      <c r="BR768" s="36">
        <v>0</v>
      </c>
      <c r="BS768" s="36">
        <v>0</v>
      </c>
      <c r="BT768" s="36">
        <v>0</v>
      </c>
      <c r="BU768" s="36">
        <v>0</v>
      </c>
      <c r="BV768" s="36">
        <v>0</v>
      </c>
      <c r="BW768" s="36">
        <v>0</v>
      </c>
      <c r="BX768" s="36">
        <v>0</v>
      </c>
      <c r="BY768" s="36">
        <v>0</v>
      </c>
      <c r="BZ768" s="36">
        <v>0</v>
      </c>
      <c r="CA768" s="36">
        <v>0</v>
      </c>
      <c r="CB768" s="36">
        <v>0</v>
      </c>
      <c r="CC768" s="36">
        <v>0</v>
      </c>
      <c r="CD768" s="36">
        <v>11730442</v>
      </c>
      <c r="CE768" s="36">
        <v>13959226</v>
      </c>
      <c r="CF768" s="36">
        <v>0</v>
      </c>
      <c r="CG768" s="36">
        <v>2228784</v>
      </c>
      <c r="CH768" s="36">
        <v>0</v>
      </c>
      <c r="CI768" s="36">
        <v>0</v>
      </c>
      <c r="CJ768" s="36">
        <v>0</v>
      </c>
      <c r="CK768" s="36">
        <v>0</v>
      </c>
      <c r="CL768" s="36">
        <v>2228784</v>
      </c>
      <c r="CM768" s="36">
        <v>-13959226</v>
      </c>
      <c r="CN768" s="36">
        <v>0</v>
      </c>
      <c r="CO768" s="36">
        <v>0</v>
      </c>
      <c r="CP768" s="36">
        <v>0</v>
      </c>
      <c r="CQ768" s="36">
        <v>0</v>
      </c>
      <c r="CR768" s="36">
        <v>0</v>
      </c>
      <c r="CS768" s="36">
        <v>0</v>
      </c>
      <c r="CT768" s="36">
        <v>0</v>
      </c>
      <c r="CU768" s="36">
        <v>0</v>
      </c>
      <c r="CV768" s="36">
        <v>0</v>
      </c>
      <c r="CW768" s="36">
        <v>0</v>
      </c>
      <c r="CX768" s="36">
        <v>0</v>
      </c>
      <c r="CY768" s="36">
        <v>0</v>
      </c>
      <c r="CZ768" s="36">
        <v>0</v>
      </c>
      <c r="DA768" s="36">
        <v>0</v>
      </c>
      <c r="DB768" s="36">
        <v>0</v>
      </c>
      <c r="DC768" s="36">
        <v>0</v>
      </c>
      <c r="DD768" s="36">
        <v>0</v>
      </c>
      <c r="DE768" s="36">
        <v>-13959226</v>
      </c>
      <c r="DF768" s="36">
        <v>0</v>
      </c>
      <c r="DG768" s="36">
        <v>0</v>
      </c>
      <c r="DH768" s="36">
        <v>0</v>
      </c>
      <c r="DI768" s="36">
        <v>0</v>
      </c>
      <c r="DJ768" s="36">
        <v>0</v>
      </c>
      <c r="DK768" s="36">
        <v>0</v>
      </c>
      <c r="DL768" s="36">
        <v>0</v>
      </c>
      <c r="DM768" s="36">
        <v>0</v>
      </c>
      <c r="DN768" s="36">
        <v>0</v>
      </c>
      <c r="DO768" s="36">
        <v>0</v>
      </c>
      <c r="DP768" s="36">
        <v>0</v>
      </c>
      <c r="DQ768" s="36">
        <v>0</v>
      </c>
      <c r="DR768" s="36">
        <v>0</v>
      </c>
      <c r="DS768" s="36">
        <v>0</v>
      </c>
      <c r="DT768" s="36">
        <v>0</v>
      </c>
      <c r="DU768" s="36">
        <v>0</v>
      </c>
      <c r="DV768" s="36">
        <v>0</v>
      </c>
      <c r="DW768" s="36">
        <v>0</v>
      </c>
      <c r="DX768" s="36">
        <v>0</v>
      </c>
      <c r="DY768" s="36">
        <v>0</v>
      </c>
      <c r="DZ768" s="36">
        <v>0</v>
      </c>
      <c r="EA768" s="36">
        <v>0</v>
      </c>
      <c r="EB768" s="36">
        <v>0</v>
      </c>
      <c r="EC768" s="36">
        <v>0</v>
      </c>
      <c r="ED768" s="36">
        <v>0</v>
      </c>
      <c r="EE768" s="36">
        <v>0</v>
      </c>
      <c r="EF768" s="36">
        <v>0</v>
      </c>
      <c r="EG768" s="36">
        <v>0</v>
      </c>
      <c r="EH768" s="36">
        <v>0</v>
      </c>
      <c r="EI768" s="36">
        <v>0</v>
      </c>
      <c r="EJ768" s="36">
        <v>0</v>
      </c>
      <c r="EK768" s="36">
        <v>0</v>
      </c>
      <c r="EL768" s="36">
        <v>0</v>
      </c>
      <c r="EM768" s="36">
        <v>0</v>
      </c>
      <c r="EN768" s="36">
        <v>0</v>
      </c>
      <c r="EO768" s="36">
        <v>0</v>
      </c>
      <c r="EP768" s="36">
        <v>0</v>
      </c>
      <c r="EQ768" s="36">
        <v>0</v>
      </c>
      <c r="ER768" s="36">
        <v>0</v>
      </c>
      <c r="ES768" s="36">
        <v>0</v>
      </c>
      <c r="ET768" s="36">
        <v>0</v>
      </c>
      <c r="EU768" s="36">
        <v>0</v>
      </c>
      <c r="EV768" s="36">
        <v>0</v>
      </c>
      <c r="EW768" s="36">
        <v>0</v>
      </c>
      <c r="EX768" s="36">
        <v>0</v>
      </c>
      <c r="EY768" s="36">
        <v>0</v>
      </c>
      <c r="EZ768" s="36">
        <v>0</v>
      </c>
      <c r="FA768" s="36">
        <v>0</v>
      </c>
      <c r="FB768" s="36">
        <v>0</v>
      </c>
      <c r="FC768" s="36">
        <v>0</v>
      </c>
      <c r="FD768" s="36">
        <v>0</v>
      </c>
      <c r="FE768" s="36">
        <v>0</v>
      </c>
      <c r="FF768" s="36">
        <v>0</v>
      </c>
      <c r="FG768" s="36">
        <v>0</v>
      </c>
      <c r="FH768" s="36">
        <v>0</v>
      </c>
      <c r="FI768" s="36">
        <v>0</v>
      </c>
      <c r="FJ768" s="36">
        <v>0</v>
      </c>
      <c r="FK768" s="36">
        <v>0</v>
      </c>
      <c r="FL768" s="36">
        <v>0</v>
      </c>
      <c r="FM768" s="36">
        <v>0</v>
      </c>
      <c r="FN768" s="36">
        <v>0</v>
      </c>
      <c r="FO768" s="36">
        <v>0</v>
      </c>
      <c r="FP768" s="36">
        <v>0</v>
      </c>
      <c r="FQ768" s="36">
        <v>2228784</v>
      </c>
      <c r="FR768" s="36">
        <v>0</v>
      </c>
      <c r="FS768" s="37"/>
      <c r="FT768" s="39">
        <f t="shared" si="371"/>
        <v>98908</v>
      </c>
      <c r="FU768" s="39">
        <f t="shared" si="372"/>
        <v>1036</v>
      </c>
      <c r="FV768" s="39">
        <f t="shared" si="373"/>
        <v>0</v>
      </c>
      <c r="FW768" s="39">
        <f t="shared" si="374"/>
        <v>9154746</v>
      </c>
      <c r="FX768" s="39">
        <f t="shared" si="375"/>
        <v>0</v>
      </c>
      <c r="FY768" s="39">
        <f t="shared" si="376"/>
        <v>106973</v>
      </c>
      <c r="FZ768" s="39">
        <f t="shared" si="377"/>
        <v>0</v>
      </c>
      <c r="GA768" s="39">
        <f t="shared" si="378"/>
        <v>208607</v>
      </c>
      <c r="GB768" s="39">
        <f t="shared" si="379"/>
        <v>1824535</v>
      </c>
      <c r="GC768" s="39">
        <f t="shared" si="380"/>
        <v>335637</v>
      </c>
      <c r="GD768" s="39">
        <f t="shared" si="381"/>
        <v>0</v>
      </c>
      <c r="GE768" s="39">
        <f t="shared" si="382"/>
        <v>0</v>
      </c>
      <c r="GF768" s="39">
        <f t="shared" si="369"/>
        <v>0</v>
      </c>
      <c r="GG768" s="39"/>
      <c r="GH768" s="39">
        <f t="shared" si="383"/>
        <v>0</v>
      </c>
      <c r="GI768" s="39">
        <f t="shared" si="384"/>
        <v>0</v>
      </c>
      <c r="GJ768" s="39">
        <f t="shared" si="370"/>
        <v>11730442</v>
      </c>
      <c r="GK768" s="39"/>
      <c r="GL768" s="39">
        <f t="shared" si="385"/>
        <v>0</v>
      </c>
      <c r="GM768" s="39"/>
      <c r="GN768" s="39">
        <f t="shared" si="368"/>
        <v>0</v>
      </c>
      <c r="GO768" s="40">
        <f t="shared" si="386"/>
        <v>2228784</v>
      </c>
      <c r="GP768" s="40">
        <f t="shared" si="387"/>
        <v>13959226</v>
      </c>
      <c r="GQ768" s="40">
        <f t="shared" si="388"/>
        <v>13959226</v>
      </c>
      <c r="GR768" s="39" t="str">
        <f>IFERROR(VLOOKUP(CONCATENATE(C768,R768,S768),'Clientes Afectados'!$L$4:$M$249,2,0),"NO")</f>
        <v>NO</v>
      </c>
      <c r="GS768" s="64">
        <f t="shared" si="367"/>
        <v>33</v>
      </c>
      <c r="GT768" s="39" t="e">
        <f>+IF(GS768&gt;#REF!,"SI","NO")</f>
        <v>#REF!</v>
      </c>
    </row>
    <row r="769" spans="1:202" x14ac:dyDescent="0.25">
      <c r="A769" s="35">
        <v>42461</v>
      </c>
      <c r="B769" s="36">
        <v>1594986</v>
      </c>
      <c r="C769" s="36">
        <v>532998</v>
      </c>
      <c r="D769" s="36">
        <v>532998</v>
      </c>
      <c r="E769" s="37" t="s">
        <v>228</v>
      </c>
      <c r="F769" s="37" t="s">
        <v>229</v>
      </c>
      <c r="G769" s="37" t="s">
        <v>230</v>
      </c>
      <c r="H769" s="85" t="s">
        <v>231</v>
      </c>
      <c r="I769" s="37" t="s">
        <v>232</v>
      </c>
      <c r="J769" s="37" t="s">
        <v>233</v>
      </c>
      <c r="K769" s="37" t="s">
        <v>234</v>
      </c>
      <c r="L769" s="37" t="s">
        <v>235</v>
      </c>
      <c r="M769" s="37" t="s">
        <v>236</v>
      </c>
      <c r="N769" s="37" t="s">
        <v>237</v>
      </c>
      <c r="O769" s="37" t="s">
        <v>306</v>
      </c>
      <c r="P769" s="37" t="s">
        <v>239</v>
      </c>
      <c r="Q769" s="37" t="s">
        <v>240</v>
      </c>
      <c r="R769" s="38">
        <v>42433</v>
      </c>
      <c r="S769" s="38">
        <v>42466</v>
      </c>
      <c r="T769" s="38">
        <v>42467</v>
      </c>
      <c r="U769" s="36">
        <v>174025048</v>
      </c>
      <c r="V769" s="36">
        <v>28633</v>
      </c>
      <c r="W769" s="36">
        <v>0</v>
      </c>
      <c r="X769" s="36">
        <v>10365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61</v>
      </c>
      <c r="AE769" s="36">
        <v>64</v>
      </c>
      <c r="AF769" s="36">
        <v>61</v>
      </c>
      <c r="AG769" s="36">
        <v>63</v>
      </c>
      <c r="AH769" s="36">
        <v>142532</v>
      </c>
      <c r="AI769" s="36">
        <v>1233</v>
      </c>
      <c r="AJ769" s="36">
        <v>0</v>
      </c>
      <c r="AK769" s="36">
        <v>2128662</v>
      </c>
      <c r="AL769" s="36">
        <v>0</v>
      </c>
      <c r="AM769" s="36">
        <v>0</v>
      </c>
      <c r="AN769" s="36">
        <v>0</v>
      </c>
      <c r="AO769" s="36">
        <v>0</v>
      </c>
      <c r="AP769" s="36">
        <v>0</v>
      </c>
      <c r="AQ769" s="36">
        <v>0</v>
      </c>
      <c r="AR769" s="36">
        <v>0</v>
      </c>
      <c r="AS769" s="36">
        <v>0</v>
      </c>
      <c r="AT769" s="36">
        <v>24873</v>
      </c>
      <c r="AU769" s="36">
        <v>0</v>
      </c>
      <c r="AV769" s="36">
        <v>0</v>
      </c>
      <c r="AW769" s="36">
        <v>0</v>
      </c>
      <c r="AX769" s="36">
        <v>0</v>
      </c>
      <c r="AY769" s="36">
        <v>39669</v>
      </c>
      <c r="AZ769" s="36">
        <v>367658</v>
      </c>
      <c r="BA769" s="36">
        <v>0</v>
      </c>
      <c r="BB769" s="36">
        <v>0</v>
      </c>
      <c r="BC769" s="36">
        <v>0</v>
      </c>
      <c r="BD769" s="36">
        <v>0</v>
      </c>
      <c r="BE769" s="36">
        <v>0</v>
      </c>
      <c r="BF769" s="36">
        <v>0</v>
      </c>
      <c r="BG769" s="36">
        <v>0</v>
      </c>
      <c r="BH769" s="36">
        <v>0</v>
      </c>
      <c r="BI769" s="36">
        <v>0</v>
      </c>
      <c r="BJ769" s="36">
        <v>0</v>
      </c>
      <c r="BK769" s="36">
        <v>0</v>
      </c>
      <c r="BL769" s="36">
        <v>0</v>
      </c>
      <c r="BM769" s="36">
        <v>0</v>
      </c>
      <c r="BN769" s="36">
        <v>0</v>
      </c>
      <c r="BO769" s="36">
        <v>0</v>
      </c>
      <c r="BP769" s="36">
        <v>0</v>
      </c>
      <c r="BQ769" s="36">
        <v>0</v>
      </c>
      <c r="BR769" s="36">
        <v>0</v>
      </c>
      <c r="BS769" s="36">
        <v>0</v>
      </c>
      <c r="BT769" s="36">
        <v>0</v>
      </c>
      <c r="BU769" s="36">
        <v>0</v>
      </c>
      <c r="BV769" s="36">
        <v>0</v>
      </c>
      <c r="BW769" s="36">
        <v>0</v>
      </c>
      <c r="BX769" s="36">
        <v>0</v>
      </c>
      <c r="BY769" s="36">
        <v>0</v>
      </c>
      <c r="BZ769" s="36">
        <v>0</v>
      </c>
      <c r="CA769" s="36">
        <v>0</v>
      </c>
      <c r="CB769" s="36">
        <v>0</v>
      </c>
      <c r="CC769" s="36">
        <v>0</v>
      </c>
      <c r="CD769" s="36">
        <v>2272796</v>
      </c>
      <c r="CE769" s="36">
        <v>2704627</v>
      </c>
      <c r="CF769" s="36">
        <v>0</v>
      </c>
      <c r="CG769" s="36">
        <v>431831</v>
      </c>
      <c r="CH769" s="36">
        <v>0</v>
      </c>
      <c r="CI769" s="36">
        <v>0</v>
      </c>
      <c r="CJ769" s="36">
        <v>0</v>
      </c>
      <c r="CK769" s="36">
        <v>0</v>
      </c>
      <c r="CL769" s="36">
        <v>431831</v>
      </c>
      <c r="CM769" s="36">
        <v>-2704627</v>
      </c>
      <c r="CN769" s="36">
        <v>0</v>
      </c>
      <c r="CO769" s="36">
        <v>0</v>
      </c>
      <c r="CP769" s="36">
        <v>0</v>
      </c>
      <c r="CQ769" s="36">
        <v>0</v>
      </c>
      <c r="CR769" s="36">
        <v>0</v>
      </c>
      <c r="CS769" s="36">
        <v>0</v>
      </c>
      <c r="CT769" s="36">
        <v>0</v>
      </c>
      <c r="CU769" s="36">
        <v>0</v>
      </c>
      <c r="CV769" s="36">
        <v>0</v>
      </c>
      <c r="CW769" s="36">
        <v>0</v>
      </c>
      <c r="CX769" s="36">
        <v>0</v>
      </c>
      <c r="CY769" s="36">
        <v>0</v>
      </c>
      <c r="CZ769" s="36">
        <v>0</v>
      </c>
      <c r="DA769" s="36">
        <v>0</v>
      </c>
      <c r="DB769" s="36">
        <v>0</v>
      </c>
      <c r="DC769" s="36">
        <v>0</v>
      </c>
      <c r="DD769" s="36">
        <v>0</v>
      </c>
      <c r="DE769" s="36">
        <v>-2704627</v>
      </c>
      <c r="DF769" s="36">
        <v>0</v>
      </c>
      <c r="DG769" s="36">
        <v>0</v>
      </c>
      <c r="DH769" s="36">
        <v>0</v>
      </c>
      <c r="DI769" s="36">
        <v>0</v>
      </c>
      <c r="DJ769" s="36">
        <v>0</v>
      </c>
      <c r="DK769" s="36">
        <v>0</v>
      </c>
      <c r="DL769" s="36">
        <v>0</v>
      </c>
      <c r="DM769" s="36">
        <v>0</v>
      </c>
      <c r="DN769" s="36">
        <v>0</v>
      </c>
      <c r="DO769" s="36">
        <v>0</v>
      </c>
      <c r="DP769" s="36">
        <v>0</v>
      </c>
      <c r="DQ769" s="36">
        <v>0</v>
      </c>
      <c r="DR769" s="36">
        <v>0</v>
      </c>
      <c r="DS769" s="36">
        <v>0</v>
      </c>
      <c r="DT769" s="36">
        <v>0</v>
      </c>
      <c r="DU769" s="36">
        <v>0</v>
      </c>
      <c r="DV769" s="36">
        <v>0</v>
      </c>
      <c r="DW769" s="36">
        <v>0</v>
      </c>
      <c r="DX769" s="36">
        <v>0</v>
      </c>
      <c r="DY769" s="36">
        <v>0</v>
      </c>
      <c r="DZ769" s="36">
        <v>0</v>
      </c>
      <c r="EA769" s="36">
        <v>0</v>
      </c>
      <c r="EB769" s="36">
        <v>0</v>
      </c>
      <c r="EC769" s="36">
        <v>0</v>
      </c>
      <c r="ED769" s="36">
        <v>0</v>
      </c>
      <c r="EE769" s="36">
        <v>0</v>
      </c>
      <c r="EF769" s="36">
        <v>0</v>
      </c>
      <c r="EG769" s="36">
        <v>0</v>
      </c>
      <c r="EH769" s="36">
        <v>0</v>
      </c>
      <c r="EI769" s="36">
        <v>0</v>
      </c>
      <c r="EJ769" s="36">
        <v>0</v>
      </c>
      <c r="EK769" s="36">
        <v>0</v>
      </c>
      <c r="EL769" s="36">
        <v>0</v>
      </c>
      <c r="EM769" s="36">
        <v>0</v>
      </c>
      <c r="EN769" s="36">
        <v>0</v>
      </c>
      <c r="EO769" s="36">
        <v>0</v>
      </c>
      <c r="EP769" s="36">
        <v>0</v>
      </c>
      <c r="EQ769" s="36">
        <v>0</v>
      </c>
      <c r="ER769" s="36">
        <v>0</v>
      </c>
      <c r="ES769" s="36">
        <v>0</v>
      </c>
      <c r="ET769" s="36">
        <v>0</v>
      </c>
      <c r="EU769" s="36">
        <v>0</v>
      </c>
      <c r="EV769" s="36">
        <v>0</v>
      </c>
      <c r="EW769" s="36">
        <v>0</v>
      </c>
      <c r="EX769" s="36">
        <v>0</v>
      </c>
      <c r="EY769" s="36">
        <v>0</v>
      </c>
      <c r="EZ769" s="36">
        <v>0</v>
      </c>
      <c r="FA769" s="36">
        <v>0</v>
      </c>
      <c r="FB769" s="36">
        <v>0</v>
      </c>
      <c r="FC769" s="36">
        <v>0</v>
      </c>
      <c r="FD769" s="36">
        <v>0</v>
      </c>
      <c r="FE769" s="36">
        <v>0</v>
      </c>
      <c r="FF769" s="36">
        <v>0</v>
      </c>
      <c r="FG769" s="36">
        <v>0</v>
      </c>
      <c r="FH769" s="36">
        <v>0</v>
      </c>
      <c r="FI769" s="36">
        <v>0</v>
      </c>
      <c r="FJ769" s="36">
        <v>0</v>
      </c>
      <c r="FK769" s="36">
        <v>0</v>
      </c>
      <c r="FL769" s="36">
        <v>0</v>
      </c>
      <c r="FM769" s="36">
        <v>0</v>
      </c>
      <c r="FN769" s="36">
        <v>0</v>
      </c>
      <c r="FO769" s="36">
        <v>0</v>
      </c>
      <c r="FP769" s="36">
        <v>0</v>
      </c>
      <c r="FQ769" s="36">
        <v>431831</v>
      </c>
      <c r="FR769" s="36">
        <v>0</v>
      </c>
      <c r="FS769" s="37"/>
      <c r="FT769" s="39">
        <f t="shared" si="371"/>
        <v>119775</v>
      </c>
      <c r="FU769" s="39">
        <f t="shared" si="372"/>
        <v>1036</v>
      </c>
      <c r="FV769" s="39">
        <f t="shared" si="373"/>
        <v>0</v>
      </c>
      <c r="FW769" s="39">
        <f t="shared" si="374"/>
        <v>1788792</v>
      </c>
      <c r="FX769" s="39">
        <f t="shared" si="375"/>
        <v>0</v>
      </c>
      <c r="FY769" s="39">
        <f t="shared" si="376"/>
        <v>20902</v>
      </c>
      <c r="FZ769" s="39">
        <f t="shared" si="377"/>
        <v>0</v>
      </c>
      <c r="GA769" s="39">
        <f t="shared" si="378"/>
        <v>33335</v>
      </c>
      <c r="GB769" s="39">
        <f t="shared" si="379"/>
        <v>308956</v>
      </c>
      <c r="GC769" s="39">
        <f t="shared" si="380"/>
        <v>0</v>
      </c>
      <c r="GD769" s="39">
        <f t="shared" si="381"/>
        <v>0</v>
      </c>
      <c r="GE769" s="39">
        <f t="shared" si="382"/>
        <v>0</v>
      </c>
      <c r="GF769" s="39">
        <f t="shared" si="369"/>
        <v>0</v>
      </c>
      <c r="GG769" s="39"/>
      <c r="GH769" s="39">
        <f t="shared" si="383"/>
        <v>0</v>
      </c>
      <c r="GI769" s="39">
        <f t="shared" si="384"/>
        <v>0</v>
      </c>
      <c r="GJ769" s="39">
        <f t="shared" si="370"/>
        <v>2272796</v>
      </c>
      <c r="GK769" s="39"/>
      <c r="GL769" s="39">
        <f t="shared" si="385"/>
        <v>0</v>
      </c>
      <c r="GM769" s="39"/>
      <c r="GN769" s="39">
        <f t="shared" si="368"/>
        <v>0</v>
      </c>
      <c r="GO769" s="40">
        <f t="shared" si="386"/>
        <v>431831</v>
      </c>
      <c r="GP769" s="40">
        <f t="shared" si="387"/>
        <v>2704627</v>
      </c>
      <c r="GQ769" s="40">
        <f t="shared" si="388"/>
        <v>2704627</v>
      </c>
      <c r="GR769" s="39" t="str">
        <f>IFERROR(VLOOKUP(CONCATENATE(C769,R769,S769),'Clientes Afectados'!$L$4:$M$249,2,0),"NO")</f>
        <v>NO</v>
      </c>
      <c r="GS769" s="64">
        <f t="shared" si="367"/>
        <v>33</v>
      </c>
      <c r="GT769" s="39" t="e">
        <f>+IF(GS769&gt;#REF!,"SI","NO")</f>
        <v>#REF!</v>
      </c>
    </row>
    <row r="770" spans="1:202" x14ac:dyDescent="0.25">
      <c r="A770" s="35">
        <v>42461</v>
      </c>
      <c r="B770" s="36">
        <v>1594986</v>
      </c>
      <c r="C770" s="36">
        <v>532999</v>
      </c>
      <c r="D770" s="36">
        <v>532999</v>
      </c>
      <c r="E770" s="37" t="s">
        <v>242</v>
      </c>
      <c r="F770" s="37" t="s">
        <v>229</v>
      </c>
      <c r="G770" s="37" t="s">
        <v>243</v>
      </c>
      <c r="H770" s="85" t="s">
        <v>231</v>
      </c>
      <c r="I770" s="37" t="s">
        <v>232</v>
      </c>
      <c r="J770" s="37" t="s">
        <v>233</v>
      </c>
      <c r="K770" s="37" t="s">
        <v>234</v>
      </c>
      <c r="L770" s="37" t="s">
        <v>235</v>
      </c>
      <c r="M770" s="37" t="s">
        <v>245</v>
      </c>
      <c r="N770" s="37" t="s">
        <v>246</v>
      </c>
      <c r="O770" s="37" t="s">
        <v>246</v>
      </c>
      <c r="P770" s="37" t="s">
        <v>239</v>
      </c>
      <c r="Q770" s="37" t="s">
        <v>240</v>
      </c>
      <c r="R770" s="38">
        <v>42433</v>
      </c>
      <c r="S770" s="38">
        <v>42466</v>
      </c>
      <c r="T770" s="38">
        <v>42467</v>
      </c>
      <c r="U770" s="36">
        <v>174025048</v>
      </c>
      <c r="V770" s="36">
        <v>15891</v>
      </c>
      <c r="W770" s="36">
        <v>0</v>
      </c>
      <c r="X770" s="36">
        <v>10167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30</v>
      </c>
      <c r="AE770" s="36">
        <v>27</v>
      </c>
      <c r="AF770" s="36">
        <v>29</v>
      </c>
      <c r="AG770" s="36">
        <v>25</v>
      </c>
      <c r="AH770" s="36">
        <v>80531</v>
      </c>
      <c r="AI770" s="36">
        <v>1233</v>
      </c>
      <c r="AJ770" s="36">
        <v>0</v>
      </c>
      <c r="AK770" s="36">
        <v>1181384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0</v>
      </c>
      <c r="AR770" s="36">
        <v>0</v>
      </c>
      <c r="AS770" s="36">
        <v>0</v>
      </c>
      <c r="AT770" s="36">
        <v>13804</v>
      </c>
      <c r="AU770" s="36">
        <v>0</v>
      </c>
      <c r="AV770" s="36">
        <v>0</v>
      </c>
      <c r="AW770" s="36">
        <v>0</v>
      </c>
      <c r="AX770" s="36">
        <v>0</v>
      </c>
      <c r="AY770" s="36">
        <v>16735</v>
      </c>
      <c r="AZ770" s="36">
        <v>144972</v>
      </c>
      <c r="BA770" s="36">
        <v>120878</v>
      </c>
      <c r="BB770" s="36">
        <v>0</v>
      </c>
      <c r="BC770" s="36">
        <v>0</v>
      </c>
      <c r="BD770" s="36">
        <v>0</v>
      </c>
      <c r="BE770" s="36">
        <v>0</v>
      </c>
      <c r="BF770" s="36">
        <v>0</v>
      </c>
      <c r="BG770" s="36">
        <v>0</v>
      </c>
      <c r="BH770" s="36">
        <v>0</v>
      </c>
      <c r="BI770" s="36">
        <v>0</v>
      </c>
      <c r="BJ770" s="36">
        <v>0</v>
      </c>
      <c r="BK770" s="36">
        <v>0</v>
      </c>
      <c r="BL770" s="36">
        <v>0</v>
      </c>
      <c r="BM770" s="36">
        <v>0</v>
      </c>
      <c r="BN770" s="36">
        <v>0</v>
      </c>
      <c r="BO770" s="36">
        <v>0</v>
      </c>
      <c r="BP770" s="36">
        <v>0</v>
      </c>
      <c r="BQ770" s="36">
        <v>0</v>
      </c>
      <c r="BR770" s="36">
        <v>0</v>
      </c>
      <c r="BS770" s="36">
        <v>0</v>
      </c>
      <c r="BT770" s="36">
        <v>0</v>
      </c>
      <c r="BU770" s="36">
        <v>0</v>
      </c>
      <c r="BV770" s="36">
        <v>0</v>
      </c>
      <c r="BW770" s="36">
        <v>0</v>
      </c>
      <c r="BX770" s="36">
        <v>0</v>
      </c>
      <c r="BY770" s="36">
        <v>0</v>
      </c>
      <c r="BZ770" s="36">
        <v>0</v>
      </c>
      <c r="CA770" s="36">
        <v>0</v>
      </c>
      <c r="CB770" s="36">
        <v>0</v>
      </c>
      <c r="CC770" s="36">
        <v>0</v>
      </c>
      <c r="CD770" s="36">
        <v>1310535</v>
      </c>
      <c r="CE770" s="36">
        <v>1559537</v>
      </c>
      <c r="CF770" s="36">
        <v>0</v>
      </c>
      <c r="CG770" s="36">
        <v>249002</v>
      </c>
      <c r="CH770" s="36">
        <v>0</v>
      </c>
      <c r="CI770" s="36">
        <v>0</v>
      </c>
      <c r="CJ770" s="36">
        <v>0</v>
      </c>
      <c r="CK770" s="36">
        <v>0</v>
      </c>
      <c r="CL770" s="36">
        <v>249002</v>
      </c>
      <c r="CM770" s="36">
        <v>-1559537</v>
      </c>
      <c r="CN770" s="36">
        <v>0</v>
      </c>
      <c r="CO770" s="36">
        <v>0</v>
      </c>
      <c r="CP770" s="36">
        <v>0</v>
      </c>
      <c r="CQ770" s="36">
        <v>0</v>
      </c>
      <c r="CR770" s="36">
        <v>0</v>
      </c>
      <c r="CS770" s="36">
        <v>0</v>
      </c>
      <c r="CT770" s="36">
        <v>0</v>
      </c>
      <c r="CU770" s="36">
        <v>0</v>
      </c>
      <c r="CV770" s="36">
        <v>0</v>
      </c>
      <c r="CW770" s="36">
        <v>0</v>
      </c>
      <c r="CX770" s="36">
        <v>0</v>
      </c>
      <c r="CY770" s="36">
        <v>0</v>
      </c>
      <c r="CZ770" s="36">
        <v>0</v>
      </c>
      <c r="DA770" s="36">
        <v>0</v>
      </c>
      <c r="DB770" s="36">
        <v>0</v>
      </c>
      <c r="DC770" s="36">
        <v>0</v>
      </c>
      <c r="DD770" s="36">
        <v>0</v>
      </c>
      <c r="DE770" s="36">
        <v>-1559537</v>
      </c>
      <c r="DF770" s="36">
        <v>0</v>
      </c>
      <c r="DG770" s="36">
        <v>0</v>
      </c>
      <c r="DH770" s="36">
        <v>0</v>
      </c>
      <c r="DI770" s="36">
        <v>0</v>
      </c>
      <c r="DJ770" s="36">
        <v>0</v>
      </c>
      <c r="DK770" s="36">
        <v>0</v>
      </c>
      <c r="DL770" s="36">
        <v>0</v>
      </c>
      <c r="DM770" s="36">
        <v>0</v>
      </c>
      <c r="DN770" s="36">
        <v>0</v>
      </c>
      <c r="DO770" s="36">
        <v>0</v>
      </c>
      <c r="DP770" s="36">
        <v>0</v>
      </c>
      <c r="DQ770" s="36">
        <v>0</v>
      </c>
      <c r="DR770" s="36">
        <v>0</v>
      </c>
      <c r="DS770" s="36">
        <v>0</v>
      </c>
      <c r="DT770" s="36">
        <v>0</v>
      </c>
      <c r="DU770" s="36">
        <v>0</v>
      </c>
      <c r="DV770" s="36">
        <v>0</v>
      </c>
      <c r="DW770" s="36">
        <v>0</v>
      </c>
      <c r="DX770" s="36">
        <v>0</v>
      </c>
      <c r="DY770" s="36">
        <v>0</v>
      </c>
      <c r="DZ770" s="36">
        <v>0</v>
      </c>
      <c r="EA770" s="36">
        <v>0</v>
      </c>
      <c r="EB770" s="36">
        <v>0</v>
      </c>
      <c r="EC770" s="36">
        <v>0</v>
      </c>
      <c r="ED770" s="36">
        <v>0</v>
      </c>
      <c r="EE770" s="36">
        <v>0</v>
      </c>
      <c r="EF770" s="36">
        <v>0</v>
      </c>
      <c r="EG770" s="36">
        <v>0</v>
      </c>
      <c r="EH770" s="36">
        <v>0</v>
      </c>
      <c r="EI770" s="36">
        <v>0</v>
      </c>
      <c r="EJ770" s="36">
        <v>0</v>
      </c>
      <c r="EK770" s="36">
        <v>0</v>
      </c>
      <c r="EL770" s="36">
        <v>0</v>
      </c>
      <c r="EM770" s="36">
        <v>0</v>
      </c>
      <c r="EN770" s="36">
        <v>0</v>
      </c>
      <c r="EO770" s="36">
        <v>0</v>
      </c>
      <c r="EP770" s="36">
        <v>0</v>
      </c>
      <c r="EQ770" s="36">
        <v>0</v>
      </c>
      <c r="ER770" s="36">
        <v>0</v>
      </c>
      <c r="ES770" s="36">
        <v>0</v>
      </c>
      <c r="ET770" s="36">
        <v>0</v>
      </c>
      <c r="EU770" s="36">
        <v>0</v>
      </c>
      <c r="EV770" s="36">
        <v>0</v>
      </c>
      <c r="EW770" s="36">
        <v>0</v>
      </c>
      <c r="EX770" s="36">
        <v>0</v>
      </c>
      <c r="EY770" s="36">
        <v>0</v>
      </c>
      <c r="EZ770" s="36">
        <v>0</v>
      </c>
      <c r="FA770" s="36">
        <v>0</v>
      </c>
      <c r="FB770" s="36">
        <v>0</v>
      </c>
      <c r="FC770" s="36">
        <v>0</v>
      </c>
      <c r="FD770" s="36">
        <v>0</v>
      </c>
      <c r="FE770" s="36">
        <v>0</v>
      </c>
      <c r="FF770" s="36">
        <v>0</v>
      </c>
      <c r="FG770" s="36">
        <v>0</v>
      </c>
      <c r="FH770" s="36">
        <v>0</v>
      </c>
      <c r="FI770" s="36">
        <v>0</v>
      </c>
      <c r="FJ770" s="36">
        <v>0</v>
      </c>
      <c r="FK770" s="36">
        <v>0</v>
      </c>
      <c r="FL770" s="36">
        <v>0</v>
      </c>
      <c r="FM770" s="36">
        <v>0</v>
      </c>
      <c r="FN770" s="36">
        <v>0</v>
      </c>
      <c r="FO770" s="36">
        <v>0</v>
      </c>
      <c r="FP770" s="36">
        <v>0</v>
      </c>
      <c r="FQ770" s="36">
        <v>249002</v>
      </c>
      <c r="FR770" s="36">
        <v>0</v>
      </c>
      <c r="FS770" s="37"/>
      <c r="FT770" s="39">
        <f t="shared" si="371"/>
        <v>67673</v>
      </c>
      <c r="FU770" s="39">
        <f t="shared" si="372"/>
        <v>1036</v>
      </c>
      <c r="FV770" s="39">
        <f t="shared" si="373"/>
        <v>0</v>
      </c>
      <c r="FW770" s="39">
        <f t="shared" si="374"/>
        <v>992760</v>
      </c>
      <c r="FX770" s="39">
        <f t="shared" si="375"/>
        <v>0</v>
      </c>
      <c r="FY770" s="39">
        <f t="shared" si="376"/>
        <v>11600</v>
      </c>
      <c r="FZ770" s="39">
        <f t="shared" si="377"/>
        <v>0</v>
      </c>
      <c r="GA770" s="39">
        <f t="shared" si="378"/>
        <v>14063</v>
      </c>
      <c r="GB770" s="39">
        <f t="shared" si="379"/>
        <v>121825</v>
      </c>
      <c r="GC770" s="39">
        <f t="shared" si="380"/>
        <v>101578</v>
      </c>
      <c r="GD770" s="39">
        <f t="shared" si="381"/>
        <v>0</v>
      </c>
      <c r="GE770" s="39">
        <f t="shared" si="382"/>
        <v>0</v>
      </c>
      <c r="GF770" s="39">
        <f t="shared" si="369"/>
        <v>0</v>
      </c>
      <c r="GG770" s="39"/>
      <c r="GH770" s="39">
        <f t="shared" si="383"/>
        <v>0</v>
      </c>
      <c r="GI770" s="39">
        <f t="shared" si="384"/>
        <v>0</v>
      </c>
      <c r="GJ770" s="39">
        <f t="shared" si="370"/>
        <v>1310535</v>
      </c>
      <c r="GK770" s="39"/>
      <c r="GL770" s="39">
        <f t="shared" si="385"/>
        <v>0</v>
      </c>
      <c r="GM770" s="39"/>
      <c r="GN770" s="39">
        <f t="shared" si="368"/>
        <v>0</v>
      </c>
      <c r="GO770" s="40">
        <f t="shared" si="386"/>
        <v>249002</v>
      </c>
      <c r="GP770" s="40">
        <f t="shared" si="387"/>
        <v>1559537</v>
      </c>
      <c r="GQ770" s="40">
        <f t="shared" si="388"/>
        <v>1559537</v>
      </c>
      <c r="GR770" s="39" t="str">
        <f>IFERROR(VLOOKUP(CONCATENATE(C770,R770,S770),'Clientes Afectados'!$L$4:$M$249,2,0),"NO")</f>
        <v>NO</v>
      </c>
      <c r="GS770" s="64">
        <f t="shared" si="367"/>
        <v>33</v>
      </c>
      <c r="GT770" s="39" t="e">
        <f>+IF(GS770&gt;#REF!,"SI","NO")</f>
        <v>#REF!</v>
      </c>
    </row>
    <row r="771" spans="1:202" x14ac:dyDescent="0.25">
      <c r="A771" s="35">
        <v>42461</v>
      </c>
      <c r="B771" s="36">
        <v>1594986</v>
      </c>
      <c r="C771" s="36">
        <v>533094</v>
      </c>
      <c r="D771" s="36">
        <v>533094</v>
      </c>
      <c r="E771" s="37" t="s">
        <v>345</v>
      </c>
      <c r="F771" s="37" t="s">
        <v>229</v>
      </c>
      <c r="G771" s="37" t="s">
        <v>318</v>
      </c>
      <c r="H771" s="85" t="s">
        <v>231</v>
      </c>
      <c r="I771" s="37" t="s">
        <v>244</v>
      </c>
      <c r="J771" s="37" t="s">
        <v>233</v>
      </c>
      <c r="K771" s="37" t="s">
        <v>234</v>
      </c>
      <c r="L771" s="37" t="s">
        <v>235</v>
      </c>
      <c r="M771" s="37" t="s">
        <v>369</v>
      </c>
      <c r="N771" s="37" t="s">
        <v>245</v>
      </c>
      <c r="O771" s="37" t="s">
        <v>245</v>
      </c>
      <c r="P771" s="37" t="s">
        <v>239</v>
      </c>
      <c r="Q771" s="37" t="s">
        <v>240</v>
      </c>
      <c r="R771" s="38">
        <v>42433</v>
      </c>
      <c r="S771" s="38">
        <v>42466</v>
      </c>
      <c r="T771" s="38">
        <v>42467</v>
      </c>
      <c r="U771" s="36">
        <v>174025048</v>
      </c>
      <c r="V771" s="36">
        <v>347650</v>
      </c>
      <c r="W771" s="36">
        <v>0</v>
      </c>
      <c r="X771" s="36">
        <v>126700</v>
      </c>
      <c r="Y771" s="36">
        <v>0</v>
      </c>
      <c r="Z771" s="36">
        <v>0</v>
      </c>
      <c r="AA771" s="36">
        <v>0</v>
      </c>
      <c r="AB771" s="36">
        <v>0</v>
      </c>
      <c r="AC771" s="36">
        <v>0</v>
      </c>
      <c r="AD771" s="36">
        <v>669</v>
      </c>
      <c r="AE771" s="36">
        <v>686</v>
      </c>
      <c r="AF771" s="36">
        <v>587</v>
      </c>
      <c r="AG771" s="36">
        <v>649</v>
      </c>
      <c r="AH771" s="36">
        <v>80531</v>
      </c>
      <c r="AI771" s="36">
        <v>1233</v>
      </c>
      <c r="AJ771" s="36">
        <v>0</v>
      </c>
      <c r="AK771" s="36">
        <v>25845340</v>
      </c>
      <c r="AL771" s="36">
        <v>0</v>
      </c>
      <c r="AM771" s="36">
        <v>0</v>
      </c>
      <c r="AN771" s="36">
        <v>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6">
        <v>302004</v>
      </c>
      <c r="AU771" s="36">
        <v>0</v>
      </c>
      <c r="AV771" s="36">
        <v>0</v>
      </c>
      <c r="AW771" s="36">
        <v>0</v>
      </c>
      <c r="AX771" s="36">
        <v>0</v>
      </c>
      <c r="AY771" s="36">
        <v>425514</v>
      </c>
      <c r="AZ771" s="36">
        <v>3765905</v>
      </c>
      <c r="BA771" s="36">
        <v>0</v>
      </c>
      <c r="BB771" s="36">
        <v>0</v>
      </c>
      <c r="BC771" s="36">
        <v>0</v>
      </c>
      <c r="BD771" s="36">
        <v>0</v>
      </c>
      <c r="BE771" s="36">
        <v>0</v>
      </c>
      <c r="BF771" s="36">
        <v>0</v>
      </c>
      <c r="BG771" s="36">
        <v>0</v>
      </c>
      <c r="BH771" s="36">
        <v>0</v>
      </c>
      <c r="BI771" s="36">
        <v>0</v>
      </c>
      <c r="BJ771" s="36">
        <v>0</v>
      </c>
      <c r="BK771" s="36">
        <v>0</v>
      </c>
      <c r="BL771" s="36">
        <v>0</v>
      </c>
      <c r="BM771" s="36">
        <v>0</v>
      </c>
      <c r="BN771" s="36">
        <v>0</v>
      </c>
      <c r="BO771" s="36">
        <v>0</v>
      </c>
      <c r="BP771" s="36">
        <v>0</v>
      </c>
      <c r="BQ771" s="36">
        <v>0</v>
      </c>
      <c r="BR771" s="36">
        <v>0</v>
      </c>
      <c r="BS771" s="36">
        <v>0</v>
      </c>
      <c r="BT771" s="36">
        <v>0</v>
      </c>
      <c r="BU771" s="36">
        <v>0</v>
      </c>
      <c r="BV771" s="36">
        <v>0</v>
      </c>
      <c r="BW771" s="36">
        <v>0</v>
      </c>
      <c r="BX771" s="36">
        <v>0</v>
      </c>
      <c r="BY771" s="36">
        <v>0</v>
      </c>
      <c r="BZ771" s="36">
        <v>0</v>
      </c>
      <c r="CA771" s="36">
        <v>0</v>
      </c>
      <c r="CB771" s="36">
        <v>0</v>
      </c>
      <c r="CC771" s="36">
        <v>0</v>
      </c>
      <c r="CD771" s="36">
        <v>25563468</v>
      </c>
      <c r="CE771" s="36">
        <v>30420527</v>
      </c>
      <c r="CF771" s="36">
        <v>0</v>
      </c>
      <c r="CG771" s="36">
        <v>4857059</v>
      </c>
      <c r="CH771" s="36">
        <v>0</v>
      </c>
      <c r="CI771" s="36">
        <v>0</v>
      </c>
      <c r="CJ771" s="36">
        <v>0</v>
      </c>
      <c r="CK771" s="36">
        <v>0</v>
      </c>
      <c r="CL771" s="36">
        <v>4857059</v>
      </c>
      <c r="CM771" s="36">
        <v>-30420527</v>
      </c>
      <c r="CN771" s="36">
        <v>0</v>
      </c>
      <c r="CO771" s="36">
        <v>0</v>
      </c>
      <c r="CP771" s="36">
        <v>0</v>
      </c>
      <c r="CQ771" s="36">
        <v>0</v>
      </c>
      <c r="CR771" s="36">
        <v>0</v>
      </c>
      <c r="CS771" s="36">
        <v>0</v>
      </c>
      <c r="CT771" s="36">
        <v>0</v>
      </c>
      <c r="CU771" s="36">
        <v>0</v>
      </c>
      <c r="CV771" s="36">
        <v>0</v>
      </c>
      <c r="CW771" s="36">
        <v>0</v>
      </c>
      <c r="CX771" s="36">
        <v>0</v>
      </c>
      <c r="CY771" s="36">
        <v>0</v>
      </c>
      <c r="CZ771" s="36">
        <v>0</v>
      </c>
      <c r="DA771" s="36">
        <v>0</v>
      </c>
      <c r="DB771" s="36">
        <v>0</v>
      </c>
      <c r="DC771" s="36">
        <v>0</v>
      </c>
      <c r="DD771" s="36">
        <v>0</v>
      </c>
      <c r="DE771" s="36">
        <v>-30420527</v>
      </c>
      <c r="DF771" s="36">
        <v>0</v>
      </c>
      <c r="DG771" s="36">
        <v>0</v>
      </c>
      <c r="DH771" s="36">
        <v>0</v>
      </c>
      <c r="DI771" s="36">
        <v>0</v>
      </c>
      <c r="DJ771" s="36">
        <v>0</v>
      </c>
      <c r="DK771" s="36">
        <v>0</v>
      </c>
      <c r="DL771" s="36">
        <v>0</v>
      </c>
      <c r="DM771" s="36">
        <v>0</v>
      </c>
      <c r="DN771" s="36">
        <v>0</v>
      </c>
      <c r="DO771" s="36">
        <v>0</v>
      </c>
      <c r="DP771" s="36">
        <v>0</v>
      </c>
      <c r="DQ771" s="36">
        <v>0</v>
      </c>
      <c r="DR771" s="36">
        <v>0</v>
      </c>
      <c r="DS771" s="36">
        <v>0</v>
      </c>
      <c r="DT771" s="36">
        <v>0</v>
      </c>
      <c r="DU771" s="36">
        <v>0</v>
      </c>
      <c r="DV771" s="36">
        <v>0</v>
      </c>
      <c r="DW771" s="36">
        <v>0</v>
      </c>
      <c r="DX771" s="36">
        <v>0</v>
      </c>
      <c r="DY771" s="36">
        <v>0</v>
      </c>
      <c r="DZ771" s="36">
        <v>0</v>
      </c>
      <c r="EA771" s="36">
        <v>0</v>
      </c>
      <c r="EB771" s="36">
        <v>0</v>
      </c>
      <c r="EC771" s="36">
        <v>0</v>
      </c>
      <c r="ED771" s="36">
        <v>0</v>
      </c>
      <c r="EE771" s="36">
        <v>0</v>
      </c>
      <c r="EF771" s="36">
        <v>0</v>
      </c>
      <c r="EG771" s="36">
        <v>0</v>
      </c>
      <c r="EH771" s="36">
        <v>0</v>
      </c>
      <c r="EI771" s="36">
        <v>0</v>
      </c>
      <c r="EJ771" s="36">
        <v>0</v>
      </c>
      <c r="EK771" s="36">
        <v>0</v>
      </c>
      <c r="EL771" s="36">
        <v>0</v>
      </c>
      <c r="EM771" s="36">
        <v>0</v>
      </c>
      <c r="EN771" s="36">
        <v>0</v>
      </c>
      <c r="EO771" s="36">
        <v>0</v>
      </c>
      <c r="EP771" s="36">
        <v>0</v>
      </c>
      <c r="EQ771" s="36">
        <v>0</v>
      </c>
      <c r="ER771" s="36">
        <v>0</v>
      </c>
      <c r="ES771" s="36">
        <v>0</v>
      </c>
      <c r="ET771" s="36">
        <v>0</v>
      </c>
      <c r="EU771" s="36">
        <v>0</v>
      </c>
      <c r="EV771" s="36">
        <v>0</v>
      </c>
      <c r="EW771" s="36">
        <v>0</v>
      </c>
      <c r="EX771" s="36">
        <v>0</v>
      </c>
      <c r="EY771" s="36">
        <v>0</v>
      </c>
      <c r="EZ771" s="36">
        <v>0</v>
      </c>
      <c r="FA771" s="36">
        <v>0</v>
      </c>
      <c r="FB771" s="36">
        <v>0</v>
      </c>
      <c r="FC771" s="36">
        <v>0</v>
      </c>
      <c r="FD771" s="36">
        <v>0</v>
      </c>
      <c r="FE771" s="36">
        <v>0</v>
      </c>
      <c r="FF771" s="36">
        <v>0</v>
      </c>
      <c r="FG771" s="36">
        <v>0</v>
      </c>
      <c r="FH771" s="36">
        <v>0</v>
      </c>
      <c r="FI771" s="36">
        <v>0</v>
      </c>
      <c r="FJ771" s="36">
        <v>0</v>
      </c>
      <c r="FK771" s="36">
        <v>0</v>
      </c>
      <c r="FL771" s="36">
        <v>0</v>
      </c>
      <c r="FM771" s="36">
        <v>0</v>
      </c>
      <c r="FN771" s="36">
        <v>0</v>
      </c>
      <c r="FO771" s="36">
        <v>0</v>
      </c>
      <c r="FP771" s="36">
        <v>0</v>
      </c>
      <c r="FQ771" s="36">
        <v>4857059</v>
      </c>
      <c r="FR771" s="36">
        <v>0</v>
      </c>
      <c r="FS771" s="37"/>
      <c r="FT771" s="39">
        <f t="shared" si="371"/>
        <v>67673</v>
      </c>
      <c r="FU771" s="39">
        <f t="shared" si="372"/>
        <v>1036</v>
      </c>
      <c r="FV771" s="39">
        <f t="shared" si="373"/>
        <v>0</v>
      </c>
      <c r="FW771" s="39">
        <f t="shared" si="374"/>
        <v>21718773</v>
      </c>
      <c r="FX771" s="39">
        <f t="shared" si="375"/>
        <v>0</v>
      </c>
      <c r="FY771" s="39">
        <f t="shared" si="376"/>
        <v>253785</v>
      </c>
      <c r="FZ771" s="39">
        <f t="shared" si="377"/>
        <v>0</v>
      </c>
      <c r="GA771" s="39">
        <f t="shared" si="378"/>
        <v>357575</v>
      </c>
      <c r="GB771" s="39">
        <f t="shared" si="379"/>
        <v>3164626</v>
      </c>
      <c r="GC771" s="39">
        <f t="shared" si="380"/>
        <v>0</v>
      </c>
      <c r="GD771" s="39">
        <f t="shared" si="381"/>
        <v>0</v>
      </c>
      <c r="GE771" s="39">
        <f t="shared" si="382"/>
        <v>0</v>
      </c>
      <c r="GF771" s="39">
        <f t="shared" si="369"/>
        <v>0</v>
      </c>
      <c r="GG771" s="39"/>
      <c r="GH771" s="39">
        <f t="shared" si="383"/>
        <v>0</v>
      </c>
      <c r="GI771" s="39">
        <f t="shared" si="384"/>
        <v>0</v>
      </c>
      <c r="GJ771" s="39">
        <f t="shared" si="370"/>
        <v>25563468</v>
      </c>
      <c r="GK771" s="39"/>
      <c r="GL771" s="39">
        <f t="shared" si="385"/>
        <v>0</v>
      </c>
      <c r="GM771" s="39"/>
      <c r="GN771" s="39">
        <f t="shared" si="368"/>
        <v>0</v>
      </c>
      <c r="GO771" s="40">
        <f t="shared" si="386"/>
        <v>4857059</v>
      </c>
      <c r="GP771" s="40">
        <f t="shared" si="387"/>
        <v>30420527</v>
      </c>
      <c r="GQ771" s="40">
        <f t="shared" si="388"/>
        <v>30420527</v>
      </c>
      <c r="GR771" s="39" t="str">
        <f>IFERROR(VLOOKUP(CONCATENATE(C771,R771,S771),'Clientes Afectados'!$L$4:$M$249,2,0),"NO")</f>
        <v>NO</v>
      </c>
      <c r="GS771" s="64">
        <f t="shared" ref="GS771:GS834" si="389">+S771-R771</f>
        <v>33</v>
      </c>
      <c r="GT771" s="39" t="e">
        <f>+IF(GS771&gt;#REF!,"SI","NO")</f>
        <v>#REF!</v>
      </c>
    </row>
    <row r="772" spans="1:202" x14ac:dyDescent="0.25">
      <c r="A772" s="35">
        <v>42461</v>
      </c>
      <c r="B772" s="36">
        <v>1594986</v>
      </c>
      <c r="C772" s="36">
        <v>533096</v>
      </c>
      <c r="D772" s="36">
        <v>533096</v>
      </c>
      <c r="E772" s="37" t="s">
        <v>346</v>
      </c>
      <c r="F772" s="37" t="s">
        <v>229</v>
      </c>
      <c r="G772" s="37" t="s">
        <v>320</v>
      </c>
      <c r="H772" s="85" t="s">
        <v>231</v>
      </c>
      <c r="I772" s="37" t="s">
        <v>244</v>
      </c>
      <c r="J772" s="37" t="s">
        <v>233</v>
      </c>
      <c r="K772" s="37" t="s">
        <v>234</v>
      </c>
      <c r="L772" s="37" t="s">
        <v>235</v>
      </c>
      <c r="M772" s="37" t="s">
        <v>369</v>
      </c>
      <c r="N772" s="37" t="s">
        <v>256</v>
      </c>
      <c r="O772" s="37" t="s">
        <v>245</v>
      </c>
      <c r="P772" s="37" t="s">
        <v>239</v>
      </c>
      <c r="Q772" s="37" t="s">
        <v>240</v>
      </c>
      <c r="R772" s="38">
        <v>42433</v>
      </c>
      <c r="S772" s="38">
        <v>42466</v>
      </c>
      <c r="T772" s="38">
        <v>42467</v>
      </c>
      <c r="U772" s="36">
        <v>174025048</v>
      </c>
      <c r="V772" s="36">
        <v>48737</v>
      </c>
      <c r="W772" s="36">
        <v>0</v>
      </c>
      <c r="X772" s="36">
        <v>14189</v>
      </c>
      <c r="Y772" s="36">
        <v>0</v>
      </c>
      <c r="Z772" s="36">
        <v>0</v>
      </c>
      <c r="AA772" s="36">
        <v>0</v>
      </c>
      <c r="AB772" s="36">
        <v>0</v>
      </c>
      <c r="AC772" s="36">
        <v>0</v>
      </c>
      <c r="AD772" s="36">
        <v>100</v>
      </c>
      <c r="AE772" s="36">
        <v>100</v>
      </c>
      <c r="AF772" s="36">
        <v>100</v>
      </c>
      <c r="AG772" s="36">
        <v>100</v>
      </c>
      <c r="AH772" s="36">
        <v>117701</v>
      </c>
      <c r="AI772" s="36">
        <v>1233</v>
      </c>
      <c r="AJ772" s="36">
        <v>0</v>
      </c>
      <c r="AK772" s="36">
        <v>3623254</v>
      </c>
      <c r="AL772" s="36">
        <v>0</v>
      </c>
      <c r="AM772" s="36">
        <v>0</v>
      </c>
      <c r="AN772" s="36">
        <v>0</v>
      </c>
      <c r="AO772" s="36">
        <v>0</v>
      </c>
      <c r="AP772" s="36">
        <v>0</v>
      </c>
      <c r="AQ772" s="36">
        <v>0</v>
      </c>
      <c r="AR772" s="36">
        <v>0</v>
      </c>
      <c r="AS772" s="36">
        <v>0</v>
      </c>
      <c r="AT772" s="36">
        <v>42338</v>
      </c>
      <c r="AU772" s="36">
        <v>0</v>
      </c>
      <c r="AV772" s="36">
        <v>0</v>
      </c>
      <c r="AW772" s="36">
        <v>0</v>
      </c>
      <c r="AX772" s="36">
        <v>0</v>
      </c>
      <c r="AY772" s="36">
        <v>62293</v>
      </c>
      <c r="AZ772" s="36">
        <v>579899</v>
      </c>
      <c r="BA772" s="36">
        <v>0</v>
      </c>
      <c r="BB772" s="36">
        <v>0</v>
      </c>
      <c r="BC772" s="36">
        <v>0</v>
      </c>
      <c r="BD772" s="36">
        <v>0</v>
      </c>
      <c r="BE772" s="36">
        <v>0</v>
      </c>
      <c r="BF772" s="36">
        <v>0</v>
      </c>
      <c r="BG772" s="36">
        <v>0</v>
      </c>
      <c r="BH772" s="36">
        <v>0</v>
      </c>
      <c r="BI772" s="36">
        <v>0</v>
      </c>
      <c r="BJ772" s="36">
        <v>0</v>
      </c>
      <c r="BK772" s="36">
        <v>0</v>
      </c>
      <c r="BL772" s="36">
        <v>0</v>
      </c>
      <c r="BM772" s="36">
        <v>0</v>
      </c>
      <c r="BN772" s="36">
        <v>0</v>
      </c>
      <c r="BO772" s="36">
        <v>0</v>
      </c>
      <c r="BP772" s="36">
        <v>0</v>
      </c>
      <c r="BQ772" s="36">
        <v>0</v>
      </c>
      <c r="BR772" s="36">
        <v>0</v>
      </c>
      <c r="BS772" s="36">
        <v>0</v>
      </c>
      <c r="BT772" s="36">
        <v>0</v>
      </c>
      <c r="BU772" s="36">
        <v>0</v>
      </c>
      <c r="BV772" s="36">
        <v>0</v>
      </c>
      <c r="BW772" s="36">
        <v>0</v>
      </c>
      <c r="BX772" s="36">
        <v>0</v>
      </c>
      <c r="BY772" s="36">
        <v>0</v>
      </c>
      <c r="BZ772" s="36">
        <v>14113</v>
      </c>
      <c r="CA772" s="36">
        <v>776</v>
      </c>
      <c r="CB772" s="36">
        <v>0</v>
      </c>
      <c r="CC772" s="36">
        <v>0</v>
      </c>
      <c r="CD772" s="36">
        <v>3732441</v>
      </c>
      <c r="CE772" s="36">
        <v>4441605</v>
      </c>
      <c r="CF772" s="36">
        <v>0</v>
      </c>
      <c r="CG772" s="36">
        <v>709164</v>
      </c>
      <c r="CH772" s="36">
        <v>0</v>
      </c>
      <c r="CI772" s="36">
        <v>0</v>
      </c>
      <c r="CJ772" s="36">
        <v>0</v>
      </c>
      <c r="CK772" s="36">
        <v>0</v>
      </c>
      <c r="CL772" s="36">
        <v>709164</v>
      </c>
      <c r="CM772" s="36">
        <v>-4441605</v>
      </c>
      <c r="CN772" s="36">
        <v>0</v>
      </c>
      <c r="CO772" s="36">
        <v>0</v>
      </c>
      <c r="CP772" s="36">
        <v>0</v>
      </c>
      <c r="CQ772" s="36">
        <v>0</v>
      </c>
      <c r="CR772" s="36">
        <v>0</v>
      </c>
      <c r="CS772" s="36">
        <v>0</v>
      </c>
      <c r="CT772" s="36">
        <v>0</v>
      </c>
      <c r="CU772" s="36">
        <v>0</v>
      </c>
      <c r="CV772" s="36">
        <v>0</v>
      </c>
      <c r="CW772" s="36">
        <v>0</v>
      </c>
      <c r="CX772" s="36">
        <v>0</v>
      </c>
      <c r="CY772" s="36">
        <v>0</v>
      </c>
      <c r="CZ772" s="36">
        <v>0</v>
      </c>
      <c r="DA772" s="36">
        <v>0</v>
      </c>
      <c r="DB772" s="36">
        <v>0</v>
      </c>
      <c r="DC772" s="36">
        <v>0</v>
      </c>
      <c r="DD772" s="36">
        <v>0</v>
      </c>
      <c r="DE772" s="36">
        <v>-4441605</v>
      </c>
      <c r="DF772" s="36">
        <v>0</v>
      </c>
      <c r="DG772" s="36">
        <v>0</v>
      </c>
      <c r="DH772" s="36">
        <v>0</v>
      </c>
      <c r="DI772" s="36">
        <v>0</v>
      </c>
      <c r="DJ772" s="36">
        <v>0</v>
      </c>
      <c r="DK772" s="36">
        <v>0</v>
      </c>
      <c r="DL772" s="36">
        <v>0</v>
      </c>
      <c r="DM772" s="36">
        <v>0</v>
      </c>
      <c r="DN772" s="36">
        <v>0</v>
      </c>
      <c r="DO772" s="36">
        <v>0</v>
      </c>
      <c r="DP772" s="36">
        <v>0</v>
      </c>
      <c r="DQ772" s="36">
        <v>0</v>
      </c>
      <c r="DR772" s="36">
        <v>0</v>
      </c>
      <c r="DS772" s="36">
        <v>0</v>
      </c>
      <c r="DT772" s="36">
        <v>0</v>
      </c>
      <c r="DU772" s="36">
        <v>0</v>
      </c>
      <c r="DV772" s="36">
        <v>0</v>
      </c>
      <c r="DW772" s="36">
        <v>0</v>
      </c>
      <c r="DX772" s="36">
        <v>0</v>
      </c>
      <c r="DY772" s="36">
        <v>0</v>
      </c>
      <c r="DZ772" s="36">
        <v>0</v>
      </c>
      <c r="EA772" s="36">
        <v>0</v>
      </c>
      <c r="EB772" s="36">
        <v>0</v>
      </c>
      <c r="EC772" s="36">
        <v>0</v>
      </c>
      <c r="ED772" s="36">
        <v>0</v>
      </c>
      <c r="EE772" s="36">
        <v>0</v>
      </c>
      <c r="EF772" s="36">
        <v>0</v>
      </c>
      <c r="EG772" s="36">
        <v>0</v>
      </c>
      <c r="EH772" s="36">
        <v>0</v>
      </c>
      <c r="EI772" s="36">
        <v>0</v>
      </c>
      <c r="EJ772" s="36">
        <v>0</v>
      </c>
      <c r="EK772" s="36">
        <v>0</v>
      </c>
      <c r="EL772" s="36">
        <v>0</v>
      </c>
      <c r="EM772" s="36">
        <v>0</v>
      </c>
      <c r="EN772" s="36">
        <v>0</v>
      </c>
      <c r="EO772" s="36">
        <v>0</v>
      </c>
      <c r="EP772" s="36">
        <v>0</v>
      </c>
      <c r="EQ772" s="36">
        <v>0</v>
      </c>
      <c r="ER772" s="36">
        <v>0</v>
      </c>
      <c r="ES772" s="36">
        <v>0</v>
      </c>
      <c r="ET772" s="36">
        <v>0</v>
      </c>
      <c r="EU772" s="36">
        <v>0</v>
      </c>
      <c r="EV772" s="36">
        <v>0</v>
      </c>
      <c r="EW772" s="36">
        <v>0</v>
      </c>
      <c r="EX772" s="36">
        <v>0</v>
      </c>
      <c r="EY772" s="36">
        <v>0</v>
      </c>
      <c r="EZ772" s="36">
        <v>0</v>
      </c>
      <c r="FA772" s="36">
        <v>0</v>
      </c>
      <c r="FB772" s="36">
        <v>0</v>
      </c>
      <c r="FC772" s="36">
        <v>0</v>
      </c>
      <c r="FD772" s="36">
        <v>0</v>
      </c>
      <c r="FE772" s="36">
        <v>0</v>
      </c>
      <c r="FF772" s="36">
        <v>0</v>
      </c>
      <c r="FG772" s="36">
        <v>0</v>
      </c>
      <c r="FH772" s="36">
        <v>0</v>
      </c>
      <c r="FI772" s="36">
        <v>0</v>
      </c>
      <c r="FJ772" s="36">
        <v>0</v>
      </c>
      <c r="FK772" s="36">
        <v>0</v>
      </c>
      <c r="FL772" s="36">
        <v>0</v>
      </c>
      <c r="FM772" s="36">
        <v>0</v>
      </c>
      <c r="FN772" s="36">
        <v>0</v>
      </c>
      <c r="FO772" s="36">
        <v>0</v>
      </c>
      <c r="FP772" s="36">
        <v>0</v>
      </c>
      <c r="FQ772" s="36">
        <v>709164</v>
      </c>
      <c r="FR772" s="36">
        <v>0</v>
      </c>
      <c r="FS772" s="37"/>
      <c r="FT772" s="39">
        <f t="shared" si="371"/>
        <v>98908</v>
      </c>
      <c r="FU772" s="39">
        <f t="shared" si="372"/>
        <v>1036</v>
      </c>
      <c r="FV772" s="39">
        <f t="shared" si="373"/>
        <v>0</v>
      </c>
      <c r="FW772" s="39">
        <f t="shared" si="374"/>
        <v>3044751</v>
      </c>
      <c r="FX772" s="39">
        <f t="shared" si="375"/>
        <v>0</v>
      </c>
      <c r="FY772" s="39">
        <f t="shared" si="376"/>
        <v>35578</v>
      </c>
      <c r="FZ772" s="39">
        <f t="shared" si="377"/>
        <v>0</v>
      </c>
      <c r="GA772" s="39">
        <f t="shared" si="378"/>
        <v>52347</v>
      </c>
      <c r="GB772" s="39">
        <f t="shared" si="379"/>
        <v>487310</v>
      </c>
      <c r="GC772" s="39">
        <f t="shared" si="380"/>
        <v>0</v>
      </c>
      <c r="GD772" s="39">
        <f t="shared" si="381"/>
        <v>0</v>
      </c>
      <c r="GE772" s="39">
        <f t="shared" si="382"/>
        <v>0</v>
      </c>
      <c r="GF772" s="39">
        <f t="shared" si="369"/>
        <v>0</v>
      </c>
      <c r="GG772" s="39"/>
      <c r="GH772" s="39">
        <f t="shared" si="383"/>
        <v>0</v>
      </c>
      <c r="GI772" s="39">
        <f t="shared" si="384"/>
        <v>0</v>
      </c>
      <c r="GJ772" s="39">
        <f t="shared" si="370"/>
        <v>3719930</v>
      </c>
      <c r="GK772" s="39"/>
      <c r="GL772" s="39">
        <f t="shared" si="385"/>
        <v>0</v>
      </c>
      <c r="GM772" s="39"/>
      <c r="GN772" s="39">
        <f t="shared" si="368"/>
        <v>0</v>
      </c>
      <c r="GO772" s="40">
        <f t="shared" si="386"/>
        <v>706787</v>
      </c>
      <c r="GP772" s="40">
        <f t="shared" si="387"/>
        <v>4426717</v>
      </c>
      <c r="GQ772" s="40">
        <f t="shared" si="388"/>
        <v>4426717</v>
      </c>
      <c r="GR772" s="39" t="str">
        <f>IFERROR(VLOOKUP(CONCATENATE(C772,R772,S772),'Clientes Afectados'!$L$4:$M$249,2,0),"NO")</f>
        <v>NO</v>
      </c>
      <c r="GS772" s="64">
        <f t="shared" si="389"/>
        <v>33</v>
      </c>
      <c r="GT772" s="39" t="e">
        <f>+IF(GS772&gt;#REF!,"SI","NO")</f>
        <v>#REF!</v>
      </c>
    </row>
    <row r="773" spans="1:202" x14ac:dyDescent="0.25">
      <c r="A773" s="35">
        <v>42461</v>
      </c>
      <c r="B773" s="36">
        <v>1594986</v>
      </c>
      <c r="C773" s="36">
        <v>533097</v>
      </c>
      <c r="D773" s="36">
        <v>533097</v>
      </c>
      <c r="E773" s="37" t="s">
        <v>247</v>
      </c>
      <c r="F773" s="37" t="s">
        <v>229</v>
      </c>
      <c r="G773" s="37" t="s">
        <v>248</v>
      </c>
      <c r="H773" s="85" t="s">
        <v>231</v>
      </c>
      <c r="I773" s="37" t="s">
        <v>244</v>
      </c>
      <c r="J773" s="37" t="s">
        <v>233</v>
      </c>
      <c r="K773" s="37" t="s">
        <v>234</v>
      </c>
      <c r="L773" s="37" t="s">
        <v>235</v>
      </c>
      <c r="M773" s="37" t="s">
        <v>369</v>
      </c>
      <c r="N773" s="37" t="s">
        <v>245</v>
      </c>
      <c r="O773" s="37" t="s">
        <v>245</v>
      </c>
      <c r="P773" s="37" t="s">
        <v>239</v>
      </c>
      <c r="Q773" s="37" t="s">
        <v>240</v>
      </c>
      <c r="R773" s="38">
        <v>42433</v>
      </c>
      <c r="S773" s="38">
        <v>42466</v>
      </c>
      <c r="T773" s="38">
        <v>42467</v>
      </c>
      <c r="U773" s="36">
        <v>174025048</v>
      </c>
      <c r="V773" s="36">
        <v>39415</v>
      </c>
      <c r="W773" s="36">
        <v>0</v>
      </c>
      <c r="X773" s="36">
        <v>25204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96</v>
      </c>
      <c r="AE773" s="36">
        <v>96</v>
      </c>
      <c r="AF773" s="36">
        <v>94</v>
      </c>
      <c r="AG773" s="36">
        <v>94</v>
      </c>
      <c r="AH773" s="36">
        <v>194544</v>
      </c>
      <c r="AI773" s="36">
        <v>1233</v>
      </c>
      <c r="AJ773" s="36">
        <v>0</v>
      </c>
      <c r="AK773" s="36">
        <v>2930229</v>
      </c>
      <c r="AL773" s="36">
        <v>0</v>
      </c>
      <c r="AM773" s="36">
        <v>0</v>
      </c>
      <c r="AN773" s="36">
        <v>0</v>
      </c>
      <c r="AO773" s="36">
        <v>0</v>
      </c>
      <c r="AP773" s="36">
        <v>0</v>
      </c>
      <c r="AQ773" s="36">
        <v>0</v>
      </c>
      <c r="AR773" s="36">
        <v>0</v>
      </c>
      <c r="AS773" s="36">
        <v>0</v>
      </c>
      <c r="AT773" s="36">
        <v>34240</v>
      </c>
      <c r="AU773" s="36">
        <v>0</v>
      </c>
      <c r="AV773" s="36">
        <v>0</v>
      </c>
      <c r="AW773" s="36">
        <v>0</v>
      </c>
      <c r="AX773" s="36">
        <v>0</v>
      </c>
      <c r="AY773" s="36">
        <v>59504</v>
      </c>
      <c r="AZ773" s="36">
        <v>547425</v>
      </c>
      <c r="BA773" s="36">
        <v>318344</v>
      </c>
      <c r="BB773" s="36">
        <v>0</v>
      </c>
      <c r="BC773" s="36">
        <v>0</v>
      </c>
      <c r="BD773" s="36">
        <v>0</v>
      </c>
      <c r="BE773" s="36">
        <v>0</v>
      </c>
      <c r="BF773" s="36">
        <v>0</v>
      </c>
      <c r="BG773" s="36">
        <v>0</v>
      </c>
      <c r="BH773" s="36">
        <v>0</v>
      </c>
      <c r="BI773" s="36">
        <v>0</v>
      </c>
      <c r="BJ773" s="36">
        <v>0</v>
      </c>
      <c r="BK773" s="36">
        <v>0</v>
      </c>
      <c r="BL773" s="36">
        <v>0</v>
      </c>
      <c r="BM773" s="36">
        <v>0</v>
      </c>
      <c r="BN773" s="36">
        <v>0</v>
      </c>
      <c r="BO773" s="36">
        <v>0</v>
      </c>
      <c r="BP773" s="36">
        <v>0</v>
      </c>
      <c r="BQ773" s="36">
        <v>0</v>
      </c>
      <c r="BR773" s="36">
        <v>0</v>
      </c>
      <c r="BS773" s="36">
        <v>0</v>
      </c>
      <c r="BT773" s="36">
        <v>0</v>
      </c>
      <c r="BU773" s="36">
        <v>0</v>
      </c>
      <c r="BV773" s="36">
        <v>0</v>
      </c>
      <c r="BW773" s="36">
        <v>0</v>
      </c>
      <c r="BX773" s="36">
        <v>0</v>
      </c>
      <c r="BY773" s="36">
        <v>0</v>
      </c>
      <c r="BZ773" s="36">
        <v>0</v>
      </c>
      <c r="CA773" s="36">
        <v>0</v>
      </c>
      <c r="CB773" s="36">
        <v>0</v>
      </c>
      <c r="CC773" s="36">
        <v>0</v>
      </c>
      <c r="CD773" s="36">
        <v>3433208</v>
      </c>
      <c r="CE773" s="36">
        <v>4085518</v>
      </c>
      <c r="CF773" s="36">
        <v>0</v>
      </c>
      <c r="CG773" s="36">
        <v>652310</v>
      </c>
      <c r="CH773" s="36">
        <v>0</v>
      </c>
      <c r="CI773" s="36">
        <v>0</v>
      </c>
      <c r="CJ773" s="36">
        <v>0</v>
      </c>
      <c r="CK773" s="36">
        <v>0</v>
      </c>
      <c r="CL773" s="36">
        <v>652310</v>
      </c>
      <c r="CM773" s="36">
        <v>-4085518</v>
      </c>
      <c r="CN773" s="36">
        <v>0</v>
      </c>
      <c r="CO773" s="36">
        <v>0</v>
      </c>
      <c r="CP773" s="36">
        <v>0</v>
      </c>
      <c r="CQ773" s="36">
        <v>0</v>
      </c>
      <c r="CR773" s="36">
        <v>0</v>
      </c>
      <c r="CS773" s="36">
        <v>0</v>
      </c>
      <c r="CT773" s="36">
        <v>0</v>
      </c>
      <c r="CU773" s="36">
        <v>0</v>
      </c>
      <c r="CV773" s="36">
        <v>0</v>
      </c>
      <c r="CW773" s="36">
        <v>0</v>
      </c>
      <c r="CX773" s="36">
        <v>0</v>
      </c>
      <c r="CY773" s="36">
        <v>0</v>
      </c>
      <c r="CZ773" s="36">
        <v>0</v>
      </c>
      <c r="DA773" s="36">
        <v>0</v>
      </c>
      <c r="DB773" s="36">
        <v>0</v>
      </c>
      <c r="DC773" s="36">
        <v>0</v>
      </c>
      <c r="DD773" s="36">
        <v>0</v>
      </c>
      <c r="DE773" s="36">
        <v>-4085518</v>
      </c>
      <c r="DF773" s="36">
        <v>0</v>
      </c>
      <c r="DG773" s="36">
        <v>0</v>
      </c>
      <c r="DH773" s="36">
        <v>0</v>
      </c>
      <c r="DI773" s="36">
        <v>0</v>
      </c>
      <c r="DJ773" s="36">
        <v>0</v>
      </c>
      <c r="DK773" s="36">
        <v>0</v>
      </c>
      <c r="DL773" s="36">
        <v>0</v>
      </c>
      <c r="DM773" s="36">
        <v>0</v>
      </c>
      <c r="DN773" s="36">
        <v>0</v>
      </c>
      <c r="DO773" s="36">
        <v>0</v>
      </c>
      <c r="DP773" s="36">
        <v>0</v>
      </c>
      <c r="DQ773" s="36">
        <v>0</v>
      </c>
      <c r="DR773" s="36">
        <v>0</v>
      </c>
      <c r="DS773" s="36">
        <v>0</v>
      </c>
      <c r="DT773" s="36">
        <v>0</v>
      </c>
      <c r="DU773" s="36">
        <v>0</v>
      </c>
      <c r="DV773" s="36">
        <v>0</v>
      </c>
      <c r="DW773" s="36">
        <v>0</v>
      </c>
      <c r="DX773" s="36">
        <v>0</v>
      </c>
      <c r="DY773" s="36">
        <v>0</v>
      </c>
      <c r="DZ773" s="36">
        <v>0</v>
      </c>
      <c r="EA773" s="36">
        <v>0</v>
      </c>
      <c r="EB773" s="36">
        <v>0</v>
      </c>
      <c r="EC773" s="36">
        <v>0</v>
      </c>
      <c r="ED773" s="36">
        <v>0</v>
      </c>
      <c r="EE773" s="36">
        <v>0</v>
      </c>
      <c r="EF773" s="36">
        <v>0</v>
      </c>
      <c r="EG773" s="36">
        <v>0</v>
      </c>
      <c r="EH773" s="36">
        <v>0</v>
      </c>
      <c r="EI773" s="36">
        <v>0</v>
      </c>
      <c r="EJ773" s="36">
        <v>0</v>
      </c>
      <c r="EK773" s="36">
        <v>0</v>
      </c>
      <c r="EL773" s="36">
        <v>0</v>
      </c>
      <c r="EM773" s="36">
        <v>0</v>
      </c>
      <c r="EN773" s="36">
        <v>0</v>
      </c>
      <c r="EO773" s="36">
        <v>0</v>
      </c>
      <c r="EP773" s="36">
        <v>0</v>
      </c>
      <c r="EQ773" s="36">
        <v>0</v>
      </c>
      <c r="ER773" s="36">
        <v>0</v>
      </c>
      <c r="ES773" s="36">
        <v>0</v>
      </c>
      <c r="ET773" s="36">
        <v>0</v>
      </c>
      <c r="EU773" s="36">
        <v>0</v>
      </c>
      <c r="EV773" s="36">
        <v>0</v>
      </c>
      <c r="EW773" s="36">
        <v>0</v>
      </c>
      <c r="EX773" s="36">
        <v>0</v>
      </c>
      <c r="EY773" s="36">
        <v>0</v>
      </c>
      <c r="EZ773" s="36">
        <v>0</v>
      </c>
      <c r="FA773" s="36">
        <v>0</v>
      </c>
      <c r="FB773" s="36">
        <v>0</v>
      </c>
      <c r="FC773" s="36">
        <v>0</v>
      </c>
      <c r="FD773" s="36">
        <v>0</v>
      </c>
      <c r="FE773" s="36">
        <v>0</v>
      </c>
      <c r="FF773" s="36">
        <v>0</v>
      </c>
      <c r="FG773" s="36">
        <v>0</v>
      </c>
      <c r="FH773" s="36">
        <v>0</v>
      </c>
      <c r="FI773" s="36">
        <v>0</v>
      </c>
      <c r="FJ773" s="36">
        <v>0</v>
      </c>
      <c r="FK773" s="36">
        <v>0</v>
      </c>
      <c r="FL773" s="36">
        <v>0</v>
      </c>
      <c r="FM773" s="36">
        <v>0</v>
      </c>
      <c r="FN773" s="36">
        <v>0</v>
      </c>
      <c r="FO773" s="36">
        <v>0</v>
      </c>
      <c r="FP773" s="36">
        <v>0</v>
      </c>
      <c r="FQ773" s="36">
        <v>652310</v>
      </c>
      <c r="FR773" s="36">
        <v>0</v>
      </c>
      <c r="FS773" s="37"/>
      <c r="FT773" s="39">
        <f t="shared" si="371"/>
        <v>163482</v>
      </c>
      <c r="FU773" s="39">
        <f t="shared" si="372"/>
        <v>1036</v>
      </c>
      <c r="FV773" s="39">
        <f t="shared" si="373"/>
        <v>0</v>
      </c>
      <c r="FW773" s="39">
        <f t="shared" si="374"/>
        <v>2462377</v>
      </c>
      <c r="FX773" s="39">
        <f t="shared" si="375"/>
        <v>0</v>
      </c>
      <c r="FY773" s="39">
        <f t="shared" si="376"/>
        <v>28773</v>
      </c>
      <c r="FZ773" s="39">
        <f t="shared" si="377"/>
        <v>0</v>
      </c>
      <c r="GA773" s="39">
        <f t="shared" si="378"/>
        <v>50003</v>
      </c>
      <c r="GB773" s="39">
        <f t="shared" si="379"/>
        <v>460021</v>
      </c>
      <c r="GC773" s="39">
        <f t="shared" si="380"/>
        <v>267516</v>
      </c>
      <c r="GD773" s="39">
        <f t="shared" si="381"/>
        <v>0</v>
      </c>
      <c r="GE773" s="39">
        <f t="shared" si="382"/>
        <v>0</v>
      </c>
      <c r="GF773" s="39">
        <f t="shared" si="369"/>
        <v>0</v>
      </c>
      <c r="GG773" s="39"/>
      <c r="GH773" s="39">
        <f t="shared" si="383"/>
        <v>0</v>
      </c>
      <c r="GI773" s="39">
        <f t="shared" si="384"/>
        <v>0</v>
      </c>
      <c r="GJ773" s="39">
        <f t="shared" si="370"/>
        <v>3433208</v>
      </c>
      <c r="GK773" s="39"/>
      <c r="GL773" s="39">
        <f t="shared" si="385"/>
        <v>0</v>
      </c>
      <c r="GM773" s="39"/>
      <c r="GN773" s="39">
        <f t="shared" si="368"/>
        <v>0</v>
      </c>
      <c r="GO773" s="40">
        <f t="shared" si="386"/>
        <v>652310</v>
      </c>
      <c r="GP773" s="40">
        <f t="shared" si="387"/>
        <v>4085518</v>
      </c>
      <c r="GQ773" s="40">
        <f t="shared" si="388"/>
        <v>4085518</v>
      </c>
      <c r="GR773" s="39" t="str">
        <f>IFERROR(VLOOKUP(CONCATENATE(C773,R773,S773),'Clientes Afectados'!$L$4:$M$249,2,0),"NO")</f>
        <v>NO</v>
      </c>
      <c r="GS773" s="64">
        <f t="shared" si="389"/>
        <v>33</v>
      </c>
      <c r="GT773" s="39" t="e">
        <f>+IF(GS773&gt;#REF!,"SI","NO")</f>
        <v>#REF!</v>
      </c>
    </row>
    <row r="774" spans="1:202" x14ac:dyDescent="0.25">
      <c r="A774" s="35">
        <v>42461</v>
      </c>
      <c r="B774" s="36">
        <v>1594986</v>
      </c>
      <c r="C774" s="36">
        <v>533104</v>
      </c>
      <c r="D774" s="36">
        <v>533104</v>
      </c>
      <c r="E774" s="37" t="s">
        <v>250</v>
      </c>
      <c r="F774" s="37" t="s">
        <v>229</v>
      </c>
      <c r="G774" s="37" t="s">
        <v>251</v>
      </c>
      <c r="H774" s="85" t="s">
        <v>231</v>
      </c>
      <c r="I774" s="37" t="s">
        <v>244</v>
      </c>
      <c r="J774" s="37" t="s">
        <v>233</v>
      </c>
      <c r="K774" s="37" t="s">
        <v>234</v>
      </c>
      <c r="L774" s="37" t="s">
        <v>235</v>
      </c>
      <c r="M774" s="37" t="s">
        <v>252</v>
      </c>
      <c r="N774" s="37" t="s">
        <v>237</v>
      </c>
      <c r="O774" s="37" t="s">
        <v>253</v>
      </c>
      <c r="P774" s="37" t="s">
        <v>239</v>
      </c>
      <c r="Q774" s="37" t="s">
        <v>240</v>
      </c>
      <c r="R774" s="38">
        <v>42433</v>
      </c>
      <c r="S774" s="38">
        <v>42466</v>
      </c>
      <c r="T774" s="38">
        <v>42467</v>
      </c>
      <c r="U774" s="36">
        <v>174025048</v>
      </c>
      <c r="V774" s="36">
        <v>1052</v>
      </c>
      <c r="W774" s="36">
        <v>0</v>
      </c>
      <c r="X774" s="36">
        <v>63</v>
      </c>
      <c r="Y774" s="36">
        <v>0</v>
      </c>
      <c r="Z774" s="36">
        <v>0</v>
      </c>
      <c r="AA774" s="36">
        <v>0</v>
      </c>
      <c r="AB774" s="36">
        <v>0</v>
      </c>
      <c r="AC774" s="36">
        <v>0</v>
      </c>
      <c r="AD774" s="36">
        <v>64</v>
      </c>
      <c r="AE774" s="36">
        <v>64</v>
      </c>
      <c r="AF774" s="36">
        <v>1</v>
      </c>
      <c r="AG774" s="36">
        <v>26</v>
      </c>
      <c r="AH774" s="36">
        <v>142532</v>
      </c>
      <c r="AI774" s="36">
        <v>1233</v>
      </c>
      <c r="AJ774" s="36">
        <v>0</v>
      </c>
      <c r="AK774" s="36">
        <v>78209</v>
      </c>
      <c r="AL774" s="36">
        <v>0</v>
      </c>
      <c r="AM774" s="36">
        <v>0</v>
      </c>
      <c r="AN774" s="36">
        <v>0</v>
      </c>
      <c r="AO774" s="36">
        <v>0</v>
      </c>
      <c r="AP774" s="36">
        <v>0</v>
      </c>
      <c r="AQ774" s="36">
        <v>0</v>
      </c>
      <c r="AR774" s="36">
        <v>0</v>
      </c>
      <c r="AS774" s="36">
        <v>0</v>
      </c>
      <c r="AT774" s="36">
        <v>914</v>
      </c>
      <c r="AU774" s="36">
        <v>0</v>
      </c>
      <c r="AV774" s="36">
        <v>0</v>
      </c>
      <c r="AW774" s="36">
        <v>0</v>
      </c>
      <c r="AX774" s="36">
        <v>0</v>
      </c>
      <c r="AY774" s="36">
        <v>39669</v>
      </c>
      <c r="AZ774" s="36">
        <v>151950</v>
      </c>
      <c r="BA774" s="36">
        <v>0</v>
      </c>
      <c r="BB774" s="36">
        <v>0</v>
      </c>
      <c r="BC774" s="36">
        <v>0</v>
      </c>
      <c r="BD774" s="36">
        <v>0</v>
      </c>
      <c r="BE774" s="36">
        <v>0</v>
      </c>
      <c r="BF774" s="36">
        <v>0</v>
      </c>
      <c r="BG774" s="36">
        <v>0</v>
      </c>
      <c r="BH774" s="36">
        <v>0</v>
      </c>
      <c r="BI774" s="36">
        <v>0</v>
      </c>
      <c r="BJ774" s="36">
        <v>0</v>
      </c>
      <c r="BK774" s="36">
        <v>0</v>
      </c>
      <c r="BL774" s="36">
        <v>0</v>
      </c>
      <c r="BM774" s="36">
        <v>0</v>
      </c>
      <c r="BN774" s="36">
        <v>0</v>
      </c>
      <c r="BO774" s="36">
        <v>0</v>
      </c>
      <c r="BP774" s="36">
        <v>0</v>
      </c>
      <c r="BQ774" s="36">
        <v>0</v>
      </c>
      <c r="BR774" s="36">
        <v>0</v>
      </c>
      <c r="BS774" s="36">
        <v>0</v>
      </c>
      <c r="BT774" s="36">
        <v>0</v>
      </c>
      <c r="BU774" s="36">
        <v>0</v>
      </c>
      <c r="BV774" s="36">
        <v>0</v>
      </c>
      <c r="BW774" s="36">
        <v>0</v>
      </c>
      <c r="BX774" s="36">
        <v>0</v>
      </c>
      <c r="BY774" s="36">
        <v>0</v>
      </c>
      <c r="BZ774" s="36">
        <v>0</v>
      </c>
      <c r="CA774" s="36">
        <v>0</v>
      </c>
      <c r="CB774" s="36">
        <v>0</v>
      </c>
      <c r="CC774" s="36">
        <v>0</v>
      </c>
      <c r="CD774" s="36">
        <v>348325</v>
      </c>
      <c r="CE774" s="36">
        <v>414507</v>
      </c>
      <c r="CF774" s="36">
        <v>0</v>
      </c>
      <c r="CG774" s="36">
        <v>66182</v>
      </c>
      <c r="CH774" s="36">
        <v>0</v>
      </c>
      <c r="CI774" s="36">
        <v>0</v>
      </c>
      <c r="CJ774" s="36">
        <v>0</v>
      </c>
      <c r="CK774" s="36">
        <v>0</v>
      </c>
      <c r="CL774" s="36">
        <v>66182</v>
      </c>
      <c r="CM774" s="36">
        <v>-414507</v>
      </c>
      <c r="CN774" s="36">
        <v>0</v>
      </c>
      <c r="CO774" s="36">
        <v>0</v>
      </c>
      <c r="CP774" s="36">
        <v>0</v>
      </c>
      <c r="CQ774" s="36">
        <v>0</v>
      </c>
      <c r="CR774" s="36">
        <v>0</v>
      </c>
      <c r="CS774" s="36">
        <v>0</v>
      </c>
      <c r="CT774" s="36">
        <v>0</v>
      </c>
      <c r="CU774" s="36">
        <v>0</v>
      </c>
      <c r="CV774" s="36">
        <v>0</v>
      </c>
      <c r="CW774" s="36">
        <v>0</v>
      </c>
      <c r="CX774" s="36">
        <v>0</v>
      </c>
      <c r="CY774" s="36">
        <v>0</v>
      </c>
      <c r="CZ774" s="36">
        <v>0</v>
      </c>
      <c r="DA774" s="36">
        <v>0</v>
      </c>
      <c r="DB774" s="36">
        <v>0</v>
      </c>
      <c r="DC774" s="36">
        <v>0</v>
      </c>
      <c r="DD774" s="36">
        <v>0</v>
      </c>
      <c r="DE774" s="36">
        <v>-414507</v>
      </c>
      <c r="DF774" s="36">
        <v>0</v>
      </c>
      <c r="DG774" s="36">
        <v>0</v>
      </c>
      <c r="DH774" s="36">
        <v>0</v>
      </c>
      <c r="DI774" s="36">
        <v>0</v>
      </c>
      <c r="DJ774" s="36">
        <v>0</v>
      </c>
      <c r="DK774" s="36">
        <v>0</v>
      </c>
      <c r="DL774" s="36">
        <v>0</v>
      </c>
      <c r="DM774" s="36">
        <v>0</v>
      </c>
      <c r="DN774" s="36">
        <v>0</v>
      </c>
      <c r="DO774" s="36">
        <v>0</v>
      </c>
      <c r="DP774" s="36">
        <v>0</v>
      </c>
      <c r="DQ774" s="36">
        <v>0</v>
      </c>
      <c r="DR774" s="36">
        <v>0</v>
      </c>
      <c r="DS774" s="36">
        <v>0</v>
      </c>
      <c r="DT774" s="36">
        <v>0</v>
      </c>
      <c r="DU774" s="36">
        <v>0</v>
      </c>
      <c r="DV774" s="36">
        <v>0</v>
      </c>
      <c r="DW774" s="36">
        <v>0</v>
      </c>
      <c r="DX774" s="36">
        <v>0</v>
      </c>
      <c r="DY774" s="36">
        <v>0</v>
      </c>
      <c r="DZ774" s="36">
        <v>0</v>
      </c>
      <c r="EA774" s="36">
        <v>0</v>
      </c>
      <c r="EB774" s="36">
        <v>0</v>
      </c>
      <c r="EC774" s="36">
        <v>0</v>
      </c>
      <c r="ED774" s="36">
        <v>0</v>
      </c>
      <c r="EE774" s="36">
        <v>0</v>
      </c>
      <c r="EF774" s="36">
        <v>0</v>
      </c>
      <c r="EG774" s="36">
        <v>0</v>
      </c>
      <c r="EH774" s="36">
        <v>0</v>
      </c>
      <c r="EI774" s="36">
        <v>0</v>
      </c>
      <c r="EJ774" s="36">
        <v>0</v>
      </c>
      <c r="EK774" s="36">
        <v>0</v>
      </c>
      <c r="EL774" s="36">
        <v>0</v>
      </c>
      <c r="EM774" s="36">
        <v>0</v>
      </c>
      <c r="EN774" s="36">
        <v>0</v>
      </c>
      <c r="EO774" s="36">
        <v>0</v>
      </c>
      <c r="EP774" s="36">
        <v>0</v>
      </c>
      <c r="EQ774" s="36">
        <v>0</v>
      </c>
      <c r="ER774" s="36">
        <v>0</v>
      </c>
      <c r="ES774" s="36">
        <v>0</v>
      </c>
      <c r="ET774" s="36">
        <v>0</v>
      </c>
      <c r="EU774" s="36">
        <v>0</v>
      </c>
      <c r="EV774" s="36">
        <v>0</v>
      </c>
      <c r="EW774" s="36">
        <v>0</v>
      </c>
      <c r="EX774" s="36">
        <v>0</v>
      </c>
      <c r="EY774" s="36">
        <v>0</v>
      </c>
      <c r="EZ774" s="36">
        <v>0</v>
      </c>
      <c r="FA774" s="36">
        <v>0</v>
      </c>
      <c r="FB774" s="36">
        <v>0</v>
      </c>
      <c r="FC774" s="36">
        <v>0</v>
      </c>
      <c r="FD774" s="36">
        <v>0</v>
      </c>
      <c r="FE774" s="36">
        <v>0</v>
      </c>
      <c r="FF774" s="36">
        <v>0</v>
      </c>
      <c r="FG774" s="36">
        <v>0</v>
      </c>
      <c r="FH774" s="36">
        <v>0</v>
      </c>
      <c r="FI774" s="36">
        <v>0</v>
      </c>
      <c r="FJ774" s="36">
        <v>0</v>
      </c>
      <c r="FK774" s="36">
        <v>0</v>
      </c>
      <c r="FL774" s="36">
        <v>0</v>
      </c>
      <c r="FM774" s="36">
        <v>0</v>
      </c>
      <c r="FN774" s="36">
        <v>0</v>
      </c>
      <c r="FO774" s="36">
        <v>0</v>
      </c>
      <c r="FP774" s="36">
        <v>0</v>
      </c>
      <c r="FQ774" s="36">
        <v>66182</v>
      </c>
      <c r="FR774" s="36">
        <v>0</v>
      </c>
      <c r="FS774" s="37"/>
      <c r="FT774" s="39">
        <f t="shared" si="371"/>
        <v>119775</v>
      </c>
      <c r="FU774" s="39">
        <f t="shared" si="372"/>
        <v>1036</v>
      </c>
      <c r="FV774" s="39">
        <f t="shared" si="373"/>
        <v>0</v>
      </c>
      <c r="FW774" s="39">
        <f t="shared" si="374"/>
        <v>65722</v>
      </c>
      <c r="FX774" s="39">
        <f t="shared" si="375"/>
        <v>0</v>
      </c>
      <c r="FY774" s="39">
        <f t="shared" si="376"/>
        <v>768</v>
      </c>
      <c r="FZ774" s="39">
        <f t="shared" si="377"/>
        <v>0</v>
      </c>
      <c r="GA774" s="39">
        <f t="shared" si="378"/>
        <v>33335</v>
      </c>
      <c r="GB774" s="39">
        <f t="shared" si="379"/>
        <v>127689</v>
      </c>
      <c r="GC774" s="39">
        <f t="shared" si="380"/>
        <v>0</v>
      </c>
      <c r="GD774" s="39">
        <f t="shared" si="381"/>
        <v>0</v>
      </c>
      <c r="GE774" s="39">
        <f t="shared" si="382"/>
        <v>0</v>
      </c>
      <c r="GF774" s="39">
        <f t="shared" si="369"/>
        <v>0</v>
      </c>
      <c r="GG774" s="39"/>
      <c r="GH774" s="39">
        <f t="shared" si="383"/>
        <v>0</v>
      </c>
      <c r="GI774" s="39">
        <f t="shared" si="384"/>
        <v>0</v>
      </c>
      <c r="GJ774" s="39">
        <f t="shared" si="370"/>
        <v>348325</v>
      </c>
      <c r="GK774" s="39"/>
      <c r="GL774" s="39">
        <f t="shared" si="385"/>
        <v>0</v>
      </c>
      <c r="GM774" s="39"/>
      <c r="GN774" s="39">
        <f t="shared" si="368"/>
        <v>0</v>
      </c>
      <c r="GO774" s="40">
        <f t="shared" si="386"/>
        <v>66182</v>
      </c>
      <c r="GP774" s="40">
        <f t="shared" si="387"/>
        <v>414507</v>
      </c>
      <c r="GQ774" s="40">
        <f t="shared" si="388"/>
        <v>414507</v>
      </c>
      <c r="GR774" s="39" t="str">
        <f>IFERROR(VLOOKUP(CONCATENATE(C774,R774,S774),'Clientes Afectados'!$L$4:$M$249,2,0),"NO")</f>
        <v>NO</v>
      </c>
      <c r="GS774" s="64">
        <f t="shared" si="389"/>
        <v>33</v>
      </c>
      <c r="GT774" s="39" t="e">
        <f>+IF(GS774&gt;#REF!,"SI","NO")</f>
        <v>#REF!</v>
      </c>
    </row>
    <row r="775" spans="1:202" x14ac:dyDescent="0.25">
      <c r="A775" s="35">
        <v>42461</v>
      </c>
      <c r="B775" s="36">
        <v>1594986</v>
      </c>
      <c r="C775" s="36">
        <v>533110</v>
      </c>
      <c r="D775" s="36">
        <v>533110</v>
      </c>
      <c r="E775" s="37" t="s">
        <v>254</v>
      </c>
      <c r="F775" s="37" t="s">
        <v>229</v>
      </c>
      <c r="G775" s="37" t="s">
        <v>255</v>
      </c>
      <c r="H775" s="85" t="s">
        <v>231</v>
      </c>
      <c r="I775" s="37" t="s">
        <v>244</v>
      </c>
      <c r="J775" s="37" t="s">
        <v>233</v>
      </c>
      <c r="K775" s="37" t="s">
        <v>234</v>
      </c>
      <c r="L775" s="37" t="s">
        <v>235</v>
      </c>
      <c r="M775" s="37" t="s">
        <v>252</v>
      </c>
      <c r="N775" s="37" t="s">
        <v>256</v>
      </c>
      <c r="O775" s="37" t="s">
        <v>253</v>
      </c>
      <c r="P775" s="37" t="s">
        <v>239</v>
      </c>
      <c r="Q775" s="37" t="s">
        <v>240</v>
      </c>
      <c r="R775" s="38">
        <v>42433</v>
      </c>
      <c r="S775" s="38">
        <v>42466</v>
      </c>
      <c r="T775" s="38">
        <v>42467</v>
      </c>
      <c r="U775" s="36">
        <v>174025048</v>
      </c>
      <c r="V775" s="36">
        <v>525</v>
      </c>
      <c r="W775" s="36">
        <v>0</v>
      </c>
      <c r="X775" s="36">
        <v>58</v>
      </c>
      <c r="Y775" s="36">
        <v>0</v>
      </c>
      <c r="Z775" s="36">
        <v>0</v>
      </c>
      <c r="AA775" s="36">
        <v>0</v>
      </c>
      <c r="AB775" s="36">
        <v>0</v>
      </c>
      <c r="AC775" s="36">
        <v>0</v>
      </c>
      <c r="AD775" s="36">
        <v>55</v>
      </c>
      <c r="AE775" s="36">
        <v>55</v>
      </c>
      <c r="AF775" s="36">
        <v>1</v>
      </c>
      <c r="AG775" s="36">
        <v>22</v>
      </c>
      <c r="AH775" s="36">
        <v>142532</v>
      </c>
      <c r="AI775" s="36">
        <v>1233</v>
      </c>
      <c r="AJ775" s="36">
        <v>0</v>
      </c>
      <c r="AK775" s="36">
        <v>39030</v>
      </c>
      <c r="AL775" s="36">
        <v>0</v>
      </c>
      <c r="AM775" s="36">
        <v>0</v>
      </c>
      <c r="AN775" s="36">
        <v>0</v>
      </c>
      <c r="AO775" s="36">
        <v>0</v>
      </c>
      <c r="AP775" s="36">
        <v>0</v>
      </c>
      <c r="AQ775" s="36">
        <v>0</v>
      </c>
      <c r="AR775" s="36">
        <v>0</v>
      </c>
      <c r="AS775" s="36">
        <v>0</v>
      </c>
      <c r="AT775" s="36">
        <v>456</v>
      </c>
      <c r="AU775" s="36">
        <v>0</v>
      </c>
      <c r="AV775" s="36">
        <v>0</v>
      </c>
      <c r="AW775" s="36">
        <v>0</v>
      </c>
      <c r="AX775" s="36">
        <v>0</v>
      </c>
      <c r="AY775" s="36">
        <v>34401</v>
      </c>
      <c r="AZ775" s="36">
        <v>131071</v>
      </c>
      <c r="BA775" s="36">
        <v>0</v>
      </c>
      <c r="BB775" s="36">
        <v>0</v>
      </c>
      <c r="BC775" s="36">
        <v>0</v>
      </c>
      <c r="BD775" s="36">
        <v>0</v>
      </c>
      <c r="BE775" s="36">
        <v>0</v>
      </c>
      <c r="BF775" s="36">
        <v>0</v>
      </c>
      <c r="BG775" s="36">
        <v>0</v>
      </c>
      <c r="BH775" s="36">
        <v>0</v>
      </c>
      <c r="BI775" s="36">
        <v>0</v>
      </c>
      <c r="BJ775" s="36">
        <v>0</v>
      </c>
      <c r="BK775" s="36">
        <v>0</v>
      </c>
      <c r="BL775" s="36">
        <v>0</v>
      </c>
      <c r="BM775" s="36">
        <v>0</v>
      </c>
      <c r="BN775" s="36">
        <v>0</v>
      </c>
      <c r="BO775" s="36">
        <v>0</v>
      </c>
      <c r="BP775" s="36">
        <v>0</v>
      </c>
      <c r="BQ775" s="36">
        <v>0</v>
      </c>
      <c r="BR775" s="36">
        <v>0</v>
      </c>
      <c r="BS775" s="36">
        <v>0</v>
      </c>
      <c r="BT775" s="36">
        <v>0</v>
      </c>
      <c r="BU775" s="36">
        <v>0</v>
      </c>
      <c r="BV775" s="36">
        <v>0</v>
      </c>
      <c r="BW775" s="36">
        <v>0</v>
      </c>
      <c r="BX775" s="36">
        <v>0</v>
      </c>
      <c r="BY775" s="36">
        <v>0</v>
      </c>
      <c r="BZ775" s="36">
        <v>0</v>
      </c>
      <c r="CA775" s="36">
        <v>0</v>
      </c>
      <c r="CB775" s="36">
        <v>0</v>
      </c>
      <c r="CC775" s="36">
        <v>0</v>
      </c>
      <c r="CD775" s="36">
        <v>293044</v>
      </c>
      <c r="CE775" s="36">
        <v>348722</v>
      </c>
      <c r="CF775" s="36">
        <v>0</v>
      </c>
      <c r="CG775" s="36">
        <v>55678</v>
      </c>
      <c r="CH775" s="36">
        <v>0</v>
      </c>
      <c r="CI775" s="36">
        <v>0</v>
      </c>
      <c r="CJ775" s="36">
        <v>0</v>
      </c>
      <c r="CK775" s="36">
        <v>0</v>
      </c>
      <c r="CL775" s="36">
        <v>55678</v>
      </c>
      <c r="CM775" s="36">
        <v>-348722</v>
      </c>
      <c r="CN775" s="36">
        <v>0</v>
      </c>
      <c r="CO775" s="36">
        <v>0</v>
      </c>
      <c r="CP775" s="36">
        <v>0</v>
      </c>
      <c r="CQ775" s="36">
        <v>0</v>
      </c>
      <c r="CR775" s="36">
        <v>0</v>
      </c>
      <c r="CS775" s="36">
        <v>0</v>
      </c>
      <c r="CT775" s="36">
        <v>0</v>
      </c>
      <c r="CU775" s="36">
        <v>0</v>
      </c>
      <c r="CV775" s="36">
        <v>0</v>
      </c>
      <c r="CW775" s="36">
        <v>0</v>
      </c>
      <c r="CX775" s="36">
        <v>0</v>
      </c>
      <c r="CY775" s="36">
        <v>0</v>
      </c>
      <c r="CZ775" s="36">
        <v>0</v>
      </c>
      <c r="DA775" s="36">
        <v>0</v>
      </c>
      <c r="DB775" s="36">
        <v>0</v>
      </c>
      <c r="DC775" s="36">
        <v>0</v>
      </c>
      <c r="DD775" s="36">
        <v>0</v>
      </c>
      <c r="DE775" s="36">
        <v>-348722</v>
      </c>
      <c r="DF775" s="36">
        <v>0</v>
      </c>
      <c r="DG775" s="36">
        <v>0</v>
      </c>
      <c r="DH775" s="36">
        <v>0</v>
      </c>
      <c r="DI775" s="36">
        <v>0</v>
      </c>
      <c r="DJ775" s="36">
        <v>0</v>
      </c>
      <c r="DK775" s="36">
        <v>0</v>
      </c>
      <c r="DL775" s="36">
        <v>0</v>
      </c>
      <c r="DM775" s="36">
        <v>0</v>
      </c>
      <c r="DN775" s="36">
        <v>0</v>
      </c>
      <c r="DO775" s="36">
        <v>0</v>
      </c>
      <c r="DP775" s="36">
        <v>0</v>
      </c>
      <c r="DQ775" s="36">
        <v>0</v>
      </c>
      <c r="DR775" s="36">
        <v>0</v>
      </c>
      <c r="DS775" s="36">
        <v>0</v>
      </c>
      <c r="DT775" s="36">
        <v>0</v>
      </c>
      <c r="DU775" s="36">
        <v>0</v>
      </c>
      <c r="DV775" s="36">
        <v>0</v>
      </c>
      <c r="DW775" s="36">
        <v>0</v>
      </c>
      <c r="DX775" s="36">
        <v>0</v>
      </c>
      <c r="DY775" s="36">
        <v>0</v>
      </c>
      <c r="DZ775" s="36">
        <v>0</v>
      </c>
      <c r="EA775" s="36">
        <v>0</v>
      </c>
      <c r="EB775" s="36">
        <v>0</v>
      </c>
      <c r="EC775" s="36">
        <v>0</v>
      </c>
      <c r="ED775" s="36">
        <v>0</v>
      </c>
      <c r="EE775" s="36">
        <v>0</v>
      </c>
      <c r="EF775" s="36">
        <v>0</v>
      </c>
      <c r="EG775" s="36">
        <v>0</v>
      </c>
      <c r="EH775" s="36">
        <v>0</v>
      </c>
      <c r="EI775" s="36">
        <v>0</v>
      </c>
      <c r="EJ775" s="36">
        <v>0</v>
      </c>
      <c r="EK775" s="36">
        <v>0</v>
      </c>
      <c r="EL775" s="36">
        <v>0</v>
      </c>
      <c r="EM775" s="36">
        <v>0</v>
      </c>
      <c r="EN775" s="36">
        <v>0</v>
      </c>
      <c r="EO775" s="36">
        <v>0</v>
      </c>
      <c r="EP775" s="36">
        <v>0</v>
      </c>
      <c r="EQ775" s="36">
        <v>0</v>
      </c>
      <c r="ER775" s="36">
        <v>0</v>
      </c>
      <c r="ES775" s="36">
        <v>0</v>
      </c>
      <c r="ET775" s="36">
        <v>0</v>
      </c>
      <c r="EU775" s="36">
        <v>0</v>
      </c>
      <c r="EV775" s="36">
        <v>0</v>
      </c>
      <c r="EW775" s="36">
        <v>0</v>
      </c>
      <c r="EX775" s="36">
        <v>0</v>
      </c>
      <c r="EY775" s="36">
        <v>0</v>
      </c>
      <c r="EZ775" s="36">
        <v>0</v>
      </c>
      <c r="FA775" s="36">
        <v>0</v>
      </c>
      <c r="FB775" s="36">
        <v>0</v>
      </c>
      <c r="FC775" s="36">
        <v>0</v>
      </c>
      <c r="FD775" s="36">
        <v>0</v>
      </c>
      <c r="FE775" s="36">
        <v>0</v>
      </c>
      <c r="FF775" s="36">
        <v>0</v>
      </c>
      <c r="FG775" s="36">
        <v>0</v>
      </c>
      <c r="FH775" s="36">
        <v>0</v>
      </c>
      <c r="FI775" s="36">
        <v>0</v>
      </c>
      <c r="FJ775" s="36">
        <v>0</v>
      </c>
      <c r="FK775" s="36">
        <v>0</v>
      </c>
      <c r="FL775" s="36">
        <v>0</v>
      </c>
      <c r="FM775" s="36">
        <v>0</v>
      </c>
      <c r="FN775" s="36">
        <v>0</v>
      </c>
      <c r="FO775" s="36">
        <v>0</v>
      </c>
      <c r="FP775" s="36">
        <v>0</v>
      </c>
      <c r="FQ775" s="36">
        <v>55678</v>
      </c>
      <c r="FR775" s="36">
        <v>0</v>
      </c>
      <c r="FS775" s="37"/>
      <c r="FT775" s="39">
        <f t="shared" si="371"/>
        <v>119775</v>
      </c>
      <c r="FU775" s="39">
        <f t="shared" si="372"/>
        <v>1036</v>
      </c>
      <c r="FV775" s="39">
        <f t="shared" si="373"/>
        <v>0</v>
      </c>
      <c r="FW775" s="39">
        <f t="shared" si="374"/>
        <v>32798</v>
      </c>
      <c r="FX775" s="39">
        <f t="shared" si="375"/>
        <v>0</v>
      </c>
      <c r="FY775" s="39">
        <f t="shared" si="376"/>
        <v>383</v>
      </c>
      <c r="FZ775" s="39">
        <f t="shared" si="377"/>
        <v>0</v>
      </c>
      <c r="GA775" s="39">
        <f t="shared" si="378"/>
        <v>28908</v>
      </c>
      <c r="GB775" s="39">
        <f t="shared" si="379"/>
        <v>110144</v>
      </c>
      <c r="GC775" s="39">
        <f t="shared" si="380"/>
        <v>0</v>
      </c>
      <c r="GD775" s="39">
        <f t="shared" si="381"/>
        <v>0</v>
      </c>
      <c r="GE775" s="39">
        <f t="shared" si="382"/>
        <v>0</v>
      </c>
      <c r="GF775" s="39">
        <f t="shared" si="369"/>
        <v>0</v>
      </c>
      <c r="GG775" s="39"/>
      <c r="GH775" s="39">
        <f t="shared" si="383"/>
        <v>0</v>
      </c>
      <c r="GI775" s="39">
        <f t="shared" si="384"/>
        <v>0</v>
      </c>
      <c r="GJ775" s="39">
        <f t="shared" si="370"/>
        <v>293044</v>
      </c>
      <c r="GK775" s="39"/>
      <c r="GL775" s="39">
        <f t="shared" si="385"/>
        <v>0</v>
      </c>
      <c r="GM775" s="39"/>
      <c r="GN775" s="39">
        <f t="shared" si="368"/>
        <v>0</v>
      </c>
      <c r="GO775" s="40">
        <f t="shared" si="386"/>
        <v>55678</v>
      </c>
      <c r="GP775" s="40">
        <f t="shared" si="387"/>
        <v>348722</v>
      </c>
      <c r="GQ775" s="40">
        <f t="shared" si="388"/>
        <v>348722</v>
      </c>
      <c r="GR775" s="39" t="str">
        <f>IFERROR(VLOOKUP(CONCATENATE(C775,R775,S775),'Clientes Afectados'!$L$4:$M$249,2,0),"NO")</f>
        <v>NO</v>
      </c>
      <c r="GS775" s="64">
        <f t="shared" si="389"/>
        <v>33</v>
      </c>
      <c r="GT775" s="39" t="e">
        <f>+IF(GS775&gt;#REF!,"SI","NO")</f>
        <v>#REF!</v>
      </c>
    </row>
    <row r="776" spans="1:202" x14ac:dyDescent="0.25">
      <c r="A776" s="35">
        <v>42461</v>
      </c>
      <c r="B776" s="36">
        <v>1594986</v>
      </c>
      <c r="C776" s="36">
        <v>533111</v>
      </c>
      <c r="D776" s="36">
        <v>533111</v>
      </c>
      <c r="E776" s="37" t="s">
        <v>257</v>
      </c>
      <c r="F776" s="37" t="s">
        <v>258</v>
      </c>
      <c r="G776" s="37" t="s">
        <v>259</v>
      </c>
      <c r="H776" s="85" t="s">
        <v>231</v>
      </c>
      <c r="I776" s="37" t="s">
        <v>244</v>
      </c>
      <c r="J776" s="37" t="s">
        <v>233</v>
      </c>
      <c r="K776" s="37" t="s">
        <v>234</v>
      </c>
      <c r="L776" s="37" t="s">
        <v>235</v>
      </c>
      <c r="M776" s="37" t="s">
        <v>252</v>
      </c>
      <c r="N776" s="37" t="s">
        <v>253</v>
      </c>
      <c r="O776" s="37" t="s">
        <v>253</v>
      </c>
      <c r="P776" s="37" t="s">
        <v>239</v>
      </c>
      <c r="Q776" s="37" t="s">
        <v>240</v>
      </c>
      <c r="R776" s="38">
        <v>42433</v>
      </c>
      <c r="S776" s="38">
        <v>42466</v>
      </c>
      <c r="T776" s="38">
        <v>42467</v>
      </c>
      <c r="U776" s="36">
        <v>174025048</v>
      </c>
      <c r="V776" s="36">
        <v>67402</v>
      </c>
      <c r="W776" s="36">
        <v>0</v>
      </c>
      <c r="X776" s="36">
        <v>18910</v>
      </c>
      <c r="Y776" s="36">
        <v>0</v>
      </c>
      <c r="Z776" s="36">
        <v>0</v>
      </c>
      <c r="AA776" s="36">
        <v>0</v>
      </c>
      <c r="AB776" s="36">
        <v>0</v>
      </c>
      <c r="AC776" s="36">
        <v>0</v>
      </c>
      <c r="AD776" s="36">
        <v>120</v>
      </c>
      <c r="AE776" s="36">
        <v>180</v>
      </c>
      <c r="AF776" s="36">
        <v>119</v>
      </c>
      <c r="AG776" s="36">
        <v>120</v>
      </c>
      <c r="AH776" s="36">
        <v>117701</v>
      </c>
      <c r="AI776" s="36">
        <v>1233</v>
      </c>
      <c r="AJ776" s="36">
        <v>0</v>
      </c>
      <c r="AK776" s="36">
        <v>5010866</v>
      </c>
      <c r="AL776" s="36">
        <v>0</v>
      </c>
      <c r="AM776" s="36">
        <v>0</v>
      </c>
      <c r="AN776" s="36">
        <v>0</v>
      </c>
      <c r="AO776" s="36">
        <v>0</v>
      </c>
      <c r="AP776" s="36">
        <v>0</v>
      </c>
      <c r="AQ776" s="36">
        <v>0</v>
      </c>
      <c r="AR776" s="36">
        <v>0</v>
      </c>
      <c r="AS776" s="36">
        <v>0</v>
      </c>
      <c r="AT776" s="36">
        <v>58552</v>
      </c>
      <c r="AU776" s="36">
        <v>0</v>
      </c>
      <c r="AV776" s="36">
        <v>0</v>
      </c>
      <c r="AW776" s="36">
        <v>0</v>
      </c>
      <c r="AX776" s="36">
        <v>0</v>
      </c>
      <c r="AY776" s="36">
        <v>111880</v>
      </c>
      <c r="AZ776" s="36">
        <v>697039</v>
      </c>
      <c r="BA776" s="36">
        <v>0</v>
      </c>
      <c r="BB776" s="36">
        <v>0</v>
      </c>
      <c r="BC776" s="36">
        <v>0</v>
      </c>
      <c r="BD776" s="36">
        <v>0</v>
      </c>
      <c r="BE776" s="36">
        <v>0</v>
      </c>
      <c r="BF776" s="36">
        <v>0</v>
      </c>
      <c r="BG776" s="36">
        <v>0</v>
      </c>
      <c r="BH776" s="36">
        <v>0</v>
      </c>
      <c r="BI776" s="36">
        <v>0</v>
      </c>
      <c r="BJ776" s="36">
        <v>0</v>
      </c>
      <c r="BK776" s="36">
        <v>0</v>
      </c>
      <c r="BL776" s="36">
        <v>0</v>
      </c>
      <c r="BM776" s="36">
        <v>0</v>
      </c>
      <c r="BN776" s="36">
        <v>0</v>
      </c>
      <c r="BO776" s="36">
        <v>0</v>
      </c>
      <c r="BP776" s="36">
        <v>0</v>
      </c>
      <c r="BQ776" s="36">
        <v>0</v>
      </c>
      <c r="BR776" s="36">
        <v>0</v>
      </c>
      <c r="BS776" s="36">
        <v>0</v>
      </c>
      <c r="BT776" s="36">
        <v>0</v>
      </c>
      <c r="BU776" s="36">
        <v>0</v>
      </c>
      <c r="BV776" s="36">
        <v>0</v>
      </c>
      <c r="BW776" s="36">
        <v>0</v>
      </c>
      <c r="BX776" s="36">
        <v>0</v>
      </c>
      <c r="BY776" s="36">
        <v>0</v>
      </c>
      <c r="BZ776" s="36">
        <v>0</v>
      </c>
      <c r="CA776" s="36">
        <v>0</v>
      </c>
      <c r="CB776" s="36">
        <v>0</v>
      </c>
      <c r="CC776" s="36">
        <v>0</v>
      </c>
      <c r="CD776" s="36">
        <v>5039723</v>
      </c>
      <c r="CE776" s="36">
        <v>5997270</v>
      </c>
      <c r="CF776" s="36">
        <v>0</v>
      </c>
      <c r="CG776" s="36">
        <v>957547</v>
      </c>
      <c r="CH776" s="36">
        <v>0</v>
      </c>
      <c r="CI776" s="36">
        <v>0</v>
      </c>
      <c r="CJ776" s="36">
        <v>0</v>
      </c>
      <c r="CK776" s="36">
        <v>0</v>
      </c>
      <c r="CL776" s="36">
        <v>957547</v>
      </c>
      <c r="CM776" s="36">
        <v>-5997270</v>
      </c>
      <c r="CN776" s="36">
        <v>0</v>
      </c>
      <c r="CO776" s="36">
        <v>0</v>
      </c>
      <c r="CP776" s="36">
        <v>0</v>
      </c>
      <c r="CQ776" s="36">
        <v>0</v>
      </c>
      <c r="CR776" s="36">
        <v>0</v>
      </c>
      <c r="CS776" s="36">
        <v>0</v>
      </c>
      <c r="CT776" s="36">
        <v>0</v>
      </c>
      <c r="CU776" s="36">
        <v>0</v>
      </c>
      <c r="CV776" s="36">
        <v>0</v>
      </c>
      <c r="CW776" s="36">
        <v>0</v>
      </c>
      <c r="CX776" s="36">
        <v>0</v>
      </c>
      <c r="CY776" s="36">
        <v>0</v>
      </c>
      <c r="CZ776" s="36">
        <v>0</v>
      </c>
      <c r="DA776" s="36">
        <v>0</v>
      </c>
      <c r="DB776" s="36">
        <v>0</v>
      </c>
      <c r="DC776" s="36">
        <v>0</v>
      </c>
      <c r="DD776" s="36">
        <v>0</v>
      </c>
      <c r="DE776" s="36">
        <v>-5997270</v>
      </c>
      <c r="DF776" s="36">
        <v>0</v>
      </c>
      <c r="DG776" s="36">
        <v>0</v>
      </c>
      <c r="DH776" s="36">
        <v>0</v>
      </c>
      <c r="DI776" s="36">
        <v>0</v>
      </c>
      <c r="DJ776" s="36">
        <v>0</v>
      </c>
      <c r="DK776" s="36">
        <v>0</v>
      </c>
      <c r="DL776" s="36">
        <v>0</v>
      </c>
      <c r="DM776" s="36">
        <v>0</v>
      </c>
      <c r="DN776" s="36">
        <v>0</v>
      </c>
      <c r="DO776" s="36">
        <v>0</v>
      </c>
      <c r="DP776" s="36">
        <v>0</v>
      </c>
      <c r="DQ776" s="36">
        <v>0</v>
      </c>
      <c r="DR776" s="36">
        <v>0</v>
      </c>
      <c r="DS776" s="36">
        <v>0</v>
      </c>
      <c r="DT776" s="36">
        <v>0</v>
      </c>
      <c r="DU776" s="36">
        <v>0</v>
      </c>
      <c r="DV776" s="36">
        <v>0</v>
      </c>
      <c r="DW776" s="36">
        <v>0</v>
      </c>
      <c r="DX776" s="36">
        <v>0</v>
      </c>
      <c r="DY776" s="36">
        <v>0</v>
      </c>
      <c r="DZ776" s="36">
        <v>0</v>
      </c>
      <c r="EA776" s="36">
        <v>0</v>
      </c>
      <c r="EB776" s="36">
        <v>0</v>
      </c>
      <c r="EC776" s="36">
        <v>0</v>
      </c>
      <c r="ED776" s="36">
        <v>0</v>
      </c>
      <c r="EE776" s="36">
        <v>0</v>
      </c>
      <c r="EF776" s="36">
        <v>0</v>
      </c>
      <c r="EG776" s="36">
        <v>0</v>
      </c>
      <c r="EH776" s="36">
        <v>0</v>
      </c>
      <c r="EI776" s="36">
        <v>0</v>
      </c>
      <c r="EJ776" s="36">
        <v>0</v>
      </c>
      <c r="EK776" s="36">
        <v>0</v>
      </c>
      <c r="EL776" s="36">
        <v>0</v>
      </c>
      <c r="EM776" s="36">
        <v>0</v>
      </c>
      <c r="EN776" s="36">
        <v>0</v>
      </c>
      <c r="EO776" s="36">
        <v>0</v>
      </c>
      <c r="EP776" s="36">
        <v>0</v>
      </c>
      <c r="EQ776" s="36">
        <v>0</v>
      </c>
      <c r="ER776" s="36">
        <v>0</v>
      </c>
      <c r="ES776" s="36">
        <v>0</v>
      </c>
      <c r="ET776" s="36">
        <v>0</v>
      </c>
      <c r="EU776" s="36">
        <v>0</v>
      </c>
      <c r="EV776" s="36">
        <v>0</v>
      </c>
      <c r="EW776" s="36">
        <v>0</v>
      </c>
      <c r="EX776" s="36">
        <v>0</v>
      </c>
      <c r="EY776" s="36">
        <v>0</v>
      </c>
      <c r="EZ776" s="36">
        <v>0</v>
      </c>
      <c r="FA776" s="36">
        <v>0</v>
      </c>
      <c r="FB776" s="36">
        <v>0</v>
      </c>
      <c r="FC776" s="36">
        <v>0</v>
      </c>
      <c r="FD776" s="36">
        <v>0</v>
      </c>
      <c r="FE776" s="36">
        <v>0</v>
      </c>
      <c r="FF776" s="36">
        <v>0</v>
      </c>
      <c r="FG776" s="36">
        <v>0</v>
      </c>
      <c r="FH776" s="36">
        <v>0</v>
      </c>
      <c r="FI776" s="36">
        <v>0</v>
      </c>
      <c r="FJ776" s="36">
        <v>0</v>
      </c>
      <c r="FK776" s="36">
        <v>0</v>
      </c>
      <c r="FL776" s="36">
        <v>0</v>
      </c>
      <c r="FM776" s="36">
        <v>0</v>
      </c>
      <c r="FN776" s="36">
        <v>0</v>
      </c>
      <c r="FO776" s="36">
        <v>0</v>
      </c>
      <c r="FP776" s="36">
        <v>0</v>
      </c>
      <c r="FQ776" s="36">
        <v>957547</v>
      </c>
      <c r="FR776" s="36">
        <v>0</v>
      </c>
      <c r="FS776" s="37"/>
      <c r="FT776" s="39">
        <f t="shared" si="371"/>
        <v>98908</v>
      </c>
      <c r="FU776" s="39">
        <f t="shared" si="372"/>
        <v>1036</v>
      </c>
      <c r="FV776" s="39">
        <f t="shared" si="373"/>
        <v>0</v>
      </c>
      <c r="FW776" s="39">
        <f t="shared" si="374"/>
        <v>4210812</v>
      </c>
      <c r="FX776" s="39">
        <f t="shared" si="375"/>
        <v>0</v>
      </c>
      <c r="FY776" s="39">
        <f t="shared" si="376"/>
        <v>49203</v>
      </c>
      <c r="FZ776" s="39">
        <f t="shared" si="377"/>
        <v>0</v>
      </c>
      <c r="GA776" s="39">
        <f t="shared" si="378"/>
        <v>94017</v>
      </c>
      <c r="GB776" s="39">
        <f t="shared" si="379"/>
        <v>585747</v>
      </c>
      <c r="GC776" s="39">
        <f t="shared" si="380"/>
        <v>0</v>
      </c>
      <c r="GD776" s="39">
        <f t="shared" si="381"/>
        <v>0</v>
      </c>
      <c r="GE776" s="39">
        <f t="shared" si="382"/>
        <v>0</v>
      </c>
      <c r="GF776" s="39">
        <f t="shared" si="369"/>
        <v>0</v>
      </c>
      <c r="GG776" s="39"/>
      <c r="GH776" s="39">
        <f t="shared" si="383"/>
        <v>0</v>
      </c>
      <c r="GI776" s="39">
        <f t="shared" si="384"/>
        <v>0</v>
      </c>
      <c r="GJ776" s="39">
        <f t="shared" si="370"/>
        <v>5039723</v>
      </c>
      <c r="GK776" s="39"/>
      <c r="GL776" s="39">
        <f t="shared" si="385"/>
        <v>0</v>
      </c>
      <c r="GM776" s="39"/>
      <c r="GN776" s="39">
        <f t="shared" si="368"/>
        <v>0</v>
      </c>
      <c r="GO776" s="40">
        <f t="shared" si="386"/>
        <v>957547</v>
      </c>
      <c r="GP776" s="40">
        <f t="shared" si="387"/>
        <v>5997270</v>
      </c>
      <c r="GQ776" s="40">
        <f t="shared" si="388"/>
        <v>5997270</v>
      </c>
      <c r="GR776" s="39" t="str">
        <f>IFERROR(VLOOKUP(CONCATENATE(C776,R776,S776),'Clientes Afectados'!$L$4:$M$249,2,0),"NO")</f>
        <v>NO</v>
      </c>
      <c r="GS776" s="64">
        <f t="shared" si="389"/>
        <v>33</v>
      </c>
      <c r="GT776" s="39" t="e">
        <f>+IF(GS776&gt;#REF!,"SI","NO")</f>
        <v>#REF!</v>
      </c>
    </row>
    <row r="777" spans="1:202" x14ac:dyDescent="0.25">
      <c r="A777" s="35">
        <v>42461</v>
      </c>
      <c r="B777" s="36">
        <v>1594986</v>
      </c>
      <c r="C777" s="36">
        <v>574634</v>
      </c>
      <c r="D777" s="36">
        <v>574634</v>
      </c>
      <c r="E777" s="37" t="s">
        <v>347</v>
      </c>
      <c r="F777" s="37" t="s">
        <v>229</v>
      </c>
      <c r="G777" s="37" t="s">
        <v>322</v>
      </c>
      <c r="H777" s="85" t="s">
        <v>231</v>
      </c>
      <c r="I777" s="37" t="s">
        <v>310</v>
      </c>
      <c r="J777" s="37" t="s">
        <v>233</v>
      </c>
      <c r="K777" s="37" t="s">
        <v>234</v>
      </c>
      <c r="L777" s="37" t="s">
        <v>235</v>
      </c>
      <c r="M777" s="37" t="s">
        <v>323</v>
      </c>
      <c r="N777" s="37" t="s">
        <v>324</v>
      </c>
      <c r="O777" s="37" t="s">
        <v>324</v>
      </c>
      <c r="P777" s="37" t="s">
        <v>239</v>
      </c>
      <c r="Q777" s="37" t="s">
        <v>240</v>
      </c>
      <c r="R777" s="38">
        <v>42433</v>
      </c>
      <c r="S777" s="38">
        <v>42466</v>
      </c>
      <c r="T777" s="38">
        <v>42467</v>
      </c>
      <c r="U777" s="36">
        <v>174025048</v>
      </c>
      <c r="V777" s="36">
        <v>82725</v>
      </c>
      <c r="W777" s="36">
        <v>0</v>
      </c>
      <c r="X777" s="36">
        <v>5826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116</v>
      </c>
      <c r="AE777" s="36">
        <v>119</v>
      </c>
      <c r="AF777" s="36">
        <v>114</v>
      </c>
      <c r="AG777" s="36">
        <v>118</v>
      </c>
      <c r="AH777" s="36">
        <v>117701</v>
      </c>
      <c r="AI777" s="36">
        <v>1233</v>
      </c>
      <c r="AJ777" s="36">
        <v>0</v>
      </c>
      <c r="AK777" s="36">
        <v>6150024</v>
      </c>
      <c r="AL777" s="36">
        <v>0</v>
      </c>
      <c r="AM777" s="36">
        <v>0</v>
      </c>
      <c r="AN777" s="36">
        <v>0</v>
      </c>
      <c r="AO777" s="36">
        <v>0</v>
      </c>
      <c r="AP777" s="36">
        <v>0</v>
      </c>
      <c r="AQ777" s="36">
        <v>0</v>
      </c>
      <c r="AR777" s="36">
        <v>0</v>
      </c>
      <c r="AS777" s="36">
        <v>0</v>
      </c>
      <c r="AT777" s="36">
        <v>71863</v>
      </c>
      <c r="AU777" s="36">
        <v>0</v>
      </c>
      <c r="AV777" s="36">
        <v>0</v>
      </c>
      <c r="AW777" s="36">
        <v>0</v>
      </c>
      <c r="AX777" s="36">
        <v>0</v>
      </c>
      <c r="AY777" s="36">
        <v>74070</v>
      </c>
      <c r="AZ777" s="36">
        <v>684283</v>
      </c>
      <c r="BA777" s="36">
        <v>0</v>
      </c>
      <c r="BB777" s="36">
        <v>0</v>
      </c>
      <c r="BC777" s="36">
        <v>0</v>
      </c>
      <c r="BD777" s="36">
        <v>0</v>
      </c>
      <c r="BE777" s="36">
        <v>0</v>
      </c>
      <c r="BF777" s="36">
        <v>0</v>
      </c>
      <c r="BG777" s="36">
        <v>0</v>
      </c>
      <c r="BH777" s="36">
        <v>0</v>
      </c>
      <c r="BI777" s="36">
        <v>0</v>
      </c>
      <c r="BJ777" s="36">
        <v>0</v>
      </c>
      <c r="BK777" s="36">
        <v>0</v>
      </c>
      <c r="BL777" s="36">
        <v>0</v>
      </c>
      <c r="BM777" s="36">
        <v>0</v>
      </c>
      <c r="BN777" s="36">
        <v>0</v>
      </c>
      <c r="BO777" s="36">
        <v>0</v>
      </c>
      <c r="BP777" s="36">
        <v>0</v>
      </c>
      <c r="BQ777" s="36">
        <v>0</v>
      </c>
      <c r="BR777" s="36">
        <v>0</v>
      </c>
      <c r="BS777" s="36">
        <v>0</v>
      </c>
      <c r="BT777" s="36">
        <v>0</v>
      </c>
      <c r="BU777" s="36">
        <v>0</v>
      </c>
      <c r="BV777" s="36">
        <v>0</v>
      </c>
      <c r="BW777" s="36">
        <v>0</v>
      </c>
      <c r="BX777" s="36">
        <v>0</v>
      </c>
      <c r="BY777" s="36">
        <v>0</v>
      </c>
      <c r="BZ777" s="36">
        <v>0</v>
      </c>
      <c r="CA777" s="36">
        <v>0</v>
      </c>
      <c r="CB777" s="36">
        <v>0</v>
      </c>
      <c r="CC777" s="36">
        <v>0</v>
      </c>
      <c r="CD777" s="36">
        <v>5965692</v>
      </c>
      <c r="CE777" s="36">
        <v>7099173</v>
      </c>
      <c r="CF777" s="36">
        <v>0</v>
      </c>
      <c r="CG777" s="36">
        <v>1133481</v>
      </c>
      <c r="CH777" s="36">
        <v>0</v>
      </c>
      <c r="CI777" s="36">
        <v>0</v>
      </c>
      <c r="CJ777" s="36">
        <v>0</v>
      </c>
      <c r="CK777" s="36">
        <v>0</v>
      </c>
      <c r="CL777" s="36">
        <v>1133481</v>
      </c>
      <c r="CM777" s="36">
        <v>-7099173</v>
      </c>
      <c r="CN777" s="36">
        <v>0</v>
      </c>
      <c r="CO777" s="36">
        <v>0</v>
      </c>
      <c r="CP777" s="36">
        <v>0</v>
      </c>
      <c r="CQ777" s="36">
        <v>0</v>
      </c>
      <c r="CR777" s="36">
        <v>0</v>
      </c>
      <c r="CS777" s="36">
        <v>0</v>
      </c>
      <c r="CT777" s="36">
        <v>0</v>
      </c>
      <c r="CU777" s="36">
        <v>0</v>
      </c>
      <c r="CV777" s="36">
        <v>0</v>
      </c>
      <c r="CW777" s="36">
        <v>0</v>
      </c>
      <c r="CX777" s="36">
        <v>0</v>
      </c>
      <c r="CY777" s="36">
        <v>0</v>
      </c>
      <c r="CZ777" s="36">
        <v>0</v>
      </c>
      <c r="DA777" s="36">
        <v>0</v>
      </c>
      <c r="DB777" s="36">
        <v>0</v>
      </c>
      <c r="DC777" s="36">
        <v>0</v>
      </c>
      <c r="DD777" s="36">
        <v>0</v>
      </c>
      <c r="DE777" s="36">
        <v>-7099173</v>
      </c>
      <c r="DF777" s="36">
        <v>0</v>
      </c>
      <c r="DG777" s="36">
        <v>0</v>
      </c>
      <c r="DH777" s="36">
        <v>0</v>
      </c>
      <c r="DI777" s="36">
        <v>0</v>
      </c>
      <c r="DJ777" s="36">
        <v>0</v>
      </c>
      <c r="DK777" s="36">
        <v>0</v>
      </c>
      <c r="DL777" s="36">
        <v>0</v>
      </c>
      <c r="DM777" s="36">
        <v>0</v>
      </c>
      <c r="DN777" s="36">
        <v>0</v>
      </c>
      <c r="DO777" s="36">
        <v>0</v>
      </c>
      <c r="DP777" s="36">
        <v>0</v>
      </c>
      <c r="DQ777" s="36">
        <v>0</v>
      </c>
      <c r="DR777" s="36">
        <v>0</v>
      </c>
      <c r="DS777" s="36">
        <v>0</v>
      </c>
      <c r="DT777" s="36">
        <v>0</v>
      </c>
      <c r="DU777" s="36">
        <v>0</v>
      </c>
      <c r="DV777" s="36">
        <v>0</v>
      </c>
      <c r="DW777" s="36">
        <v>0</v>
      </c>
      <c r="DX777" s="36">
        <v>0</v>
      </c>
      <c r="DY777" s="36">
        <v>0</v>
      </c>
      <c r="DZ777" s="36">
        <v>0</v>
      </c>
      <c r="EA777" s="36">
        <v>0</v>
      </c>
      <c r="EB777" s="36">
        <v>0</v>
      </c>
      <c r="EC777" s="36">
        <v>0</v>
      </c>
      <c r="ED777" s="36">
        <v>0</v>
      </c>
      <c r="EE777" s="36">
        <v>0</v>
      </c>
      <c r="EF777" s="36">
        <v>0</v>
      </c>
      <c r="EG777" s="36">
        <v>0</v>
      </c>
      <c r="EH777" s="36">
        <v>0</v>
      </c>
      <c r="EI777" s="36">
        <v>0</v>
      </c>
      <c r="EJ777" s="36">
        <v>0</v>
      </c>
      <c r="EK777" s="36">
        <v>0</v>
      </c>
      <c r="EL777" s="36">
        <v>0</v>
      </c>
      <c r="EM777" s="36">
        <v>0</v>
      </c>
      <c r="EN777" s="36">
        <v>0</v>
      </c>
      <c r="EO777" s="36">
        <v>0</v>
      </c>
      <c r="EP777" s="36">
        <v>0</v>
      </c>
      <c r="EQ777" s="36">
        <v>0</v>
      </c>
      <c r="ER777" s="36">
        <v>0</v>
      </c>
      <c r="ES777" s="36">
        <v>0</v>
      </c>
      <c r="ET777" s="36">
        <v>0</v>
      </c>
      <c r="EU777" s="36">
        <v>0</v>
      </c>
      <c r="EV777" s="36">
        <v>0</v>
      </c>
      <c r="EW777" s="36">
        <v>0</v>
      </c>
      <c r="EX777" s="36">
        <v>0</v>
      </c>
      <c r="EY777" s="36">
        <v>0</v>
      </c>
      <c r="EZ777" s="36">
        <v>0</v>
      </c>
      <c r="FA777" s="36">
        <v>0</v>
      </c>
      <c r="FB777" s="36">
        <v>0</v>
      </c>
      <c r="FC777" s="36">
        <v>0</v>
      </c>
      <c r="FD777" s="36">
        <v>0</v>
      </c>
      <c r="FE777" s="36">
        <v>0</v>
      </c>
      <c r="FF777" s="36">
        <v>0</v>
      </c>
      <c r="FG777" s="36">
        <v>0</v>
      </c>
      <c r="FH777" s="36">
        <v>0</v>
      </c>
      <c r="FI777" s="36">
        <v>0</v>
      </c>
      <c r="FJ777" s="36">
        <v>0</v>
      </c>
      <c r="FK777" s="36">
        <v>0</v>
      </c>
      <c r="FL777" s="36">
        <v>0</v>
      </c>
      <c r="FM777" s="36">
        <v>0</v>
      </c>
      <c r="FN777" s="36">
        <v>0</v>
      </c>
      <c r="FO777" s="36">
        <v>0</v>
      </c>
      <c r="FP777" s="36">
        <v>0</v>
      </c>
      <c r="FQ777" s="36">
        <v>1133481</v>
      </c>
      <c r="FR777" s="36">
        <v>0</v>
      </c>
      <c r="FS777" s="37"/>
      <c r="FT777" s="39">
        <f t="shared" si="371"/>
        <v>98908</v>
      </c>
      <c r="FU777" s="39">
        <f t="shared" si="372"/>
        <v>1036</v>
      </c>
      <c r="FV777" s="39">
        <f t="shared" si="373"/>
        <v>0</v>
      </c>
      <c r="FW777" s="39">
        <f t="shared" si="374"/>
        <v>5168087</v>
      </c>
      <c r="FX777" s="39">
        <f t="shared" si="375"/>
        <v>0</v>
      </c>
      <c r="FY777" s="39">
        <f t="shared" si="376"/>
        <v>60389</v>
      </c>
      <c r="FZ777" s="39">
        <f t="shared" si="377"/>
        <v>0</v>
      </c>
      <c r="GA777" s="39">
        <f t="shared" si="378"/>
        <v>62244</v>
      </c>
      <c r="GB777" s="39">
        <f t="shared" si="379"/>
        <v>575028</v>
      </c>
      <c r="GC777" s="39">
        <f t="shared" si="380"/>
        <v>0</v>
      </c>
      <c r="GD777" s="39">
        <f t="shared" si="381"/>
        <v>0</v>
      </c>
      <c r="GE777" s="39">
        <f t="shared" si="382"/>
        <v>0</v>
      </c>
      <c r="GF777" s="39">
        <f t="shared" si="369"/>
        <v>0</v>
      </c>
      <c r="GG777" s="39"/>
      <c r="GH777" s="39">
        <f t="shared" si="383"/>
        <v>0</v>
      </c>
      <c r="GI777" s="39">
        <f t="shared" si="384"/>
        <v>0</v>
      </c>
      <c r="GJ777" s="39">
        <f t="shared" si="370"/>
        <v>5965692</v>
      </c>
      <c r="GK777" s="39"/>
      <c r="GL777" s="39">
        <f t="shared" si="385"/>
        <v>0</v>
      </c>
      <c r="GM777" s="39"/>
      <c r="GN777" s="39">
        <f t="shared" si="368"/>
        <v>0</v>
      </c>
      <c r="GO777" s="40">
        <f t="shared" si="386"/>
        <v>1133481</v>
      </c>
      <c r="GP777" s="40">
        <f t="shared" si="387"/>
        <v>7099173</v>
      </c>
      <c r="GQ777" s="40">
        <f t="shared" si="388"/>
        <v>7099173</v>
      </c>
      <c r="GR777" s="39" t="str">
        <f>IFERROR(VLOOKUP(CONCATENATE(C777,R777,S777),'Clientes Afectados'!$L$4:$M$249,2,0),"NO")</f>
        <v>NO</v>
      </c>
      <c r="GS777" s="64">
        <f t="shared" si="389"/>
        <v>33</v>
      </c>
      <c r="GT777" s="39" t="e">
        <f>+IF(GS777&gt;#REF!,"SI","NO")</f>
        <v>#REF!</v>
      </c>
    </row>
    <row r="778" spans="1:202" x14ac:dyDescent="0.25">
      <c r="A778" s="35">
        <v>42461</v>
      </c>
      <c r="B778" s="36">
        <v>1594986</v>
      </c>
      <c r="C778" s="36">
        <v>916308</v>
      </c>
      <c r="D778" s="36">
        <v>916308</v>
      </c>
      <c r="E778" s="37" t="s">
        <v>260</v>
      </c>
      <c r="F778" s="37" t="s">
        <v>229</v>
      </c>
      <c r="G778" s="37" t="s">
        <v>261</v>
      </c>
      <c r="H778" s="85" t="s">
        <v>231</v>
      </c>
      <c r="I778" s="37" t="s">
        <v>310</v>
      </c>
      <c r="J778" s="37" t="s">
        <v>233</v>
      </c>
      <c r="K778" s="37" t="s">
        <v>234</v>
      </c>
      <c r="L778" s="37" t="s">
        <v>235</v>
      </c>
      <c r="M778" s="37" t="s">
        <v>264</v>
      </c>
      <c r="N778" s="37" t="s">
        <v>236</v>
      </c>
      <c r="O778" s="37" t="s">
        <v>236</v>
      </c>
      <c r="P778" s="37" t="s">
        <v>239</v>
      </c>
      <c r="Q778" s="37" t="s">
        <v>240</v>
      </c>
      <c r="R778" s="38">
        <v>42433</v>
      </c>
      <c r="S778" s="38">
        <v>42466</v>
      </c>
      <c r="T778" s="38">
        <v>42467</v>
      </c>
      <c r="U778" s="36">
        <v>174025048</v>
      </c>
      <c r="V778" s="36">
        <v>14006</v>
      </c>
      <c r="W778" s="36">
        <v>0</v>
      </c>
      <c r="X778" s="36">
        <v>8502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73</v>
      </c>
      <c r="AE778" s="36">
        <v>72</v>
      </c>
      <c r="AF778" s="36">
        <v>73</v>
      </c>
      <c r="AG778" s="36">
        <v>70</v>
      </c>
      <c r="AH778" s="36">
        <v>80531</v>
      </c>
      <c r="AI778" s="36">
        <v>1233</v>
      </c>
      <c r="AJ778" s="36">
        <v>0</v>
      </c>
      <c r="AK778" s="36">
        <v>1041248</v>
      </c>
      <c r="AL778" s="36">
        <v>0</v>
      </c>
      <c r="AM778" s="36">
        <v>0</v>
      </c>
      <c r="AN778" s="36">
        <v>0</v>
      </c>
      <c r="AO778" s="36">
        <v>0</v>
      </c>
      <c r="AP778" s="36">
        <v>0</v>
      </c>
      <c r="AQ778" s="36">
        <v>0</v>
      </c>
      <c r="AR778" s="36">
        <v>0</v>
      </c>
      <c r="AS778" s="36">
        <v>0</v>
      </c>
      <c r="AT778" s="36">
        <v>12167</v>
      </c>
      <c r="AU778" s="36">
        <v>0</v>
      </c>
      <c r="AV778" s="36">
        <v>0</v>
      </c>
      <c r="AW778" s="36">
        <v>0</v>
      </c>
      <c r="AX778" s="36">
        <v>0</v>
      </c>
      <c r="AY778" s="36">
        <v>44627</v>
      </c>
      <c r="AZ778" s="36">
        <v>409408</v>
      </c>
      <c r="BA778" s="36">
        <v>119622</v>
      </c>
      <c r="BB778" s="36">
        <v>0</v>
      </c>
      <c r="BC778" s="36">
        <v>0</v>
      </c>
      <c r="BD778" s="36">
        <v>0</v>
      </c>
      <c r="BE778" s="36">
        <v>0</v>
      </c>
      <c r="BF778" s="36">
        <v>0</v>
      </c>
      <c r="BG778" s="36">
        <v>0</v>
      </c>
      <c r="BH778" s="36">
        <v>0</v>
      </c>
      <c r="BI778" s="36">
        <v>0</v>
      </c>
      <c r="BJ778" s="36">
        <v>0</v>
      </c>
      <c r="BK778" s="36">
        <v>0</v>
      </c>
      <c r="BL778" s="36">
        <v>0</v>
      </c>
      <c r="BM778" s="36">
        <v>0</v>
      </c>
      <c r="BN778" s="36">
        <v>0</v>
      </c>
      <c r="BO778" s="36">
        <v>0</v>
      </c>
      <c r="BP778" s="36">
        <v>0</v>
      </c>
      <c r="BQ778" s="36">
        <v>0</v>
      </c>
      <c r="BR778" s="36">
        <v>0</v>
      </c>
      <c r="BS778" s="36">
        <v>0</v>
      </c>
      <c r="BT778" s="36">
        <v>0</v>
      </c>
      <c r="BU778" s="36">
        <v>0</v>
      </c>
      <c r="BV778" s="36">
        <v>0</v>
      </c>
      <c r="BW778" s="36">
        <v>0</v>
      </c>
      <c r="BX778" s="36">
        <v>0</v>
      </c>
      <c r="BY778" s="36">
        <v>0</v>
      </c>
      <c r="BZ778" s="36">
        <v>0</v>
      </c>
      <c r="CA778" s="36">
        <v>0</v>
      </c>
      <c r="CB778" s="36">
        <v>0</v>
      </c>
      <c r="CC778" s="36">
        <v>0</v>
      </c>
      <c r="CD778" s="36">
        <v>1435996</v>
      </c>
      <c r="CE778" s="36">
        <v>1708835</v>
      </c>
      <c r="CF778" s="36">
        <v>0</v>
      </c>
      <c r="CG778" s="36">
        <v>272839</v>
      </c>
      <c r="CH778" s="36">
        <v>0</v>
      </c>
      <c r="CI778" s="36">
        <v>0</v>
      </c>
      <c r="CJ778" s="36">
        <v>0</v>
      </c>
      <c r="CK778" s="36">
        <v>0</v>
      </c>
      <c r="CL778" s="36">
        <v>272839</v>
      </c>
      <c r="CM778" s="36">
        <v>-1708835</v>
      </c>
      <c r="CN778" s="36">
        <v>0</v>
      </c>
      <c r="CO778" s="36">
        <v>0</v>
      </c>
      <c r="CP778" s="36">
        <v>0</v>
      </c>
      <c r="CQ778" s="36">
        <v>0</v>
      </c>
      <c r="CR778" s="36">
        <v>0</v>
      </c>
      <c r="CS778" s="36">
        <v>0</v>
      </c>
      <c r="CT778" s="36">
        <v>0</v>
      </c>
      <c r="CU778" s="36">
        <v>0</v>
      </c>
      <c r="CV778" s="36">
        <v>0</v>
      </c>
      <c r="CW778" s="36">
        <v>0</v>
      </c>
      <c r="CX778" s="36">
        <v>0</v>
      </c>
      <c r="CY778" s="36">
        <v>0</v>
      </c>
      <c r="CZ778" s="36">
        <v>0</v>
      </c>
      <c r="DA778" s="36">
        <v>0</v>
      </c>
      <c r="DB778" s="36">
        <v>0</v>
      </c>
      <c r="DC778" s="36">
        <v>0</v>
      </c>
      <c r="DD778" s="36">
        <v>0</v>
      </c>
      <c r="DE778" s="36">
        <v>-1708835</v>
      </c>
      <c r="DF778" s="36">
        <v>0</v>
      </c>
      <c r="DG778" s="36">
        <v>0</v>
      </c>
      <c r="DH778" s="36">
        <v>0</v>
      </c>
      <c r="DI778" s="36">
        <v>0</v>
      </c>
      <c r="DJ778" s="36">
        <v>0</v>
      </c>
      <c r="DK778" s="36">
        <v>0</v>
      </c>
      <c r="DL778" s="36">
        <v>0</v>
      </c>
      <c r="DM778" s="36">
        <v>0</v>
      </c>
      <c r="DN778" s="36">
        <v>0</v>
      </c>
      <c r="DO778" s="36">
        <v>0</v>
      </c>
      <c r="DP778" s="36">
        <v>0</v>
      </c>
      <c r="DQ778" s="36">
        <v>0</v>
      </c>
      <c r="DR778" s="36">
        <v>0</v>
      </c>
      <c r="DS778" s="36">
        <v>0</v>
      </c>
      <c r="DT778" s="36">
        <v>0</v>
      </c>
      <c r="DU778" s="36">
        <v>0</v>
      </c>
      <c r="DV778" s="36">
        <v>0</v>
      </c>
      <c r="DW778" s="36">
        <v>0</v>
      </c>
      <c r="DX778" s="36">
        <v>0</v>
      </c>
      <c r="DY778" s="36">
        <v>0</v>
      </c>
      <c r="DZ778" s="36">
        <v>0</v>
      </c>
      <c r="EA778" s="36">
        <v>0</v>
      </c>
      <c r="EB778" s="36">
        <v>0</v>
      </c>
      <c r="EC778" s="36">
        <v>0</v>
      </c>
      <c r="ED778" s="36">
        <v>0</v>
      </c>
      <c r="EE778" s="36">
        <v>0</v>
      </c>
      <c r="EF778" s="36">
        <v>0</v>
      </c>
      <c r="EG778" s="36">
        <v>0</v>
      </c>
      <c r="EH778" s="36">
        <v>0</v>
      </c>
      <c r="EI778" s="36">
        <v>0</v>
      </c>
      <c r="EJ778" s="36">
        <v>0</v>
      </c>
      <c r="EK778" s="36">
        <v>0</v>
      </c>
      <c r="EL778" s="36">
        <v>0</v>
      </c>
      <c r="EM778" s="36">
        <v>0</v>
      </c>
      <c r="EN778" s="36">
        <v>0</v>
      </c>
      <c r="EO778" s="36">
        <v>0</v>
      </c>
      <c r="EP778" s="36">
        <v>0</v>
      </c>
      <c r="EQ778" s="36">
        <v>0</v>
      </c>
      <c r="ER778" s="36">
        <v>0</v>
      </c>
      <c r="ES778" s="36">
        <v>0</v>
      </c>
      <c r="ET778" s="36">
        <v>0</v>
      </c>
      <c r="EU778" s="36">
        <v>0</v>
      </c>
      <c r="EV778" s="36">
        <v>0</v>
      </c>
      <c r="EW778" s="36">
        <v>0</v>
      </c>
      <c r="EX778" s="36">
        <v>0</v>
      </c>
      <c r="EY778" s="36">
        <v>0</v>
      </c>
      <c r="EZ778" s="36">
        <v>0</v>
      </c>
      <c r="FA778" s="36">
        <v>0</v>
      </c>
      <c r="FB778" s="36">
        <v>0</v>
      </c>
      <c r="FC778" s="36">
        <v>0</v>
      </c>
      <c r="FD778" s="36">
        <v>0</v>
      </c>
      <c r="FE778" s="36">
        <v>0</v>
      </c>
      <c r="FF778" s="36">
        <v>0</v>
      </c>
      <c r="FG778" s="36">
        <v>0</v>
      </c>
      <c r="FH778" s="36">
        <v>0</v>
      </c>
      <c r="FI778" s="36">
        <v>0</v>
      </c>
      <c r="FJ778" s="36">
        <v>0</v>
      </c>
      <c r="FK778" s="36">
        <v>0</v>
      </c>
      <c r="FL778" s="36">
        <v>0</v>
      </c>
      <c r="FM778" s="36">
        <v>0</v>
      </c>
      <c r="FN778" s="36">
        <v>0</v>
      </c>
      <c r="FO778" s="36">
        <v>0</v>
      </c>
      <c r="FP778" s="36">
        <v>0</v>
      </c>
      <c r="FQ778" s="36">
        <v>272839</v>
      </c>
      <c r="FR778" s="36">
        <v>0</v>
      </c>
      <c r="FS778" s="37"/>
      <c r="FT778" s="39">
        <f t="shared" si="371"/>
        <v>67673</v>
      </c>
      <c r="FU778" s="39">
        <f t="shared" si="372"/>
        <v>1036</v>
      </c>
      <c r="FV778" s="39">
        <f t="shared" si="373"/>
        <v>0</v>
      </c>
      <c r="FW778" s="39">
        <f t="shared" si="374"/>
        <v>874998</v>
      </c>
      <c r="FX778" s="39">
        <f t="shared" si="375"/>
        <v>0</v>
      </c>
      <c r="FY778" s="39">
        <f t="shared" si="376"/>
        <v>10224</v>
      </c>
      <c r="FZ778" s="39">
        <f t="shared" si="377"/>
        <v>0</v>
      </c>
      <c r="GA778" s="39">
        <f t="shared" si="378"/>
        <v>37502</v>
      </c>
      <c r="GB778" s="39">
        <f t="shared" si="379"/>
        <v>344040</v>
      </c>
      <c r="GC778" s="39">
        <f t="shared" si="380"/>
        <v>100523</v>
      </c>
      <c r="GD778" s="39">
        <f t="shared" si="381"/>
        <v>0</v>
      </c>
      <c r="GE778" s="39">
        <f t="shared" si="382"/>
        <v>0</v>
      </c>
      <c r="GF778" s="39">
        <f t="shared" si="369"/>
        <v>0</v>
      </c>
      <c r="GG778" s="39"/>
      <c r="GH778" s="39">
        <f t="shared" si="383"/>
        <v>0</v>
      </c>
      <c r="GI778" s="39">
        <f t="shared" si="384"/>
        <v>0</v>
      </c>
      <c r="GJ778" s="39">
        <f t="shared" si="370"/>
        <v>1435996</v>
      </c>
      <c r="GK778" s="39"/>
      <c r="GL778" s="39">
        <f t="shared" si="385"/>
        <v>0</v>
      </c>
      <c r="GM778" s="39"/>
      <c r="GN778" s="39">
        <f t="shared" si="368"/>
        <v>0</v>
      </c>
      <c r="GO778" s="40">
        <f t="shared" si="386"/>
        <v>272839</v>
      </c>
      <c r="GP778" s="40">
        <f t="shared" si="387"/>
        <v>1708835</v>
      </c>
      <c r="GQ778" s="40">
        <f t="shared" si="388"/>
        <v>1708835</v>
      </c>
      <c r="GR778" s="39" t="str">
        <f>IFERROR(VLOOKUP(CONCATENATE(C778,R778,S778),'Clientes Afectados'!$L$4:$M$249,2,0),"NO")</f>
        <v>NO</v>
      </c>
      <c r="GS778" s="64">
        <f t="shared" si="389"/>
        <v>33</v>
      </c>
      <c r="GT778" s="39" t="e">
        <f>+IF(GS778&gt;#REF!,"SI","NO")</f>
        <v>#REF!</v>
      </c>
    </row>
    <row r="779" spans="1:202" x14ac:dyDescent="0.25">
      <c r="A779" s="35">
        <v>42461</v>
      </c>
      <c r="B779" s="36">
        <v>1594986</v>
      </c>
      <c r="C779" s="36">
        <v>973766</v>
      </c>
      <c r="D779" s="36">
        <v>973766</v>
      </c>
      <c r="E779" s="37" t="s">
        <v>265</v>
      </c>
      <c r="F779" s="37" t="s">
        <v>229</v>
      </c>
      <c r="G779" s="37" t="s">
        <v>266</v>
      </c>
      <c r="H779" s="85" t="s">
        <v>231</v>
      </c>
      <c r="I779" s="37" t="s">
        <v>310</v>
      </c>
      <c r="J779" s="37" t="s">
        <v>233</v>
      </c>
      <c r="K779" s="37" t="s">
        <v>234</v>
      </c>
      <c r="L779" s="37" t="s">
        <v>235</v>
      </c>
      <c r="M779" s="37" t="s">
        <v>264</v>
      </c>
      <c r="N779" s="37" t="s">
        <v>236</v>
      </c>
      <c r="O779" s="37" t="s">
        <v>236</v>
      </c>
      <c r="P779" s="37" t="s">
        <v>239</v>
      </c>
      <c r="Q779" s="37" t="s">
        <v>240</v>
      </c>
      <c r="R779" s="38">
        <v>42433</v>
      </c>
      <c r="S779" s="38">
        <v>42466</v>
      </c>
      <c r="T779" s="38">
        <v>42467</v>
      </c>
      <c r="U779" s="36">
        <v>174025048</v>
      </c>
      <c r="V779" s="36">
        <v>49353</v>
      </c>
      <c r="W779" s="36">
        <v>0</v>
      </c>
      <c r="X779" s="36">
        <v>18237</v>
      </c>
      <c r="Y779" s="36">
        <v>0</v>
      </c>
      <c r="Z779" s="36">
        <v>0</v>
      </c>
      <c r="AA779" s="36">
        <v>0</v>
      </c>
      <c r="AB779" s="36">
        <v>0</v>
      </c>
      <c r="AC779" s="36">
        <v>0</v>
      </c>
      <c r="AD779" s="36">
        <v>77</v>
      </c>
      <c r="AE779" s="36">
        <v>77</v>
      </c>
      <c r="AF779" s="36">
        <v>77</v>
      </c>
      <c r="AG779" s="36">
        <v>76</v>
      </c>
      <c r="AH779" s="36">
        <v>0</v>
      </c>
      <c r="AI779" s="36">
        <v>1233</v>
      </c>
      <c r="AJ779" s="36">
        <v>0</v>
      </c>
      <c r="AK779" s="36">
        <v>3669050</v>
      </c>
      <c r="AL779" s="36">
        <v>0</v>
      </c>
      <c r="AM779" s="36">
        <v>0</v>
      </c>
      <c r="AN779" s="36">
        <v>0</v>
      </c>
      <c r="AO779" s="36">
        <v>0</v>
      </c>
      <c r="AP779" s="36">
        <v>0</v>
      </c>
      <c r="AQ779" s="36">
        <v>0</v>
      </c>
      <c r="AR779" s="36">
        <v>0</v>
      </c>
      <c r="AS779" s="36">
        <v>0</v>
      </c>
      <c r="AT779" s="36">
        <v>42873</v>
      </c>
      <c r="AU779" s="36">
        <v>0</v>
      </c>
      <c r="AV779" s="36">
        <v>0</v>
      </c>
      <c r="AW779" s="36">
        <v>0</v>
      </c>
      <c r="AX779" s="36">
        <v>0</v>
      </c>
      <c r="AY779" s="36">
        <v>47727</v>
      </c>
      <c r="AZ779" s="36">
        <v>444202</v>
      </c>
      <c r="BA779" s="36">
        <v>0</v>
      </c>
      <c r="BB779" s="36">
        <v>0</v>
      </c>
      <c r="BC779" s="36">
        <v>0</v>
      </c>
      <c r="BD779" s="36">
        <v>0</v>
      </c>
      <c r="BE779" s="36">
        <v>0</v>
      </c>
      <c r="BF779" s="36">
        <v>0</v>
      </c>
      <c r="BG779" s="36">
        <v>0</v>
      </c>
      <c r="BH779" s="36">
        <v>0</v>
      </c>
      <c r="BI779" s="36">
        <v>0</v>
      </c>
      <c r="BJ779" s="36">
        <v>0</v>
      </c>
      <c r="BK779" s="36">
        <v>0</v>
      </c>
      <c r="BL779" s="36">
        <v>0</v>
      </c>
      <c r="BM779" s="36">
        <v>0</v>
      </c>
      <c r="BN779" s="36">
        <v>0</v>
      </c>
      <c r="BO779" s="36">
        <v>0</v>
      </c>
      <c r="BP779" s="36">
        <v>0</v>
      </c>
      <c r="BQ779" s="36">
        <v>0</v>
      </c>
      <c r="BR779" s="36">
        <v>0</v>
      </c>
      <c r="BS779" s="36">
        <v>0</v>
      </c>
      <c r="BT779" s="36">
        <v>0</v>
      </c>
      <c r="BU779" s="36">
        <v>0</v>
      </c>
      <c r="BV779" s="36">
        <v>0</v>
      </c>
      <c r="BW779" s="36">
        <v>0</v>
      </c>
      <c r="BX779" s="36">
        <v>0</v>
      </c>
      <c r="BY779" s="36">
        <v>0</v>
      </c>
      <c r="BZ779" s="36">
        <v>0</v>
      </c>
      <c r="CA779" s="36">
        <v>0</v>
      </c>
      <c r="CB779" s="36">
        <v>0</v>
      </c>
      <c r="CC779" s="36">
        <v>0</v>
      </c>
      <c r="CD779" s="36">
        <v>3533685</v>
      </c>
      <c r="CE779" s="36">
        <v>4205085</v>
      </c>
      <c r="CF779" s="36">
        <v>0</v>
      </c>
      <c r="CG779" s="36">
        <v>671400</v>
      </c>
      <c r="CH779" s="36">
        <v>0</v>
      </c>
      <c r="CI779" s="36">
        <v>0</v>
      </c>
      <c r="CJ779" s="36">
        <v>0</v>
      </c>
      <c r="CK779" s="36">
        <v>0</v>
      </c>
      <c r="CL779" s="36">
        <v>671400</v>
      </c>
      <c r="CM779" s="36">
        <v>-4205085</v>
      </c>
      <c r="CN779" s="36">
        <v>0</v>
      </c>
      <c r="CO779" s="36">
        <v>0</v>
      </c>
      <c r="CP779" s="36">
        <v>0</v>
      </c>
      <c r="CQ779" s="36">
        <v>0</v>
      </c>
      <c r="CR779" s="36">
        <v>0</v>
      </c>
      <c r="CS779" s="36">
        <v>0</v>
      </c>
      <c r="CT779" s="36">
        <v>0</v>
      </c>
      <c r="CU779" s="36">
        <v>0</v>
      </c>
      <c r="CV779" s="36">
        <v>0</v>
      </c>
      <c r="CW779" s="36">
        <v>0</v>
      </c>
      <c r="CX779" s="36">
        <v>0</v>
      </c>
      <c r="CY779" s="36">
        <v>0</v>
      </c>
      <c r="CZ779" s="36">
        <v>0</v>
      </c>
      <c r="DA779" s="36">
        <v>0</v>
      </c>
      <c r="DB779" s="36">
        <v>0</v>
      </c>
      <c r="DC779" s="36">
        <v>0</v>
      </c>
      <c r="DD779" s="36">
        <v>0</v>
      </c>
      <c r="DE779" s="36">
        <v>-4205085</v>
      </c>
      <c r="DF779" s="36">
        <v>0</v>
      </c>
      <c r="DG779" s="36">
        <v>0</v>
      </c>
      <c r="DH779" s="36">
        <v>0</v>
      </c>
      <c r="DI779" s="36">
        <v>0</v>
      </c>
      <c r="DJ779" s="36">
        <v>0</v>
      </c>
      <c r="DK779" s="36">
        <v>0</v>
      </c>
      <c r="DL779" s="36">
        <v>0</v>
      </c>
      <c r="DM779" s="36">
        <v>0</v>
      </c>
      <c r="DN779" s="36">
        <v>0</v>
      </c>
      <c r="DO779" s="36">
        <v>0</v>
      </c>
      <c r="DP779" s="36">
        <v>0</v>
      </c>
      <c r="DQ779" s="36">
        <v>0</v>
      </c>
      <c r="DR779" s="36">
        <v>0</v>
      </c>
      <c r="DS779" s="36">
        <v>0</v>
      </c>
      <c r="DT779" s="36">
        <v>0</v>
      </c>
      <c r="DU779" s="36">
        <v>0</v>
      </c>
      <c r="DV779" s="36">
        <v>0</v>
      </c>
      <c r="DW779" s="36">
        <v>0</v>
      </c>
      <c r="DX779" s="36">
        <v>0</v>
      </c>
      <c r="DY779" s="36">
        <v>0</v>
      </c>
      <c r="DZ779" s="36">
        <v>0</v>
      </c>
      <c r="EA779" s="36">
        <v>0</v>
      </c>
      <c r="EB779" s="36">
        <v>0</v>
      </c>
      <c r="EC779" s="36">
        <v>0</v>
      </c>
      <c r="ED779" s="36">
        <v>0</v>
      </c>
      <c r="EE779" s="36">
        <v>0</v>
      </c>
      <c r="EF779" s="36">
        <v>0</v>
      </c>
      <c r="EG779" s="36">
        <v>0</v>
      </c>
      <c r="EH779" s="36">
        <v>0</v>
      </c>
      <c r="EI779" s="36">
        <v>0</v>
      </c>
      <c r="EJ779" s="36">
        <v>0</v>
      </c>
      <c r="EK779" s="36">
        <v>0</v>
      </c>
      <c r="EL779" s="36">
        <v>0</v>
      </c>
      <c r="EM779" s="36">
        <v>0</v>
      </c>
      <c r="EN779" s="36">
        <v>0</v>
      </c>
      <c r="EO779" s="36">
        <v>0</v>
      </c>
      <c r="EP779" s="36">
        <v>0</v>
      </c>
      <c r="EQ779" s="36">
        <v>0</v>
      </c>
      <c r="ER779" s="36">
        <v>0</v>
      </c>
      <c r="ES779" s="36">
        <v>0</v>
      </c>
      <c r="ET779" s="36">
        <v>0</v>
      </c>
      <c r="EU779" s="36">
        <v>0</v>
      </c>
      <c r="EV779" s="36">
        <v>0</v>
      </c>
      <c r="EW779" s="36">
        <v>0</v>
      </c>
      <c r="EX779" s="36">
        <v>0</v>
      </c>
      <c r="EY779" s="36">
        <v>0</v>
      </c>
      <c r="EZ779" s="36">
        <v>0</v>
      </c>
      <c r="FA779" s="36">
        <v>0</v>
      </c>
      <c r="FB779" s="36">
        <v>0</v>
      </c>
      <c r="FC779" s="36">
        <v>0</v>
      </c>
      <c r="FD779" s="36">
        <v>0</v>
      </c>
      <c r="FE779" s="36">
        <v>0</v>
      </c>
      <c r="FF779" s="36">
        <v>0</v>
      </c>
      <c r="FG779" s="36">
        <v>0</v>
      </c>
      <c r="FH779" s="36">
        <v>0</v>
      </c>
      <c r="FI779" s="36">
        <v>0</v>
      </c>
      <c r="FJ779" s="36">
        <v>0</v>
      </c>
      <c r="FK779" s="36">
        <v>0</v>
      </c>
      <c r="FL779" s="36">
        <v>0</v>
      </c>
      <c r="FM779" s="36">
        <v>0</v>
      </c>
      <c r="FN779" s="36">
        <v>0</v>
      </c>
      <c r="FO779" s="36">
        <v>0</v>
      </c>
      <c r="FP779" s="36">
        <v>0</v>
      </c>
      <c r="FQ779" s="36">
        <v>671400</v>
      </c>
      <c r="FR779" s="36">
        <v>0</v>
      </c>
      <c r="FS779" s="37"/>
      <c r="FT779" s="39">
        <f t="shared" si="371"/>
        <v>0</v>
      </c>
      <c r="FU779" s="39">
        <f t="shared" si="372"/>
        <v>1036</v>
      </c>
      <c r="FV779" s="39">
        <f t="shared" si="373"/>
        <v>0</v>
      </c>
      <c r="FW779" s="39">
        <f t="shared" si="374"/>
        <v>3083235</v>
      </c>
      <c r="FX779" s="39">
        <f t="shared" si="375"/>
        <v>0</v>
      </c>
      <c r="FY779" s="39">
        <f t="shared" si="376"/>
        <v>36028</v>
      </c>
      <c r="FZ779" s="39">
        <f t="shared" si="377"/>
        <v>0</v>
      </c>
      <c r="GA779" s="39">
        <f t="shared" si="378"/>
        <v>40107</v>
      </c>
      <c r="GB779" s="39">
        <f t="shared" si="379"/>
        <v>373279</v>
      </c>
      <c r="GC779" s="39">
        <f t="shared" si="380"/>
        <v>0</v>
      </c>
      <c r="GD779" s="39">
        <f t="shared" si="381"/>
        <v>0</v>
      </c>
      <c r="GE779" s="39">
        <f t="shared" si="382"/>
        <v>0</v>
      </c>
      <c r="GF779" s="39">
        <f t="shared" si="369"/>
        <v>0</v>
      </c>
      <c r="GG779" s="39"/>
      <c r="GH779" s="39">
        <f t="shared" si="383"/>
        <v>0</v>
      </c>
      <c r="GI779" s="39">
        <f t="shared" si="384"/>
        <v>0</v>
      </c>
      <c r="GJ779" s="39">
        <f t="shared" si="370"/>
        <v>3533685</v>
      </c>
      <c r="GK779" s="39"/>
      <c r="GL779" s="39">
        <f t="shared" si="385"/>
        <v>0</v>
      </c>
      <c r="GM779" s="39"/>
      <c r="GN779" s="39">
        <f t="shared" si="368"/>
        <v>0</v>
      </c>
      <c r="GO779" s="40">
        <f t="shared" si="386"/>
        <v>671400</v>
      </c>
      <c r="GP779" s="40">
        <f t="shared" si="387"/>
        <v>4205085</v>
      </c>
      <c r="GQ779" s="40">
        <f t="shared" si="388"/>
        <v>4205085</v>
      </c>
      <c r="GR779" s="39" t="str">
        <f>IFERROR(VLOOKUP(CONCATENATE(C779,R779,S779),'Clientes Afectados'!$L$4:$M$249,2,0),"NO")</f>
        <v>NO</v>
      </c>
      <c r="GS779" s="64">
        <f t="shared" si="389"/>
        <v>33</v>
      </c>
      <c r="GT779" s="39" t="e">
        <f>+IF(GS779&gt;#REF!,"SI","NO")</f>
        <v>#REF!</v>
      </c>
    </row>
    <row r="780" spans="1:202" x14ac:dyDescent="0.25">
      <c r="A780" s="35">
        <v>42461</v>
      </c>
      <c r="B780" s="36">
        <v>1594986</v>
      </c>
      <c r="C780" s="36">
        <v>984572</v>
      </c>
      <c r="D780" s="36">
        <v>984572</v>
      </c>
      <c r="E780" s="37" t="s">
        <v>348</v>
      </c>
      <c r="F780" s="37" t="s">
        <v>229</v>
      </c>
      <c r="G780" s="37" t="s">
        <v>326</v>
      </c>
      <c r="H780" s="85" t="s">
        <v>231</v>
      </c>
      <c r="I780" s="37" t="s">
        <v>232</v>
      </c>
      <c r="J780" s="37" t="s">
        <v>233</v>
      </c>
      <c r="K780" s="37" t="s">
        <v>234</v>
      </c>
      <c r="L780" s="37" t="s">
        <v>235</v>
      </c>
      <c r="M780" s="37" t="s">
        <v>280</v>
      </c>
      <c r="N780" s="37" t="s">
        <v>327</v>
      </c>
      <c r="O780" s="37" t="s">
        <v>327</v>
      </c>
      <c r="P780" s="37" t="s">
        <v>239</v>
      </c>
      <c r="Q780" s="37" t="s">
        <v>240</v>
      </c>
      <c r="R780" s="38">
        <v>42433</v>
      </c>
      <c r="S780" s="38">
        <v>42466</v>
      </c>
      <c r="T780" s="38">
        <v>42467</v>
      </c>
      <c r="U780" s="36">
        <v>174025048</v>
      </c>
      <c r="V780" s="36">
        <v>323092</v>
      </c>
      <c r="W780" s="36">
        <v>0</v>
      </c>
      <c r="X780" s="36">
        <v>121514</v>
      </c>
      <c r="Y780" s="36">
        <v>0</v>
      </c>
      <c r="Z780" s="36">
        <v>0</v>
      </c>
      <c r="AA780" s="36">
        <v>0</v>
      </c>
      <c r="AB780" s="36">
        <v>0</v>
      </c>
      <c r="AC780" s="36">
        <v>0</v>
      </c>
      <c r="AD780" s="36">
        <v>603</v>
      </c>
      <c r="AE780" s="36">
        <v>711</v>
      </c>
      <c r="AF780" s="36">
        <v>539</v>
      </c>
      <c r="AG780" s="36">
        <v>643</v>
      </c>
      <c r="AH780" s="36">
        <v>80531</v>
      </c>
      <c r="AI780" s="36">
        <v>1233</v>
      </c>
      <c r="AJ780" s="36">
        <v>0</v>
      </c>
      <c r="AK780" s="36">
        <v>24019625</v>
      </c>
      <c r="AL780" s="36">
        <v>0</v>
      </c>
      <c r="AM780" s="36">
        <v>0</v>
      </c>
      <c r="AN780" s="36">
        <v>0</v>
      </c>
      <c r="AO780" s="36">
        <v>0</v>
      </c>
      <c r="AP780" s="36">
        <v>0</v>
      </c>
      <c r="AQ780" s="36">
        <v>0</v>
      </c>
      <c r="AR780" s="36">
        <v>0</v>
      </c>
      <c r="AS780" s="36">
        <v>0</v>
      </c>
      <c r="AT780" s="36">
        <v>280670</v>
      </c>
      <c r="AU780" s="36">
        <v>0</v>
      </c>
      <c r="AV780" s="36">
        <v>0</v>
      </c>
      <c r="AW780" s="36">
        <v>0</v>
      </c>
      <c r="AX780" s="36">
        <v>0</v>
      </c>
      <c r="AY780" s="36">
        <v>441010</v>
      </c>
      <c r="AZ780" s="36">
        <v>3731138</v>
      </c>
      <c r="BA780" s="36">
        <v>0</v>
      </c>
      <c r="BB780" s="36">
        <v>0</v>
      </c>
      <c r="BC780" s="36">
        <v>0</v>
      </c>
      <c r="BD780" s="36">
        <v>0</v>
      </c>
      <c r="BE780" s="36">
        <v>0</v>
      </c>
      <c r="BF780" s="36">
        <v>0</v>
      </c>
      <c r="BG780" s="36">
        <v>0</v>
      </c>
      <c r="BH780" s="36">
        <v>0</v>
      </c>
      <c r="BI780" s="36">
        <v>0</v>
      </c>
      <c r="BJ780" s="36">
        <v>0</v>
      </c>
      <c r="BK780" s="36">
        <v>0</v>
      </c>
      <c r="BL780" s="36">
        <v>0</v>
      </c>
      <c r="BM780" s="36">
        <v>0</v>
      </c>
      <c r="BN780" s="36">
        <v>0</v>
      </c>
      <c r="BO780" s="36">
        <v>0</v>
      </c>
      <c r="BP780" s="36">
        <v>0</v>
      </c>
      <c r="BQ780" s="36">
        <v>0</v>
      </c>
      <c r="BR780" s="36">
        <v>0</v>
      </c>
      <c r="BS780" s="36">
        <v>0</v>
      </c>
      <c r="BT780" s="36">
        <v>0</v>
      </c>
      <c r="BU780" s="36">
        <v>0</v>
      </c>
      <c r="BV780" s="36">
        <v>0</v>
      </c>
      <c r="BW780" s="36">
        <v>0</v>
      </c>
      <c r="BX780" s="36">
        <v>0</v>
      </c>
      <c r="BY780" s="36">
        <v>0</v>
      </c>
      <c r="BZ780" s="36">
        <v>0</v>
      </c>
      <c r="CA780" s="36">
        <v>0</v>
      </c>
      <c r="CB780" s="36">
        <v>0</v>
      </c>
      <c r="CC780" s="36">
        <v>0</v>
      </c>
      <c r="CD780" s="36">
        <v>23995132</v>
      </c>
      <c r="CE780" s="36">
        <v>28554207</v>
      </c>
      <c r="CF780" s="36">
        <v>0</v>
      </c>
      <c r="CG780" s="36">
        <v>4559075</v>
      </c>
      <c r="CH780" s="36">
        <v>0</v>
      </c>
      <c r="CI780" s="36">
        <v>0</v>
      </c>
      <c r="CJ780" s="36">
        <v>0</v>
      </c>
      <c r="CK780" s="36">
        <v>0</v>
      </c>
      <c r="CL780" s="36">
        <v>4559075</v>
      </c>
      <c r="CM780" s="36">
        <v>-28554207</v>
      </c>
      <c r="CN780" s="36">
        <v>0</v>
      </c>
      <c r="CO780" s="36">
        <v>0</v>
      </c>
      <c r="CP780" s="36">
        <v>0</v>
      </c>
      <c r="CQ780" s="36">
        <v>0</v>
      </c>
      <c r="CR780" s="36">
        <v>0</v>
      </c>
      <c r="CS780" s="36">
        <v>0</v>
      </c>
      <c r="CT780" s="36">
        <v>0</v>
      </c>
      <c r="CU780" s="36">
        <v>0</v>
      </c>
      <c r="CV780" s="36">
        <v>0</v>
      </c>
      <c r="CW780" s="36">
        <v>0</v>
      </c>
      <c r="CX780" s="36">
        <v>0</v>
      </c>
      <c r="CY780" s="36">
        <v>0</v>
      </c>
      <c r="CZ780" s="36">
        <v>0</v>
      </c>
      <c r="DA780" s="36">
        <v>0</v>
      </c>
      <c r="DB780" s="36">
        <v>0</v>
      </c>
      <c r="DC780" s="36">
        <v>0</v>
      </c>
      <c r="DD780" s="36">
        <v>0</v>
      </c>
      <c r="DE780" s="36">
        <v>-28554207</v>
      </c>
      <c r="DF780" s="36">
        <v>0</v>
      </c>
      <c r="DG780" s="36">
        <v>0</v>
      </c>
      <c r="DH780" s="36">
        <v>0</v>
      </c>
      <c r="DI780" s="36">
        <v>0</v>
      </c>
      <c r="DJ780" s="36">
        <v>0</v>
      </c>
      <c r="DK780" s="36">
        <v>0</v>
      </c>
      <c r="DL780" s="36">
        <v>0</v>
      </c>
      <c r="DM780" s="36">
        <v>0</v>
      </c>
      <c r="DN780" s="36">
        <v>0</v>
      </c>
      <c r="DO780" s="36">
        <v>0</v>
      </c>
      <c r="DP780" s="36">
        <v>0</v>
      </c>
      <c r="DQ780" s="36">
        <v>0</v>
      </c>
      <c r="DR780" s="36">
        <v>0</v>
      </c>
      <c r="DS780" s="36">
        <v>0</v>
      </c>
      <c r="DT780" s="36">
        <v>0</v>
      </c>
      <c r="DU780" s="36">
        <v>0</v>
      </c>
      <c r="DV780" s="36">
        <v>0</v>
      </c>
      <c r="DW780" s="36">
        <v>0</v>
      </c>
      <c r="DX780" s="36">
        <v>0</v>
      </c>
      <c r="DY780" s="36">
        <v>0</v>
      </c>
      <c r="DZ780" s="36">
        <v>0</v>
      </c>
      <c r="EA780" s="36">
        <v>0</v>
      </c>
      <c r="EB780" s="36">
        <v>0</v>
      </c>
      <c r="EC780" s="36">
        <v>0</v>
      </c>
      <c r="ED780" s="36">
        <v>0</v>
      </c>
      <c r="EE780" s="36">
        <v>0</v>
      </c>
      <c r="EF780" s="36">
        <v>0</v>
      </c>
      <c r="EG780" s="36">
        <v>0</v>
      </c>
      <c r="EH780" s="36">
        <v>0</v>
      </c>
      <c r="EI780" s="36">
        <v>0</v>
      </c>
      <c r="EJ780" s="36">
        <v>0</v>
      </c>
      <c r="EK780" s="36">
        <v>0</v>
      </c>
      <c r="EL780" s="36">
        <v>0</v>
      </c>
      <c r="EM780" s="36">
        <v>0</v>
      </c>
      <c r="EN780" s="36">
        <v>0</v>
      </c>
      <c r="EO780" s="36">
        <v>0</v>
      </c>
      <c r="EP780" s="36">
        <v>0</v>
      </c>
      <c r="EQ780" s="36">
        <v>0</v>
      </c>
      <c r="ER780" s="36">
        <v>0</v>
      </c>
      <c r="ES780" s="36">
        <v>0</v>
      </c>
      <c r="ET780" s="36">
        <v>0</v>
      </c>
      <c r="EU780" s="36">
        <v>0</v>
      </c>
      <c r="EV780" s="36">
        <v>0</v>
      </c>
      <c r="EW780" s="36">
        <v>0</v>
      </c>
      <c r="EX780" s="36">
        <v>0</v>
      </c>
      <c r="EY780" s="36">
        <v>0</v>
      </c>
      <c r="EZ780" s="36">
        <v>0</v>
      </c>
      <c r="FA780" s="36">
        <v>0</v>
      </c>
      <c r="FB780" s="36">
        <v>0</v>
      </c>
      <c r="FC780" s="36">
        <v>0</v>
      </c>
      <c r="FD780" s="36">
        <v>0</v>
      </c>
      <c r="FE780" s="36">
        <v>0</v>
      </c>
      <c r="FF780" s="36">
        <v>0</v>
      </c>
      <c r="FG780" s="36">
        <v>0</v>
      </c>
      <c r="FH780" s="36">
        <v>0</v>
      </c>
      <c r="FI780" s="36">
        <v>0</v>
      </c>
      <c r="FJ780" s="36">
        <v>0</v>
      </c>
      <c r="FK780" s="36">
        <v>0</v>
      </c>
      <c r="FL780" s="36">
        <v>0</v>
      </c>
      <c r="FM780" s="36">
        <v>0</v>
      </c>
      <c r="FN780" s="36">
        <v>0</v>
      </c>
      <c r="FO780" s="36">
        <v>0</v>
      </c>
      <c r="FP780" s="36">
        <v>0</v>
      </c>
      <c r="FQ780" s="36">
        <v>4559075</v>
      </c>
      <c r="FR780" s="36">
        <v>0</v>
      </c>
      <c r="FS780" s="37"/>
      <c r="FT780" s="39">
        <f t="shared" si="371"/>
        <v>67673</v>
      </c>
      <c r="FU780" s="39">
        <f t="shared" si="372"/>
        <v>1036</v>
      </c>
      <c r="FV780" s="39">
        <f t="shared" si="373"/>
        <v>0</v>
      </c>
      <c r="FW780" s="39">
        <f t="shared" si="374"/>
        <v>20184559</v>
      </c>
      <c r="FX780" s="39">
        <f t="shared" si="375"/>
        <v>0</v>
      </c>
      <c r="FY780" s="39">
        <f t="shared" si="376"/>
        <v>235857</v>
      </c>
      <c r="FZ780" s="39">
        <f t="shared" si="377"/>
        <v>0</v>
      </c>
      <c r="GA780" s="39">
        <f t="shared" si="378"/>
        <v>370597</v>
      </c>
      <c r="GB780" s="39">
        <f t="shared" si="379"/>
        <v>3135410</v>
      </c>
      <c r="GC780" s="39">
        <f t="shared" si="380"/>
        <v>0</v>
      </c>
      <c r="GD780" s="39">
        <f t="shared" si="381"/>
        <v>0</v>
      </c>
      <c r="GE780" s="39">
        <f t="shared" si="382"/>
        <v>0</v>
      </c>
      <c r="GF780" s="39">
        <f t="shared" si="369"/>
        <v>0</v>
      </c>
      <c r="GG780" s="39"/>
      <c r="GH780" s="39">
        <f t="shared" si="383"/>
        <v>0</v>
      </c>
      <c r="GI780" s="39">
        <f t="shared" si="384"/>
        <v>0</v>
      </c>
      <c r="GJ780" s="39">
        <f t="shared" si="370"/>
        <v>23995132</v>
      </c>
      <c r="GK780" s="39"/>
      <c r="GL780" s="39">
        <f t="shared" si="385"/>
        <v>0</v>
      </c>
      <c r="GM780" s="39"/>
      <c r="GN780" s="39">
        <f t="shared" si="368"/>
        <v>0</v>
      </c>
      <c r="GO780" s="40">
        <f t="shared" si="386"/>
        <v>4559075</v>
      </c>
      <c r="GP780" s="40">
        <f t="shared" si="387"/>
        <v>28554207</v>
      </c>
      <c r="GQ780" s="40">
        <f t="shared" si="388"/>
        <v>28554207</v>
      </c>
      <c r="GR780" s="39" t="str">
        <f>IFERROR(VLOOKUP(CONCATENATE(C780,R780,S780),'Clientes Afectados'!$L$4:$M$249,2,0),"NO")</f>
        <v>NO</v>
      </c>
      <c r="GS780" s="64">
        <f t="shared" si="389"/>
        <v>33</v>
      </c>
      <c r="GT780" s="39" t="e">
        <f>+IF(GS780&gt;#REF!,"SI","NO")</f>
        <v>#REF!</v>
      </c>
    </row>
    <row r="781" spans="1:202" x14ac:dyDescent="0.25">
      <c r="A781" s="35">
        <v>42461</v>
      </c>
      <c r="B781" s="36">
        <v>1594986</v>
      </c>
      <c r="C781" s="36">
        <v>985980</v>
      </c>
      <c r="D781" s="36">
        <v>985980</v>
      </c>
      <c r="E781" s="37" t="s">
        <v>349</v>
      </c>
      <c r="F781" s="37" t="s">
        <v>229</v>
      </c>
      <c r="G781" s="37" t="s">
        <v>329</v>
      </c>
      <c r="H781" s="85" t="s">
        <v>231</v>
      </c>
      <c r="I781" s="37" t="s">
        <v>232</v>
      </c>
      <c r="J781" s="37" t="s">
        <v>233</v>
      </c>
      <c r="K781" s="37" t="s">
        <v>234</v>
      </c>
      <c r="L781" s="37" t="s">
        <v>235</v>
      </c>
      <c r="M781" s="37" t="s">
        <v>279</v>
      </c>
      <c r="N781" s="37" t="s">
        <v>330</v>
      </c>
      <c r="O781" s="37" t="s">
        <v>330</v>
      </c>
      <c r="P781" s="37" t="s">
        <v>239</v>
      </c>
      <c r="Q781" s="37" t="s">
        <v>240</v>
      </c>
      <c r="R781" s="38">
        <v>42433</v>
      </c>
      <c r="S781" s="38">
        <v>42466</v>
      </c>
      <c r="T781" s="38">
        <v>42467</v>
      </c>
      <c r="U781" s="36">
        <v>174025048</v>
      </c>
      <c r="V781" s="36">
        <v>71438</v>
      </c>
      <c r="W781" s="36">
        <v>0</v>
      </c>
      <c r="X781" s="36">
        <v>35455</v>
      </c>
      <c r="Y781" s="36">
        <v>0</v>
      </c>
      <c r="Z781" s="36">
        <v>0</v>
      </c>
      <c r="AA781" s="36">
        <v>0</v>
      </c>
      <c r="AB781" s="36">
        <v>0</v>
      </c>
      <c r="AC781" s="36">
        <v>0</v>
      </c>
      <c r="AD781" s="36">
        <v>148</v>
      </c>
      <c r="AE781" s="36">
        <v>209</v>
      </c>
      <c r="AF781" s="36">
        <v>148</v>
      </c>
      <c r="AG781" s="36">
        <v>147</v>
      </c>
      <c r="AH781" s="36">
        <v>80531</v>
      </c>
      <c r="AI781" s="36">
        <v>1233</v>
      </c>
      <c r="AJ781" s="36">
        <v>0</v>
      </c>
      <c r="AK781" s="36">
        <v>5310914</v>
      </c>
      <c r="AL781" s="36">
        <v>0</v>
      </c>
      <c r="AM781" s="36">
        <v>0</v>
      </c>
      <c r="AN781" s="36">
        <v>0</v>
      </c>
      <c r="AO781" s="36">
        <v>0</v>
      </c>
      <c r="AP781" s="36">
        <v>0</v>
      </c>
      <c r="AQ781" s="36">
        <v>0</v>
      </c>
      <c r="AR781" s="36">
        <v>0</v>
      </c>
      <c r="AS781" s="36">
        <v>0</v>
      </c>
      <c r="AT781" s="36">
        <v>62058</v>
      </c>
      <c r="AU781" s="36">
        <v>0</v>
      </c>
      <c r="AV781" s="36">
        <v>0</v>
      </c>
      <c r="AW781" s="36">
        <v>0</v>
      </c>
      <c r="AX781" s="36">
        <v>0</v>
      </c>
      <c r="AY781" s="36">
        <v>129855</v>
      </c>
      <c r="AZ781" s="36">
        <v>855930</v>
      </c>
      <c r="BA781" s="36">
        <v>188901</v>
      </c>
      <c r="BB781" s="36">
        <v>0</v>
      </c>
      <c r="BC781" s="36">
        <v>0</v>
      </c>
      <c r="BD781" s="36">
        <v>0</v>
      </c>
      <c r="BE781" s="36">
        <v>0</v>
      </c>
      <c r="BF781" s="36">
        <v>0</v>
      </c>
      <c r="BG781" s="36">
        <v>0</v>
      </c>
      <c r="BH781" s="36">
        <v>0</v>
      </c>
      <c r="BI781" s="36">
        <v>0</v>
      </c>
      <c r="BJ781" s="36">
        <v>0</v>
      </c>
      <c r="BK781" s="36">
        <v>0</v>
      </c>
      <c r="BL781" s="36">
        <v>0</v>
      </c>
      <c r="BM781" s="36">
        <v>0</v>
      </c>
      <c r="BN781" s="36">
        <v>0</v>
      </c>
      <c r="BO781" s="36">
        <v>0</v>
      </c>
      <c r="BP781" s="36">
        <v>0</v>
      </c>
      <c r="BQ781" s="36">
        <v>0</v>
      </c>
      <c r="BR781" s="36">
        <v>0</v>
      </c>
      <c r="BS781" s="36">
        <v>0</v>
      </c>
      <c r="BT781" s="36">
        <v>0</v>
      </c>
      <c r="BU781" s="36">
        <v>0</v>
      </c>
      <c r="BV781" s="36">
        <v>0</v>
      </c>
      <c r="BW781" s="36">
        <v>0</v>
      </c>
      <c r="BX781" s="36">
        <v>0</v>
      </c>
      <c r="BY781" s="36">
        <v>0</v>
      </c>
      <c r="BZ781" s="36">
        <v>0</v>
      </c>
      <c r="CA781" s="36">
        <v>0</v>
      </c>
      <c r="CB781" s="36">
        <v>0</v>
      </c>
      <c r="CC781" s="36">
        <v>0</v>
      </c>
      <c r="CD781" s="36">
        <v>5570943</v>
      </c>
      <c r="CE781" s="36">
        <v>6629422</v>
      </c>
      <c r="CF781" s="36">
        <v>0</v>
      </c>
      <c r="CG781" s="36">
        <v>1058479</v>
      </c>
      <c r="CH781" s="36">
        <v>0</v>
      </c>
      <c r="CI781" s="36">
        <v>0</v>
      </c>
      <c r="CJ781" s="36">
        <v>0</v>
      </c>
      <c r="CK781" s="36">
        <v>0</v>
      </c>
      <c r="CL781" s="36">
        <v>1058479</v>
      </c>
      <c r="CM781" s="36">
        <v>-6629422</v>
      </c>
      <c r="CN781" s="36">
        <v>0</v>
      </c>
      <c r="CO781" s="36">
        <v>0</v>
      </c>
      <c r="CP781" s="36">
        <v>0</v>
      </c>
      <c r="CQ781" s="36">
        <v>0</v>
      </c>
      <c r="CR781" s="36">
        <v>0</v>
      </c>
      <c r="CS781" s="36">
        <v>0</v>
      </c>
      <c r="CT781" s="36">
        <v>0</v>
      </c>
      <c r="CU781" s="36">
        <v>0</v>
      </c>
      <c r="CV781" s="36">
        <v>0</v>
      </c>
      <c r="CW781" s="36">
        <v>0</v>
      </c>
      <c r="CX781" s="36">
        <v>0</v>
      </c>
      <c r="CY781" s="36">
        <v>0</v>
      </c>
      <c r="CZ781" s="36">
        <v>0</v>
      </c>
      <c r="DA781" s="36">
        <v>0</v>
      </c>
      <c r="DB781" s="36">
        <v>0</v>
      </c>
      <c r="DC781" s="36">
        <v>0</v>
      </c>
      <c r="DD781" s="36">
        <v>0</v>
      </c>
      <c r="DE781" s="36">
        <v>-6629422</v>
      </c>
      <c r="DF781" s="36">
        <v>0</v>
      </c>
      <c r="DG781" s="36">
        <v>0</v>
      </c>
      <c r="DH781" s="36">
        <v>0</v>
      </c>
      <c r="DI781" s="36">
        <v>0</v>
      </c>
      <c r="DJ781" s="36">
        <v>0</v>
      </c>
      <c r="DK781" s="36">
        <v>0</v>
      </c>
      <c r="DL781" s="36">
        <v>0</v>
      </c>
      <c r="DM781" s="36">
        <v>0</v>
      </c>
      <c r="DN781" s="36">
        <v>0</v>
      </c>
      <c r="DO781" s="36">
        <v>0</v>
      </c>
      <c r="DP781" s="36">
        <v>0</v>
      </c>
      <c r="DQ781" s="36">
        <v>0</v>
      </c>
      <c r="DR781" s="36">
        <v>0</v>
      </c>
      <c r="DS781" s="36">
        <v>0</v>
      </c>
      <c r="DT781" s="36">
        <v>0</v>
      </c>
      <c r="DU781" s="36">
        <v>0</v>
      </c>
      <c r="DV781" s="36">
        <v>0</v>
      </c>
      <c r="DW781" s="36">
        <v>0</v>
      </c>
      <c r="DX781" s="36">
        <v>0</v>
      </c>
      <c r="DY781" s="36">
        <v>0</v>
      </c>
      <c r="DZ781" s="36">
        <v>0</v>
      </c>
      <c r="EA781" s="36">
        <v>0</v>
      </c>
      <c r="EB781" s="36">
        <v>0</v>
      </c>
      <c r="EC781" s="36">
        <v>0</v>
      </c>
      <c r="ED781" s="36">
        <v>0</v>
      </c>
      <c r="EE781" s="36">
        <v>0</v>
      </c>
      <c r="EF781" s="36">
        <v>0</v>
      </c>
      <c r="EG781" s="36">
        <v>0</v>
      </c>
      <c r="EH781" s="36">
        <v>0</v>
      </c>
      <c r="EI781" s="36">
        <v>0</v>
      </c>
      <c r="EJ781" s="36">
        <v>0</v>
      </c>
      <c r="EK781" s="36">
        <v>0</v>
      </c>
      <c r="EL781" s="36">
        <v>0</v>
      </c>
      <c r="EM781" s="36">
        <v>0</v>
      </c>
      <c r="EN781" s="36">
        <v>0</v>
      </c>
      <c r="EO781" s="36">
        <v>0</v>
      </c>
      <c r="EP781" s="36">
        <v>0</v>
      </c>
      <c r="EQ781" s="36">
        <v>0</v>
      </c>
      <c r="ER781" s="36">
        <v>0</v>
      </c>
      <c r="ES781" s="36">
        <v>0</v>
      </c>
      <c r="ET781" s="36">
        <v>0</v>
      </c>
      <c r="EU781" s="36">
        <v>0</v>
      </c>
      <c r="EV781" s="36">
        <v>0</v>
      </c>
      <c r="EW781" s="36">
        <v>0</v>
      </c>
      <c r="EX781" s="36">
        <v>0</v>
      </c>
      <c r="EY781" s="36">
        <v>0</v>
      </c>
      <c r="EZ781" s="36">
        <v>0</v>
      </c>
      <c r="FA781" s="36">
        <v>0</v>
      </c>
      <c r="FB781" s="36">
        <v>0</v>
      </c>
      <c r="FC781" s="36">
        <v>0</v>
      </c>
      <c r="FD781" s="36">
        <v>0</v>
      </c>
      <c r="FE781" s="36">
        <v>0</v>
      </c>
      <c r="FF781" s="36">
        <v>0</v>
      </c>
      <c r="FG781" s="36">
        <v>0</v>
      </c>
      <c r="FH781" s="36">
        <v>0</v>
      </c>
      <c r="FI781" s="36">
        <v>0</v>
      </c>
      <c r="FJ781" s="36">
        <v>0</v>
      </c>
      <c r="FK781" s="36">
        <v>0</v>
      </c>
      <c r="FL781" s="36">
        <v>0</v>
      </c>
      <c r="FM781" s="36">
        <v>0</v>
      </c>
      <c r="FN781" s="36">
        <v>0</v>
      </c>
      <c r="FO781" s="36">
        <v>0</v>
      </c>
      <c r="FP781" s="36">
        <v>0</v>
      </c>
      <c r="FQ781" s="36">
        <v>1058479</v>
      </c>
      <c r="FR781" s="36">
        <v>0</v>
      </c>
      <c r="FS781" s="37"/>
      <c r="FT781" s="39">
        <f t="shared" si="371"/>
        <v>67673</v>
      </c>
      <c r="FU781" s="39">
        <f t="shared" si="372"/>
        <v>1036</v>
      </c>
      <c r="FV781" s="39">
        <f t="shared" si="373"/>
        <v>0</v>
      </c>
      <c r="FW781" s="39">
        <f t="shared" si="374"/>
        <v>4462953</v>
      </c>
      <c r="FX781" s="39">
        <f t="shared" si="375"/>
        <v>0</v>
      </c>
      <c r="FY781" s="39">
        <f t="shared" si="376"/>
        <v>52150</v>
      </c>
      <c r="FZ781" s="39">
        <f t="shared" si="377"/>
        <v>0</v>
      </c>
      <c r="GA781" s="39">
        <f t="shared" si="378"/>
        <v>109122</v>
      </c>
      <c r="GB781" s="39">
        <f t="shared" si="379"/>
        <v>719269</v>
      </c>
      <c r="GC781" s="39">
        <f t="shared" si="380"/>
        <v>158740</v>
      </c>
      <c r="GD781" s="39">
        <f t="shared" si="381"/>
        <v>0</v>
      </c>
      <c r="GE781" s="39">
        <f t="shared" si="382"/>
        <v>0</v>
      </c>
      <c r="GF781" s="39">
        <f t="shared" si="369"/>
        <v>0</v>
      </c>
      <c r="GG781" s="39"/>
      <c r="GH781" s="39">
        <f t="shared" si="383"/>
        <v>0</v>
      </c>
      <c r="GI781" s="39">
        <f t="shared" si="384"/>
        <v>0</v>
      </c>
      <c r="GJ781" s="39">
        <f t="shared" si="370"/>
        <v>5570943</v>
      </c>
      <c r="GK781" s="39"/>
      <c r="GL781" s="39">
        <f t="shared" si="385"/>
        <v>0</v>
      </c>
      <c r="GM781" s="39"/>
      <c r="GN781" s="39">
        <f t="shared" si="368"/>
        <v>0</v>
      </c>
      <c r="GO781" s="40">
        <f t="shared" si="386"/>
        <v>1058479</v>
      </c>
      <c r="GP781" s="40">
        <f t="shared" si="387"/>
        <v>6629422</v>
      </c>
      <c r="GQ781" s="40">
        <f t="shared" si="388"/>
        <v>6629422</v>
      </c>
      <c r="GR781" s="39" t="str">
        <f>IFERROR(VLOOKUP(CONCATENATE(C781,R781,S781),'Clientes Afectados'!$L$4:$M$249,2,0),"NO")</f>
        <v>NO</v>
      </c>
      <c r="GS781" s="64">
        <f t="shared" si="389"/>
        <v>33</v>
      </c>
      <c r="GT781" s="39" t="e">
        <f>+IF(GS781&gt;#REF!,"SI","NO")</f>
        <v>#REF!</v>
      </c>
    </row>
    <row r="782" spans="1:202" x14ac:dyDescent="0.25">
      <c r="A782" s="35">
        <v>42461</v>
      </c>
      <c r="B782" s="36">
        <v>1594986</v>
      </c>
      <c r="C782" s="36">
        <v>1027882</v>
      </c>
      <c r="D782" s="36">
        <v>1027882</v>
      </c>
      <c r="E782" s="37" t="s">
        <v>350</v>
      </c>
      <c r="F782" s="37" t="s">
        <v>229</v>
      </c>
      <c r="G782" s="37" t="s">
        <v>332</v>
      </c>
      <c r="H782" s="85" t="s">
        <v>231</v>
      </c>
      <c r="I782" s="37" t="s">
        <v>244</v>
      </c>
      <c r="J782" s="37" t="s">
        <v>233</v>
      </c>
      <c r="K782" s="37" t="s">
        <v>234</v>
      </c>
      <c r="L782" s="37" t="s">
        <v>235</v>
      </c>
      <c r="M782" s="37" t="s">
        <v>279</v>
      </c>
      <c r="N782" s="37" t="s">
        <v>280</v>
      </c>
      <c r="O782" s="37" t="s">
        <v>280</v>
      </c>
      <c r="P782" s="37" t="s">
        <v>239</v>
      </c>
      <c r="Q782" s="37" t="s">
        <v>240</v>
      </c>
      <c r="R782" s="38">
        <v>42433</v>
      </c>
      <c r="S782" s="38">
        <v>42466</v>
      </c>
      <c r="T782" s="38">
        <v>42467</v>
      </c>
      <c r="U782" s="36">
        <v>174025048</v>
      </c>
      <c r="V782" s="36">
        <v>327604</v>
      </c>
      <c r="W782" s="36">
        <v>0</v>
      </c>
      <c r="X782" s="36">
        <v>120185</v>
      </c>
      <c r="Y782" s="36">
        <v>0</v>
      </c>
      <c r="Z782" s="36">
        <v>0</v>
      </c>
      <c r="AA782" s="36">
        <v>0</v>
      </c>
      <c r="AB782" s="36">
        <v>0</v>
      </c>
      <c r="AC782" s="36">
        <v>0</v>
      </c>
      <c r="AD782" s="36">
        <v>644</v>
      </c>
      <c r="AE782" s="36">
        <v>802</v>
      </c>
      <c r="AF782" s="36">
        <v>642</v>
      </c>
      <c r="AG782" s="36">
        <v>696</v>
      </c>
      <c r="AH782" s="36">
        <v>80531</v>
      </c>
      <c r="AI782" s="36">
        <v>1233</v>
      </c>
      <c r="AJ782" s="36">
        <v>0</v>
      </c>
      <c r="AK782" s="36">
        <v>24355060</v>
      </c>
      <c r="AL782" s="36">
        <v>0</v>
      </c>
      <c r="AM782" s="36">
        <v>0</v>
      </c>
      <c r="AN782" s="36">
        <v>0</v>
      </c>
      <c r="AO782" s="36">
        <v>0</v>
      </c>
      <c r="AP782" s="36">
        <v>0</v>
      </c>
      <c r="AQ782" s="36">
        <v>0</v>
      </c>
      <c r="AR782" s="36">
        <v>0</v>
      </c>
      <c r="AS782" s="36">
        <v>0</v>
      </c>
      <c r="AT782" s="36">
        <v>284590</v>
      </c>
      <c r="AU782" s="36">
        <v>0</v>
      </c>
      <c r="AV782" s="36">
        <v>0</v>
      </c>
      <c r="AW782" s="36">
        <v>0</v>
      </c>
      <c r="AX782" s="36">
        <v>0</v>
      </c>
      <c r="AY782" s="36">
        <v>497105</v>
      </c>
      <c r="AZ782" s="36">
        <v>4038452</v>
      </c>
      <c r="BA782" s="36">
        <v>0</v>
      </c>
      <c r="BB782" s="36">
        <v>0</v>
      </c>
      <c r="BC782" s="36">
        <v>0</v>
      </c>
      <c r="BD782" s="36">
        <v>0</v>
      </c>
      <c r="BE782" s="36">
        <v>0</v>
      </c>
      <c r="BF782" s="36">
        <v>0</v>
      </c>
      <c r="BG782" s="36">
        <v>0</v>
      </c>
      <c r="BH782" s="36">
        <v>0</v>
      </c>
      <c r="BI782" s="36">
        <v>0</v>
      </c>
      <c r="BJ782" s="36">
        <v>0</v>
      </c>
      <c r="BK782" s="36">
        <v>0</v>
      </c>
      <c r="BL782" s="36">
        <v>0</v>
      </c>
      <c r="BM782" s="36">
        <v>0</v>
      </c>
      <c r="BN782" s="36">
        <v>0</v>
      </c>
      <c r="BO782" s="36">
        <v>0</v>
      </c>
      <c r="BP782" s="36">
        <v>0</v>
      </c>
      <c r="BQ782" s="36">
        <v>0</v>
      </c>
      <c r="BR782" s="36">
        <v>0</v>
      </c>
      <c r="BS782" s="36">
        <v>0</v>
      </c>
      <c r="BT782" s="36">
        <v>0</v>
      </c>
      <c r="BU782" s="36">
        <v>0</v>
      </c>
      <c r="BV782" s="36">
        <v>0</v>
      </c>
      <c r="BW782" s="36">
        <v>0</v>
      </c>
      <c r="BX782" s="36">
        <v>0</v>
      </c>
      <c r="BY782" s="36">
        <v>0</v>
      </c>
      <c r="BZ782" s="36">
        <v>0</v>
      </c>
      <c r="CA782" s="36">
        <v>0</v>
      </c>
      <c r="CB782" s="36">
        <v>0</v>
      </c>
      <c r="CC782" s="36">
        <v>0</v>
      </c>
      <c r="CD782" s="36">
        <v>24585689</v>
      </c>
      <c r="CE782" s="36">
        <v>29256970</v>
      </c>
      <c r="CF782" s="36">
        <v>0</v>
      </c>
      <c r="CG782" s="36">
        <v>4671281</v>
      </c>
      <c r="CH782" s="36">
        <v>0</v>
      </c>
      <c r="CI782" s="36">
        <v>0</v>
      </c>
      <c r="CJ782" s="36">
        <v>0</v>
      </c>
      <c r="CK782" s="36">
        <v>0</v>
      </c>
      <c r="CL782" s="36">
        <v>4671281</v>
      </c>
      <c r="CM782" s="36">
        <v>-29256970</v>
      </c>
      <c r="CN782" s="36">
        <v>0</v>
      </c>
      <c r="CO782" s="36">
        <v>0</v>
      </c>
      <c r="CP782" s="36">
        <v>0</v>
      </c>
      <c r="CQ782" s="36">
        <v>0</v>
      </c>
      <c r="CR782" s="36">
        <v>0</v>
      </c>
      <c r="CS782" s="36">
        <v>0</v>
      </c>
      <c r="CT782" s="36">
        <v>0</v>
      </c>
      <c r="CU782" s="36">
        <v>0</v>
      </c>
      <c r="CV782" s="36">
        <v>0</v>
      </c>
      <c r="CW782" s="36">
        <v>0</v>
      </c>
      <c r="CX782" s="36">
        <v>0</v>
      </c>
      <c r="CY782" s="36">
        <v>0</v>
      </c>
      <c r="CZ782" s="36">
        <v>0</v>
      </c>
      <c r="DA782" s="36">
        <v>0</v>
      </c>
      <c r="DB782" s="36">
        <v>0</v>
      </c>
      <c r="DC782" s="36">
        <v>0</v>
      </c>
      <c r="DD782" s="36">
        <v>0</v>
      </c>
      <c r="DE782" s="36">
        <v>-29256970</v>
      </c>
      <c r="DF782" s="36">
        <v>0</v>
      </c>
      <c r="DG782" s="36">
        <v>0</v>
      </c>
      <c r="DH782" s="36">
        <v>0</v>
      </c>
      <c r="DI782" s="36">
        <v>0</v>
      </c>
      <c r="DJ782" s="36">
        <v>0</v>
      </c>
      <c r="DK782" s="36">
        <v>0</v>
      </c>
      <c r="DL782" s="36">
        <v>0</v>
      </c>
      <c r="DM782" s="36">
        <v>0</v>
      </c>
      <c r="DN782" s="36">
        <v>0</v>
      </c>
      <c r="DO782" s="36">
        <v>0</v>
      </c>
      <c r="DP782" s="36">
        <v>0</v>
      </c>
      <c r="DQ782" s="36">
        <v>0</v>
      </c>
      <c r="DR782" s="36">
        <v>0</v>
      </c>
      <c r="DS782" s="36">
        <v>0</v>
      </c>
      <c r="DT782" s="36">
        <v>0</v>
      </c>
      <c r="DU782" s="36">
        <v>0</v>
      </c>
      <c r="DV782" s="36">
        <v>0</v>
      </c>
      <c r="DW782" s="36">
        <v>0</v>
      </c>
      <c r="DX782" s="36">
        <v>0</v>
      </c>
      <c r="DY782" s="36">
        <v>0</v>
      </c>
      <c r="DZ782" s="36">
        <v>0</v>
      </c>
      <c r="EA782" s="36">
        <v>0</v>
      </c>
      <c r="EB782" s="36">
        <v>0</v>
      </c>
      <c r="EC782" s="36">
        <v>0</v>
      </c>
      <c r="ED782" s="36">
        <v>0</v>
      </c>
      <c r="EE782" s="36">
        <v>0</v>
      </c>
      <c r="EF782" s="36">
        <v>0</v>
      </c>
      <c r="EG782" s="36">
        <v>0</v>
      </c>
      <c r="EH782" s="36">
        <v>0</v>
      </c>
      <c r="EI782" s="36">
        <v>0</v>
      </c>
      <c r="EJ782" s="36">
        <v>0</v>
      </c>
      <c r="EK782" s="36">
        <v>0</v>
      </c>
      <c r="EL782" s="36">
        <v>0</v>
      </c>
      <c r="EM782" s="36">
        <v>0</v>
      </c>
      <c r="EN782" s="36">
        <v>0</v>
      </c>
      <c r="EO782" s="36">
        <v>0</v>
      </c>
      <c r="EP782" s="36">
        <v>0</v>
      </c>
      <c r="EQ782" s="36">
        <v>0</v>
      </c>
      <c r="ER782" s="36">
        <v>0</v>
      </c>
      <c r="ES782" s="36">
        <v>0</v>
      </c>
      <c r="ET782" s="36">
        <v>0</v>
      </c>
      <c r="EU782" s="36">
        <v>0</v>
      </c>
      <c r="EV782" s="36">
        <v>0</v>
      </c>
      <c r="EW782" s="36">
        <v>0</v>
      </c>
      <c r="EX782" s="36">
        <v>0</v>
      </c>
      <c r="EY782" s="36">
        <v>0</v>
      </c>
      <c r="EZ782" s="36">
        <v>0</v>
      </c>
      <c r="FA782" s="36">
        <v>0</v>
      </c>
      <c r="FB782" s="36">
        <v>0</v>
      </c>
      <c r="FC782" s="36">
        <v>0</v>
      </c>
      <c r="FD782" s="36">
        <v>0</v>
      </c>
      <c r="FE782" s="36">
        <v>0</v>
      </c>
      <c r="FF782" s="36">
        <v>0</v>
      </c>
      <c r="FG782" s="36">
        <v>0</v>
      </c>
      <c r="FH782" s="36">
        <v>0</v>
      </c>
      <c r="FI782" s="36">
        <v>0</v>
      </c>
      <c r="FJ782" s="36">
        <v>0</v>
      </c>
      <c r="FK782" s="36">
        <v>0</v>
      </c>
      <c r="FL782" s="36">
        <v>0</v>
      </c>
      <c r="FM782" s="36">
        <v>0</v>
      </c>
      <c r="FN782" s="36">
        <v>0</v>
      </c>
      <c r="FO782" s="36">
        <v>0</v>
      </c>
      <c r="FP782" s="36">
        <v>0</v>
      </c>
      <c r="FQ782" s="36">
        <v>4671281</v>
      </c>
      <c r="FR782" s="36">
        <v>0</v>
      </c>
      <c r="FS782" s="37"/>
      <c r="FT782" s="39">
        <f t="shared" si="371"/>
        <v>67673</v>
      </c>
      <c r="FU782" s="39">
        <f t="shared" si="372"/>
        <v>1036</v>
      </c>
      <c r="FV782" s="39">
        <f t="shared" si="373"/>
        <v>0</v>
      </c>
      <c r="FW782" s="39">
        <f t="shared" si="374"/>
        <v>20466437</v>
      </c>
      <c r="FX782" s="39">
        <f t="shared" si="375"/>
        <v>0</v>
      </c>
      <c r="FY782" s="39">
        <f t="shared" si="376"/>
        <v>239151</v>
      </c>
      <c r="FZ782" s="39">
        <f t="shared" si="377"/>
        <v>0</v>
      </c>
      <c r="GA782" s="39">
        <f t="shared" si="378"/>
        <v>417735</v>
      </c>
      <c r="GB782" s="39">
        <f t="shared" si="379"/>
        <v>3393657</v>
      </c>
      <c r="GC782" s="39">
        <f t="shared" si="380"/>
        <v>0</v>
      </c>
      <c r="GD782" s="39">
        <f t="shared" si="381"/>
        <v>0</v>
      </c>
      <c r="GE782" s="39">
        <f t="shared" si="382"/>
        <v>0</v>
      </c>
      <c r="GF782" s="39">
        <f t="shared" si="369"/>
        <v>0</v>
      </c>
      <c r="GG782" s="39"/>
      <c r="GH782" s="39">
        <f t="shared" si="383"/>
        <v>0</v>
      </c>
      <c r="GI782" s="39">
        <f t="shared" si="384"/>
        <v>0</v>
      </c>
      <c r="GJ782" s="39">
        <f t="shared" si="370"/>
        <v>24585689</v>
      </c>
      <c r="GK782" s="39"/>
      <c r="GL782" s="39">
        <f t="shared" si="385"/>
        <v>0</v>
      </c>
      <c r="GM782" s="39"/>
      <c r="GN782" s="39">
        <f t="shared" si="368"/>
        <v>0</v>
      </c>
      <c r="GO782" s="40">
        <f t="shared" si="386"/>
        <v>4671281</v>
      </c>
      <c r="GP782" s="40">
        <f t="shared" si="387"/>
        <v>29256970</v>
      </c>
      <c r="GQ782" s="40">
        <f t="shared" si="388"/>
        <v>29256970</v>
      </c>
      <c r="GR782" s="39" t="str">
        <f>IFERROR(VLOOKUP(CONCATENATE(C782,R782,S782),'Clientes Afectados'!$L$4:$M$249,2,0),"NO")</f>
        <v>NO</v>
      </c>
      <c r="GS782" s="64">
        <f t="shared" si="389"/>
        <v>33</v>
      </c>
      <c r="GT782" s="39" t="e">
        <f>+IF(GS782&gt;#REF!,"SI","NO")</f>
        <v>#REF!</v>
      </c>
    </row>
    <row r="783" spans="1:202" x14ac:dyDescent="0.25">
      <c r="A783" s="35">
        <v>42461</v>
      </c>
      <c r="B783" s="36">
        <v>1594986</v>
      </c>
      <c r="C783" s="36">
        <v>1263130</v>
      </c>
      <c r="D783" s="36">
        <v>1263130</v>
      </c>
      <c r="E783" s="37" t="s">
        <v>267</v>
      </c>
      <c r="F783" s="37" t="s">
        <v>229</v>
      </c>
      <c r="G783" s="37" t="s">
        <v>268</v>
      </c>
      <c r="H783" s="85" t="s">
        <v>231</v>
      </c>
      <c r="I783" s="37" t="s">
        <v>262</v>
      </c>
      <c r="J783" s="37" t="s">
        <v>233</v>
      </c>
      <c r="K783" s="37" t="s">
        <v>234</v>
      </c>
      <c r="L783" s="37" t="s">
        <v>235</v>
      </c>
      <c r="M783" s="37" t="s">
        <v>269</v>
      </c>
      <c r="N783" s="37" t="s">
        <v>270</v>
      </c>
      <c r="O783" s="37" t="s">
        <v>270</v>
      </c>
      <c r="P783" s="37" t="s">
        <v>239</v>
      </c>
      <c r="Q783" s="37" t="s">
        <v>240</v>
      </c>
      <c r="R783" s="38">
        <v>42433</v>
      </c>
      <c r="S783" s="38">
        <v>42466</v>
      </c>
      <c r="T783" s="38">
        <v>42467</v>
      </c>
      <c r="U783" s="36">
        <v>174025048</v>
      </c>
      <c r="V783" s="36">
        <v>31438</v>
      </c>
      <c r="W783" s="36">
        <v>0</v>
      </c>
      <c r="X783" s="36">
        <v>5856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51</v>
      </c>
      <c r="AE783" s="36">
        <v>54</v>
      </c>
      <c r="AF783" s="36">
        <v>49</v>
      </c>
      <c r="AG783" s="36">
        <v>50</v>
      </c>
      <c r="AH783" s="36">
        <v>0</v>
      </c>
      <c r="AI783" s="36">
        <v>1233</v>
      </c>
      <c r="AJ783" s="36">
        <v>0</v>
      </c>
      <c r="AK783" s="36">
        <v>2337195</v>
      </c>
      <c r="AL783" s="36">
        <v>0</v>
      </c>
      <c r="AM783" s="36">
        <v>0</v>
      </c>
      <c r="AN783" s="36">
        <v>0</v>
      </c>
      <c r="AO783" s="36">
        <v>0</v>
      </c>
      <c r="AP783" s="36">
        <v>0</v>
      </c>
      <c r="AQ783" s="36">
        <v>0</v>
      </c>
      <c r="AR783" s="36">
        <v>0</v>
      </c>
      <c r="AS783" s="36">
        <v>0</v>
      </c>
      <c r="AT783" s="36">
        <v>27310</v>
      </c>
      <c r="AU783" s="36">
        <v>0</v>
      </c>
      <c r="AV783" s="36">
        <v>0</v>
      </c>
      <c r="AW783" s="36">
        <v>0</v>
      </c>
      <c r="AX783" s="36">
        <v>0</v>
      </c>
      <c r="AY783" s="36">
        <v>33471</v>
      </c>
      <c r="AZ783" s="36">
        <v>293430</v>
      </c>
      <c r="BA783" s="36">
        <v>0</v>
      </c>
      <c r="BB783" s="36">
        <v>0</v>
      </c>
      <c r="BC783" s="36">
        <v>0</v>
      </c>
      <c r="BD783" s="36">
        <v>0</v>
      </c>
      <c r="BE783" s="36">
        <v>0</v>
      </c>
      <c r="BF783" s="36">
        <v>0</v>
      </c>
      <c r="BG783" s="36">
        <v>0</v>
      </c>
      <c r="BH783" s="36">
        <v>0</v>
      </c>
      <c r="BI783" s="36">
        <v>0</v>
      </c>
      <c r="BJ783" s="36">
        <v>0</v>
      </c>
      <c r="BK783" s="36">
        <v>0</v>
      </c>
      <c r="BL783" s="36">
        <v>0</v>
      </c>
      <c r="BM783" s="36">
        <v>0</v>
      </c>
      <c r="BN783" s="36">
        <v>0</v>
      </c>
      <c r="BO783" s="36">
        <v>0</v>
      </c>
      <c r="BP783" s="36">
        <v>0</v>
      </c>
      <c r="BQ783" s="36">
        <v>0</v>
      </c>
      <c r="BR783" s="36">
        <v>0</v>
      </c>
      <c r="BS783" s="36">
        <v>0</v>
      </c>
      <c r="BT783" s="36">
        <v>0</v>
      </c>
      <c r="BU783" s="36">
        <v>0</v>
      </c>
      <c r="BV783" s="36">
        <v>0</v>
      </c>
      <c r="BW783" s="36">
        <v>0</v>
      </c>
      <c r="BX783" s="36">
        <v>0</v>
      </c>
      <c r="BY783" s="36">
        <v>0</v>
      </c>
      <c r="BZ783" s="36">
        <v>0</v>
      </c>
      <c r="CA783" s="36">
        <v>0</v>
      </c>
      <c r="CB783" s="36">
        <v>0</v>
      </c>
      <c r="CC783" s="36">
        <v>0</v>
      </c>
      <c r="CD783" s="36">
        <v>2262722</v>
      </c>
      <c r="CE783" s="36">
        <v>2692639</v>
      </c>
      <c r="CF783" s="36">
        <v>0</v>
      </c>
      <c r="CG783" s="36">
        <v>429917</v>
      </c>
      <c r="CH783" s="36">
        <v>0</v>
      </c>
      <c r="CI783" s="36">
        <v>0</v>
      </c>
      <c r="CJ783" s="36">
        <v>0</v>
      </c>
      <c r="CK783" s="36">
        <v>0</v>
      </c>
      <c r="CL783" s="36">
        <v>429917</v>
      </c>
      <c r="CM783" s="36">
        <v>-2692639</v>
      </c>
      <c r="CN783" s="36">
        <v>0</v>
      </c>
      <c r="CO783" s="36">
        <v>0</v>
      </c>
      <c r="CP783" s="36">
        <v>0</v>
      </c>
      <c r="CQ783" s="36">
        <v>0</v>
      </c>
      <c r="CR783" s="36">
        <v>0</v>
      </c>
      <c r="CS783" s="36">
        <v>0</v>
      </c>
      <c r="CT783" s="36">
        <v>0</v>
      </c>
      <c r="CU783" s="36">
        <v>0</v>
      </c>
      <c r="CV783" s="36">
        <v>0</v>
      </c>
      <c r="CW783" s="36">
        <v>0</v>
      </c>
      <c r="CX783" s="36">
        <v>0</v>
      </c>
      <c r="CY783" s="36">
        <v>0</v>
      </c>
      <c r="CZ783" s="36">
        <v>0</v>
      </c>
      <c r="DA783" s="36">
        <v>0</v>
      </c>
      <c r="DB783" s="36">
        <v>0</v>
      </c>
      <c r="DC783" s="36">
        <v>0</v>
      </c>
      <c r="DD783" s="36">
        <v>0</v>
      </c>
      <c r="DE783" s="36">
        <v>-2692639</v>
      </c>
      <c r="DF783" s="36">
        <v>0</v>
      </c>
      <c r="DG783" s="36">
        <v>0</v>
      </c>
      <c r="DH783" s="36">
        <v>0</v>
      </c>
      <c r="DI783" s="36">
        <v>0</v>
      </c>
      <c r="DJ783" s="36">
        <v>0</v>
      </c>
      <c r="DK783" s="36">
        <v>0</v>
      </c>
      <c r="DL783" s="36">
        <v>0</v>
      </c>
      <c r="DM783" s="36">
        <v>0</v>
      </c>
      <c r="DN783" s="36">
        <v>0</v>
      </c>
      <c r="DO783" s="36">
        <v>0</v>
      </c>
      <c r="DP783" s="36">
        <v>0</v>
      </c>
      <c r="DQ783" s="36">
        <v>0</v>
      </c>
      <c r="DR783" s="36">
        <v>0</v>
      </c>
      <c r="DS783" s="36">
        <v>0</v>
      </c>
      <c r="DT783" s="36">
        <v>0</v>
      </c>
      <c r="DU783" s="36">
        <v>0</v>
      </c>
      <c r="DV783" s="36">
        <v>0</v>
      </c>
      <c r="DW783" s="36">
        <v>0</v>
      </c>
      <c r="DX783" s="36">
        <v>0</v>
      </c>
      <c r="DY783" s="36">
        <v>0</v>
      </c>
      <c r="DZ783" s="36">
        <v>0</v>
      </c>
      <c r="EA783" s="36">
        <v>0</v>
      </c>
      <c r="EB783" s="36">
        <v>0</v>
      </c>
      <c r="EC783" s="36">
        <v>0</v>
      </c>
      <c r="ED783" s="36">
        <v>0</v>
      </c>
      <c r="EE783" s="36">
        <v>0</v>
      </c>
      <c r="EF783" s="36">
        <v>0</v>
      </c>
      <c r="EG783" s="36">
        <v>0</v>
      </c>
      <c r="EH783" s="36">
        <v>0</v>
      </c>
      <c r="EI783" s="36">
        <v>0</v>
      </c>
      <c r="EJ783" s="36">
        <v>0</v>
      </c>
      <c r="EK783" s="36">
        <v>0</v>
      </c>
      <c r="EL783" s="36">
        <v>0</v>
      </c>
      <c r="EM783" s="36">
        <v>0</v>
      </c>
      <c r="EN783" s="36">
        <v>0</v>
      </c>
      <c r="EO783" s="36">
        <v>0</v>
      </c>
      <c r="EP783" s="36">
        <v>0</v>
      </c>
      <c r="EQ783" s="36">
        <v>0</v>
      </c>
      <c r="ER783" s="36">
        <v>0</v>
      </c>
      <c r="ES783" s="36">
        <v>0</v>
      </c>
      <c r="ET783" s="36">
        <v>0</v>
      </c>
      <c r="EU783" s="36">
        <v>0</v>
      </c>
      <c r="EV783" s="36">
        <v>0</v>
      </c>
      <c r="EW783" s="36">
        <v>0</v>
      </c>
      <c r="EX783" s="36">
        <v>0</v>
      </c>
      <c r="EY783" s="36">
        <v>0</v>
      </c>
      <c r="EZ783" s="36">
        <v>0</v>
      </c>
      <c r="FA783" s="36">
        <v>0</v>
      </c>
      <c r="FB783" s="36">
        <v>0</v>
      </c>
      <c r="FC783" s="36">
        <v>0</v>
      </c>
      <c r="FD783" s="36">
        <v>0</v>
      </c>
      <c r="FE783" s="36">
        <v>0</v>
      </c>
      <c r="FF783" s="36">
        <v>0</v>
      </c>
      <c r="FG783" s="36">
        <v>0</v>
      </c>
      <c r="FH783" s="36">
        <v>0</v>
      </c>
      <c r="FI783" s="36">
        <v>0</v>
      </c>
      <c r="FJ783" s="36">
        <v>0</v>
      </c>
      <c r="FK783" s="36">
        <v>0</v>
      </c>
      <c r="FL783" s="36">
        <v>0</v>
      </c>
      <c r="FM783" s="36">
        <v>0</v>
      </c>
      <c r="FN783" s="36">
        <v>0</v>
      </c>
      <c r="FO783" s="36">
        <v>0</v>
      </c>
      <c r="FP783" s="36">
        <v>0</v>
      </c>
      <c r="FQ783" s="36">
        <v>429917</v>
      </c>
      <c r="FR783" s="36">
        <v>0</v>
      </c>
      <c r="FS783" s="37"/>
      <c r="FT783" s="39">
        <f t="shared" si="371"/>
        <v>0</v>
      </c>
      <c r="FU783" s="39">
        <f t="shared" si="372"/>
        <v>1036</v>
      </c>
      <c r="FV783" s="39">
        <f t="shared" si="373"/>
        <v>0</v>
      </c>
      <c r="FW783" s="39">
        <f t="shared" si="374"/>
        <v>1964029</v>
      </c>
      <c r="FX783" s="39">
        <f t="shared" si="375"/>
        <v>0</v>
      </c>
      <c r="FY783" s="39">
        <f t="shared" si="376"/>
        <v>22950</v>
      </c>
      <c r="FZ783" s="39">
        <f t="shared" si="377"/>
        <v>0</v>
      </c>
      <c r="GA783" s="39">
        <f t="shared" si="378"/>
        <v>28127</v>
      </c>
      <c r="GB783" s="39">
        <f t="shared" si="379"/>
        <v>246580</v>
      </c>
      <c r="GC783" s="39">
        <f t="shared" si="380"/>
        <v>0</v>
      </c>
      <c r="GD783" s="39">
        <f t="shared" si="381"/>
        <v>0</v>
      </c>
      <c r="GE783" s="39">
        <f t="shared" si="382"/>
        <v>0</v>
      </c>
      <c r="GF783" s="39">
        <f t="shared" si="369"/>
        <v>0</v>
      </c>
      <c r="GG783" s="39"/>
      <c r="GH783" s="39">
        <f t="shared" si="383"/>
        <v>0</v>
      </c>
      <c r="GI783" s="39">
        <f t="shared" si="384"/>
        <v>0</v>
      </c>
      <c r="GJ783" s="39">
        <f t="shared" si="370"/>
        <v>2262722</v>
      </c>
      <c r="GK783" s="39"/>
      <c r="GL783" s="39">
        <f t="shared" si="385"/>
        <v>0</v>
      </c>
      <c r="GM783" s="39"/>
      <c r="GN783" s="39">
        <f t="shared" si="368"/>
        <v>0</v>
      </c>
      <c r="GO783" s="40">
        <f t="shared" si="386"/>
        <v>429917</v>
      </c>
      <c r="GP783" s="40">
        <f t="shared" si="387"/>
        <v>2692639</v>
      </c>
      <c r="GQ783" s="40">
        <f t="shared" si="388"/>
        <v>2692639</v>
      </c>
      <c r="GR783" s="39" t="str">
        <f>IFERROR(VLOOKUP(CONCATENATE(C783,R783,S783),'Clientes Afectados'!$L$4:$M$249,2,0),"NO")</f>
        <v>NO</v>
      </c>
      <c r="GS783" s="64">
        <f t="shared" si="389"/>
        <v>33</v>
      </c>
      <c r="GT783" s="39" t="e">
        <f>+IF(GS783&gt;#REF!,"SI","NO")</f>
        <v>#REF!</v>
      </c>
    </row>
    <row r="784" spans="1:202" x14ac:dyDescent="0.25">
      <c r="A784" s="35">
        <v>42461</v>
      </c>
      <c r="B784" s="36">
        <v>1594986</v>
      </c>
      <c r="C784" s="36">
        <v>1314153</v>
      </c>
      <c r="D784" s="36">
        <v>1314153</v>
      </c>
      <c r="E784" s="37" t="s">
        <v>271</v>
      </c>
      <c r="F784" s="37" t="s">
        <v>229</v>
      </c>
      <c r="G784" s="37" t="s">
        <v>272</v>
      </c>
      <c r="H784" s="85" t="s">
        <v>231</v>
      </c>
      <c r="I784" s="37" t="s">
        <v>262</v>
      </c>
      <c r="J784" s="37" t="s">
        <v>233</v>
      </c>
      <c r="K784" s="37" t="s">
        <v>234</v>
      </c>
      <c r="L784" s="37" t="s">
        <v>235</v>
      </c>
      <c r="M784" s="37" t="s">
        <v>245</v>
      </c>
      <c r="N784" s="37" t="s">
        <v>246</v>
      </c>
      <c r="O784" s="37" t="s">
        <v>246</v>
      </c>
      <c r="P784" s="37" t="s">
        <v>239</v>
      </c>
      <c r="Q784" s="37" t="s">
        <v>240</v>
      </c>
      <c r="R784" s="38">
        <v>42375</v>
      </c>
      <c r="S784" s="38">
        <v>42466</v>
      </c>
      <c r="T784" s="38">
        <v>42467</v>
      </c>
      <c r="U784" s="36">
        <v>174025048</v>
      </c>
      <c r="V784" s="36">
        <v>109812</v>
      </c>
      <c r="W784" s="36">
        <v>0</v>
      </c>
      <c r="X784" s="36">
        <v>7165</v>
      </c>
      <c r="Y784" s="36">
        <v>0</v>
      </c>
      <c r="Z784" s="36">
        <v>0</v>
      </c>
      <c r="AA784" s="36">
        <v>0</v>
      </c>
      <c r="AB784" s="36">
        <v>0</v>
      </c>
      <c r="AC784" s="36">
        <v>0</v>
      </c>
      <c r="AD784" s="36">
        <v>115</v>
      </c>
      <c r="AE784" s="36">
        <v>138</v>
      </c>
      <c r="AF784" s="36">
        <v>104</v>
      </c>
      <c r="AG784" s="36">
        <v>362</v>
      </c>
      <c r="AH784" s="36">
        <v>0</v>
      </c>
      <c r="AI784" s="36">
        <v>1233</v>
      </c>
      <c r="AJ784" s="36">
        <v>0</v>
      </c>
      <c r="AK784" s="36">
        <v>8163752</v>
      </c>
      <c r="AL784" s="36">
        <v>0</v>
      </c>
      <c r="AM784" s="36">
        <v>0</v>
      </c>
      <c r="AN784" s="36">
        <v>0</v>
      </c>
      <c r="AO784" s="36">
        <v>0</v>
      </c>
      <c r="AP784" s="36">
        <v>0</v>
      </c>
      <c r="AQ784" s="36">
        <v>0</v>
      </c>
      <c r="AR784" s="36">
        <v>0</v>
      </c>
      <c r="AS784" s="36">
        <v>0</v>
      </c>
      <c r="AT784" s="36">
        <v>95394</v>
      </c>
      <c r="AU784" s="36">
        <v>0</v>
      </c>
      <c r="AV784" s="36">
        <v>0</v>
      </c>
      <c r="AW784" s="36">
        <v>0</v>
      </c>
      <c r="AX784" s="36">
        <v>0</v>
      </c>
      <c r="AY784" s="36">
        <v>260710</v>
      </c>
      <c r="AZ784" s="36">
        <v>2100808</v>
      </c>
      <c r="BA784" s="36">
        <v>0</v>
      </c>
      <c r="BB784" s="36">
        <v>0</v>
      </c>
      <c r="BC784" s="36">
        <v>0</v>
      </c>
      <c r="BD784" s="36">
        <v>0</v>
      </c>
      <c r="BE784" s="36">
        <v>0</v>
      </c>
      <c r="BF784" s="36">
        <v>0</v>
      </c>
      <c r="BG784" s="36">
        <v>0</v>
      </c>
      <c r="BH784" s="36">
        <v>0</v>
      </c>
      <c r="BI784" s="36">
        <v>0</v>
      </c>
      <c r="BJ784" s="36">
        <v>0</v>
      </c>
      <c r="BK784" s="36">
        <v>0</v>
      </c>
      <c r="BL784" s="36">
        <v>0</v>
      </c>
      <c r="BM784" s="36">
        <v>0</v>
      </c>
      <c r="BN784" s="36">
        <v>0</v>
      </c>
      <c r="BO784" s="36">
        <v>0</v>
      </c>
      <c r="BP784" s="36">
        <v>-5416669</v>
      </c>
      <c r="BQ784" s="36">
        <v>0</v>
      </c>
      <c r="BR784" s="36">
        <v>0</v>
      </c>
      <c r="BS784" s="36">
        <v>0</v>
      </c>
      <c r="BT784" s="36">
        <v>0</v>
      </c>
      <c r="BU784" s="36">
        <v>0</v>
      </c>
      <c r="BV784" s="36">
        <v>0</v>
      </c>
      <c r="BW784" s="36">
        <v>0</v>
      </c>
      <c r="BX784" s="36">
        <v>0</v>
      </c>
      <c r="BY784" s="36">
        <v>0</v>
      </c>
      <c r="BZ784" s="36">
        <v>0</v>
      </c>
      <c r="CA784" s="36">
        <v>0</v>
      </c>
      <c r="CB784" s="36">
        <v>0</v>
      </c>
      <c r="CC784" s="36">
        <v>0</v>
      </c>
      <c r="CD784" s="36">
        <v>4374141</v>
      </c>
      <c r="CE784" s="36">
        <v>5205228</v>
      </c>
      <c r="CF784" s="36">
        <v>0</v>
      </c>
      <c r="CG784" s="36">
        <v>831087</v>
      </c>
      <c r="CH784" s="36">
        <v>0</v>
      </c>
      <c r="CI784" s="36">
        <v>0</v>
      </c>
      <c r="CJ784" s="36">
        <v>0</v>
      </c>
      <c r="CK784" s="36">
        <v>0</v>
      </c>
      <c r="CL784" s="36">
        <v>831087</v>
      </c>
      <c r="CM784" s="36">
        <v>-5205228</v>
      </c>
      <c r="CN784" s="36">
        <v>0</v>
      </c>
      <c r="CO784" s="36">
        <v>0</v>
      </c>
      <c r="CP784" s="36">
        <v>0</v>
      </c>
      <c r="CQ784" s="36">
        <v>0</v>
      </c>
      <c r="CR784" s="36">
        <v>0</v>
      </c>
      <c r="CS784" s="36">
        <v>0</v>
      </c>
      <c r="CT784" s="36">
        <v>0</v>
      </c>
      <c r="CU784" s="36">
        <v>0</v>
      </c>
      <c r="CV784" s="36">
        <v>0</v>
      </c>
      <c r="CW784" s="36">
        <v>0</v>
      </c>
      <c r="CX784" s="36">
        <v>0</v>
      </c>
      <c r="CY784" s="36">
        <v>0</v>
      </c>
      <c r="CZ784" s="36">
        <v>0</v>
      </c>
      <c r="DA784" s="36">
        <v>0</v>
      </c>
      <c r="DB784" s="36">
        <v>0</v>
      </c>
      <c r="DC784" s="36">
        <v>0</v>
      </c>
      <c r="DD784" s="36">
        <v>0</v>
      </c>
      <c r="DE784" s="36">
        <v>-5205228</v>
      </c>
      <c r="DF784" s="36">
        <v>0</v>
      </c>
      <c r="DG784" s="36">
        <v>0</v>
      </c>
      <c r="DH784" s="36">
        <v>0</v>
      </c>
      <c r="DI784" s="36">
        <v>0</v>
      </c>
      <c r="DJ784" s="36">
        <v>0</v>
      </c>
      <c r="DK784" s="36">
        <v>0</v>
      </c>
      <c r="DL784" s="36">
        <v>0</v>
      </c>
      <c r="DM784" s="36">
        <v>0</v>
      </c>
      <c r="DN784" s="36">
        <v>0</v>
      </c>
      <c r="DO784" s="36">
        <v>0</v>
      </c>
      <c r="DP784" s="36">
        <v>0</v>
      </c>
      <c r="DQ784" s="36">
        <v>0</v>
      </c>
      <c r="DR784" s="36">
        <v>0</v>
      </c>
      <c r="DS784" s="36">
        <v>0</v>
      </c>
      <c r="DT784" s="36">
        <v>0</v>
      </c>
      <c r="DU784" s="36">
        <v>0</v>
      </c>
      <c r="DV784" s="36">
        <v>0</v>
      </c>
      <c r="DW784" s="36">
        <v>0</v>
      </c>
      <c r="DX784" s="36">
        <v>0</v>
      </c>
      <c r="DY784" s="36">
        <v>0</v>
      </c>
      <c r="DZ784" s="36">
        <v>0</v>
      </c>
      <c r="EA784" s="36">
        <v>0</v>
      </c>
      <c r="EB784" s="36">
        <v>0</v>
      </c>
      <c r="EC784" s="36">
        <v>0</v>
      </c>
      <c r="ED784" s="36">
        <v>0</v>
      </c>
      <c r="EE784" s="36">
        <v>0</v>
      </c>
      <c r="EF784" s="36">
        <v>0</v>
      </c>
      <c r="EG784" s="36">
        <v>0</v>
      </c>
      <c r="EH784" s="36">
        <v>0</v>
      </c>
      <c r="EI784" s="36">
        <v>0</v>
      </c>
      <c r="EJ784" s="36">
        <v>0</v>
      </c>
      <c r="EK784" s="36">
        <v>0</v>
      </c>
      <c r="EL784" s="36">
        <v>0</v>
      </c>
      <c r="EM784" s="36">
        <v>0</v>
      </c>
      <c r="EN784" s="36">
        <v>0</v>
      </c>
      <c r="EO784" s="36">
        <v>0</v>
      </c>
      <c r="EP784" s="36">
        <v>0</v>
      </c>
      <c r="EQ784" s="36">
        <v>0</v>
      </c>
      <c r="ER784" s="36">
        <v>0</v>
      </c>
      <c r="ES784" s="36">
        <v>0</v>
      </c>
      <c r="ET784" s="36">
        <v>0</v>
      </c>
      <c r="EU784" s="36">
        <v>0</v>
      </c>
      <c r="EV784" s="36">
        <v>0</v>
      </c>
      <c r="EW784" s="36">
        <v>0</v>
      </c>
      <c r="EX784" s="36">
        <v>0</v>
      </c>
      <c r="EY784" s="36">
        <v>0</v>
      </c>
      <c r="EZ784" s="36">
        <v>0</v>
      </c>
      <c r="FA784" s="36">
        <v>0</v>
      </c>
      <c r="FB784" s="36">
        <v>0</v>
      </c>
      <c r="FC784" s="36">
        <v>0</v>
      </c>
      <c r="FD784" s="36">
        <v>0</v>
      </c>
      <c r="FE784" s="36">
        <v>0</v>
      </c>
      <c r="FF784" s="36">
        <v>0</v>
      </c>
      <c r="FG784" s="36">
        <v>0</v>
      </c>
      <c r="FH784" s="36">
        <v>0</v>
      </c>
      <c r="FI784" s="36">
        <v>0</v>
      </c>
      <c r="FJ784" s="36">
        <v>0</v>
      </c>
      <c r="FK784" s="36">
        <v>0</v>
      </c>
      <c r="FL784" s="36">
        <v>0</v>
      </c>
      <c r="FM784" s="36">
        <v>0</v>
      </c>
      <c r="FN784" s="36">
        <v>0</v>
      </c>
      <c r="FO784" s="36">
        <v>0</v>
      </c>
      <c r="FP784" s="36">
        <v>0</v>
      </c>
      <c r="FQ784" s="36">
        <v>831087</v>
      </c>
      <c r="FR784" s="36">
        <v>0</v>
      </c>
      <c r="FS784" s="37"/>
      <c r="FT784" s="39">
        <f t="shared" si="371"/>
        <v>0</v>
      </c>
      <c r="FU784" s="39">
        <f t="shared" si="372"/>
        <v>1036</v>
      </c>
      <c r="FV784" s="39">
        <f t="shared" si="373"/>
        <v>0</v>
      </c>
      <c r="FW784" s="39">
        <f t="shared" si="374"/>
        <v>6860296</v>
      </c>
      <c r="FX784" s="39">
        <f t="shared" si="375"/>
        <v>0</v>
      </c>
      <c r="FY784" s="39">
        <f t="shared" si="376"/>
        <v>80163</v>
      </c>
      <c r="FZ784" s="39">
        <f t="shared" si="377"/>
        <v>0</v>
      </c>
      <c r="GA784" s="39">
        <f t="shared" si="378"/>
        <v>219084</v>
      </c>
      <c r="GB784" s="39">
        <f t="shared" si="379"/>
        <v>1765385</v>
      </c>
      <c r="GC784" s="39">
        <f t="shared" si="380"/>
        <v>0</v>
      </c>
      <c r="GD784" s="39">
        <f t="shared" si="381"/>
        <v>0</v>
      </c>
      <c r="GE784" s="39">
        <f t="shared" si="382"/>
        <v>0</v>
      </c>
      <c r="GF784" s="39">
        <f t="shared" si="369"/>
        <v>-4551822.6890756302</v>
      </c>
      <c r="GG784" s="39"/>
      <c r="GH784" s="39">
        <f t="shared" si="383"/>
        <v>0</v>
      </c>
      <c r="GI784" s="39">
        <f t="shared" si="384"/>
        <v>0</v>
      </c>
      <c r="GJ784" s="39">
        <f t="shared" si="370"/>
        <v>4374141.3109243698</v>
      </c>
      <c r="GK784" s="39"/>
      <c r="GL784" s="39"/>
      <c r="GM784" s="39"/>
      <c r="GN784" s="39">
        <f t="shared" si="368"/>
        <v>0</v>
      </c>
      <c r="GO784" s="40">
        <f t="shared" si="386"/>
        <v>831087</v>
      </c>
      <c r="GP784" s="40">
        <f t="shared" si="387"/>
        <v>5205228.3109243698</v>
      </c>
      <c r="GQ784" s="40">
        <f t="shared" si="388"/>
        <v>5205228.3109243698</v>
      </c>
      <c r="GR784" s="39" t="str">
        <f>IFERROR(VLOOKUP(CONCATENATE(C784,R784,S784),'Clientes Afectados'!$L$4:$M$249,2,0),"NO")</f>
        <v>NO</v>
      </c>
      <c r="GS784" s="64">
        <f t="shared" si="389"/>
        <v>91</v>
      </c>
      <c r="GT784" s="39" t="e">
        <f>+IF(GS784&gt;#REF!,"SI","NO")</f>
        <v>#REF!</v>
      </c>
    </row>
    <row r="785" spans="1:202" x14ac:dyDescent="0.25">
      <c r="A785" s="35">
        <v>42461</v>
      </c>
      <c r="B785" s="36">
        <v>1594986</v>
      </c>
      <c r="C785" s="36">
        <v>1314156</v>
      </c>
      <c r="D785" s="36">
        <v>1314156</v>
      </c>
      <c r="E785" s="37" t="s">
        <v>273</v>
      </c>
      <c r="F785" s="37" t="s">
        <v>229</v>
      </c>
      <c r="G785" s="37" t="s">
        <v>274</v>
      </c>
      <c r="H785" s="85" t="s">
        <v>231</v>
      </c>
      <c r="I785" s="37" t="s">
        <v>262</v>
      </c>
      <c r="J785" s="37" t="s">
        <v>233</v>
      </c>
      <c r="K785" s="37" t="s">
        <v>234</v>
      </c>
      <c r="L785" s="37" t="s">
        <v>235</v>
      </c>
      <c r="M785" s="37" t="s">
        <v>245</v>
      </c>
      <c r="N785" s="37" t="s">
        <v>245</v>
      </c>
      <c r="O785" s="37" t="s">
        <v>245</v>
      </c>
      <c r="P785" s="37" t="s">
        <v>239</v>
      </c>
      <c r="Q785" s="37" t="s">
        <v>240</v>
      </c>
      <c r="R785" s="38">
        <v>42433</v>
      </c>
      <c r="S785" s="38">
        <v>42466</v>
      </c>
      <c r="T785" s="38">
        <v>42467</v>
      </c>
      <c r="U785" s="36">
        <v>174025048</v>
      </c>
      <c r="V785" s="36">
        <v>34821</v>
      </c>
      <c r="W785" s="36">
        <v>0</v>
      </c>
      <c r="X785" s="36">
        <v>12038</v>
      </c>
      <c r="Y785" s="36">
        <v>0</v>
      </c>
      <c r="Z785" s="36">
        <v>0</v>
      </c>
      <c r="AA785" s="36">
        <v>0</v>
      </c>
      <c r="AB785" s="36">
        <v>0</v>
      </c>
      <c r="AC785" s="36">
        <v>0</v>
      </c>
      <c r="AD785" s="36">
        <v>52</v>
      </c>
      <c r="AE785" s="36">
        <v>52</v>
      </c>
      <c r="AF785" s="36">
        <v>52</v>
      </c>
      <c r="AG785" s="36">
        <v>51</v>
      </c>
      <c r="AH785" s="36">
        <v>117701</v>
      </c>
      <c r="AI785" s="36">
        <v>1233</v>
      </c>
      <c r="AJ785" s="36">
        <v>0</v>
      </c>
      <c r="AK785" s="36">
        <v>2588697</v>
      </c>
      <c r="AL785" s="36">
        <v>0</v>
      </c>
      <c r="AM785" s="36">
        <v>0</v>
      </c>
      <c r="AN785" s="36">
        <v>0</v>
      </c>
      <c r="AO785" s="36">
        <v>0</v>
      </c>
      <c r="AP785" s="36">
        <v>0</v>
      </c>
      <c r="AQ785" s="36">
        <v>0</v>
      </c>
      <c r="AR785" s="36">
        <v>0</v>
      </c>
      <c r="AS785" s="36">
        <v>0</v>
      </c>
      <c r="AT785" s="36">
        <v>30249</v>
      </c>
      <c r="AU785" s="36">
        <v>0</v>
      </c>
      <c r="AV785" s="36">
        <v>0</v>
      </c>
      <c r="AW785" s="36">
        <v>0</v>
      </c>
      <c r="AX785" s="36">
        <v>0</v>
      </c>
      <c r="AY785" s="36">
        <v>32231</v>
      </c>
      <c r="AZ785" s="36">
        <v>299228</v>
      </c>
      <c r="BA785" s="36">
        <v>0</v>
      </c>
      <c r="BB785" s="36">
        <v>0</v>
      </c>
      <c r="BC785" s="36">
        <v>0</v>
      </c>
      <c r="BD785" s="36">
        <v>0</v>
      </c>
      <c r="BE785" s="36">
        <v>0</v>
      </c>
      <c r="BF785" s="36">
        <v>0</v>
      </c>
      <c r="BG785" s="36">
        <v>0</v>
      </c>
      <c r="BH785" s="36">
        <v>0</v>
      </c>
      <c r="BI785" s="36">
        <v>0</v>
      </c>
      <c r="BJ785" s="36">
        <v>0</v>
      </c>
      <c r="BK785" s="36">
        <v>0</v>
      </c>
      <c r="BL785" s="36">
        <v>0</v>
      </c>
      <c r="BM785" s="36">
        <v>0</v>
      </c>
      <c r="BN785" s="36">
        <v>0</v>
      </c>
      <c r="BO785" s="36">
        <v>0</v>
      </c>
      <c r="BP785" s="36">
        <v>0</v>
      </c>
      <c r="BQ785" s="36">
        <v>0</v>
      </c>
      <c r="BR785" s="36">
        <v>0</v>
      </c>
      <c r="BS785" s="36">
        <v>0</v>
      </c>
      <c r="BT785" s="36">
        <v>0</v>
      </c>
      <c r="BU785" s="36">
        <v>0</v>
      </c>
      <c r="BV785" s="36">
        <v>0</v>
      </c>
      <c r="BW785" s="36">
        <v>0</v>
      </c>
      <c r="BX785" s="36">
        <v>0</v>
      </c>
      <c r="BY785" s="36">
        <v>0</v>
      </c>
      <c r="BZ785" s="36">
        <v>0</v>
      </c>
      <c r="CA785" s="36">
        <v>0</v>
      </c>
      <c r="CB785" s="36">
        <v>0</v>
      </c>
      <c r="CC785" s="36">
        <v>0</v>
      </c>
      <c r="CD785" s="36">
        <v>2579276</v>
      </c>
      <c r="CE785" s="36">
        <v>3069338</v>
      </c>
      <c r="CF785" s="36">
        <v>0</v>
      </c>
      <c r="CG785" s="36">
        <v>490062</v>
      </c>
      <c r="CH785" s="36">
        <v>0</v>
      </c>
      <c r="CI785" s="36">
        <v>0</v>
      </c>
      <c r="CJ785" s="36">
        <v>0</v>
      </c>
      <c r="CK785" s="36">
        <v>0</v>
      </c>
      <c r="CL785" s="36">
        <v>490062</v>
      </c>
      <c r="CM785" s="36">
        <v>-3069338</v>
      </c>
      <c r="CN785" s="36">
        <v>0</v>
      </c>
      <c r="CO785" s="36">
        <v>0</v>
      </c>
      <c r="CP785" s="36">
        <v>0</v>
      </c>
      <c r="CQ785" s="36">
        <v>0</v>
      </c>
      <c r="CR785" s="36">
        <v>0</v>
      </c>
      <c r="CS785" s="36">
        <v>0</v>
      </c>
      <c r="CT785" s="36">
        <v>0</v>
      </c>
      <c r="CU785" s="36">
        <v>0</v>
      </c>
      <c r="CV785" s="36">
        <v>0</v>
      </c>
      <c r="CW785" s="36">
        <v>0</v>
      </c>
      <c r="CX785" s="36">
        <v>0</v>
      </c>
      <c r="CY785" s="36">
        <v>0</v>
      </c>
      <c r="CZ785" s="36">
        <v>0</v>
      </c>
      <c r="DA785" s="36">
        <v>0</v>
      </c>
      <c r="DB785" s="36">
        <v>0</v>
      </c>
      <c r="DC785" s="36">
        <v>0</v>
      </c>
      <c r="DD785" s="36">
        <v>0</v>
      </c>
      <c r="DE785" s="36">
        <v>-3069338</v>
      </c>
      <c r="DF785" s="36">
        <v>0</v>
      </c>
      <c r="DG785" s="36">
        <v>0</v>
      </c>
      <c r="DH785" s="36">
        <v>0</v>
      </c>
      <c r="DI785" s="36">
        <v>0</v>
      </c>
      <c r="DJ785" s="36">
        <v>0</v>
      </c>
      <c r="DK785" s="36">
        <v>0</v>
      </c>
      <c r="DL785" s="36">
        <v>0</v>
      </c>
      <c r="DM785" s="36">
        <v>0</v>
      </c>
      <c r="DN785" s="36">
        <v>0</v>
      </c>
      <c r="DO785" s="36">
        <v>0</v>
      </c>
      <c r="DP785" s="36">
        <v>0</v>
      </c>
      <c r="DQ785" s="36">
        <v>0</v>
      </c>
      <c r="DR785" s="36">
        <v>0</v>
      </c>
      <c r="DS785" s="36">
        <v>0</v>
      </c>
      <c r="DT785" s="36">
        <v>0</v>
      </c>
      <c r="DU785" s="36">
        <v>0</v>
      </c>
      <c r="DV785" s="36">
        <v>0</v>
      </c>
      <c r="DW785" s="36">
        <v>0</v>
      </c>
      <c r="DX785" s="36">
        <v>0</v>
      </c>
      <c r="DY785" s="36">
        <v>0</v>
      </c>
      <c r="DZ785" s="36">
        <v>0</v>
      </c>
      <c r="EA785" s="36">
        <v>0</v>
      </c>
      <c r="EB785" s="36">
        <v>0</v>
      </c>
      <c r="EC785" s="36">
        <v>0</v>
      </c>
      <c r="ED785" s="36">
        <v>0</v>
      </c>
      <c r="EE785" s="36">
        <v>0</v>
      </c>
      <c r="EF785" s="36">
        <v>0</v>
      </c>
      <c r="EG785" s="36">
        <v>0</v>
      </c>
      <c r="EH785" s="36">
        <v>0</v>
      </c>
      <c r="EI785" s="36">
        <v>0</v>
      </c>
      <c r="EJ785" s="36">
        <v>0</v>
      </c>
      <c r="EK785" s="36">
        <v>0</v>
      </c>
      <c r="EL785" s="36">
        <v>0</v>
      </c>
      <c r="EM785" s="36">
        <v>0</v>
      </c>
      <c r="EN785" s="36">
        <v>0</v>
      </c>
      <c r="EO785" s="36">
        <v>0</v>
      </c>
      <c r="EP785" s="36">
        <v>0</v>
      </c>
      <c r="EQ785" s="36">
        <v>0</v>
      </c>
      <c r="ER785" s="36">
        <v>0</v>
      </c>
      <c r="ES785" s="36">
        <v>0</v>
      </c>
      <c r="ET785" s="36">
        <v>0</v>
      </c>
      <c r="EU785" s="36">
        <v>0</v>
      </c>
      <c r="EV785" s="36">
        <v>0</v>
      </c>
      <c r="EW785" s="36">
        <v>0</v>
      </c>
      <c r="EX785" s="36">
        <v>0</v>
      </c>
      <c r="EY785" s="36">
        <v>0</v>
      </c>
      <c r="EZ785" s="36">
        <v>0</v>
      </c>
      <c r="FA785" s="36">
        <v>0</v>
      </c>
      <c r="FB785" s="36">
        <v>0</v>
      </c>
      <c r="FC785" s="36">
        <v>0</v>
      </c>
      <c r="FD785" s="36">
        <v>0</v>
      </c>
      <c r="FE785" s="36">
        <v>0</v>
      </c>
      <c r="FF785" s="36">
        <v>0</v>
      </c>
      <c r="FG785" s="36">
        <v>0</v>
      </c>
      <c r="FH785" s="36">
        <v>0</v>
      </c>
      <c r="FI785" s="36">
        <v>0</v>
      </c>
      <c r="FJ785" s="36">
        <v>0</v>
      </c>
      <c r="FK785" s="36">
        <v>0</v>
      </c>
      <c r="FL785" s="36">
        <v>0</v>
      </c>
      <c r="FM785" s="36">
        <v>0</v>
      </c>
      <c r="FN785" s="36">
        <v>0</v>
      </c>
      <c r="FO785" s="36">
        <v>0</v>
      </c>
      <c r="FP785" s="36">
        <v>0</v>
      </c>
      <c r="FQ785" s="36">
        <v>490062</v>
      </c>
      <c r="FR785" s="36">
        <v>0</v>
      </c>
      <c r="FS785" s="37"/>
      <c r="FT785" s="39">
        <f t="shared" si="371"/>
        <v>98908</v>
      </c>
      <c r="FU785" s="39">
        <f t="shared" si="372"/>
        <v>1036</v>
      </c>
      <c r="FV785" s="39">
        <f t="shared" si="373"/>
        <v>0</v>
      </c>
      <c r="FW785" s="39">
        <f t="shared" si="374"/>
        <v>2175376</v>
      </c>
      <c r="FX785" s="39">
        <f t="shared" si="375"/>
        <v>0</v>
      </c>
      <c r="FY785" s="39">
        <f t="shared" si="376"/>
        <v>25419</v>
      </c>
      <c r="FZ785" s="39">
        <f t="shared" si="377"/>
        <v>0</v>
      </c>
      <c r="GA785" s="39">
        <f t="shared" si="378"/>
        <v>27085</v>
      </c>
      <c r="GB785" s="39">
        <f t="shared" si="379"/>
        <v>251452</v>
      </c>
      <c r="GC785" s="39">
        <f t="shared" si="380"/>
        <v>0</v>
      </c>
      <c r="GD785" s="39">
        <f t="shared" si="381"/>
        <v>0</v>
      </c>
      <c r="GE785" s="39">
        <f t="shared" si="382"/>
        <v>0</v>
      </c>
      <c r="GF785" s="39">
        <f t="shared" si="369"/>
        <v>0</v>
      </c>
      <c r="GG785" s="39"/>
      <c r="GH785" s="39">
        <f t="shared" si="383"/>
        <v>0</v>
      </c>
      <c r="GI785" s="39">
        <f t="shared" si="384"/>
        <v>0</v>
      </c>
      <c r="GJ785" s="39">
        <f t="shared" si="370"/>
        <v>2579276</v>
      </c>
      <c r="GK785" s="39"/>
      <c r="GL785" s="39">
        <f t="shared" si="385"/>
        <v>0</v>
      </c>
      <c r="GM785" s="39"/>
      <c r="GN785" s="39">
        <f t="shared" ref="GN785:GN848" si="390">BT785++EZ785+FA785+DK785</f>
        <v>0</v>
      </c>
      <c r="GO785" s="40">
        <f t="shared" si="386"/>
        <v>490062</v>
      </c>
      <c r="GP785" s="40">
        <f t="shared" si="387"/>
        <v>3069338</v>
      </c>
      <c r="GQ785" s="40">
        <f t="shared" si="388"/>
        <v>3069338</v>
      </c>
      <c r="GR785" s="39" t="str">
        <f>IFERROR(VLOOKUP(CONCATENATE(C785,R785,S785),'Clientes Afectados'!$L$4:$M$249,2,0),"NO")</f>
        <v>NO</v>
      </c>
      <c r="GS785" s="64">
        <f t="shared" si="389"/>
        <v>33</v>
      </c>
      <c r="GT785" s="39" t="e">
        <f>+IF(GS785&gt;#REF!,"SI","NO")</f>
        <v>#REF!</v>
      </c>
    </row>
    <row r="786" spans="1:202" x14ac:dyDescent="0.25">
      <c r="A786" s="35">
        <v>42461</v>
      </c>
      <c r="B786" s="36">
        <v>1594986</v>
      </c>
      <c r="C786" s="36">
        <v>1386062</v>
      </c>
      <c r="D786" s="36">
        <v>1386062</v>
      </c>
      <c r="E786" s="37" t="s">
        <v>351</v>
      </c>
      <c r="F786" s="37" t="s">
        <v>229</v>
      </c>
      <c r="G786" s="37" t="s">
        <v>334</v>
      </c>
      <c r="H786" s="85" t="s">
        <v>231</v>
      </c>
      <c r="I786" s="37" t="s">
        <v>262</v>
      </c>
      <c r="J786" s="37" t="s">
        <v>233</v>
      </c>
      <c r="K786" s="37" t="s">
        <v>234</v>
      </c>
      <c r="L786" s="37" t="s">
        <v>235</v>
      </c>
      <c r="M786" s="37" t="s">
        <v>245</v>
      </c>
      <c r="N786" s="37" t="s">
        <v>246</v>
      </c>
      <c r="O786" s="37" t="s">
        <v>246</v>
      </c>
      <c r="P786" s="37" t="s">
        <v>239</v>
      </c>
      <c r="Q786" s="37" t="s">
        <v>240</v>
      </c>
      <c r="R786" s="38">
        <v>42433</v>
      </c>
      <c r="S786" s="38">
        <v>42466</v>
      </c>
      <c r="T786" s="38">
        <v>42467</v>
      </c>
      <c r="U786" s="36">
        <v>174025048</v>
      </c>
      <c r="V786" s="36">
        <v>114568</v>
      </c>
      <c r="W786" s="36">
        <v>0</v>
      </c>
      <c r="X786" s="36">
        <v>30444</v>
      </c>
      <c r="Y786" s="36">
        <v>0</v>
      </c>
      <c r="Z786" s="36">
        <v>0</v>
      </c>
      <c r="AA786" s="36">
        <v>0</v>
      </c>
      <c r="AB786" s="36">
        <v>0</v>
      </c>
      <c r="AC786" s="36">
        <v>0</v>
      </c>
      <c r="AD786" s="36">
        <v>183</v>
      </c>
      <c r="AE786" s="36">
        <v>359</v>
      </c>
      <c r="AF786" s="36">
        <v>183</v>
      </c>
      <c r="AG786" s="36">
        <v>285</v>
      </c>
      <c r="AH786" s="36">
        <v>0</v>
      </c>
      <c r="AI786" s="36">
        <v>1233</v>
      </c>
      <c r="AJ786" s="36">
        <v>0</v>
      </c>
      <c r="AK786" s="36">
        <v>8517327</v>
      </c>
      <c r="AL786" s="36">
        <v>0</v>
      </c>
      <c r="AM786" s="36">
        <v>0</v>
      </c>
      <c r="AN786" s="36">
        <v>0</v>
      </c>
      <c r="AO786" s="36">
        <v>0</v>
      </c>
      <c r="AP786" s="36">
        <v>0</v>
      </c>
      <c r="AQ786" s="36">
        <v>0</v>
      </c>
      <c r="AR786" s="36">
        <v>0</v>
      </c>
      <c r="AS786" s="36">
        <v>0</v>
      </c>
      <c r="AT786" s="36">
        <v>99526</v>
      </c>
      <c r="AU786" s="36">
        <v>0</v>
      </c>
      <c r="AV786" s="36">
        <v>0</v>
      </c>
      <c r="AW786" s="36">
        <v>0</v>
      </c>
      <c r="AX786" s="36">
        <v>0</v>
      </c>
      <c r="AY786" s="36">
        <v>222519</v>
      </c>
      <c r="AZ786" s="36">
        <v>1652778</v>
      </c>
      <c r="BA786" s="36">
        <v>0</v>
      </c>
      <c r="BB786" s="36">
        <v>0</v>
      </c>
      <c r="BC786" s="36">
        <v>0</v>
      </c>
      <c r="BD786" s="36">
        <v>0</v>
      </c>
      <c r="BE786" s="36">
        <v>0</v>
      </c>
      <c r="BF786" s="36">
        <v>0</v>
      </c>
      <c r="BG786" s="36">
        <v>0</v>
      </c>
      <c r="BH786" s="36">
        <v>0</v>
      </c>
      <c r="BI786" s="36">
        <v>0</v>
      </c>
      <c r="BJ786" s="36">
        <v>0</v>
      </c>
      <c r="BK786" s="36">
        <v>0</v>
      </c>
      <c r="BL786" s="36">
        <v>0</v>
      </c>
      <c r="BM786" s="36">
        <v>0</v>
      </c>
      <c r="BN786" s="36">
        <v>0</v>
      </c>
      <c r="BO786" s="36">
        <v>0</v>
      </c>
      <c r="BP786" s="36">
        <v>0</v>
      </c>
      <c r="BQ786" s="36">
        <v>0</v>
      </c>
      <c r="BR786" s="36">
        <v>0</v>
      </c>
      <c r="BS786" s="36">
        <v>0</v>
      </c>
      <c r="BT786" s="36">
        <v>0</v>
      </c>
      <c r="BU786" s="36">
        <v>0</v>
      </c>
      <c r="BV786" s="36">
        <v>0</v>
      </c>
      <c r="BW786" s="36">
        <v>0</v>
      </c>
      <c r="BX786" s="36">
        <v>0</v>
      </c>
      <c r="BY786" s="36">
        <v>0</v>
      </c>
      <c r="BZ786" s="36">
        <v>0</v>
      </c>
      <c r="CA786" s="36">
        <v>0</v>
      </c>
      <c r="CB786" s="36">
        <v>0</v>
      </c>
      <c r="CC786" s="36">
        <v>0</v>
      </c>
      <c r="CD786" s="36">
        <v>8817969</v>
      </c>
      <c r="CE786" s="36">
        <v>10493383</v>
      </c>
      <c r="CF786" s="36">
        <v>0</v>
      </c>
      <c r="CG786" s="36">
        <v>1675414</v>
      </c>
      <c r="CH786" s="36">
        <v>0</v>
      </c>
      <c r="CI786" s="36">
        <v>0</v>
      </c>
      <c r="CJ786" s="36">
        <v>0</v>
      </c>
      <c r="CK786" s="36">
        <v>0</v>
      </c>
      <c r="CL786" s="36">
        <v>1675414</v>
      </c>
      <c r="CM786" s="36">
        <v>-10493383</v>
      </c>
      <c r="CN786" s="36">
        <v>0</v>
      </c>
      <c r="CO786" s="36">
        <v>0</v>
      </c>
      <c r="CP786" s="36">
        <v>0</v>
      </c>
      <c r="CQ786" s="36">
        <v>0</v>
      </c>
      <c r="CR786" s="36">
        <v>0</v>
      </c>
      <c r="CS786" s="36">
        <v>0</v>
      </c>
      <c r="CT786" s="36">
        <v>0</v>
      </c>
      <c r="CU786" s="36">
        <v>0</v>
      </c>
      <c r="CV786" s="36">
        <v>0</v>
      </c>
      <c r="CW786" s="36">
        <v>0</v>
      </c>
      <c r="CX786" s="36">
        <v>0</v>
      </c>
      <c r="CY786" s="36">
        <v>0</v>
      </c>
      <c r="CZ786" s="36">
        <v>0</v>
      </c>
      <c r="DA786" s="36">
        <v>0</v>
      </c>
      <c r="DB786" s="36">
        <v>0</v>
      </c>
      <c r="DC786" s="36">
        <v>0</v>
      </c>
      <c r="DD786" s="36">
        <v>0</v>
      </c>
      <c r="DE786" s="36">
        <v>-10493383</v>
      </c>
      <c r="DF786" s="36">
        <v>0</v>
      </c>
      <c r="DG786" s="36">
        <v>0</v>
      </c>
      <c r="DH786" s="36">
        <v>0</v>
      </c>
      <c r="DI786" s="36">
        <v>0</v>
      </c>
      <c r="DJ786" s="36">
        <v>0</v>
      </c>
      <c r="DK786" s="36">
        <v>0</v>
      </c>
      <c r="DL786" s="36">
        <v>0</v>
      </c>
      <c r="DM786" s="36">
        <v>0</v>
      </c>
      <c r="DN786" s="36">
        <v>0</v>
      </c>
      <c r="DO786" s="36">
        <v>0</v>
      </c>
      <c r="DP786" s="36">
        <v>0</v>
      </c>
      <c r="DQ786" s="36">
        <v>0</v>
      </c>
      <c r="DR786" s="36">
        <v>0</v>
      </c>
      <c r="DS786" s="36">
        <v>0</v>
      </c>
      <c r="DT786" s="36">
        <v>0</v>
      </c>
      <c r="DU786" s="36">
        <v>0</v>
      </c>
      <c r="DV786" s="36">
        <v>0</v>
      </c>
      <c r="DW786" s="36">
        <v>0</v>
      </c>
      <c r="DX786" s="36">
        <v>0</v>
      </c>
      <c r="DY786" s="36">
        <v>0</v>
      </c>
      <c r="DZ786" s="36">
        <v>0</v>
      </c>
      <c r="EA786" s="36">
        <v>0</v>
      </c>
      <c r="EB786" s="36">
        <v>0</v>
      </c>
      <c r="EC786" s="36">
        <v>0</v>
      </c>
      <c r="ED786" s="36">
        <v>0</v>
      </c>
      <c r="EE786" s="36">
        <v>0</v>
      </c>
      <c r="EF786" s="36">
        <v>0</v>
      </c>
      <c r="EG786" s="36">
        <v>0</v>
      </c>
      <c r="EH786" s="36">
        <v>0</v>
      </c>
      <c r="EI786" s="36">
        <v>0</v>
      </c>
      <c r="EJ786" s="36">
        <v>0</v>
      </c>
      <c r="EK786" s="36">
        <v>0</v>
      </c>
      <c r="EL786" s="36">
        <v>0</v>
      </c>
      <c r="EM786" s="36">
        <v>0</v>
      </c>
      <c r="EN786" s="36">
        <v>0</v>
      </c>
      <c r="EO786" s="36">
        <v>0</v>
      </c>
      <c r="EP786" s="36">
        <v>0</v>
      </c>
      <c r="EQ786" s="36">
        <v>0</v>
      </c>
      <c r="ER786" s="36">
        <v>0</v>
      </c>
      <c r="ES786" s="36">
        <v>0</v>
      </c>
      <c r="ET786" s="36">
        <v>0</v>
      </c>
      <c r="EU786" s="36">
        <v>0</v>
      </c>
      <c r="EV786" s="36">
        <v>0</v>
      </c>
      <c r="EW786" s="36">
        <v>0</v>
      </c>
      <c r="EX786" s="36">
        <v>0</v>
      </c>
      <c r="EY786" s="36">
        <v>0</v>
      </c>
      <c r="EZ786" s="36">
        <v>0</v>
      </c>
      <c r="FA786" s="36">
        <v>0</v>
      </c>
      <c r="FB786" s="36">
        <v>0</v>
      </c>
      <c r="FC786" s="36">
        <v>0</v>
      </c>
      <c r="FD786" s="36">
        <v>0</v>
      </c>
      <c r="FE786" s="36">
        <v>0</v>
      </c>
      <c r="FF786" s="36">
        <v>0</v>
      </c>
      <c r="FG786" s="36">
        <v>0</v>
      </c>
      <c r="FH786" s="36">
        <v>0</v>
      </c>
      <c r="FI786" s="36">
        <v>0</v>
      </c>
      <c r="FJ786" s="36">
        <v>0</v>
      </c>
      <c r="FK786" s="36">
        <v>0</v>
      </c>
      <c r="FL786" s="36">
        <v>0</v>
      </c>
      <c r="FM786" s="36">
        <v>0</v>
      </c>
      <c r="FN786" s="36">
        <v>0</v>
      </c>
      <c r="FO786" s="36">
        <v>0</v>
      </c>
      <c r="FP786" s="36">
        <v>0</v>
      </c>
      <c r="FQ786" s="36">
        <v>1675414</v>
      </c>
      <c r="FR786" s="36">
        <v>0</v>
      </c>
      <c r="FS786" s="37"/>
      <c r="FT786" s="39">
        <f t="shared" si="371"/>
        <v>0</v>
      </c>
      <c r="FU786" s="39">
        <f t="shared" si="372"/>
        <v>1036</v>
      </c>
      <c r="FV786" s="39">
        <f t="shared" si="373"/>
        <v>0</v>
      </c>
      <c r="FW786" s="39">
        <f t="shared" si="374"/>
        <v>7157418</v>
      </c>
      <c r="FX786" s="39">
        <f t="shared" si="375"/>
        <v>0</v>
      </c>
      <c r="FY786" s="39">
        <f t="shared" si="376"/>
        <v>83635</v>
      </c>
      <c r="FZ786" s="39">
        <f t="shared" si="377"/>
        <v>0</v>
      </c>
      <c r="GA786" s="39">
        <f t="shared" si="378"/>
        <v>186991</v>
      </c>
      <c r="GB786" s="39">
        <f t="shared" si="379"/>
        <v>1388889</v>
      </c>
      <c r="GC786" s="39">
        <f t="shared" si="380"/>
        <v>0</v>
      </c>
      <c r="GD786" s="39">
        <f t="shared" si="381"/>
        <v>0</v>
      </c>
      <c r="GE786" s="39">
        <f t="shared" si="382"/>
        <v>0</v>
      </c>
      <c r="GF786" s="39">
        <f t="shared" si="369"/>
        <v>0</v>
      </c>
      <c r="GG786" s="39"/>
      <c r="GH786" s="39">
        <f t="shared" si="383"/>
        <v>0</v>
      </c>
      <c r="GI786" s="39">
        <f t="shared" si="384"/>
        <v>0</v>
      </c>
      <c r="GJ786" s="39">
        <f t="shared" si="370"/>
        <v>8817969</v>
      </c>
      <c r="GK786" s="39"/>
      <c r="GL786" s="39">
        <f t="shared" si="385"/>
        <v>0</v>
      </c>
      <c r="GM786" s="39"/>
      <c r="GN786" s="39">
        <f t="shared" si="390"/>
        <v>0</v>
      </c>
      <c r="GO786" s="40">
        <f t="shared" si="386"/>
        <v>1675414</v>
      </c>
      <c r="GP786" s="40">
        <f t="shared" si="387"/>
        <v>10493383</v>
      </c>
      <c r="GQ786" s="40">
        <f t="shared" si="388"/>
        <v>10493383</v>
      </c>
      <c r="GR786" s="39" t="str">
        <f>IFERROR(VLOOKUP(CONCATENATE(C786,R786,S786),'Clientes Afectados'!$L$4:$M$249,2,0),"NO")</f>
        <v>NO</v>
      </c>
      <c r="GS786" s="64">
        <f t="shared" si="389"/>
        <v>33</v>
      </c>
      <c r="GT786" s="39" t="e">
        <f>+IF(GS786&gt;#REF!,"SI","NO")</f>
        <v>#REF!</v>
      </c>
    </row>
    <row r="787" spans="1:202" x14ac:dyDescent="0.25">
      <c r="A787" s="35">
        <v>42461</v>
      </c>
      <c r="B787" s="36">
        <v>1594986</v>
      </c>
      <c r="C787" s="36">
        <v>1459358</v>
      </c>
      <c r="D787" s="36">
        <v>1459358</v>
      </c>
      <c r="E787" s="37" t="s">
        <v>275</v>
      </c>
      <c r="F787" s="37" t="s">
        <v>229</v>
      </c>
      <c r="G787" s="37" t="s">
        <v>276</v>
      </c>
      <c r="H787" s="85" t="s">
        <v>231</v>
      </c>
      <c r="I787" s="37" t="s">
        <v>262</v>
      </c>
      <c r="J787" s="37" t="s">
        <v>233</v>
      </c>
      <c r="K787" s="37" t="s">
        <v>234</v>
      </c>
      <c r="L787" s="37" t="s">
        <v>235</v>
      </c>
      <c r="M787" s="37" t="s">
        <v>252</v>
      </c>
      <c r="N787" s="37" t="s">
        <v>253</v>
      </c>
      <c r="O787" s="37" t="s">
        <v>253</v>
      </c>
      <c r="P787" s="37" t="s">
        <v>239</v>
      </c>
      <c r="Q787" s="37" t="s">
        <v>240</v>
      </c>
      <c r="R787" s="38">
        <v>42433</v>
      </c>
      <c r="S787" s="38">
        <v>42466</v>
      </c>
      <c r="T787" s="38">
        <v>42467</v>
      </c>
      <c r="U787" s="36">
        <v>174025048</v>
      </c>
      <c r="V787" s="36">
        <v>42089</v>
      </c>
      <c r="W787" s="36">
        <v>0</v>
      </c>
      <c r="X787" s="36">
        <v>13223</v>
      </c>
      <c r="Y787" s="36">
        <v>0</v>
      </c>
      <c r="Z787" s="36">
        <v>0</v>
      </c>
      <c r="AA787" s="36">
        <v>0</v>
      </c>
      <c r="AB787" s="36">
        <v>0</v>
      </c>
      <c r="AC787" s="36">
        <v>0</v>
      </c>
      <c r="AD787" s="36">
        <v>93</v>
      </c>
      <c r="AE787" s="36">
        <v>92</v>
      </c>
      <c r="AF787" s="36">
        <v>86</v>
      </c>
      <c r="AG787" s="36">
        <v>89</v>
      </c>
      <c r="AH787" s="36">
        <v>0</v>
      </c>
      <c r="AI787" s="36">
        <v>1233</v>
      </c>
      <c r="AJ787" s="36">
        <v>0</v>
      </c>
      <c r="AK787" s="36">
        <v>3129022</v>
      </c>
      <c r="AL787" s="36">
        <v>0</v>
      </c>
      <c r="AM787" s="36">
        <v>0</v>
      </c>
      <c r="AN787" s="36">
        <v>0</v>
      </c>
      <c r="AO787" s="36">
        <v>0</v>
      </c>
      <c r="AP787" s="36">
        <v>0</v>
      </c>
      <c r="AQ787" s="36">
        <v>0</v>
      </c>
      <c r="AR787" s="36">
        <v>0</v>
      </c>
      <c r="AS787" s="36">
        <v>0</v>
      </c>
      <c r="AT787" s="36">
        <v>36563</v>
      </c>
      <c r="AU787" s="36">
        <v>0</v>
      </c>
      <c r="AV787" s="36">
        <v>0</v>
      </c>
      <c r="AW787" s="36">
        <v>0</v>
      </c>
      <c r="AX787" s="36">
        <v>0</v>
      </c>
      <c r="AY787" s="36">
        <v>57334</v>
      </c>
      <c r="AZ787" s="36">
        <v>517272</v>
      </c>
      <c r="BA787" s="36">
        <v>0</v>
      </c>
      <c r="BB787" s="36">
        <v>0</v>
      </c>
      <c r="BC787" s="36">
        <v>0</v>
      </c>
      <c r="BD787" s="36">
        <v>0</v>
      </c>
      <c r="BE787" s="36">
        <v>0</v>
      </c>
      <c r="BF787" s="36">
        <v>0</v>
      </c>
      <c r="BG787" s="36">
        <v>0</v>
      </c>
      <c r="BH787" s="36">
        <v>0</v>
      </c>
      <c r="BI787" s="36">
        <v>0</v>
      </c>
      <c r="BJ787" s="36">
        <v>0</v>
      </c>
      <c r="BK787" s="36">
        <v>0</v>
      </c>
      <c r="BL787" s="36">
        <v>0</v>
      </c>
      <c r="BM787" s="36">
        <v>0</v>
      </c>
      <c r="BN787" s="36">
        <v>0</v>
      </c>
      <c r="BO787" s="36">
        <v>0</v>
      </c>
      <c r="BP787" s="36">
        <v>0</v>
      </c>
      <c r="BQ787" s="36">
        <v>0</v>
      </c>
      <c r="BR787" s="36">
        <v>0</v>
      </c>
      <c r="BS787" s="36">
        <v>0</v>
      </c>
      <c r="BT787" s="36">
        <v>0</v>
      </c>
      <c r="BU787" s="36">
        <v>0</v>
      </c>
      <c r="BV787" s="36">
        <v>0</v>
      </c>
      <c r="BW787" s="36">
        <v>0</v>
      </c>
      <c r="BX787" s="36">
        <v>0</v>
      </c>
      <c r="BY787" s="36">
        <v>0</v>
      </c>
      <c r="BZ787" s="36">
        <v>0</v>
      </c>
      <c r="CA787" s="36">
        <v>0</v>
      </c>
      <c r="CB787" s="36">
        <v>0</v>
      </c>
      <c r="CC787" s="36">
        <v>0</v>
      </c>
      <c r="CD787" s="36">
        <v>3144053</v>
      </c>
      <c r="CE787" s="36">
        <v>3741423</v>
      </c>
      <c r="CF787" s="36">
        <v>0</v>
      </c>
      <c r="CG787" s="36">
        <v>597370</v>
      </c>
      <c r="CH787" s="36">
        <v>0</v>
      </c>
      <c r="CI787" s="36">
        <v>0</v>
      </c>
      <c r="CJ787" s="36">
        <v>0</v>
      </c>
      <c r="CK787" s="36">
        <v>0</v>
      </c>
      <c r="CL787" s="36">
        <v>597370</v>
      </c>
      <c r="CM787" s="36">
        <v>-3741423</v>
      </c>
      <c r="CN787" s="36">
        <v>0</v>
      </c>
      <c r="CO787" s="36">
        <v>0</v>
      </c>
      <c r="CP787" s="36">
        <v>0</v>
      </c>
      <c r="CQ787" s="36">
        <v>0</v>
      </c>
      <c r="CR787" s="36">
        <v>0</v>
      </c>
      <c r="CS787" s="36">
        <v>0</v>
      </c>
      <c r="CT787" s="36">
        <v>0</v>
      </c>
      <c r="CU787" s="36">
        <v>0</v>
      </c>
      <c r="CV787" s="36">
        <v>0</v>
      </c>
      <c r="CW787" s="36">
        <v>0</v>
      </c>
      <c r="CX787" s="36">
        <v>0</v>
      </c>
      <c r="CY787" s="36">
        <v>0</v>
      </c>
      <c r="CZ787" s="36">
        <v>0</v>
      </c>
      <c r="DA787" s="36">
        <v>0</v>
      </c>
      <c r="DB787" s="36">
        <v>0</v>
      </c>
      <c r="DC787" s="36">
        <v>0</v>
      </c>
      <c r="DD787" s="36">
        <v>0</v>
      </c>
      <c r="DE787" s="36">
        <v>-3741423</v>
      </c>
      <c r="DF787" s="36">
        <v>0</v>
      </c>
      <c r="DG787" s="36">
        <v>0</v>
      </c>
      <c r="DH787" s="36">
        <v>0</v>
      </c>
      <c r="DI787" s="36">
        <v>0</v>
      </c>
      <c r="DJ787" s="36">
        <v>0</v>
      </c>
      <c r="DK787" s="36">
        <v>0</v>
      </c>
      <c r="DL787" s="36">
        <v>0</v>
      </c>
      <c r="DM787" s="36">
        <v>0</v>
      </c>
      <c r="DN787" s="36">
        <v>0</v>
      </c>
      <c r="DO787" s="36">
        <v>0</v>
      </c>
      <c r="DP787" s="36">
        <v>0</v>
      </c>
      <c r="DQ787" s="36">
        <v>0</v>
      </c>
      <c r="DR787" s="36">
        <v>0</v>
      </c>
      <c r="DS787" s="36">
        <v>0</v>
      </c>
      <c r="DT787" s="36">
        <v>0</v>
      </c>
      <c r="DU787" s="36">
        <v>0</v>
      </c>
      <c r="DV787" s="36">
        <v>0</v>
      </c>
      <c r="DW787" s="36">
        <v>0</v>
      </c>
      <c r="DX787" s="36">
        <v>0</v>
      </c>
      <c r="DY787" s="36">
        <v>0</v>
      </c>
      <c r="DZ787" s="36">
        <v>0</v>
      </c>
      <c r="EA787" s="36">
        <v>0</v>
      </c>
      <c r="EB787" s="36">
        <v>0</v>
      </c>
      <c r="EC787" s="36">
        <v>0</v>
      </c>
      <c r="ED787" s="36">
        <v>0</v>
      </c>
      <c r="EE787" s="36">
        <v>0</v>
      </c>
      <c r="EF787" s="36">
        <v>0</v>
      </c>
      <c r="EG787" s="36">
        <v>0</v>
      </c>
      <c r="EH787" s="36">
        <v>0</v>
      </c>
      <c r="EI787" s="36">
        <v>0</v>
      </c>
      <c r="EJ787" s="36">
        <v>0</v>
      </c>
      <c r="EK787" s="36">
        <v>0</v>
      </c>
      <c r="EL787" s="36">
        <v>0</v>
      </c>
      <c r="EM787" s="36">
        <v>0</v>
      </c>
      <c r="EN787" s="36">
        <v>0</v>
      </c>
      <c r="EO787" s="36">
        <v>0</v>
      </c>
      <c r="EP787" s="36">
        <v>0</v>
      </c>
      <c r="EQ787" s="36">
        <v>0</v>
      </c>
      <c r="ER787" s="36">
        <v>0</v>
      </c>
      <c r="ES787" s="36">
        <v>0</v>
      </c>
      <c r="ET787" s="36">
        <v>0</v>
      </c>
      <c r="EU787" s="36">
        <v>0</v>
      </c>
      <c r="EV787" s="36">
        <v>0</v>
      </c>
      <c r="EW787" s="36">
        <v>0</v>
      </c>
      <c r="EX787" s="36">
        <v>0</v>
      </c>
      <c r="EY787" s="36">
        <v>0</v>
      </c>
      <c r="EZ787" s="36">
        <v>0</v>
      </c>
      <c r="FA787" s="36">
        <v>0</v>
      </c>
      <c r="FB787" s="36">
        <v>0</v>
      </c>
      <c r="FC787" s="36">
        <v>0</v>
      </c>
      <c r="FD787" s="36">
        <v>0</v>
      </c>
      <c r="FE787" s="36">
        <v>0</v>
      </c>
      <c r="FF787" s="36">
        <v>0</v>
      </c>
      <c r="FG787" s="36">
        <v>0</v>
      </c>
      <c r="FH787" s="36">
        <v>0</v>
      </c>
      <c r="FI787" s="36">
        <v>0</v>
      </c>
      <c r="FJ787" s="36">
        <v>0</v>
      </c>
      <c r="FK787" s="36">
        <v>0</v>
      </c>
      <c r="FL787" s="36">
        <v>0</v>
      </c>
      <c r="FM787" s="36">
        <v>0</v>
      </c>
      <c r="FN787" s="36">
        <v>0</v>
      </c>
      <c r="FO787" s="36">
        <v>0</v>
      </c>
      <c r="FP787" s="36">
        <v>0</v>
      </c>
      <c r="FQ787" s="36">
        <v>597370</v>
      </c>
      <c r="FR787" s="36">
        <v>0</v>
      </c>
      <c r="FS787" s="37"/>
      <c r="FT787" s="39">
        <f t="shared" si="371"/>
        <v>0</v>
      </c>
      <c r="FU787" s="39">
        <f t="shared" si="372"/>
        <v>1036</v>
      </c>
      <c r="FV787" s="39">
        <f t="shared" si="373"/>
        <v>0</v>
      </c>
      <c r="FW787" s="39">
        <f t="shared" si="374"/>
        <v>2629430</v>
      </c>
      <c r="FX787" s="39">
        <f t="shared" si="375"/>
        <v>0</v>
      </c>
      <c r="FY787" s="39">
        <f t="shared" si="376"/>
        <v>30725</v>
      </c>
      <c r="FZ787" s="39">
        <f t="shared" si="377"/>
        <v>0</v>
      </c>
      <c r="GA787" s="39">
        <f t="shared" si="378"/>
        <v>48180</v>
      </c>
      <c r="GB787" s="39">
        <f t="shared" si="379"/>
        <v>434682</v>
      </c>
      <c r="GC787" s="39">
        <f t="shared" si="380"/>
        <v>0</v>
      </c>
      <c r="GD787" s="39">
        <f t="shared" si="381"/>
        <v>0</v>
      </c>
      <c r="GE787" s="39">
        <f t="shared" si="382"/>
        <v>0</v>
      </c>
      <c r="GF787" s="39">
        <f t="shared" si="369"/>
        <v>0</v>
      </c>
      <c r="GG787" s="39"/>
      <c r="GH787" s="39">
        <f t="shared" si="383"/>
        <v>0</v>
      </c>
      <c r="GI787" s="39">
        <f t="shared" si="384"/>
        <v>0</v>
      </c>
      <c r="GJ787" s="39">
        <f t="shared" si="370"/>
        <v>3144053</v>
      </c>
      <c r="GK787" s="39"/>
      <c r="GL787" s="39">
        <f t="shared" si="385"/>
        <v>0</v>
      </c>
      <c r="GM787" s="39"/>
      <c r="GN787" s="39">
        <f t="shared" si="390"/>
        <v>0</v>
      </c>
      <c r="GO787" s="40">
        <f t="shared" si="386"/>
        <v>597370</v>
      </c>
      <c r="GP787" s="40">
        <f t="shared" si="387"/>
        <v>3741423</v>
      </c>
      <c r="GQ787" s="40">
        <f t="shared" si="388"/>
        <v>3741423</v>
      </c>
      <c r="GR787" s="39" t="str">
        <f>IFERROR(VLOOKUP(CONCATENATE(C787,R787,S787),'Clientes Afectados'!$L$4:$M$249,2,0),"NO")</f>
        <v>NO</v>
      </c>
      <c r="GS787" s="64">
        <f t="shared" si="389"/>
        <v>33</v>
      </c>
      <c r="GT787" s="39" t="e">
        <f>+IF(GS787&gt;#REF!,"SI","NO")</f>
        <v>#REF!</v>
      </c>
    </row>
    <row r="788" spans="1:202" x14ac:dyDescent="0.25">
      <c r="A788" s="35">
        <v>42461</v>
      </c>
      <c r="B788" s="36">
        <v>1594986</v>
      </c>
      <c r="C788" s="36">
        <v>1486848</v>
      </c>
      <c r="D788" s="36">
        <v>1486848</v>
      </c>
      <c r="E788" s="37" t="s">
        <v>352</v>
      </c>
      <c r="F788" s="37" t="s">
        <v>229</v>
      </c>
      <c r="G788" s="37" t="s">
        <v>336</v>
      </c>
      <c r="H788" s="85" t="s">
        <v>231</v>
      </c>
      <c r="I788" s="37" t="s">
        <v>262</v>
      </c>
      <c r="J788" s="37" t="s">
        <v>337</v>
      </c>
      <c r="K788" s="37" t="s">
        <v>234</v>
      </c>
      <c r="L788" s="37" t="s">
        <v>235</v>
      </c>
      <c r="M788" s="37" t="s">
        <v>338</v>
      </c>
      <c r="N788" s="37" t="s">
        <v>339</v>
      </c>
      <c r="O788" s="37" t="s">
        <v>339</v>
      </c>
      <c r="P788" s="37" t="s">
        <v>239</v>
      </c>
      <c r="Q788" s="37" t="s">
        <v>240</v>
      </c>
      <c r="R788" s="38">
        <v>42433</v>
      </c>
      <c r="S788" s="38">
        <v>42466</v>
      </c>
      <c r="T788" s="38">
        <v>42467</v>
      </c>
      <c r="U788" s="36">
        <v>174025048</v>
      </c>
      <c r="V788" s="36">
        <v>186550</v>
      </c>
      <c r="W788" s="36">
        <v>0</v>
      </c>
      <c r="X788" s="36">
        <v>35230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379</v>
      </c>
      <c r="AE788" s="36">
        <v>556</v>
      </c>
      <c r="AF788" s="36">
        <v>302</v>
      </c>
      <c r="AG788" s="36">
        <v>458</v>
      </c>
      <c r="AH788" s="36">
        <v>0</v>
      </c>
      <c r="AI788" s="36">
        <v>1233</v>
      </c>
      <c r="AJ788" s="36">
        <v>0</v>
      </c>
      <c r="AK788" s="36">
        <v>13868685</v>
      </c>
      <c r="AL788" s="36">
        <v>0</v>
      </c>
      <c r="AM788" s="36">
        <v>0</v>
      </c>
      <c r="AN788" s="36">
        <v>0</v>
      </c>
      <c r="AO788" s="36">
        <v>0</v>
      </c>
      <c r="AP788" s="36">
        <v>0</v>
      </c>
      <c r="AQ788" s="36">
        <v>0</v>
      </c>
      <c r="AR788" s="36">
        <v>0</v>
      </c>
      <c r="AS788" s="36">
        <v>0</v>
      </c>
      <c r="AT788" s="36">
        <v>162057</v>
      </c>
      <c r="AU788" s="36">
        <v>0</v>
      </c>
      <c r="AV788" s="36">
        <v>0</v>
      </c>
      <c r="AW788" s="36">
        <v>0</v>
      </c>
      <c r="AX788" s="36">
        <v>0</v>
      </c>
      <c r="AY788" s="36">
        <v>585869</v>
      </c>
      <c r="AZ788" s="36">
        <v>2885736</v>
      </c>
      <c r="BA788" s="36">
        <v>0</v>
      </c>
      <c r="BB788" s="36">
        <v>0</v>
      </c>
      <c r="BC788" s="36">
        <v>0</v>
      </c>
      <c r="BD788" s="36">
        <v>0</v>
      </c>
      <c r="BE788" s="36">
        <v>0</v>
      </c>
      <c r="BF788" s="36">
        <v>0</v>
      </c>
      <c r="BG788" s="36">
        <v>0</v>
      </c>
      <c r="BH788" s="36">
        <v>0</v>
      </c>
      <c r="BI788" s="36">
        <v>0</v>
      </c>
      <c r="BJ788" s="36">
        <v>0</v>
      </c>
      <c r="BK788" s="36">
        <v>0</v>
      </c>
      <c r="BL788" s="36">
        <v>0</v>
      </c>
      <c r="BM788" s="36">
        <v>0</v>
      </c>
      <c r="BN788" s="36">
        <v>0</v>
      </c>
      <c r="BO788" s="36">
        <v>0</v>
      </c>
      <c r="BP788" s="36">
        <v>0</v>
      </c>
      <c r="BQ788" s="36">
        <v>0</v>
      </c>
      <c r="BR788" s="36">
        <v>0</v>
      </c>
      <c r="BS788" s="36">
        <v>0</v>
      </c>
      <c r="BT788" s="36">
        <v>0</v>
      </c>
      <c r="BU788" s="36">
        <v>0</v>
      </c>
      <c r="BV788" s="36">
        <v>0</v>
      </c>
      <c r="BW788" s="36">
        <v>0</v>
      </c>
      <c r="BX788" s="36">
        <v>0</v>
      </c>
      <c r="BY788" s="36">
        <v>0</v>
      </c>
      <c r="BZ788" s="36">
        <v>0</v>
      </c>
      <c r="CA788" s="36">
        <v>0</v>
      </c>
      <c r="CB788" s="36">
        <v>0</v>
      </c>
      <c r="CC788" s="36">
        <v>0</v>
      </c>
      <c r="CD788" s="36">
        <v>14708890</v>
      </c>
      <c r="CE788" s="36">
        <v>17503579</v>
      </c>
      <c r="CF788" s="36">
        <v>0</v>
      </c>
      <c r="CG788" s="36">
        <v>2794689</v>
      </c>
      <c r="CH788" s="36">
        <v>0</v>
      </c>
      <c r="CI788" s="36">
        <v>0</v>
      </c>
      <c r="CJ788" s="36">
        <v>0</v>
      </c>
      <c r="CK788" s="36">
        <v>0</v>
      </c>
      <c r="CL788" s="36">
        <v>2794689</v>
      </c>
      <c r="CM788" s="36">
        <v>-17503579</v>
      </c>
      <c r="CN788" s="36">
        <v>0</v>
      </c>
      <c r="CO788" s="36">
        <v>0</v>
      </c>
      <c r="CP788" s="36">
        <v>0</v>
      </c>
      <c r="CQ788" s="36">
        <v>0</v>
      </c>
      <c r="CR788" s="36">
        <v>0</v>
      </c>
      <c r="CS788" s="36">
        <v>0</v>
      </c>
      <c r="CT788" s="36">
        <v>0</v>
      </c>
      <c r="CU788" s="36">
        <v>0</v>
      </c>
      <c r="CV788" s="36">
        <v>0</v>
      </c>
      <c r="CW788" s="36">
        <v>0</v>
      </c>
      <c r="CX788" s="36">
        <v>0</v>
      </c>
      <c r="CY788" s="36">
        <v>0</v>
      </c>
      <c r="CZ788" s="36">
        <v>0</v>
      </c>
      <c r="DA788" s="36">
        <v>0</v>
      </c>
      <c r="DB788" s="36">
        <v>0</v>
      </c>
      <c r="DC788" s="36">
        <v>0</v>
      </c>
      <c r="DD788" s="36">
        <v>0</v>
      </c>
      <c r="DE788" s="36">
        <v>-17503579</v>
      </c>
      <c r="DF788" s="36">
        <v>0</v>
      </c>
      <c r="DG788" s="36">
        <v>0</v>
      </c>
      <c r="DH788" s="36">
        <v>0</v>
      </c>
      <c r="DI788" s="36">
        <v>0</v>
      </c>
      <c r="DJ788" s="36">
        <v>0</v>
      </c>
      <c r="DK788" s="36">
        <v>0</v>
      </c>
      <c r="DL788" s="36">
        <v>0</v>
      </c>
      <c r="DM788" s="36">
        <v>0</v>
      </c>
      <c r="DN788" s="36">
        <v>0</v>
      </c>
      <c r="DO788" s="36">
        <v>0</v>
      </c>
      <c r="DP788" s="36">
        <v>0</v>
      </c>
      <c r="DQ788" s="36">
        <v>0</v>
      </c>
      <c r="DR788" s="36">
        <v>0</v>
      </c>
      <c r="DS788" s="36">
        <v>0</v>
      </c>
      <c r="DT788" s="36">
        <v>0</v>
      </c>
      <c r="DU788" s="36">
        <v>0</v>
      </c>
      <c r="DV788" s="36">
        <v>0</v>
      </c>
      <c r="DW788" s="36">
        <v>0</v>
      </c>
      <c r="DX788" s="36">
        <v>0</v>
      </c>
      <c r="DY788" s="36">
        <v>0</v>
      </c>
      <c r="DZ788" s="36">
        <v>0</v>
      </c>
      <c r="EA788" s="36">
        <v>0</v>
      </c>
      <c r="EB788" s="36">
        <v>0</v>
      </c>
      <c r="EC788" s="36">
        <v>0</v>
      </c>
      <c r="ED788" s="36">
        <v>0</v>
      </c>
      <c r="EE788" s="36">
        <v>0</v>
      </c>
      <c r="EF788" s="36">
        <v>0</v>
      </c>
      <c r="EG788" s="36">
        <v>0</v>
      </c>
      <c r="EH788" s="36">
        <v>0</v>
      </c>
      <c r="EI788" s="36">
        <v>0</v>
      </c>
      <c r="EJ788" s="36">
        <v>0</v>
      </c>
      <c r="EK788" s="36">
        <v>0</v>
      </c>
      <c r="EL788" s="36">
        <v>0</v>
      </c>
      <c r="EM788" s="36">
        <v>0</v>
      </c>
      <c r="EN788" s="36">
        <v>0</v>
      </c>
      <c r="EO788" s="36">
        <v>0</v>
      </c>
      <c r="EP788" s="36">
        <v>0</v>
      </c>
      <c r="EQ788" s="36">
        <v>0</v>
      </c>
      <c r="ER788" s="36">
        <v>0</v>
      </c>
      <c r="ES788" s="36">
        <v>0</v>
      </c>
      <c r="ET788" s="36">
        <v>0</v>
      </c>
      <c r="EU788" s="36">
        <v>0</v>
      </c>
      <c r="EV788" s="36">
        <v>0</v>
      </c>
      <c r="EW788" s="36">
        <v>0</v>
      </c>
      <c r="EX788" s="36">
        <v>0</v>
      </c>
      <c r="EY788" s="36">
        <v>0</v>
      </c>
      <c r="EZ788" s="36">
        <v>0</v>
      </c>
      <c r="FA788" s="36">
        <v>0</v>
      </c>
      <c r="FB788" s="36">
        <v>0</v>
      </c>
      <c r="FC788" s="36">
        <v>0</v>
      </c>
      <c r="FD788" s="36">
        <v>0</v>
      </c>
      <c r="FE788" s="36">
        <v>0</v>
      </c>
      <c r="FF788" s="36">
        <v>0</v>
      </c>
      <c r="FG788" s="36">
        <v>0</v>
      </c>
      <c r="FH788" s="36">
        <v>0</v>
      </c>
      <c r="FI788" s="36">
        <v>0</v>
      </c>
      <c r="FJ788" s="36">
        <v>0</v>
      </c>
      <c r="FK788" s="36">
        <v>0</v>
      </c>
      <c r="FL788" s="36">
        <v>0</v>
      </c>
      <c r="FM788" s="36">
        <v>0</v>
      </c>
      <c r="FN788" s="36">
        <v>0</v>
      </c>
      <c r="FO788" s="36">
        <v>0</v>
      </c>
      <c r="FP788" s="36">
        <v>0</v>
      </c>
      <c r="FQ788" s="36">
        <v>2794689</v>
      </c>
      <c r="FR788" s="36">
        <v>0</v>
      </c>
      <c r="FS788" s="37"/>
      <c r="FT788" s="39">
        <f t="shared" si="371"/>
        <v>0</v>
      </c>
      <c r="FU788" s="39">
        <f t="shared" si="372"/>
        <v>1036</v>
      </c>
      <c r="FV788" s="39">
        <f t="shared" si="373"/>
        <v>0</v>
      </c>
      <c r="FW788" s="39">
        <f t="shared" si="374"/>
        <v>11654357</v>
      </c>
      <c r="FX788" s="39">
        <f t="shared" si="375"/>
        <v>0</v>
      </c>
      <c r="FY788" s="39">
        <f t="shared" si="376"/>
        <v>136182</v>
      </c>
      <c r="FZ788" s="39">
        <f t="shared" si="377"/>
        <v>0</v>
      </c>
      <c r="GA788" s="39">
        <f t="shared" si="378"/>
        <v>492327</v>
      </c>
      <c r="GB788" s="39">
        <f t="shared" si="379"/>
        <v>2424988</v>
      </c>
      <c r="GC788" s="39">
        <f t="shared" si="380"/>
        <v>0</v>
      </c>
      <c r="GD788" s="39">
        <f t="shared" si="381"/>
        <v>0</v>
      </c>
      <c r="GE788" s="39">
        <f t="shared" si="382"/>
        <v>0</v>
      </c>
      <c r="GF788" s="39">
        <f t="shared" si="369"/>
        <v>0</v>
      </c>
      <c r="GG788" s="39"/>
      <c r="GH788" s="39">
        <f t="shared" si="383"/>
        <v>0</v>
      </c>
      <c r="GI788" s="39">
        <f t="shared" si="384"/>
        <v>0</v>
      </c>
      <c r="GJ788" s="39">
        <f t="shared" si="370"/>
        <v>14708890</v>
      </c>
      <c r="GK788" s="39"/>
      <c r="GL788" s="39">
        <f t="shared" si="385"/>
        <v>0</v>
      </c>
      <c r="GM788" s="39"/>
      <c r="GN788" s="39">
        <f t="shared" si="390"/>
        <v>0</v>
      </c>
      <c r="GO788" s="40">
        <f t="shared" si="386"/>
        <v>2794689</v>
      </c>
      <c r="GP788" s="40">
        <f t="shared" si="387"/>
        <v>17503579</v>
      </c>
      <c r="GQ788" s="40">
        <f t="shared" si="388"/>
        <v>17503579</v>
      </c>
      <c r="GR788" s="39" t="str">
        <f>IFERROR(VLOOKUP(CONCATENATE(C788,R788,S788),'Clientes Afectados'!$L$4:$M$249,2,0),"NO")</f>
        <v>NO</v>
      </c>
      <c r="GS788" s="64">
        <f t="shared" si="389"/>
        <v>33</v>
      </c>
      <c r="GT788" s="39" t="e">
        <f>+IF(GS788&gt;#REF!,"SI","NO")</f>
        <v>#REF!</v>
      </c>
    </row>
    <row r="789" spans="1:202" x14ac:dyDescent="0.25">
      <c r="A789" s="35">
        <v>42461</v>
      </c>
      <c r="B789" s="36">
        <v>1594986</v>
      </c>
      <c r="C789" s="36">
        <v>1493531</v>
      </c>
      <c r="D789" s="36">
        <v>1493531</v>
      </c>
      <c r="E789" s="37" t="s">
        <v>277</v>
      </c>
      <c r="F789" s="37" t="s">
        <v>258</v>
      </c>
      <c r="G789" s="37" t="s">
        <v>278</v>
      </c>
      <c r="H789" s="85" t="s">
        <v>231</v>
      </c>
      <c r="I789" s="37" t="s">
        <v>262</v>
      </c>
      <c r="J789" s="37" t="s">
        <v>233</v>
      </c>
      <c r="K789" s="37" t="s">
        <v>234</v>
      </c>
      <c r="L789" s="37" t="s">
        <v>235</v>
      </c>
      <c r="M789" s="37" t="s">
        <v>279</v>
      </c>
      <c r="N789" s="37" t="s">
        <v>280</v>
      </c>
      <c r="O789" s="37" t="s">
        <v>241</v>
      </c>
      <c r="P789" s="37" t="s">
        <v>281</v>
      </c>
      <c r="Q789" s="37" t="s">
        <v>240</v>
      </c>
      <c r="R789" s="38">
        <v>42433</v>
      </c>
      <c r="S789" s="38">
        <v>42466</v>
      </c>
      <c r="T789" s="38">
        <v>42467</v>
      </c>
      <c r="U789" s="36">
        <v>174025048</v>
      </c>
      <c r="V789" s="36">
        <v>15228</v>
      </c>
      <c r="W789" s="36">
        <v>0</v>
      </c>
      <c r="X789" s="36">
        <v>47</v>
      </c>
      <c r="Y789" s="36">
        <v>0</v>
      </c>
      <c r="Z789" s="36">
        <v>0</v>
      </c>
      <c r="AA789" s="36">
        <v>0</v>
      </c>
      <c r="AB789" s="36">
        <v>0</v>
      </c>
      <c r="AC789" s="36">
        <v>0</v>
      </c>
      <c r="AD789" s="36">
        <v>47</v>
      </c>
      <c r="AE789" s="36">
        <v>94</v>
      </c>
      <c r="AF789" s="36">
        <v>32</v>
      </c>
      <c r="AG789" s="36">
        <v>74</v>
      </c>
      <c r="AH789" s="36">
        <v>80531</v>
      </c>
      <c r="AI789" s="36">
        <v>1233</v>
      </c>
      <c r="AJ789" s="36">
        <v>0</v>
      </c>
      <c r="AK789" s="36">
        <v>1132095</v>
      </c>
      <c r="AL789" s="36">
        <v>0</v>
      </c>
      <c r="AM789" s="36">
        <v>0</v>
      </c>
      <c r="AN789" s="36">
        <v>0</v>
      </c>
      <c r="AO789" s="36">
        <v>0</v>
      </c>
      <c r="AP789" s="36">
        <v>0</v>
      </c>
      <c r="AQ789" s="36">
        <v>0</v>
      </c>
      <c r="AR789" s="36">
        <v>0</v>
      </c>
      <c r="AS789" s="36">
        <v>0</v>
      </c>
      <c r="AT789" s="36">
        <v>13228</v>
      </c>
      <c r="AU789" s="36">
        <v>0</v>
      </c>
      <c r="AV789" s="36">
        <v>0</v>
      </c>
      <c r="AW789" s="36">
        <v>0</v>
      </c>
      <c r="AX789" s="36">
        <v>0</v>
      </c>
      <c r="AY789" s="36">
        <v>58574</v>
      </c>
      <c r="AZ789" s="36">
        <v>429152</v>
      </c>
      <c r="BA789" s="36">
        <v>0</v>
      </c>
      <c r="BB789" s="36">
        <v>0</v>
      </c>
      <c r="BC789" s="36">
        <v>0</v>
      </c>
      <c r="BD789" s="36">
        <v>0</v>
      </c>
      <c r="BE789" s="36">
        <v>0</v>
      </c>
      <c r="BF789" s="36">
        <v>0</v>
      </c>
      <c r="BG789" s="36">
        <v>0</v>
      </c>
      <c r="BH789" s="36">
        <v>0</v>
      </c>
      <c r="BI789" s="36">
        <v>0</v>
      </c>
      <c r="BJ789" s="36">
        <v>0</v>
      </c>
      <c r="BK789" s="36">
        <v>0</v>
      </c>
      <c r="BL789" s="36">
        <v>0</v>
      </c>
      <c r="BM789" s="36">
        <v>0</v>
      </c>
      <c r="BN789" s="36">
        <v>0</v>
      </c>
      <c r="BO789" s="36">
        <v>0</v>
      </c>
      <c r="BP789" s="36">
        <v>0</v>
      </c>
      <c r="BQ789" s="36">
        <v>0</v>
      </c>
      <c r="BR789" s="36">
        <v>0</v>
      </c>
      <c r="BS789" s="36">
        <v>0</v>
      </c>
      <c r="BT789" s="36">
        <v>0</v>
      </c>
      <c r="BU789" s="36">
        <v>0</v>
      </c>
      <c r="BV789" s="36">
        <v>0</v>
      </c>
      <c r="BW789" s="36">
        <v>0</v>
      </c>
      <c r="BX789" s="36">
        <v>0</v>
      </c>
      <c r="BY789" s="36">
        <v>0</v>
      </c>
      <c r="BZ789" s="36">
        <v>0</v>
      </c>
      <c r="CA789" s="36">
        <v>0</v>
      </c>
      <c r="CB789" s="36">
        <v>0</v>
      </c>
      <c r="CC789" s="36">
        <v>0</v>
      </c>
      <c r="CD789" s="36">
        <v>1441019</v>
      </c>
      <c r="CE789" s="36">
        <v>1714813</v>
      </c>
      <c r="CF789" s="36">
        <v>0</v>
      </c>
      <c r="CG789" s="36">
        <v>273794</v>
      </c>
      <c r="CH789" s="36">
        <v>0</v>
      </c>
      <c r="CI789" s="36">
        <v>0</v>
      </c>
      <c r="CJ789" s="36">
        <v>0</v>
      </c>
      <c r="CK789" s="36">
        <v>0</v>
      </c>
      <c r="CL789" s="36">
        <v>273794</v>
      </c>
      <c r="CM789" s="36">
        <v>-1714813</v>
      </c>
      <c r="CN789" s="36">
        <v>0</v>
      </c>
      <c r="CO789" s="36">
        <v>0</v>
      </c>
      <c r="CP789" s="36">
        <v>0</v>
      </c>
      <c r="CQ789" s="36">
        <v>0</v>
      </c>
      <c r="CR789" s="36">
        <v>0</v>
      </c>
      <c r="CS789" s="36">
        <v>0</v>
      </c>
      <c r="CT789" s="36">
        <v>0</v>
      </c>
      <c r="CU789" s="36">
        <v>0</v>
      </c>
      <c r="CV789" s="36">
        <v>0</v>
      </c>
      <c r="CW789" s="36">
        <v>0</v>
      </c>
      <c r="CX789" s="36">
        <v>0</v>
      </c>
      <c r="CY789" s="36">
        <v>0</v>
      </c>
      <c r="CZ789" s="36">
        <v>0</v>
      </c>
      <c r="DA789" s="36">
        <v>0</v>
      </c>
      <c r="DB789" s="36">
        <v>0</v>
      </c>
      <c r="DC789" s="36">
        <v>0</v>
      </c>
      <c r="DD789" s="36">
        <v>0</v>
      </c>
      <c r="DE789" s="36">
        <v>-1714813</v>
      </c>
      <c r="DF789" s="36">
        <v>0</v>
      </c>
      <c r="DG789" s="36">
        <v>0</v>
      </c>
      <c r="DH789" s="36">
        <v>0</v>
      </c>
      <c r="DI789" s="36">
        <v>0</v>
      </c>
      <c r="DJ789" s="36">
        <v>0</v>
      </c>
      <c r="DK789" s="36">
        <v>0</v>
      </c>
      <c r="DL789" s="36">
        <v>0</v>
      </c>
      <c r="DM789" s="36">
        <v>0</v>
      </c>
      <c r="DN789" s="36">
        <v>0</v>
      </c>
      <c r="DO789" s="36">
        <v>0</v>
      </c>
      <c r="DP789" s="36">
        <v>0</v>
      </c>
      <c r="DQ789" s="36">
        <v>0</v>
      </c>
      <c r="DR789" s="36">
        <v>0</v>
      </c>
      <c r="DS789" s="36">
        <v>0</v>
      </c>
      <c r="DT789" s="36">
        <v>0</v>
      </c>
      <c r="DU789" s="36">
        <v>0</v>
      </c>
      <c r="DV789" s="36">
        <v>0</v>
      </c>
      <c r="DW789" s="36">
        <v>0</v>
      </c>
      <c r="DX789" s="36">
        <v>0</v>
      </c>
      <c r="DY789" s="36">
        <v>0</v>
      </c>
      <c r="DZ789" s="36">
        <v>0</v>
      </c>
      <c r="EA789" s="36">
        <v>0</v>
      </c>
      <c r="EB789" s="36">
        <v>0</v>
      </c>
      <c r="EC789" s="36">
        <v>0</v>
      </c>
      <c r="ED789" s="36">
        <v>0</v>
      </c>
      <c r="EE789" s="36">
        <v>0</v>
      </c>
      <c r="EF789" s="36">
        <v>0</v>
      </c>
      <c r="EG789" s="36">
        <v>0</v>
      </c>
      <c r="EH789" s="36">
        <v>0</v>
      </c>
      <c r="EI789" s="36">
        <v>0</v>
      </c>
      <c r="EJ789" s="36">
        <v>0</v>
      </c>
      <c r="EK789" s="36">
        <v>0</v>
      </c>
      <c r="EL789" s="36">
        <v>0</v>
      </c>
      <c r="EM789" s="36">
        <v>0</v>
      </c>
      <c r="EN789" s="36">
        <v>0</v>
      </c>
      <c r="EO789" s="36">
        <v>0</v>
      </c>
      <c r="EP789" s="36">
        <v>0</v>
      </c>
      <c r="EQ789" s="36">
        <v>0</v>
      </c>
      <c r="ER789" s="36">
        <v>0</v>
      </c>
      <c r="ES789" s="36">
        <v>0</v>
      </c>
      <c r="ET789" s="36">
        <v>0</v>
      </c>
      <c r="EU789" s="36">
        <v>0</v>
      </c>
      <c r="EV789" s="36">
        <v>0</v>
      </c>
      <c r="EW789" s="36">
        <v>0</v>
      </c>
      <c r="EX789" s="36">
        <v>0</v>
      </c>
      <c r="EY789" s="36">
        <v>0</v>
      </c>
      <c r="EZ789" s="36">
        <v>0</v>
      </c>
      <c r="FA789" s="36">
        <v>0</v>
      </c>
      <c r="FB789" s="36">
        <v>0</v>
      </c>
      <c r="FC789" s="36">
        <v>0</v>
      </c>
      <c r="FD789" s="36">
        <v>0</v>
      </c>
      <c r="FE789" s="36">
        <v>0</v>
      </c>
      <c r="FF789" s="36">
        <v>0</v>
      </c>
      <c r="FG789" s="36">
        <v>0</v>
      </c>
      <c r="FH789" s="36">
        <v>0</v>
      </c>
      <c r="FI789" s="36">
        <v>0</v>
      </c>
      <c r="FJ789" s="36">
        <v>0</v>
      </c>
      <c r="FK789" s="36">
        <v>0</v>
      </c>
      <c r="FL789" s="36">
        <v>0</v>
      </c>
      <c r="FM789" s="36">
        <v>0</v>
      </c>
      <c r="FN789" s="36">
        <v>0</v>
      </c>
      <c r="FO789" s="36">
        <v>0</v>
      </c>
      <c r="FP789" s="36">
        <v>0</v>
      </c>
      <c r="FQ789" s="36">
        <v>273794</v>
      </c>
      <c r="FR789" s="36">
        <v>0</v>
      </c>
      <c r="FS789" s="37"/>
      <c r="FT789" s="39">
        <f t="shared" si="371"/>
        <v>67673</v>
      </c>
      <c r="FU789" s="39">
        <f t="shared" si="372"/>
        <v>1036</v>
      </c>
      <c r="FV789" s="39">
        <f t="shared" si="373"/>
        <v>0</v>
      </c>
      <c r="FW789" s="39">
        <f t="shared" si="374"/>
        <v>951340</v>
      </c>
      <c r="FX789" s="39">
        <f t="shared" si="375"/>
        <v>0</v>
      </c>
      <c r="FY789" s="39">
        <f t="shared" si="376"/>
        <v>11116</v>
      </c>
      <c r="FZ789" s="39">
        <f t="shared" si="377"/>
        <v>0</v>
      </c>
      <c r="GA789" s="39">
        <f t="shared" si="378"/>
        <v>49222</v>
      </c>
      <c r="GB789" s="39">
        <f t="shared" si="379"/>
        <v>360632</v>
      </c>
      <c r="GC789" s="39">
        <f t="shared" si="380"/>
        <v>0</v>
      </c>
      <c r="GD789" s="39">
        <f t="shared" si="381"/>
        <v>0</v>
      </c>
      <c r="GE789" s="39">
        <f t="shared" si="382"/>
        <v>0</v>
      </c>
      <c r="GF789" s="39">
        <f t="shared" si="369"/>
        <v>0</v>
      </c>
      <c r="GG789" s="39"/>
      <c r="GH789" s="39">
        <f t="shared" si="383"/>
        <v>0</v>
      </c>
      <c r="GI789" s="39">
        <f t="shared" si="384"/>
        <v>0</v>
      </c>
      <c r="GJ789" s="39">
        <f t="shared" si="370"/>
        <v>1441019</v>
      </c>
      <c r="GK789" s="39"/>
      <c r="GL789" s="39">
        <f t="shared" si="385"/>
        <v>0</v>
      </c>
      <c r="GM789" s="39"/>
      <c r="GN789" s="39">
        <f t="shared" si="390"/>
        <v>0</v>
      </c>
      <c r="GO789" s="40">
        <f t="shared" si="386"/>
        <v>273794</v>
      </c>
      <c r="GP789" s="40">
        <f t="shared" si="387"/>
        <v>1714813</v>
      </c>
      <c r="GQ789" s="40">
        <f t="shared" si="388"/>
        <v>1714813</v>
      </c>
      <c r="GR789" s="39" t="str">
        <f>IFERROR(VLOOKUP(CONCATENATE(C789,R789,S789),'Clientes Afectados'!$L$4:$M$249,2,0),"NO")</f>
        <v>NO</v>
      </c>
      <c r="GS789" s="64">
        <f t="shared" si="389"/>
        <v>33</v>
      </c>
      <c r="GT789" s="39" t="e">
        <f>+IF(GS789&gt;#REF!,"SI","NO")</f>
        <v>#REF!</v>
      </c>
    </row>
    <row r="790" spans="1:202" x14ac:dyDescent="0.25">
      <c r="A790" s="35">
        <v>42461</v>
      </c>
      <c r="B790" s="36">
        <v>1594986</v>
      </c>
      <c r="C790" s="36">
        <v>2510800</v>
      </c>
      <c r="D790" s="36">
        <v>2510800</v>
      </c>
      <c r="E790" s="37" t="s">
        <v>353</v>
      </c>
      <c r="F790" s="37" t="s">
        <v>305</v>
      </c>
      <c r="G790" s="37" t="s">
        <v>341</v>
      </c>
      <c r="H790" s="85" t="s">
        <v>231</v>
      </c>
      <c r="I790" s="37" t="s">
        <v>232</v>
      </c>
      <c r="J790" s="37" t="s">
        <v>233</v>
      </c>
      <c r="K790" s="37" t="s">
        <v>234</v>
      </c>
      <c r="L790" s="37" t="s">
        <v>235</v>
      </c>
      <c r="M790" s="37" t="s">
        <v>279</v>
      </c>
      <c r="N790" s="37" t="s">
        <v>330</v>
      </c>
      <c r="O790" s="37" t="s">
        <v>330</v>
      </c>
      <c r="P790" s="37" t="s">
        <v>239</v>
      </c>
      <c r="Q790" s="37" t="s">
        <v>240</v>
      </c>
      <c r="R790" s="38">
        <v>42433</v>
      </c>
      <c r="S790" s="38">
        <v>42466</v>
      </c>
      <c r="T790" s="38">
        <v>42467</v>
      </c>
      <c r="U790" s="36">
        <v>174025048</v>
      </c>
      <c r="V790" s="36">
        <v>81174</v>
      </c>
      <c r="W790" s="36">
        <v>0</v>
      </c>
      <c r="X790" s="36">
        <v>33249</v>
      </c>
      <c r="Y790" s="36">
        <v>0</v>
      </c>
      <c r="Z790" s="36">
        <v>0</v>
      </c>
      <c r="AA790" s="36">
        <v>0</v>
      </c>
      <c r="AB790" s="36">
        <v>0</v>
      </c>
      <c r="AC790" s="36">
        <v>0</v>
      </c>
      <c r="AD790" s="36">
        <v>215</v>
      </c>
      <c r="AE790" s="36">
        <v>215</v>
      </c>
      <c r="AF790" s="36">
        <v>120</v>
      </c>
      <c r="AG790" s="36">
        <v>114</v>
      </c>
      <c r="AH790" s="36">
        <v>0</v>
      </c>
      <c r="AI790" s="36">
        <v>1233</v>
      </c>
      <c r="AJ790" s="36">
        <v>0</v>
      </c>
      <c r="AK790" s="36">
        <v>6034717</v>
      </c>
      <c r="AL790" s="36">
        <v>0</v>
      </c>
      <c r="AM790" s="36">
        <v>0</v>
      </c>
      <c r="AN790" s="36">
        <v>0</v>
      </c>
      <c r="AO790" s="36">
        <v>0</v>
      </c>
      <c r="AP790" s="36">
        <v>0</v>
      </c>
      <c r="AQ790" s="36">
        <v>0</v>
      </c>
      <c r="AR790" s="36">
        <v>0</v>
      </c>
      <c r="AS790" s="36">
        <v>0</v>
      </c>
      <c r="AT790" s="36">
        <v>70516</v>
      </c>
      <c r="AU790" s="36">
        <v>0</v>
      </c>
      <c r="AV790" s="36">
        <v>0</v>
      </c>
      <c r="AW790" s="36">
        <v>0</v>
      </c>
      <c r="AX790" s="36">
        <v>0</v>
      </c>
      <c r="AY790" s="36">
        <v>133263</v>
      </c>
      <c r="AZ790" s="36">
        <v>665721</v>
      </c>
      <c r="BA790" s="36">
        <v>0</v>
      </c>
      <c r="BB790" s="36">
        <v>0</v>
      </c>
      <c r="BC790" s="36">
        <v>0</v>
      </c>
      <c r="BD790" s="36">
        <v>0</v>
      </c>
      <c r="BE790" s="36">
        <v>0</v>
      </c>
      <c r="BF790" s="36">
        <v>0</v>
      </c>
      <c r="BG790" s="36">
        <v>0</v>
      </c>
      <c r="BH790" s="36">
        <v>0</v>
      </c>
      <c r="BI790" s="36">
        <v>0</v>
      </c>
      <c r="BJ790" s="36">
        <v>0</v>
      </c>
      <c r="BK790" s="36">
        <v>0</v>
      </c>
      <c r="BL790" s="36">
        <v>0</v>
      </c>
      <c r="BM790" s="36">
        <v>0</v>
      </c>
      <c r="BN790" s="36">
        <v>0</v>
      </c>
      <c r="BO790" s="36">
        <v>0</v>
      </c>
      <c r="BP790" s="36">
        <v>0</v>
      </c>
      <c r="BQ790" s="36">
        <v>0</v>
      </c>
      <c r="BR790" s="36">
        <v>0</v>
      </c>
      <c r="BS790" s="36">
        <v>0</v>
      </c>
      <c r="BT790" s="36">
        <v>0</v>
      </c>
      <c r="BU790" s="36">
        <v>0</v>
      </c>
      <c r="BV790" s="36">
        <v>0</v>
      </c>
      <c r="BW790" s="36">
        <v>0</v>
      </c>
      <c r="BX790" s="36">
        <v>0</v>
      </c>
      <c r="BY790" s="36">
        <v>0</v>
      </c>
      <c r="BZ790" s="36">
        <v>0</v>
      </c>
      <c r="CA790" s="36">
        <v>0</v>
      </c>
      <c r="CB790" s="36">
        <v>0</v>
      </c>
      <c r="CC790" s="36">
        <v>0</v>
      </c>
      <c r="CD790" s="36">
        <v>5802899</v>
      </c>
      <c r="CE790" s="36">
        <v>6905450</v>
      </c>
      <c r="CF790" s="36">
        <v>0</v>
      </c>
      <c r="CG790" s="36">
        <v>1102551</v>
      </c>
      <c r="CH790" s="36">
        <v>0</v>
      </c>
      <c r="CI790" s="36">
        <v>0</v>
      </c>
      <c r="CJ790" s="36">
        <v>0</v>
      </c>
      <c r="CK790" s="36">
        <v>0</v>
      </c>
      <c r="CL790" s="36">
        <v>1102551</v>
      </c>
      <c r="CM790" s="36">
        <v>-6905450</v>
      </c>
      <c r="CN790" s="36">
        <v>0</v>
      </c>
      <c r="CO790" s="36">
        <v>0</v>
      </c>
      <c r="CP790" s="36">
        <v>0</v>
      </c>
      <c r="CQ790" s="36">
        <v>0</v>
      </c>
      <c r="CR790" s="36">
        <v>0</v>
      </c>
      <c r="CS790" s="36">
        <v>0</v>
      </c>
      <c r="CT790" s="36">
        <v>0</v>
      </c>
      <c r="CU790" s="36">
        <v>0</v>
      </c>
      <c r="CV790" s="36">
        <v>0</v>
      </c>
      <c r="CW790" s="36">
        <v>0</v>
      </c>
      <c r="CX790" s="36">
        <v>0</v>
      </c>
      <c r="CY790" s="36">
        <v>0</v>
      </c>
      <c r="CZ790" s="36">
        <v>0</v>
      </c>
      <c r="DA790" s="36">
        <v>0</v>
      </c>
      <c r="DB790" s="36">
        <v>0</v>
      </c>
      <c r="DC790" s="36">
        <v>0</v>
      </c>
      <c r="DD790" s="36">
        <v>0</v>
      </c>
      <c r="DE790" s="36">
        <v>-6905450</v>
      </c>
      <c r="DF790" s="36">
        <v>0</v>
      </c>
      <c r="DG790" s="36">
        <v>0</v>
      </c>
      <c r="DH790" s="36">
        <v>0</v>
      </c>
      <c r="DI790" s="36">
        <v>0</v>
      </c>
      <c r="DJ790" s="36">
        <v>0</v>
      </c>
      <c r="DK790" s="36">
        <v>0</v>
      </c>
      <c r="DL790" s="36">
        <v>0</v>
      </c>
      <c r="DM790" s="36">
        <v>0</v>
      </c>
      <c r="DN790" s="36">
        <v>0</v>
      </c>
      <c r="DO790" s="36">
        <v>0</v>
      </c>
      <c r="DP790" s="36">
        <v>0</v>
      </c>
      <c r="DQ790" s="36">
        <v>0</v>
      </c>
      <c r="DR790" s="36">
        <v>0</v>
      </c>
      <c r="DS790" s="36">
        <v>0</v>
      </c>
      <c r="DT790" s="36">
        <v>0</v>
      </c>
      <c r="DU790" s="36">
        <v>0</v>
      </c>
      <c r="DV790" s="36">
        <v>0</v>
      </c>
      <c r="DW790" s="36">
        <v>0</v>
      </c>
      <c r="DX790" s="36">
        <v>0</v>
      </c>
      <c r="DY790" s="36">
        <v>0</v>
      </c>
      <c r="DZ790" s="36">
        <v>0</v>
      </c>
      <c r="EA790" s="36">
        <v>0</v>
      </c>
      <c r="EB790" s="36">
        <v>0</v>
      </c>
      <c r="EC790" s="36">
        <v>0</v>
      </c>
      <c r="ED790" s="36">
        <v>0</v>
      </c>
      <c r="EE790" s="36">
        <v>0</v>
      </c>
      <c r="EF790" s="36">
        <v>0</v>
      </c>
      <c r="EG790" s="36">
        <v>0</v>
      </c>
      <c r="EH790" s="36">
        <v>0</v>
      </c>
      <c r="EI790" s="36">
        <v>0</v>
      </c>
      <c r="EJ790" s="36">
        <v>0</v>
      </c>
      <c r="EK790" s="36">
        <v>0</v>
      </c>
      <c r="EL790" s="36">
        <v>0</v>
      </c>
      <c r="EM790" s="36">
        <v>0</v>
      </c>
      <c r="EN790" s="36">
        <v>0</v>
      </c>
      <c r="EO790" s="36">
        <v>0</v>
      </c>
      <c r="EP790" s="36">
        <v>0</v>
      </c>
      <c r="EQ790" s="36">
        <v>0</v>
      </c>
      <c r="ER790" s="36">
        <v>0</v>
      </c>
      <c r="ES790" s="36">
        <v>0</v>
      </c>
      <c r="ET790" s="36">
        <v>0</v>
      </c>
      <c r="EU790" s="36">
        <v>0</v>
      </c>
      <c r="EV790" s="36">
        <v>0</v>
      </c>
      <c r="EW790" s="36">
        <v>0</v>
      </c>
      <c r="EX790" s="36">
        <v>0</v>
      </c>
      <c r="EY790" s="36">
        <v>0</v>
      </c>
      <c r="EZ790" s="36">
        <v>0</v>
      </c>
      <c r="FA790" s="36">
        <v>0</v>
      </c>
      <c r="FB790" s="36">
        <v>0</v>
      </c>
      <c r="FC790" s="36">
        <v>0</v>
      </c>
      <c r="FD790" s="36">
        <v>0</v>
      </c>
      <c r="FE790" s="36">
        <v>0</v>
      </c>
      <c r="FF790" s="36">
        <v>0</v>
      </c>
      <c r="FG790" s="36">
        <v>0</v>
      </c>
      <c r="FH790" s="36">
        <v>0</v>
      </c>
      <c r="FI790" s="36">
        <v>0</v>
      </c>
      <c r="FJ790" s="36">
        <v>0</v>
      </c>
      <c r="FK790" s="36">
        <v>0</v>
      </c>
      <c r="FL790" s="36">
        <v>0</v>
      </c>
      <c r="FM790" s="36">
        <v>0</v>
      </c>
      <c r="FN790" s="36">
        <v>0</v>
      </c>
      <c r="FO790" s="36">
        <v>0</v>
      </c>
      <c r="FP790" s="36">
        <v>0</v>
      </c>
      <c r="FQ790" s="36">
        <v>1102551</v>
      </c>
      <c r="FR790" s="36">
        <v>0</v>
      </c>
      <c r="FS790" s="37"/>
      <c r="FT790" s="39">
        <f t="shared" si="371"/>
        <v>0</v>
      </c>
      <c r="FU790" s="39">
        <f t="shared" si="372"/>
        <v>1036</v>
      </c>
      <c r="FV790" s="39">
        <f t="shared" si="373"/>
        <v>0</v>
      </c>
      <c r="FW790" s="39">
        <f t="shared" si="374"/>
        <v>5071191</v>
      </c>
      <c r="FX790" s="39">
        <f t="shared" si="375"/>
        <v>0</v>
      </c>
      <c r="FY790" s="39">
        <f t="shared" si="376"/>
        <v>59257</v>
      </c>
      <c r="FZ790" s="39">
        <f t="shared" si="377"/>
        <v>0</v>
      </c>
      <c r="GA790" s="39">
        <f t="shared" si="378"/>
        <v>111986</v>
      </c>
      <c r="GB790" s="39">
        <f t="shared" si="379"/>
        <v>559429</v>
      </c>
      <c r="GC790" s="39">
        <f t="shared" si="380"/>
        <v>0</v>
      </c>
      <c r="GD790" s="39">
        <f t="shared" si="381"/>
        <v>0</v>
      </c>
      <c r="GE790" s="39">
        <f t="shared" si="382"/>
        <v>0</v>
      </c>
      <c r="GF790" s="39">
        <f t="shared" si="369"/>
        <v>0</v>
      </c>
      <c r="GG790" s="39"/>
      <c r="GH790" s="39">
        <f t="shared" si="383"/>
        <v>0</v>
      </c>
      <c r="GI790" s="39">
        <f t="shared" si="384"/>
        <v>0</v>
      </c>
      <c r="GJ790" s="39">
        <f t="shared" si="370"/>
        <v>5802899</v>
      </c>
      <c r="GK790" s="39"/>
      <c r="GL790" s="39">
        <f t="shared" si="385"/>
        <v>0</v>
      </c>
      <c r="GM790" s="39"/>
      <c r="GN790" s="39">
        <f t="shared" si="390"/>
        <v>0</v>
      </c>
      <c r="GO790" s="40">
        <f t="shared" si="386"/>
        <v>1102551</v>
      </c>
      <c r="GP790" s="40">
        <f t="shared" si="387"/>
        <v>6905450</v>
      </c>
      <c r="GQ790" s="40">
        <f t="shared" si="388"/>
        <v>6905450</v>
      </c>
      <c r="GR790" s="39" t="str">
        <f>IFERROR(VLOOKUP(CONCATENATE(C790,R790,S790),'Clientes Afectados'!$L$4:$M$249,2,0),"NO")</f>
        <v>NO</v>
      </c>
      <c r="GS790" s="64">
        <f t="shared" si="389"/>
        <v>33</v>
      </c>
      <c r="GT790" s="39" t="e">
        <f>+IF(GS790&gt;#REF!,"SI","NO")</f>
        <v>#REF!</v>
      </c>
    </row>
    <row r="791" spans="1:202" x14ac:dyDescent="0.25">
      <c r="A791" s="35">
        <v>42461</v>
      </c>
      <c r="B791" s="36">
        <v>1594986</v>
      </c>
      <c r="C791" s="36">
        <v>2797207</v>
      </c>
      <c r="D791" s="36">
        <v>2797207</v>
      </c>
      <c r="E791" s="37" t="s">
        <v>282</v>
      </c>
      <c r="F791" s="37" t="s">
        <v>305</v>
      </c>
      <c r="G791" s="37" t="s">
        <v>284</v>
      </c>
      <c r="H791" s="85" t="s">
        <v>285</v>
      </c>
      <c r="I791" s="37" t="s">
        <v>286</v>
      </c>
      <c r="J791" s="37" t="s">
        <v>233</v>
      </c>
      <c r="K791" s="37" t="s">
        <v>234</v>
      </c>
      <c r="L791" s="37" t="s">
        <v>235</v>
      </c>
      <c r="M791" s="37" t="s">
        <v>245</v>
      </c>
      <c r="N791" s="37" t="s">
        <v>246</v>
      </c>
      <c r="O791" s="37" t="s">
        <v>246</v>
      </c>
      <c r="P791" s="37" t="s">
        <v>281</v>
      </c>
      <c r="Q791" s="37" t="s">
        <v>240</v>
      </c>
      <c r="R791" s="38">
        <v>42313</v>
      </c>
      <c r="S791" s="38">
        <v>42466</v>
      </c>
      <c r="T791" s="38">
        <v>42467</v>
      </c>
      <c r="U791" s="36">
        <v>174025048</v>
      </c>
      <c r="V791" s="36">
        <v>0</v>
      </c>
      <c r="W791" s="36">
        <v>0</v>
      </c>
      <c r="X791" s="36">
        <v>0</v>
      </c>
      <c r="Y791" s="36">
        <v>0</v>
      </c>
      <c r="Z791" s="36">
        <v>0</v>
      </c>
      <c r="AA791" s="36">
        <v>0</v>
      </c>
      <c r="AB791" s="36">
        <v>0</v>
      </c>
      <c r="AC791" s="36">
        <v>22813</v>
      </c>
      <c r="AD791" s="36">
        <v>0</v>
      </c>
      <c r="AE791" s="36">
        <v>0</v>
      </c>
      <c r="AF791" s="36">
        <v>0</v>
      </c>
      <c r="AG791" s="36">
        <v>0</v>
      </c>
      <c r="AH791" s="36">
        <v>0</v>
      </c>
      <c r="AI791" s="36">
        <v>1233</v>
      </c>
      <c r="AJ791" s="36">
        <v>0</v>
      </c>
      <c r="AK791" s="36">
        <v>1767625</v>
      </c>
      <c r="AL791" s="36">
        <v>0</v>
      </c>
      <c r="AM791" s="36">
        <v>0</v>
      </c>
      <c r="AN791" s="36">
        <v>0</v>
      </c>
      <c r="AO791" s="36">
        <v>0</v>
      </c>
      <c r="AP791" s="36">
        <v>0</v>
      </c>
      <c r="AQ791" s="36">
        <v>0</v>
      </c>
      <c r="AR791" s="36">
        <v>0</v>
      </c>
      <c r="AS791" s="36">
        <v>0</v>
      </c>
      <c r="AT791" s="36">
        <v>0</v>
      </c>
      <c r="AU791" s="36">
        <v>0</v>
      </c>
      <c r="AV791" s="36">
        <v>0</v>
      </c>
      <c r="AW791" s="36">
        <v>0</v>
      </c>
      <c r="AX791" s="36">
        <v>0</v>
      </c>
      <c r="AY791" s="36">
        <v>83797</v>
      </c>
      <c r="AZ791" s="36">
        <v>0</v>
      </c>
      <c r="BA791" s="36">
        <v>0</v>
      </c>
      <c r="BB791" s="36">
        <v>0</v>
      </c>
      <c r="BC791" s="36">
        <v>0</v>
      </c>
      <c r="BD791" s="36">
        <v>0</v>
      </c>
      <c r="BE791" s="36">
        <v>0</v>
      </c>
      <c r="BF791" s="36">
        <v>0</v>
      </c>
      <c r="BG791" s="36">
        <v>0</v>
      </c>
      <c r="BH791" s="36">
        <v>0</v>
      </c>
      <c r="BI791" s="36">
        <v>0</v>
      </c>
      <c r="BJ791" s="36">
        <v>0</v>
      </c>
      <c r="BK791" s="36">
        <v>0</v>
      </c>
      <c r="BL791" s="36">
        <v>0</v>
      </c>
      <c r="BM791" s="36">
        <v>0</v>
      </c>
      <c r="BN791" s="36">
        <v>0</v>
      </c>
      <c r="BO791" s="36">
        <v>0</v>
      </c>
      <c r="BP791" s="36">
        <v>0</v>
      </c>
      <c r="BQ791" s="36">
        <v>0</v>
      </c>
      <c r="BR791" s="36">
        <v>0</v>
      </c>
      <c r="BS791" s="36">
        <v>0</v>
      </c>
      <c r="BT791" s="36">
        <v>0</v>
      </c>
      <c r="BU791" s="36">
        <v>0</v>
      </c>
      <c r="BV791" s="36">
        <v>0</v>
      </c>
      <c r="BW791" s="36">
        <v>0</v>
      </c>
      <c r="BX791" s="36">
        <v>0</v>
      </c>
      <c r="BY791" s="36">
        <v>0</v>
      </c>
      <c r="BZ791" s="36">
        <v>0</v>
      </c>
      <c r="CA791" s="36">
        <v>0</v>
      </c>
      <c r="CB791" s="36">
        <v>0</v>
      </c>
      <c r="CC791" s="36">
        <v>0</v>
      </c>
      <c r="CD791" s="36">
        <v>1556853</v>
      </c>
      <c r="CE791" s="36">
        <v>1852655</v>
      </c>
      <c r="CF791" s="36">
        <v>0</v>
      </c>
      <c r="CG791" s="36">
        <v>295802</v>
      </c>
      <c r="CH791" s="36">
        <v>0</v>
      </c>
      <c r="CI791" s="36">
        <v>0</v>
      </c>
      <c r="CJ791" s="36">
        <v>0</v>
      </c>
      <c r="CK791" s="36">
        <v>0</v>
      </c>
      <c r="CL791" s="36">
        <v>295802</v>
      </c>
      <c r="CM791" s="36">
        <v>-1852655</v>
      </c>
      <c r="CN791" s="36">
        <v>0</v>
      </c>
      <c r="CO791" s="36">
        <v>0</v>
      </c>
      <c r="CP791" s="36">
        <v>0</v>
      </c>
      <c r="CQ791" s="36">
        <v>0</v>
      </c>
      <c r="CR791" s="36">
        <v>0</v>
      </c>
      <c r="CS791" s="36">
        <v>0</v>
      </c>
      <c r="CT791" s="36">
        <v>0</v>
      </c>
      <c r="CU791" s="36">
        <v>0</v>
      </c>
      <c r="CV791" s="36">
        <v>0</v>
      </c>
      <c r="CW791" s="36">
        <v>0</v>
      </c>
      <c r="CX791" s="36">
        <v>0</v>
      </c>
      <c r="CY791" s="36">
        <v>0</v>
      </c>
      <c r="CZ791" s="36">
        <v>0</v>
      </c>
      <c r="DA791" s="36">
        <v>0</v>
      </c>
      <c r="DB791" s="36">
        <v>0</v>
      </c>
      <c r="DC791" s="36">
        <v>0</v>
      </c>
      <c r="DD791" s="36">
        <v>0</v>
      </c>
      <c r="DE791" s="36">
        <v>-1852655</v>
      </c>
      <c r="DF791" s="36">
        <v>0</v>
      </c>
      <c r="DG791" s="36">
        <v>0</v>
      </c>
      <c r="DH791" s="36">
        <v>0</v>
      </c>
      <c r="DI791" s="36">
        <v>0</v>
      </c>
      <c r="DJ791" s="36">
        <v>0</v>
      </c>
      <c r="DK791" s="36">
        <v>0</v>
      </c>
      <c r="DL791" s="36">
        <v>0</v>
      </c>
      <c r="DM791" s="36">
        <v>0</v>
      </c>
      <c r="DN791" s="36">
        <v>0</v>
      </c>
      <c r="DO791" s="36">
        <v>0</v>
      </c>
      <c r="DP791" s="36">
        <v>0</v>
      </c>
      <c r="DQ791" s="36">
        <v>0</v>
      </c>
      <c r="DR791" s="36">
        <v>0</v>
      </c>
      <c r="DS791" s="36">
        <v>0</v>
      </c>
      <c r="DT791" s="36">
        <v>0</v>
      </c>
      <c r="DU791" s="36">
        <v>0</v>
      </c>
      <c r="DV791" s="36">
        <v>0</v>
      </c>
      <c r="DW791" s="36">
        <v>0</v>
      </c>
      <c r="DX791" s="36">
        <v>0</v>
      </c>
      <c r="DY791" s="36">
        <v>0</v>
      </c>
      <c r="DZ791" s="36">
        <v>0</v>
      </c>
      <c r="EA791" s="36">
        <v>0</v>
      </c>
      <c r="EB791" s="36">
        <v>0</v>
      </c>
      <c r="EC791" s="36">
        <v>0</v>
      </c>
      <c r="ED791" s="36">
        <v>0</v>
      </c>
      <c r="EE791" s="36">
        <v>0</v>
      </c>
      <c r="EF791" s="36">
        <v>0</v>
      </c>
      <c r="EG791" s="36">
        <v>0</v>
      </c>
      <c r="EH791" s="36">
        <v>0</v>
      </c>
      <c r="EI791" s="36">
        <v>0</v>
      </c>
      <c r="EJ791" s="36">
        <v>0</v>
      </c>
      <c r="EK791" s="36">
        <v>0</v>
      </c>
      <c r="EL791" s="36">
        <v>0</v>
      </c>
      <c r="EM791" s="36">
        <v>0</v>
      </c>
      <c r="EN791" s="36">
        <v>0</v>
      </c>
      <c r="EO791" s="36">
        <v>0</v>
      </c>
      <c r="EP791" s="36">
        <v>0</v>
      </c>
      <c r="EQ791" s="36">
        <v>0</v>
      </c>
      <c r="ER791" s="36">
        <v>0</v>
      </c>
      <c r="ES791" s="36">
        <v>0</v>
      </c>
      <c r="ET791" s="36">
        <v>0</v>
      </c>
      <c r="EU791" s="36">
        <v>0</v>
      </c>
      <c r="EV791" s="36">
        <v>0</v>
      </c>
      <c r="EW791" s="36">
        <v>0</v>
      </c>
      <c r="EX791" s="36">
        <v>0</v>
      </c>
      <c r="EY791" s="36">
        <v>0</v>
      </c>
      <c r="EZ791" s="36">
        <v>0</v>
      </c>
      <c r="FA791" s="36">
        <v>0</v>
      </c>
      <c r="FB791" s="36">
        <v>0</v>
      </c>
      <c r="FC791" s="36">
        <v>0</v>
      </c>
      <c r="FD791" s="36">
        <v>0</v>
      </c>
      <c r="FE791" s="36">
        <v>0</v>
      </c>
      <c r="FF791" s="36">
        <v>0</v>
      </c>
      <c r="FG791" s="36">
        <v>0</v>
      </c>
      <c r="FH791" s="36">
        <v>0</v>
      </c>
      <c r="FI791" s="36">
        <v>0</v>
      </c>
      <c r="FJ791" s="36">
        <v>0</v>
      </c>
      <c r="FK791" s="36">
        <v>0</v>
      </c>
      <c r="FL791" s="36">
        <v>0</v>
      </c>
      <c r="FM791" s="36">
        <v>0</v>
      </c>
      <c r="FN791" s="36">
        <v>0</v>
      </c>
      <c r="FO791" s="36">
        <v>0</v>
      </c>
      <c r="FP791" s="36">
        <v>0</v>
      </c>
      <c r="FQ791" s="36">
        <v>295802</v>
      </c>
      <c r="FR791" s="36">
        <v>0</v>
      </c>
      <c r="FS791" s="37"/>
      <c r="FT791" s="39">
        <f t="shared" si="371"/>
        <v>0</v>
      </c>
      <c r="FU791" s="39">
        <f t="shared" si="372"/>
        <v>1036</v>
      </c>
      <c r="FV791" s="39">
        <f t="shared" si="373"/>
        <v>0</v>
      </c>
      <c r="FW791" s="39">
        <f t="shared" si="374"/>
        <v>1485399</v>
      </c>
      <c r="FX791" s="39">
        <f t="shared" si="375"/>
        <v>0</v>
      </c>
      <c r="FY791" s="39">
        <f t="shared" si="376"/>
        <v>0</v>
      </c>
      <c r="FZ791" s="39">
        <f t="shared" si="377"/>
        <v>0</v>
      </c>
      <c r="GA791" s="39">
        <f t="shared" si="378"/>
        <v>70418</v>
      </c>
      <c r="GB791" s="39">
        <f t="shared" si="379"/>
        <v>0</v>
      </c>
      <c r="GC791" s="39">
        <f t="shared" si="380"/>
        <v>0</v>
      </c>
      <c r="GD791" s="39">
        <f t="shared" si="381"/>
        <v>0</v>
      </c>
      <c r="GE791" s="39">
        <f t="shared" si="382"/>
        <v>0</v>
      </c>
      <c r="GF791" s="39">
        <f t="shared" si="369"/>
        <v>0</v>
      </c>
      <c r="GG791" s="39"/>
      <c r="GH791" s="39">
        <f t="shared" si="383"/>
        <v>0</v>
      </c>
      <c r="GI791" s="39">
        <f t="shared" si="384"/>
        <v>0</v>
      </c>
      <c r="GJ791" s="39">
        <f t="shared" si="370"/>
        <v>1556853</v>
      </c>
      <c r="GK791" s="39"/>
      <c r="GL791" s="39">
        <f t="shared" si="385"/>
        <v>0</v>
      </c>
      <c r="GM791" s="39"/>
      <c r="GN791" s="39">
        <f t="shared" si="390"/>
        <v>0</v>
      </c>
      <c r="GO791" s="40">
        <f t="shared" si="386"/>
        <v>295802</v>
      </c>
      <c r="GP791" s="40">
        <f t="shared" si="387"/>
        <v>1852655</v>
      </c>
      <c r="GQ791" s="40">
        <f t="shared" si="388"/>
        <v>1852655</v>
      </c>
      <c r="GR791" s="39" t="str">
        <f>IFERROR(VLOOKUP(CONCATENATE(C791,R791,S791),'Clientes Afectados'!$L$4:$M$249,2,0),"NO")</f>
        <v>NO</v>
      </c>
      <c r="GS791" s="64">
        <f t="shared" si="389"/>
        <v>153</v>
      </c>
      <c r="GT791" s="39" t="e">
        <f>+IF(GS791&gt;#REF!,"SI","NO")</f>
        <v>#REF!</v>
      </c>
    </row>
    <row r="792" spans="1:202" x14ac:dyDescent="0.25">
      <c r="A792" s="35">
        <v>42430</v>
      </c>
      <c r="B792" s="36">
        <v>1594986</v>
      </c>
      <c r="C792" s="36">
        <v>532954</v>
      </c>
      <c r="D792" s="36">
        <v>532954</v>
      </c>
      <c r="E792" s="37" t="s">
        <v>342</v>
      </c>
      <c r="F792" s="37" t="s">
        <v>229</v>
      </c>
      <c r="G792" s="37" t="s">
        <v>309</v>
      </c>
      <c r="H792" s="85" t="s">
        <v>231</v>
      </c>
      <c r="I792" s="37" t="s">
        <v>310</v>
      </c>
      <c r="J792" s="37" t="s">
        <v>233</v>
      </c>
      <c r="K792" s="37" t="s">
        <v>234</v>
      </c>
      <c r="L792" s="37" t="s">
        <v>235</v>
      </c>
      <c r="M792" s="37" t="s">
        <v>311</v>
      </c>
      <c r="N792" s="37" t="s">
        <v>236</v>
      </c>
      <c r="O792" s="37" t="s">
        <v>236</v>
      </c>
      <c r="P792" s="37" t="s">
        <v>239</v>
      </c>
      <c r="Q792" s="37" t="s">
        <v>240</v>
      </c>
      <c r="R792" s="38">
        <v>42342</v>
      </c>
      <c r="S792" s="38">
        <v>42433</v>
      </c>
      <c r="T792" s="38">
        <v>42436</v>
      </c>
      <c r="U792" s="36">
        <v>172426944</v>
      </c>
      <c r="V792" s="36">
        <v>164670</v>
      </c>
      <c r="W792" s="36">
        <v>0</v>
      </c>
      <c r="X792" s="36">
        <v>38015</v>
      </c>
      <c r="Y792" s="36">
        <v>0</v>
      </c>
      <c r="Z792" s="36">
        <v>0</v>
      </c>
      <c r="AA792" s="36">
        <v>0</v>
      </c>
      <c r="AB792" s="36">
        <v>0</v>
      </c>
      <c r="AC792" s="36">
        <v>0</v>
      </c>
      <c r="AD792" s="36">
        <v>203</v>
      </c>
      <c r="AE792" s="36">
        <v>261</v>
      </c>
      <c r="AF792" s="36">
        <v>195</v>
      </c>
      <c r="AG792" s="36">
        <v>700</v>
      </c>
      <c r="AH792" s="36">
        <v>117311</v>
      </c>
      <c r="AI792" s="36">
        <v>1270</v>
      </c>
      <c r="AJ792" s="36">
        <v>0</v>
      </c>
      <c r="AK792" s="36">
        <v>11892566</v>
      </c>
      <c r="AL792" s="36">
        <v>0</v>
      </c>
      <c r="AM792" s="36">
        <v>0</v>
      </c>
      <c r="AN792" s="36">
        <v>0</v>
      </c>
      <c r="AO792" s="36">
        <v>0</v>
      </c>
      <c r="AP792" s="36">
        <v>0</v>
      </c>
      <c r="AQ792" s="36">
        <v>0</v>
      </c>
      <c r="AR792" s="36">
        <v>0</v>
      </c>
      <c r="AS792" s="36">
        <v>0</v>
      </c>
      <c r="AT792" s="36">
        <v>143049</v>
      </c>
      <c r="AU792" s="36">
        <v>0</v>
      </c>
      <c r="AV792" s="36">
        <v>0</v>
      </c>
      <c r="AW792" s="36">
        <v>0</v>
      </c>
      <c r="AX792" s="36">
        <v>0</v>
      </c>
      <c r="AY792" s="36">
        <v>498445</v>
      </c>
      <c r="AZ792" s="36">
        <v>4044208</v>
      </c>
      <c r="BA792" s="36">
        <v>0</v>
      </c>
      <c r="BB792" s="36">
        <v>0</v>
      </c>
      <c r="BC792" s="36">
        <v>0</v>
      </c>
      <c r="BD792" s="36">
        <v>0</v>
      </c>
      <c r="BE792" s="36">
        <v>0</v>
      </c>
      <c r="BF792" s="36">
        <v>0</v>
      </c>
      <c r="BG792" s="36">
        <v>0</v>
      </c>
      <c r="BH792" s="36">
        <v>0</v>
      </c>
      <c r="BI792" s="36">
        <v>0</v>
      </c>
      <c r="BJ792" s="36">
        <v>0</v>
      </c>
      <c r="BK792" s="36">
        <v>0</v>
      </c>
      <c r="BL792" s="36">
        <v>0</v>
      </c>
      <c r="BM792" s="36">
        <v>0</v>
      </c>
      <c r="BN792" s="36">
        <v>0</v>
      </c>
      <c r="BO792" s="36">
        <v>0</v>
      </c>
      <c r="BP792" s="36">
        <v>-5504096</v>
      </c>
      <c r="BQ792" s="36">
        <v>0</v>
      </c>
      <c r="BR792" s="36">
        <v>0</v>
      </c>
      <c r="BS792" s="36">
        <v>0</v>
      </c>
      <c r="BT792" s="36">
        <v>0</v>
      </c>
      <c r="BU792" s="36">
        <v>0</v>
      </c>
      <c r="BV792" s="36">
        <v>0</v>
      </c>
      <c r="BW792" s="36">
        <v>0</v>
      </c>
      <c r="BX792" s="36">
        <v>0</v>
      </c>
      <c r="BY792" s="36">
        <v>0</v>
      </c>
      <c r="BZ792" s="36">
        <v>0</v>
      </c>
      <c r="CA792" s="36">
        <v>0</v>
      </c>
      <c r="CB792" s="36">
        <v>0</v>
      </c>
      <c r="CC792" s="36">
        <v>0</v>
      </c>
      <c r="CD792" s="36">
        <v>9405674</v>
      </c>
      <c r="CE792" s="36">
        <v>11192752</v>
      </c>
      <c r="CF792" s="36">
        <v>0</v>
      </c>
      <c r="CG792" s="36">
        <v>1787078</v>
      </c>
      <c r="CH792" s="36">
        <v>0</v>
      </c>
      <c r="CI792" s="36">
        <v>0</v>
      </c>
      <c r="CJ792" s="36">
        <v>0</v>
      </c>
      <c r="CK792" s="36">
        <v>0</v>
      </c>
      <c r="CL792" s="36">
        <v>1787078</v>
      </c>
      <c r="CM792" s="36">
        <v>-11192752</v>
      </c>
      <c r="CN792" s="36">
        <v>0</v>
      </c>
      <c r="CO792" s="36">
        <v>0</v>
      </c>
      <c r="CP792" s="36">
        <v>0</v>
      </c>
      <c r="CQ792" s="36">
        <v>0</v>
      </c>
      <c r="CR792" s="36">
        <v>0</v>
      </c>
      <c r="CS792" s="36">
        <v>0</v>
      </c>
      <c r="CT792" s="36">
        <v>0</v>
      </c>
      <c r="CU792" s="36">
        <v>0</v>
      </c>
      <c r="CV792" s="36">
        <v>0</v>
      </c>
      <c r="CW792" s="36">
        <v>0</v>
      </c>
      <c r="CX792" s="36">
        <v>0</v>
      </c>
      <c r="CY792" s="36">
        <v>0</v>
      </c>
      <c r="CZ792" s="36">
        <v>0</v>
      </c>
      <c r="DA792" s="36">
        <v>0</v>
      </c>
      <c r="DB792" s="36">
        <v>0</v>
      </c>
      <c r="DC792" s="36">
        <v>0</v>
      </c>
      <c r="DD792" s="36">
        <v>1</v>
      </c>
      <c r="DE792" s="36">
        <v>-11192751</v>
      </c>
      <c r="DF792" s="36">
        <v>0</v>
      </c>
      <c r="DG792" s="36">
        <v>0</v>
      </c>
      <c r="DH792" s="36">
        <v>0</v>
      </c>
      <c r="DI792" s="36">
        <v>0</v>
      </c>
      <c r="DJ792" s="36">
        <v>0</v>
      </c>
      <c r="DK792" s="36">
        <v>-1</v>
      </c>
      <c r="DL792" s="36">
        <v>0</v>
      </c>
      <c r="DM792" s="36">
        <v>0</v>
      </c>
      <c r="DN792" s="36">
        <v>0</v>
      </c>
      <c r="DO792" s="36">
        <v>0</v>
      </c>
      <c r="DP792" s="36">
        <v>0</v>
      </c>
      <c r="DQ792" s="36">
        <v>0</v>
      </c>
      <c r="DR792" s="36">
        <v>0</v>
      </c>
      <c r="DS792" s="36">
        <v>0</v>
      </c>
      <c r="DT792" s="36">
        <v>0</v>
      </c>
      <c r="DU792" s="36">
        <v>0</v>
      </c>
      <c r="DV792" s="36">
        <v>0</v>
      </c>
      <c r="DW792" s="36">
        <v>0</v>
      </c>
      <c r="DX792" s="36">
        <v>0</v>
      </c>
      <c r="DY792" s="36">
        <v>0</v>
      </c>
      <c r="DZ792" s="36">
        <v>0</v>
      </c>
      <c r="EA792" s="36">
        <v>0</v>
      </c>
      <c r="EB792" s="36">
        <v>-1</v>
      </c>
      <c r="EC792" s="36">
        <v>0</v>
      </c>
      <c r="ED792" s="36">
        <v>0</v>
      </c>
      <c r="EE792" s="36">
        <v>0</v>
      </c>
      <c r="EF792" s="36">
        <v>0</v>
      </c>
      <c r="EG792" s="36">
        <v>0</v>
      </c>
      <c r="EH792" s="36">
        <v>0</v>
      </c>
      <c r="EI792" s="36">
        <v>0</v>
      </c>
      <c r="EJ792" s="36">
        <v>0</v>
      </c>
      <c r="EK792" s="36">
        <v>0</v>
      </c>
      <c r="EL792" s="36">
        <v>0</v>
      </c>
      <c r="EM792" s="36">
        <v>0</v>
      </c>
      <c r="EN792" s="36">
        <v>0</v>
      </c>
      <c r="EO792" s="36">
        <v>0</v>
      </c>
      <c r="EP792" s="36">
        <v>0</v>
      </c>
      <c r="EQ792" s="36">
        <v>0</v>
      </c>
      <c r="ER792" s="36">
        <v>0</v>
      </c>
      <c r="ES792" s="36">
        <v>0</v>
      </c>
      <c r="ET792" s="36">
        <v>0</v>
      </c>
      <c r="EU792" s="36">
        <v>0</v>
      </c>
      <c r="EV792" s="36">
        <v>0</v>
      </c>
      <c r="EW792" s="36">
        <v>0</v>
      </c>
      <c r="EX792" s="36">
        <v>0</v>
      </c>
      <c r="EY792" s="36">
        <v>0</v>
      </c>
      <c r="EZ792" s="36">
        <v>0</v>
      </c>
      <c r="FA792" s="36">
        <v>0</v>
      </c>
      <c r="FB792" s="36">
        <v>0</v>
      </c>
      <c r="FC792" s="36">
        <v>0</v>
      </c>
      <c r="FD792" s="36">
        <v>0</v>
      </c>
      <c r="FE792" s="36">
        <v>0</v>
      </c>
      <c r="FF792" s="36">
        <v>0</v>
      </c>
      <c r="FG792" s="36">
        <v>0</v>
      </c>
      <c r="FH792" s="36">
        <v>0</v>
      </c>
      <c r="FI792" s="36">
        <v>0</v>
      </c>
      <c r="FJ792" s="36">
        <v>0</v>
      </c>
      <c r="FK792" s="36">
        <v>0</v>
      </c>
      <c r="FL792" s="36">
        <v>0</v>
      </c>
      <c r="FM792" s="36">
        <v>0</v>
      </c>
      <c r="FN792" s="36">
        <v>0</v>
      </c>
      <c r="FO792" s="36">
        <v>0</v>
      </c>
      <c r="FP792" s="36">
        <v>0</v>
      </c>
      <c r="FQ792" s="36">
        <v>1787078</v>
      </c>
      <c r="FR792" s="36">
        <v>0</v>
      </c>
      <c r="FS792" s="37"/>
      <c r="FT792" s="39">
        <f t="shared" si="371"/>
        <v>98581</v>
      </c>
      <c r="FU792" s="39">
        <f t="shared" si="372"/>
        <v>1067</v>
      </c>
      <c r="FV792" s="39">
        <f t="shared" si="373"/>
        <v>0</v>
      </c>
      <c r="FW792" s="39">
        <f t="shared" si="374"/>
        <v>9993753</v>
      </c>
      <c r="FX792" s="39">
        <f t="shared" si="375"/>
        <v>0</v>
      </c>
      <c r="FY792" s="39">
        <f t="shared" si="376"/>
        <v>120209</v>
      </c>
      <c r="FZ792" s="39">
        <f t="shared" si="377"/>
        <v>0</v>
      </c>
      <c r="GA792" s="39">
        <f t="shared" si="378"/>
        <v>418861</v>
      </c>
      <c r="GB792" s="39">
        <f t="shared" si="379"/>
        <v>3398494</v>
      </c>
      <c r="GC792" s="39">
        <f t="shared" si="380"/>
        <v>0</v>
      </c>
      <c r="GD792" s="39">
        <f t="shared" si="381"/>
        <v>0</v>
      </c>
      <c r="GE792" s="39">
        <f t="shared" si="382"/>
        <v>0</v>
      </c>
      <c r="GF792" s="39">
        <f t="shared" si="369"/>
        <v>-4625290.7563025216</v>
      </c>
      <c r="GG792" s="39"/>
      <c r="GH792" s="39">
        <f t="shared" si="383"/>
        <v>0</v>
      </c>
      <c r="GI792" s="39">
        <f t="shared" si="384"/>
        <v>0</v>
      </c>
      <c r="GJ792" s="39">
        <f t="shared" si="370"/>
        <v>9405674.2436974794</v>
      </c>
      <c r="GK792" s="39"/>
      <c r="GL792" s="39"/>
      <c r="GM792" s="39"/>
      <c r="GN792" s="39">
        <f t="shared" si="390"/>
        <v>-1</v>
      </c>
      <c r="GO792" s="40">
        <f t="shared" si="386"/>
        <v>1787078</v>
      </c>
      <c r="GP792" s="40">
        <f t="shared" si="387"/>
        <v>11192752.243697479</v>
      </c>
      <c r="GQ792" s="40">
        <f t="shared" si="388"/>
        <v>11192751.243697479</v>
      </c>
      <c r="GR792" s="39" t="str">
        <f>IFERROR(VLOOKUP(CONCATENATE(C792,R792,S792),'Clientes Afectados'!$L$4:$M$249,2,0),"NO")</f>
        <v>NO</v>
      </c>
      <c r="GS792" s="64">
        <f t="shared" si="389"/>
        <v>91</v>
      </c>
      <c r="GT792" s="39" t="e">
        <f>+IF(GS792&gt;#REF!,"SI","NO")</f>
        <v>#REF!</v>
      </c>
    </row>
    <row r="793" spans="1:202" x14ac:dyDescent="0.25">
      <c r="A793" s="35">
        <v>42430</v>
      </c>
      <c r="B793" s="36">
        <v>1594986</v>
      </c>
      <c r="C793" s="36">
        <v>532986</v>
      </c>
      <c r="D793" s="36">
        <v>532986</v>
      </c>
      <c r="E793" s="37" t="s">
        <v>343</v>
      </c>
      <c r="F793" s="37" t="s">
        <v>258</v>
      </c>
      <c r="G793" s="37" t="s">
        <v>313</v>
      </c>
      <c r="H793" s="85" t="s">
        <v>231</v>
      </c>
      <c r="I793" s="37" t="s">
        <v>262</v>
      </c>
      <c r="J793" s="37" t="s">
        <v>233</v>
      </c>
      <c r="K793" s="37" t="s">
        <v>234</v>
      </c>
      <c r="L793" s="37" t="s">
        <v>235</v>
      </c>
      <c r="M793" s="37" t="s">
        <v>245</v>
      </c>
      <c r="N793" s="37" t="s">
        <v>246</v>
      </c>
      <c r="O793" s="37" t="s">
        <v>246</v>
      </c>
      <c r="P793" s="37" t="s">
        <v>239</v>
      </c>
      <c r="Q793" s="37" t="s">
        <v>240</v>
      </c>
      <c r="R793" s="38">
        <v>42404</v>
      </c>
      <c r="S793" s="38">
        <v>42433</v>
      </c>
      <c r="T793" s="38">
        <v>42436</v>
      </c>
      <c r="U793" s="36">
        <v>172426944</v>
      </c>
      <c r="V793" s="36">
        <v>132482</v>
      </c>
      <c r="W793" s="36">
        <v>0</v>
      </c>
      <c r="X793" s="36">
        <v>53031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309</v>
      </c>
      <c r="AE793" s="36">
        <v>328</v>
      </c>
      <c r="AF793" s="36">
        <v>268</v>
      </c>
      <c r="AG793" s="36">
        <v>261</v>
      </c>
      <c r="AH793" s="36">
        <v>63110</v>
      </c>
      <c r="AI793" s="36">
        <v>1229</v>
      </c>
      <c r="AJ793" s="36">
        <v>0</v>
      </c>
      <c r="AK793" s="36">
        <v>9569304</v>
      </c>
      <c r="AL793" s="36">
        <v>0</v>
      </c>
      <c r="AM793" s="36">
        <v>0</v>
      </c>
      <c r="AN793" s="36">
        <v>0</v>
      </c>
      <c r="AO793" s="36">
        <v>0</v>
      </c>
      <c r="AP793" s="36">
        <v>0</v>
      </c>
      <c r="AQ793" s="36">
        <v>0</v>
      </c>
      <c r="AR793" s="36">
        <v>0</v>
      </c>
      <c r="AS793" s="36">
        <v>0</v>
      </c>
      <c r="AT793" s="36">
        <v>115087</v>
      </c>
      <c r="AU793" s="36">
        <v>0</v>
      </c>
      <c r="AV793" s="36">
        <v>0</v>
      </c>
      <c r="AW793" s="36">
        <v>0</v>
      </c>
      <c r="AX793" s="36">
        <v>0</v>
      </c>
      <c r="AY793" s="36">
        <v>202885</v>
      </c>
      <c r="AZ793" s="36">
        <v>1503705</v>
      </c>
      <c r="BA793" s="36">
        <v>0</v>
      </c>
      <c r="BB793" s="36">
        <v>0</v>
      </c>
      <c r="BC793" s="36">
        <v>0</v>
      </c>
      <c r="BD793" s="36">
        <v>0</v>
      </c>
      <c r="BE793" s="36">
        <v>0</v>
      </c>
      <c r="BF793" s="36">
        <v>0</v>
      </c>
      <c r="BG793" s="36">
        <v>0</v>
      </c>
      <c r="BH793" s="36">
        <v>0</v>
      </c>
      <c r="BI793" s="36">
        <v>0</v>
      </c>
      <c r="BJ793" s="36">
        <v>0</v>
      </c>
      <c r="BK793" s="36">
        <v>0</v>
      </c>
      <c r="BL793" s="36">
        <v>0</v>
      </c>
      <c r="BM793" s="36">
        <v>0</v>
      </c>
      <c r="BN793" s="36">
        <v>0</v>
      </c>
      <c r="BO793" s="36">
        <v>0</v>
      </c>
      <c r="BP793" s="36">
        <v>0</v>
      </c>
      <c r="BQ793" s="36">
        <v>0</v>
      </c>
      <c r="BR793" s="36">
        <v>0</v>
      </c>
      <c r="BS793" s="36">
        <v>0</v>
      </c>
      <c r="BT793" s="36">
        <v>0</v>
      </c>
      <c r="BU793" s="36">
        <v>0</v>
      </c>
      <c r="BV793" s="36">
        <v>0</v>
      </c>
      <c r="BW793" s="36">
        <v>0</v>
      </c>
      <c r="BX793" s="36">
        <v>0</v>
      </c>
      <c r="BY793" s="36">
        <v>0</v>
      </c>
      <c r="BZ793" s="36">
        <v>0</v>
      </c>
      <c r="CA793" s="36">
        <v>0</v>
      </c>
      <c r="CB793" s="36">
        <v>0</v>
      </c>
      <c r="CC793" s="36">
        <v>0</v>
      </c>
      <c r="CD793" s="36">
        <v>9626321</v>
      </c>
      <c r="CE793" s="36">
        <v>11455322</v>
      </c>
      <c r="CF793" s="36">
        <v>0</v>
      </c>
      <c r="CG793" s="36">
        <v>1829001</v>
      </c>
      <c r="CH793" s="36">
        <v>0</v>
      </c>
      <c r="CI793" s="36">
        <v>0</v>
      </c>
      <c r="CJ793" s="36">
        <v>0</v>
      </c>
      <c r="CK793" s="36">
        <v>0</v>
      </c>
      <c r="CL793" s="36">
        <v>1829001</v>
      </c>
      <c r="CM793" s="36">
        <v>-11455322</v>
      </c>
      <c r="CN793" s="36">
        <v>0</v>
      </c>
      <c r="CO793" s="36">
        <v>0</v>
      </c>
      <c r="CP793" s="36">
        <v>0</v>
      </c>
      <c r="CQ793" s="36">
        <v>0</v>
      </c>
      <c r="CR793" s="36">
        <v>0</v>
      </c>
      <c r="CS793" s="36">
        <v>0</v>
      </c>
      <c r="CT793" s="36">
        <v>0</v>
      </c>
      <c r="CU793" s="36">
        <v>0</v>
      </c>
      <c r="CV793" s="36">
        <v>0</v>
      </c>
      <c r="CW793" s="36">
        <v>0</v>
      </c>
      <c r="CX793" s="36">
        <v>0</v>
      </c>
      <c r="CY793" s="36">
        <v>0</v>
      </c>
      <c r="CZ793" s="36">
        <v>0</v>
      </c>
      <c r="DA793" s="36">
        <v>0</v>
      </c>
      <c r="DB793" s="36">
        <v>0</v>
      </c>
      <c r="DC793" s="36">
        <v>0</v>
      </c>
      <c r="DD793" s="36">
        <v>0</v>
      </c>
      <c r="DE793" s="36">
        <v>-11455322</v>
      </c>
      <c r="DF793" s="36">
        <v>0</v>
      </c>
      <c r="DG793" s="36">
        <v>0</v>
      </c>
      <c r="DH793" s="36">
        <v>0</v>
      </c>
      <c r="DI793" s="36">
        <v>0</v>
      </c>
      <c r="DJ793" s="36">
        <v>0</v>
      </c>
      <c r="DK793" s="36">
        <v>0</v>
      </c>
      <c r="DL793" s="36">
        <v>0</v>
      </c>
      <c r="DM793" s="36">
        <v>0</v>
      </c>
      <c r="DN793" s="36">
        <v>0</v>
      </c>
      <c r="DO793" s="36">
        <v>0</v>
      </c>
      <c r="DP793" s="36">
        <v>0</v>
      </c>
      <c r="DQ793" s="36">
        <v>0</v>
      </c>
      <c r="DR793" s="36">
        <v>0</v>
      </c>
      <c r="DS793" s="36">
        <v>0</v>
      </c>
      <c r="DT793" s="36">
        <v>0</v>
      </c>
      <c r="DU793" s="36">
        <v>0</v>
      </c>
      <c r="DV793" s="36">
        <v>0</v>
      </c>
      <c r="DW793" s="36">
        <v>0</v>
      </c>
      <c r="DX793" s="36">
        <v>0</v>
      </c>
      <c r="DY793" s="36">
        <v>0</v>
      </c>
      <c r="DZ793" s="36">
        <v>0</v>
      </c>
      <c r="EA793" s="36">
        <v>0</v>
      </c>
      <c r="EB793" s="36">
        <v>0</v>
      </c>
      <c r="EC793" s="36">
        <v>0</v>
      </c>
      <c r="ED793" s="36">
        <v>0</v>
      </c>
      <c r="EE793" s="36">
        <v>0</v>
      </c>
      <c r="EF793" s="36">
        <v>0</v>
      </c>
      <c r="EG793" s="36">
        <v>0</v>
      </c>
      <c r="EH793" s="36">
        <v>0</v>
      </c>
      <c r="EI793" s="36">
        <v>0</v>
      </c>
      <c r="EJ793" s="36">
        <v>0</v>
      </c>
      <c r="EK793" s="36">
        <v>0</v>
      </c>
      <c r="EL793" s="36">
        <v>0</v>
      </c>
      <c r="EM793" s="36">
        <v>0</v>
      </c>
      <c r="EN793" s="36">
        <v>0</v>
      </c>
      <c r="EO793" s="36">
        <v>0</v>
      </c>
      <c r="EP793" s="36">
        <v>0</v>
      </c>
      <c r="EQ793" s="36">
        <v>0</v>
      </c>
      <c r="ER793" s="36">
        <v>0</v>
      </c>
      <c r="ES793" s="36">
        <v>0</v>
      </c>
      <c r="ET793" s="36">
        <v>0</v>
      </c>
      <c r="EU793" s="36">
        <v>0</v>
      </c>
      <c r="EV793" s="36">
        <v>0</v>
      </c>
      <c r="EW793" s="36">
        <v>0</v>
      </c>
      <c r="EX793" s="36">
        <v>0</v>
      </c>
      <c r="EY793" s="36">
        <v>0</v>
      </c>
      <c r="EZ793" s="36">
        <v>0</v>
      </c>
      <c r="FA793" s="36">
        <v>0</v>
      </c>
      <c r="FB793" s="36">
        <v>0</v>
      </c>
      <c r="FC793" s="36">
        <v>0</v>
      </c>
      <c r="FD793" s="36">
        <v>0</v>
      </c>
      <c r="FE793" s="36">
        <v>0</v>
      </c>
      <c r="FF793" s="36">
        <v>0</v>
      </c>
      <c r="FG793" s="36">
        <v>0</v>
      </c>
      <c r="FH793" s="36">
        <v>0</v>
      </c>
      <c r="FI793" s="36">
        <v>0</v>
      </c>
      <c r="FJ793" s="36">
        <v>0</v>
      </c>
      <c r="FK793" s="36">
        <v>0</v>
      </c>
      <c r="FL793" s="36">
        <v>0</v>
      </c>
      <c r="FM793" s="36">
        <v>0</v>
      </c>
      <c r="FN793" s="36">
        <v>0</v>
      </c>
      <c r="FO793" s="36">
        <v>0</v>
      </c>
      <c r="FP793" s="36">
        <v>0</v>
      </c>
      <c r="FQ793" s="36">
        <v>1829001</v>
      </c>
      <c r="FR793" s="36">
        <v>0</v>
      </c>
      <c r="FS793" s="37"/>
      <c r="FT793" s="39">
        <f t="shared" si="371"/>
        <v>53034</v>
      </c>
      <c r="FU793" s="39">
        <f t="shared" si="372"/>
        <v>1033</v>
      </c>
      <c r="FV793" s="39">
        <f t="shared" si="373"/>
        <v>0</v>
      </c>
      <c r="FW793" s="39">
        <f t="shared" si="374"/>
        <v>8041432</v>
      </c>
      <c r="FX793" s="39">
        <f t="shared" si="375"/>
        <v>0</v>
      </c>
      <c r="FY793" s="39">
        <f t="shared" si="376"/>
        <v>96712</v>
      </c>
      <c r="FZ793" s="39">
        <f t="shared" si="377"/>
        <v>0</v>
      </c>
      <c r="GA793" s="39">
        <f t="shared" si="378"/>
        <v>170492</v>
      </c>
      <c r="GB793" s="39">
        <f t="shared" si="379"/>
        <v>1263618</v>
      </c>
      <c r="GC793" s="39">
        <f t="shared" si="380"/>
        <v>0</v>
      </c>
      <c r="GD793" s="39">
        <f t="shared" si="381"/>
        <v>0</v>
      </c>
      <c r="GE793" s="39">
        <f t="shared" si="382"/>
        <v>0</v>
      </c>
      <c r="GF793" s="39">
        <f t="shared" si="369"/>
        <v>0</v>
      </c>
      <c r="GG793" s="39"/>
      <c r="GH793" s="39">
        <f t="shared" si="383"/>
        <v>0</v>
      </c>
      <c r="GI793" s="39">
        <f t="shared" si="384"/>
        <v>0</v>
      </c>
      <c r="GJ793" s="39">
        <f t="shared" si="370"/>
        <v>9626321</v>
      </c>
      <c r="GK793" s="39"/>
      <c r="GL793" s="39">
        <f t="shared" si="385"/>
        <v>0</v>
      </c>
      <c r="GM793" s="39"/>
      <c r="GN793" s="39">
        <f t="shared" si="390"/>
        <v>0</v>
      </c>
      <c r="GO793" s="40">
        <f t="shared" si="386"/>
        <v>1829001</v>
      </c>
      <c r="GP793" s="40">
        <f t="shared" si="387"/>
        <v>11455322</v>
      </c>
      <c r="GQ793" s="40">
        <f t="shared" si="388"/>
        <v>11455322</v>
      </c>
      <c r="GR793" s="39" t="str">
        <f>IFERROR(VLOOKUP(CONCATENATE(C793,R793,S793),'Clientes Afectados'!$L$4:$M$249,2,0),"NO")</f>
        <v>NO</v>
      </c>
      <c r="GS793" s="64">
        <f t="shared" si="389"/>
        <v>29</v>
      </c>
      <c r="GT793" s="39" t="e">
        <f>+IF(GS793&gt;#REF!,"SI","NO")</f>
        <v>#REF!</v>
      </c>
    </row>
    <row r="794" spans="1:202" x14ac:dyDescent="0.25">
      <c r="A794" s="35">
        <v>42430</v>
      </c>
      <c r="B794" s="36">
        <v>1594986</v>
      </c>
      <c r="C794" s="36">
        <v>532990</v>
      </c>
      <c r="D794" s="36">
        <v>532990</v>
      </c>
      <c r="E794" s="37" t="s">
        <v>344</v>
      </c>
      <c r="F794" s="37" t="s">
        <v>229</v>
      </c>
      <c r="G794" s="37" t="s">
        <v>315</v>
      </c>
      <c r="H794" s="85" t="s">
        <v>231</v>
      </c>
      <c r="I794" s="37" t="s">
        <v>232</v>
      </c>
      <c r="J794" s="37" t="s">
        <v>233</v>
      </c>
      <c r="K794" s="37" t="s">
        <v>234</v>
      </c>
      <c r="L794" s="37" t="s">
        <v>235</v>
      </c>
      <c r="M794" s="37" t="s">
        <v>236</v>
      </c>
      <c r="N794" s="37" t="s">
        <v>316</v>
      </c>
      <c r="O794" s="37" t="s">
        <v>316</v>
      </c>
      <c r="P794" s="37" t="s">
        <v>239</v>
      </c>
      <c r="Q794" s="37" t="s">
        <v>240</v>
      </c>
      <c r="R794" s="38">
        <v>42404</v>
      </c>
      <c r="S794" s="38">
        <v>42433</v>
      </c>
      <c r="T794" s="38">
        <v>42436</v>
      </c>
      <c r="U794" s="36">
        <v>172426944</v>
      </c>
      <c r="V794" s="36">
        <v>121111</v>
      </c>
      <c r="W794" s="36">
        <v>0</v>
      </c>
      <c r="X794" s="36">
        <v>57995</v>
      </c>
      <c r="Y794" s="36">
        <v>0</v>
      </c>
      <c r="Z794" s="36">
        <v>0</v>
      </c>
      <c r="AA794" s="36">
        <v>0</v>
      </c>
      <c r="AB794" s="36">
        <v>0</v>
      </c>
      <c r="AC794" s="36">
        <v>0</v>
      </c>
      <c r="AD794" s="36">
        <v>293</v>
      </c>
      <c r="AE794" s="36">
        <v>400</v>
      </c>
      <c r="AF794" s="36">
        <v>292</v>
      </c>
      <c r="AG794" s="36">
        <v>395</v>
      </c>
      <c r="AH794" s="36">
        <v>117311</v>
      </c>
      <c r="AI794" s="36">
        <v>1229</v>
      </c>
      <c r="AJ794" s="36">
        <v>0</v>
      </c>
      <c r="AK794" s="36">
        <v>8747966</v>
      </c>
      <c r="AL794" s="36">
        <v>0</v>
      </c>
      <c r="AM794" s="36">
        <v>0</v>
      </c>
      <c r="AN794" s="36">
        <v>0</v>
      </c>
      <c r="AO794" s="36">
        <v>0</v>
      </c>
      <c r="AP794" s="36">
        <v>0</v>
      </c>
      <c r="AQ794" s="36">
        <v>0</v>
      </c>
      <c r="AR794" s="36">
        <v>0</v>
      </c>
      <c r="AS794" s="36">
        <v>0</v>
      </c>
      <c r="AT794" s="36">
        <v>105209</v>
      </c>
      <c r="AU794" s="36">
        <v>0</v>
      </c>
      <c r="AV794" s="36">
        <v>0</v>
      </c>
      <c r="AW794" s="36">
        <v>0</v>
      </c>
      <c r="AX794" s="36">
        <v>0</v>
      </c>
      <c r="AY794" s="36">
        <v>247731</v>
      </c>
      <c r="AZ794" s="36">
        <v>2278604</v>
      </c>
      <c r="BA794" s="36">
        <v>338229</v>
      </c>
      <c r="BB794" s="36">
        <v>0</v>
      </c>
      <c r="BC794" s="36">
        <v>0</v>
      </c>
      <c r="BD794" s="36">
        <v>0</v>
      </c>
      <c r="BE794" s="36">
        <v>0</v>
      </c>
      <c r="BF794" s="36">
        <v>0</v>
      </c>
      <c r="BG794" s="36">
        <v>0</v>
      </c>
      <c r="BH794" s="36">
        <v>0</v>
      </c>
      <c r="BI794" s="36">
        <v>0</v>
      </c>
      <c r="BJ794" s="36">
        <v>0</v>
      </c>
      <c r="BK794" s="36">
        <v>0</v>
      </c>
      <c r="BL794" s="36">
        <v>0</v>
      </c>
      <c r="BM794" s="36">
        <v>0</v>
      </c>
      <c r="BN794" s="36">
        <v>0</v>
      </c>
      <c r="BO794" s="36">
        <v>0</v>
      </c>
      <c r="BP794" s="36">
        <v>0</v>
      </c>
      <c r="BQ794" s="36">
        <v>0</v>
      </c>
      <c r="BR794" s="36">
        <v>0</v>
      </c>
      <c r="BS794" s="36">
        <v>0</v>
      </c>
      <c r="BT794" s="36">
        <v>0</v>
      </c>
      <c r="BU794" s="36">
        <v>0</v>
      </c>
      <c r="BV794" s="36">
        <v>0</v>
      </c>
      <c r="BW794" s="36">
        <v>0</v>
      </c>
      <c r="BX794" s="36">
        <v>0</v>
      </c>
      <c r="BY794" s="36">
        <v>0</v>
      </c>
      <c r="BZ794" s="36">
        <v>0</v>
      </c>
      <c r="CA794" s="36">
        <v>0</v>
      </c>
      <c r="CB794" s="36">
        <v>0</v>
      </c>
      <c r="CC794" s="36">
        <v>0</v>
      </c>
      <c r="CD794" s="36">
        <v>9946453</v>
      </c>
      <c r="CE794" s="36">
        <v>11836279</v>
      </c>
      <c r="CF794" s="36">
        <v>0</v>
      </c>
      <c r="CG794" s="36">
        <v>1889826</v>
      </c>
      <c r="CH794" s="36">
        <v>0</v>
      </c>
      <c r="CI794" s="36">
        <v>0</v>
      </c>
      <c r="CJ794" s="36">
        <v>0</v>
      </c>
      <c r="CK794" s="36">
        <v>0</v>
      </c>
      <c r="CL794" s="36">
        <v>1889826</v>
      </c>
      <c r="CM794" s="36">
        <v>-11836279</v>
      </c>
      <c r="CN794" s="36">
        <v>0</v>
      </c>
      <c r="CO794" s="36">
        <v>0</v>
      </c>
      <c r="CP794" s="36">
        <v>0</v>
      </c>
      <c r="CQ794" s="36">
        <v>0</v>
      </c>
      <c r="CR794" s="36">
        <v>0</v>
      </c>
      <c r="CS794" s="36">
        <v>0</v>
      </c>
      <c r="CT794" s="36">
        <v>0</v>
      </c>
      <c r="CU794" s="36">
        <v>0</v>
      </c>
      <c r="CV794" s="36">
        <v>0</v>
      </c>
      <c r="CW794" s="36">
        <v>0</v>
      </c>
      <c r="CX794" s="36">
        <v>0</v>
      </c>
      <c r="CY794" s="36">
        <v>0</v>
      </c>
      <c r="CZ794" s="36">
        <v>0</v>
      </c>
      <c r="DA794" s="36">
        <v>0</v>
      </c>
      <c r="DB794" s="36">
        <v>0</v>
      </c>
      <c r="DC794" s="36">
        <v>0</v>
      </c>
      <c r="DD794" s="36">
        <v>0</v>
      </c>
      <c r="DE794" s="36">
        <v>-11836279</v>
      </c>
      <c r="DF794" s="36">
        <v>0</v>
      </c>
      <c r="DG794" s="36">
        <v>0</v>
      </c>
      <c r="DH794" s="36">
        <v>0</v>
      </c>
      <c r="DI794" s="36">
        <v>0</v>
      </c>
      <c r="DJ794" s="36">
        <v>0</v>
      </c>
      <c r="DK794" s="36">
        <v>0</v>
      </c>
      <c r="DL794" s="36">
        <v>0</v>
      </c>
      <c r="DM794" s="36">
        <v>0</v>
      </c>
      <c r="DN794" s="36">
        <v>0</v>
      </c>
      <c r="DO794" s="36">
        <v>0</v>
      </c>
      <c r="DP794" s="36">
        <v>0</v>
      </c>
      <c r="DQ794" s="36">
        <v>0</v>
      </c>
      <c r="DR794" s="36">
        <v>0</v>
      </c>
      <c r="DS794" s="36">
        <v>0</v>
      </c>
      <c r="DT794" s="36">
        <v>0</v>
      </c>
      <c r="DU794" s="36">
        <v>0</v>
      </c>
      <c r="DV794" s="36">
        <v>0</v>
      </c>
      <c r="DW794" s="36">
        <v>0</v>
      </c>
      <c r="DX794" s="36">
        <v>0</v>
      </c>
      <c r="DY794" s="36">
        <v>0</v>
      </c>
      <c r="DZ794" s="36">
        <v>0</v>
      </c>
      <c r="EA794" s="36">
        <v>0</v>
      </c>
      <c r="EB794" s="36">
        <v>0</v>
      </c>
      <c r="EC794" s="36">
        <v>0</v>
      </c>
      <c r="ED794" s="36">
        <v>0</v>
      </c>
      <c r="EE794" s="36">
        <v>0</v>
      </c>
      <c r="EF794" s="36">
        <v>0</v>
      </c>
      <c r="EG794" s="36">
        <v>0</v>
      </c>
      <c r="EH794" s="36">
        <v>0</v>
      </c>
      <c r="EI794" s="36">
        <v>0</v>
      </c>
      <c r="EJ794" s="36">
        <v>0</v>
      </c>
      <c r="EK794" s="36">
        <v>0</v>
      </c>
      <c r="EL794" s="36">
        <v>0</v>
      </c>
      <c r="EM794" s="36">
        <v>0</v>
      </c>
      <c r="EN794" s="36">
        <v>0</v>
      </c>
      <c r="EO794" s="36">
        <v>0</v>
      </c>
      <c r="EP794" s="36">
        <v>0</v>
      </c>
      <c r="EQ794" s="36">
        <v>0</v>
      </c>
      <c r="ER794" s="36">
        <v>0</v>
      </c>
      <c r="ES794" s="36">
        <v>0</v>
      </c>
      <c r="ET794" s="36">
        <v>0</v>
      </c>
      <c r="EU794" s="36">
        <v>0</v>
      </c>
      <c r="EV794" s="36">
        <v>0</v>
      </c>
      <c r="EW794" s="36">
        <v>0</v>
      </c>
      <c r="EX794" s="36">
        <v>0</v>
      </c>
      <c r="EY794" s="36">
        <v>0</v>
      </c>
      <c r="EZ794" s="36">
        <v>0</v>
      </c>
      <c r="FA794" s="36">
        <v>0</v>
      </c>
      <c r="FB794" s="36">
        <v>0</v>
      </c>
      <c r="FC794" s="36">
        <v>0</v>
      </c>
      <c r="FD794" s="36">
        <v>0</v>
      </c>
      <c r="FE794" s="36">
        <v>0</v>
      </c>
      <c r="FF794" s="36">
        <v>0</v>
      </c>
      <c r="FG794" s="36">
        <v>0</v>
      </c>
      <c r="FH794" s="36">
        <v>0</v>
      </c>
      <c r="FI794" s="36">
        <v>0</v>
      </c>
      <c r="FJ794" s="36">
        <v>0</v>
      </c>
      <c r="FK794" s="36">
        <v>0</v>
      </c>
      <c r="FL794" s="36">
        <v>0</v>
      </c>
      <c r="FM794" s="36">
        <v>0</v>
      </c>
      <c r="FN794" s="36">
        <v>0</v>
      </c>
      <c r="FO794" s="36">
        <v>0</v>
      </c>
      <c r="FP794" s="36">
        <v>0</v>
      </c>
      <c r="FQ794" s="36">
        <v>1889826</v>
      </c>
      <c r="FR794" s="36">
        <v>0</v>
      </c>
      <c r="FS794" s="37"/>
      <c r="FT794" s="39">
        <f t="shared" si="371"/>
        <v>98581</v>
      </c>
      <c r="FU794" s="39">
        <f t="shared" si="372"/>
        <v>1033</v>
      </c>
      <c r="FV794" s="39">
        <f t="shared" si="373"/>
        <v>0</v>
      </c>
      <c r="FW794" s="39">
        <f t="shared" si="374"/>
        <v>7351232</v>
      </c>
      <c r="FX794" s="39">
        <f t="shared" si="375"/>
        <v>0</v>
      </c>
      <c r="FY794" s="39">
        <f t="shared" si="376"/>
        <v>88411</v>
      </c>
      <c r="FZ794" s="39">
        <f t="shared" si="377"/>
        <v>0</v>
      </c>
      <c r="GA794" s="39">
        <f t="shared" si="378"/>
        <v>208177</v>
      </c>
      <c r="GB794" s="39">
        <f t="shared" si="379"/>
        <v>1914793</v>
      </c>
      <c r="GC794" s="39">
        <f t="shared" si="380"/>
        <v>284226</v>
      </c>
      <c r="GD794" s="39">
        <f t="shared" si="381"/>
        <v>0</v>
      </c>
      <c r="GE794" s="39">
        <f t="shared" si="382"/>
        <v>0</v>
      </c>
      <c r="GF794" s="39">
        <f t="shared" si="369"/>
        <v>0</v>
      </c>
      <c r="GG794" s="39"/>
      <c r="GH794" s="39">
        <f t="shared" si="383"/>
        <v>0</v>
      </c>
      <c r="GI794" s="39">
        <f t="shared" si="384"/>
        <v>0</v>
      </c>
      <c r="GJ794" s="39">
        <f t="shared" si="370"/>
        <v>9946453</v>
      </c>
      <c r="GK794" s="39"/>
      <c r="GL794" s="39">
        <f t="shared" si="385"/>
        <v>0</v>
      </c>
      <c r="GM794" s="39"/>
      <c r="GN794" s="39">
        <f t="shared" si="390"/>
        <v>0</v>
      </c>
      <c r="GO794" s="40">
        <f t="shared" si="386"/>
        <v>1889826</v>
      </c>
      <c r="GP794" s="40">
        <f t="shared" si="387"/>
        <v>11836279</v>
      </c>
      <c r="GQ794" s="40">
        <f t="shared" si="388"/>
        <v>11836279</v>
      </c>
      <c r="GR794" s="39" t="str">
        <f>IFERROR(VLOOKUP(CONCATENATE(C794,R794,S794),'Clientes Afectados'!$L$4:$M$249,2,0),"NO")</f>
        <v>NO</v>
      </c>
      <c r="GS794" s="64">
        <f t="shared" si="389"/>
        <v>29</v>
      </c>
      <c r="GT794" s="39" t="e">
        <f>+IF(GS794&gt;#REF!,"SI","NO")</f>
        <v>#REF!</v>
      </c>
    </row>
    <row r="795" spans="1:202" x14ac:dyDescent="0.25">
      <c r="A795" s="35">
        <v>42430</v>
      </c>
      <c r="B795" s="36">
        <v>1594986</v>
      </c>
      <c r="C795" s="36">
        <v>532998</v>
      </c>
      <c r="D795" s="36">
        <v>532998</v>
      </c>
      <c r="E795" s="37" t="s">
        <v>228</v>
      </c>
      <c r="F795" s="37" t="s">
        <v>229</v>
      </c>
      <c r="G795" s="37" t="s">
        <v>230</v>
      </c>
      <c r="H795" s="85" t="s">
        <v>231</v>
      </c>
      <c r="I795" s="37" t="s">
        <v>232</v>
      </c>
      <c r="J795" s="37" t="s">
        <v>233</v>
      </c>
      <c r="K795" s="37" t="s">
        <v>234</v>
      </c>
      <c r="L795" s="37" t="s">
        <v>235</v>
      </c>
      <c r="M795" s="37" t="s">
        <v>236</v>
      </c>
      <c r="N795" s="37" t="s">
        <v>237</v>
      </c>
      <c r="O795" s="37" t="s">
        <v>306</v>
      </c>
      <c r="P795" s="37" t="s">
        <v>239</v>
      </c>
      <c r="Q795" s="37" t="s">
        <v>240</v>
      </c>
      <c r="R795" s="38">
        <v>42404</v>
      </c>
      <c r="S795" s="38">
        <v>42433</v>
      </c>
      <c r="T795" s="38">
        <v>42436</v>
      </c>
      <c r="U795" s="36">
        <v>172426944</v>
      </c>
      <c r="V795" s="36">
        <v>30407</v>
      </c>
      <c r="W795" s="36">
        <v>0</v>
      </c>
      <c r="X795" s="36">
        <v>11045</v>
      </c>
      <c r="Y795" s="36">
        <v>0</v>
      </c>
      <c r="Z795" s="36">
        <v>0</v>
      </c>
      <c r="AA795" s="36">
        <v>0</v>
      </c>
      <c r="AB795" s="36">
        <v>0</v>
      </c>
      <c r="AC795" s="36">
        <v>0</v>
      </c>
      <c r="AD795" s="36">
        <v>62</v>
      </c>
      <c r="AE795" s="36">
        <v>64</v>
      </c>
      <c r="AF795" s="36">
        <v>62</v>
      </c>
      <c r="AG795" s="36">
        <v>64</v>
      </c>
      <c r="AH795" s="36">
        <v>142051</v>
      </c>
      <c r="AI795" s="36">
        <v>1229</v>
      </c>
      <c r="AJ795" s="36">
        <v>0</v>
      </c>
      <c r="AK795" s="36">
        <v>2196327</v>
      </c>
      <c r="AL795" s="36">
        <v>0</v>
      </c>
      <c r="AM795" s="36">
        <v>0</v>
      </c>
      <c r="AN795" s="36">
        <v>0</v>
      </c>
      <c r="AO795" s="36">
        <v>0</v>
      </c>
      <c r="AP795" s="36">
        <v>0</v>
      </c>
      <c r="AQ795" s="36">
        <v>0</v>
      </c>
      <c r="AR795" s="36">
        <v>0</v>
      </c>
      <c r="AS795" s="36">
        <v>0</v>
      </c>
      <c r="AT795" s="36">
        <v>26414</v>
      </c>
      <c r="AU795" s="36">
        <v>0</v>
      </c>
      <c r="AV795" s="36">
        <v>0</v>
      </c>
      <c r="AW795" s="36">
        <v>0</v>
      </c>
      <c r="AX795" s="36">
        <v>0</v>
      </c>
      <c r="AY795" s="36">
        <v>39588</v>
      </c>
      <c r="AZ795" s="36">
        <v>368725</v>
      </c>
      <c r="BA795" s="36">
        <v>0</v>
      </c>
      <c r="BB795" s="36">
        <v>0</v>
      </c>
      <c r="BC795" s="36">
        <v>0</v>
      </c>
      <c r="BD795" s="36">
        <v>0</v>
      </c>
      <c r="BE795" s="36">
        <v>0</v>
      </c>
      <c r="BF795" s="36">
        <v>0</v>
      </c>
      <c r="BG795" s="36">
        <v>0</v>
      </c>
      <c r="BH795" s="36">
        <v>0</v>
      </c>
      <c r="BI795" s="36">
        <v>0</v>
      </c>
      <c r="BJ795" s="36">
        <v>0</v>
      </c>
      <c r="BK795" s="36">
        <v>0</v>
      </c>
      <c r="BL795" s="36">
        <v>0</v>
      </c>
      <c r="BM795" s="36">
        <v>0</v>
      </c>
      <c r="BN795" s="36">
        <v>0</v>
      </c>
      <c r="BO795" s="36">
        <v>0</v>
      </c>
      <c r="BP795" s="36">
        <v>0</v>
      </c>
      <c r="BQ795" s="36">
        <v>0</v>
      </c>
      <c r="BR795" s="36">
        <v>0</v>
      </c>
      <c r="BS795" s="36">
        <v>0</v>
      </c>
      <c r="BT795" s="36">
        <v>0</v>
      </c>
      <c r="BU795" s="36">
        <v>0</v>
      </c>
      <c r="BV795" s="36">
        <v>0</v>
      </c>
      <c r="BW795" s="36">
        <v>0</v>
      </c>
      <c r="BX795" s="36">
        <v>0</v>
      </c>
      <c r="BY795" s="36">
        <v>0</v>
      </c>
      <c r="BZ795" s="36">
        <v>0</v>
      </c>
      <c r="CA795" s="36">
        <v>0</v>
      </c>
      <c r="CB795" s="36">
        <v>0</v>
      </c>
      <c r="CC795" s="36">
        <v>0</v>
      </c>
      <c r="CD795" s="36">
        <v>2331374</v>
      </c>
      <c r="CE795" s="36">
        <v>2774335</v>
      </c>
      <c r="CF795" s="36">
        <v>0</v>
      </c>
      <c r="CG795" s="36">
        <v>442961</v>
      </c>
      <c r="CH795" s="36">
        <v>0</v>
      </c>
      <c r="CI795" s="36">
        <v>0</v>
      </c>
      <c r="CJ795" s="36">
        <v>0</v>
      </c>
      <c r="CK795" s="36">
        <v>0</v>
      </c>
      <c r="CL795" s="36">
        <v>442961</v>
      </c>
      <c r="CM795" s="36">
        <v>-2774335</v>
      </c>
      <c r="CN795" s="36">
        <v>0</v>
      </c>
      <c r="CO795" s="36">
        <v>0</v>
      </c>
      <c r="CP795" s="36">
        <v>0</v>
      </c>
      <c r="CQ795" s="36">
        <v>0</v>
      </c>
      <c r="CR795" s="36">
        <v>0</v>
      </c>
      <c r="CS795" s="36">
        <v>0</v>
      </c>
      <c r="CT795" s="36">
        <v>0</v>
      </c>
      <c r="CU795" s="36">
        <v>0</v>
      </c>
      <c r="CV795" s="36">
        <v>0</v>
      </c>
      <c r="CW795" s="36">
        <v>0</v>
      </c>
      <c r="CX795" s="36">
        <v>0</v>
      </c>
      <c r="CY795" s="36">
        <v>0</v>
      </c>
      <c r="CZ795" s="36">
        <v>0</v>
      </c>
      <c r="DA795" s="36">
        <v>0</v>
      </c>
      <c r="DB795" s="36">
        <v>0</v>
      </c>
      <c r="DC795" s="36">
        <v>0</v>
      </c>
      <c r="DD795" s="36">
        <v>0</v>
      </c>
      <c r="DE795" s="36">
        <v>-2774335</v>
      </c>
      <c r="DF795" s="36">
        <v>0</v>
      </c>
      <c r="DG795" s="36">
        <v>0</v>
      </c>
      <c r="DH795" s="36">
        <v>0</v>
      </c>
      <c r="DI795" s="36">
        <v>0</v>
      </c>
      <c r="DJ795" s="36">
        <v>0</v>
      </c>
      <c r="DK795" s="36">
        <v>0</v>
      </c>
      <c r="DL795" s="36">
        <v>0</v>
      </c>
      <c r="DM795" s="36">
        <v>0</v>
      </c>
      <c r="DN795" s="36">
        <v>0</v>
      </c>
      <c r="DO795" s="36">
        <v>0</v>
      </c>
      <c r="DP795" s="36">
        <v>0</v>
      </c>
      <c r="DQ795" s="36">
        <v>0</v>
      </c>
      <c r="DR795" s="36">
        <v>0</v>
      </c>
      <c r="DS795" s="36">
        <v>0</v>
      </c>
      <c r="DT795" s="36">
        <v>0</v>
      </c>
      <c r="DU795" s="36">
        <v>0</v>
      </c>
      <c r="DV795" s="36">
        <v>0</v>
      </c>
      <c r="DW795" s="36">
        <v>0</v>
      </c>
      <c r="DX795" s="36">
        <v>0</v>
      </c>
      <c r="DY795" s="36">
        <v>0</v>
      </c>
      <c r="DZ795" s="36">
        <v>0</v>
      </c>
      <c r="EA795" s="36">
        <v>0</v>
      </c>
      <c r="EB795" s="36">
        <v>0</v>
      </c>
      <c r="EC795" s="36">
        <v>0</v>
      </c>
      <c r="ED795" s="36">
        <v>0</v>
      </c>
      <c r="EE795" s="36">
        <v>0</v>
      </c>
      <c r="EF795" s="36">
        <v>0</v>
      </c>
      <c r="EG795" s="36">
        <v>0</v>
      </c>
      <c r="EH795" s="36">
        <v>0</v>
      </c>
      <c r="EI795" s="36">
        <v>0</v>
      </c>
      <c r="EJ795" s="36">
        <v>0</v>
      </c>
      <c r="EK795" s="36">
        <v>0</v>
      </c>
      <c r="EL795" s="36">
        <v>0</v>
      </c>
      <c r="EM795" s="36">
        <v>0</v>
      </c>
      <c r="EN795" s="36">
        <v>0</v>
      </c>
      <c r="EO795" s="36">
        <v>0</v>
      </c>
      <c r="EP795" s="36">
        <v>0</v>
      </c>
      <c r="EQ795" s="36">
        <v>0</v>
      </c>
      <c r="ER795" s="36">
        <v>0</v>
      </c>
      <c r="ES795" s="36">
        <v>0</v>
      </c>
      <c r="ET795" s="36">
        <v>0</v>
      </c>
      <c r="EU795" s="36">
        <v>0</v>
      </c>
      <c r="EV795" s="36">
        <v>0</v>
      </c>
      <c r="EW795" s="36">
        <v>0</v>
      </c>
      <c r="EX795" s="36">
        <v>0</v>
      </c>
      <c r="EY795" s="36">
        <v>0</v>
      </c>
      <c r="EZ795" s="36">
        <v>0</v>
      </c>
      <c r="FA795" s="36">
        <v>0</v>
      </c>
      <c r="FB795" s="36">
        <v>0</v>
      </c>
      <c r="FC795" s="36">
        <v>0</v>
      </c>
      <c r="FD795" s="36">
        <v>0</v>
      </c>
      <c r="FE795" s="36">
        <v>0</v>
      </c>
      <c r="FF795" s="36">
        <v>0</v>
      </c>
      <c r="FG795" s="36">
        <v>0</v>
      </c>
      <c r="FH795" s="36">
        <v>0</v>
      </c>
      <c r="FI795" s="36">
        <v>0</v>
      </c>
      <c r="FJ795" s="36">
        <v>0</v>
      </c>
      <c r="FK795" s="36">
        <v>0</v>
      </c>
      <c r="FL795" s="36">
        <v>0</v>
      </c>
      <c r="FM795" s="36">
        <v>0</v>
      </c>
      <c r="FN795" s="36">
        <v>0</v>
      </c>
      <c r="FO795" s="36">
        <v>0</v>
      </c>
      <c r="FP795" s="36">
        <v>0</v>
      </c>
      <c r="FQ795" s="36">
        <v>442961</v>
      </c>
      <c r="FR795" s="36">
        <v>0</v>
      </c>
      <c r="FS795" s="37"/>
      <c r="FT795" s="39">
        <f t="shared" si="371"/>
        <v>119371</v>
      </c>
      <c r="FU795" s="39">
        <f t="shared" si="372"/>
        <v>1033</v>
      </c>
      <c r="FV795" s="39">
        <f t="shared" si="373"/>
        <v>0</v>
      </c>
      <c r="FW795" s="39">
        <f t="shared" si="374"/>
        <v>1845653</v>
      </c>
      <c r="FX795" s="39">
        <f t="shared" si="375"/>
        <v>0</v>
      </c>
      <c r="FY795" s="39">
        <f t="shared" si="376"/>
        <v>22197</v>
      </c>
      <c r="FZ795" s="39">
        <f t="shared" si="377"/>
        <v>0</v>
      </c>
      <c r="GA795" s="39">
        <f t="shared" si="378"/>
        <v>33267</v>
      </c>
      <c r="GB795" s="39">
        <f t="shared" si="379"/>
        <v>309853</v>
      </c>
      <c r="GC795" s="39">
        <f t="shared" si="380"/>
        <v>0</v>
      </c>
      <c r="GD795" s="39">
        <f t="shared" si="381"/>
        <v>0</v>
      </c>
      <c r="GE795" s="39">
        <f t="shared" si="382"/>
        <v>0</v>
      </c>
      <c r="GF795" s="39">
        <f t="shared" si="369"/>
        <v>0</v>
      </c>
      <c r="GG795" s="39"/>
      <c r="GH795" s="39">
        <f t="shared" si="383"/>
        <v>0</v>
      </c>
      <c r="GI795" s="39">
        <f t="shared" si="384"/>
        <v>0</v>
      </c>
      <c r="GJ795" s="39">
        <f t="shared" si="370"/>
        <v>2331374</v>
      </c>
      <c r="GK795" s="39"/>
      <c r="GL795" s="39">
        <f t="shared" si="385"/>
        <v>0</v>
      </c>
      <c r="GM795" s="39"/>
      <c r="GN795" s="39">
        <f t="shared" si="390"/>
        <v>0</v>
      </c>
      <c r="GO795" s="40">
        <f t="shared" si="386"/>
        <v>442961</v>
      </c>
      <c r="GP795" s="40">
        <f t="shared" si="387"/>
        <v>2774335</v>
      </c>
      <c r="GQ795" s="40">
        <f t="shared" si="388"/>
        <v>2774335</v>
      </c>
      <c r="GR795" s="39" t="str">
        <f>IFERROR(VLOOKUP(CONCATENATE(C795,R795,S795),'Clientes Afectados'!$L$4:$M$249,2,0),"NO")</f>
        <v>NO</v>
      </c>
      <c r="GS795" s="64">
        <f t="shared" si="389"/>
        <v>29</v>
      </c>
      <c r="GT795" s="39" t="e">
        <f>+IF(GS795&gt;#REF!,"SI","NO")</f>
        <v>#REF!</v>
      </c>
    </row>
    <row r="796" spans="1:202" x14ac:dyDescent="0.25">
      <c r="A796" s="35">
        <v>42430</v>
      </c>
      <c r="B796" s="36">
        <v>1594986</v>
      </c>
      <c r="C796" s="36">
        <v>532999</v>
      </c>
      <c r="D796" s="36">
        <v>532999</v>
      </c>
      <c r="E796" s="37" t="s">
        <v>242</v>
      </c>
      <c r="F796" s="37" t="s">
        <v>229</v>
      </c>
      <c r="G796" s="37" t="s">
        <v>243</v>
      </c>
      <c r="H796" s="85" t="s">
        <v>231</v>
      </c>
      <c r="I796" s="37" t="s">
        <v>232</v>
      </c>
      <c r="J796" s="37" t="s">
        <v>233</v>
      </c>
      <c r="K796" s="37" t="s">
        <v>234</v>
      </c>
      <c r="L796" s="37" t="s">
        <v>235</v>
      </c>
      <c r="M796" s="37" t="s">
        <v>245</v>
      </c>
      <c r="N796" s="37" t="s">
        <v>246</v>
      </c>
      <c r="O796" s="37" t="s">
        <v>246</v>
      </c>
      <c r="P796" s="37" t="s">
        <v>239</v>
      </c>
      <c r="Q796" s="37" t="s">
        <v>240</v>
      </c>
      <c r="R796" s="38">
        <v>42404</v>
      </c>
      <c r="S796" s="38">
        <v>42433</v>
      </c>
      <c r="T796" s="38">
        <v>42436</v>
      </c>
      <c r="U796" s="36">
        <v>172426944</v>
      </c>
      <c r="V796" s="36">
        <v>13548</v>
      </c>
      <c r="W796" s="36">
        <v>0</v>
      </c>
      <c r="X796" s="36">
        <v>8557</v>
      </c>
      <c r="Y796" s="36">
        <v>0</v>
      </c>
      <c r="Z796" s="36">
        <v>0</v>
      </c>
      <c r="AA796" s="36">
        <v>0</v>
      </c>
      <c r="AB796" s="36">
        <v>0</v>
      </c>
      <c r="AC796" s="36">
        <v>0</v>
      </c>
      <c r="AD796" s="36">
        <v>24</v>
      </c>
      <c r="AE796" s="36">
        <v>24</v>
      </c>
      <c r="AF796" s="36">
        <v>24</v>
      </c>
      <c r="AG796" s="36">
        <v>24</v>
      </c>
      <c r="AH796" s="36">
        <v>80279</v>
      </c>
      <c r="AI796" s="36">
        <v>1229</v>
      </c>
      <c r="AJ796" s="36">
        <v>0</v>
      </c>
      <c r="AK796" s="36">
        <v>978586</v>
      </c>
      <c r="AL796" s="36">
        <v>0</v>
      </c>
      <c r="AM796" s="36">
        <v>0</v>
      </c>
      <c r="AN796" s="36">
        <v>0</v>
      </c>
      <c r="AO796" s="36">
        <v>0</v>
      </c>
      <c r="AP796" s="36">
        <v>0</v>
      </c>
      <c r="AQ796" s="36">
        <v>0</v>
      </c>
      <c r="AR796" s="36">
        <v>0</v>
      </c>
      <c r="AS796" s="36">
        <v>0</v>
      </c>
      <c r="AT796" s="36">
        <v>11769</v>
      </c>
      <c r="AU796" s="36">
        <v>0</v>
      </c>
      <c r="AV796" s="36">
        <v>0</v>
      </c>
      <c r="AW796" s="36">
        <v>0</v>
      </c>
      <c r="AX796" s="36">
        <v>0</v>
      </c>
      <c r="AY796" s="36">
        <v>14845</v>
      </c>
      <c r="AZ796" s="36">
        <v>138272</v>
      </c>
      <c r="BA796" s="36">
        <v>90536</v>
      </c>
      <c r="BB796" s="36">
        <v>0</v>
      </c>
      <c r="BC796" s="36">
        <v>0</v>
      </c>
      <c r="BD796" s="36">
        <v>0</v>
      </c>
      <c r="BE796" s="36">
        <v>0</v>
      </c>
      <c r="BF796" s="36">
        <v>0</v>
      </c>
      <c r="BG796" s="36">
        <v>0</v>
      </c>
      <c r="BH796" s="36">
        <v>0</v>
      </c>
      <c r="BI796" s="36">
        <v>0</v>
      </c>
      <c r="BJ796" s="36">
        <v>0</v>
      </c>
      <c r="BK796" s="36">
        <v>0</v>
      </c>
      <c r="BL796" s="36">
        <v>0</v>
      </c>
      <c r="BM796" s="36">
        <v>0</v>
      </c>
      <c r="BN796" s="36">
        <v>0</v>
      </c>
      <c r="BO796" s="36">
        <v>0</v>
      </c>
      <c r="BP796" s="36">
        <v>0</v>
      </c>
      <c r="BQ796" s="36">
        <v>0</v>
      </c>
      <c r="BR796" s="36">
        <v>0</v>
      </c>
      <c r="BS796" s="36">
        <v>0</v>
      </c>
      <c r="BT796" s="36">
        <v>0</v>
      </c>
      <c r="BU796" s="36">
        <v>0</v>
      </c>
      <c r="BV796" s="36">
        <v>0</v>
      </c>
      <c r="BW796" s="36">
        <v>0</v>
      </c>
      <c r="BX796" s="36">
        <v>0</v>
      </c>
      <c r="BY796" s="36">
        <v>0</v>
      </c>
      <c r="BZ796" s="36">
        <v>0</v>
      </c>
      <c r="CA796" s="36">
        <v>0</v>
      </c>
      <c r="CB796" s="36">
        <v>0</v>
      </c>
      <c r="CC796" s="36">
        <v>0</v>
      </c>
      <c r="CD796" s="36">
        <v>1105476</v>
      </c>
      <c r="CE796" s="36">
        <v>1315516</v>
      </c>
      <c r="CF796" s="36">
        <v>0</v>
      </c>
      <c r="CG796" s="36">
        <v>210040</v>
      </c>
      <c r="CH796" s="36">
        <v>0</v>
      </c>
      <c r="CI796" s="36">
        <v>0</v>
      </c>
      <c r="CJ796" s="36">
        <v>0</v>
      </c>
      <c r="CK796" s="36">
        <v>0</v>
      </c>
      <c r="CL796" s="36">
        <v>210040</v>
      </c>
      <c r="CM796" s="36">
        <v>-1315516</v>
      </c>
      <c r="CN796" s="36">
        <v>0</v>
      </c>
      <c r="CO796" s="36">
        <v>0</v>
      </c>
      <c r="CP796" s="36">
        <v>0</v>
      </c>
      <c r="CQ796" s="36">
        <v>0</v>
      </c>
      <c r="CR796" s="36">
        <v>0</v>
      </c>
      <c r="CS796" s="36">
        <v>0</v>
      </c>
      <c r="CT796" s="36">
        <v>0</v>
      </c>
      <c r="CU796" s="36">
        <v>0</v>
      </c>
      <c r="CV796" s="36">
        <v>0</v>
      </c>
      <c r="CW796" s="36">
        <v>0</v>
      </c>
      <c r="CX796" s="36">
        <v>0</v>
      </c>
      <c r="CY796" s="36">
        <v>0</v>
      </c>
      <c r="CZ796" s="36">
        <v>0</v>
      </c>
      <c r="DA796" s="36">
        <v>0</v>
      </c>
      <c r="DB796" s="36">
        <v>0</v>
      </c>
      <c r="DC796" s="36">
        <v>0</v>
      </c>
      <c r="DD796" s="36">
        <v>0</v>
      </c>
      <c r="DE796" s="36">
        <v>-1315516</v>
      </c>
      <c r="DF796" s="36">
        <v>0</v>
      </c>
      <c r="DG796" s="36">
        <v>0</v>
      </c>
      <c r="DH796" s="36">
        <v>0</v>
      </c>
      <c r="DI796" s="36">
        <v>0</v>
      </c>
      <c r="DJ796" s="36">
        <v>0</v>
      </c>
      <c r="DK796" s="36">
        <v>0</v>
      </c>
      <c r="DL796" s="36">
        <v>0</v>
      </c>
      <c r="DM796" s="36">
        <v>0</v>
      </c>
      <c r="DN796" s="36">
        <v>0</v>
      </c>
      <c r="DO796" s="36">
        <v>0</v>
      </c>
      <c r="DP796" s="36">
        <v>0</v>
      </c>
      <c r="DQ796" s="36">
        <v>0</v>
      </c>
      <c r="DR796" s="36">
        <v>0</v>
      </c>
      <c r="DS796" s="36">
        <v>0</v>
      </c>
      <c r="DT796" s="36">
        <v>0</v>
      </c>
      <c r="DU796" s="36">
        <v>0</v>
      </c>
      <c r="DV796" s="36">
        <v>0</v>
      </c>
      <c r="DW796" s="36">
        <v>0</v>
      </c>
      <c r="DX796" s="36">
        <v>0</v>
      </c>
      <c r="DY796" s="36">
        <v>0</v>
      </c>
      <c r="DZ796" s="36">
        <v>0</v>
      </c>
      <c r="EA796" s="36">
        <v>0</v>
      </c>
      <c r="EB796" s="36">
        <v>0</v>
      </c>
      <c r="EC796" s="36">
        <v>0</v>
      </c>
      <c r="ED796" s="36">
        <v>0</v>
      </c>
      <c r="EE796" s="36">
        <v>0</v>
      </c>
      <c r="EF796" s="36">
        <v>0</v>
      </c>
      <c r="EG796" s="36">
        <v>0</v>
      </c>
      <c r="EH796" s="36">
        <v>0</v>
      </c>
      <c r="EI796" s="36">
        <v>0</v>
      </c>
      <c r="EJ796" s="36">
        <v>0</v>
      </c>
      <c r="EK796" s="36">
        <v>0</v>
      </c>
      <c r="EL796" s="36">
        <v>0</v>
      </c>
      <c r="EM796" s="36">
        <v>0</v>
      </c>
      <c r="EN796" s="36">
        <v>0</v>
      </c>
      <c r="EO796" s="36">
        <v>0</v>
      </c>
      <c r="EP796" s="36">
        <v>0</v>
      </c>
      <c r="EQ796" s="36">
        <v>0</v>
      </c>
      <c r="ER796" s="36">
        <v>0</v>
      </c>
      <c r="ES796" s="36">
        <v>0</v>
      </c>
      <c r="ET796" s="36">
        <v>0</v>
      </c>
      <c r="EU796" s="36">
        <v>0</v>
      </c>
      <c r="EV796" s="36">
        <v>0</v>
      </c>
      <c r="EW796" s="36">
        <v>0</v>
      </c>
      <c r="EX796" s="36">
        <v>0</v>
      </c>
      <c r="EY796" s="36">
        <v>0</v>
      </c>
      <c r="EZ796" s="36">
        <v>0</v>
      </c>
      <c r="FA796" s="36">
        <v>0</v>
      </c>
      <c r="FB796" s="36">
        <v>0</v>
      </c>
      <c r="FC796" s="36">
        <v>0</v>
      </c>
      <c r="FD796" s="36">
        <v>0</v>
      </c>
      <c r="FE796" s="36">
        <v>0</v>
      </c>
      <c r="FF796" s="36">
        <v>0</v>
      </c>
      <c r="FG796" s="36">
        <v>0</v>
      </c>
      <c r="FH796" s="36">
        <v>0</v>
      </c>
      <c r="FI796" s="36">
        <v>0</v>
      </c>
      <c r="FJ796" s="36">
        <v>0</v>
      </c>
      <c r="FK796" s="36">
        <v>0</v>
      </c>
      <c r="FL796" s="36">
        <v>0</v>
      </c>
      <c r="FM796" s="36">
        <v>0</v>
      </c>
      <c r="FN796" s="36">
        <v>0</v>
      </c>
      <c r="FO796" s="36">
        <v>0</v>
      </c>
      <c r="FP796" s="36">
        <v>0</v>
      </c>
      <c r="FQ796" s="36">
        <v>210040</v>
      </c>
      <c r="FR796" s="36">
        <v>0</v>
      </c>
      <c r="FS796" s="37"/>
      <c r="FT796" s="39">
        <f t="shared" si="371"/>
        <v>67461</v>
      </c>
      <c r="FU796" s="39">
        <f t="shared" si="372"/>
        <v>1033</v>
      </c>
      <c r="FV796" s="39">
        <f t="shared" si="373"/>
        <v>0</v>
      </c>
      <c r="FW796" s="39">
        <f t="shared" si="374"/>
        <v>822341</v>
      </c>
      <c r="FX796" s="39">
        <f t="shared" si="375"/>
        <v>0</v>
      </c>
      <c r="FY796" s="39">
        <f t="shared" si="376"/>
        <v>9890</v>
      </c>
      <c r="FZ796" s="39">
        <f t="shared" si="377"/>
        <v>0</v>
      </c>
      <c r="GA796" s="39">
        <f t="shared" si="378"/>
        <v>12475</v>
      </c>
      <c r="GB796" s="39">
        <f t="shared" si="379"/>
        <v>116195</v>
      </c>
      <c r="GC796" s="39">
        <f t="shared" si="380"/>
        <v>76081</v>
      </c>
      <c r="GD796" s="39">
        <f t="shared" si="381"/>
        <v>0</v>
      </c>
      <c r="GE796" s="39">
        <f t="shared" si="382"/>
        <v>0</v>
      </c>
      <c r="GF796" s="39">
        <f t="shared" si="369"/>
        <v>0</v>
      </c>
      <c r="GG796" s="39"/>
      <c r="GH796" s="39">
        <f t="shared" si="383"/>
        <v>0</v>
      </c>
      <c r="GI796" s="39">
        <f t="shared" si="384"/>
        <v>0</v>
      </c>
      <c r="GJ796" s="39">
        <f t="shared" si="370"/>
        <v>1105476</v>
      </c>
      <c r="GK796" s="39"/>
      <c r="GL796" s="39">
        <f t="shared" si="385"/>
        <v>0</v>
      </c>
      <c r="GM796" s="39"/>
      <c r="GN796" s="39">
        <f t="shared" si="390"/>
        <v>0</v>
      </c>
      <c r="GO796" s="40">
        <f t="shared" si="386"/>
        <v>210040</v>
      </c>
      <c r="GP796" s="40">
        <f t="shared" si="387"/>
        <v>1315516</v>
      </c>
      <c r="GQ796" s="40">
        <f t="shared" si="388"/>
        <v>1315516</v>
      </c>
      <c r="GR796" s="39" t="str">
        <f>IFERROR(VLOOKUP(CONCATENATE(C796,R796,S796),'Clientes Afectados'!$L$4:$M$249,2,0),"NO")</f>
        <v>NO</v>
      </c>
      <c r="GS796" s="64">
        <f t="shared" si="389"/>
        <v>29</v>
      </c>
      <c r="GT796" s="39" t="e">
        <f>+IF(GS796&gt;#REF!,"SI","NO")</f>
        <v>#REF!</v>
      </c>
    </row>
    <row r="797" spans="1:202" x14ac:dyDescent="0.25">
      <c r="A797" s="35">
        <v>42430</v>
      </c>
      <c r="B797" s="36">
        <v>1594986</v>
      </c>
      <c r="C797" s="36">
        <v>533094</v>
      </c>
      <c r="D797" s="36">
        <v>533094</v>
      </c>
      <c r="E797" s="37" t="s">
        <v>345</v>
      </c>
      <c r="F797" s="37" t="s">
        <v>229</v>
      </c>
      <c r="G797" s="37" t="s">
        <v>318</v>
      </c>
      <c r="H797" s="85" t="s">
        <v>231</v>
      </c>
      <c r="I797" s="37" t="s">
        <v>244</v>
      </c>
      <c r="J797" s="37" t="s">
        <v>233</v>
      </c>
      <c r="K797" s="37" t="s">
        <v>234</v>
      </c>
      <c r="L797" s="37" t="s">
        <v>235</v>
      </c>
      <c r="M797" s="37" t="s">
        <v>369</v>
      </c>
      <c r="N797" s="37" t="s">
        <v>245</v>
      </c>
      <c r="O797" s="37" t="s">
        <v>245</v>
      </c>
      <c r="P797" s="37" t="s">
        <v>239</v>
      </c>
      <c r="Q797" s="37" t="s">
        <v>240</v>
      </c>
      <c r="R797" s="38">
        <v>42404</v>
      </c>
      <c r="S797" s="38">
        <v>42433</v>
      </c>
      <c r="T797" s="38">
        <v>42436</v>
      </c>
      <c r="U797" s="36">
        <v>172426944</v>
      </c>
      <c r="V797" s="36">
        <v>338407</v>
      </c>
      <c r="W797" s="36">
        <v>0</v>
      </c>
      <c r="X797" s="36">
        <v>124147</v>
      </c>
      <c r="Y797" s="36">
        <v>0</v>
      </c>
      <c r="Z797" s="36">
        <v>0</v>
      </c>
      <c r="AA797" s="36">
        <v>0</v>
      </c>
      <c r="AB797" s="36">
        <v>0</v>
      </c>
      <c r="AC797" s="36">
        <v>0</v>
      </c>
      <c r="AD797" s="36">
        <v>668</v>
      </c>
      <c r="AE797" s="36">
        <v>686</v>
      </c>
      <c r="AF797" s="36">
        <v>656</v>
      </c>
      <c r="AG797" s="36">
        <v>665</v>
      </c>
      <c r="AH797" s="36">
        <v>80279</v>
      </c>
      <c r="AI797" s="36">
        <v>1229</v>
      </c>
      <c r="AJ797" s="36">
        <v>0</v>
      </c>
      <c r="AK797" s="36">
        <v>24443469</v>
      </c>
      <c r="AL797" s="36">
        <v>0</v>
      </c>
      <c r="AM797" s="36">
        <v>0</v>
      </c>
      <c r="AN797" s="36">
        <v>0</v>
      </c>
      <c r="AO797" s="36">
        <v>0</v>
      </c>
      <c r="AP797" s="36">
        <v>0</v>
      </c>
      <c r="AQ797" s="36">
        <v>0</v>
      </c>
      <c r="AR797" s="36">
        <v>0</v>
      </c>
      <c r="AS797" s="36">
        <v>0</v>
      </c>
      <c r="AT797" s="36">
        <v>293974</v>
      </c>
      <c r="AU797" s="36">
        <v>0</v>
      </c>
      <c r="AV797" s="36">
        <v>0</v>
      </c>
      <c r="AW797" s="36">
        <v>0</v>
      </c>
      <c r="AX797" s="36">
        <v>0</v>
      </c>
      <c r="AY797" s="36">
        <v>424637</v>
      </c>
      <c r="AZ797" s="36">
        <v>3831280</v>
      </c>
      <c r="BA797" s="36">
        <v>0</v>
      </c>
      <c r="BB797" s="36">
        <v>0</v>
      </c>
      <c r="BC797" s="36">
        <v>0</v>
      </c>
      <c r="BD797" s="36">
        <v>0</v>
      </c>
      <c r="BE797" s="36">
        <v>0</v>
      </c>
      <c r="BF797" s="36">
        <v>0</v>
      </c>
      <c r="BG797" s="36">
        <v>0</v>
      </c>
      <c r="BH797" s="36">
        <v>0</v>
      </c>
      <c r="BI797" s="36">
        <v>0</v>
      </c>
      <c r="BJ797" s="36">
        <v>0</v>
      </c>
      <c r="BK797" s="36">
        <v>0</v>
      </c>
      <c r="BL797" s="36">
        <v>0</v>
      </c>
      <c r="BM797" s="36">
        <v>0</v>
      </c>
      <c r="BN797" s="36">
        <v>0</v>
      </c>
      <c r="BO797" s="36">
        <v>0</v>
      </c>
      <c r="BP797" s="36">
        <v>0</v>
      </c>
      <c r="BQ797" s="36">
        <v>0</v>
      </c>
      <c r="BR797" s="36">
        <v>0</v>
      </c>
      <c r="BS797" s="36">
        <v>0</v>
      </c>
      <c r="BT797" s="36">
        <v>0</v>
      </c>
      <c r="BU797" s="36">
        <v>0</v>
      </c>
      <c r="BV797" s="36">
        <v>0</v>
      </c>
      <c r="BW797" s="36">
        <v>0</v>
      </c>
      <c r="BX797" s="36">
        <v>0</v>
      </c>
      <c r="BY797" s="36">
        <v>0</v>
      </c>
      <c r="BZ797" s="36">
        <v>0</v>
      </c>
      <c r="CA797" s="36">
        <v>0</v>
      </c>
      <c r="CB797" s="36">
        <v>0</v>
      </c>
      <c r="CC797" s="36">
        <v>0</v>
      </c>
      <c r="CD797" s="36">
        <v>24432662</v>
      </c>
      <c r="CE797" s="36">
        <v>29074868</v>
      </c>
      <c r="CF797" s="36">
        <v>0</v>
      </c>
      <c r="CG797" s="36">
        <v>4642206</v>
      </c>
      <c r="CH797" s="36">
        <v>0</v>
      </c>
      <c r="CI797" s="36">
        <v>0</v>
      </c>
      <c r="CJ797" s="36">
        <v>0</v>
      </c>
      <c r="CK797" s="36">
        <v>0</v>
      </c>
      <c r="CL797" s="36">
        <v>4642206</v>
      </c>
      <c r="CM797" s="36">
        <v>-29074868</v>
      </c>
      <c r="CN797" s="36">
        <v>0</v>
      </c>
      <c r="CO797" s="36">
        <v>0</v>
      </c>
      <c r="CP797" s="36">
        <v>0</v>
      </c>
      <c r="CQ797" s="36">
        <v>0</v>
      </c>
      <c r="CR797" s="36">
        <v>0</v>
      </c>
      <c r="CS797" s="36">
        <v>0</v>
      </c>
      <c r="CT797" s="36">
        <v>0</v>
      </c>
      <c r="CU797" s="36">
        <v>0</v>
      </c>
      <c r="CV797" s="36">
        <v>0</v>
      </c>
      <c r="CW797" s="36">
        <v>0</v>
      </c>
      <c r="CX797" s="36">
        <v>0</v>
      </c>
      <c r="CY797" s="36">
        <v>0</v>
      </c>
      <c r="CZ797" s="36">
        <v>0</v>
      </c>
      <c r="DA797" s="36">
        <v>0</v>
      </c>
      <c r="DB797" s="36">
        <v>0</v>
      </c>
      <c r="DC797" s="36">
        <v>0</v>
      </c>
      <c r="DD797" s="36">
        <v>0</v>
      </c>
      <c r="DE797" s="36">
        <v>-29074868</v>
      </c>
      <c r="DF797" s="36">
        <v>0</v>
      </c>
      <c r="DG797" s="36">
        <v>0</v>
      </c>
      <c r="DH797" s="36">
        <v>0</v>
      </c>
      <c r="DI797" s="36">
        <v>0</v>
      </c>
      <c r="DJ797" s="36">
        <v>0</v>
      </c>
      <c r="DK797" s="36">
        <v>0</v>
      </c>
      <c r="DL797" s="36">
        <v>0</v>
      </c>
      <c r="DM797" s="36">
        <v>0</v>
      </c>
      <c r="DN797" s="36">
        <v>0</v>
      </c>
      <c r="DO797" s="36">
        <v>0</v>
      </c>
      <c r="DP797" s="36">
        <v>0</v>
      </c>
      <c r="DQ797" s="36">
        <v>0</v>
      </c>
      <c r="DR797" s="36">
        <v>0</v>
      </c>
      <c r="DS797" s="36">
        <v>0</v>
      </c>
      <c r="DT797" s="36">
        <v>0</v>
      </c>
      <c r="DU797" s="36">
        <v>0</v>
      </c>
      <c r="DV797" s="36">
        <v>0</v>
      </c>
      <c r="DW797" s="36">
        <v>0</v>
      </c>
      <c r="DX797" s="36">
        <v>0</v>
      </c>
      <c r="DY797" s="36">
        <v>0</v>
      </c>
      <c r="DZ797" s="36">
        <v>0</v>
      </c>
      <c r="EA797" s="36">
        <v>0</v>
      </c>
      <c r="EB797" s="36">
        <v>0</v>
      </c>
      <c r="EC797" s="36">
        <v>0</v>
      </c>
      <c r="ED797" s="36">
        <v>0</v>
      </c>
      <c r="EE797" s="36">
        <v>0</v>
      </c>
      <c r="EF797" s="36">
        <v>0</v>
      </c>
      <c r="EG797" s="36">
        <v>0</v>
      </c>
      <c r="EH797" s="36">
        <v>0</v>
      </c>
      <c r="EI797" s="36">
        <v>0</v>
      </c>
      <c r="EJ797" s="36">
        <v>0</v>
      </c>
      <c r="EK797" s="36">
        <v>0</v>
      </c>
      <c r="EL797" s="36">
        <v>0</v>
      </c>
      <c r="EM797" s="36">
        <v>0</v>
      </c>
      <c r="EN797" s="36">
        <v>0</v>
      </c>
      <c r="EO797" s="36">
        <v>0</v>
      </c>
      <c r="EP797" s="36">
        <v>0</v>
      </c>
      <c r="EQ797" s="36">
        <v>0</v>
      </c>
      <c r="ER797" s="36">
        <v>0</v>
      </c>
      <c r="ES797" s="36">
        <v>0</v>
      </c>
      <c r="ET797" s="36">
        <v>0</v>
      </c>
      <c r="EU797" s="36">
        <v>0</v>
      </c>
      <c r="EV797" s="36">
        <v>0</v>
      </c>
      <c r="EW797" s="36">
        <v>0</v>
      </c>
      <c r="EX797" s="36">
        <v>0</v>
      </c>
      <c r="EY797" s="36">
        <v>0</v>
      </c>
      <c r="EZ797" s="36">
        <v>0</v>
      </c>
      <c r="FA797" s="36">
        <v>0</v>
      </c>
      <c r="FB797" s="36">
        <v>0</v>
      </c>
      <c r="FC797" s="36">
        <v>0</v>
      </c>
      <c r="FD797" s="36">
        <v>0</v>
      </c>
      <c r="FE797" s="36">
        <v>0</v>
      </c>
      <c r="FF797" s="36">
        <v>0</v>
      </c>
      <c r="FG797" s="36">
        <v>0</v>
      </c>
      <c r="FH797" s="36">
        <v>0</v>
      </c>
      <c r="FI797" s="36">
        <v>0</v>
      </c>
      <c r="FJ797" s="36">
        <v>0</v>
      </c>
      <c r="FK797" s="36">
        <v>0</v>
      </c>
      <c r="FL797" s="36">
        <v>0</v>
      </c>
      <c r="FM797" s="36">
        <v>0</v>
      </c>
      <c r="FN797" s="36">
        <v>0</v>
      </c>
      <c r="FO797" s="36">
        <v>0</v>
      </c>
      <c r="FP797" s="36">
        <v>0</v>
      </c>
      <c r="FQ797" s="36">
        <v>4642206</v>
      </c>
      <c r="FR797" s="36">
        <v>0</v>
      </c>
      <c r="FS797" s="37"/>
      <c r="FT797" s="39">
        <f t="shared" si="371"/>
        <v>67461</v>
      </c>
      <c r="FU797" s="39">
        <f t="shared" si="372"/>
        <v>1033</v>
      </c>
      <c r="FV797" s="39">
        <f t="shared" si="373"/>
        <v>0</v>
      </c>
      <c r="FW797" s="39">
        <f t="shared" si="374"/>
        <v>20540730</v>
      </c>
      <c r="FX797" s="39">
        <f t="shared" si="375"/>
        <v>0</v>
      </c>
      <c r="FY797" s="39">
        <f t="shared" si="376"/>
        <v>247037</v>
      </c>
      <c r="FZ797" s="39">
        <f t="shared" si="377"/>
        <v>0</v>
      </c>
      <c r="GA797" s="39">
        <f t="shared" si="378"/>
        <v>356838</v>
      </c>
      <c r="GB797" s="39">
        <f t="shared" si="379"/>
        <v>3219563</v>
      </c>
      <c r="GC797" s="39">
        <f t="shared" si="380"/>
        <v>0</v>
      </c>
      <c r="GD797" s="39">
        <f t="shared" si="381"/>
        <v>0</v>
      </c>
      <c r="GE797" s="39">
        <f t="shared" si="382"/>
        <v>0</v>
      </c>
      <c r="GF797" s="39">
        <f t="shared" si="369"/>
        <v>0</v>
      </c>
      <c r="GG797" s="39"/>
      <c r="GH797" s="39">
        <f t="shared" si="383"/>
        <v>0</v>
      </c>
      <c r="GI797" s="39">
        <f t="shared" si="384"/>
        <v>0</v>
      </c>
      <c r="GJ797" s="39">
        <f t="shared" si="370"/>
        <v>24432662</v>
      </c>
      <c r="GK797" s="39"/>
      <c r="GL797" s="39">
        <f t="shared" si="385"/>
        <v>0</v>
      </c>
      <c r="GM797" s="39"/>
      <c r="GN797" s="39">
        <f t="shared" si="390"/>
        <v>0</v>
      </c>
      <c r="GO797" s="40">
        <f t="shared" si="386"/>
        <v>4642206</v>
      </c>
      <c r="GP797" s="40">
        <f t="shared" si="387"/>
        <v>29074868</v>
      </c>
      <c r="GQ797" s="40">
        <f t="shared" si="388"/>
        <v>29074868</v>
      </c>
      <c r="GR797" s="39" t="str">
        <f>IFERROR(VLOOKUP(CONCATENATE(C797,R797,S797),'Clientes Afectados'!$L$4:$M$249,2,0),"NO")</f>
        <v>NO</v>
      </c>
      <c r="GS797" s="64">
        <f t="shared" si="389"/>
        <v>29</v>
      </c>
      <c r="GT797" s="39" t="e">
        <f>+IF(GS797&gt;#REF!,"SI","NO")</f>
        <v>#REF!</v>
      </c>
    </row>
    <row r="798" spans="1:202" x14ac:dyDescent="0.25">
      <c r="A798" s="35">
        <v>42430</v>
      </c>
      <c r="B798" s="36">
        <v>1594986</v>
      </c>
      <c r="C798" s="36">
        <v>533096</v>
      </c>
      <c r="D798" s="36">
        <v>533096</v>
      </c>
      <c r="E798" s="37" t="s">
        <v>346</v>
      </c>
      <c r="F798" s="37" t="s">
        <v>229</v>
      </c>
      <c r="G798" s="37" t="s">
        <v>320</v>
      </c>
      <c r="H798" s="85" t="s">
        <v>231</v>
      </c>
      <c r="I798" s="37" t="s">
        <v>244</v>
      </c>
      <c r="J798" s="37" t="s">
        <v>233</v>
      </c>
      <c r="K798" s="37" t="s">
        <v>234</v>
      </c>
      <c r="L798" s="37" t="s">
        <v>235</v>
      </c>
      <c r="M798" s="37" t="s">
        <v>369</v>
      </c>
      <c r="N798" s="37" t="s">
        <v>256</v>
      </c>
      <c r="O798" s="37" t="s">
        <v>245</v>
      </c>
      <c r="P798" s="37" t="s">
        <v>239</v>
      </c>
      <c r="Q798" s="37" t="s">
        <v>240</v>
      </c>
      <c r="R798" s="38">
        <v>42404</v>
      </c>
      <c r="S798" s="38">
        <v>42433</v>
      </c>
      <c r="T798" s="38">
        <v>42436</v>
      </c>
      <c r="U798" s="36">
        <v>172426944</v>
      </c>
      <c r="V798" s="36">
        <v>49075</v>
      </c>
      <c r="W798" s="36">
        <v>0</v>
      </c>
      <c r="X798" s="36">
        <v>13981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100</v>
      </c>
      <c r="AE798" s="36">
        <v>101</v>
      </c>
      <c r="AF798" s="36">
        <v>100</v>
      </c>
      <c r="AG798" s="36">
        <v>100</v>
      </c>
      <c r="AH798" s="36">
        <v>117311</v>
      </c>
      <c r="AI798" s="36">
        <v>1229</v>
      </c>
      <c r="AJ798" s="36">
        <v>0</v>
      </c>
      <c r="AK798" s="36">
        <v>3544735</v>
      </c>
      <c r="AL798" s="36">
        <v>0</v>
      </c>
      <c r="AM798" s="36">
        <v>0</v>
      </c>
      <c r="AN798" s="36">
        <v>0</v>
      </c>
      <c r="AO798" s="36">
        <v>0</v>
      </c>
      <c r="AP798" s="36">
        <v>0</v>
      </c>
      <c r="AQ798" s="36">
        <v>0</v>
      </c>
      <c r="AR798" s="36">
        <v>0</v>
      </c>
      <c r="AS798" s="36">
        <v>0</v>
      </c>
      <c r="AT798" s="36">
        <v>42632</v>
      </c>
      <c r="AU798" s="36">
        <v>0</v>
      </c>
      <c r="AV798" s="36">
        <v>0</v>
      </c>
      <c r="AW798" s="36">
        <v>0</v>
      </c>
      <c r="AX798" s="36">
        <v>0</v>
      </c>
      <c r="AY798" s="36">
        <v>62474</v>
      </c>
      <c r="AZ798" s="36">
        <v>576133</v>
      </c>
      <c r="BA798" s="36">
        <v>0</v>
      </c>
      <c r="BB798" s="36">
        <v>0</v>
      </c>
      <c r="BC798" s="36">
        <v>0</v>
      </c>
      <c r="BD798" s="36">
        <v>0</v>
      </c>
      <c r="BE798" s="36">
        <v>0</v>
      </c>
      <c r="BF798" s="36">
        <v>0</v>
      </c>
      <c r="BG798" s="36">
        <v>0</v>
      </c>
      <c r="BH798" s="36">
        <v>0</v>
      </c>
      <c r="BI798" s="36">
        <v>0</v>
      </c>
      <c r="BJ798" s="36">
        <v>0</v>
      </c>
      <c r="BK798" s="36">
        <v>0</v>
      </c>
      <c r="BL798" s="36">
        <v>0</v>
      </c>
      <c r="BM798" s="36">
        <v>0</v>
      </c>
      <c r="BN798" s="36">
        <v>0</v>
      </c>
      <c r="BO798" s="36">
        <v>0</v>
      </c>
      <c r="BP798" s="36">
        <v>0</v>
      </c>
      <c r="BQ798" s="36">
        <v>0</v>
      </c>
      <c r="BR798" s="36">
        <v>0</v>
      </c>
      <c r="BS798" s="36">
        <v>0</v>
      </c>
      <c r="BT798" s="36">
        <v>0</v>
      </c>
      <c r="BU798" s="36">
        <v>0</v>
      </c>
      <c r="BV798" s="36">
        <v>0</v>
      </c>
      <c r="BW798" s="36">
        <v>0</v>
      </c>
      <c r="BX798" s="36">
        <v>0</v>
      </c>
      <c r="BY798" s="36">
        <v>0</v>
      </c>
      <c r="BZ798" s="36">
        <v>14113</v>
      </c>
      <c r="CA798" s="36">
        <v>776</v>
      </c>
      <c r="CB798" s="36">
        <v>0</v>
      </c>
      <c r="CC798" s="36">
        <v>0</v>
      </c>
      <c r="CD798" s="36">
        <v>3663363</v>
      </c>
      <c r="CE798" s="36">
        <v>4359403</v>
      </c>
      <c r="CF798" s="36">
        <v>0</v>
      </c>
      <c r="CG798" s="36">
        <v>696039</v>
      </c>
      <c r="CH798" s="36">
        <v>0</v>
      </c>
      <c r="CI798" s="36">
        <v>0</v>
      </c>
      <c r="CJ798" s="36">
        <v>0</v>
      </c>
      <c r="CK798" s="36">
        <v>0</v>
      </c>
      <c r="CL798" s="36">
        <v>696039</v>
      </c>
      <c r="CM798" s="36">
        <v>-4359403</v>
      </c>
      <c r="CN798" s="36">
        <v>0</v>
      </c>
      <c r="CO798" s="36">
        <v>0</v>
      </c>
      <c r="CP798" s="36">
        <v>0</v>
      </c>
      <c r="CQ798" s="36">
        <v>0</v>
      </c>
      <c r="CR798" s="36">
        <v>0</v>
      </c>
      <c r="CS798" s="36">
        <v>0</v>
      </c>
      <c r="CT798" s="36">
        <v>0</v>
      </c>
      <c r="CU798" s="36">
        <v>0</v>
      </c>
      <c r="CV798" s="36">
        <v>0</v>
      </c>
      <c r="CW798" s="36">
        <v>0</v>
      </c>
      <c r="CX798" s="36">
        <v>0</v>
      </c>
      <c r="CY798" s="36">
        <v>0</v>
      </c>
      <c r="CZ798" s="36">
        <v>0</v>
      </c>
      <c r="DA798" s="36">
        <v>0</v>
      </c>
      <c r="DB798" s="36">
        <v>0</v>
      </c>
      <c r="DC798" s="36">
        <v>0</v>
      </c>
      <c r="DD798" s="36">
        <v>0</v>
      </c>
      <c r="DE798" s="36">
        <v>-4359403</v>
      </c>
      <c r="DF798" s="36">
        <v>0</v>
      </c>
      <c r="DG798" s="36">
        <v>0</v>
      </c>
      <c r="DH798" s="36">
        <v>0</v>
      </c>
      <c r="DI798" s="36">
        <v>0</v>
      </c>
      <c r="DJ798" s="36">
        <v>0</v>
      </c>
      <c r="DK798" s="36">
        <v>0</v>
      </c>
      <c r="DL798" s="36">
        <v>0</v>
      </c>
      <c r="DM798" s="36">
        <v>0</v>
      </c>
      <c r="DN798" s="36">
        <v>0</v>
      </c>
      <c r="DO798" s="36">
        <v>0</v>
      </c>
      <c r="DP798" s="36">
        <v>0</v>
      </c>
      <c r="DQ798" s="36">
        <v>0</v>
      </c>
      <c r="DR798" s="36">
        <v>0</v>
      </c>
      <c r="DS798" s="36">
        <v>0</v>
      </c>
      <c r="DT798" s="36">
        <v>0</v>
      </c>
      <c r="DU798" s="36">
        <v>0</v>
      </c>
      <c r="DV798" s="36">
        <v>0</v>
      </c>
      <c r="DW798" s="36">
        <v>0</v>
      </c>
      <c r="DX798" s="36">
        <v>0</v>
      </c>
      <c r="DY798" s="36">
        <v>0</v>
      </c>
      <c r="DZ798" s="36">
        <v>0</v>
      </c>
      <c r="EA798" s="36">
        <v>0</v>
      </c>
      <c r="EB798" s="36">
        <v>0</v>
      </c>
      <c r="EC798" s="36">
        <v>0</v>
      </c>
      <c r="ED798" s="36">
        <v>0</v>
      </c>
      <c r="EE798" s="36">
        <v>0</v>
      </c>
      <c r="EF798" s="36">
        <v>0</v>
      </c>
      <c r="EG798" s="36">
        <v>0</v>
      </c>
      <c r="EH798" s="36">
        <v>0</v>
      </c>
      <c r="EI798" s="36">
        <v>0</v>
      </c>
      <c r="EJ798" s="36">
        <v>0</v>
      </c>
      <c r="EK798" s="36">
        <v>0</v>
      </c>
      <c r="EL798" s="36">
        <v>0</v>
      </c>
      <c r="EM798" s="36">
        <v>0</v>
      </c>
      <c r="EN798" s="36">
        <v>0</v>
      </c>
      <c r="EO798" s="36">
        <v>0</v>
      </c>
      <c r="EP798" s="36">
        <v>0</v>
      </c>
      <c r="EQ798" s="36">
        <v>0</v>
      </c>
      <c r="ER798" s="36">
        <v>0</v>
      </c>
      <c r="ES798" s="36">
        <v>0</v>
      </c>
      <c r="ET798" s="36">
        <v>0</v>
      </c>
      <c r="EU798" s="36">
        <v>0</v>
      </c>
      <c r="EV798" s="36">
        <v>0</v>
      </c>
      <c r="EW798" s="36">
        <v>0</v>
      </c>
      <c r="EX798" s="36">
        <v>0</v>
      </c>
      <c r="EY798" s="36">
        <v>0</v>
      </c>
      <c r="EZ798" s="36">
        <v>0</v>
      </c>
      <c r="FA798" s="36">
        <v>0</v>
      </c>
      <c r="FB798" s="36">
        <v>0</v>
      </c>
      <c r="FC798" s="36">
        <v>0</v>
      </c>
      <c r="FD798" s="36">
        <v>0</v>
      </c>
      <c r="FE798" s="36">
        <v>0</v>
      </c>
      <c r="FF798" s="36">
        <v>0</v>
      </c>
      <c r="FG798" s="36">
        <v>0</v>
      </c>
      <c r="FH798" s="36">
        <v>0</v>
      </c>
      <c r="FI798" s="36">
        <v>0</v>
      </c>
      <c r="FJ798" s="36">
        <v>0</v>
      </c>
      <c r="FK798" s="36">
        <v>0</v>
      </c>
      <c r="FL798" s="36">
        <v>0</v>
      </c>
      <c r="FM798" s="36">
        <v>0</v>
      </c>
      <c r="FN798" s="36">
        <v>0</v>
      </c>
      <c r="FO798" s="36">
        <v>0</v>
      </c>
      <c r="FP798" s="36">
        <v>0</v>
      </c>
      <c r="FQ798" s="36">
        <v>696039</v>
      </c>
      <c r="FR798" s="36">
        <v>-1</v>
      </c>
      <c r="FS798" s="37"/>
      <c r="FT798" s="39">
        <f t="shared" si="371"/>
        <v>98581</v>
      </c>
      <c r="FU798" s="39">
        <f t="shared" si="372"/>
        <v>1033</v>
      </c>
      <c r="FV798" s="39">
        <f t="shared" si="373"/>
        <v>0</v>
      </c>
      <c r="FW798" s="39">
        <f t="shared" si="374"/>
        <v>2978769</v>
      </c>
      <c r="FX798" s="39">
        <f t="shared" si="375"/>
        <v>0</v>
      </c>
      <c r="FY798" s="39">
        <f t="shared" si="376"/>
        <v>35825</v>
      </c>
      <c r="FZ798" s="39">
        <f t="shared" si="377"/>
        <v>0</v>
      </c>
      <c r="GA798" s="39">
        <f t="shared" si="378"/>
        <v>52499</v>
      </c>
      <c r="GB798" s="39">
        <f t="shared" si="379"/>
        <v>484145</v>
      </c>
      <c r="GC798" s="39">
        <f t="shared" si="380"/>
        <v>0</v>
      </c>
      <c r="GD798" s="39">
        <f t="shared" si="381"/>
        <v>0</v>
      </c>
      <c r="GE798" s="39">
        <f t="shared" si="382"/>
        <v>0</v>
      </c>
      <c r="GF798" s="39">
        <f t="shared" si="369"/>
        <v>0</v>
      </c>
      <c r="GG798" s="39"/>
      <c r="GH798" s="39">
        <f t="shared" si="383"/>
        <v>0</v>
      </c>
      <c r="GI798" s="39">
        <f t="shared" si="384"/>
        <v>0</v>
      </c>
      <c r="GJ798" s="39">
        <f t="shared" si="370"/>
        <v>3650852</v>
      </c>
      <c r="GK798" s="39"/>
      <c r="GL798" s="39">
        <f t="shared" si="385"/>
        <v>0</v>
      </c>
      <c r="GM798" s="39"/>
      <c r="GN798" s="39">
        <f t="shared" si="390"/>
        <v>0</v>
      </c>
      <c r="GO798" s="40">
        <f t="shared" si="386"/>
        <v>693662</v>
      </c>
      <c r="GP798" s="40">
        <f t="shared" si="387"/>
        <v>4344514</v>
      </c>
      <c r="GQ798" s="40">
        <f t="shared" si="388"/>
        <v>4344514</v>
      </c>
      <c r="GR798" s="39" t="str">
        <f>IFERROR(VLOOKUP(CONCATENATE(C798,R798,S798),'Clientes Afectados'!$L$4:$M$249,2,0),"NO")</f>
        <v>NO</v>
      </c>
      <c r="GS798" s="64">
        <f t="shared" si="389"/>
        <v>29</v>
      </c>
      <c r="GT798" s="39" t="e">
        <f>+IF(GS798&gt;#REF!,"SI","NO")</f>
        <v>#REF!</v>
      </c>
    </row>
    <row r="799" spans="1:202" x14ac:dyDescent="0.25">
      <c r="A799" s="35">
        <v>42430</v>
      </c>
      <c r="B799" s="36">
        <v>1594986</v>
      </c>
      <c r="C799" s="36">
        <v>533097</v>
      </c>
      <c r="D799" s="36">
        <v>533097</v>
      </c>
      <c r="E799" s="37" t="s">
        <v>247</v>
      </c>
      <c r="F799" s="37" t="s">
        <v>229</v>
      </c>
      <c r="G799" s="37" t="s">
        <v>248</v>
      </c>
      <c r="H799" s="85" t="s">
        <v>231</v>
      </c>
      <c r="I799" s="37" t="s">
        <v>244</v>
      </c>
      <c r="J799" s="37" t="s">
        <v>233</v>
      </c>
      <c r="K799" s="37" t="s">
        <v>234</v>
      </c>
      <c r="L799" s="37" t="s">
        <v>235</v>
      </c>
      <c r="M799" s="37" t="s">
        <v>369</v>
      </c>
      <c r="N799" s="37" t="s">
        <v>245</v>
      </c>
      <c r="O799" s="37" t="s">
        <v>245</v>
      </c>
      <c r="P799" s="37" t="s">
        <v>239</v>
      </c>
      <c r="Q799" s="37" t="s">
        <v>240</v>
      </c>
      <c r="R799" s="38">
        <v>42404</v>
      </c>
      <c r="S799" s="38">
        <v>42433</v>
      </c>
      <c r="T799" s="38">
        <v>42436</v>
      </c>
      <c r="U799" s="36">
        <v>172426944</v>
      </c>
      <c r="V799" s="36">
        <v>45338</v>
      </c>
      <c r="W799" s="36">
        <v>0</v>
      </c>
      <c r="X799" s="36">
        <v>28568</v>
      </c>
      <c r="Y799" s="36">
        <v>0</v>
      </c>
      <c r="Z799" s="36">
        <v>0</v>
      </c>
      <c r="AA799" s="36">
        <v>0</v>
      </c>
      <c r="AB799" s="36">
        <v>0</v>
      </c>
      <c r="AC799" s="36">
        <v>0</v>
      </c>
      <c r="AD799" s="36">
        <v>95</v>
      </c>
      <c r="AE799" s="36">
        <v>96</v>
      </c>
      <c r="AF799" s="36">
        <v>93</v>
      </c>
      <c r="AG799" s="36">
        <v>94</v>
      </c>
      <c r="AH799" s="36">
        <v>193913</v>
      </c>
      <c r="AI799" s="36">
        <v>1229</v>
      </c>
      <c r="AJ799" s="36">
        <v>0</v>
      </c>
      <c r="AK799" s="36">
        <v>3274809</v>
      </c>
      <c r="AL799" s="36">
        <v>0</v>
      </c>
      <c r="AM799" s="36">
        <v>0</v>
      </c>
      <c r="AN799" s="36">
        <v>0</v>
      </c>
      <c r="AO799" s="36">
        <v>0</v>
      </c>
      <c r="AP799" s="36">
        <v>0</v>
      </c>
      <c r="AQ799" s="36">
        <v>0</v>
      </c>
      <c r="AR799" s="36">
        <v>0</v>
      </c>
      <c r="AS799" s="36">
        <v>0</v>
      </c>
      <c r="AT799" s="36">
        <v>39385</v>
      </c>
      <c r="AU799" s="36">
        <v>0</v>
      </c>
      <c r="AV799" s="36">
        <v>0</v>
      </c>
      <c r="AW799" s="36">
        <v>0</v>
      </c>
      <c r="AX799" s="36">
        <v>0</v>
      </c>
      <c r="AY799" s="36">
        <v>59381</v>
      </c>
      <c r="AZ799" s="36">
        <v>544445</v>
      </c>
      <c r="BA799" s="36">
        <v>310291</v>
      </c>
      <c r="BB799" s="36">
        <v>0</v>
      </c>
      <c r="BC799" s="36">
        <v>0</v>
      </c>
      <c r="BD799" s="36">
        <v>0</v>
      </c>
      <c r="BE799" s="36">
        <v>0</v>
      </c>
      <c r="BF799" s="36">
        <v>0</v>
      </c>
      <c r="BG799" s="36">
        <v>0</v>
      </c>
      <c r="BH799" s="36">
        <v>0</v>
      </c>
      <c r="BI799" s="36">
        <v>0</v>
      </c>
      <c r="BJ799" s="36">
        <v>0</v>
      </c>
      <c r="BK799" s="36">
        <v>0</v>
      </c>
      <c r="BL799" s="36">
        <v>0</v>
      </c>
      <c r="BM799" s="36">
        <v>0</v>
      </c>
      <c r="BN799" s="36">
        <v>0</v>
      </c>
      <c r="BO799" s="36">
        <v>0</v>
      </c>
      <c r="BP799" s="36">
        <v>0</v>
      </c>
      <c r="BQ799" s="36">
        <v>0</v>
      </c>
      <c r="BR799" s="36">
        <v>0</v>
      </c>
      <c r="BS799" s="36">
        <v>0</v>
      </c>
      <c r="BT799" s="36">
        <v>0</v>
      </c>
      <c r="BU799" s="36">
        <v>0</v>
      </c>
      <c r="BV799" s="36">
        <v>0</v>
      </c>
      <c r="BW799" s="36">
        <v>0</v>
      </c>
      <c r="BX799" s="36">
        <v>0</v>
      </c>
      <c r="BY799" s="36">
        <v>0</v>
      </c>
      <c r="BZ799" s="36">
        <v>0</v>
      </c>
      <c r="CA799" s="36">
        <v>0</v>
      </c>
      <c r="CB799" s="36">
        <v>0</v>
      </c>
      <c r="CC799" s="36">
        <v>0</v>
      </c>
      <c r="CD799" s="36">
        <v>3717188</v>
      </c>
      <c r="CE799" s="36">
        <v>4423454</v>
      </c>
      <c r="CF799" s="36">
        <v>0</v>
      </c>
      <c r="CG799" s="36">
        <v>706266</v>
      </c>
      <c r="CH799" s="36">
        <v>0</v>
      </c>
      <c r="CI799" s="36">
        <v>0</v>
      </c>
      <c r="CJ799" s="36">
        <v>0</v>
      </c>
      <c r="CK799" s="36">
        <v>0</v>
      </c>
      <c r="CL799" s="36">
        <v>706266</v>
      </c>
      <c r="CM799" s="36">
        <v>-4423454</v>
      </c>
      <c r="CN799" s="36">
        <v>0</v>
      </c>
      <c r="CO799" s="36">
        <v>0</v>
      </c>
      <c r="CP799" s="36">
        <v>0</v>
      </c>
      <c r="CQ799" s="36">
        <v>0</v>
      </c>
      <c r="CR799" s="36">
        <v>0</v>
      </c>
      <c r="CS799" s="36">
        <v>0</v>
      </c>
      <c r="CT799" s="36">
        <v>0</v>
      </c>
      <c r="CU799" s="36">
        <v>0</v>
      </c>
      <c r="CV799" s="36">
        <v>0</v>
      </c>
      <c r="CW799" s="36">
        <v>0</v>
      </c>
      <c r="CX799" s="36">
        <v>0</v>
      </c>
      <c r="CY799" s="36">
        <v>0</v>
      </c>
      <c r="CZ799" s="36">
        <v>0</v>
      </c>
      <c r="DA799" s="36">
        <v>0</v>
      </c>
      <c r="DB799" s="36">
        <v>0</v>
      </c>
      <c r="DC799" s="36">
        <v>0</v>
      </c>
      <c r="DD799" s="36">
        <v>0</v>
      </c>
      <c r="DE799" s="36">
        <v>-4423454</v>
      </c>
      <c r="DF799" s="36">
        <v>0</v>
      </c>
      <c r="DG799" s="36">
        <v>0</v>
      </c>
      <c r="DH799" s="36">
        <v>0</v>
      </c>
      <c r="DI799" s="36">
        <v>0</v>
      </c>
      <c r="DJ799" s="36">
        <v>0</v>
      </c>
      <c r="DK799" s="36">
        <v>0</v>
      </c>
      <c r="DL799" s="36">
        <v>0</v>
      </c>
      <c r="DM799" s="36">
        <v>0</v>
      </c>
      <c r="DN799" s="36">
        <v>0</v>
      </c>
      <c r="DO799" s="36">
        <v>0</v>
      </c>
      <c r="DP799" s="36">
        <v>0</v>
      </c>
      <c r="DQ799" s="36">
        <v>0</v>
      </c>
      <c r="DR799" s="36">
        <v>0</v>
      </c>
      <c r="DS799" s="36">
        <v>0</v>
      </c>
      <c r="DT799" s="36">
        <v>0</v>
      </c>
      <c r="DU799" s="36">
        <v>0</v>
      </c>
      <c r="DV799" s="36">
        <v>0</v>
      </c>
      <c r="DW799" s="36">
        <v>0</v>
      </c>
      <c r="DX799" s="36">
        <v>0</v>
      </c>
      <c r="DY799" s="36">
        <v>0</v>
      </c>
      <c r="DZ799" s="36">
        <v>0</v>
      </c>
      <c r="EA799" s="36">
        <v>0</v>
      </c>
      <c r="EB799" s="36">
        <v>0</v>
      </c>
      <c r="EC799" s="36">
        <v>0</v>
      </c>
      <c r="ED799" s="36">
        <v>0</v>
      </c>
      <c r="EE799" s="36">
        <v>0</v>
      </c>
      <c r="EF799" s="36">
        <v>0</v>
      </c>
      <c r="EG799" s="36">
        <v>0</v>
      </c>
      <c r="EH799" s="36">
        <v>0</v>
      </c>
      <c r="EI799" s="36">
        <v>0</v>
      </c>
      <c r="EJ799" s="36">
        <v>0</v>
      </c>
      <c r="EK799" s="36">
        <v>0</v>
      </c>
      <c r="EL799" s="36">
        <v>0</v>
      </c>
      <c r="EM799" s="36">
        <v>0</v>
      </c>
      <c r="EN799" s="36">
        <v>0</v>
      </c>
      <c r="EO799" s="36">
        <v>0</v>
      </c>
      <c r="EP799" s="36">
        <v>0</v>
      </c>
      <c r="EQ799" s="36">
        <v>0</v>
      </c>
      <c r="ER799" s="36">
        <v>0</v>
      </c>
      <c r="ES799" s="36">
        <v>0</v>
      </c>
      <c r="ET799" s="36">
        <v>0</v>
      </c>
      <c r="EU799" s="36">
        <v>0</v>
      </c>
      <c r="EV799" s="36">
        <v>0</v>
      </c>
      <c r="EW799" s="36">
        <v>0</v>
      </c>
      <c r="EX799" s="36">
        <v>0</v>
      </c>
      <c r="EY799" s="36">
        <v>0</v>
      </c>
      <c r="EZ799" s="36">
        <v>0</v>
      </c>
      <c r="FA799" s="36">
        <v>0</v>
      </c>
      <c r="FB799" s="36">
        <v>0</v>
      </c>
      <c r="FC799" s="36">
        <v>0</v>
      </c>
      <c r="FD799" s="36">
        <v>0</v>
      </c>
      <c r="FE799" s="36">
        <v>0</v>
      </c>
      <c r="FF799" s="36">
        <v>0</v>
      </c>
      <c r="FG799" s="36">
        <v>0</v>
      </c>
      <c r="FH799" s="36">
        <v>0</v>
      </c>
      <c r="FI799" s="36">
        <v>0</v>
      </c>
      <c r="FJ799" s="36">
        <v>0</v>
      </c>
      <c r="FK799" s="36">
        <v>0</v>
      </c>
      <c r="FL799" s="36">
        <v>0</v>
      </c>
      <c r="FM799" s="36">
        <v>0</v>
      </c>
      <c r="FN799" s="36">
        <v>0</v>
      </c>
      <c r="FO799" s="36">
        <v>0</v>
      </c>
      <c r="FP799" s="36">
        <v>0</v>
      </c>
      <c r="FQ799" s="36">
        <v>706266</v>
      </c>
      <c r="FR799" s="36">
        <v>0</v>
      </c>
      <c r="FS799" s="37"/>
      <c r="FT799" s="39">
        <f t="shared" si="371"/>
        <v>162952</v>
      </c>
      <c r="FU799" s="39">
        <f t="shared" si="372"/>
        <v>1033</v>
      </c>
      <c r="FV799" s="39">
        <f t="shared" si="373"/>
        <v>0</v>
      </c>
      <c r="FW799" s="39">
        <f t="shared" si="374"/>
        <v>2751940</v>
      </c>
      <c r="FX799" s="39">
        <f t="shared" si="375"/>
        <v>0</v>
      </c>
      <c r="FY799" s="39">
        <f t="shared" si="376"/>
        <v>33097</v>
      </c>
      <c r="FZ799" s="39">
        <f t="shared" si="377"/>
        <v>0</v>
      </c>
      <c r="GA799" s="39">
        <f t="shared" si="378"/>
        <v>49900</v>
      </c>
      <c r="GB799" s="39">
        <f t="shared" si="379"/>
        <v>457517</v>
      </c>
      <c r="GC799" s="39">
        <f t="shared" si="380"/>
        <v>260749</v>
      </c>
      <c r="GD799" s="39">
        <f t="shared" si="381"/>
        <v>0</v>
      </c>
      <c r="GE799" s="39">
        <f t="shared" si="382"/>
        <v>0</v>
      </c>
      <c r="GF799" s="39">
        <f t="shared" si="369"/>
        <v>0</v>
      </c>
      <c r="GG799" s="39"/>
      <c r="GH799" s="39">
        <f t="shared" si="383"/>
        <v>0</v>
      </c>
      <c r="GI799" s="39">
        <f t="shared" si="384"/>
        <v>0</v>
      </c>
      <c r="GJ799" s="39">
        <f t="shared" si="370"/>
        <v>3717188</v>
      </c>
      <c r="GK799" s="39"/>
      <c r="GL799" s="39">
        <f t="shared" si="385"/>
        <v>0</v>
      </c>
      <c r="GM799" s="39"/>
      <c r="GN799" s="39">
        <f t="shared" si="390"/>
        <v>0</v>
      </c>
      <c r="GO799" s="40">
        <f t="shared" si="386"/>
        <v>706266</v>
      </c>
      <c r="GP799" s="40">
        <f t="shared" si="387"/>
        <v>4423454</v>
      </c>
      <c r="GQ799" s="40">
        <f t="shared" si="388"/>
        <v>4423454</v>
      </c>
      <c r="GR799" s="39" t="str">
        <f>IFERROR(VLOOKUP(CONCATENATE(C799,R799,S799),'Clientes Afectados'!$L$4:$M$249,2,0),"NO")</f>
        <v>NO</v>
      </c>
      <c r="GS799" s="64">
        <f t="shared" si="389"/>
        <v>29</v>
      </c>
      <c r="GT799" s="39" t="e">
        <f>+IF(GS799&gt;#REF!,"SI","NO")</f>
        <v>#REF!</v>
      </c>
    </row>
    <row r="800" spans="1:202" x14ac:dyDescent="0.25">
      <c r="A800" s="35">
        <v>42430</v>
      </c>
      <c r="B800" s="36">
        <v>1594986</v>
      </c>
      <c r="C800" s="36">
        <v>533104</v>
      </c>
      <c r="D800" s="36">
        <v>533104</v>
      </c>
      <c r="E800" s="37" t="s">
        <v>250</v>
      </c>
      <c r="F800" s="37" t="s">
        <v>229</v>
      </c>
      <c r="G800" s="37" t="s">
        <v>251</v>
      </c>
      <c r="H800" s="85" t="s">
        <v>231</v>
      </c>
      <c r="I800" s="37" t="s">
        <v>244</v>
      </c>
      <c r="J800" s="37" t="s">
        <v>233</v>
      </c>
      <c r="K800" s="37" t="s">
        <v>234</v>
      </c>
      <c r="L800" s="37" t="s">
        <v>235</v>
      </c>
      <c r="M800" s="37" t="s">
        <v>252</v>
      </c>
      <c r="N800" s="37" t="s">
        <v>237</v>
      </c>
      <c r="O800" s="37" t="s">
        <v>253</v>
      </c>
      <c r="P800" s="37" t="s">
        <v>239</v>
      </c>
      <c r="Q800" s="37" t="s">
        <v>240</v>
      </c>
      <c r="R800" s="38">
        <v>42404</v>
      </c>
      <c r="S800" s="38">
        <v>42433</v>
      </c>
      <c r="T800" s="38">
        <v>42436</v>
      </c>
      <c r="U800" s="36">
        <v>172426944</v>
      </c>
      <c r="V800" s="36">
        <v>654</v>
      </c>
      <c r="W800" s="36">
        <v>0</v>
      </c>
      <c r="X800" s="36">
        <v>0</v>
      </c>
      <c r="Y800" s="36">
        <v>0</v>
      </c>
      <c r="Z800" s="36">
        <v>0</v>
      </c>
      <c r="AA800" s="36">
        <v>0</v>
      </c>
      <c r="AB800" s="36">
        <v>0</v>
      </c>
      <c r="AC800" s="36">
        <v>0</v>
      </c>
      <c r="AD800" s="36">
        <v>1</v>
      </c>
      <c r="AE800" s="36">
        <v>64</v>
      </c>
      <c r="AF800" s="36">
        <v>1</v>
      </c>
      <c r="AG800" s="36">
        <v>32</v>
      </c>
      <c r="AH800" s="36">
        <v>142051</v>
      </c>
      <c r="AI800" s="36">
        <v>1229</v>
      </c>
      <c r="AJ800" s="36">
        <v>0</v>
      </c>
      <c r="AK800" s="36">
        <v>47239</v>
      </c>
      <c r="AL800" s="36">
        <v>0</v>
      </c>
      <c r="AM800" s="36">
        <v>0</v>
      </c>
      <c r="AN800" s="36">
        <v>0</v>
      </c>
      <c r="AO800" s="36">
        <v>0</v>
      </c>
      <c r="AP800" s="36">
        <v>0</v>
      </c>
      <c r="AQ800" s="36">
        <v>0</v>
      </c>
      <c r="AR800" s="36">
        <v>0</v>
      </c>
      <c r="AS800" s="36">
        <v>0</v>
      </c>
      <c r="AT800" s="36">
        <v>568</v>
      </c>
      <c r="AU800" s="36">
        <v>0</v>
      </c>
      <c r="AV800" s="36">
        <v>0</v>
      </c>
      <c r="AW800" s="36">
        <v>0</v>
      </c>
      <c r="AX800" s="36">
        <v>0</v>
      </c>
      <c r="AY800" s="36">
        <v>39588</v>
      </c>
      <c r="AZ800" s="36">
        <v>187243</v>
      </c>
      <c r="BA800" s="36">
        <v>0</v>
      </c>
      <c r="BB800" s="36">
        <v>0</v>
      </c>
      <c r="BC800" s="36">
        <v>0</v>
      </c>
      <c r="BD800" s="36">
        <v>0</v>
      </c>
      <c r="BE800" s="36">
        <v>0</v>
      </c>
      <c r="BF800" s="36">
        <v>0</v>
      </c>
      <c r="BG800" s="36">
        <v>0</v>
      </c>
      <c r="BH800" s="36">
        <v>0</v>
      </c>
      <c r="BI800" s="36">
        <v>0</v>
      </c>
      <c r="BJ800" s="36">
        <v>0</v>
      </c>
      <c r="BK800" s="36">
        <v>0</v>
      </c>
      <c r="BL800" s="36">
        <v>0</v>
      </c>
      <c r="BM800" s="36">
        <v>0</v>
      </c>
      <c r="BN800" s="36">
        <v>0</v>
      </c>
      <c r="BO800" s="36">
        <v>0</v>
      </c>
      <c r="BP800" s="36">
        <v>0</v>
      </c>
      <c r="BQ800" s="36">
        <v>0</v>
      </c>
      <c r="BR800" s="36">
        <v>0</v>
      </c>
      <c r="BS800" s="36">
        <v>0</v>
      </c>
      <c r="BT800" s="36">
        <v>0</v>
      </c>
      <c r="BU800" s="36">
        <v>0</v>
      </c>
      <c r="BV800" s="36">
        <v>0</v>
      </c>
      <c r="BW800" s="36">
        <v>0</v>
      </c>
      <c r="BX800" s="36">
        <v>0</v>
      </c>
      <c r="BY800" s="36">
        <v>0</v>
      </c>
      <c r="BZ800" s="36">
        <v>0</v>
      </c>
      <c r="CA800" s="36">
        <v>0</v>
      </c>
      <c r="CB800" s="36">
        <v>0</v>
      </c>
      <c r="CC800" s="36">
        <v>0</v>
      </c>
      <c r="CD800" s="36">
        <v>351192</v>
      </c>
      <c r="CE800" s="36">
        <v>417918</v>
      </c>
      <c r="CF800" s="36">
        <v>0</v>
      </c>
      <c r="CG800" s="36">
        <v>66726</v>
      </c>
      <c r="CH800" s="36">
        <v>0</v>
      </c>
      <c r="CI800" s="36">
        <v>0</v>
      </c>
      <c r="CJ800" s="36">
        <v>0</v>
      </c>
      <c r="CK800" s="36">
        <v>0</v>
      </c>
      <c r="CL800" s="36">
        <v>66726</v>
      </c>
      <c r="CM800" s="36">
        <v>-417918</v>
      </c>
      <c r="CN800" s="36">
        <v>0</v>
      </c>
      <c r="CO800" s="36">
        <v>0</v>
      </c>
      <c r="CP800" s="36">
        <v>0</v>
      </c>
      <c r="CQ800" s="36">
        <v>0</v>
      </c>
      <c r="CR800" s="36">
        <v>0</v>
      </c>
      <c r="CS800" s="36">
        <v>0</v>
      </c>
      <c r="CT800" s="36">
        <v>0</v>
      </c>
      <c r="CU800" s="36">
        <v>0</v>
      </c>
      <c r="CV800" s="36">
        <v>0</v>
      </c>
      <c r="CW800" s="36">
        <v>0</v>
      </c>
      <c r="CX800" s="36">
        <v>0</v>
      </c>
      <c r="CY800" s="36">
        <v>0</v>
      </c>
      <c r="CZ800" s="36">
        <v>0</v>
      </c>
      <c r="DA800" s="36">
        <v>0</v>
      </c>
      <c r="DB800" s="36">
        <v>0</v>
      </c>
      <c r="DC800" s="36">
        <v>0</v>
      </c>
      <c r="DD800" s="36">
        <v>0</v>
      </c>
      <c r="DE800" s="36">
        <v>-417918</v>
      </c>
      <c r="DF800" s="36">
        <v>0</v>
      </c>
      <c r="DG800" s="36">
        <v>0</v>
      </c>
      <c r="DH800" s="36">
        <v>0</v>
      </c>
      <c r="DI800" s="36">
        <v>0</v>
      </c>
      <c r="DJ800" s="36">
        <v>0</v>
      </c>
      <c r="DK800" s="36">
        <v>0</v>
      </c>
      <c r="DL800" s="36">
        <v>0</v>
      </c>
      <c r="DM800" s="36">
        <v>0</v>
      </c>
      <c r="DN800" s="36">
        <v>0</v>
      </c>
      <c r="DO800" s="36">
        <v>0</v>
      </c>
      <c r="DP800" s="36">
        <v>0</v>
      </c>
      <c r="DQ800" s="36">
        <v>0</v>
      </c>
      <c r="DR800" s="36">
        <v>0</v>
      </c>
      <c r="DS800" s="36">
        <v>0</v>
      </c>
      <c r="DT800" s="36">
        <v>0</v>
      </c>
      <c r="DU800" s="36">
        <v>0</v>
      </c>
      <c r="DV800" s="36">
        <v>0</v>
      </c>
      <c r="DW800" s="36">
        <v>0</v>
      </c>
      <c r="DX800" s="36">
        <v>0</v>
      </c>
      <c r="DY800" s="36">
        <v>0</v>
      </c>
      <c r="DZ800" s="36">
        <v>0</v>
      </c>
      <c r="EA800" s="36">
        <v>0</v>
      </c>
      <c r="EB800" s="36">
        <v>0</v>
      </c>
      <c r="EC800" s="36">
        <v>0</v>
      </c>
      <c r="ED800" s="36">
        <v>0</v>
      </c>
      <c r="EE800" s="36">
        <v>0</v>
      </c>
      <c r="EF800" s="36">
        <v>0</v>
      </c>
      <c r="EG800" s="36">
        <v>0</v>
      </c>
      <c r="EH800" s="36">
        <v>0</v>
      </c>
      <c r="EI800" s="36">
        <v>0</v>
      </c>
      <c r="EJ800" s="36">
        <v>0</v>
      </c>
      <c r="EK800" s="36">
        <v>0</v>
      </c>
      <c r="EL800" s="36">
        <v>0</v>
      </c>
      <c r="EM800" s="36">
        <v>0</v>
      </c>
      <c r="EN800" s="36">
        <v>0</v>
      </c>
      <c r="EO800" s="36">
        <v>0</v>
      </c>
      <c r="EP800" s="36">
        <v>0</v>
      </c>
      <c r="EQ800" s="36">
        <v>0</v>
      </c>
      <c r="ER800" s="36">
        <v>0</v>
      </c>
      <c r="ES800" s="36">
        <v>0</v>
      </c>
      <c r="ET800" s="36">
        <v>0</v>
      </c>
      <c r="EU800" s="36">
        <v>0</v>
      </c>
      <c r="EV800" s="36">
        <v>0</v>
      </c>
      <c r="EW800" s="36">
        <v>0</v>
      </c>
      <c r="EX800" s="36">
        <v>0</v>
      </c>
      <c r="EY800" s="36">
        <v>0</v>
      </c>
      <c r="EZ800" s="36">
        <v>0</v>
      </c>
      <c r="FA800" s="36">
        <v>0</v>
      </c>
      <c r="FB800" s="36">
        <v>0</v>
      </c>
      <c r="FC800" s="36">
        <v>0</v>
      </c>
      <c r="FD800" s="36">
        <v>0</v>
      </c>
      <c r="FE800" s="36">
        <v>0</v>
      </c>
      <c r="FF800" s="36">
        <v>0</v>
      </c>
      <c r="FG800" s="36">
        <v>0</v>
      </c>
      <c r="FH800" s="36">
        <v>0</v>
      </c>
      <c r="FI800" s="36">
        <v>0</v>
      </c>
      <c r="FJ800" s="36">
        <v>0</v>
      </c>
      <c r="FK800" s="36">
        <v>0</v>
      </c>
      <c r="FL800" s="36">
        <v>0</v>
      </c>
      <c r="FM800" s="36">
        <v>0</v>
      </c>
      <c r="FN800" s="36">
        <v>0</v>
      </c>
      <c r="FO800" s="36">
        <v>0</v>
      </c>
      <c r="FP800" s="36">
        <v>0</v>
      </c>
      <c r="FQ800" s="36">
        <v>66726</v>
      </c>
      <c r="FR800" s="36">
        <v>0</v>
      </c>
      <c r="FS800" s="37"/>
      <c r="FT800" s="39">
        <f t="shared" si="371"/>
        <v>119371</v>
      </c>
      <c r="FU800" s="39">
        <f t="shared" si="372"/>
        <v>1033</v>
      </c>
      <c r="FV800" s="39">
        <f t="shared" si="373"/>
        <v>0</v>
      </c>
      <c r="FW800" s="39">
        <f t="shared" si="374"/>
        <v>39697</v>
      </c>
      <c r="FX800" s="39">
        <f t="shared" si="375"/>
        <v>0</v>
      </c>
      <c r="FY800" s="39">
        <f t="shared" si="376"/>
        <v>477</v>
      </c>
      <c r="FZ800" s="39">
        <f t="shared" si="377"/>
        <v>0</v>
      </c>
      <c r="GA800" s="39">
        <f t="shared" si="378"/>
        <v>33267</v>
      </c>
      <c r="GB800" s="39">
        <f t="shared" si="379"/>
        <v>157347</v>
      </c>
      <c r="GC800" s="39">
        <f t="shared" si="380"/>
        <v>0</v>
      </c>
      <c r="GD800" s="39">
        <f t="shared" si="381"/>
        <v>0</v>
      </c>
      <c r="GE800" s="39">
        <f t="shared" si="382"/>
        <v>0</v>
      </c>
      <c r="GF800" s="39">
        <f t="shared" si="369"/>
        <v>0</v>
      </c>
      <c r="GG800" s="39"/>
      <c r="GH800" s="39">
        <f t="shared" si="383"/>
        <v>0</v>
      </c>
      <c r="GI800" s="39">
        <f t="shared" si="384"/>
        <v>0</v>
      </c>
      <c r="GJ800" s="39">
        <f t="shared" si="370"/>
        <v>351192</v>
      </c>
      <c r="GK800" s="39"/>
      <c r="GL800" s="39">
        <f t="shared" si="385"/>
        <v>0</v>
      </c>
      <c r="GM800" s="39"/>
      <c r="GN800" s="39">
        <f t="shared" si="390"/>
        <v>0</v>
      </c>
      <c r="GO800" s="40">
        <f t="shared" si="386"/>
        <v>66726</v>
      </c>
      <c r="GP800" s="40">
        <f t="shared" si="387"/>
        <v>417918</v>
      </c>
      <c r="GQ800" s="40">
        <f t="shared" si="388"/>
        <v>417918</v>
      </c>
      <c r="GR800" s="39" t="str">
        <f>IFERROR(VLOOKUP(CONCATENATE(C800,R800,S800),'Clientes Afectados'!$L$4:$M$249,2,0),"NO")</f>
        <v>NO</v>
      </c>
      <c r="GS800" s="64">
        <f t="shared" si="389"/>
        <v>29</v>
      </c>
      <c r="GT800" s="39" t="e">
        <f>+IF(GS800&gt;#REF!,"SI","NO")</f>
        <v>#REF!</v>
      </c>
    </row>
    <row r="801" spans="1:202" x14ac:dyDescent="0.25">
      <c r="A801" s="35">
        <v>42430</v>
      </c>
      <c r="B801" s="36">
        <v>1594986</v>
      </c>
      <c r="C801" s="36">
        <v>533110</v>
      </c>
      <c r="D801" s="36">
        <v>533110</v>
      </c>
      <c r="E801" s="37" t="s">
        <v>254</v>
      </c>
      <c r="F801" s="37" t="s">
        <v>229</v>
      </c>
      <c r="G801" s="37" t="s">
        <v>255</v>
      </c>
      <c r="H801" s="85" t="s">
        <v>231</v>
      </c>
      <c r="I801" s="37" t="s">
        <v>244</v>
      </c>
      <c r="J801" s="37" t="s">
        <v>233</v>
      </c>
      <c r="K801" s="37" t="s">
        <v>234</v>
      </c>
      <c r="L801" s="37" t="s">
        <v>235</v>
      </c>
      <c r="M801" s="37" t="s">
        <v>252</v>
      </c>
      <c r="N801" s="37" t="s">
        <v>256</v>
      </c>
      <c r="O801" s="37" t="s">
        <v>253</v>
      </c>
      <c r="P801" s="37" t="s">
        <v>239</v>
      </c>
      <c r="Q801" s="37" t="s">
        <v>240</v>
      </c>
      <c r="R801" s="38">
        <v>42404</v>
      </c>
      <c r="S801" s="38">
        <v>42433</v>
      </c>
      <c r="T801" s="38">
        <v>42436</v>
      </c>
      <c r="U801" s="36">
        <v>172426944</v>
      </c>
      <c r="V801" s="36">
        <v>346</v>
      </c>
      <c r="W801" s="36">
        <v>0</v>
      </c>
      <c r="X801" s="36">
        <v>0</v>
      </c>
      <c r="Y801" s="36">
        <v>0</v>
      </c>
      <c r="Z801" s="36">
        <v>0</v>
      </c>
      <c r="AA801" s="36">
        <v>0</v>
      </c>
      <c r="AB801" s="36">
        <v>0</v>
      </c>
      <c r="AC801" s="36">
        <v>0</v>
      </c>
      <c r="AD801" s="36">
        <v>1</v>
      </c>
      <c r="AE801" s="36">
        <v>55</v>
      </c>
      <c r="AF801" s="36">
        <v>1</v>
      </c>
      <c r="AG801" s="36">
        <v>28</v>
      </c>
      <c r="AH801" s="36">
        <v>142051</v>
      </c>
      <c r="AI801" s="36">
        <v>1229</v>
      </c>
      <c r="AJ801" s="36">
        <v>0</v>
      </c>
      <c r="AK801" s="36">
        <v>24992</v>
      </c>
      <c r="AL801" s="36">
        <v>0</v>
      </c>
      <c r="AM801" s="36">
        <v>0</v>
      </c>
      <c r="AN801" s="36">
        <v>0</v>
      </c>
      <c r="AO801" s="36">
        <v>0</v>
      </c>
      <c r="AP801" s="36">
        <v>0</v>
      </c>
      <c r="AQ801" s="36">
        <v>0</v>
      </c>
      <c r="AR801" s="36">
        <v>0</v>
      </c>
      <c r="AS801" s="36">
        <v>0</v>
      </c>
      <c r="AT801" s="36">
        <v>301</v>
      </c>
      <c r="AU801" s="36">
        <v>0</v>
      </c>
      <c r="AV801" s="36">
        <v>0</v>
      </c>
      <c r="AW801" s="36">
        <v>0</v>
      </c>
      <c r="AX801" s="36">
        <v>0</v>
      </c>
      <c r="AY801" s="36">
        <v>34330</v>
      </c>
      <c r="AZ801" s="36">
        <v>161318</v>
      </c>
      <c r="BA801" s="36">
        <v>0</v>
      </c>
      <c r="BB801" s="36">
        <v>0</v>
      </c>
      <c r="BC801" s="36">
        <v>0</v>
      </c>
      <c r="BD801" s="36">
        <v>0</v>
      </c>
      <c r="BE801" s="36">
        <v>0</v>
      </c>
      <c r="BF801" s="36">
        <v>0</v>
      </c>
      <c r="BG801" s="36">
        <v>0</v>
      </c>
      <c r="BH801" s="36">
        <v>0</v>
      </c>
      <c r="BI801" s="36">
        <v>0</v>
      </c>
      <c r="BJ801" s="36">
        <v>0</v>
      </c>
      <c r="BK801" s="36">
        <v>0</v>
      </c>
      <c r="BL801" s="36">
        <v>0</v>
      </c>
      <c r="BM801" s="36">
        <v>0</v>
      </c>
      <c r="BN801" s="36">
        <v>0</v>
      </c>
      <c r="BO801" s="36">
        <v>0</v>
      </c>
      <c r="BP801" s="36">
        <v>0</v>
      </c>
      <c r="BQ801" s="36">
        <v>0</v>
      </c>
      <c r="BR801" s="36">
        <v>0</v>
      </c>
      <c r="BS801" s="36">
        <v>0</v>
      </c>
      <c r="BT801" s="36">
        <v>0</v>
      </c>
      <c r="BU801" s="36">
        <v>0</v>
      </c>
      <c r="BV801" s="36">
        <v>0</v>
      </c>
      <c r="BW801" s="36">
        <v>0</v>
      </c>
      <c r="BX801" s="36">
        <v>0</v>
      </c>
      <c r="BY801" s="36">
        <v>0</v>
      </c>
      <c r="BZ801" s="36">
        <v>0</v>
      </c>
      <c r="CA801" s="36">
        <v>0</v>
      </c>
      <c r="CB801" s="36">
        <v>0</v>
      </c>
      <c r="CC801" s="36">
        <v>0</v>
      </c>
      <c r="CD801" s="36">
        <v>306069</v>
      </c>
      <c r="CE801" s="36">
        <v>364222</v>
      </c>
      <c r="CF801" s="36">
        <v>0</v>
      </c>
      <c r="CG801" s="36">
        <v>58153</v>
      </c>
      <c r="CH801" s="36">
        <v>0</v>
      </c>
      <c r="CI801" s="36">
        <v>0</v>
      </c>
      <c r="CJ801" s="36">
        <v>0</v>
      </c>
      <c r="CK801" s="36">
        <v>0</v>
      </c>
      <c r="CL801" s="36">
        <v>58153</v>
      </c>
      <c r="CM801" s="36">
        <v>-364222</v>
      </c>
      <c r="CN801" s="36">
        <v>0</v>
      </c>
      <c r="CO801" s="36">
        <v>0</v>
      </c>
      <c r="CP801" s="36">
        <v>0</v>
      </c>
      <c r="CQ801" s="36">
        <v>0</v>
      </c>
      <c r="CR801" s="36">
        <v>0</v>
      </c>
      <c r="CS801" s="36">
        <v>0</v>
      </c>
      <c r="CT801" s="36">
        <v>0</v>
      </c>
      <c r="CU801" s="36">
        <v>0</v>
      </c>
      <c r="CV801" s="36">
        <v>0</v>
      </c>
      <c r="CW801" s="36">
        <v>0</v>
      </c>
      <c r="CX801" s="36">
        <v>0</v>
      </c>
      <c r="CY801" s="36">
        <v>0</v>
      </c>
      <c r="CZ801" s="36">
        <v>0</v>
      </c>
      <c r="DA801" s="36">
        <v>0</v>
      </c>
      <c r="DB801" s="36">
        <v>0</v>
      </c>
      <c r="DC801" s="36">
        <v>0</v>
      </c>
      <c r="DD801" s="36">
        <v>0</v>
      </c>
      <c r="DE801" s="36">
        <v>-364222</v>
      </c>
      <c r="DF801" s="36">
        <v>0</v>
      </c>
      <c r="DG801" s="36">
        <v>0</v>
      </c>
      <c r="DH801" s="36">
        <v>0</v>
      </c>
      <c r="DI801" s="36">
        <v>0</v>
      </c>
      <c r="DJ801" s="36">
        <v>0</v>
      </c>
      <c r="DK801" s="36">
        <v>0</v>
      </c>
      <c r="DL801" s="36">
        <v>0</v>
      </c>
      <c r="DM801" s="36">
        <v>0</v>
      </c>
      <c r="DN801" s="36">
        <v>0</v>
      </c>
      <c r="DO801" s="36">
        <v>0</v>
      </c>
      <c r="DP801" s="36">
        <v>0</v>
      </c>
      <c r="DQ801" s="36">
        <v>0</v>
      </c>
      <c r="DR801" s="36">
        <v>0</v>
      </c>
      <c r="DS801" s="36">
        <v>0</v>
      </c>
      <c r="DT801" s="36">
        <v>0</v>
      </c>
      <c r="DU801" s="36">
        <v>0</v>
      </c>
      <c r="DV801" s="36">
        <v>0</v>
      </c>
      <c r="DW801" s="36">
        <v>0</v>
      </c>
      <c r="DX801" s="36">
        <v>0</v>
      </c>
      <c r="DY801" s="36">
        <v>0</v>
      </c>
      <c r="DZ801" s="36">
        <v>0</v>
      </c>
      <c r="EA801" s="36">
        <v>0</v>
      </c>
      <c r="EB801" s="36">
        <v>0</v>
      </c>
      <c r="EC801" s="36">
        <v>0</v>
      </c>
      <c r="ED801" s="36">
        <v>0</v>
      </c>
      <c r="EE801" s="36">
        <v>0</v>
      </c>
      <c r="EF801" s="36">
        <v>0</v>
      </c>
      <c r="EG801" s="36">
        <v>0</v>
      </c>
      <c r="EH801" s="36">
        <v>0</v>
      </c>
      <c r="EI801" s="36">
        <v>0</v>
      </c>
      <c r="EJ801" s="36">
        <v>0</v>
      </c>
      <c r="EK801" s="36">
        <v>0</v>
      </c>
      <c r="EL801" s="36">
        <v>0</v>
      </c>
      <c r="EM801" s="36">
        <v>0</v>
      </c>
      <c r="EN801" s="36">
        <v>0</v>
      </c>
      <c r="EO801" s="36">
        <v>0</v>
      </c>
      <c r="EP801" s="36">
        <v>0</v>
      </c>
      <c r="EQ801" s="36">
        <v>0</v>
      </c>
      <c r="ER801" s="36">
        <v>0</v>
      </c>
      <c r="ES801" s="36">
        <v>0</v>
      </c>
      <c r="ET801" s="36">
        <v>0</v>
      </c>
      <c r="EU801" s="36">
        <v>0</v>
      </c>
      <c r="EV801" s="36">
        <v>0</v>
      </c>
      <c r="EW801" s="36">
        <v>0</v>
      </c>
      <c r="EX801" s="36">
        <v>0</v>
      </c>
      <c r="EY801" s="36">
        <v>0</v>
      </c>
      <c r="EZ801" s="36">
        <v>0</v>
      </c>
      <c r="FA801" s="36">
        <v>0</v>
      </c>
      <c r="FB801" s="36">
        <v>0</v>
      </c>
      <c r="FC801" s="36">
        <v>0</v>
      </c>
      <c r="FD801" s="36">
        <v>0</v>
      </c>
      <c r="FE801" s="36">
        <v>0</v>
      </c>
      <c r="FF801" s="36">
        <v>0</v>
      </c>
      <c r="FG801" s="36">
        <v>0</v>
      </c>
      <c r="FH801" s="36">
        <v>0</v>
      </c>
      <c r="FI801" s="36">
        <v>0</v>
      </c>
      <c r="FJ801" s="36">
        <v>0</v>
      </c>
      <c r="FK801" s="36">
        <v>0</v>
      </c>
      <c r="FL801" s="36">
        <v>0</v>
      </c>
      <c r="FM801" s="36">
        <v>0</v>
      </c>
      <c r="FN801" s="36">
        <v>0</v>
      </c>
      <c r="FO801" s="36">
        <v>0</v>
      </c>
      <c r="FP801" s="36">
        <v>0</v>
      </c>
      <c r="FQ801" s="36">
        <v>58153</v>
      </c>
      <c r="FR801" s="36">
        <v>0</v>
      </c>
      <c r="FS801" s="37"/>
      <c r="FT801" s="39">
        <f t="shared" si="371"/>
        <v>119371</v>
      </c>
      <c r="FU801" s="39">
        <f t="shared" si="372"/>
        <v>1033</v>
      </c>
      <c r="FV801" s="39">
        <f t="shared" si="373"/>
        <v>0</v>
      </c>
      <c r="FW801" s="39">
        <f t="shared" si="374"/>
        <v>21002</v>
      </c>
      <c r="FX801" s="39">
        <f t="shared" si="375"/>
        <v>0</v>
      </c>
      <c r="FY801" s="39">
        <f t="shared" si="376"/>
        <v>253</v>
      </c>
      <c r="FZ801" s="39">
        <f t="shared" si="377"/>
        <v>0</v>
      </c>
      <c r="GA801" s="39">
        <f t="shared" si="378"/>
        <v>28849</v>
      </c>
      <c r="GB801" s="39">
        <f t="shared" si="379"/>
        <v>135561</v>
      </c>
      <c r="GC801" s="39">
        <f t="shared" si="380"/>
        <v>0</v>
      </c>
      <c r="GD801" s="39">
        <f t="shared" si="381"/>
        <v>0</v>
      </c>
      <c r="GE801" s="39">
        <f t="shared" si="382"/>
        <v>0</v>
      </c>
      <c r="GF801" s="39">
        <f t="shared" si="369"/>
        <v>0</v>
      </c>
      <c r="GG801" s="39"/>
      <c r="GH801" s="39">
        <f t="shared" si="383"/>
        <v>0</v>
      </c>
      <c r="GI801" s="39">
        <f t="shared" si="384"/>
        <v>0</v>
      </c>
      <c r="GJ801" s="39">
        <f t="shared" si="370"/>
        <v>306069</v>
      </c>
      <c r="GK801" s="39"/>
      <c r="GL801" s="39">
        <f t="shared" si="385"/>
        <v>0</v>
      </c>
      <c r="GM801" s="39"/>
      <c r="GN801" s="39">
        <f t="shared" si="390"/>
        <v>0</v>
      </c>
      <c r="GO801" s="40">
        <f t="shared" si="386"/>
        <v>58153</v>
      </c>
      <c r="GP801" s="40">
        <f t="shared" si="387"/>
        <v>364222</v>
      </c>
      <c r="GQ801" s="40">
        <f t="shared" si="388"/>
        <v>364222</v>
      </c>
      <c r="GR801" s="39" t="str">
        <f>IFERROR(VLOOKUP(CONCATENATE(C801,R801,S801),'Clientes Afectados'!$L$4:$M$249,2,0),"NO")</f>
        <v>NO</v>
      </c>
      <c r="GS801" s="64">
        <f t="shared" si="389"/>
        <v>29</v>
      </c>
      <c r="GT801" s="39" t="e">
        <f>+IF(GS801&gt;#REF!,"SI","NO")</f>
        <v>#REF!</v>
      </c>
    </row>
    <row r="802" spans="1:202" x14ac:dyDescent="0.25">
      <c r="A802" s="35">
        <v>42430</v>
      </c>
      <c r="B802" s="36">
        <v>1594986</v>
      </c>
      <c r="C802" s="36">
        <v>533111</v>
      </c>
      <c r="D802" s="36">
        <v>533111</v>
      </c>
      <c r="E802" s="37" t="s">
        <v>257</v>
      </c>
      <c r="F802" s="37" t="s">
        <v>258</v>
      </c>
      <c r="G802" s="37" t="s">
        <v>259</v>
      </c>
      <c r="H802" s="85" t="s">
        <v>231</v>
      </c>
      <c r="I802" s="37" t="s">
        <v>244</v>
      </c>
      <c r="J802" s="37" t="s">
        <v>233</v>
      </c>
      <c r="K802" s="37" t="s">
        <v>234</v>
      </c>
      <c r="L802" s="37" t="s">
        <v>235</v>
      </c>
      <c r="M802" s="37" t="s">
        <v>252</v>
      </c>
      <c r="N802" s="37" t="s">
        <v>253</v>
      </c>
      <c r="O802" s="37" t="s">
        <v>253</v>
      </c>
      <c r="P802" s="37" t="s">
        <v>239</v>
      </c>
      <c r="Q802" s="37" t="s">
        <v>240</v>
      </c>
      <c r="R802" s="38">
        <v>42404</v>
      </c>
      <c r="S802" s="38">
        <v>42433</v>
      </c>
      <c r="T802" s="38">
        <v>42436</v>
      </c>
      <c r="U802" s="36">
        <v>172426944</v>
      </c>
      <c r="V802" s="36">
        <v>57865</v>
      </c>
      <c r="W802" s="36">
        <v>0</v>
      </c>
      <c r="X802" s="36">
        <v>15776</v>
      </c>
      <c r="Y802" s="36">
        <v>0</v>
      </c>
      <c r="Z802" s="36">
        <v>0</v>
      </c>
      <c r="AA802" s="36">
        <v>0</v>
      </c>
      <c r="AB802" s="36">
        <v>0</v>
      </c>
      <c r="AC802" s="36">
        <v>0</v>
      </c>
      <c r="AD802" s="36">
        <v>120</v>
      </c>
      <c r="AE802" s="36">
        <v>180</v>
      </c>
      <c r="AF802" s="36">
        <v>120</v>
      </c>
      <c r="AG802" s="36">
        <v>120</v>
      </c>
      <c r="AH802" s="36">
        <v>117311</v>
      </c>
      <c r="AI802" s="36">
        <v>1229</v>
      </c>
      <c r="AJ802" s="36">
        <v>0</v>
      </c>
      <c r="AK802" s="36">
        <v>4179645</v>
      </c>
      <c r="AL802" s="36">
        <v>0</v>
      </c>
      <c r="AM802" s="36">
        <v>0</v>
      </c>
      <c r="AN802" s="36">
        <v>0</v>
      </c>
      <c r="AO802" s="36">
        <v>0</v>
      </c>
      <c r="AP802" s="36">
        <v>0</v>
      </c>
      <c r="AQ802" s="36">
        <v>0</v>
      </c>
      <c r="AR802" s="36">
        <v>0</v>
      </c>
      <c r="AS802" s="36">
        <v>0</v>
      </c>
      <c r="AT802" s="36">
        <v>50267</v>
      </c>
      <c r="AU802" s="36">
        <v>0</v>
      </c>
      <c r="AV802" s="36">
        <v>0</v>
      </c>
      <c r="AW802" s="36">
        <v>0</v>
      </c>
      <c r="AX802" s="36">
        <v>0</v>
      </c>
      <c r="AY802" s="36">
        <v>111649</v>
      </c>
      <c r="AZ802" s="36">
        <v>694240</v>
      </c>
      <c r="BA802" s="36">
        <v>0</v>
      </c>
      <c r="BB802" s="36">
        <v>0</v>
      </c>
      <c r="BC802" s="36">
        <v>0</v>
      </c>
      <c r="BD802" s="36">
        <v>0</v>
      </c>
      <c r="BE802" s="36">
        <v>0</v>
      </c>
      <c r="BF802" s="36">
        <v>0</v>
      </c>
      <c r="BG802" s="36">
        <v>0</v>
      </c>
      <c r="BH802" s="36">
        <v>0</v>
      </c>
      <c r="BI802" s="36">
        <v>0</v>
      </c>
      <c r="BJ802" s="36">
        <v>0</v>
      </c>
      <c r="BK802" s="36">
        <v>0</v>
      </c>
      <c r="BL802" s="36">
        <v>0</v>
      </c>
      <c r="BM802" s="36">
        <v>0</v>
      </c>
      <c r="BN802" s="36">
        <v>0</v>
      </c>
      <c r="BO802" s="36">
        <v>0</v>
      </c>
      <c r="BP802" s="36">
        <v>0</v>
      </c>
      <c r="BQ802" s="36">
        <v>0</v>
      </c>
      <c r="BR802" s="36">
        <v>0</v>
      </c>
      <c r="BS802" s="36">
        <v>0</v>
      </c>
      <c r="BT802" s="36">
        <v>0</v>
      </c>
      <c r="BU802" s="36">
        <v>0</v>
      </c>
      <c r="BV802" s="36">
        <v>0</v>
      </c>
      <c r="BW802" s="36">
        <v>0</v>
      </c>
      <c r="BX802" s="36">
        <v>0</v>
      </c>
      <c r="BY802" s="36">
        <v>0</v>
      </c>
      <c r="BZ802" s="36">
        <v>0</v>
      </c>
      <c r="CA802" s="36">
        <v>0</v>
      </c>
      <c r="CB802" s="36">
        <v>0</v>
      </c>
      <c r="CC802" s="36">
        <v>0</v>
      </c>
      <c r="CD802" s="36">
        <v>4331380</v>
      </c>
      <c r="CE802" s="36">
        <v>5154342</v>
      </c>
      <c r="CF802" s="36">
        <v>0</v>
      </c>
      <c r="CG802" s="36">
        <v>822962</v>
      </c>
      <c r="CH802" s="36">
        <v>0</v>
      </c>
      <c r="CI802" s="36">
        <v>0</v>
      </c>
      <c r="CJ802" s="36">
        <v>0</v>
      </c>
      <c r="CK802" s="36">
        <v>0</v>
      </c>
      <c r="CL802" s="36">
        <v>822962</v>
      </c>
      <c r="CM802" s="36">
        <v>-5154342</v>
      </c>
      <c r="CN802" s="36">
        <v>0</v>
      </c>
      <c r="CO802" s="36">
        <v>0</v>
      </c>
      <c r="CP802" s="36">
        <v>0</v>
      </c>
      <c r="CQ802" s="36">
        <v>0</v>
      </c>
      <c r="CR802" s="36">
        <v>0</v>
      </c>
      <c r="CS802" s="36">
        <v>0</v>
      </c>
      <c r="CT802" s="36">
        <v>0</v>
      </c>
      <c r="CU802" s="36">
        <v>0</v>
      </c>
      <c r="CV802" s="36">
        <v>0</v>
      </c>
      <c r="CW802" s="36">
        <v>0</v>
      </c>
      <c r="CX802" s="36">
        <v>0</v>
      </c>
      <c r="CY802" s="36">
        <v>0</v>
      </c>
      <c r="CZ802" s="36">
        <v>0</v>
      </c>
      <c r="DA802" s="36">
        <v>0</v>
      </c>
      <c r="DB802" s="36">
        <v>0</v>
      </c>
      <c r="DC802" s="36">
        <v>0</v>
      </c>
      <c r="DD802" s="36">
        <v>0</v>
      </c>
      <c r="DE802" s="36">
        <v>-5154342</v>
      </c>
      <c r="DF802" s="36">
        <v>0</v>
      </c>
      <c r="DG802" s="36">
        <v>0</v>
      </c>
      <c r="DH802" s="36">
        <v>0</v>
      </c>
      <c r="DI802" s="36">
        <v>0</v>
      </c>
      <c r="DJ802" s="36">
        <v>0</v>
      </c>
      <c r="DK802" s="36">
        <v>0</v>
      </c>
      <c r="DL802" s="36">
        <v>0</v>
      </c>
      <c r="DM802" s="36">
        <v>0</v>
      </c>
      <c r="DN802" s="36">
        <v>0</v>
      </c>
      <c r="DO802" s="36">
        <v>0</v>
      </c>
      <c r="DP802" s="36">
        <v>0</v>
      </c>
      <c r="DQ802" s="36">
        <v>0</v>
      </c>
      <c r="DR802" s="36">
        <v>0</v>
      </c>
      <c r="DS802" s="36">
        <v>0</v>
      </c>
      <c r="DT802" s="36">
        <v>0</v>
      </c>
      <c r="DU802" s="36">
        <v>0</v>
      </c>
      <c r="DV802" s="36">
        <v>0</v>
      </c>
      <c r="DW802" s="36">
        <v>0</v>
      </c>
      <c r="DX802" s="36">
        <v>0</v>
      </c>
      <c r="DY802" s="36">
        <v>0</v>
      </c>
      <c r="DZ802" s="36">
        <v>0</v>
      </c>
      <c r="EA802" s="36">
        <v>0</v>
      </c>
      <c r="EB802" s="36">
        <v>0</v>
      </c>
      <c r="EC802" s="36">
        <v>0</v>
      </c>
      <c r="ED802" s="36">
        <v>0</v>
      </c>
      <c r="EE802" s="36">
        <v>0</v>
      </c>
      <c r="EF802" s="36">
        <v>0</v>
      </c>
      <c r="EG802" s="36">
        <v>0</v>
      </c>
      <c r="EH802" s="36">
        <v>0</v>
      </c>
      <c r="EI802" s="36">
        <v>0</v>
      </c>
      <c r="EJ802" s="36">
        <v>0</v>
      </c>
      <c r="EK802" s="36">
        <v>0</v>
      </c>
      <c r="EL802" s="36">
        <v>0</v>
      </c>
      <c r="EM802" s="36">
        <v>0</v>
      </c>
      <c r="EN802" s="36">
        <v>0</v>
      </c>
      <c r="EO802" s="36">
        <v>0</v>
      </c>
      <c r="EP802" s="36">
        <v>0</v>
      </c>
      <c r="EQ802" s="36">
        <v>0</v>
      </c>
      <c r="ER802" s="36">
        <v>0</v>
      </c>
      <c r="ES802" s="36">
        <v>0</v>
      </c>
      <c r="ET802" s="36">
        <v>0</v>
      </c>
      <c r="EU802" s="36">
        <v>0</v>
      </c>
      <c r="EV802" s="36">
        <v>0</v>
      </c>
      <c r="EW802" s="36">
        <v>0</v>
      </c>
      <c r="EX802" s="36">
        <v>0</v>
      </c>
      <c r="EY802" s="36">
        <v>0</v>
      </c>
      <c r="EZ802" s="36">
        <v>0</v>
      </c>
      <c r="FA802" s="36">
        <v>0</v>
      </c>
      <c r="FB802" s="36">
        <v>0</v>
      </c>
      <c r="FC802" s="36">
        <v>0</v>
      </c>
      <c r="FD802" s="36">
        <v>0</v>
      </c>
      <c r="FE802" s="36">
        <v>0</v>
      </c>
      <c r="FF802" s="36">
        <v>0</v>
      </c>
      <c r="FG802" s="36">
        <v>0</v>
      </c>
      <c r="FH802" s="36">
        <v>0</v>
      </c>
      <c r="FI802" s="36">
        <v>0</v>
      </c>
      <c r="FJ802" s="36">
        <v>0</v>
      </c>
      <c r="FK802" s="36">
        <v>0</v>
      </c>
      <c r="FL802" s="36">
        <v>0</v>
      </c>
      <c r="FM802" s="36">
        <v>0</v>
      </c>
      <c r="FN802" s="36">
        <v>0</v>
      </c>
      <c r="FO802" s="36">
        <v>0</v>
      </c>
      <c r="FP802" s="36">
        <v>0</v>
      </c>
      <c r="FQ802" s="36">
        <v>822962</v>
      </c>
      <c r="FR802" s="36">
        <v>0</v>
      </c>
      <c r="FS802" s="37"/>
      <c r="FT802" s="39">
        <f t="shared" si="371"/>
        <v>98581</v>
      </c>
      <c r="FU802" s="39">
        <f t="shared" si="372"/>
        <v>1033</v>
      </c>
      <c r="FV802" s="39">
        <f t="shared" si="373"/>
        <v>0</v>
      </c>
      <c r="FW802" s="39">
        <f t="shared" si="374"/>
        <v>3512307</v>
      </c>
      <c r="FX802" s="39">
        <f t="shared" si="375"/>
        <v>0</v>
      </c>
      <c r="FY802" s="39">
        <f t="shared" si="376"/>
        <v>42241</v>
      </c>
      <c r="FZ802" s="39">
        <f t="shared" si="377"/>
        <v>0</v>
      </c>
      <c r="GA802" s="39">
        <f t="shared" si="378"/>
        <v>93823</v>
      </c>
      <c r="GB802" s="39">
        <f t="shared" si="379"/>
        <v>583395</v>
      </c>
      <c r="GC802" s="39">
        <f t="shared" si="380"/>
        <v>0</v>
      </c>
      <c r="GD802" s="39">
        <f t="shared" si="381"/>
        <v>0</v>
      </c>
      <c r="GE802" s="39">
        <f t="shared" si="382"/>
        <v>0</v>
      </c>
      <c r="GF802" s="39">
        <f t="shared" si="369"/>
        <v>0</v>
      </c>
      <c r="GG802" s="39"/>
      <c r="GH802" s="39">
        <f t="shared" si="383"/>
        <v>0</v>
      </c>
      <c r="GI802" s="39">
        <f t="shared" si="384"/>
        <v>0</v>
      </c>
      <c r="GJ802" s="39">
        <f t="shared" si="370"/>
        <v>4331380</v>
      </c>
      <c r="GK802" s="39"/>
      <c r="GL802" s="39">
        <f t="shared" si="385"/>
        <v>0</v>
      </c>
      <c r="GM802" s="39"/>
      <c r="GN802" s="39">
        <f t="shared" si="390"/>
        <v>0</v>
      </c>
      <c r="GO802" s="40">
        <f t="shared" si="386"/>
        <v>822962</v>
      </c>
      <c r="GP802" s="40">
        <f t="shared" si="387"/>
        <v>5154342</v>
      </c>
      <c r="GQ802" s="40">
        <f t="shared" si="388"/>
        <v>5154342</v>
      </c>
      <c r="GR802" s="39" t="str">
        <f>IFERROR(VLOOKUP(CONCATENATE(C802,R802,S802),'Clientes Afectados'!$L$4:$M$249,2,0),"NO")</f>
        <v>NO</v>
      </c>
      <c r="GS802" s="64">
        <f t="shared" si="389"/>
        <v>29</v>
      </c>
      <c r="GT802" s="39" t="e">
        <f>+IF(GS802&gt;#REF!,"SI","NO")</f>
        <v>#REF!</v>
      </c>
    </row>
    <row r="803" spans="1:202" x14ac:dyDescent="0.25">
      <c r="A803" s="35">
        <v>42430</v>
      </c>
      <c r="B803" s="36">
        <v>1594986</v>
      </c>
      <c r="C803" s="36">
        <v>574634</v>
      </c>
      <c r="D803" s="36">
        <v>574634</v>
      </c>
      <c r="E803" s="37" t="s">
        <v>347</v>
      </c>
      <c r="F803" s="37" t="s">
        <v>229</v>
      </c>
      <c r="G803" s="37" t="s">
        <v>322</v>
      </c>
      <c r="H803" s="85" t="s">
        <v>231</v>
      </c>
      <c r="I803" s="37" t="s">
        <v>310</v>
      </c>
      <c r="J803" s="37" t="s">
        <v>233</v>
      </c>
      <c r="K803" s="37" t="s">
        <v>234</v>
      </c>
      <c r="L803" s="37" t="s">
        <v>235</v>
      </c>
      <c r="M803" s="37" t="s">
        <v>323</v>
      </c>
      <c r="N803" s="37" t="s">
        <v>324</v>
      </c>
      <c r="O803" s="37" t="s">
        <v>324</v>
      </c>
      <c r="P803" s="37" t="s">
        <v>239</v>
      </c>
      <c r="Q803" s="37" t="s">
        <v>240</v>
      </c>
      <c r="R803" s="38">
        <v>42404</v>
      </c>
      <c r="S803" s="38">
        <v>42433</v>
      </c>
      <c r="T803" s="38">
        <v>42436</v>
      </c>
      <c r="U803" s="36">
        <v>172426944</v>
      </c>
      <c r="V803" s="36">
        <v>71801</v>
      </c>
      <c r="W803" s="36">
        <v>0</v>
      </c>
      <c r="X803" s="36">
        <v>5112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117</v>
      </c>
      <c r="AE803" s="36">
        <v>119</v>
      </c>
      <c r="AF803" s="36">
        <v>117</v>
      </c>
      <c r="AG803" s="36">
        <v>119</v>
      </c>
      <c r="AH803" s="36">
        <v>117311</v>
      </c>
      <c r="AI803" s="36">
        <v>1229</v>
      </c>
      <c r="AJ803" s="36">
        <v>0</v>
      </c>
      <c r="AK803" s="36">
        <v>5186257</v>
      </c>
      <c r="AL803" s="36">
        <v>0</v>
      </c>
      <c r="AM803" s="36">
        <v>0</v>
      </c>
      <c r="AN803" s="36">
        <v>0</v>
      </c>
      <c r="AO803" s="36">
        <v>0</v>
      </c>
      <c r="AP803" s="36">
        <v>0</v>
      </c>
      <c r="AQ803" s="36">
        <v>0</v>
      </c>
      <c r="AR803" s="36">
        <v>0</v>
      </c>
      <c r="AS803" s="36">
        <v>0</v>
      </c>
      <c r="AT803" s="36">
        <v>62374</v>
      </c>
      <c r="AU803" s="36">
        <v>0</v>
      </c>
      <c r="AV803" s="36">
        <v>0</v>
      </c>
      <c r="AW803" s="36">
        <v>0</v>
      </c>
      <c r="AX803" s="36">
        <v>0</v>
      </c>
      <c r="AY803" s="36">
        <v>73917</v>
      </c>
      <c r="AZ803" s="36">
        <v>685597</v>
      </c>
      <c r="BA803" s="36">
        <v>0</v>
      </c>
      <c r="BB803" s="36">
        <v>0</v>
      </c>
      <c r="BC803" s="36">
        <v>0</v>
      </c>
      <c r="BD803" s="36">
        <v>0</v>
      </c>
      <c r="BE803" s="36">
        <v>0</v>
      </c>
      <c r="BF803" s="36">
        <v>0</v>
      </c>
      <c r="BG803" s="36">
        <v>0</v>
      </c>
      <c r="BH803" s="36">
        <v>0</v>
      </c>
      <c r="BI803" s="36">
        <v>0</v>
      </c>
      <c r="BJ803" s="36">
        <v>0</v>
      </c>
      <c r="BK803" s="36">
        <v>0</v>
      </c>
      <c r="BL803" s="36">
        <v>0</v>
      </c>
      <c r="BM803" s="36">
        <v>0</v>
      </c>
      <c r="BN803" s="36">
        <v>0</v>
      </c>
      <c r="BO803" s="36">
        <v>0</v>
      </c>
      <c r="BP803" s="36">
        <v>0</v>
      </c>
      <c r="BQ803" s="36">
        <v>0</v>
      </c>
      <c r="BR803" s="36">
        <v>0</v>
      </c>
      <c r="BS803" s="36">
        <v>0</v>
      </c>
      <c r="BT803" s="36">
        <v>0</v>
      </c>
      <c r="BU803" s="36">
        <v>0</v>
      </c>
      <c r="BV803" s="36">
        <v>0</v>
      </c>
      <c r="BW803" s="36">
        <v>0</v>
      </c>
      <c r="BX803" s="36">
        <v>0</v>
      </c>
      <c r="BY803" s="36">
        <v>0</v>
      </c>
      <c r="BZ803" s="36">
        <v>0</v>
      </c>
      <c r="CA803" s="36">
        <v>0</v>
      </c>
      <c r="CB803" s="36">
        <v>0</v>
      </c>
      <c r="CC803" s="36">
        <v>0</v>
      </c>
      <c r="CD803" s="36">
        <v>5148475</v>
      </c>
      <c r="CE803" s="36">
        <v>6126685</v>
      </c>
      <c r="CF803" s="36">
        <v>0</v>
      </c>
      <c r="CG803" s="36">
        <v>978210</v>
      </c>
      <c r="CH803" s="36">
        <v>0</v>
      </c>
      <c r="CI803" s="36">
        <v>0</v>
      </c>
      <c r="CJ803" s="36">
        <v>0</v>
      </c>
      <c r="CK803" s="36">
        <v>0</v>
      </c>
      <c r="CL803" s="36">
        <v>978210</v>
      </c>
      <c r="CM803" s="36">
        <v>-6126685</v>
      </c>
      <c r="CN803" s="36">
        <v>0</v>
      </c>
      <c r="CO803" s="36">
        <v>0</v>
      </c>
      <c r="CP803" s="36">
        <v>0</v>
      </c>
      <c r="CQ803" s="36">
        <v>0</v>
      </c>
      <c r="CR803" s="36">
        <v>0</v>
      </c>
      <c r="CS803" s="36">
        <v>0</v>
      </c>
      <c r="CT803" s="36">
        <v>0</v>
      </c>
      <c r="CU803" s="36">
        <v>0</v>
      </c>
      <c r="CV803" s="36">
        <v>0</v>
      </c>
      <c r="CW803" s="36">
        <v>0</v>
      </c>
      <c r="CX803" s="36">
        <v>0</v>
      </c>
      <c r="CY803" s="36">
        <v>0</v>
      </c>
      <c r="CZ803" s="36">
        <v>0</v>
      </c>
      <c r="DA803" s="36">
        <v>0</v>
      </c>
      <c r="DB803" s="36">
        <v>0</v>
      </c>
      <c r="DC803" s="36">
        <v>0</v>
      </c>
      <c r="DD803" s="36">
        <v>0</v>
      </c>
      <c r="DE803" s="36">
        <v>-6126685</v>
      </c>
      <c r="DF803" s="36">
        <v>0</v>
      </c>
      <c r="DG803" s="36">
        <v>0</v>
      </c>
      <c r="DH803" s="36">
        <v>0</v>
      </c>
      <c r="DI803" s="36">
        <v>0</v>
      </c>
      <c r="DJ803" s="36">
        <v>0</v>
      </c>
      <c r="DK803" s="36">
        <v>0</v>
      </c>
      <c r="DL803" s="36">
        <v>0</v>
      </c>
      <c r="DM803" s="36">
        <v>0</v>
      </c>
      <c r="DN803" s="36">
        <v>0</v>
      </c>
      <c r="DO803" s="36">
        <v>0</v>
      </c>
      <c r="DP803" s="36">
        <v>0</v>
      </c>
      <c r="DQ803" s="36">
        <v>0</v>
      </c>
      <c r="DR803" s="36">
        <v>0</v>
      </c>
      <c r="DS803" s="36">
        <v>0</v>
      </c>
      <c r="DT803" s="36">
        <v>0</v>
      </c>
      <c r="DU803" s="36">
        <v>0</v>
      </c>
      <c r="DV803" s="36">
        <v>0</v>
      </c>
      <c r="DW803" s="36">
        <v>0</v>
      </c>
      <c r="DX803" s="36">
        <v>0</v>
      </c>
      <c r="DY803" s="36">
        <v>0</v>
      </c>
      <c r="DZ803" s="36">
        <v>0</v>
      </c>
      <c r="EA803" s="36">
        <v>0</v>
      </c>
      <c r="EB803" s="36">
        <v>0</v>
      </c>
      <c r="EC803" s="36">
        <v>0</v>
      </c>
      <c r="ED803" s="36">
        <v>0</v>
      </c>
      <c r="EE803" s="36">
        <v>0</v>
      </c>
      <c r="EF803" s="36">
        <v>0</v>
      </c>
      <c r="EG803" s="36">
        <v>0</v>
      </c>
      <c r="EH803" s="36">
        <v>0</v>
      </c>
      <c r="EI803" s="36">
        <v>0</v>
      </c>
      <c r="EJ803" s="36">
        <v>0</v>
      </c>
      <c r="EK803" s="36">
        <v>0</v>
      </c>
      <c r="EL803" s="36">
        <v>0</v>
      </c>
      <c r="EM803" s="36">
        <v>0</v>
      </c>
      <c r="EN803" s="36">
        <v>0</v>
      </c>
      <c r="EO803" s="36">
        <v>0</v>
      </c>
      <c r="EP803" s="36">
        <v>0</v>
      </c>
      <c r="EQ803" s="36">
        <v>0</v>
      </c>
      <c r="ER803" s="36">
        <v>0</v>
      </c>
      <c r="ES803" s="36">
        <v>0</v>
      </c>
      <c r="ET803" s="36">
        <v>0</v>
      </c>
      <c r="EU803" s="36">
        <v>0</v>
      </c>
      <c r="EV803" s="36">
        <v>0</v>
      </c>
      <c r="EW803" s="36">
        <v>0</v>
      </c>
      <c r="EX803" s="36">
        <v>0</v>
      </c>
      <c r="EY803" s="36">
        <v>0</v>
      </c>
      <c r="EZ803" s="36">
        <v>0</v>
      </c>
      <c r="FA803" s="36">
        <v>0</v>
      </c>
      <c r="FB803" s="36">
        <v>0</v>
      </c>
      <c r="FC803" s="36">
        <v>0</v>
      </c>
      <c r="FD803" s="36">
        <v>0</v>
      </c>
      <c r="FE803" s="36">
        <v>0</v>
      </c>
      <c r="FF803" s="36">
        <v>0</v>
      </c>
      <c r="FG803" s="36">
        <v>0</v>
      </c>
      <c r="FH803" s="36">
        <v>0</v>
      </c>
      <c r="FI803" s="36">
        <v>0</v>
      </c>
      <c r="FJ803" s="36">
        <v>0</v>
      </c>
      <c r="FK803" s="36">
        <v>0</v>
      </c>
      <c r="FL803" s="36">
        <v>0</v>
      </c>
      <c r="FM803" s="36">
        <v>0</v>
      </c>
      <c r="FN803" s="36">
        <v>0</v>
      </c>
      <c r="FO803" s="36">
        <v>0</v>
      </c>
      <c r="FP803" s="36">
        <v>0</v>
      </c>
      <c r="FQ803" s="36">
        <v>978210</v>
      </c>
      <c r="FR803" s="36">
        <v>0</v>
      </c>
      <c r="FS803" s="37"/>
      <c r="FT803" s="39">
        <f t="shared" si="371"/>
        <v>98581</v>
      </c>
      <c r="FU803" s="39">
        <f t="shared" si="372"/>
        <v>1033</v>
      </c>
      <c r="FV803" s="39">
        <f t="shared" si="373"/>
        <v>0</v>
      </c>
      <c r="FW803" s="39">
        <f t="shared" si="374"/>
        <v>4358199</v>
      </c>
      <c r="FX803" s="39">
        <f t="shared" si="375"/>
        <v>0</v>
      </c>
      <c r="FY803" s="39">
        <f t="shared" si="376"/>
        <v>52415</v>
      </c>
      <c r="FZ803" s="39">
        <f t="shared" si="377"/>
        <v>0</v>
      </c>
      <c r="GA803" s="39">
        <f t="shared" si="378"/>
        <v>62115</v>
      </c>
      <c r="GB803" s="39">
        <f t="shared" si="379"/>
        <v>576132</v>
      </c>
      <c r="GC803" s="39">
        <f t="shared" si="380"/>
        <v>0</v>
      </c>
      <c r="GD803" s="39">
        <f t="shared" si="381"/>
        <v>0</v>
      </c>
      <c r="GE803" s="39">
        <f t="shared" si="382"/>
        <v>0</v>
      </c>
      <c r="GF803" s="39">
        <f t="shared" si="369"/>
        <v>0</v>
      </c>
      <c r="GG803" s="39"/>
      <c r="GH803" s="39">
        <f t="shared" si="383"/>
        <v>0</v>
      </c>
      <c r="GI803" s="39">
        <f t="shared" si="384"/>
        <v>0</v>
      </c>
      <c r="GJ803" s="39">
        <f t="shared" si="370"/>
        <v>5148475</v>
      </c>
      <c r="GK803" s="39"/>
      <c r="GL803" s="39">
        <f t="shared" si="385"/>
        <v>0</v>
      </c>
      <c r="GM803" s="39"/>
      <c r="GN803" s="39">
        <f t="shared" si="390"/>
        <v>0</v>
      </c>
      <c r="GO803" s="40">
        <f t="shared" si="386"/>
        <v>978210</v>
      </c>
      <c r="GP803" s="40">
        <f t="shared" si="387"/>
        <v>6126685</v>
      </c>
      <c r="GQ803" s="40">
        <f t="shared" si="388"/>
        <v>6126685</v>
      </c>
      <c r="GR803" s="39" t="str">
        <f>IFERROR(VLOOKUP(CONCATENATE(C803,R803,S803),'Clientes Afectados'!$L$4:$M$249,2,0),"NO")</f>
        <v>NO</v>
      </c>
      <c r="GS803" s="64">
        <f t="shared" si="389"/>
        <v>29</v>
      </c>
      <c r="GT803" s="39" t="e">
        <f>+IF(GS803&gt;#REF!,"SI","NO")</f>
        <v>#REF!</v>
      </c>
    </row>
    <row r="804" spans="1:202" x14ac:dyDescent="0.25">
      <c r="A804" s="35">
        <v>42430</v>
      </c>
      <c r="B804" s="36">
        <v>1594986</v>
      </c>
      <c r="C804" s="36">
        <v>916308</v>
      </c>
      <c r="D804" s="36">
        <v>916308</v>
      </c>
      <c r="E804" s="37" t="s">
        <v>260</v>
      </c>
      <c r="F804" s="37" t="s">
        <v>229</v>
      </c>
      <c r="G804" s="37" t="s">
        <v>261</v>
      </c>
      <c r="H804" s="85" t="s">
        <v>231</v>
      </c>
      <c r="I804" s="37" t="s">
        <v>310</v>
      </c>
      <c r="J804" s="37" t="s">
        <v>233</v>
      </c>
      <c r="K804" s="37" t="s">
        <v>234</v>
      </c>
      <c r="L804" s="37" t="s">
        <v>235</v>
      </c>
      <c r="M804" s="37" t="s">
        <v>264</v>
      </c>
      <c r="N804" s="37" t="s">
        <v>236</v>
      </c>
      <c r="O804" s="37" t="s">
        <v>236</v>
      </c>
      <c r="P804" s="37" t="s">
        <v>239</v>
      </c>
      <c r="Q804" s="37" t="s">
        <v>240</v>
      </c>
      <c r="R804" s="38">
        <v>42404</v>
      </c>
      <c r="S804" s="38">
        <v>42433</v>
      </c>
      <c r="T804" s="38">
        <v>42436</v>
      </c>
      <c r="U804" s="36">
        <v>172426944</v>
      </c>
      <c r="V804" s="36">
        <v>36183</v>
      </c>
      <c r="W804" s="36">
        <v>0</v>
      </c>
      <c r="X804" s="36">
        <v>11881</v>
      </c>
      <c r="Y804" s="36">
        <v>0</v>
      </c>
      <c r="Z804" s="36">
        <v>0</v>
      </c>
      <c r="AA804" s="36">
        <v>0</v>
      </c>
      <c r="AB804" s="36">
        <v>0</v>
      </c>
      <c r="AC804" s="36">
        <v>0</v>
      </c>
      <c r="AD804" s="36">
        <v>69</v>
      </c>
      <c r="AE804" s="36">
        <v>71</v>
      </c>
      <c r="AF804" s="36">
        <v>69</v>
      </c>
      <c r="AG804" s="36">
        <v>70</v>
      </c>
      <c r="AH804" s="36">
        <v>80279</v>
      </c>
      <c r="AI804" s="36">
        <v>1229</v>
      </c>
      <c r="AJ804" s="36">
        <v>0</v>
      </c>
      <c r="AK804" s="36">
        <v>2613534</v>
      </c>
      <c r="AL804" s="36">
        <v>0</v>
      </c>
      <c r="AM804" s="36">
        <v>0</v>
      </c>
      <c r="AN804" s="36">
        <v>0</v>
      </c>
      <c r="AO804" s="36">
        <v>0</v>
      </c>
      <c r="AP804" s="36">
        <v>0</v>
      </c>
      <c r="AQ804" s="36">
        <v>0</v>
      </c>
      <c r="AR804" s="36">
        <v>0</v>
      </c>
      <c r="AS804" s="36">
        <v>0</v>
      </c>
      <c r="AT804" s="36">
        <v>31433</v>
      </c>
      <c r="AU804" s="36">
        <v>0</v>
      </c>
      <c r="AV804" s="36">
        <v>0</v>
      </c>
      <c r="AW804" s="36">
        <v>0</v>
      </c>
      <c r="AX804" s="36">
        <v>0</v>
      </c>
      <c r="AY804" s="36">
        <v>43917</v>
      </c>
      <c r="AZ804" s="36">
        <v>403292</v>
      </c>
      <c r="BA804" s="36">
        <v>0</v>
      </c>
      <c r="BB804" s="36">
        <v>0</v>
      </c>
      <c r="BC804" s="36">
        <v>0</v>
      </c>
      <c r="BD804" s="36">
        <v>0</v>
      </c>
      <c r="BE804" s="36">
        <v>0</v>
      </c>
      <c r="BF804" s="36">
        <v>0</v>
      </c>
      <c r="BG804" s="36">
        <v>0</v>
      </c>
      <c r="BH804" s="36">
        <v>0</v>
      </c>
      <c r="BI804" s="36">
        <v>0</v>
      </c>
      <c r="BJ804" s="36">
        <v>0</v>
      </c>
      <c r="BK804" s="36">
        <v>0</v>
      </c>
      <c r="BL804" s="36">
        <v>0</v>
      </c>
      <c r="BM804" s="36">
        <v>0</v>
      </c>
      <c r="BN804" s="36">
        <v>0</v>
      </c>
      <c r="BO804" s="36">
        <v>0</v>
      </c>
      <c r="BP804" s="36">
        <v>0</v>
      </c>
      <c r="BQ804" s="36">
        <v>0</v>
      </c>
      <c r="BR804" s="36">
        <v>0</v>
      </c>
      <c r="BS804" s="36">
        <v>0</v>
      </c>
      <c r="BT804" s="36">
        <v>0</v>
      </c>
      <c r="BU804" s="36">
        <v>0</v>
      </c>
      <c r="BV804" s="36">
        <v>0</v>
      </c>
      <c r="BW804" s="36">
        <v>0</v>
      </c>
      <c r="BX804" s="36">
        <v>0</v>
      </c>
      <c r="BY804" s="36">
        <v>0</v>
      </c>
      <c r="BZ804" s="36">
        <v>0</v>
      </c>
      <c r="CA804" s="36">
        <v>0</v>
      </c>
      <c r="CB804" s="36">
        <v>0</v>
      </c>
      <c r="CC804" s="36">
        <v>0</v>
      </c>
      <c r="CD804" s="36">
        <v>2666961</v>
      </c>
      <c r="CE804" s="36">
        <v>3173684</v>
      </c>
      <c r="CF804" s="36">
        <v>0</v>
      </c>
      <c r="CG804" s="36">
        <v>506723</v>
      </c>
      <c r="CH804" s="36">
        <v>0</v>
      </c>
      <c r="CI804" s="36">
        <v>0</v>
      </c>
      <c r="CJ804" s="36">
        <v>0</v>
      </c>
      <c r="CK804" s="36">
        <v>0</v>
      </c>
      <c r="CL804" s="36">
        <v>506723</v>
      </c>
      <c r="CM804" s="36">
        <v>-3173684</v>
      </c>
      <c r="CN804" s="36">
        <v>0</v>
      </c>
      <c r="CO804" s="36">
        <v>0</v>
      </c>
      <c r="CP804" s="36">
        <v>0</v>
      </c>
      <c r="CQ804" s="36">
        <v>0</v>
      </c>
      <c r="CR804" s="36">
        <v>0</v>
      </c>
      <c r="CS804" s="36">
        <v>0</v>
      </c>
      <c r="CT804" s="36">
        <v>0</v>
      </c>
      <c r="CU804" s="36">
        <v>0</v>
      </c>
      <c r="CV804" s="36">
        <v>0</v>
      </c>
      <c r="CW804" s="36">
        <v>0</v>
      </c>
      <c r="CX804" s="36">
        <v>0</v>
      </c>
      <c r="CY804" s="36">
        <v>0</v>
      </c>
      <c r="CZ804" s="36">
        <v>0</v>
      </c>
      <c r="DA804" s="36">
        <v>0</v>
      </c>
      <c r="DB804" s="36">
        <v>0</v>
      </c>
      <c r="DC804" s="36">
        <v>0</v>
      </c>
      <c r="DD804" s="36">
        <v>0</v>
      </c>
      <c r="DE804" s="36">
        <v>-3173684</v>
      </c>
      <c r="DF804" s="36">
        <v>0</v>
      </c>
      <c r="DG804" s="36">
        <v>0</v>
      </c>
      <c r="DH804" s="36">
        <v>0</v>
      </c>
      <c r="DI804" s="36">
        <v>0</v>
      </c>
      <c r="DJ804" s="36">
        <v>0</v>
      </c>
      <c r="DK804" s="36">
        <v>0</v>
      </c>
      <c r="DL804" s="36">
        <v>0</v>
      </c>
      <c r="DM804" s="36">
        <v>0</v>
      </c>
      <c r="DN804" s="36">
        <v>0</v>
      </c>
      <c r="DO804" s="36">
        <v>0</v>
      </c>
      <c r="DP804" s="36">
        <v>0</v>
      </c>
      <c r="DQ804" s="36">
        <v>0</v>
      </c>
      <c r="DR804" s="36">
        <v>0</v>
      </c>
      <c r="DS804" s="36">
        <v>0</v>
      </c>
      <c r="DT804" s="36">
        <v>0</v>
      </c>
      <c r="DU804" s="36">
        <v>0</v>
      </c>
      <c r="DV804" s="36">
        <v>0</v>
      </c>
      <c r="DW804" s="36">
        <v>0</v>
      </c>
      <c r="DX804" s="36">
        <v>0</v>
      </c>
      <c r="DY804" s="36">
        <v>0</v>
      </c>
      <c r="DZ804" s="36">
        <v>0</v>
      </c>
      <c r="EA804" s="36">
        <v>0</v>
      </c>
      <c r="EB804" s="36">
        <v>0</v>
      </c>
      <c r="EC804" s="36">
        <v>0</v>
      </c>
      <c r="ED804" s="36">
        <v>0</v>
      </c>
      <c r="EE804" s="36">
        <v>0</v>
      </c>
      <c r="EF804" s="36">
        <v>0</v>
      </c>
      <c r="EG804" s="36">
        <v>0</v>
      </c>
      <c r="EH804" s="36">
        <v>0</v>
      </c>
      <c r="EI804" s="36">
        <v>0</v>
      </c>
      <c r="EJ804" s="36">
        <v>0</v>
      </c>
      <c r="EK804" s="36">
        <v>0</v>
      </c>
      <c r="EL804" s="36">
        <v>0</v>
      </c>
      <c r="EM804" s="36">
        <v>0</v>
      </c>
      <c r="EN804" s="36">
        <v>0</v>
      </c>
      <c r="EO804" s="36">
        <v>0</v>
      </c>
      <c r="EP804" s="36">
        <v>0</v>
      </c>
      <c r="EQ804" s="36">
        <v>0</v>
      </c>
      <c r="ER804" s="36">
        <v>0</v>
      </c>
      <c r="ES804" s="36">
        <v>0</v>
      </c>
      <c r="ET804" s="36">
        <v>0</v>
      </c>
      <c r="EU804" s="36">
        <v>0</v>
      </c>
      <c r="EV804" s="36">
        <v>0</v>
      </c>
      <c r="EW804" s="36">
        <v>0</v>
      </c>
      <c r="EX804" s="36">
        <v>0</v>
      </c>
      <c r="EY804" s="36">
        <v>0</v>
      </c>
      <c r="EZ804" s="36">
        <v>0</v>
      </c>
      <c r="FA804" s="36">
        <v>0</v>
      </c>
      <c r="FB804" s="36">
        <v>0</v>
      </c>
      <c r="FC804" s="36">
        <v>0</v>
      </c>
      <c r="FD804" s="36">
        <v>0</v>
      </c>
      <c r="FE804" s="36">
        <v>0</v>
      </c>
      <c r="FF804" s="36">
        <v>0</v>
      </c>
      <c r="FG804" s="36">
        <v>0</v>
      </c>
      <c r="FH804" s="36">
        <v>0</v>
      </c>
      <c r="FI804" s="36">
        <v>0</v>
      </c>
      <c r="FJ804" s="36">
        <v>0</v>
      </c>
      <c r="FK804" s="36">
        <v>0</v>
      </c>
      <c r="FL804" s="36">
        <v>0</v>
      </c>
      <c r="FM804" s="36">
        <v>0</v>
      </c>
      <c r="FN804" s="36">
        <v>0</v>
      </c>
      <c r="FO804" s="36">
        <v>0</v>
      </c>
      <c r="FP804" s="36">
        <v>0</v>
      </c>
      <c r="FQ804" s="36">
        <v>506723</v>
      </c>
      <c r="FR804" s="36">
        <v>0</v>
      </c>
      <c r="FS804" s="37"/>
      <c r="FT804" s="39">
        <f t="shared" si="371"/>
        <v>67461</v>
      </c>
      <c r="FU804" s="39">
        <f t="shared" si="372"/>
        <v>1033</v>
      </c>
      <c r="FV804" s="39">
        <f t="shared" si="373"/>
        <v>0</v>
      </c>
      <c r="FW804" s="39">
        <f t="shared" si="374"/>
        <v>2196247</v>
      </c>
      <c r="FX804" s="39">
        <f t="shared" si="375"/>
        <v>0</v>
      </c>
      <c r="FY804" s="39">
        <f t="shared" si="376"/>
        <v>26414</v>
      </c>
      <c r="FZ804" s="39">
        <f t="shared" si="377"/>
        <v>0</v>
      </c>
      <c r="GA804" s="39">
        <f t="shared" si="378"/>
        <v>36905</v>
      </c>
      <c r="GB804" s="39">
        <f t="shared" si="379"/>
        <v>338901</v>
      </c>
      <c r="GC804" s="39">
        <f t="shared" si="380"/>
        <v>0</v>
      </c>
      <c r="GD804" s="39">
        <f t="shared" si="381"/>
        <v>0</v>
      </c>
      <c r="GE804" s="39">
        <f t="shared" si="382"/>
        <v>0</v>
      </c>
      <c r="GF804" s="39">
        <f t="shared" si="369"/>
        <v>0</v>
      </c>
      <c r="GG804" s="39"/>
      <c r="GH804" s="39">
        <f t="shared" si="383"/>
        <v>0</v>
      </c>
      <c r="GI804" s="39">
        <f t="shared" si="384"/>
        <v>0</v>
      </c>
      <c r="GJ804" s="39">
        <f t="shared" si="370"/>
        <v>2666961</v>
      </c>
      <c r="GK804" s="39"/>
      <c r="GL804" s="39">
        <f t="shared" si="385"/>
        <v>0</v>
      </c>
      <c r="GM804" s="39"/>
      <c r="GN804" s="39">
        <f t="shared" si="390"/>
        <v>0</v>
      </c>
      <c r="GO804" s="40">
        <f t="shared" si="386"/>
        <v>506723</v>
      </c>
      <c r="GP804" s="40">
        <f t="shared" si="387"/>
        <v>3173684</v>
      </c>
      <c r="GQ804" s="40">
        <f t="shared" si="388"/>
        <v>3173684</v>
      </c>
      <c r="GR804" s="39" t="str">
        <f>IFERROR(VLOOKUP(CONCATENATE(C804,R804,S804),'Clientes Afectados'!$L$4:$M$249,2,0),"NO")</f>
        <v>NO</v>
      </c>
      <c r="GS804" s="64">
        <f t="shared" si="389"/>
        <v>29</v>
      </c>
      <c r="GT804" s="39" t="e">
        <f>+IF(GS804&gt;#REF!,"SI","NO")</f>
        <v>#REF!</v>
      </c>
    </row>
    <row r="805" spans="1:202" x14ac:dyDescent="0.25">
      <c r="A805" s="35">
        <v>42430</v>
      </c>
      <c r="B805" s="36">
        <v>1594986</v>
      </c>
      <c r="C805" s="36">
        <v>973766</v>
      </c>
      <c r="D805" s="36">
        <v>973766</v>
      </c>
      <c r="E805" s="37" t="s">
        <v>265</v>
      </c>
      <c r="F805" s="37" t="s">
        <v>229</v>
      </c>
      <c r="G805" s="37" t="s">
        <v>266</v>
      </c>
      <c r="H805" s="85" t="s">
        <v>231</v>
      </c>
      <c r="I805" s="37" t="s">
        <v>310</v>
      </c>
      <c r="J805" s="37" t="s">
        <v>233</v>
      </c>
      <c r="K805" s="37" t="s">
        <v>234</v>
      </c>
      <c r="L805" s="37" t="s">
        <v>235</v>
      </c>
      <c r="M805" s="37" t="s">
        <v>264</v>
      </c>
      <c r="N805" s="37" t="s">
        <v>236</v>
      </c>
      <c r="O805" s="37" t="s">
        <v>236</v>
      </c>
      <c r="P805" s="37" t="s">
        <v>239</v>
      </c>
      <c r="Q805" s="37" t="s">
        <v>240</v>
      </c>
      <c r="R805" s="38">
        <v>42375</v>
      </c>
      <c r="S805" s="38">
        <v>42433</v>
      </c>
      <c r="T805" s="38">
        <v>42436</v>
      </c>
      <c r="U805" s="36">
        <v>172426944</v>
      </c>
      <c r="V805" s="36">
        <v>26237</v>
      </c>
      <c r="W805" s="36">
        <v>0</v>
      </c>
      <c r="X805" s="36">
        <v>13922</v>
      </c>
      <c r="Y805" s="36">
        <v>0</v>
      </c>
      <c r="Z805" s="36">
        <v>0</v>
      </c>
      <c r="AA805" s="36">
        <v>0</v>
      </c>
      <c r="AB805" s="36">
        <v>0</v>
      </c>
      <c r="AC805" s="36">
        <v>0</v>
      </c>
      <c r="AD805" s="36">
        <v>77</v>
      </c>
      <c r="AE805" s="36">
        <v>77</v>
      </c>
      <c r="AF805" s="36">
        <v>77</v>
      </c>
      <c r="AG805" s="36">
        <v>153</v>
      </c>
      <c r="AH805" s="36">
        <v>0</v>
      </c>
      <c r="AI805" s="36">
        <v>1229</v>
      </c>
      <c r="AJ805" s="36">
        <v>0</v>
      </c>
      <c r="AK805" s="36">
        <v>1895124</v>
      </c>
      <c r="AL805" s="36">
        <v>0</v>
      </c>
      <c r="AM805" s="36">
        <v>0</v>
      </c>
      <c r="AN805" s="36">
        <v>0</v>
      </c>
      <c r="AO805" s="36">
        <v>0</v>
      </c>
      <c r="AP805" s="36">
        <v>0</v>
      </c>
      <c r="AQ805" s="36">
        <v>0</v>
      </c>
      <c r="AR805" s="36">
        <v>0</v>
      </c>
      <c r="AS805" s="36">
        <v>0</v>
      </c>
      <c r="AT805" s="36">
        <v>22792</v>
      </c>
      <c r="AU805" s="36">
        <v>0</v>
      </c>
      <c r="AV805" s="36">
        <v>0</v>
      </c>
      <c r="AW805" s="36">
        <v>0</v>
      </c>
      <c r="AX805" s="36">
        <v>0</v>
      </c>
      <c r="AY805" s="36">
        <v>95644</v>
      </c>
      <c r="AZ805" s="36">
        <v>881921</v>
      </c>
      <c r="BA805" s="36">
        <v>143634</v>
      </c>
      <c r="BB805" s="36">
        <v>0</v>
      </c>
      <c r="BC805" s="36">
        <v>0</v>
      </c>
      <c r="BD805" s="36">
        <v>0</v>
      </c>
      <c r="BE805" s="36">
        <v>0</v>
      </c>
      <c r="BF805" s="36">
        <v>0</v>
      </c>
      <c r="BG805" s="36">
        <v>0</v>
      </c>
      <c r="BH805" s="36">
        <v>0</v>
      </c>
      <c r="BI805" s="36">
        <v>0</v>
      </c>
      <c r="BJ805" s="36">
        <v>0</v>
      </c>
      <c r="BK805" s="36">
        <v>0</v>
      </c>
      <c r="BL805" s="36">
        <v>0</v>
      </c>
      <c r="BM805" s="36">
        <v>0</v>
      </c>
      <c r="BN805" s="36">
        <v>0</v>
      </c>
      <c r="BO805" s="36">
        <v>0</v>
      </c>
      <c r="BP805" s="36">
        <v>-1974039</v>
      </c>
      <c r="BQ805" s="36">
        <v>0</v>
      </c>
      <c r="BR805" s="36">
        <v>0</v>
      </c>
      <c r="BS805" s="36">
        <v>0</v>
      </c>
      <c r="BT805" s="36">
        <v>0</v>
      </c>
      <c r="BU805" s="36">
        <v>0</v>
      </c>
      <c r="BV805" s="36">
        <v>0</v>
      </c>
      <c r="BW805" s="36">
        <v>0</v>
      </c>
      <c r="BX805" s="36">
        <v>0</v>
      </c>
      <c r="BY805" s="36">
        <v>0</v>
      </c>
      <c r="BZ805" s="36">
        <v>0</v>
      </c>
      <c r="CA805" s="36">
        <v>0</v>
      </c>
      <c r="CB805" s="36">
        <v>0</v>
      </c>
      <c r="CC805" s="36">
        <v>0</v>
      </c>
      <c r="CD805" s="36">
        <v>896055</v>
      </c>
      <c r="CE805" s="36">
        <v>1066305</v>
      </c>
      <c r="CF805" s="36">
        <v>0</v>
      </c>
      <c r="CG805" s="36">
        <v>170250</v>
      </c>
      <c r="CH805" s="36">
        <v>0</v>
      </c>
      <c r="CI805" s="36">
        <v>0</v>
      </c>
      <c r="CJ805" s="36">
        <v>0</v>
      </c>
      <c r="CK805" s="36">
        <v>0</v>
      </c>
      <c r="CL805" s="36">
        <v>170250</v>
      </c>
      <c r="CM805" s="36">
        <v>-1066305</v>
      </c>
      <c r="CN805" s="36">
        <v>0</v>
      </c>
      <c r="CO805" s="36">
        <v>0</v>
      </c>
      <c r="CP805" s="36">
        <v>0</v>
      </c>
      <c r="CQ805" s="36">
        <v>0</v>
      </c>
      <c r="CR805" s="36">
        <v>0</v>
      </c>
      <c r="CS805" s="36">
        <v>0</v>
      </c>
      <c r="CT805" s="36">
        <v>0</v>
      </c>
      <c r="CU805" s="36">
        <v>0</v>
      </c>
      <c r="CV805" s="36">
        <v>0</v>
      </c>
      <c r="CW805" s="36">
        <v>0</v>
      </c>
      <c r="CX805" s="36">
        <v>0</v>
      </c>
      <c r="CY805" s="36">
        <v>0</v>
      </c>
      <c r="CZ805" s="36">
        <v>0</v>
      </c>
      <c r="DA805" s="36">
        <v>0</v>
      </c>
      <c r="DB805" s="36">
        <v>0</v>
      </c>
      <c r="DC805" s="36">
        <v>0</v>
      </c>
      <c r="DD805" s="36">
        <v>0</v>
      </c>
      <c r="DE805" s="36">
        <v>-1066305</v>
      </c>
      <c r="DF805" s="36">
        <v>0</v>
      </c>
      <c r="DG805" s="36">
        <v>0</v>
      </c>
      <c r="DH805" s="36">
        <v>0</v>
      </c>
      <c r="DI805" s="36">
        <v>0</v>
      </c>
      <c r="DJ805" s="36">
        <v>0</v>
      </c>
      <c r="DK805" s="36">
        <v>0</v>
      </c>
      <c r="DL805" s="36">
        <v>0</v>
      </c>
      <c r="DM805" s="36">
        <v>0</v>
      </c>
      <c r="DN805" s="36">
        <v>0</v>
      </c>
      <c r="DO805" s="36">
        <v>0</v>
      </c>
      <c r="DP805" s="36">
        <v>0</v>
      </c>
      <c r="DQ805" s="36">
        <v>0</v>
      </c>
      <c r="DR805" s="36">
        <v>0</v>
      </c>
      <c r="DS805" s="36">
        <v>0</v>
      </c>
      <c r="DT805" s="36">
        <v>0</v>
      </c>
      <c r="DU805" s="36">
        <v>0</v>
      </c>
      <c r="DV805" s="36">
        <v>0</v>
      </c>
      <c r="DW805" s="36">
        <v>0</v>
      </c>
      <c r="DX805" s="36">
        <v>0</v>
      </c>
      <c r="DY805" s="36">
        <v>0</v>
      </c>
      <c r="DZ805" s="36">
        <v>0</v>
      </c>
      <c r="EA805" s="36">
        <v>0</v>
      </c>
      <c r="EB805" s="36">
        <v>0</v>
      </c>
      <c r="EC805" s="36">
        <v>0</v>
      </c>
      <c r="ED805" s="36">
        <v>0</v>
      </c>
      <c r="EE805" s="36">
        <v>0</v>
      </c>
      <c r="EF805" s="36">
        <v>0</v>
      </c>
      <c r="EG805" s="36">
        <v>0</v>
      </c>
      <c r="EH805" s="36">
        <v>0</v>
      </c>
      <c r="EI805" s="36">
        <v>0</v>
      </c>
      <c r="EJ805" s="36">
        <v>0</v>
      </c>
      <c r="EK805" s="36">
        <v>0</v>
      </c>
      <c r="EL805" s="36">
        <v>0</v>
      </c>
      <c r="EM805" s="36">
        <v>0</v>
      </c>
      <c r="EN805" s="36">
        <v>0</v>
      </c>
      <c r="EO805" s="36">
        <v>0</v>
      </c>
      <c r="EP805" s="36">
        <v>0</v>
      </c>
      <c r="EQ805" s="36">
        <v>0</v>
      </c>
      <c r="ER805" s="36">
        <v>0</v>
      </c>
      <c r="ES805" s="36">
        <v>0</v>
      </c>
      <c r="ET805" s="36">
        <v>0</v>
      </c>
      <c r="EU805" s="36">
        <v>0</v>
      </c>
      <c r="EV805" s="36">
        <v>0</v>
      </c>
      <c r="EW805" s="36">
        <v>0</v>
      </c>
      <c r="EX805" s="36">
        <v>0</v>
      </c>
      <c r="EY805" s="36">
        <v>0</v>
      </c>
      <c r="EZ805" s="36">
        <v>0</v>
      </c>
      <c r="FA805" s="36">
        <v>0</v>
      </c>
      <c r="FB805" s="36">
        <v>0</v>
      </c>
      <c r="FC805" s="36">
        <v>0</v>
      </c>
      <c r="FD805" s="36">
        <v>0</v>
      </c>
      <c r="FE805" s="36">
        <v>0</v>
      </c>
      <c r="FF805" s="36">
        <v>0</v>
      </c>
      <c r="FG805" s="36">
        <v>0</v>
      </c>
      <c r="FH805" s="36">
        <v>0</v>
      </c>
      <c r="FI805" s="36">
        <v>0</v>
      </c>
      <c r="FJ805" s="36">
        <v>0</v>
      </c>
      <c r="FK805" s="36">
        <v>0</v>
      </c>
      <c r="FL805" s="36">
        <v>0</v>
      </c>
      <c r="FM805" s="36">
        <v>0</v>
      </c>
      <c r="FN805" s="36">
        <v>0</v>
      </c>
      <c r="FO805" s="36">
        <v>0</v>
      </c>
      <c r="FP805" s="36">
        <v>0</v>
      </c>
      <c r="FQ805" s="36">
        <v>170250</v>
      </c>
      <c r="FR805" s="36">
        <v>0</v>
      </c>
      <c r="FS805" s="37"/>
      <c r="FT805" s="39">
        <f t="shared" si="371"/>
        <v>0</v>
      </c>
      <c r="FU805" s="39">
        <f t="shared" si="372"/>
        <v>1033</v>
      </c>
      <c r="FV805" s="39">
        <f t="shared" si="373"/>
        <v>0</v>
      </c>
      <c r="FW805" s="39">
        <f t="shared" si="374"/>
        <v>1592541</v>
      </c>
      <c r="FX805" s="39">
        <f t="shared" si="375"/>
        <v>0</v>
      </c>
      <c r="FY805" s="39">
        <f t="shared" si="376"/>
        <v>19153</v>
      </c>
      <c r="FZ805" s="39">
        <f t="shared" si="377"/>
        <v>0</v>
      </c>
      <c r="GA805" s="39">
        <f t="shared" si="378"/>
        <v>80373</v>
      </c>
      <c r="GB805" s="39">
        <f t="shared" si="379"/>
        <v>741110</v>
      </c>
      <c r="GC805" s="39">
        <f t="shared" si="380"/>
        <v>120701</v>
      </c>
      <c r="GD805" s="39">
        <f t="shared" si="381"/>
        <v>0</v>
      </c>
      <c r="GE805" s="39">
        <f t="shared" si="382"/>
        <v>0</v>
      </c>
      <c r="GF805" s="39">
        <f t="shared" si="369"/>
        <v>-1658856.3025210085</v>
      </c>
      <c r="GG805" s="39"/>
      <c r="GH805" s="39">
        <f t="shared" si="383"/>
        <v>0</v>
      </c>
      <c r="GI805" s="39">
        <f t="shared" si="384"/>
        <v>0</v>
      </c>
      <c r="GJ805" s="39">
        <f t="shared" si="370"/>
        <v>896054.69747899147</v>
      </c>
      <c r="GK805" s="39"/>
      <c r="GL805" s="39"/>
      <c r="GM805" s="39"/>
      <c r="GN805" s="39">
        <f t="shared" si="390"/>
        <v>0</v>
      </c>
      <c r="GO805" s="40">
        <f t="shared" si="386"/>
        <v>170250</v>
      </c>
      <c r="GP805" s="40">
        <f t="shared" si="387"/>
        <v>1066304.6974789915</v>
      </c>
      <c r="GQ805" s="40">
        <f t="shared" si="388"/>
        <v>1066304.6974789915</v>
      </c>
      <c r="GR805" s="39" t="str">
        <f>IFERROR(VLOOKUP(CONCATENATE(C805,R805,S805),'Clientes Afectados'!$L$4:$M$249,2,0),"NO")</f>
        <v>NO</v>
      </c>
      <c r="GS805" s="64">
        <f t="shared" si="389"/>
        <v>58</v>
      </c>
      <c r="GT805" s="39" t="e">
        <f>+IF(GS805&gt;#REF!,"SI","NO")</f>
        <v>#REF!</v>
      </c>
    </row>
    <row r="806" spans="1:202" x14ac:dyDescent="0.25">
      <c r="A806" s="35">
        <v>42430</v>
      </c>
      <c r="B806" s="36">
        <v>1594986</v>
      </c>
      <c r="C806" s="36">
        <v>984572</v>
      </c>
      <c r="D806" s="36">
        <v>984572</v>
      </c>
      <c r="E806" s="37" t="s">
        <v>348</v>
      </c>
      <c r="F806" s="37" t="s">
        <v>229</v>
      </c>
      <c r="G806" s="37" t="s">
        <v>326</v>
      </c>
      <c r="H806" s="85" t="s">
        <v>231</v>
      </c>
      <c r="I806" s="37" t="s">
        <v>232</v>
      </c>
      <c r="J806" s="37" t="s">
        <v>233</v>
      </c>
      <c r="K806" s="37" t="s">
        <v>234</v>
      </c>
      <c r="L806" s="37" t="s">
        <v>235</v>
      </c>
      <c r="M806" s="37" t="s">
        <v>280</v>
      </c>
      <c r="N806" s="37" t="s">
        <v>327</v>
      </c>
      <c r="O806" s="37" t="s">
        <v>327</v>
      </c>
      <c r="P806" s="37" t="s">
        <v>239</v>
      </c>
      <c r="Q806" s="37" t="s">
        <v>240</v>
      </c>
      <c r="R806" s="38">
        <v>42404</v>
      </c>
      <c r="S806" s="38">
        <v>42433</v>
      </c>
      <c r="T806" s="38">
        <v>42436</v>
      </c>
      <c r="U806" s="36">
        <v>172426944</v>
      </c>
      <c r="V806" s="36">
        <v>274708</v>
      </c>
      <c r="W806" s="36">
        <v>0</v>
      </c>
      <c r="X806" s="36">
        <v>104344</v>
      </c>
      <c r="Y806" s="36">
        <v>0</v>
      </c>
      <c r="Z806" s="36">
        <v>0</v>
      </c>
      <c r="AA806" s="36">
        <v>0</v>
      </c>
      <c r="AB806" s="36">
        <v>0</v>
      </c>
      <c r="AC806" s="36">
        <v>0</v>
      </c>
      <c r="AD806" s="36">
        <v>607</v>
      </c>
      <c r="AE806" s="36">
        <v>711</v>
      </c>
      <c r="AF806" s="36">
        <v>600</v>
      </c>
      <c r="AG806" s="36">
        <v>669</v>
      </c>
      <c r="AH806" s="36">
        <v>80279</v>
      </c>
      <c r="AI806" s="36">
        <v>1229</v>
      </c>
      <c r="AJ806" s="36">
        <v>0</v>
      </c>
      <c r="AK806" s="36">
        <v>19842428</v>
      </c>
      <c r="AL806" s="36">
        <v>0</v>
      </c>
      <c r="AM806" s="36">
        <v>0</v>
      </c>
      <c r="AN806" s="36">
        <v>0</v>
      </c>
      <c r="AO806" s="36">
        <v>0</v>
      </c>
      <c r="AP806" s="36">
        <v>0</v>
      </c>
      <c r="AQ806" s="36">
        <v>0</v>
      </c>
      <c r="AR806" s="36">
        <v>0</v>
      </c>
      <c r="AS806" s="36">
        <v>0</v>
      </c>
      <c r="AT806" s="36">
        <v>238639</v>
      </c>
      <c r="AU806" s="36">
        <v>0</v>
      </c>
      <c r="AV806" s="36">
        <v>0</v>
      </c>
      <c r="AW806" s="36">
        <v>0</v>
      </c>
      <c r="AX806" s="36">
        <v>0</v>
      </c>
      <c r="AY806" s="36">
        <v>440101</v>
      </c>
      <c r="AZ806" s="36">
        <v>3857206</v>
      </c>
      <c r="BA806" s="36">
        <v>0</v>
      </c>
      <c r="BB806" s="36">
        <v>0</v>
      </c>
      <c r="BC806" s="36">
        <v>0</v>
      </c>
      <c r="BD806" s="36">
        <v>0</v>
      </c>
      <c r="BE806" s="36">
        <v>0</v>
      </c>
      <c r="BF806" s="36">
        <v>0</v>
      </c>
      <c r="BG806" s="36">
        <v>0</v>
      </c>
      <c r="BH806" s="36">
        <v>0</v>
      </c>
      <c r="BI806" s="36">
        <v>0</v>
      </c>
      <c r="BJ806" s="36">
        <v>0</v>
      </c>
      <c r="BK806" s="36">
        <v>0</v>
      </c>
      <c r="BL806" s="36">
        <v>0</v>
      </c>
      <c r="BM806" s="36">
        <v>0</v>
      </c>
      <c r="BN806" s="36">
        <v>0</v>
      </c>
      <c r="BO806" s="36">
        <v>0</v>
      </c>
      <c r="BP806" s="36">
        <v>0</v>
      </c>
      <c r="BQ806" s="36">
        <v>0</v>
      </c>
      <c r="BR806" s="36">
        <v>0</v>
      </c>
      <c r="BS806" s="36">
        <v>0</v>
      </c>
      <c r="BT806" s="36">
        <v>0</v>
      </c>
      <c r="BU806" s="36">
        <v>0</v>
      </c>
      <c r="BV806" s="36">
        <v>0</v>
      </c>
      <c r="BW806" s="36">
        <v>0</v>
      </c>
      <c r="BX806" s="36">
        <v>0</v>
      </c>
      <c r="BY806" s="36">
        <v>0</v>
      </c>
      <c r="BZ806" s="36">
        <v>0</v>
      </c>
      <c r="CA806" s="36">
        <v>0</v>
      </c>
      <c r="CB806" s="36">
        <v>0</v>
      </c>
      <c r="CC806" s="36">
        <v>0</v>
      </c>
      <c r="CD806" s="36">
        <v>20554523</v>
      </c>
      <c r="CE806" s="36">
        <v>24459882</v>
      </c>
      <c r="CF806" s="36">
        <v>0</v>
      </c>
      <c r="CG806" s="36">
        <v>3905359</v>
      </c>
      <c r="CH806" s="36">
        <v>0</v>
      </c>
      <c r="CI806" s="36">
        <v>0</v>
      </c>
      <c r="CJ806" s="36">
        <v>0</v>
      </c>
      <c r="CK806" s="36">
        <v>0</v>
      </c>
      <c r="CL806" s="36">
        <v>3905359</v>
      </c>
      <c r="CM806" s="36">
        <v>-24459882</v>
      </c>
      <c r="CN806" s="36">
        <v>0</v>
      </c>
      <c r="CO806" s="36">
        <v>0</v>
      </c>
      <c r="CP806" s="36">
        <v>0</v>
      </c>
      <c r="CQ806" s="36">
        <v>0</v>
      </c>
      <c r="CR806" s="36">
        <v>0</v>
      </c>
      <c r="CS806" s="36">
        <v>0</v>
      </c>
      <c r="CT806" s="36">
        <v>0</v>
      </c>
      <c r="CU806" s="36">
        <v>0</v>
      </c>
      <c r="CV806" s="36">
        <v>0</v>
      </c>
      <c r="CW806" s="36">
        <v>0</v>
      </c>
      <c r="CX806" s="36">
        <v>0</v>
      </c>
      <c r="CY806" s="36">
        <v>0</v>
      </c>
      <c r="CZ806" s="36">
        <v>0</v>
      </c>
      <c r="DA806" s="36">
        <v>0</v>
      </c>
      <c r="DB806" s="36">
        <v>0</v>
      </c>
      <c r="DC806" s="36">
        <v>0</v>
      </c>
      <c r="DD806" s="36">
        <v>1</v>
      </c>
      <c r="DE806" s="36">
        <v>-24459881</v>
      </c>
      <c r="DF806" s="36">
        <v>0</v>
      </c>
      <c r="DG806" s="36">
        <v>0</v>
      </c>
      <c r="DH806" s="36">
        <v>0</v>
      </c>
      <c r="DI806" s="36">
        <v>0</v>
      </c>
      <c r="DJ806" s="36">
        <v>0</v>
      </c>
      <c r="DK806" s="36">
        <v>-1</v>
      </c>
      <c r="DL806" s="36">
        <v>0</v>
      </c>
      <c r="DM806" s="36">
        <v>0</v>
      </c>
      <c r="DN806" s="36">
        <v>0</v>
      </c>
      <c r="DO806" s="36">
        <v>0</v>
      </c>
      <c r="DP806" s="36">
        <v>0</v>
      </c>
      <c r="DQ806" s="36">
        <v>0</v>
      </c>
      <c r="DR806" s="36">
        <v>0</v>
      </c>
      <c r="DS806" s="36">
        <v>0</v>
      </c>
      <c r="DT806" s="36">
        <v>0</v>
      </c>
      <c r="DU806" s="36">
        <v>0</v>
      </c>
      <c r="DV806" s="36">
        <v>0</v>
      </c>
      <c r="DW806" s="36">
        <v>0</v>
      </c>
      <c r="DX806" s="36">
        <v>0</v>
      </c>
      <c r="DY806" s="36">
        <v>0</v>
      </c>
      <c r="DZ806" s="36">
        <v>0</v>
      </c>
      <c r="EA806" s="36">
        <v>0</v>
      </c>
      <c r="EB806" s="36">
        <v>-1</v>
      </c>
      <c r="EC806" s="36">
        <v>0</v>
      </c>
      <c r="ED806" s="36">
        <v>0</v>
      </c>
      <c r="EE806" s="36">
        <v>0</v>
      </c>
      <c r="EF806" s="36">
        <v>0</v>
      </c>
      <c r="EG806" s="36">
        <v>0</v>
      </c>
      <c r="EH806" s="36">
        <v>0</v>
      </c>
      <c r="EI806" s="36">
        <v>0</v>
      </c>
      <c r="EJ806" s="36">
        <v>0</v>
      </c>
      <c r="EK806" s="36">
        <v>0</v>
      </c>
      <c r="EL806" s="36">
        <v>0</v>
      </c>
      <c r="EM806" s="36">
        <v>0</v>
      </c>
      <c r="EN806" s="36">
        <v>0</v>
      </c>
      <c r="EO806" s="36">
        <v>0</v>
      </c>
      <c r="EP806" s="36">
        <v>0</v>
      </c>
      <c r="EQ806" s="36">
        <v>0</v>
      </c>
      <c r="ER806" s="36">
        <v>0</v>
      </c>
      <c r="ES806" s="36">
        <v>0</v>
      </c>
      <c r="ET806" s="36">
        <v>0</v>
      </c>
      <c r="EU806" s="36">
        <v>0</v>
      </c>
      <c r="EV806" s="36">
        <v>0</v>
      </c>
      <c r="EW806" s="36">
        <v>0</v>
      </c>
      <c r="EX806" s="36">
        <v>0</v>
      </c>
      <c r="EY806" s="36">
        <v>0</v>
      </c>
      <c r="EZ806" s="36">
        <v>0</v>
      </c>
      <c r="FA806" s="36">
        <v>0</v>
      </c>
      <c r="FB806" s="36">
        <v>0</v>
      </c>
      <c r="FC806" s="36">
        <v>0</v>
      </c>
      <c r="FD806" s="36">
        <v>0</v>
      </c>
      <c r="FE806" s="36">
        <v>0</v>
      </c>
      <c r="FF806" s="36">
        <v>0</v>
      </c>
      <c r="FG806" s="36">
        <v>0</v>
      </c>
      <c r="FH806" s="36">
        <v>0</v>
      </c>
      <c r="FI806" s="36">
        <v>0</v>
      </c>
      <c r="FJ806" s="36">
        <v>0</v>
      </c>
      <c r="FK806" s="36">
        <v>0</v>
      </c>
      <c r="FL806" s="36">
        <v>0</v>
      </c>
      <c r="FM806" s="36">
        <v>0</v>
      </c>
      <c r="FN806" s="36">
        <v>0</v>
      </c>
      <c r="FO806" s="36">
        <v>0</v>
      </c>
      <c r="FP806" s="36">
        <v>0</v>
      </c>
      <c r="FQ806" s="36">
        <v>3905359</v>
      </c>
      <c r="FR806" s="36">
        <v>0</v>
      </c>
      <c r="FS806" s="37"/>
      <c r="FT806" s="39">
        <f t="shared" si="371"/>
        <v>67461</v>
      </c>
      <c r="FU806" s="39">
        <f t="shared" si="372"/>
        <v>1033</v>
      </c>
      <c r="FV806" s="39">
        <f t="shared" si="373"/>
        <v>0</v>
      </c>
      <c r="FW806" s="39">
        <f t="shared" si="374"/>
        <v>16674309</v>
      </c>
      <c r="FX806" s="39">
        <f t="shared" si="375"/>
        <v>0</v>
      </c>
      <c r="FY806" s="39">
        <f t="shared" si="376"/>
        <v>200537</v>
      </c>
      <c r="FZ806" s="39">
        <f t="shared" si="377"/>
        <v>0</v>
      </c>
      <c r="GA806" s="39">
        <f t="shared" si="378"/>
        <v>369833</v>
      </c>
      <c r="GB806" s="39">
        <f t="shared" si="379"/>
        <v>3241350</v>
      </c>
      <c r="GC806" s="39">
        <f t="shared" si="380"/>
        <v>0</v>
      </c>
      <c r="GD806" s="39">
        <f t="shared" si="381"/>
        <v>0</v>
      </c>
      <c r="GE806" s="39">
        <f t="shared" si="382"/>
        <v>0</v>
      </c>
      <c r="GF806" s="39">
        <f t="shared" si="369"/>
        <v>0</v>
      </c>
      <c r="GG806" s="39"/>
      <c r="GH806" s="39">
        <f t="shared" si="383"/>
        <v>0</v>
      </c>
      <c r="GI806" s="39">
        <f t="shared" si="384"/>
        <v>0</v>
      </c>
      <c r="GJ806" s="39">
        <f t="shared" si="370"/>
        <v>20554523</v>
      </c>
      <c r="GK806" s="39"/>
      <c r="GL806" s="39">
        <f t="shared" si="385"/>
        <v>0</v>
      </c>
      <c r="GM806" s="39"/>
      <c r="GN806" s="39">
        <f t="shared" si="390"/>
        <v>-1</v>
      </c>
      <c r="GO806" s="40">
        <f t="shared" si="386"/>
        <v>3905359</v>
      </c>
      <c r="GP806" s="40">
        <f t="shared" si="387"/>
        <v>24459882</v>
      </c>
      <c r="GQ806" s="40">
        <f t="shared" si="388"/>
        <v>24459881</v>
      </c>
      <c r="GR806" s="39" t="str">
        <f>IFERROR(VLOOKUP(CONCATENATE(C806,R806,S806),'Clientes Afectados'!$L$4:$M$249,2,0),"NO")</f>
        <v>NO</v>
      </c>
      <c r="GS806" s="64">
        <f t="shared" si="389"/>
        <v>29</v>
      </c>
      <c r="GT806" s="39" t="e">
        <f>+IF(GS806&gt;#REF!,"SI","NO")</f>
        <v>#REF!</v>
      </c>
    </row>
    <row r="807" spans="1:202" x14ac:dyDescent="0.25">
      <c r="A807" s="35">
        <v>42430</v>
      </c>
      <c r="B807" s="36">
        <v>1594986</v>
      </c>
      <c r="C807" s="36">
        <v>985980</v>
      </c>
      <c r="D807" s="36">
        <v>985980</v>
      </c>
      <c r="E807" s="37" t="s">
        <v>349</v>
      </c>
      <c r="F807" s="37" t="s">
        <v>229</v>
      </c>
      <c r="G807" s="37" t="s">
        <v>329</v>
      </c>
      <c r="H807" s="85" t="s">
        <v>231</v>
      </c>
      <c r="I807" s="37" t="s">
        <v>232</v>
      </c>
      <c r="J807" s="37" t="s">
        <v>233</v>
      </c>
      <c r="K807" s="37" t="s">
        <v>234</v>
      </c>
      <c r="L807" s="37" t="s">
        <v>235</v>
      </c>
      <c r="M807" s="37" t="s">
        <v>279</v>
      </c>
      <c r="N807" s="37" t="s">
        <v>330</v>
      </c>
      <c r="O807" s="37" t="s">
        <v>330</v>
      </c>
      <c r="P807" s="37" t="s">
        <v>239</v>
      </c>
      <c r="Q807" s="37" t="s">
        <v>240</v>
      </c>
      <c r="R807" s="38">
        <v>42404</v>
      </c>
      <c r="S807" s="38">
        <v>42433</v>
      </c>
      <c r="T807" s="38">
        <v>42436</v>
      </c>
      <c r="U807" s="36">
        <v>172426944</v>
      </c>
      <c r="V807" s="36">
        <v>72767</v>
      </c>
      <c r="W807" s="36">
        <v>0</v>
      </c>
      <c r="X807" s="36">
        <v>35648</v>
      </c>
      <c r="Y807" s="36">
        <v>0</v>
      </c>
      <c r="Z807" s="36">
        <v>0</v>
      </c>
      <c r="AA807" s="36">
        <v>0</v>
      </c>
      <c r="AB807" s="36">
        <v>0</v>
      </c>
      <c r="AC807" s="36">
        <v>0</v>
      </c>
      <c r="AD807" s="36">
        <v>146</v>
      </c>
      <c r="AE807" s="36">
        <v>209</v>
      </c>
      <c r="AF807" s="36">
        <v>146</v>
      </c>
      <c r="AG807" s="36">
        <v>147</v>
      </c>
      <c r="AH807" s="36">
        <v>80279</v>
      </c>
      <c r="AI807" s="36">
        <v>1229</v>
      </c>
      <c r="AJ807" s="36">
        <v>0</v>
      </c>
      <c r="AK807" s="36">
        <v>5256031</v>
      </c>
      <c r="AL807" s="36">
        <v>0</v>
      </c>
      <c r="AM807" s="36">
        <v>0</v>
      </c>
      <c r="AN807" s="36">
        <v>0</v>
      </c>
      <c r="AO807" s="36">
        <v>0</v>
      </c>
      <c r="AP807" s="36">
        <v>0</v>
      </c>
      <c r="AQ807" s="36">
        <v>0</v>
      </c>
      <c r="AR807" s="36">
        <v>0</v>
      </c>
      <c r="AS807" s="36">
        <v>0</v>
      </c>
      <c r="AT807" s="36">
        <v>63213</v>
      </c>
      <c r="AU807" s="36">
        <v>0</v>
      </c>
      <c r="AV807" s="36">
        <v>0</v>
      </c>
      <c r="AW807" s="36">
        <v>0</v>
      </c>
      <c r="AX807" s="36">
        <v>0</v>
      </c>
      <c r="AY807" s="36">
        <v>129587</v>
      </c>
      <c r="AZ807" s="36">
        <v>849796</v>
      </c>
      <c r="BA807" s="36">
        <v>187062</v>
      </c>
      <c r="BB807" s="36">
        <v>0</v>
      </c>
      <c r="BC807" s="36">
        <v>0</v>
      </c>
      <c r="BD807" s="36">
        <v>0</v>
      </c>
      <c r="BE807" s="36">
        <v>0</v>
      </c>
      <c r="BF807" s="36">
        <v>0</v>
      </c>
      <c r="BG807" s="36">
        <v>0</v>
      </c>
      <c r="BH807" s="36">
        <v>0</v>
      </c>
      <c r="BI807" s="36">
        <v>0</v>
      </c>
      <c r="BJ807" s="36">
        <v>0</v>
      </c>
      <c r="BK807" s="36">
        <v>0</v>
      </c>
      <c r="BL807" s="36">
        <v>0</v>
      </c>
      <c r="BM807" s="36">
        <v>0</v>
      </c>
      <c r="BN807" s="36">
        <v>0</v>
      </c>
      <c r="BO807" s="36">
        <v>0</v>
      </c>
      <c r="BP807" s="36">
        <v>0</v>
      </c>
      <c r="BQ807" s="36">
        <v>0</v>
      </c>
      <c r="BR807" s="36">
        <v>0</v>
      </c>
      <c r="BS807" s="36">
        <v>0</v>
      </c>
      <c r="BT807" s="36">
        <v>0</v>
      </c>
      <c r="BU807" s="36">
        <v>0</v>
      </c>
      <c r="BV807" s="36">
        <v>0</v>
      </c>
      <c r="BW807" s="36">
        <v>0</v>
      </c>
      <c r="BX807" s="36">
        <v>0</v>
      </c>
      <c r="BY807" s="36">
        <v>0</v>
      </c>
      <c r="BZ807" s="36">
        <v>0</v>
      </c>
      <c r="CA807" s="36">
        <v>0</v>
      </c>
      <c r="CB807" s="36">
        <v>0</v>
      </c>
      <c r="CC807" s="36">
        <v>0</v>
      </c>
      <c r="CD807" s="36">
        <v>5518653</v>
      </c>
      <c r="CE807" s="36">
        <v>6567197</v>
      </c>
      <c r="CF807" s="36">
        <v>0</v>
      </c>
      <c r="CG807" s="36">
        <v>1048544</v>
      </c>
      <c r="CH807" s="36">
        <v>0</v>
      </c>
      <c r="CI807" s="36">
        <v>0</v>
      </c>
      <c r="CJ807" s="36">
        <v>0</v>
      </c>
      <c r="CK807" s="36">
        <v>0</v>
      </c>
      <c r="CL807" s="36">
        <v>1048544</v>
      </c>
      <c r="CM807" s="36">
        <v>-6567197</v>
      </c>
      <c r="CN807" s="36">
        <v>0</v>
      </c>
      <c r="CO807" s="36">
        <v>0</v>
      </c>
      <c r="CP807" s="36">
        <v>0</v>
      </c>
      <c r="CQ807" s="36">
        <v>0</v>
      </c>
      <c r="CR807" s="36">
        <v>0</v>
      </c>
      <c r="CS807" s="36">
        <v>0</v>
      </c>
      <c r="CT807" s="36">
        <v>0</v>
      </c>
      <c r="CU807" s="36">
        <v>0</v>
      </c>
      <c r="CV807" s="36">
        <v>0</v>
      </c>
      <c r="CW807" s="36">
        <v>0</v>
      </c>
      <c r="CX807" s="36">
        <v>0</v>
      </c>
      <c r="CY807" s="36">
        <v>0</v>
      </c>
      <c r="CZ807" s="36">
        <v>0</v>
      </c>
      <c r="DA807" s="36">
        <v>0</v>
      </c>
      <c r="DB807" s="36">
        <v>0</v>
      </c>
      <c r="DC807" s="36">
        <v>0</v>
      </c>
      <c r="DD807" s="36">
        <v>0</v>
      </c>
      <c r="DE807" s="36">
        <v>-6567197</v>
      </c>
      <c r="DF807" s="36">
        <v>0</v>
      </c>
      <c r="DG807" s="36">
        <v>0</v>
      </c>
      <c r="DH807" s="36">
        <v>0</v>
      </c>
      <c r="DI807" s="36">
        <v>0</v>
      </c>
      <c r="DJ807" s="36">
        <v>0</v>
      </c>
      <c r="DK807" s="36">
        <v>0</v>
      </c>
      <c r="DL807" s="36">
        <v>0</v>
      </c>
      <c r="DM807" s="36">
        <v>0</v>
      </c>
      <c r="DN807" s="36">
        <v>0</v>
      </c>
      <c r="DO807" s="36">
        <v>0</v>
      </c>
      <c r="DP807" s="36">
        <v>0</v>
      </c>
      <c r="DQ807" s="36">
        <v>0</v>
      </c>
      <c r="DR807" s="36">
        <v>0</v>
      </c>
      <c r="DS807" s="36">
        <v>0</v>
      </c>
      <c r="DT807" s="36">
        <v>0</v>
      </c>
      <c r="DU807" s="36">
        <v>0</v>
      </c>
      <c r="DV807" s="36">
        <v>0</v>
      </c>
      <c r="DW807" s="36">
        <v>0</v>
      </c>
      <c r="DX807" s="36">
        <v>0</v>
      </c>
      <c r="DY807" s="36">
        <v>0</v>
      </c>
      <c r="DZ807" s="36">
        <v>0</v>
      </c>
      <c r="EA807" s="36">
        <v>0</v>
      </c>
      <c r="EB807" s="36">
        <v>0</v>
      </c>
      <c r="EC807" s="36">
        <v>0</v>
      </c>
      <c r="ED807" s="36">
        <v>0</v>
      </c>
      <c r="EE807" s="36">
        <v>0</v>
      </c>
      <c r="EF807" s="36">
        <v>0</v>
      </c>
      <c r="EG807" s="36">
        <v>0</v>
      </c>
      <c r="EH807" s="36">
        <v>0</v>
      </c>
      <c r="EI807" s="36">
        <v>0</v>
      </c>
      <c r="EJ807" s="36">
        <v>0</v>
      </c>
      <c r="EK807" s="36">
        <v>0</v>
      </c>
      <c r="EL807" s="36">
        <v>0</v>
      </c>
      <c r="EM807" s="36">
        <v>0</v>
      </c>
      <c r="EN807" s="36">
        <v>0</v>
      </c>
      <c r="EO807" s="36">
        <v>0</v>
      </c>
      <c r="EP807" s="36">
        <v>0</v>
      </c>
      <c r="EQ807" s="36">
        <v>0</v>
      </c>
      <c r="ER807" s="36">
        <v>0</v>
      </c>
      <c r="ES807" s="36">
        <v>0</v>
      </c>
      <c r="ET807" s="36">
        <v>0</v>
      </c>
      <c r="EU807" s="36">
        <v>0</v>
      </c>
      <c r="EV807" s="36">
        <v>0</v>
      </c>
      <c r="EW807" s="36">
        <v>0</v>
      </c>
      <c r="EX807" s="36">
        <v>0</v>
      </c>
      <c r="EY807" s="36">
        <v>0</v>
      </c>
      <c r="EZ807" s="36">
        <v>0</v>
      </c>
      <c r="FA807" s="36">
        <v>0</v>
      </c>
      <c r="FB807" s="36">
        <v>0</v>
      </c>
      <c r="FC807" s="36">
        <v>0</v>
      </c>
      <c r="FD807" s="36">
        <v>0</v>
      </c>
      <c r="FE807" s="36">
        <v>0</v>
      </c>
      <c r="FF807" s="36">
        <v>0</v>
      </c>
      <c r="FG807" s="36">
        <v>0</v>
      </c>
      <c r="FH807" s="36">
        <v>0</v>
      </c>
      <c r="FI807" s="36">
        <v>0</v>
      </c>
      <c r="FJ807" s="36">
        <v>0</v>
      </c>
      <c r="FK807" s="36">
        <v>0</v>
      </c>
      <c r="FL807" s="36">
        <v>0</v>
      </c>
      <c r="FM807" s="36">
        <v>0</v>
      </c>
      <c r="FN807" s="36">
        <v>0</v>
      </c>
      <c r="FO807" s="36">
        <v>0</v>
      </c>
      <c r="FP807" s="36">
        <v>0</v>
      </c>
      <c r="FQ807" s="36">
        <v>1048544</v>
      </c>
      <c r="FR807" s="36">
        <v>0</v>
      </c>
      <c r="FS807" s="37"/>
      <c r="FT807" s="39">
        <f t="shared" si="371"/>
        <v>67461</v>
      </c>
      <c r="FU807" s="39">
        <f t="shared" si="372"/>
        <v>1033</v>
      </c>
      <c r="FV807" s="39">
        <f t="shared" si="373"/>
        <v>0</v>
      </c>
      <c r="FW807" s="39">
        <f t="shared" si="374"/>
        <v>4416833</v>
      </c>
      <c r="FX807" s="39">
        <f t="shared" si="375"/>
        <v>0</v>
      </c>
      <c r="FY807" s="39">
        <f t="shared" si="376"/>
        <v>53120</v>
      </c>
      <c r="FZ807" s="39">
        <f t="shared" si="377"/>
        <v>0</v>
      </c>
      <c r="GA807" s="39">
        <f t="shared" si="378"/>
        <v>108897</v>
      </c>
      <c r="GB807" s="39">
        <f t="shared" si="379"/>
        <v>714114</v>
      </c>
      <c r="GC807" s="39">
        <f t="shared" si="380"/>
        <v>157195</v>
      </c>
      <c r="GD807" s="39">
        <f t="shared" si="381"/>
        <v>0</v>
      </c>
      <c r="GE807" s="39">
        <f t="shared" si="382"/>
        <v>0</v>
      </c>
      <c r="GF807" s="39">
        <f t="shared" si="369"/>
        <v>0</v>
      </c>
      <c r="GG807" s="39"/>
      <c r="GH807" s="39">
        <f t="shared" si="383"/>
        <v>0</v>
      </c>
      <c r="GI807" s="39">
        <f t="shared" si="384"/>
        <v>0</v>
      </c>
      <c r="GJ807" s="39">
        <f t="shared" si="370"/>
        <v>5518653</v>
      </c>
      <c r="GK807" s="39"/>
      <c r="GL807" s="39">
        <f t="shared" si="385"/>
        <v>0</v>
      </c>
      <c r="GM807" s="39"/>
      <c r="GN807" s="39">
        <f t="shared" si="390"/>
        <v>0</v>
      </c>
      <c r="GO807" s="40">
        <f t="shared" si="386"/>
        <v>1048544</v>
      </c>
      <c r="GP807" s="40">
        <f t="shared" si="387"/>
        <v>6567197</v>
      </c>
      <c r="GQ807" s="40">
        <f t="shared" si="388"/>
        <v>6567197</v>
      </c>
      <c r="GR807" s="39" t="str">
        <f>IFERROR(VLOOKUP(CONCATENATE(C807,R807,S807),'Clientes Afectados'!$L$4:$M$249,2,0),"NO")</f>
        <v>NO</v>
      </c>
      <c r="GS807" s="64">
        <f t="shared" si="389"/>
        <v>29</v>
      </c>
      <c r="GT807" s="39" t="e">
        <f>+IF(GS807&gt;#REF!,"SI","NO")</f>
        <v>#REF!</v>
      </c>
    </row>
    <row r="808" spans="1:202" x14ac:dyDescent="0.25">
      <c r="A808" s="35">
        <v>42430</v>
      </c>
      <c r="B808" s="36">
        <v>1594986</v>
      </c>
      <c r="C808" s="36">
        <v>1027882</v>
      </c>
      <c r="D808" s="36">
        <v>1027882</v>
      </c>
      <c r="E808" s="37" t="s">
        <v>350</v>
      </c>
      <c r="F808" s="37" t="s">
        <v>229</v>
      </c>
      <c r="G808" s="37" t="s">
        <v>332</v>
      </c>
      <c r="H808" s="85" t="s">
        <v>231</v>
      </c>
      <c r="I808" s="37" t="s">
        <v>244</v>
      </c>
      <c r="J808" s="37" t="s">
        <v>233</v>
      </c>
      <c r="K808" s="37" t="s">
        <v>234</v>
      </c>
      <c r="L808" s="37" t="s">
        <v>235</v>
      </c>
      <c r="M808" s="37" t="s">
        <v>279</v>
      </c>
      <c r="N808" s="37" t="s">
        <v>280</v>
      </c>
      <c r="O808" s="37" t="s">
        <v>280</v>
      </c>
      <c r="P808" s="37" t="s">
        <v>239</v>
      </c>
      <c r="Q808" s="37" t="s">
        <v>240</v>
      </c>
      <c r="R808" s="38">
        <v>42404</v>
      </c>
      <c r="S808" s="38">
        <v>42433</v>
      </c>
      <c r="T808" s="38">
        <v>42436</v>
      </c>
      <c r="U808" s="36">
        <v>172426944</v>
      </c>
      <c r="V808" s="36">
        <v>302919</v>
      </c>
      <c r="W808" s="36">
        <v>0</v>
      </c>
      <c r="X808" s="36">
        <v>111558</v>
      </c>
      <c r="Y808" s="36">
        <v>0</v>
      </c>
      <c r="Z808" s="36">
        <v>0</v>
      </c>
      <c r="AA808" s="36">
        <v>0</v>
      </c>
      <c r="AB808" s="36">
        <v>0</v>
      </c>
      <c r="AC808" s="36">
        <v>0</v>
      </c>
      <c r="AD808" s="36">
        <v>644</v>
      </c>
      <c r="AE808" s="36">
        <v>802</v>
      </c>
      <c r="AF808" s="36">
        <v>641</v>
      </c>
      <c r="AG808" s="36">
        <v>710</v>
      </c>
      <c r="AH808" s="36">
        <v>80279</v>
      </c>
      <c r="AI808" s="36">
        <v>1229</v>
      </c>
      <c r="AJ808" s="36">
        <v>0</v>
      </c>
      <c r="AK808" s="36">
        <v>21880135</v>
      </c>
      <c r="AL808" s="36">
        <v>0</v>
      </c>
      <c r="AM808" s="36">
        <v>0</v>
      </c>
      <c r="AN808" s="36">
        <v>0</v>
      </c>
      <c r="AO808" s="36">
        <v>0</v>
      </c>
      <c r="AP808" s="36">
        <v>0</v>
      </c>
      <c r="AQ808" s="36">
        <v>0</v>
      </c>
      <c r="AR808" s="36">
        <v>0</v>
      </c>
      <c r="AS808" s="36">
        <v>0</v>
      </c>
      <c r="AT808" s="36">
        <v>263146</v>
      </c>
      <c r="AU808" s="36">
        <v>0</v>
      </c>
      <c r="AV808" s="36">
        <v>0</v>
      </c>
      <c r="AW808" s="36">
        <v>0</v>
      </c>
      <c r="AX808" s="36">
        <v>0</v>
      </c>
      <c r="AY808" s="36">
        <v>496080</v>
      </c>
      <c r="AZ808" s="36">
        <v>4090541</v>
      </c>
      <c r="BA808" s="36">
        <v>0</v>
      </c>
      <c r="BB808" s="36">
        <v>0</v>
      </c>
      <c r="BC808" s="36">
        <v>0</v>
      </c>
      <c r="BD808" s="36">
        <v>0</v>
      </c>
      <c r="BE808" s="36">
        <v>0</v>
      </c>
      <c r="BF808" s="36">
        <v>0</v>
      </c>
      <c r="BG808" s="36">
        <v>0</v>
      </c>
      <c r="BH808" s="36">
        <v>0</v>
      </c>
      <c r="BI808" s="36">
        <v>0</v>
      </c>
      <c r="BJ808" s="36">
        <v>0</v>
      </c>
      <c r="BK808" s="36">
        <v>0</v>
      </c>
      <c r="BL808" s="36">
        <v>0</v>
      </c>
      <c r="BM808" s="36">
        <v>0</v>
      </c>
      <c r="BN808" s="36">
        <v>0</v>
      </c>
      <c r="BO808" s="36">
        <v>0</v>
      </c>
      <c r="BP808" s="36">
        <v>0</v>
      </c>
      <c r="BQ808" s="36">
        <v>0</v>
      </c>
      <c r="BR808" s="36">
        <v>0</v>
      </c>
      <c r="BS808" s="36">
        <v>0</v>
      </c>
      <c r="BT808" s="36">
        <v>0</v>
      </c>
      <c r="BU808" s="36">
        <v>0</v>
      </c>
      <c r="BV808" s="36">
        <v>0</v>
      </c>
      <c r="BW808" s="36">
        <v>0</v>
      </c>
      <c r="BX808" s="36">
        <v>0</v>
      </c>
      <c r="BY808" s="36">
        <v>0</v>
      </c>
      <c r="BZ808" s="36">
        <v>0</v>
      </c>
      <c r="CA808" s="36">
        <v>0</v>
      </c>
      <c r="CB808" s="36">
        <v>0</v>
      </c>
      <c r="CC808" s="36">
        <v>0</v>
      </c>
      <c r="CD808" s="36">
        <v>22530596</v>
      </c>
      <c r="CE808" s="36">
        <v>26811409</v>
      </c>
      <c r="CF808" s="36">
        <v>0</v>
      </c>
      <c r="CG808" s="36">
        <v>4280813</v>
      </c>
      <c r="CH808" s="36">
        <v>0</v>
      </c>
      <c r="CI808" s="36">
        <v>0</v>
      </c>
      <c r="CJ808" s="36">
        <v>0</v>
      </c>
      <c r="CK808" s="36">
        <v>0</v>
      </c>
      <c r="CL808" s="36">
        <v>4280813</v>
      </c>
      <c r="CM808" s="36">
        <v>-26811409</v>
      </c>
      <c r="CN808" s="36">
        <v>0</v>
      </c>
      <c r="CO808" s="36">
        <v>0</v>
      </c>
      <c r="CP808" s="36">
        <v>0</v>
      </c>
      <c r="CQ808" s="36">
        <v>0</v>
      </c>
      <c r="CR808" s="36">
        <v>0</v>
      </c>
      <c r="CS808" s="36">
        <v>0</v>
      </c>
      <c r="CT808" s="36">
        <v>0</v>
      </c>
      <c r="CU808" s="36">
        <v>0</v>
      </c>
      <c r="CV808" s="36">
        <v>0</v>
      </c>
      <c r="CW808" s="36">
        <v>0</v>
      </c>
      <c r="CX808" s="36">
        <v>0</v>
      </c>
      <c r="CY808" s="36">
        <v>0</v>
      </c>
      <c r="CZ808" s="36">
        <v>0</v>
      </c>
      <c r="DA808" s="36">
        <v>0</v>
      </c>
      <c r="DB808" s="36">
        <v>0</v>
      </c>
      <c r="DC808" s="36">
        <v>0</v>
      </c>
      <c r="DD808" s="36">
        <v>0</v>
      </c>
      <c r="DE808" s="36">
        <v>-26811409</v>
      </c>
      <c r="DF808" s="36">
        <v>0</v>
      </c>
      <c r="DG808" s="36">
        <v>0</v>
      </c>
      <c r="DH808" s="36">
        <v>0</v>
      </c>
      <c r="DI808" s="36">
        <v>0</v>
      </c>
      <c r="DJ808" s="36">
        <v>0</v>
      </c>
      <c r="DK808" s="36">
        <v>0</v>
      </c>
      <c r="DL808" s="36">
        <v>0</v>
      </c>
      <c r="DM808" s="36">
        <v>0</v>
      </c>
      <c r="DN808" s="36">
        <v>0</v>
      </c>
      <c r="DO808" s="36">
        <v>0</v>
      </c>
      <c r="DP808" s="36">
        <v>0</v>
      </c>
      <c r="DQ808" s="36">
        <v>0</v>
      </c>
      <c r="DR808" s="36">
        <v>0</v>
      </c>
      <c r="DS808" s="36">
        <v>0</v>
      </c>
      <c r="DT808" s="36">
        <v>0</v>
      </c>
      <c r="DU808" s="36">
        <v>0</v>
      </c>
      <c r="DV808" s="36">
        <v>0</v>
      </c>
      <c r="DW808" s="36">
        <v>0</v>
      </c>
      <c r="DX808" s="36">
        <v>0</v>
      </c>
      <c r="DY808" s="36">
        <v>0</v>
      </c>
      <c r="DZ808" s="36">
        <v>0</v>
      </c>
      <c r="EA808" s="36">
        <v>0</v>
      </c>
      <c r="EB808" s="36">
        <v>0</v>
      </c>
      <c r="EC808" s="36">
        <v>0</v>
      </c>
      <c r="ED808" s="36">
        <v>0</v>
      </c>
      <c r="EE808" s="36">
        <v>0</v>
      </c>
      <c r="EF808" s="36">
        <v>0</v>
      </c>
      <c r="EG808" s="36">
        <v>0</v>
      </c>
      <c r="EH808" s="36">
        <v>0</v>
      </c>
      <c r="EI808" s="36">
        <v>0</v>
      </c>
      <c r="EJ808" s="36">
        <v>0</v>
      </c>
      <c r="EK808" s="36">
        <v>0</v>
      </c>
      <c r="EL808" s="36">
        <v>0</v>
      </c>
      <c r="EM808" s="36">
        <v>0</v>
      </c>
      <c r="EN808" s="36">
        <v>0</v>
      </c>
      <c r="EO808" s="36">
        <v>0</v>
      </c>
      <c r="EP808" s="36">
        <v>0</v>
      </c>
      <c r="EQ808" s="36">
        <v>0</v>
      </c>
      <c r="ER808" s="36">
        <v>0</v>
      </c>
      <c r="ES808" s="36">
        <v>0</v>
      </c>
      <c r="ET808" s="36">
        <v>0</v>
      </c>
      <c r="EU808" s="36">
        <v>0</v>
      </c>
      <c r="EV808" s="36">
        <v>0</v>
      </c>
      <c r="EW808" s="36">
        <v>0</v>
      </c>
      <c r="EX808" s="36">
        <v>0</v>
      </c>
      <c r="EY808" s="36">
        <v>0</v>
      </c>
      <c r="EZ808" s="36">
        <v>0</v>
      </c>
      <c r="FA808" s="36">
        <v>0</v>
      </c>
      <c r="FB808" s="36">
        <v>0</v>
      </c>
      <c r="FC808" s="36">
        <v>0</v>
      </c>
      <c r="FD808" s="36">
        <v>0</v>
      </c>
      <c r="FE808" s="36">
        <v>0</v>
      </c>
      <c r="FF808" s="36">
        <v>0</v>
      </c>
      <c r="FG808" s="36">
        <v>0</v>
      </c>
      <c r="FH808" s="36">
        <v>0</v>
      </c>
      <c r="FI808" s="36">
        <v>0</v>
      </c>
      <c r="FJ808" s="36">
        <v>0</v>
      </c>
      <c r="FK808" s="36">
        <v>0</v>
      </c>
      <c r="FL808" s="36">
        <v>0</v>
      </c>
      <c r="FM808" s="36">
        <v>0</v>
      </c>
      <c r="FN808" s="36">
        <v>0</v>
      </c>
      <c r="FO808" s="36">
        <v>0</v>
      </c>
      <c r="FP808" s="36">
        <v>0</v>
      </c>
      <c r="FQ808" s="36">
        <v>4280813</v>
      </c>
      <c r="FR808" s="36">
        <v>0</v>
      </c>
      <c r="FS808" s="37"/>
      <c r="FT808" s="39">
        <f t="shared" si="371"/>
        <v>67461</v>
      </c>
      <c r="FU808" s="39">
        <f t="shared" si="372"/>
        <v>1033</v>
      </c>
      <c r="FV808" s="39">
        <f t="shared" si="373"/>
        <v>0</v>
      </c>
      <c r="FW808" s="39">
        <f t="shared" si="374"/>
        <v>18386668</v>
      </c>
      <c r="FX808" s="39">
        <f t="shared" si="375"/>
        <v>0</v>
      </c>
      <c r="FY808" s="39">
        <f t="shared" si="376"/>
        <v>221131</v>
      </c>
      <c r="FZ808" s="39">
        <f t="shared" si="377"/>
        <v>0</v>
      </c>
      <c r="GA808" s="39">
        <f t="shared" si="378"/>
        <v>416874</v>
      </c>
      <c r="GB808" s="39">
        <f t="shared" si="379"/>
        <v>3437429</v>
      </c>
      <c r="GC808" s="39">
        <f t="shared" si="380"/>
        <v>0</v>
      </c>
      <c r="GD808" s="39">
        <f t="shared" si="381"/>
        <v>0</v>
      </c>
      <c r="GE808" s="39">
        <f t="shared" si="382"/>
        <v>0</v>
      </c>
      <c r="GF808" s="39">
        <f t="shared" si="369"/>
        <v>0</v>
      </c>
      <c r="GG808" s="39"/>
      <c r="GH808" s="39">
        <f t="shared" si="383"/>
        <v>0</v>
      </c>
      <c r="GI808" s="39">
        <f t="shared" si="384"/>
        <v>0</v>
      </c>
      <c r="GJ808" s="39">
        <f t="shared" si="370"/>
        <v>22530596</v>
      </c>
      <c r="GK808" s="39"/>
      <c r="GL808" s="39">
        <f t="shared" si="385"/>
        <v>0</v>
      </c>
      <c r="GM808" s="39"/>
      <c r="GN808" s="39">
        <f t="shared" si="390"/>
        <v>0</v>
      </c>
      <c r="GO808" s="40">
        <f t="shared" si="386"/>
        <v>4280813</v>
      </c>
      <c r="GP808" s="40">
        <f t="shared" si="387"/>
        <v>26811409</v>
      </c>
      <c r="GQ808" s="40">
        <f t="shared" si="388"/>
        <v>26811409</v>
      </c>
      <c r="GR808" s="39" t="str">
        <f>IFERROR(VLOOKUP(CONCATENATE(C808,R808,S808),'Clientes Afectados'!$L$4:$M$249,2,0),"NO")</f>
        <v>NO</v>
      </c>
      <c r="GS808" s="64">
        <f t="shared" si="389"/>
        <v>29</v>
      </c>
      <c r="GT808" s="39" t="e">
        <f>+IF(GS808&gt;#REF!,"SI","NO")</f>
        <v>#REF!</v>
      </c>
    </row>
    <row r="809" spans="1:202" x14ac:dyDescent="0.25">
      <c r="A809" s="35">
        <v>42430</v>
      </c>
      <c r="B809" s="36">
        <v>1594986</v>
      </c>
      <c r="C809" s="36">
        <v>1263130</v>
      </c>
      <c r="D809" s="36">
        <v>1263130</v>
      </c>
      <c r="E809" s="37" t="s">
        <v>267</v>
      </c>
      <c r="F809" s="37" t="s">
        <v>229</v>
      </c>
      <c r="G809" s="37" t="s">
        <v>268</v>
      </c>
      <c r="H809" s="85" t="s">
        <v>231</v>
      </c>
      <c r="I809" s="37" t="s">
        <v>262</v>
      </c>
      <c r="J809" s="37" t="s">
        <v>233</v>
      </c>
      <c r="K809" s="37" t="s">
        <v>234</v>
      </c>
      <c r="L809" s="37" t="s">
        <v>235</v>
      </c>
      <c r="M809" s="37" t="s">
        <v>269</v>
      </c>
      <c r="N809" s="37" t="s">
        <v>270</v>
      </c>
      <c r="O809" s="37" t="s">
        <v>270</v>
      </c>
      <c r="P809" s="37" t="s">
        <v>239</v>
      </c>
      <c r="Q809" s="37" t="s">
        <v>240</v>
      </c>
      <c r="R809" s="38">
        <v>42404</v>
      </c>
      <c r="S809" s="38">
        <v>42433</v>
      </c>
      <c r="T809" s="38">
        <v>42436</v>
      </c>
      <c r="U809" s="36">
        <v>172426944</v>
      </c>
      <c r="V809" s="36">
        <v>29742</v>
      </c>
      <c r="W809" s="36">
        <v>0</v>
      </c>
      <c r="X809" s="36">
        <v>5263</v>
      </c>
      <c r="Y809" s="36">
        <v>0</v>
      </c>
      <c r="Z809" s="36">
        <v>0</v>
      </c>
      <c r="AA809" s="36">
        <v>0</v>
      </c>
      <c r="AB809" s="36">
        <v>0</v>
      </c>
      <c r="AC809" s="36">
        <v>0</v>
      </c>
      <c r="AD809" s="36">
        <v>50</v>
      </c>
      <c r="AE809" s="36">
        <v>56</v>
      </c>
      <c r="AF809" s="36">
        <v>48</v>
      </c>
      <c r="AG809" s="36">
        <v>51</v>
      </c>
      <c r="AH809" s="36">
        <v>0</v>
      </c>
      <c r="AI809" s="36">
        <v>1229</v>
      </c>
      <c r="AJ809" s="36">
        <v>0</v>
      </c>
      <c r="AK809" s="36">
        <v>2148294</v>
      </c>
      <c r="AL809" s="36">
        <v>0</v>
      </c>
      <c r="AM809" s="36">
        <v>0</v>
      </c>
      <c r="AN809" s="36">
        <v>0</v>
      </c>
      <c r="AO809" s="36">
        <v>0</v>
      </c>
      <c r="AP809" s="36">
        <v>0</v>
      </c>
      <c r="AQ809" s="36">
        <v>0</v>
      </c>
      <c r="AR809" s="36">
        <v>0</v>
      </c>
      <c r="AS809" s="36">
        <v>0</v>
      </c>
      <c r="AT809" s="36">
        <v>25837</v>
      </c>
      <c r="AU809" s="36">
        <v>0</v>
      </c>
      <c r="AV809" s="36">
        <v>0</v>
      </c>
      <c r="AW809" s="36">
        <v>0</v>
      </c>
      <c r="AX809" s="36">
        <v>0</v>
      </c>
      <c r="AY809" s="36">
        <v>34639</v>
      </c>
      <c r="AZ809" s="36">
        <v>293828</v>
      </c>
      <c r="BA809" s="36">
        <v>0</v>
      </c>
      <c r="BB809" s="36">
        <v>0</v>
      </c>
      <c r="BC809" s="36">
        <v>0</v>
      </c>
      <c r="BD809" s="36">
        <v>0</v>
      </c>
      <c r="BE809" s="36">
        <v>0</v>
      </c>
      <c r="BF809" s="36">
        <v>0</v>
      </c>
      <c r="BG809" s="36">
        <v>0</v>
      </c>
      <c r="BH809" s="36">
        <v>0</v>
      </c>
      <c r="BI809" s="36">
        <v>0</v>
      </c>
      <c r="BJ809" s="36">
        <v>0</v>
      </c>
      <c r="BK809" s="36">
        <v>0</v>
      </c>
      <c r="BL809" s="36">
        <v>0</v>
      </c>
      <c r="BM809" s="36">
        <v>0</v>
      </c>
      <c r="BN809" s="36">
        <v>0</v>
      </c>
      <c r="BO809" s="36">
        <v>0</v>
      </c>
      <c r="BP809" s="36">
        <v>0</v>
      </c>
      <c r="BQ809" s="36">
        <v>0</v>
      </c>
      <c r="BR809" s="36">
        <v>0</v>
      </c>
      <c r="BS809" s="36">
        <v>0</v>
      </c>
      <c r="BT809" s="36">
        <v>0</v>
      </c>
      <c r="BU809" s="36">
        <v>0</v>
      </c>
      <c r="BV809" s="36">
        <v>0</v>
      </c>
      <c r="BW809" s="36">
        <v>0</v>
      </c>
      <c r="BX809" s="36">
        <v>0</v>
      </c>
      <c r="BY809" s="36">
        <v>0</v>
      </c>
      <c r="BZ809" s="36">
        <v>0</v>
      </c>
      <c r="CA809" s="36">
        <v>0</v>
      </c>
      <c r="CB809" s="36">
        <v>0</v>
      </c>
      <c r="CC809" s="36">
        <v>0</v>
      </c>
      <c r="CD809" s="36">
        <v>2104056</v>
      </c>
      <c r="CE809" s="36">
        <v>2503827</v>
      </c>
      <c r="CF809" s="36">
        <v>0</v>
      </c>
      <c r="CG809" s="36">
        <v>399771</v>
      </c>
      <c r="CH809" s="36">
        <v>0</v>
      </c>
      <c r="CI809" s="36">
        <v>0</v>
      </c>
      <c r="CJ809" s="36">
        <v>0</v>
      </c>
      <c r="CK809" s="36">
        <v>0</v>
      </c>
      <c r="CL809" s="36">
        <v>399771</v>
      </c>
      <c r="CM809" s="36">
        <v>-2503827</v>
      </c>
      <c r="CN809" s="36">
        <v>0</v>
      </c>
      <c r="CO809" s="36">
        <v>0</v>
      </c>
      <c r="CP809" s="36">
        <v>0</v>
      </c>
      <c r="CQ809" s="36">
        <v>0</v>
      </c>
      <c r="CR809" s="36">
        <v>0</v>
      </c>
      <c r="CS809" s="36">
        <v>0</v>
      </c>
      <c r="CT809" s="36">
        <v>0</v>
      </c>
      <c r="CU809" s="36">
        <v>0</v>
      </c>
      <c r="CV809" s="36">
        <v>0</v>
      </c>
      <c r="CW809" s="36">
        <v>0</v>
      </c>
      <c r="CX809" s="36">
        <v>0</v>
      </c>
      <c r="CY809" s="36">
        <v>0</v>
      </c>
      <c r="CZ809" s="36">
        <v>0</v>
      </c>
      <c r="DA809" s="36">
        <v>0</v>
      </c>
      <c r="DB809" s="36">
        <v>0</v>
      </c>
      <c r="DC809" s="36">
        <v>0</v>
      </c>
      <c r="DD809" s="36">
        <v>0</v>
      </c>
      <c r="DE809" s="36">
        <v>-2503827</v>
      </c>
      <c r="DF809" s="36">
        <v>0</v>
      </c>
      <c r="DG809" s="36">
        <v>0</v>
      </c>
      <c r="DH809" s="36">
        <v>0</v>
      </c>
      <c r="DI809" s="36">
        <v>0</v>
      </c>
      <c r="DJ809" s="36">
        <v>0</v>
      </c>
      <c r="DK809" s="36">
        <v>0</v>
      </c>
      <c r="DL809" s="36">
        <v>0</v>
      </c>
      <c r="DM809" s="36">
        <v>0</v>
      </c>
      <c r="DN809" s="36">
        <v>0</v>
      </c>
      <c r="DO809" s="36">
        <v>0</v>
      </c>
      <c r="DP809" s="36">
        <v>0</v>
      </c>
      <c r="DQ809" s="36">
        <v>0</v>
      </c>
      <c r="DR809" s="36">
        <v>0</v>
      </c>
      <c r="DS809" s="36">
        <v>0</v>
      </c>
      <c r="DT809" s="36">
        <v>0</v>
      </c>
      <c r="DU809" s="36">
        <v>0</v>
      </c>
      <c r="DV809" s="36">
        <v>0</v>
      </c>
      <c r="DW809" s="36">
        <v>0</v>
      </c>
      <c r="DX809" s="36">
        <v>0</v>
      </c>
      <c r="DY809" s="36">
        <v>0</v>
      </c>
      <c r="DZ809" s="36">
        <v>0</v>
      </c>
      <c r="EA809" s="36">
        <v>0</v>
      </c>
      <c r="EB809" s="36">
        <v>0</v>
      </c>
      <c r="EC809" s="36">
        <v>0</v>
      </c>
      <c r="ED809" s="36">
        <v>0</v>
      </c>
      <c r="EE809" s="36">
        <v>0</v>
      </c>
      <c r="EF809" s="36">
        <v>0</v>
      </c>
      <c r="EG809" s="36">
        <v>0</v>
      </c>
      <c r="EH809" s="36">
        <v>0</v>
      </c>
      <c r="EI809" s="36">
        <v>0</v>
      </c>
      <c r="EJ809" s="36">
        <v>0</v>
      </c>
      <c r="EK809" s="36">
        <v>0</v>
      </c>
      <c r="EL809" s="36">
        <v>0</v>
      </c>
      <c r="EM809" s="36">
        <v>0</v>
      </c>
      <c r="EN809" s="36">
        <v>0</v>
      </c>
      <c r="EO809" s="36">
        <v>0</v>
      </c>
      <c r="EP809" s="36">
        <v>0</v>
      </c>
      <c r="EQ809" s="36">
        <v>0</v>
      </c>
      <c r="ER809" s="36">
        <v>0</v>
      </c>
      <c r="ES809" s="36">
        <v>0</v>
      </c>
      <c r="ET809" s="36">
        <v>0</v>
      </c>
      <c r="EU809" s="36">
        <v>0</v>
      </c>
      <c r="EV809" s="36">
        <v>0</v>
      </c>
      <c r="EW809" s="36">
        <v>0</v>
      </c>
      <c r="EX809" s="36">
        <v>0</v>
      </c>
      <c r="EY809" s="36">
        <v>0</v>
      </c>
      <c r="EZ809" s="36">
        <v>0</v>
      </c>
      <c r="FA809" s="36">
        <v>0</v>
      </c>
      <c r="FB809" s="36">
        <v>0</v>
      </c>
      <c r="FC809" s="36">
        <v>0</v>
      </c>
      <c r="FD809" s="36">
        <v>0</v>
      </c>
      <c r="FE809" s="36">
        <v>0</v>
      </c>
      <c r="FF809" s="36">
        <v>0</v>
      </c>
      <c r="FG809" s="36">
        <v>0</v>
      </c>
      <c r="FH809" s="36">
        <v>0</v>
      </c>
      <c r="FI809" s="36">
        <v>0</v>
      </c>
      <c r="FJ809" s="36">
        <v>0</v>
      </c>
      <c r="FK809" s="36">
        <v>0</v>
      </c>
      <c r="FL809" s="36">
        <v>0</v>
      </c>
      <c r="FM809" s="36">
        <v>0</v>
      </c>
      <c r="FN809" s="36">
        <v>0</v>
      </c>
      <c r="FO809" s="36">
        <v>0</v>
      </c>
      <c r="FP809" s="36">
        <v>0</v>
      </c>
      <c r="FQ809" s="36">
        <v>399771</v>
      </c>
      <c r="FR809" s="36">
        <v>0</v>
      </c>
      <c r="FS809" s="37"/>
      <c r="FT809" s="39">
        <f t="shared" si="371"/>
        <v>0</v>
      </c>
      <c r="FU809" s="39">
        <f t="shared" si="372"/>
        <v>1033</v>
      </c>
      <c r="FV809" s="39">
        <f t="shared" si="373"/>
        <v>0</v>
      </c>
      <c r="FW809" s="39">
        <f t="shared" si="374"/>
        <v>1805289</v>
      </c>
      <c r="FX809" s="39">
        <f t="shared" si="375"/>
        <v>0</v>
      </c>
      <c r="FY809" s="39">
        <f t="shared" si="376"/>
        <v>21712</v>
      </c>
      <c r="FZ809" s="39">
        <f t="shared" si="377"/>
        <v>0</v>
      </c>
      <c r="GA809" s="39">
        <f t="shared" si="378"/>
        <v>29108</v>
      </c>
      <c r="GB809" s="39">
        <f t="shared" si="379"/>
        <v>246914</v>
      </c>
      <c r="GC809" s="39">
        <f t="shared" si="380"/>
        <v>0</v>
      </c>
      <c r="GD809" s="39">
        <f t="shared" si="381"/>
        <v>0</v>
      </c>
      <c r="GE809" s="39">
        <f t="shared" si="382"/>
        <v>0</v>
      </c>
      <c r="GF809" s="39">
        <f t="shared" ref="GF809:GF869" si="391">BP809/1.19</f>
        <v>0</v>
      </c>
      <c r="GG809" s="39"/>
      <c r="GH809" s="39">
        <f t="shared" si="383"/>
        <v>0</v>
      </c>
      <c r="GI809" s="39">
        <f t="shared" si="384"/>
        <v>0</v>
      </c>
      <c r="GJ809" s="39">
        <f t="shared" ref="GJ809:GJ869" si="392">SUM(FT809:GE809)+GH809+GF809</f>
        <v>2104056</v>
      </c>
      <c r="GK809" s="39"/>
      <c r="GL809" s="39">
        <f t="shared" si="385"/>
        <v>0</v>
      </c>
      <c r="GM809" s="39"/>
      <c r="GN809" s="39">
        <f t="shared" si="390"/>
        <v>0</v>
      </c>
      <c r="GO809" s="40">
        <f t="shared" si="386"/>
        <v>399771</v>
      </c>
      <c r="GP809" s="40">
        <f t="shared" si="387"/>
        <v>2503827</v>
      </c>
      <c r="GQ809" s="40">
        <f t="shared" si="388"/>
        <v>2503827</v>
      </c>
      <c r="GR809" s="39" t="str">
        <f>IFERROR(VLOOKUP(CONCATENATE(C809,R809,S809),'Clientes Afectados'!$L$4:$M$249,2,0),"NO")</f>
        <v>NO</v>
      </c>
      <c r="GS809" s="64">
        <f t="shared" si="389"/>
        <v>29</v>
      </c>
      <c r="GT809" s="39" t="e">
        <f>+IF(GS809&gt;#REF!,"SI","NO")</f>
        <v>#REF!</v>
      </c>
    </row>
    <row r="810" spans="1:202" x14ac:dyDescent="0.25">
      <c r="A810" s="35">
        <v>42430</v>
      </c>
      <c r="B810" s="36">
        <v>1594986</v>
      </c>
      <c r="C810" s="36">
        <v>1314153</v>
      </c>
      <c r="D810" s="36">
        <v>1314153</v>
      </c>
      <c r="E810" s="37" t="s">
        <v>271</v>
      </c>
      <c r="F810" s="37" t="s">
        <v>229</v>
      </c>
      <c r="G810" s="37" t="s">
        <v>272</v>
      </c>
      <c r="H810" s="85" t="s">
        <v>231</v>
      </c>
      <c r="I810" s="37" t="s">
        <v>262</v>
      </c>
      <c r="J810" s="37" t="s">
        <v>233</v>
      </c>
      <c r="K810" s="37" t="s">
        <v>234</v>
      </c>
      <c r="L810" s="37" t="s">
        <v>235</v>
      </c>
      <c r="M810" s="37" t="s">
        <v>245</v>
      </c>
      <c r="N810" s="37" t="s">
        <v>246</v>
      </c>
      <c r="O810" s="37" t="s">
        <v>246</v>
      </c>
      <c r="P810" s="37" t="s">
        <v>239</v>
      </c>
      <c r="Q810" s="37" t="s">
        <v>240</v>
      </c>
      <c r="R810" s="38">
        <v>42375</v>
      </c>
      <c r="S810" s="38">
        <v>42433</v>
      </c>
      <c r="T810" s="38">
        <v>42436</v>
      </c>
      <c r="U810" s="36">
        <v>172426944</v>
      </c>
      <c r="V810" s="36">
        <v>0</v>
      </c>
      <c r="W810" s="36">
        <v>0</v>
      </c>
      <c r="X810" s="36">
        <v>0</v>
      </c>
      <c r="Y810" s="36">
        <v>0</v>
      </c>
      <c r="Z810" s="36">
        <v>0</v>
      </c>
      <c r="AA810" s="36">
        <v>0</v>
      </c>
      <c r="AB810" s="36">
        <v>0</v>
      </c>
      <c r="AC810" s="36">
        <v>36367</v>
      </c>
      <c r="AD810" s="36">
        <v>0</v>
      </c>
      <c r="AE810" s="36">
        <v>0</v>
      </c>
      <c r="AF810" s="36">
        <v>0</v>
      </c>
      <c r="AG810" s="36">
        <v>0</v>
      </c>
      <c r="AH810" s="36">
        <v>0</v>
      </c>
      <c r="AI810" s="36">
        <v>1229</v>
      </c>
      <c r="AJ810" s="36">
        <v>0</v>
      </c>
      <c r="AK810" s="36">
        <v>2626824</v>
      </c>
      <c r="AL810" s="36">
        <v>0</v>
      </c>
      <c r="AM810" s="36">
        <v>0</v>
      </c>
      <c r="AN810" s="36">
        <v>0</v>
      </c>
      <c r="AO810" s="36">
        <v>0</v>
      </c>
      <c r="AP810" s="36">
        <v>0</v>
      </c>
      <c r="AQ810" s="36">
        <v>0</v>
      </c>
      <c r="AR810" s="36">
        <v>0</v>
      </c>
      <c r="AS810" s="36">
        <v>0</v>
      </c>
      <c r="AT810" s="36">
        <v>0</v>
      </c>
      <c r="AU810" s="36">
        <v>0</v>
      </c>
      <c r="AV810" s="36">
        <v>0</v>
      </c>
      <c r="AW810" s="36">
        <v>0</v>
      </c>
      <c r="AX810" s="36">
        <v>0</v>
      </c>
      <c r="AY810" s="36">
        <v>81359</v>
      </c>
      <c r="AZ810" s="36">
        <v>0</v>
      </c>
      <c r="BA810" s="36">
        <v>0</v>
      </c>
      <c r="BB810" s="36">
        <v>0</v>
      </c>
      <c r="BC810" s="36">
        <v>0</v>
      </c>
      <c r="BD810" s="36">
        <v>0</v>
      </c>
      <c r="BE810" s="36">
        <v>0</v>
      </c>
      <c r="BF810" s="36">
        <v>0</v>
      </c>
      <c r="BG810" s="36">
        <v>0</v>
      </c>
      <c r="BH810" s="36">
        <v>0</v>
      </c>
      <c r="BI810" s="36">
        <v>0</v>
      </c>
      <c r="BJ810" s="36">
        <v>0</v>
      </c>
      <c r="BK810" s="36">
        <v>0</v>
      </c>
      <c r="BL810" s="36">
        <v>0</v>
      </c>
      <c r="BM810" s="36">
        <v>0</v>
      </c>
      <c r="BN810" s="36">
        <v>0</v>
      </c>
      <c r="BO810" s="36">
        <v>0</v>
      </c>
      <c r="BP810" s="36">
        <v>0</v>
      </c>
      <c r="BQ810" s="36">
        <v>0</v>
      </c>
      <c r="BR810" s="36">
        <v>0</v>
      </c>
      <c r="BS810" s="36">
        <v>0</v>
      </c>
      <c r="BT810" s="36">
        <v>0</v>
      </c>
      <c r="BU810" s="36">
        <v>0</v>
      </c>
      <c r="BV810" s="36">
        <v>0</v>
      </c>
      <c r="BW810" s="36">
        <v>0</v>
      </c>
      <c r="BX810" s="36">
        <v>0</v>
      </c>
      <c r="BY810" s="36">
        <v>0</v>
      </c>
      <c r="BZ810" s="36">
        <v>0</v>
      </c>
      <c r="CA810" s="36">
        <v>0</v>
      </c>
      <c r="CB810" s="36">
        <v>0</v>
      </c>
      <c r="CC810" s="36">
        <v>0</v>
      </c>
      <c r="CD810" s="36">
        <v>2276817</v>
      </c>
      <c r="CE810" s="36">
        <v>2709412</v>
      </c>
      <c r="CF810" s="36">
        <v>0</v>
      </c>
      <c r="CG810" s="36">
        <v>432595</v>
      </c>
      <c r="CH810" s="36">
        <v>0</v>
      </c>
      <c r="CI810" s="36">
        <v>0</v>
      </c>
      <c r="CJ810" s="36">
        <v>0</v>
      </c>
      <c r="CK810" s="36">
        <v>0</v>
      </c>
      <c r="CL810" s="36">
        <v>432595</v>
      </c>
      <c r="CM810" s="36">
        <v>-2709412</v>
      </c>
      <c r="CN810" s="36">
        <v>0</v>
      </c>
      <c r="CO810" s="36">
        <v>0</v>
      </c>
      <c r="CP810" s="36">
        <v>0</v>
      </c>
      <c r="CQ810" s="36">
        <v>0</v>
      </c>
      <c r="CR810" s="36">
        <v>0</v>
      </c>
      <c r="CS810" s="36">
        <v>0</v>
      </c>
      <c r="CT810" s="36">
        <v>0</v>
      </c>
      <c r="CU810" s="36">
        <v>0</v>
      </c>
      <c r="CV810" s="36">
        <v>0</v>
      </c>
      <c r="CW810" s="36">
        <v>0</v>
      </c>
      <c r="CX810" s="36">
        <v>0</v>
      </c>
      <c r="CY810" s="36">
        <v>0</v>
      </c>
      <c r="CZ810" s="36">
        <v>0</v>
      </c>
      <c r="DA810" s="36">
        <v>0</v>
      </c>
      <c r="DB810" s="36">
        <v>0</v>
      </c>
      <c r="DC810" s="36">
        <v>0</v>
      </c>
      <c r="DD810" s="36">
        <v>0</v>
      </c>
      <c r="DE810" s="36">
        <v>-2709412</v>
      </c>
      <c r="DF810" s="36">
        <v>0</v>
      </c>
      <c r="DG810" s="36">
        <v>0</v>
      </c>
      <c r="DH810" s="36">
        <v>0</v>
      </c>
      <c r="DI810" s="36">
        <v>0</v>
      </c>
      <c r="DJ810" s="36">
        <v>0</v>
      </c>
      <c r="DK810" s="36">
        <v>0</v>
      </c>
      <c r="DL810" s="36">
        <v>0</v>
      </c>
      <c r="DM810" s="36">
        <v>0</v>
      </c>
      <c r="DN810" s="36">
        <v>0</v>
      </c>
      <c r="DO810" s="36">
        <v>0</v>
      </c>
      <c r="DP810" s="36">
        <v>0</v>
      </c>
      <c r="DQ810" s="36">
        <v>0</v>
      </c>
      <c r="DR810" s="36">
        <v>0</v>
      </c>
      <c r="DS810" s="36">
        <v>0</v>
      </c>
      <c r="DT810" s="36">
        <v>0</v>
      </c>
      <c r="DU810" s="36">
        <v>0</v>
      </c>
      <c r="DV810" s="36">
        <v>0</v>
      </c>
      <c r="DW810" s="36">
        <v>0</v>
      </c>
      <c r="DX810" s="36">
        <v>0</v>
      </c>
      <c r="DY810" s="36">
        <v>0</v>
      </c>
      <c r="DZ810" s="36">
        <v>0</v>
      </c>
      <c r="EA810" s="36">
        <v>0</v>
      </c>
      <c r="EB810" s="36">
        <v>0</v>
      </c>
      <c r="EC810" s="36">
        <v>0</v>
      </c>
      <c r="ED810" s="36">
        <v>0</v>
      </c>
      <c r="EE810" s="36">
        <v>0</v>
      </c>
      <c r="EF810" s="36">
        <v>0</v>
      </c>
      <c r="EG810" s="36">
        <v>0</v>
      </c>
      <c r="EH810" s="36">
        <v>0</v>
      </c>
      <c r="EI810" s="36">
        <v>0</v>
      </c>
      <c r="EJ810" s="36">
        <v>0</v>
      </c>
      <c r="EK810" s="36">
        <v>0</v>
      </c>
      <c r="EL810" s="36">
        <v>0</v>
      </c>
      <c r="EM810" s="36">
        <v>0</v>
      </c>
      <c r="EN810" s="36">
        <v>0</v>
      </c>
      <c r="EO810" s="36">
        <v>0</v>
      </c>
      <c r="EP810" s="36">
        <v>0</v>
      </c>
      <c r="EQ810" s="36">
        <v>0</v>
      </c>
      <c r="ER810" s="36">
        <v>0</v>
      </c>
      <c r="ES810" s="36">
        <v>0</v>
      </c>
      <c r="ET810" s="36">
        <v>0</v>
      </c>
      <c r="EU810" s="36">
        <v>0</v>
      </c>
      <c r="EV810" s="36">
        <v>0</v>
      </c>
      <c r="EW810" s="36">
        <v>0</v>
      </c>
      <c r="EX810" s="36">
        <v>0</v>
      </c>
      <c r="EY810" s="36">
        <v>0</v>
      </c>
      <c r="EZ810" s="36">
        <v>0</v>
      </c>
      <c r="FA810" s="36">
        <v>0</v>
      </c>
      <c r="FB810" s="36">
        <v>0</v>
      </c>
      <c r="FC810" s="36">
        <v>0</v>
      </c>
      <c r="FD810" s="36">
        <v>0</v>
      </c>
      <c r="FE810" s="36">
        <v>0</v>
      </c>
      <c r="FF810" s="36">
        <v>0</v>
      </c>
      <c r="FG810" s="36">
        <v>0</v>
      </c>
      <c r="FH810" s="36">
        <v>0</v>
      </c>
      <c r="FI810" s="36">
        <v>0</v>
      </c>
      <c r="FJ810" s="36">
        <v>0</v>
      </c>
      <c r="FK810" s="36">
        <v>0</v>
      </c>
      <c r="FL810" s="36">
        <v>0</v>
      </c>
      <c r="FM810" s="36">
        <v>0</v>
      </c>
      <c r="FN810" s="36">
        <v>0</v>
      </c>
      <c r="FO810" s="36">
        <v>0</v>
      </c>
      <c r="FP810" s="36">
        <v>0</v>
      </c>
      <c r="FQ810" s="36">
        <v>432595</v>
      </c>
      <c r="FR810" s="36">
        <v>0</v>
      </c>
      <c r="FS810" s="37"/>
      <c r="FT810" s="39">
        <f t="shared" si="371"/>
        <v>0</v>
      </c>
      <c r="FU810" s="39">
        <f t="shared" si="372"/>
        <v>1033</v>
      </c>
      <c r="FV810" s="39">
        <f t="shared" si="373"/>
        <v>0</v>
      </c>
      <c r="FW810" s="39">
        <f t="shared" si="374"/>
        <v>2207415</v>
      </c>
      <c r="FX810" s="39">
        <f t="shared" si="375"/>
        <v>0</v>
      </c>
      <c r="FY810" s="39">
        <f t="shared" si="376"/>
        <v>0</v>
      </c>
      <c r="FZ810" s="39">
        <f t="shared" si="377"/>
        <v>0</v>
      </c>
      <c r="GA810" s="39">
        <f t="shared" si="378"/>
        <v>68369</v>
      </c>
      <c r="GB810" s="39">
        <f t="shared" si="379"/>
        <v>0</v>
      </c>
      <c r="GC810" s="39">
        <f t="shared" si="380"/>
        <v>0</v>
      </c>
      <c r="GD810" s="39">
        <f t="shared" si="381"/>
        <v>0</v>
      </c>
      <c r="GE810" s="39">
        <f t="shared" si="382"/>
        <v>0</v>
      </c>
      <c r="GF810" s="39">
        <f t="shared" si="391"/>
        <v>0</v>
      </c>
      <c r="GG810" s="39"/>
      <c r="GH810" s="39">
        <f t="shared" si="383"/>
        <v>0</v>
      </c>
      <c r="GI810" s="39">
        <f t="shared" si="384"/>
        <v>0</v>
      </c>
      <c r="GJ810" s="39">
        <f t="shared" si="392"/>
        <v>2276817</v>
      </c>
      <c r="GK810" s="39"/>
      <c r="GL810" s="39">
        <f t="shared" si="385"/>
        <v>0</v>
      </c>
      <c r="GM810" s="39"/>
      <c r="GN810" s="39">
        <f t="shared" si="390"/>
        <v>0</v>
      </c>
      <c r="GO810" s="40">
        <f t="shared" si="386"/>
        <v>432595</v>
      </c>
      <c r="GP810" s="40">
        <f t="shared" si="387"/>
        <v>2709412</v>
      </c>
      <c r="GQ810" s="40">
        <f t="shared" si="388"/>
        <v>2709412</v>
      </c>
      <c r="GR810" s="39" t="str">
        <f>IFERROR(VLOOKUP(CONCATENATE(C810,R810,S810),'Clientes Afectados'!$L$4:$M$249,2,0),"NO")</f>
        <v>NO</v>
      </c>
      <c r="GS810" s="64">
        <f t="shared" si="389"/>
        <v>58</v>
      </c>
      <c r="GT810" s="39" t="e">
        <f>+IF(GS810&gt;#REF!,"SI","NO")</f>
        <v>#REF!</v>
      </c>
    </row>
    <row r="811" spans="1:202" x14ac:dyDescent="0.25">
      <c r="A811" s="35">
        <v>42430</v>
      </c>
      <c r="B811" s="36">
        <v>1594986</v>
      </c>
      <c r="C811" s="36">
        <v>1314156</v>
      </c>
      <c r="D811" s="36">
        <v>1314156</v>
      </c>
      <c r="E811" s="37" t="s">
        <v>273</v>
      </c>
      <c r="F811" s="37" t="s">
        <v>229</v>
      </c>
      <c r="G811" s="37" t="s">
        <v>274</v>
      </c>
      <c r="H811" s="85" t="s">
        <v>231</v>
      </c>
      <c r="I811" s="37" t="s">
        <v>262</v>
      </c>
      <c r="J811" s="37" t="s">
        <v>233</v>
      </c>
      <c r="K811" s="37" t="s">
        <v>234</v>
      </c>
      <c r="L811" s="37" t="s">
        <v>235</v>
      </c>
      <c r="M811" s="37" t="s">
        <v>245</v>
      </c>
      <c r="N811" s="37" t="s">
        <v>245</v>
      </c>
      <c r="O811" s="37" t="s">
        <v>245</v>
      </c>
      <c r="P811" s="37" t="s">
        <v>239</v>
      </c>
      <c r="Q811" s="37" t="s">
        <v>240</v>
      </c>
      <c r="R811" s="38">
        <v>42404</v>
      </c>
      <c r="S811" s="38">
        <v>42433</v>
      </c>
      <c r="T811" s="38">
        <v>42436</v>
      </c>
      <c r="U811" s="36">
        <v>172426944</v>
      </c>
      <c r="V811" s="36">
        <v>29949</v>
      </c>
      <c r="W811" s="36">
        <v>0</v>
      </c>
      <c r="X811" s="36">
        <v>10289</v>
      </c>
      <c r="Y811" s="36">
        <v>0</v>
      </c>
      <c r="Z811" s="36">
        <v>0</v>
      </c>
      <c r="AA811" s="36">
        <v>0</v>
      </c>
      <c r="AB811" s="36">
        <v>0</v>
      </c>
      <c r="AC811" s="36">
        <v>0</v>
      </c>
      <c r="AD811" s="36">
        <v>52</v>
      </c>
      <c r="AE811" s="36">
        <v>52</v>
      </c>
      <c r="AF811" s="36">
        <v>52</v>
      </c>
      <c r="AG811" s="36">
        <v>51</v>
      </c>
      <c r="AH811" s="36">
        <v>117311</v>
      </c>
      <c r="AI811" s="36">
        <v>1229</v>
      </c>
      <c r="AJ811" s="36">
        <v>0</v>
      </c>
      <c r="AK811" s="36">
        <v>2163245</v>
      </c>
      <c r="AL811" s="36">
        <v>0</v>
      </c>
      <c r="AM811" s="36">
        <v>0</v>
      </c>
      <c r="AN811" s="36">
        <v>0</v>
      </c>
      <c r="AO811" s="36">
        <v>0</v>
      </c>
      <c r="AP811" s="36">
        <v>0</v>
      </c>
      <c r="AQ811" s="36">
        <v>0</v>
      </c>
      <c r="AR811" s="36">
        <v>0</v>
      </c>
      <c r="AS811" s="36">
        <v>0</v>
      </c>
      <c r="AT811" s="36">
        <v>26017</v>
      </c>
      <c r="AU811" s="36">
        <v>0</v>
      </c>
      <c r="AV811" s="36">
        <v>0</v>
      </c>
      <c r="AW811" s="36">
        <v>0</v>
      </c>
      <c r="AX811" s="36">
        <v>0</v>
      </c>
      <c r="AY811" s="36">
        <v>32165</v>
      </c>
      <c r="AZ811" s="36">
        <v>296709</v>
      </c>
      <c r="BA811" s="36">
        <v>0</v>
      </c>
      <c r="BB811" s="36">
        <v>0</v>
      </c>
      <c r="BC811" s="36">
        <v>0</v>
      </c>
      <c r="BD811" s="36">
        <v>0</v>
      </c>
      <c r="BE811" s="36">
        <v>0</v>
      </c>
      <c r="BF811" s="36">
        <v>0</v>
      </c>
      <c r="BG811" s="36">
        <v>0</v>
      </c>
      <c r="BH811" s="36">
        <v>0</v>
      </c>
      <c r="BI811" s="36">
        <v>0</v>
      </c>
      <c r="BJ811" s="36">
        <v>0</v>
      </c>
      <c r="BK811" s="36">
        <v>0</v>
      </c>
      <c r="BL811" s="36">
        <v>0</v>
      </c>
      <c r="BM811" s="36">
        <v>0</v>
      </c>
      <c r="BN811" s="36">
        <v>0</v>
      </c>
      <c r="BO811" s="36">
        <v>0</v>
      </c>
      <c r="BP811" s="36">
        <v>0</v>
      </c>
      <c r="BQ811" s="36">
        <v>0</v>
      </c>
      <c r="BR811" s="36">
        <v>0</v>
      </c>
      <c r="BS811" s="36">
        <v>0</v>
      </c>
      <c r="BT811" s="36">
        <v>0</v>
      </c>
      <c r="BU811" s="36">
        <v>0</v>
      </c>
      <c r="BV811" s="36">
        <v>0</v>
      </c>
      <c r="BW811" s="36">
        <v>0</v>
      </c>
      <c r="BX811" s="36">
        <v>0</v>
      </c>
      <c r="BY811" s="36">
        <v>0</v>
      </c>
      <c r="BZ811" s="36">
        <v>0</v>
      </c>
      <c r="CA811" s="36">
        <v>0</v>
      </c>
      <c r="CB811" s="36">
        <v>0</v>
      </c>
      <c r="CC811" s="36">
        <v>0</v>
      </c>
      <c r="CD811" s="36">
        <v>2215694</v>
      </c>
      <c r="CE811" s="36">
        <v>2636676</v>
      </c>
      <c r="CF811" s="36">
        <v>0</v>
      </c>
      <c r="CG811" s="36">
        <v>420982</v>
      </c>
      <c r="CH811" s="36">
        <v>0</v>
      </c>
      <c r="CI811" s="36">
        <v>0</v>
      </c>
      <c r="CJ811" s="36">
        <v>0</v>
      </c>
      <c r="CK811" s="36">
        <v>0</v>
      </c>
      <c r="CL811" s="36">
        <v>420982</v>
      </c>
      <c r="CM811" s="36">
        <v>-2636676</v>
      </c>
      <c r="CN811" s="36">
        <v>0</v>
      </c>
      <c r="CO811" s="36">
        <v>0</v>
      </c>
      <c r="CP811" s="36">
        <v>0</v>
      </c>
      <c r="CQ811" s="36">
        <v>0</v>
      </c>
      <c r="CR811" s="36">
        <v>0</v>
      </c>
      <c r="CS811" s="36">
        <v>0</v>
      </c>
      <c r="CT811" s="36">
        <v>0</v>
      </c>
      <c r="CU811" s="36">
        <v>0</v>
      </c>
      <c r="CV811" s="36">
        <v>0</v>
      </c>
      <c r="CW811" s="36">
        <v>0</v>
      </c>
      <c r="CX811" s="36">
        <v>0</v>
      </c>
      <c r="CY811" s="36">
        <v>0</v>
      </c>
      <c r="CZ811" s="36">
        <v>0</v>
      </c>
      <c r="DA811" s="36">
        <v>0</v>
      </c>
      <c r="DB811" s="36">
        <v>0</v>
      </c>
      <c r="DC811" s="36">
        <v>0</v>
      </c>
      <c r="DD811" s="36">
        <v>0</v>
      </c>
      <c r="DE811" s="36">
        <v>-2636676</v>
      </c>
      <c r="DF811" s="36">
        <v>0</v>
      </c>
      <c r="DG811" s="36">
        <v>0</v>
      </c>
      <c r="DH811" s="36">
        <v>0</v>
      </c>
      <c r="DI811" s="36">
        <v>0</v>
      </c>
      <c r="DJ811" s="36">
        <v>0</v>
      </c>
      <c r="DK811" s="36">
        <v>0</v>
      </c>
      <c r="DL811" s="36">
        <v>0</v>
      </c>
      <c r="DM811" s="36">
        <v>0</v>
      </c>
      <c r="DN811" s="36">
        <v>0</v>
      </c>
      <c r="DO811" s="36">
        <v>0</v>
      </c>
      <c r="DP811" s="36">
        <v>0</v>
      </c>
      <c r="DQ811" s="36">
        <v>0</v>
      </c>
      <c r="DR811" s="36">
        <v>0</v>
      </c>
      <c r="DS811" s="36">
        <v>0</v>
      </c>
      <c r="DT811" s="36">
        <v>0</v>
      </c>
      <c r="DU811" s="36">
        <v>0</v>
      </c>
      <c r="DV811" s="36">
        <v>0</v>
      </c>
      <c r="DW811" s="36">
        <v>0</v>
      </c>
      <c r="DX811" s="36">
        <v>0</v>
      </c>
      <c r="DY811" s="36">
        <v>0</v>
      </c>
      <c r="DZ811" s="36">
        <v>0</v>
      </c>
      <c r="EA811" s="36">
        <v>0</v>
      </c>
      <c r="EB811" s="36">
        <v>0</v>
      </c>
      <c r="EC811" s="36">
        <v>0</v>
      </c>
      <c r="ED811" s="36">
        <v>0</v>
      </c>
      <c r="EE811" s="36">
        <v>0</v>
      </c>
      <c r="EF811" s="36">
        <v>0</v>
      </c>
      <c r="EG811" s="36">
        <v>0</v>
      </c>
      <c r="EH811" s="36">
        <v>0</v>
      </c>
      <c r="EI811" s="36">
        <v>0</v>
      </c>
      <c r="EJ811" s="36">
        <v>0</v>
      </c>
      <c r="EK811" s="36">
        <v>0</v>
      </c>
      <c r="EL811" s="36">
        <v>0</v>
      </c>
      <c r="EM811" s="36">
        <v>0</v>
      </c>
      <c r="EN811" s="36">
        <v>0</v>
      </c>
      <c r="EO811" s="36">
        <v>0</v>
      </c>
      <c r="EP811" s="36">
        <v>0</v>
      </c>
      <c r="EQ811" s="36">
        <v>0</v>
      </c>
      <c r="ER811" s="36">
        <v>0</v>
      </c>
      <c r="ES811" s="36">
        <v>0</v>
      </c>
      <c r="ET811" s="36">
        <v>0</v>
      </c>
      <c r="EU811" s="36">
        <v>0</v>
      </c>
      <c r="EV811" s="36">
        <v>0</v>
      </c>
      <c r="EW811" s="36">
        <v>0</v>
      </c>
      <c r="EX811" s="36">
        <v>0</v>
      </c>
      <c r="EY811" s="36">
        <v>0</v>
      </c>
      <c r="EZ811" s="36">
        <v>0</v>
      </c>
      <c r="FA811" s="36">
        <v>0</v>
      </c>
      <c r="FB811" s="36">
        <v>0</v>
      </c>
      <c r="FC811" s="36">
        <v>0</v>
      </c>
      <c r="FD811" s="36">
        <v>0</v>
      </c>
      <c r="FE811" s="36">
        <v>0</v>
      </c>
      <c r="FF811" s="36">
        <v>0</v>
      </c>
      <c r="FG811" s="36">
        <v>0</v>
      </c>
      <c r="FH811" s="36">
        <v>0</v>
      </c>
      <c r="FI811" s="36">
        <v>0</v>
      </c>
      <c r="FJ811" s="36">
        <v>0</v>
      </c>
      <c r="FK811" s="36">
        <v>0</v>
      </c>
      <c r="FL811" s="36">
        <v>0</v>
      </c>
      <c r="FM811" s="36">
        <v>0</v>
      </c>
      <c r="FN811" s="36">
        <v>0</v>
      </c>
      <c r="FO811" s="36">
        <v>0</v>
      </c>
      <c r="FP811" s="36">
        <v>0</v>
      </c>
      <c r="FQ811" s="36">
        <v>420982</v>
      </c>
      <c r="FR811" s="36">
        <v>0</v>
      </c>
      <c r="FS811" s="37"/>
      <c r="FT811" s="39">
        <f t="shared" si="371"/>
        <v>98581</v>
      </c>
      <c r="FU811" s="39">
        <f t="shared" si="372"/>
        <v>1033</v>
      </c>
      <c r="FV811" s="39">
        <f t="shared" si="373"/>
        <v>0</v>
      </c>
      <c r="FW811" s="39">
        <f t="shared" si="374"/>
        <v>1817853</v>
      </c>
      <c r="FX811" s="39">
        <f t="shared" si="375"/>
        <v>0</v>
      </c>
      <c r="FY811" s="39">
        <f t="shared" si="376"/>
        <v>21863</v>
      </c>
      <c r="FZ811" s="39">
        <f t="shared" si="377"/>
        <v>0</v>
      </c>
      <c r="GA811" s="39">
        <f t="shared" si="378"/>
        <v>27029</v>
      </c>
      <c r="GB811" s="39">
        <f t="shared" si="379"/>
        <v>249335</v>
      </c>
      <c r="GC811" s="39">
        <f t="shared" si="380"/>
        <v>0</v>
      </c>
      <c r="GD811" s="39">
        <f t="shared" si="381"/>
        <v>0</v>
      </c>
      <c r="GE811" s="39">
        <f t="shared" si="382"/>
        <v>0</v>
      </c>
      <c r="GF811" s="39">
        <f t="shared" si="391"/>
        <v>0</v>
      </c>
      <c r="GG811" s="39"/>
      <c r="GH811" s="39">
        <f t="shared" si="383"/>
        <v>0</v>
      </c>
      <c r="GI811" s="39">
        <f t="shared" si="384"/>
        <v>0</v>
      </c>
      <c r="GJ811" s="39">
        <f t="shared" si="392"/>
        <v>2215694</v>
      </c>
      <c r="GK811" s="39"/>
      <c r="GL811" s="39">
        <f t="shared" si="385"/>
        <v>0</v>
      </c>
      <c r="GM811" s="39"/>
      <c r="GN811" s="39">
        <f t="shared" si="390"/>
        <v>0</v>
      </c>
      <c r="GO811" s="40">
        <f t="shared" si="386"/>
        <v>420982</v>
      </c>
      <c r="GP811" s="40">
        <f t="shared" si="387"/>
        <v>2636676</v>
      </c>
      <c r="GQ811" s="40">
        <f t="shared" si="388"/>
        <v>2636676</v>
      </c>
      <c r="GR811" s="39" t="str">
        <f>IFERROR(VLOOKUP(CONCATENATE(C811,R811,S811),'Clientes Afectados'!$L$4:$M$249,2,0),"NO")</f>
        <v>NO</v>
      </c>
      <c r="GS811" s="64">
        <f t="shared" si="389"/>
        <v>29</v>
      </c>
      <c r="GT811" s="39" t="e">
        <f>+IF(GS811&gt;#REF!,"SI","NO")</f>
        <v>#REF!</v>
      </c>
    </row>
    <row r="812" spans="1:202" x14ac:dyDescent="0.25">
      <c r="A812" s="35">
        <v>42430</v>
      </c>
      <c r="B812" s="36">
        <v>1594986</v>
      </c>
      <c r="C812" s="36">
        <v>1386062</v>
      </c>
      <c r="D812" s="36">
        <v>1386062</v>
      </c>
      <c r="E812" s="37" t="s">
        <v>351</v>
      </c>
      <c r="F812" s="37" t="s">
        <v>229</v>
      </c>
      <c r="G812" s="37" t="s">
        <v>334</v>
      </c>
      <c r="H812" s="85" t="s">
        <v>231</v>
      </c>
      <c r="I812" s="37" t="s">
        <v>262</v>
      </c>
      <c r="J812" s="37" t="s">
        <v>233</v>
      </c>
      <c r="K812" s="37" t="s">
        <v>234</v>
      </c>
      <c r="L812" s="37" t="s">
        <v>235</v>
      </c>
      <c r="M812" s="37" t="s">
        <v>245</v>
      </c>
      <c r="N812" s="37" t="s">
        <v>246</v>
      </c>
      <c r="O812" s="37" t="s">
        <v>246</v>
      </c>
      <c r="P812" s="37" t="s">
        <v>239</v>
      </c>
      <c r="Q812" s="37" t="s">
        <v>240</v>
      </c>
      <c r="R812" s="38">
        <v>42404</v>
      </c>
      <c r="S812" s="38">
        <v>42433</v>
      </c>
      <c r="T812" s="38">
        <v>42436</v>
      </c>
      <c r="U812" s="36">
        <v>172426944</v>
      </c>
      <c r="V812" s="36">
        <v>97062</v>
      </c>
      <c r="W812" s="36">
        <v>0</v>
      </c>
      <c r="X812" s="36">
        <v>24145</v>
      </c>
      <c r="Y812" s="36">
        <v>0</v>
      </c>
      <c r="Z812" s="36">
        <v>0</v>
      </c>
      <c r="AA812" s="36">
        <v>0</v>
      </c>
      <c r="AB812" s="36">
        <v>0</v>
      </c>
      <c r="AC812" s="36">
        <v>0</v>
      </c>
      <c r="AD812" s="36">
        <v>183</v>
      </c>
      <c r="AE812" s="36">
        <v>359</v>
      </c>
      <c r="AF812" s="36">
        <v>183</v>
      </c>
      <c r="AG812" s="36">
        <v>310</v>
      </c>
      <c r="AH812" s="36">
        <v>0</v>
      </c>
      <c r="AI812" s="36">
        <v>1229</v>
      </c>
      <c r="AJ812" s="36">
        <v>0</v>
      </c>
      <c r="AK812" s="36">
        <v>7010883</v>
      </c>
      <c r="AL812" s="36">
        <v>0</v>
      </c>
      <c r="AM812" s="36">
        <v>0</v>
      </c>
      <c r="AN812" s="36">
        <v>0</v>
      </c>
      <c r="AO812" s="36">
        <v>0</v>
      </c>
      <c r="AP812" s="36">
        <v>0</v>
      </c>
      <c r="AQ812" s="36">
        <v>0</v>
      </c>
      <c r="AR812" s="36">
        <v>0</v>
      </c>
      <c r="AS812" s="36">
        <v>0</v>
      </c>
      <c r="AT812" s="36">
        <v>84317</v>
      </c>
      <c r="AU812" s="36">
        <v>0</v>
      </c>
      <c r="AV812" s="36">
        <v>0</v>
      </c>
      <c r="AW812" s="36">
        <v>0</v>
      </c>
      <c r="AX812" s="36">
        <v>0</v>
      </c>
      <c r="AY812" s="36">
        <v>222061</v>
      </c>
      <c r="AZ812" s="36">
        <v>1788891</v>
      </c>
      <c r="BA812" s="36">
        <v>0</v>
      </c>
      <c r="BB812" s="36">
        <v>0</v>
      </c>
      <c r="BC812" s="36">
        <v>0</v>
      </c>
      <c r="BD812" s="36">
        <v>0</v>
      </c>
      <c r="BE812" s="36">
        <v>0</v>
      </c>
      <c r="BF812" s="36">
        <v>0</v>
      </c>
      <c r="BG812" s="36">
        <v>0</v>
      </c>
      <c r="BH812" s="36">
        <v>0</v>
      </c>
      <c r="BI812" s="36">
        <v>0</v>
      </c>
      <c r="BJ812" s="36">
        <v>0</v>
      </c>
      <c r="BK812" s="36">
        <v>0</v>
      </c>
      <c r="BL812" s="36">
        <v>0</v>
      </c>
      <c r="BM812" s="36">
        <v>0</v>
      </c>
      <c r="BN812" s="36">
        <v>0</v>
      </c>
      <c r="BO812" s="36">
        <v>0</v>
      </c>
      <c r="BP812" s="36">
        <v>0</v>
      </c>
      <c r="BQ812" s="36">
        <v>0</v>
      </c>
      <c r="BR812" s="36">
        <v>0</v>
      </c>
      <c r="BS812" s="36">
        <v>0</v>
      </c>
      <c r="BT812" s="36">
        <v>0</v>
      </c>
      <c r="BU812" s="36">
        <v>0</v>
      </c>
      <c r="BV812" s="36">
        <v>0</v>
      </c>
      <c r="BW812" s="36">
        <v>0</v>
      </c>
      <c r="BX812" s="36">
        <v>0</v>
      </c>
      <c r="BY812" s="36">
        <v>0</v>
      </c>
      <c r="BZ812" s="36">
        <v>0</v>
      </c>
      <c r="CA812" s="36">
        <v>0</v>
      </c>
      <c r="CB812" s="36">
        <v>0</v>
      </c>
      <c r="CC812" s="36">
        <v>0</v>
      </c>
      <c r="CD812" s="36">
        <v>7653262</v>
      </c>
      <c r="CE812" s="36">
        <v>9107382</v>
      </c>
      <c r="CF812" s="36">
        <v>0</v>
      </c>
      <c r="CG812" s="36">
        <v>1454120</v>
      </c>
      <c r="CH812" s="36">
        <v>0</v>
      </c>
      <c r="CI812" s="36">
        <v>0</v>
      </c>
      <c r="CJ812" s="36">
        <v>0</v>
      </c>
      <c r="CK812" s="36">
        <v>0</v>
      </c>
      <c r="CL812" s="36">
        <v>1454120</v>
      </c>
      <c r="CM812" s="36">
        <v>-9107382</v>
      </c>
      <c r="CN812" s="36">
        <v>0</v>
      </c>
      <c r="CO812" s="36">
        <v>0</v>
      </c>
      <c r="CP812" s="36">
        <v>0</v>
      </c>
      <c r="CQ812" s="36">
        <v>0</v>
      </c>
      <c r="CR812" s="36">
        <v>0</v>
      </c>
      <c r="CS812" s="36">
        <v>0</v>
      </c>
      <c r="CT812" s="36">
        <v>0</v>
      </c>
      <c r="CU812" s="36">
        <v>0</v>
      </c>
      <c r="CV812" s="36">
        <v>0</v>
      </c>
      <c r="CW812" s="36">
        <v>0</v>
      </c>
      <c r="CX812" s="36">
        <v>0</v>
      </c>
      <c r="CY812" s="36">
        <v>0</v>
      </c>
      <c r="CZ812" s="36">
        <v>0</v>
      </c>
      <c r="DA812" s="36">
        <v>0</v>
      </c>
      <c r="DB812" s="36">
        <v>0</v>
      </c>
      <c r="DC812" s="36">
        <v>0</v>
      </c>
      <c r="DD812" s="36">
        <v>0</v>
      </c>
      <c r="DE812" s="36">
        <v>-9107382</v>
      </c>
      <c r="DF812" s="36">
        <v>0</v>
      </c>
      <c r="DG812" s="36">
        <v>0</v>
      </c>
      <c r="DH812" s="36">
        <v>0</v>
      </c>
      <c r="DI812" s="36">
        <v>0</v>
      </c>
      <c r="DJ812" s="36">
        <v>0</v>
      </c>
      <c r="DK812" s="36">
        <v>0</v>
      </c>
      <c r="DL812" s="36">
        <v>0</v>
      </c>
      <c r="DM812" s="36">
        <v>0</v>
      </c>
      <c r="DN812" s="36">
        <v>0</v>
      </c>
      <c r="DO812" s="36">
        <v>0</v>
      </c>
      <c r="DP812" s="36">
        <v>0</v>
      </c>
      <c r="DQ812" s="36">
        <v>0</v>
      </c>
      <c r="DR812" s="36">
        <v>0</v>
      </c>
      <c r="DS812" s="36">
        <v>0</v>
      </c>
      <c r="DT812" s="36">
        <v>0</v>
      </c>
      <c r="DU812" s="36">
        <v>0</v>
      </c>
      <c r="DV812" s="36">
        <v>0</v>
      </c>
      <c r="DW812" s="36">
        <v>0</v>
      </c>
      <c r="DX812" s="36">
        <v>0</v>
      </c>
      <c r="DY812" s="36">
        <v>0</v>
      </c>
      <c r="DZ812" s="36">
        <v>0</v>
      </c>
      <c r="EA812" s="36">
        <v>0</v>
      </c>
      <c r="EB812" s="36">
        <v>0</v>
      </c>
      <c r="EC812" s="36">
        <v>0</v>
      </c>
      <c r="ED812" s="36">
        <v>0</v>
      </c>
      <c r="EE812" s="36">
        <v>0</v>
      </c>
      <c r="EF812" s="36">
        <v>0</v>
      </c>
      <c r="EG812" s="36">
        <v>0</v>
      </c>
      <c r="EH812" s="36">
        <v>0</v>
      </c>
      <c r="EI812" s="36">
        <v>0</v>
      </c>
      <c r="EJ812" s="36">
        <v>0</v>
      </c>
      <c r="EK812" s="36">
        <v>0</v>
      </c>
      <c r="EL812" s="36">
        <v>0</v>
      </c>
      <c r="EM812" s="36">
        <v>0</v>
      </c>
      <c r="EN812" s="36">
        <v>0</v>
      </c>
      <c r="EO812" s="36">
        <v>0</v>
      </c>
      <c r="EP812" s="36">
        <v>0</v>
      </c>
      <c r="EQ812" s="36">
        <v>0</v>
      </c>
      <c r="ER812" s="36">
        <v>0</v>
      </c>
      <c r="ES812" s="36">
        <v>0</v>
      </c>
      <c r="ET812" s="36">
        <v>0</v>
      </c>
      <c r="EU812" s="36">
        <v>0</v>
      </c>
      <c r="EV812" s="36">
        <v>0</v>
      </c>
      <c r="EW812" s="36">
        <v>0</v>
      </c>
      <c r="EX812" s="36">
        <v>0</v>
      </c>
      <c r="EY812" s="36">
        <v>0</v>
      </c>
      <c r="EZ812" s="36">
        <v>0</v>
      </c>
      <c r="FA812" s="36">
        <v>0</v>
      </c>
      <c r="FB812" s="36">
        <v>0</v>
      </c>
      <c r="FC812" s="36">
        <v>0</v>
      </c>
      <c r="FD812" s="36">
        <v>0</v>
      </c>
      <c r="FE812" s="36">
        <v>0</v>
      </c>
      <c r="FF812" s="36">
        <v>0</v>
      </c>
      <c r="FG812" s="36">
        <v>0</v>
      </c>
      <c r="FH812" s="36">
        <v>0</v>
      </c>
      <c r="FI812" s="36">
        <v>0</v>
      </c>
      <c r="FJ812" s="36">
        <v>0</v>
      </c>
      <c r="FK812" s="36">
        <v>0</v>
      </c>
      <c r="FL812" s="36">
        <v>0</v>
      </c>
      <c r="FM812" s="36">
        <v>0</v>
      </c>
      <c r="FN812" s="36">
        <v>0</v>
      </c>
      <c r="FO812" s="36">
        <v>0</v>
      </c>
      <c r="FP812" s="36">
        <v>0</v>
      </c>
      <c r="FQ812" s="36">
        <v>1454120</v>
      </c>
      <c r="FR812" s="36">
        <v>0</v>
      </c>
      <c r="FS812" s="37"/>
      <c r="FT812" s="39">
        <f t="shared" si="371"/>
        <v>0</v>
      </c>
      <c r="FU812" s="39">
        <f t="shared" si="372"/>
        <v>1033</v>
      </c>
      <c r="FV812" s="39">
        <f t="shared" si="373"/>
        <v>0</v>
      </c>
      <c r="FW812" s="39">
        <f t="shared" si="374"/>
        <v>5891498</v>
      </c>
      <c r="FX812" s="39">
        <f t="shared" si="375"/>
        <v>0</v>
      </c>
      <c r="FY812" s="39">
        <f t="shared" si="376"/>
        <v>70855</v>
      </c>
      <c r="FZ812" s="39">
        <f t="shared" si="377"/>
        <v>0</v>
      </c>
      <c r="GA812" s="39">
        <f t="shared" si="378"/>
        <v>186606</v>
      </c>
      <c r="GB812" s="39">
        <f t="shared" si="379"/>
        <v>1503270</v>
      </c>
      <c r="GC812" s="39">
        <f t="shared" si="380"/>
        <v>0</v>
      </c>
      <c r="GD812" s="39">
        <f t="shared" si="381"/>
        <v>0</v>
      </c>
      <c r="GE812" s="39">
        <f t="shared" si="382"/>
        <v>0</v>
      </c>
      <c r="GF812" s="39">
        <f t="shared" si="391"/>
        <v>0</v>
      </c>
      <c r="GG812" s="39"/>
      <c r="GH812" s="39">
        <f t="shared" si="383"/>
        <v>0</v>
      </c>
      <c r="GI812" s="39">
        <f t="shared" si="384"/>
        <v>0</v>
      </c>
      <c r="GJ812" s="39">
        <f t="shared" si="392"/>
        <v>7653262</v>
      </c>
      <c r="GK812" s="39"/>
      <c r="GL812" s="39">
        <f t="shared" si="385"/>
        <v>0</v>
      </c>
      <c r="GM812" s="39"/>
      <c r="GN812" s="39">
        <f t="shared" si="390"/>
        <v>0</v>
      </c>
      <c r="GO812" s="40">
        <f t="shared" si="386"/>
        <v>1454120</v>
      </c>
      <c r="GP812" s="40">
        <f t="shared" si="387"/>
        <v>9107382</v>
      </c>
      <c r="GQ812" s="40">
        <f t="shared" si="388"/>
        <v>9107382</v>
      </c>
      <c r="GR812" s="39" t="str">
        <f>IFERROR(VLOOKUP(CONCATENATE(C812,R812,S812),'Clientes Afectados'!$L$4:$M$249,2,0),"NO")</f>
        <v>NO</v>
      </c>
      <c r="GS812" s="64">
        <f t="shared" si="389"/>
        <v>29</v>
      </c>
      <c r="GT812" s="39" t="e">
        <f>+IF(GS812&gt;#REF!,"SI","NO")</f>
        <v>#REF!</v>
      </c>
    </row>
    <row r="813" spans="1:202" x14ac:dyDescent="0.25">
      <c r="A813" s="35">
        <v>42430</v>
      </c>
      <c r="B813" s="36">
        <v>1594986</v>
      </c>
      <c r="C813" s="36">
        <v>1459358</v>
      </c>
      <c r="D813" s="36">
        <v>1459358</v>
      </c>
      <c r="E813" s="37" t="s">
        <v>275</v>
      </c>
      <c r="F813" s="37" t="s">
        <v>229</v>
      </c>
      <c r="G813" s="37" t="s">
        <v>276</v>
      </c>
      <c r="H813" s="85" t="s">
        <v>231</v>
      </c>
      <c r="I813" s="37" t="s">
        <v>262</v>
      </c>
      <c r="J813" s="37" t="s">
        <v>233</v>
      </c>
      <c r="K813" s="37" t="s">
        <v>234</v>
      </c>
      <c r="L813" s="37" t="s">
        <v>235</v>
      </c>
      <c r="M813" s="37" t="s">
        <v>252</v>
      </c>
      <c r="N813" s="37" t="s">
        <v>253</v>
      </c>
      <c r="O813" s="37" t="s">
        <v>253</v>
      </c>
      <c r="P813" s="37" t="s">
        <v>239</v>
      </c>
      <c r="Q813" s="37" t="s">
        <v>240</v>
      </c>
      <c r="R813" s="38">
        <v>42404</v>
      </c>
      <c r="S813" s="38">
        <v>42433</v>
      </c>
      <c r="T813" s="38">
        <v>42436</v>
      </c>
      <c r="U813" s="36">
        <v>172426944</v>
      </c>
      <c r="V813" s="36">
        <v>40369</v>
      </c>
      <c r="W813" s="36">
        <v>0</v>
      </c>
      <c r="X813" s="36">
        <v>13421</v>
      </c>
      <c r="Y813" s="36">
        <v>0</v>
      </c>
      <c r="Z813" s="36">
        <v>0</v>
      </c>
      <c r="AA813" s="36">
        <v>0</v>
      </c>
      <c r="AB813" s="36">
        <v>0</v>
      </c>
      <c r="AC813" s="36">
        <v>0</v>
      </c>
      <c r="AD813" s="36">
        <v>88</v>
      </c>
      <c r="AE813" s="36">
        <v>91</v>
      </c>
      <c r="AF813" s="36">
        <v>88</v>
      </c>
      <c r="AG813" s="36">
        <v>90</v>
      </c>
      <c r="AH813" s="36">
        <v>0</v>
      </c>
      <c r="AI813" s="36">
        <v>1229</v>
      </c>
      <c r="AJ813" s="36">
        <v>0</v>
      </c>
      <c r="AK813" s="36">
        <v>2915893</v>
      </c>
      <c r="AL813" s="36">
        <v>0</v>
      </c>
      <c r="AM813" s="36">
        <v>0</v>
      </c>
      <c r="AN813" s="36">
        <v>0</v>
      </c>
      <c r="AO813" s="36">
        <v>0</v>
      </c>
      <c r="AP813" s="36">
        <v>0</v>
      </c>
      <c r="AQ813" s="36">
        <v>0</v>
      </c>
      <c r="AR813" s="36">
        <v>0</v>
      </c>
      <c r="AS813" s="36">
        <v>0</v>
      </c>
      <c r="AT813" s="36">
        <v>35068</v>
      </c>
      <c r="AU813" s="36">
        <v>0</v>
      </c>
      <c r="AV813" s="36">
        <v>0</v>
      </c>
      <c r="AW813" s="36">
        <v>0</v>
      </c>
      <c r="AX813" s="36">
        <v>0</v>
      </c>
      <c r="AY813" s="36">
        <v>56288</v>
      </c>
      <c r="AZ813" s="36">
        <v>518519</v>
      </c>
      <c r="BA813" s="36">
        <v>0</v>
      </c>
      <c r="BB813" s="36">
        <v>0</v>
      </c>
      <c r="BC813" s="36">
        <v>0</v>
      </c>
      <c r="BD813" s="36">
        <v>0</v>
      </c>
      <c r="BE813" s="36">
        <v>0</v>
      </c>
      <c r="BF813" s="36">
        <v>0</v>
      </c>
      <c r="BG813" s="36">
        <v>0</v>
      </c>
      <c r="BH813" s="36">
        <v>0</v>
      </c>
      <c r="BI813" s="36">
        <v>0</v>
      </c>
      <c r="BJ813" s="36">
        <v>0</v>
      </c>
      <c r="BK813" s="36">
        <v>0</v>
      </c>
      <c r="BL813" s="36">
        <v>0</v>
      </c>
      <c r="BM813" s="36">
        <v>0</v>
      </c>
      <c r="BN813" s="36">
        <v>0</v>
      </c>
      <c r="BO813" s="36">
        <v>0</v>
      </c>
      <c r="BP813" s="36">
        <v>0</v>
      </c>
      <c r="BQ813" s="36">
        <v>0</v>
      </c>
      <c r="BR813" s="36">
        <v>0</v>
      </c>
      <c r="BS813" s="36">
        <v>0</v>
      </c>
      <c r="BT813" s="36">
        <v>0</v>
      </c>
      <c r="BU813" s="36">
        <v>0</v>
      </c>
      <c r="BV813" s="36">
        <v>0</v>
      </c>
      <c r="BW813" s="36">
        <v>0</v>
      </c>
      <c r="BX813" s="36">
        <v>0</v>
      </c>
      <c r="BY813" s="36">
        <v>0</v>
      </c>
      <c r="BZ813" s="36">
        <v>0</v>
      </c>
      <c r="CA813" s="36">
        <v>0</v>
      </c>
      <c r="CB813" s="36">
        <v>0</v>
      </c>
      <c r="CC813" s="36">
        <v>0</v>
      </c>
      <c r="CD813" s="36">
        <v>2963863</v>
      </c>
      <c r="CE813" s="36">
        <v>3526997</v>
      </c>
      <c r="CF813" s="36">
        <v>0</v>
      </c>
      <c r="CG813" s="36">
        <v>563134</v>
      </c>
      <c r="CH813" s="36">
        <v>0</v>
      </c>
      <c r="CI813" s="36">
        <v>0</v>
      </c>
      <c r="CJ813" s="36">
        <v>0</v>
      </c>
      <c r="CK813" s="36">
        <v>0</v>
      </c>
      <c r="CL813" s="36">
        <v>563134</v>
      </c>
      <c r="CM813" s="36">
        <v>-3526997</v>
      </c>
      <c r="CN813" s="36">
        <v>0</v>
      </c>
      <c r="CO813" s="36">
        <v>0</v>
      </c>
      <c r="CP813" s="36">
        <v>0</v>
      </c>
      <c r="CQ813" s="36">
        <v>0</v>
      </c>
      <c r="CR813" s="36">
        <v>0</v>
      </c>
      <c r="CS813" s="36">
        <v>0</v>
      </c>
      <c r="CT813" s="36">
        <v>0</v>
      </c>
      <c r="CU813" s="36">
        <v>0</v>
      </c>
      <c r="CV813" s="36">
        <v>0</v>
      </c>
      <c r="CW813" s="36">
        <v>0</v>
      </c>
      <c r="CX813" s="36">
        <v>0</v>
      </c>
      <c r="CY813" s="36">
        <v>0</v>
      </c>
      <c r="CZ813" s="36">
        <v>0</v>
      </c>
      <c r="DA813" s="36">
        <v>0</v>
      </c>
      <c r="DB813" s="36">
        <v>0</v>
      </c>
      <c r="DC813" s="36">
        <v>0</v>
      </c>
      <c r="DD813" s="36">
        <v>0</v>
      </c>
      <c r="DE813" s="36">
        <v>-3526997</v>
      </c>
      <c r="DF813" s="36">
        <v>0</v>
      </c>
      <c r="DG813" s="36">
        <v>0</v>
      </c>
      <c r="DH813" s="36">
        <v>0</v>
      </c>
      <c r="DI813" s="36">
        <v>0</v>
      </c>
      <c r="DJ813" s="36">
        <v>0</v>
      </c>
      <c r="DK813" s="36">
        <v>0</v>
      </c>
      <c r="DL813" s="36">
        <v>0</v>
      </c>
      <c r="DM813" s="36">
        <v>0</v>
      </c>
      <c r="DN813" s="36">
        <v>0</v>
      </c>
      <c r="DO813" s="36">
        <v>0</v>
      </c>
      <c r="DP813" s="36">
        <v>0</v>
      </c>
      <c r="DQ813" s="36">
        <v>0</v>
      </c>
      <c r="DR813" s="36">
        <v>0</v>
      </c>
      <c r="DS813" s="36">
        <v>0</v>
      </c>
      <c r="DT813" s="36">
        <v>0</v>
      </c>
      <c r="DU813" s="36">
        <v>0</v>
      </c>
      <c r="DV813" s="36">
        <v>0</v>
      </c>
      <c r="DW813" s="36">
        <v>0</v>
      </c>
      <c r="DX813" s="36">
        <v>0</v>
      </c>
      <c r="DY813" s="36">
        <v>0</v>
      </c>
      <c r="DZ813" s="36">
        <v>0</v>
      </c>
      <c r="EA813" s="36">
        <v>0</v>
      </c>
      <c r="EB813" s="36">
        <v>0</v>
      </c>
      <c r="EC813" s="36">
        <v>0</v>
      </c>
      <c r="ED813" s="36">
        <v>0</v>
      </c>
      <c r="EE813" s="36">
        <v>0</v>
      </c>
      <c r="EF813" s="36">
        <v>0</v>
      </c>
      <c r="EG813" s="36">
        <v>0</v>
      </c>
      <c r="EH813" s="36">
        <v>0</v>
      </c>
      <c r="EI813" s="36">
        <v>0</v>
      </c>
      <c r="EJ813" s="36">
        <v>0</v>
      </c>
      <c r="EK813" s="36">
        <v>0</v>
      </c>
      <c r="EL813" s="36">
        <v>0</v>
      </c>
      <c r="EM813" s="36">
        <v>0</v>
      </c>
      <c r="EN813" s="36">
        <v>0</v>
      </c>
      <c r="EO813" s="36">
        <v>0</v>
      </c>
      <c r="EP813" s="36">
        <v>0</v>
      </c>
      <c r="EQ813" s="36">
        <v>0</v>
      </c>
      <c r="ER813" s="36">
        <v>0</v>
      </c>
      <c r="ES813" s="36">
        <v>0</v>
      </c>
      <c r="ET813" s="36">
        <v>0</v>
      </c>
      <c r="EU813" s="36">
        <v>0</v>
      </c>
      <c r="EV813" s="36">
        <v>0</v>
      </c>
      <c r="EW813" s="36">
        <v>0</v>
      </c>
      <c r="EX813" s="36">
        <v>0</v>
      </c>
      <c r="EY813" s="36">
        <v>0</v>
      </c>
      <c r="EZ813" s="36">
        <v>0</v>
      </c>
      <c r="FA813" s="36">
        <v>0</v>
      </c>
      <c r="FB813" s="36">
        <v>0</v>
      </c>
      <c r="FC813" s="36">
        <v>0</v>
      </c>
      <c r="FD813" s="36">
        <v>0</v>
      </c>
      <c r="FE813" s="36">
        <v>0</v>
      </c>
      <c r="FF813" s="36">
        <v>0</v>
      </c>
      <c r="FG813" s="36">
        <v>0</v>
      </c>
      <c r="FH813" s="36">
        <v>0</v>
      </c>
      <c r="FI813" s="36">
        <v>0</v>
      </c>
      <c r="FJ813" s="36">
        <v>0</v>
      </c>
      <c r="FK813" s="36">
        <v>0</v>
      </c>
      <c r="FL813" s="36">
        <v>0</v>
      </c>
      <c r="FM813" s="36">
        <v>0</v>
      </c>
      <c r="FN813" s="36">
        <v>0</v>
      </c>
      <c r="FO813" s="36">
        <v>0</v>
      </c>
      <c r="FP813" s="36">
        <v>0</v>
      </c>
      <c r="FQ813" s="36">
        <v>563134</v>
      </c>
      <c r="FR813" s="36">
        <v>0</v>
      </c>
      <c r="FS813" s="37"/>
      <c r="FT813" s="39">
        <f t="shared" si="371"/>
        <v>0</v>
      </c>
      <c r="FU813" s="39">
        <f t="shared" si="372"/>
        <v>1033</v>
      </c>
      <c r="FV813" s="39">
        <f t="shared" si="373"/>
        <v>0</v>
      </c>
      <c r="FW813" s="39">
        <f t="shared" si="374"/>
        <v>2450330</v>
      </c>
      <c r="FX813" s="39">
        <f t="shared" si="375"/>
        <v>0</v>
      </c>
      <c r="FY813" s="39">
        <f t="shared" si="376"/>
        <v>29469</v>
      </c>
      <c r="FZ813" s="39">
        <f t="shared" si="377"/>
        <v>0</v>
      </c>
      <c r="GA813" s="39">
        <f t="shared" si="378"/>
        <v>47301</v>
      </c>
      <c r="GB813" s="39">
        <f t="shared" si="379"/>
        <v>435730</v>
      </c>
      <c r="GC813" s="39">
        <f t="shared" si="380"/>
        <v>0</v>
      </c>
      <c r="GD813" s="39">
        <f t="shared" si="381"/>
        <v>0</v>
      </c>
      <c r="GE813" s="39">
        <f t="shared" si="382"/>
        <v>0</v>
      </c>
      <c r="GF813" s="39">
        <f t="shared" si="391"/>
        <v>0</v>
      </c>
      <c r="GG813" s="39"/>
      <c r="GH813" s="39">
        <f t="shared" si="383"/>
        <v>0</v>
      </c>
      <c r="GI813" s="39">
        <f t="shared" si="384"/>
        <v>0</v>
      </c>
      <c r="GJ813" s="39">
        <f t="shared" si="392"/>
        <v>2963863</v>
      </c>
      <c r="GK813" s="39"/>
      <c r="GL813" s="39">
        <f t="shared" si="385"/>
        <v>0</v>
      </c>
      <c r="GM813" s="39"/>
      <c r="GN813" s="39">
        <f t="shared" si="390"/>
        <v>0</v>
      </c>
      <c r="GO813" s="40">
        <f t="shared" si="386"/>
        <v>563134</v>
      </c>
      <c r="GP813" s="40">
        <f t="shared" si="387"/>
        <v>3526997</v>
      </c>
      <c r="GQ813" s="40">
        <f t="shared" si="388"/>
        <v>3526997</v>
      </c>
      <c r="GR813" s="39" t="str">
        <f>IFERROR(VLOOKUP(CONCATENATE(C813,R813,S813),'Clientes Afectados'!$L$4:$M$249,2,0),"NO")</f>
        <v>NO</v>
      </c>
      <c r="GS813" s="64">
        <f t="shared" si="389"/>
        <v>29</v>
      </c>
      <c r="GT813" s="39" t="e">
        <f>+IF(GS813&gt;#REF!,"SI","NO")</f>
        <v>#REF!</v>
      </c>
    </row>
    <row r="814" spans="1:202" x14ac:dyDescent="0.25">
      <c r="A814" s="35">
        <v>42430</v>
      </c>
      <c r="B814" s="36">
        <v>1594986</v>
      </c>
      <c r="C814" s="36">
        <v>1486848</v>
      </c>
      <c r="D814" s="36">
        <v>1486848</v>
      </c>
      <c r="E814" s="37" t="s">
        <v>352</v>
      </c>
      <c r="F814" s="37" t="s">
        <v>229</v>
      </c>
      <c r="G814" s="37" t="s">
        <v>336</v>
      </c>
      <c r="H814" s="85" t="s">
        <v>231</v>
      </c>
      <c r="I814" s="37" t="s">
        <v>262</v>
      </c>
      <c r="J814" s="37" t="s">
        <v>337</v>
      </c>
      <c r="K814" s="37" t="s">
        <v>234</v>
      </c>
      <c r="L814" s="37" t="s">
        <v>235</v>
      </c>
      <c r="M814" s="37" t="s">
        <v>338</v>
      </c>
      <c r="N814" s="37" t="s">
        <v>339</v>
      </c>
      <c r="O814" s="37" t="s">
        <v>339</v>
      </c>
      <c r="P814" s="37" t="s">
        <v>239</v>
      </c>
      <c r="Q814" s="37" t="s">
        <v>240</v>
      </c>
      <c r="R814" s="38">
        <v>42404</v>
      </c>
      <c r="S814" s="38">
        <v>42433</v>
      </c>
      <c r="T814" s="38">
        <v>42436</v>
      </c>
      <c r="U814" s="36">
        <v>172426944</v>
      </c>
      <c r="V814" s="36">
        <v>165250</v>
      </c>
      <c r="W814" s="36">
        <v>0</v>
      </c>
      <c r="X814" s="36">
        <v>41800</v>
      </c>
      <c r="Y814" s="36">
        <v>0</v>
      </c>
      <c r="Z814" s="36">
        <v>0</v>
      </c>
      <c r="AA814" s="36">
        <v>0</v>
      </c>
      <c r="AB814" s="36">
        <v>0</v>
      </c>
      <c r="AC814" s="36">
        <v>0</v>
      </c>
      <c r="AD814" s="36">
        <v>556</v>
      </c>
      <c r="AE814" s="36">
        <v>624</v>
      </c>
      <c r="AF814" s="36">
        <v>501</v>
      </c>
      <c r="AG814" s="36">
        <v>497</v>
      </c>
      <c r="AH814" s="36">
        <v>0</v>
      </c>
      <c r="AI814" s="36">
        <v>1229</v>
      </c>
      <c r="AJ814" s="36">
        <v>0</v>
      </c>
      <c r="AK814" s="36">
        <v>11936169</v>
      </c>
      <c r="AL814" s="36">
        <v>0</v>
      </c>
      <c r="AM814" s="36">
        <v>0</v>
      </c>
      <c r="AN814" s="36">
        <v>0</v>
      </c>
      <c r="AO814" s="36">
        <v>0</v>
      </c>
      <c r="AP814" s="36">
        <v>0</v>
      </c>
      <c r="AQ814" s="36">
        <v>0</v>
      </c>
      <c r="AR814" s="36">
        <v>0</v>
      </c>
      <c r="AS814" s="36">
        <v>0</v>
      </c>
      <c r="AT814" s="36">
        <v>143553</v>
      </c>
      <c r="AU814" s="36">
        <v>0</v>
      </c>
      <c r="AV814" s="36">
        <v>0</v>
      </c>
      <c r="AW814" s="36">
        <v>0</v>
      </c>
      <c r="AX814" s="36">
        <v>0</v>
      </c>
      <c r="AY814" s="36">
        <v>656694</v>
      </c>
      <c r="AZ814" s="36">
        <v>3112445</v>
      </c>
      <c r="BA814" s="36">
        <v>0</v>
      </c>
      <c r="BB814" s="36">
        <v>0</v>
      </c>
      <c r="BC814" s="36">
        <v>0</v>
      </c>
      <c r="BD814" s="36">
        <v>0</v>
      </c>
      <c r="BE814" s="36">
        <v>0</v>
      </c>
      <c r="BF814" s="36">
        <v>0</v>
      </c>
      <c r="BG814" s="36">
        <v>0</v>
      </c>
      <c r="BH814" s="36">
        <v>0</v>
      </c>
      <c r="BI814" s="36">
        <v>0</v>
      </c>
      <c r="BJ814" s="36">
        <v>0</v>
      </c>
      <c r="BK814" s="36">
        <v>0</v>
      </c>
      <c r="BL814" s="36">
        <v>0</v>
      </c>
      <c r="BM814" s="36">
        <v>0</v>
      </c>
      <c r="BN814" s="36">
        <v>0</v>
      </c>
      <c r="BO814" s="36">
        <v>0</v>
      </c>
      <c r="BP814" s="36">
        <v>0</v>
      </c>
      <c r="BQ814" s="36">
        <v>0</v>
      </c>
      <c r="BR814" s="36">
        <v>0</v>
      </c>
      <c r="BS814" s="36">
        <v>0</v>
      </c>
      <c r="BT814" s="36">
        <v>0</v>
      </c>
      <c r="BU814" s="36">
        <v>0</v>
      </c>
      <c r="BV814" s="36">
        <v>0</v>
      </c>
      <c r="BW814" s="36">
        <v>0</v>
      </c>
      <c r="BX814" s="36">
        <v>0</v>
      </c>
      <c r="BY814" s="36">
        <v>0</v>
      </c>
      <c r="BZ814" s="36">
        <v>2097144</v>
      </c>
      <c r="CA814" s="36">
        <v>89210</v>
      </c>
      <c r="CB814" s="36">
        <v>0</v>
      </c>
      <c r="CC814" s="36">
        <v>0</v>
      </c>
      <c r="CD814" s="36">
        <v>15156677</v>
      </c>
      <c r="CE814" s="36">
        <v>18036446</v>
      </c>
      <c r="CF814" s="36">
        <v>0</v>
      </c>
      <c r="CG814" s="36">
        <v>2879769</v>
      </c>
      <c r="CH814" s="36">
        <v>0</v>
      </c>
      <c r="CI814" s="36">
        <v>0</v>
      </c>
      <c r="CJ814" s="36">
        <v>0</v>
      </c>
      <c r="CK814" s="36">
        <v>0</v>
      </c>
      <c r="CL814" s="36">
        <v>2879769</v>
      </c>
      <c r="CM814" s="36">
        <v>-18036446</v>
      </c>
      <c r="CN814" s="36">
        <v>0</v>
      </c>
      <c r="CO814" s="36">
        <v>0</v>
      </c>
      <c r="CP814" s="36">
        <v>0</v>
      </c>
      <c r="CQ814" s="36">
        <v>0</v>
      </c>
      <c r="CR814" s="36">
        <v>0</v>
      </c>
      <c r="CS814" s="36">
        <v>0</v>
      </c>
      <c r="CT814" s="36">
        <v>0</v>
      </c>
      <c r="CU814" s="36">
        <v>0</v>
      </c>
      <c r="CV814" s="36">
        <v>0</v>
      </c>
      <c r="CW814" s="36">
        <v>0</v>
      </c>
      <c r="CX814" s="36">
        <v>0</v>
      </c>
      <c r="CY814" s="36">
        <v>0</v>
      </c>
      <c r="CZ814" s="36">
        <v>0</v>
      </c>
      <c r="DA814" s="36">
        <v>0</v>
      </c>
      <c r="DB814" s="36">
        <v>0</v>
      </c>
      <c r="DC814" s="36">
        <v>0</v>
      </c>
      <c r="DD814" s="36">
        <v>0</v>
      </c>
      <c r="DE814" s="36">
        <v>-18036446</v>
      </c>
      <c r="DF814" s="36">
        <v>0</v>
      </c>
      <c r="DG814" s="36">
        <v>0</v>
      </c>
      <c r="DH814" s="36">
        <v>0</v>
      </c>
      <c r="DI814" s="36">
        <v>0</v>
      </c>
      <c r="DJ814" s="36">
        <v>0</v>
      </c>
      <c r="DK814" s="36">
        <v>0</v>
      </c>
      <c r="DL814" s="36">
        <v>0</v>
      </c>
      <c r="DM814" s="36">
        <v>0</v>
      </c>
      <c r="DN814" s="36">
        <v>0</v>
      </c>
      <c r="DO814" s="36">
        <v>0</v>
      </c>
      <c r="DP814" s="36">
        <v>0</v>
      </c>
      <c r="DQ814" s="36">
        <v>0</v>
      </c>
      <c r="DR814" s="36">
        <v>0</v>
      </c>
      <c r="DS814" s="36">
        <v>0</v>
      </c>
      <c r="DT814" s="36">
        <v>0</v>
      </c>
      <c r="DU814" s="36">
        <v>0</v>
      </c>
      <c r="DV814" s="36">
        <v>0</v>
      </c>
      <c r="DW814" s="36">
        <v>0</v>
      </c>
      <c r="DX814" s="36">
        <v>0</v>
      </c>
      <c r="DY814" s="36">
        <v>0</v>
      </c>
      <c r="DZ814" s="36">
        <v>0</v>
      </c>
      <c r="EA814" s="36">
        <v>0</v>
      </c>
      <c r="EB814" s="36">
        <v>0</v>
      </c>
      <c r="EC814" s="36">
        <v>0</v>
      </c>
      <c r="ED814" s="36">
        <v>0</v>
      </c>
      <c r="EE814" s="36">
        <v>0</v>
      </c>
      <c r="EF814" s="36">
        <v>0</v>
      </c>
      <c r="EG814" s="36">
        <v>0</v>
      </c>
      <c r="EH814" s="36">
        <v>0</v>
      </c>
      <c r="EI814" s="36">
        <v>0</v>
      </c>
      <c r="EJ814" s="36">
        <v>0</v>
      </c>
      <c r="EK814" s="36">
        <v>0</v>
      </c>
      <c r="EL814" s="36">
        <v>0</v>
      </c>
      <c r="EM814" s="36">
        <v>0</v>
      </c>
      <c r="EN814" s="36">
        <v>0</v>
      </c>
      <c r="EO814" s="36">
        <v>0</v>
      </c>
      <c r="EP814" s="36">
        <v>0</v>
      </c>
      <c r="EQ814" s="36">
        <v>0</v>
      </c>
      <c r="ER814" s="36">
        <v>0</v>
      </c>
      <c r="ES814" s="36">
        <v>0</v>
      </c>
      <c r="ET814" s="36">
        <v>0</v>
      </c>
      <c r="EU814" s="36">
        <v>0</v>
      </c>
      <c r="EV814" s="36">
        <v>0</v>
      </c>
      <c r="EW814" s="36">
        <v>0</v>
      </c>
      <c r="EX814" s="36">
        <v>0</v>
      </c>
      <c r="EY814" s="36">
        <v>0</v>
      </c>
      <c r="EZ814" s="36">
        <v>0</v>
      </c>
      <c r="FA814" s="36">
        <v>0</v>
      </c>
      <c r="FB814" s="36">
        <v>0</v>
      </c>
      <c r="FC814" s="36">
        <v>0</v>
      </c>
      <c r="FD814" s="36">
        <v>0</v>
      </c>
      <c r="FE814" s="36">
        <v>0</v>
      </c>
      <c r="FF814" s="36">
        <v>0</v>
      </c>
      <c r="FG814" s="36">
        <v>0</v>
      </c>
      <c r="FH814" s="36">
        <v>0</v>
      </c>
      <c r="FI814" s="36">
        <v>0</v>
      </c>
      <c r="FJ814" s="36">
        <v>0</v>
      </c>
      <c r="FK814" s="36">
        <v>0</v>
      </c>
      <c r="FL814" s="36">
        <v>0</v>
      </c>
      <c r="FM814" s="36">
        <v>0</v>
      </c>
      <c r="FN814" s="36">
        <v>0</v>
      </c>
      <c r="FO814" s="36">
        <v>0</v>
      </c>
      <c r="FP814" s="36">
        <v>0</v>
      </c>
      <c r="FQ814" s="36">
        <v>2879769</v>
      </c>
      <c r="FR814" s="36">
        <v>0</v>
      </c>
      <c r="FS814" s="37"/>
      <c r="FT814" s="39">
        <f t="shared" ref="FT814:FT869" si="393">ROUND(AH814/1.19,0)</f>
        <v>0</v>
      </c>
      <c r="FU814" s="39">
        <f t="shared" ref="FU814:FU869" si="394">ROUND(AI814/1.19,0)</f>
        <v>1033</v>
      </c>
      <c r="FV814" s="39">
        <f t="shared" ref="FV814:FV869" si="395">ROUND(AJ814/1.19,0)</f>
        <v>0</v>
      </c>
      <c r="FW814" s="39">
        <f t="shared" ref="FW814:FW869" si="396">ROUND(AK814/1.19,0)</f>
        <v>10030394</v>
      </c>
      <c r="FX814" s="39">
        <f t="shared" ref="FX814:FX869" si="397">ROUND(AL814/1.19,0)</f>
        <v>0</v>
      </c>
      <c r="FY814" s="39">
        <f t="shared" ref="FY814:FY869" si="398">ROUND(AT814/1.19,0)</f>
        <v>120633</v>
      </c>
      <c r="FZ814" s="39">
        <f t="shared" ref="FZ814:FZ869" si="399">ROUND(AN814/1.19,0)</f>
        <v>0</v>
      </c>
      <c r="GA814" s="39">
        <f t="shared" ref="GA814:GA869" si="400">ROUND(AY814/1.19,0)</f>
        <v>551844</v>
      </c>
      <c r="GB814" s="39">
        <f t="shared" ref="GB814:GB869" si="401">ROUND(AZ814/1.19,0)</f>
        <v>2615500</v>
      </c>
      <c r="GC814" s="39">
        <f t="shared" ref="GC814:GC869" si="402">ROUND(BA814/1.19,0)</f>
        <v>0</v>
      </c>
      <c r="GD814" s="39">
        <f t="shared" ref="GD814:GD869" si="403">ROUND(BN814/1.19,0)</f>
        <v>0</v>
      </c>
      <c r="GE814" s="39">
        <f t="shared" ref="GE814:GE869" si="404">ROUND(BO814/1.19,0)</f>
        <v>0</v>
      </c>
      <c r="GF814" s="39">
        <f t="shared" si="391"/>
        <v>0</v>
      </c>
      <c r="GG814" s="39"/>
      <c r="GH814" s="39">
        <f t="shared" ref="GH814:GH869" si="405">AW814/1.19</f>
        <v>0</v>
      </c>
      <c r="GI814" s="39">
        <f t="shared" ref="GI814:GI869" si="406">EZ814</f>
        <v>0</v>
      </c>
      <c r="GJ814" s="39">
        <f t="shared" si="392"/>
        <v>13319404</v>
      </c>
      <c r="GK814" s="39"/>
      <c r="GL814" s="39">
        <f t="shared" ref="GL814:GL869" si="407">BP814</f>
        <v>0</v>
      </c>
      <c r="GM814" s="39"/>
      <c r="GN814" s="39">
        <f t="shared" si="390"/>
        <v>0</v>
      </c>
      <c r="GO814" s="40">
        <f t="shared" ref="GO814:GO869" si="408">ROUND(GJ814*0.19,0)</f>
        <v>2530687</v>
      </c>
      <c r="GP814" s="40">
        <f t="shared" ref="GP814:GP869" si="409">+GJ814+GO814</f>
        <v>15850091</v>
      </c>
      <c r="GQ814" s="40">
        <f t="shared" ref="GQ814:GQ869" si="410">+GP814+GK814+GL814+GM814+GN814</f>
        <v>15850091</v>
      </c>
      <c r="GR814" s="39" t="str">
        <f>IFERROR(VLOOKUP(CONCATENATE(C814,R814,S814),'Clientes Afectados'!$L$4:$M$249,2,0),"NO")</f>
        <v>NO</v>
      </c>
      <c r="GS814" s="64">
        <f t="shared" si="389"/>
        <v>29</v>
      </c>
      <c r="GT814" s="39" t="e">
        <f>+IF(GS814&gt;#REF!,"SI","NO")</f>
        <v>#REF!</v>
      </c>
    </row>
    <row r="815" spans="1:202" x14ac:dyDescent="0.25">
      <c r="A815" s="35">
        <v>42430</v>
      </c>
      <c r="B815" s="36">
        <v>1594986</v>
      </c>
      <c r="C815" s="36">
        <v>1493531</v>
      </c>
      <c r="D815" s="36">
        <v>1493531</v>
      </c>
      <c r="E815" s="37" t="s">
        <v>277</v>
      </c>
      <c r="F815" s="37" t="s">
        <v>258</v>
      </c>
      <c r="G815" s="37" t="s">
        <v>278</v>
      </c>
      <c r="H815" s="85" t="s">
        <v>231</v>
      </c>
      <c r="I815" s="37" t="s">
        <v>262</v>
      </c>
      <c r="J815" s="37" t="s">
        <v>233</v>
      </c>
      <c r="K815" s="37" t="s">
        <v>234</v>
      </c>
      <c r="L815" s="37" t="s">
        <v>235</v>
      </c>
      <c r="M815" s="37" t="s">
        <v>279</v>
      </c>
      <c r="N815" s="37" t="s">
        <v>280</v>
      </c>
      <c r="O815" s="37" t="s">
        <v>241</v>
      </c>
      <c r="P815" s="37" t="s">
        <v>281</v>
      </c>
      <c r="Q815" s="37" t="s">
        <v>240</v>
      </c>
      <c r="R815" s="38">
        <v>42404</v>
      </c>
      <c r="S815" s="38">
        <v>42433</v>
      </c>
      <c r="T815" s="38">
        <v>42436</v>
      </c>
      <c r="U815" s="36">
        <v>172426944</v>
      </c>
      <c r="V815" s="36">
        <v>15800</v>
      </c>
      <c r="W815" s="36">
        <v>0</v>
      </c>
      <c r="X815" s="36">
        <v>62</v>
      </c>
      <c r="Y815" s="36">
        <v>0</v>
      </c>
      <c r="Z815" s="36">
        <v>0</v>
      </c>
      <c r="AA815" s="36">
        <v>0</v>
      </c>
      <c r="AB815" s="36">
        <v>0</v>
      </c>
      <c r="AC815" s="36">
        <v>0</v>
      </c>
      <c r="AD815" s="36">
        <v>50</v>
      </c>
      <c r="AE815" s="36">
        <v>94</v>
      </c>
      <c r="AF815" s="36">
        <v>50</v>
      </c>
      <c r="AG815" s="36">
        <v>84</v>
      </c>
      <c r="AH815" s="36">
        <v>80279</v>
      </c>
      <c r="AI815" s="36">
        <v>1229</v>
      </c>
      <c r="AJ815" s="36">
        <v>0</v>
      </c>
      <c r="AK815" s="36">
        <v>1141249</v>
      </c>
      <c r="AL815" s="36">
        <v>0</v>
      </c>
      <c r="AM815" s="36">
        <v>0</v>
      </c>
      <c r="AN815" s="36">
        <v>0</v>
      </c>
      <c r="AO815" s="36">
        <v>0</v>
      </c>
      <c r="AP815" s="36">
        <v>0</v>
      </c>
      <c r="AQ815" s="36">
        <v>0</v>
      </c>
      <c r="AR815" s="36">
        <v>0</v>
      </c>
      <c r="AS815" s="36">
        <v>0</v>
      </c>
      <c r="AT815" s="36">
        <v>13725</v>
      </c>
      <c r="AU815" s="36">
        <v>0</v>
      </c>
      <c r="AV815" s="36">
        <v>0</v>
      </c>
      <c r="AW815" s="36">
        <v>0</v>
      </c>
      <c r="AX815" s="36">
        <v>0</v>
      </c>
      <c r="AY815" s="36">
        <v>58453</v>
      </c>
      <c r="AZ815" s="36">
        <v>486831</v>
      </c>
      <c r="BA815" s="36">
        <v>0</v>
      </c>
      <c r="BB815" s="36">
        <v>0</v>
      </c>
      <c r="BC815" s="36">
        <v>0</v>
      </c>
      <c r="BD815" s="36">
        <v>0</v>
      </c>
      <c r="BE815" s="36">
        <v>0</v>
      </c>
      <c r="BF815" s="36">
        <v>0</v>
      </c>
      <c r="BG815" s="36">
        <v>0</v>
      </c>
      <c r="BH815" s="36">
        <v>0</v>
      </c>
      <c r="BI815" s="36">
        <v>0</v>
      </c>
      <c r="BJ815" s="36">
        <v>0</v>
      </c>
      <c r="BK815" s="36">
        <v>0</v>
      </c>
      <c r="BL815" s="36">
        <v>0</v>
      </c>
      <c r="BM815" s="36">
        <v>0</v>
      </c>
      <c r="BN815" s="36">
        <v>0</v>
      </c>
      <c r="BO815" s="36">
        <v>0</v>
      </c>
      <c r="BP815" s="36">
        <v>0</v>
      </c>
      <c r="BQ815" s="36">
        <v>0</v>
      </c>
      <c r="BR815" s="36">
        <v>0</v>
      </c>
      <c r="BS815" s="36">
        <v>0</v>
      </c>
      <c r="BT815" s="36">
        <v>0</v>
      </c>
      <c r="BU815" s="36">
        <v>0</v>
      </c>
      <c r="BV815" s="36">
        <v>0</v>
      </c>
      <c r="BW815" s="36">
        <v>0</v>
      </c>
      <c r="BX815" s="36">
        <v>0</v>
      </c>
      <c r="BY815" s="36">
        <v>0</v>
      </c>
      <c r="BZ815" s="36">
        <v>0</v>
      </c>
      <c r="CA815" s="36">
        <v>0</v>
      </c>
      <c r="CB815" s="36">
        <v>0</v>
      </c>
      <c r="CC815" s="36">
        <v>0</v>
      </c>
      <c r="CD815" s="36">
        <v>1497283</v>
      </c>
      <c r="CE815" s="36">
        <v>1781767</v>
      </c>
      <c r="CF815" s="36">
        <v>0</v>
      </c>
      <c r="CG815" s="36">
        <v>284484</v>
      </c>
      <c r="CH815" s="36">
        <v>0</v>
      </c>
      <c r="CI815" s="36">
        <v>0</v>
      </c>
      <c r="CJ815" s="36">
        <v>0</v>
      </c>
      <c r="CK815" s="36">
        <v>0</v>
      </c>
      <c r="CL815" s="36">
        <v>284484</v>
      </c>
      <c r="CM815" s="36">
        <v>-1781767</v>
      </c>
      <c r="CN815" s="36">
        <v>0</v>
      </c>
      <c r="CO815" s="36">
        <v>0</v>
      </c>
      <c r="CP815" s="36">
        <v>0</v>
      </c>
      <c r="CQ815" s="36">
        <v>0</v>
      </c>
      <c r="CR815" s="36">
        <v>0</v>
      </c>
      <c r="CS815" s="36">
        <v>0</v>
      </c>
      <c r="CT815" s="36">
        <v>0</v>
      </c>
      <c r="CU815" s="36">
        <v>0</v>
      </c>
      <c r="CV815" s="36">
        <v>0</v>
      </c>
      <c r="CW815" s="36">
        <v>0</v>
      </c>
      <c r="CX815" s="36">
        <v>0</v>
      </c>
      <c r="CY815" s="36">
        <v>0</v>
      </c>
      <c r="CZ815" s="36">
        <v>0</v>
      </c>
      <c r="DA815" s="36">
        <v>0</v>
      </c>
      <c r="DB815" s="36">
        <v>0</v>
      </c>
      <c r="DC815" s="36">
        <v>0</v>
      </c>
      <c r="DD815" s="36">
        <v>0</v>
      </c>
      <c r="DE815" s="36">
        <v>-1781767</v>
      </c>
      <c r="DF815" s="36">
        <v>0</v>
      </c>
      <c r="DG815" s="36">
        <v>0</v>
      </c>
      <c r="DH815" s="36">
        <v>0</v>
      </c>
      <c r="DI815" s="36">
        <v>0</v>
      </c>
      <c r="DJ815" s="36">
        <v>0</v>
      </c>
      <c r="DK815" s="36">
        <v>0</v>
      </c>
      <c r="DL815" s="36">
        <v>0</v>
      </c>
      <c r="DM815" s="36">
        <v>0</v>
      </c>
      <c r="DN815" s="36">
        <v>0</v>
      </c>
      <c r="DO815" s="36">
        <v>0</v>
      </c>
      <c r="DP815" s="36">
        <v>0</v>
      </c>
      <c r="DQ815" s="36">
        <v>0</v>
      </c>
      <c r="DR815" s="36">
        <v>0</v>
      </c>
      <c r="DS815" s="36">
        <v>0</v>
      </c>
      <c r="DT815" s="36">
        <v>0</v>
      </c>
      <c r="DU815" s="36">
        <v>0</v>
      </c>
      <c r="DV815" s="36">
        <v>0</v>
      </c>
      <c r="DW815" s="36">
        <v>0</v>
      </c>
      <c r="DX815" s="36">
        <v>0</v>
      </c>
      <c r="DY815" s="36">
        <v>0</v>
      </c>
      <c r="DZ815" s="36">
        <v>0</v>
      </c>
      <c r="EA815" s="36">
        <v>0</v>
      </c>
      <c r="EB815" s="36">
        <v>0</v>
      </c>
      <c r="EC815" s="36">
        <v>0</v>
      </c>
      <c r="ED815" s="36">
        <v>0</v>
      </c>
      <c r="EE815" s="36">
        <v>0</v>
      </c>
      <c r="EF815" s="36">
        <v>0</v>
      </c>
      <c r="EG815" s="36">
        <v>0</v>
      </c>
      <c r="EH815" s="36">
        <v>0</v>
      </c>
      <c r="EI815" s="36">
        <v>0</v>
      </c>
      <c r="EJ815" s="36">
        <v>0</v>
      </c>
      <c r="EK815" s="36">
        <v>0</v>
      </c>
      <c r="EL815" s="36">
        <v>0</v>
      </c>
      <c r="EM815" s="36">
        <v>0</v>
      </c>
      <c r="EN815" s="36">
        <v>0</v>
      </c>
      <c r="EO815" s="36">
        <v>0</v>
      </c>
      <c r="EP815" s="36">
        <v>0</v>
      </c>
      <c r="EQ815" s="36">
        <v>0</v>
      </c>
      <c r="ER815" s="36">
        <v>0</v>
      </c>
      <c r="ES815" s="36">
        <v>0</v>
      </c>
      <c r="ET815" s="36">
        <v>0</v>
      </c>
      <c r="EU815" s="36">
        <v>0</v>
      </c>
      <c r="EV815" s="36">
        <v>0</v>
      </c>
      <c r="EW815" s="36">
        <v>0</v>
      </c>
      <c r="EX815" s="36">
        <v>0</v>
      </c>
      <c r="EY815" s="36">
        <v>0</v>
      </c>
      <c r="EZ815" s="36">
        <v>0</v>
      </c>
      <c r="FA815" s="36">
        <v>0</v>
      </c>
      <c r="FB815" s="36">
        <v>0</v>
      </c>
      <c r="FC815" s="36">
        <v>0</v>
      </c>
      <c r="FD815" s="36">
        <v>0</v>
      </c>
      <c r="FE815" s="36">
        <v>0</v>
      </c>
      <c r="FF815" s="36">
        <v>0</v>
      </c>
      <c r="FG815" s="36">
        <v>0</v>
      </c>
      <c r="FH815" s="36">
        <v>0</v>
      </c>
      <c r="FI815" s="36">
        <v>0</v>
      </c>
      <c r="FJ815" s="36">
        <v>0</v>
      </c>
      <c r="FK815" s="36">
        <v>0</v>
      </c>
      <c r="FL815" s="36">
        <v>0</v>
      </c>
      <c r="FM815" s="36">
        <v>0</v>
      </c>
      <c r="FN815" s="36">
        <v>0</v>
      </c>
      <c r="FO815" s="36">
        <v>0</v>
      </c>
      <c r="FP815" s="36">
        <v>0</v>
      </c>
      <c r="FQ815" s="36">
        <v>284484</v>
      </c>
      <c r="FR815" s="36">
        <v>0</v>
      </c>
      <c r="FS815" s="37"/>
      <c r="FT815" s="39">
        <f t="shared" si="393"/>
        <v>67461</v>
      </c>
      <c r="FU815" s="39">
        <f t="shared" si="394"/>
        <v>1033</v>
      </c>
      <c r="FV815" s="39">
        <f t="shared" si="395"/>
        <v>0</v>
      </c>
      <c r="FW815" s="39">
        <f t="shared" si="396"/>
        <v>959033</v>
      </c>
      <c r="FX815" s="39">
        <f t="shared" si="397"/>
        <v>0</v>
      </c>
      <c r="FY815" s="39">
        <f t="shared" si="398"/>
        <v>11534</v>
      </c>
      <c r="FZ815" s="39">
        <f t="shared" si="399"/>
        <v>0</v>
      </c>
      <c r="GA815" s="39">
        <f t="shared" si="400"/>
        <v>49120</v>
      </c>
      <c r="GB815" s="39">
        <f t="shared" si="401"/>
        <v>409102</v>
      </c>
      <c r="GC815" s="39">
        <f t="shared" si="402"/>
        <v>0</v>
      </c>
      <c r="GD815" s="39">
        <f t="shared" si="403"/>
        <v>0</v>
      </c>
      <c r="GE815" s="39">
        <f t="shared" si="404"/>
        <v>0</v>
      </c>
      <c r="GF815" s="39">
        <f t="shared" si="391"/>
        <v>0</v>
      </c>
      <c r="GG815" s="39"/>
      <c r="GH815" s="39">
        <f t="shared" si="405"/>
        <v>0</v>
      </c>
      <c r="GI815" s="39">
        <f t="shared" si="406"/>
        <v>0</v>
      </c>
      <c r="GJ815" s="39">
        <f t="shared" si="392"/>
        <v>1497283</v>
      </c>
      <c r="GK815" s="39"/>
      <c r="GL815" s="39">
        <f t="shared" si="407"/>
        <v>0</v>
      </c>
      <c r="GM815" s="39"/>
      <c r="GN815" s="39">
        <f t="shared" si="390"/>
        <v>0</v>
      </c>
      <c r="GO815" s="40">
        <f t="shared" si="408"/>
        <v>284484</v>
      </c>
      <c r="GP815" s="40">
        <f t="shared" si="409"/>
        <v>1781767</v>
      </c>
      <c r="GQ815" s="40">
        <f t="shared" si="410"/>
        <v>1781767</v>
      </c>
      <c r="GR815" s="39" t="str">
        <f>IFERROR(VLOOKUP(CONCATENATE(C815,R815,S815),'Clientes Afectados'!$L$4:$M$249,2,0),"NO")</f>
        <v>NO</v>
      </c>
      <c r="GS815" s="64">
        <f t="shared" si="389"/>
        <v>29</v>
      </c>
      <c r="GT815" s="39" t="e">
        <f>+IF(GS815&gt;#REF!,"SI","NO")</f>
        <v>#REF!</v>
      </c>
    </row>
    <row r="816" spans="1:202" x14ac:dyDescent="0.25">
      <c r="A816" s="35">
        <v>42430</v>
      </c>
      <c r="B816" s="36">
        <v>1594986</v>
      </c>
      <c r="C816" s="36">
        <v>2510800</v>
      </c>
      <c r="D816" s="36">
        <v>2510800</v>
      </c>
      <c r="E816" s="37" t="s">
        <v>353</v>
      </c>
      <c r="F816" s="37" t="s">
        <v>305</v>
      </c>
      <c r="G816" s="37" t="s">
        <v>341</v>
      </c>
      <c r="H816" s="85" t="s">
        <v>231</v>
      </c>
      <c r="I816" s="37" t="s">
        <v>232</v>
      </c>
      <c r="J816" s="37" t="s">
        <v>233</v>
      </c>
      <c r="K816" s="37" t="s">
        <v>234</v>
      </c>
      <c r="L816" s="37" t="s">
        <v>235</v>
      </c>
      <c r="M816" s="37" t="s">
        <v>279</v>
      </c>
      <c r="N816" s="37" t="s">
        <v>330</v>
      </c>
      <c r="O816" s="37" t="s">
        <v>330</v>
      </c>
      <c r="P816" s="37" t="s">
        <v>239</v>
      </c>
      <c r="Q816" s="37" t="s">
        <v>240</v>
      </c>
      <c r="R816" s="38">
        <v>42404</v>
      </c>
      <c r="S816" s="38">
        <v>42433</v>
      </c>
      <c r="T816" s="38">
        <v>42436</v>
      </c>
      <c r="U816" s="36">
        <v>172426944</v>
      </c>
      <c r="V816" s="36">
        <v>80494</v>
      </c>
      <c r="W816" s="36">
        <v>0</v>
      </c>
      <c r="X816" s="36">
        <v>30415</v>
      </c>
      <c r="Y816" s="36">
        <v>0</v>
      </c>
      <c r="Z816" s="36">
        <v>0</v>
      </c>
      <c r="AA816" s="36">
        <v>0</v>
      </c>
      <c r="AB816" s="36">
        <v>0</v>
      </c>
      <c r="AC816" s="36">
        <v>0</v>
      </c>
      <c r="AD816" s="36">
        <v>215</v>
      </c>
      <c r="AE816" s="36">
        <v>213</v>
      </c>
      <c r="AF816" s="36">
        <v>214</v>
      </c>
      <c r="AG816" s="36">
        <v>113</v>
      </c>
      <c r="AH816" s="36">
        <v>0</v>
      </c>
      <c r="AI816" s="36">
        <v>1229</v>
      </c>
      <c r="AJ816" s="36">
        <v>0</v>
      </c>
      <c r="AK816" s="36">
        <v>5814160</v>
      </c>
      <c r="AL816" s="36">
        <v>0</v>
      </c>
      <c r="AM816" s="36">
        <v>0</v>
      </c>
      <c r="AN816" s="36">
        <v>0</v>
      </c>
      <c r="AO816" s="36">
        <v>0</v>
      </c>
      <c r="AP816" s="36">
        <v>0</v>
      </c>
      <c r="AQ816" s="36">
        <v>0</v>
      </c>
      <c r="AR816" s="36">
        <v>0</v>
      </c>
      <c r="AS816" s="36">
        <v>0</v>
      </c>
      <c r="AT816" s="36">
        <v>69926</v>
      </c>
      <c r="AU816" s="36">
        <v>0</v>
      </c>
      <c r="AV816" s="36">
        <v>0</v>
      </c>
      <c r="AW816" s="36">
        <v>0</v>
      </c>
      <c r="AX816" s="36">
        <v>0</v>
      </c>
      <c r="AY816" s="36">
        <v>132061</v>
      </c>
      <c r="AZ816" s="36">
        <v>653910</v>
      </c>
      <c r="BA816" s="36">
        <v>0</v>
      </c>
      <c r="BB816" s="36">
        <v>0</v>
      </c>
      <c r="BC816" s="36">
        <v>0</v>
      </c>
      <c r="BD816" s="36">
        <v>0</v>
      </c>
      <c r="BE816" s="36">
        <v>0</v>
      </c>
      <c r="BF816" s="36">
        <v>0</v>
      </c>
      <c r="BG816" s="36">
        <v>0</v>
      </c>
      <c r="BH816" s="36">
        <v>0</v>
      </c>
      <c r="BI816" s="36">
        <v>0</v>
      </c>
      <c r="BJ816" s="36">
        <v>0</v>
      </c>
      <c r="BK816" s="36">
        <v>0</v>
      </c>
      <c r="BL816" s="36">
        <v>0</v>
      </c>
      <c r="BM816" s="36">
        <v>0</v>
      </c>
      <c r="BN816" s="36">
        <v>0</v>
      </c>
      <c r="BO816" s="36">
        <v>0</v>
      </c>
      <c r="BP816" s="36">
        <v>0</v>
      </c>
      <c r="BQ816" s="36">
        <v>0</v>
      </c>
      <c r="BR816" s="36">
        <v>0</v>
      </c>
      <c r="BS816" s="36">
        <v>0</v>
      </c>
      <c r="BT816" s="36">
        <v>0</v>
      </c>
      <c r="BU816" s="36">
        <v>0</v>
      </c>
      <c r="BV816" s="36">
        <v>0</v>
      </c>
      <c r="BW816" s="36">
        <v>0</v>
      </c>
      <c r="BX816" s="36">
        <v>0</v>
      </c>
      <c r="BY816" s="36">
        <v>0</v>
      </c>
      <c r="BZ816" s="36">
        <v>488192</v>
      </c>
      <c r="CA816" s="36">
        <v>22050</v>
      </c>
      <c r="CB816" s="36">
        <v>0</v>
      </c>
      <c r="CC816" s="36">
        <v>0</v>
      </c>
      <c r="CD816" s="36">
        <v>6034897</v>
      </c>
      <c r="CE816" s="36">
        <v>7181528</v>
      </c>
      <c r="CF816" s="36">
        <v>0</v>
      </c>
      <c r="CG816" s="36">
        <v>1146631</v>
      </c>
      <c r="CH816" s="36">
        <v>0</v>
      </c>
      <c r="CI816" s="36">
        <v>0</v>
      </c>
      <c r="CJ816" s="36">
        <v>0</v>
      </c>
      <c r="CK816" s="36">
        <v>0</v>
      </c>
      <c r="CL816" s="36">
        <v>1146631</v>
      </c>
      <c r="CM816" s="36">
        <v>-7181528</v>
      </c>
      <c r="CN816" s="36">
        <v>0</v>
      </c>
      <c r="CO816" s="36">
        <v>0</v>
      </c>
      <c r="CP816" s="36">
        <v>0</v>
      </c>
      <c r="CQ816" s="36">
        <v>0</v>
      </c>
      <c r="CR816" s="36">
        <v>0</v>
      </c>
      <c r="CS816" s="36">
        <v>0</v>
      </c>
      <c r="CT816" s="36">
        <v>0</v>
      </c>
      <c r="CU816" s="36">
        <v>0</v>
      </c>
      <c r="CV816" s="36">
        <v>0</v>
      </c>
      <c r="CW816" s="36">
        <v>0</v>
      </c>
      <c r="CX816" s="36">
        <v>0</v>
      </c>
      <c r="CY816" s="36">
        <v>0</v>
      </c>
      <c r="CZ816" s="36">
        <v>0</v>
      </c>
      <c r="DA816" s="36">
        <v>0</v>
      </c>
      <c r="DB816" s="36">
        <v>0</v>
      </c>
      <c r="DC816" s="36">
        <v>0</v>
      </c>
      <c r="DD816" s="36">
        <v>0</v>
      </c>
      <c r="DE816" s="36">
        <v>-7181528</v>
      </c>
      <c r="DF816" s="36">
        <v>0</v>
      </c>
      <c r="DG816" s="36">
        <v>0</v>
      </c>
      <c r="DH816" s="36">
        <v>0</v>
      </c>
      <c r="DI816" s="36">
        <v>0</v>
      </c>
      <c r="DJ816" s="36">
        <v>0</v>
      </c>
      <c r="DK816" s="36">
        <v>0</v>
      </c>
      <c r="DL816" s="36">
        <v>0</v>
      </c>
      <c r="DM816" s="36">
        <v>0</v>
      </c>
      <c r="DN816" s="36">
        <v>0</v>
      </c>
      <c r="DO816" s="36">
        <v>0</v>
      </c>
      <c r="DP816" s="36">
        <v>0</v>
      </c>
      <c r="DQ816" s="36">
        <v>0</v>
      </c>
      <c r="DR816" s="36">
        <v>0</v>
      </c>
      <c r="DS816" s="36">
        <v>0</v>
      </c>
      <c r="DT816" s="36">
        <v>0</v>
      </c>
      <c r="DU816" s="36">
        <v>0</v>
      </c>
      <c r="DV816" s="36">
        <v>0</v>
      </c>
      <c r="DW816" s="36">
        <v>0</v>
      </c>
      <c r="DX816" s="36">
        <v>0</v>
      </c>
      <c r="DY816" s="36">
        <v>0</v>
      </c>
      <c r="DZ816" s="36">
        <v>0</v>
      </c>
      <c r="EA816" s="36">
        <v>0</v>
      </c>
      <c r="EB816" s="36">
        <v>0</v>
      </c>
      <c r="EC816" s="36">
        <v>0</v>
      </c>
      <c r="ED816" s="36">
        <v>0</v>
      </c>
      <c r="EE816" s="36">
        <v>0</v>
      </c>
      <c r="EF816" s="36">
        <v>0</v>
      </c>
      <c r="EG816" s="36">
        <v>0</v>
      </c>
      <c r="EH816" s="36">
        <v>0</v>
      </c>
      <c r="EI816" s="36">
        <v>0</v>
      </c>
      <c r="EJ816" s="36">
        <v>0</v>
      </c>
      <c r="EK816" s="36">
        <v>0</v>
      </c>
      <c r="EL816" s="36">
        <v>0</v>
      </c>
      <c r="EM816" s="36">
        <v>0</v>
      </c>
      <c r="EN816" s="36">
        <v>0</v>
      </c>
      <c r="EO816" s="36">
        <v>0</v>
      </c>
      <c r="EP816" s="36">
        <v>0</v>
      </c>
      <c r="EQ816" s="36">
        <v>0</v>
      </c>
      <c r="ER816" s="36">
        <v>0</v>
      </c>
      <c r="ES816" s="36">
        <v>0</v>
      </c>
      <c r="ET816" s="36">
        <v>0</v>
      </c>
      <c r="EU816" s="36">
        <v>0</v>
      </c>
      <c r="EV816" s="36">
        <v>0</v>
      </c>
      <c r="EW816" s="36">
        <v>0</v>
      </c>
      <c r="EX816" s="36">
        <v>0</v>
      </c>
      <c r="EY816" s="36">
        <v>0</v>
      </c>
      <c r="EZ816" s="36">
        <v>0</v>
      </c>
      <c r="FA816" s="36">
        <v>0</v>
      </c>
      <c r="FB816" s="36">
        <v>0</v>
      </c>
      <c r="FC816" s="36">
        <v>0</v>
      </c>
      <c r="FD816" s="36">
        <v>0</v>
      </c>
      <c r="FE816" s="36">
        <v>0</v>
      </c>
      <c r="FF816" s="36">
        <v>0</v>
      </c>
      <c r="FG816" s="36">
        <v>0</v>
      </c>
      <c r="FH816" s="36">
        <v>0</v>
      </c>
      <c r="FI816" s="36">
        <v>0</v>
      </c>
      <c r="FJ816" s="36">
        <v>0</v>
      </c>
      <c r="FK816" s="36">
        <v>0</v>
      </c>
      <c r="FL816" s="36">
        <v>0</v>
      </c>
      <c r="FM816" s="36">
        <v>0</v>
      </c>
      <c r="FN816" s="36">
        <v>0</v>
      </c>
      <c r="FO816" s="36">
        <v>0</v>
      </c>
      <c r="FP816" s="36">
        <v>0</v>
      </c>
      <c r="FQ816" s="36">
        <v>1146631</v>
      </c>
      <c r="FR816" s="36">
        <v>0</v>
      </c>
      <c r="FS816" s="37"/>
      <c r="FT816" s="39">
        <f t="shared" si="393"/>
        <v>0</v>
      </c>
      <c r="FU816" s="39">
        <f t="shared" si="394"/>
        <v>1033</v>
      </c>
      <c r="FV816" s="39">
        <f t="shared" si="395"/>
        <v>0</v>
      </c>
      <c r="FW816" s="39">
        <f t="shared" si="396"/>
        <v>4885849</v>
      </c>
      <c r="FX816" s="39">
        <f t="shared" si="397"/>
        <v>0</v>
      </c>
      <c r="FY816" s="39">
        <f t="shared" si="398"/>
        <v>58761</v>
      </c>
      <c r="FZ816" s="39">
        <f t="shared" si="399"/>
        <v>0</v>
      </c>
      <c r="GA816" s="39">
        <f t="shared" si="400"/>
        <v>110976</v>
      </c>
      <c r="GB816" s="39">
        <f t="shared" si="401"/>
        <v>549504</v>
      </c>
      <c r="GC816" s="39">
        <f t="shared" si="402"/>
        <v>0</v>
      </c>
      <c r="GD816" s="39">
        <f t="shared" si="403"/>
        <v>0</v>
      </c>
      <c r="GE816" s="39">
        <f t="shared" si="404"/>
        <v>0</v>
      </c>
      <c r="GF816" s="39">
        <f t="shared" si="391"/>
        <v>0</v>
      </c>
      <c r="GG816" s="39"/>
      <c r="GH816" s="39">
        <f t="shared" si="405"/>
        <v>0</v>
      </c>
      <c r="GI816" s="39">
        <f t="shared" si="406"/>
        <v>0</v>
      </c>
      <c r="GJ816" s="39">
        <f t="shared" si="392"/>
        <v>5606123</v>
      </c>
      <c r="GK816" s="39"/>
      <c r="GL816" s="39">
        <f t="shared" si="407"/>
        <v>0</v>
      </c>
      <c r="GM816" s="39"/>
      <c r="GN816" s="39">
        <f t="shared" si="390"/>
        <v>0</v>
      </c>
      <c r="GO816" s="40">
        <f t="shared" si="408"/>
        <v>1065163</v>
      </c>
      <c r="GP816" s="40">
        <f t="shared" si="409"/>
        <v>6671286</v>
      </c>
      <c r="GQ816" s="40">
        <f t="shared" si="410"/>
        <v>6671286</v>
      </c>
      <c r="GR816" s="39" t="str">
        <f>IFERROR(VLOOKUP(CONCATENATE(C816,R816,S816),'Clientes Afectados'!$L$4:$M$249,2,0),"NO")</f>
        <v>NO</v>
      </c>
      <c r="GS816" s="64">
        <f t="shared" si="389"/>
        <v>29</v>
      </c>
      <c r="GT816" s="39" t="e">
        <f>+IF(GS816&gt;#REF!,"SI","NO")</f>
        <v>#REF!</v>
      </c>
    </row>
    <row r="817" spans="1:202" x14ac:dyDescent="0.25">
      <c r="A817" s="35">
        <v>42430</v>
      </c>
      <c r="B817" s="36">
        <v>1594986</v>
      </c>
      <c r="C817" s="36">
        <v>2797207</v>
      </c>
      <c r="D817" s="36">
        <v>2797207</v>
      </c>
      <c r="E817" s="37" t="s">
        <v>282</v>
      </c>
      <c r="F817" s="37" t="s">
        <v>305</v>
      </c>
      <c r="G817" s="37" t="s">
        <v>284</v>
      </c>
      <c r="H817" s="85" t="s">
        <v>285</v>
      </c>
      <c r="I817" s="37" t="s">
        <v>286</v>
      </c>
      <c r="J817" s="37" t="s">
        <v>233</v>
      </c>
      <c r="K817" s="37" t="s">
        <v>234</v>
      </c>
      <c r="L817" s="37" t="s">
        <v>235</v>
      </c>
      <c r="M817" s="37" t="s">
        <v>245</v>
      </c>
      <c r="N817" s="37" t="s">
        <v>246</v>
      </c>
      <c r="O817" s="37" t="s">
        <v>246</v>
      </c>
      <c r="P817" s="37" t="s">
        <v>281</v>
      </c>
      <c r="Q817" s="37" t="s">
        <v>240</v>
      </c>
      <c r="R817" s="38">
        <v>42313</v>
      </c>
      <c r="S817" s="38">
        <v>42433</v>
      </c>
      <c r="T817" s="38">
        <v>42436</v>
      </c>
      <c r="U817" s="36">
        <v>172426944</v>
      </c>
      <c r="V817" s="36">
        <v>0</v>
      </c>
      <c r="W817" s="36">
        <v>0</v>
      </c>
      <c r="X817" s="36">
        <v>0</v>
      </c>
      <c r="Y817" s="36">
        <v>0</v>
      </c>
      <c r="Z817" s="36">
        <v>0</v>
      </c>
      <c r="AA817" s="36">
        <v>0</v>
      </c>
      <c r="AB817" s="36">
        <v>0</v>
      </c>
      <c r="AC817" s="36">
        <v>22813</v>
      </c>
      <c r="AD817" s="36">
        <v>0</v>
      </c>
      <c r="AE817" s="36">
        <v>0</v>
      </c>
      <c r="AF817" s="36">
        <v>0</v>
      </c>
      <c r="AG817" s="36">
        <v>0</v>
      </c>
      <c r="AH817" s="36">
        <v>0</v>
      </c>
      <c r="AI817" s="36">
        <v>1188</v>
      </c>
      <c r="AJ817" s="36">
        <v>0</v>
      </c>
      <c r="AK817" s="36">
        <v>1735209</v>
      </c>
      <c r="AL817" s="36">
        <v>0</v>
      </c>
      <c r="AM817" s="36">
        <v>0</v>
      </c>
      <c r="AN817" s="36">
        <v>0</v>
      </c>
      <c r="AO817" s="36">
        <v>0</v>
      </c>
      <c r="AP817" s="36">
        <v>0</v>
      </c>
      <c r="AQ817" s="36">
        <v>0</v>
      </c>
      <c r="AR817" s="36">
        <v>0</v>
      </c>
      <c r="AS817" s="36">
        <v>0</v>
      </c>
      <c r="AT817" s="36">
        <v>0</v>
      </c>
      <c r="AU817" s="36">
        <v>0</v>
      </c>
      <c r="AV817" s="36">
        <v>0</v>
      </c>
      <c r="AW817" s="36">
        <v>0</v>
      </c>
      <c r="AX817" s="36">
        <v>0</v>
      </c>
      <c r="AY817" s="36">
        <v>84145</v>
      </c>
      <c r="AZ817" s="36">
        <v>0</v>
      </c>
      <c r="BA817" s="36">
        <v>0</v>
      </c>
      <c r="BB817" s="36">
        <v>0</v>
      </c>
      <c r="BC817" s="36">
        <v>0</v>
      </c>
      <c r="BD817" s="36">
        <v>0</v>
      </c>
      <c r="BE817" s="36">
        <v>0</v>
      </c>
      <c r="BF817" s="36">
        <v>0</v>
      </c>
      <c r="BG817" s="36">
        <v>0</v>
      </c>
      <c r="BH817" s="36">
        <v>0</v>
      </c>
      <c r="BI817" s="36">
        <v>0</v>
      </c>
      <c r="BJ817" s="36">
        <v>0</v>
      </c>
      <c r="BK817" s="36">
        <v>0</v>
      </c>
      <c r="BL817" s="36">
        <v>0</v>
      </c>
      <c r="BM817" s="36">
        <v>0</v>
      </c>
      <c r="BN817" s="36">
        <v>0</v>
      </c>
      <c r="BO817" s="36">
        <v>0</v>
      </c>
      <c r="BP817" s="36">
        <v>0</v>
      </c>
      <c r="BQ817" s="36">
        <v>0</v>
      </c>
      <c r="BR817" s="36">
        <v>0</v>
      </c>
      <c r="BS817" s="36">
        <v>0</v>
      </c>
      <c r="BT817" s="36">
        <v>0</v>
      </c>
      <c r="BU817" s="36">
        <v>0</v>
      </c>
      <c r="BV817" s="36">
        <v>0</v>
      </c>
      <c r="BW817" s="36">
        <v>0</v>
      </c>
      <c r="BX817" s="36">
        <v>0</v>
      </c>
      <c r="BY817" s="36">
        <v>0</v>
      </c>
      <c r="BZ817" s="36">
        <v>0</v>
      </c>
      <c r="CA817" s="36">
        <v>0</v>
      </c>
      <c r="CB817" s="36">
        <v>0</v>
      </c>
      <c r="CC817" s="36">
        <v>0</v>
      </c>
      <c r="CD817" s="36">
        <v>1529867</v>
      </c>
      <c r="CE817" s="36">
        <v>1820542</v>
      </c>
      <c r="CF817" s="36">
        <v>0</v>
      </c>
      <c r="CG817" s="36">
        <v>290675</v>
      </c>
      <c r="CH817" s="36">
        <v>0</v>
      </c>
      <c r="CI817" s="36">
        <v>0</v>
      </c>
      <c r="CJ817" s="36">
        <v>0</v>
      </c>
      <c r="CK817" s="36">
        <v>0</v>
      </c>
      <c r="CL817" s="36">
        <v>290675</v>
      </c>
      <c r="CM817" s="36">
        <v>-1820542</v>
      </c>
      <c r="CN817" s="36">
        <v>0</v>
      </c>
      <c r="CO817" s="36">
        <v>0</v>
      </c>
      <c r="CP817" s="36">
        <v>0</v>
      </c>
      <c r="CQ817" s="36">
        <v>0</v>
      </c>
      <c r="CR817" s="36">
        <v>0</v>
      </c>
      <c r="CS817" s="36">
        <v>0</v>
      </c>
      <c r="CT817" s="36">
        <v>0</v>
      </c>
      <c r="CU817" s="36">
        <v>0</v>
      </c>
      <c r="CV817" s="36">
        <v>0</v>
      </c>
      <c r="CW817" s="36">
        <v>0</v>
      </c>
      <c r="CX817" s="36">
        <v>0</v>
      </c>
      <c r="CY817" s="36">
        <v>0</v>
      </c>
      <c r="CZ817" s="36">
        <v>0</v>
      </c>
      <c r="DA817" s="36">
        <v>0</v>
      </c>
      <c r="DB817" s="36">
        <v>0</v>
      </c>
      <c r="DC817" s="36">
        <v>0</v>
      </c>
      <c r="DD817" s="36">
        <v>0</v>
      </c>
      <c r="DE817" s="36">
        <v>-1820542</v>
      </c>
      <c r="DF817" s="36">
        <v>0</v>
      </c>
      <c r="DG817" s="36">
        <v>0</v>
      </c>
      <c r="DH817" s="36">
        <v>0</v>
      </c>
      <c r="DI817" s="36">
        <v>0</v>
      </c>
      <c r="DJ817" s="36">
        <v>0</v>
      </c>
      <c r="DK817" s="36">
        <v>0</v>
      </c>
      <c r="DL817" s="36">
        <v>0</v>
      </c>
      <c r="DM817" s="36">
        <v>0</v>
      </c>
      <c r="DN817" s="36">
        <v>0</v>
      </c>
      <c r="DO817" s="36">
        <v>0</v>
      </c>
      <c r="DP817" s="36">
        <v>0</v>
      </c>
      <c r="DQ817" s="36">
        <v>0</v>
      </c>
      <c r="DR817" s="36">
        <v>0</v>
      </c>
      <c r="DS817" s="36">
        <v>0</v>
      </c>
      <c r="DT817" s="36">
        <v>0</v>
      </c>
      <c r="DU817" s="36">
        <v>0</v>
      </c>
      <c r="DV817" s="36">
        <v>0</v>
      </c>
      <c r="DW817" s="36">
        <v>0</v>
      </c>
      <c r="DX817" s="36">
        <v>0</v>
      </c>
      <c r="DY817" s="36">
        <v>0</v>
      </c>
      <c r="DZ817" s="36">
        <v>0</v>
      </c>
      <c r="EA817" s="36">
        <v>0</v>
      </c>
      <c r="EB817" s="36">
        <v>0</v>
      </c>
      <c r="EC817" s="36">
        <v>0</v>
      </c>
      <c r="ED817" s="36">
        <v>0</v>
      </c>
      <c r="EE817" s="36">
        <v>0</v>
      </c>
      <c r="EF817" s="36">
        <v>0</v>
      </c>
      <c r="EG817" s="36">
        <v>0</v>
      </c>
      <c r="EH817" s="36">
        <v>0</v>
      </c>
      <c r="EI817" s="36">
        <v>0</v>
      </c>
      <c r="EJ817" s="36">
        <v>0</v>
      </c>
      <c r="EK817" s="36">
        <v>0</v>
      </c>
      <c r="EL817" s="36">
        <v>0</v>
      </c>
      <c r="EM817" s="36">
        <v>0</v>
      </c>
      <c r="EN817" s="36">
        <v>0</v>
      </c>
      <c r="EO817" s="36">
        <v>0</v>
      </c>
      <c r="EP817" s="36">
        <v>0</v>
      </c>
      <c r="EQ817" s="36">
        <v>0</v>
      </c>
      <c r="ER817" s="36">
        <v>0</v>
      </c>
      <c r="ES817" s="36">
        <v>0</v>
      </c>
      <c r="ET817" s="36">
        <v>0</v>
      </c>
      <c r="EU817" s="36">
        <v>0</v>
      </c>
      <c r="EV817" s="36">
        <v>0</v>
      </c>
      <c r="EW817" s="36">
        <v>0</v>
      </c>
      <c r="EX817" s="36">
        <v>0</v>
      </c>
      <c r="EY817" s="36">
        <v>0</v>
      </c>
      <c r="EZ817" s="36">
        <v>0</v>
      </c>
      <c r="FA817" s="36">
        <v>0</v>
      </c>
      <c r="FB817" s="36">
        <v>0</v>
      </c>
      <c r="FC817" s="36">
        <v>0</v>
      </c>
      <c r="FD817" s="36">
        <v>0</v>
      </c>
      <c r="FE817" s="36">
        <v>0</v>
      </c>
      <c r="FF817" s="36">
        <v>0</v>
      </c>
      <c r="FG817" s="36">
        <v>0</v>
      </c>
      <c r="FH817" s="36">
        <v>0</v>
      </c>
      <c r="FI817" s="36">
        <v>0</v>
      </c>
      <c r="FJ817" s="36">
        <v>0</v>
      </c>
      <c r="FK817" s="36">
        <v>0</v>
      </c>
      <c r="FL817" s="36">
        <v>0</v>
      </c>
      <c r="FM817" s="36">
        <v>0</v>
      </c>
      <c r="FN817" s="36">
        <v>0</v>
      </c>
      <c r="FO817" s="36">
        <v>0</v>
      </c>
      <c r="FP817" s="36">
        <v>0</v>
      </c>
      <c r="FQ817" s="36">
        <v>290675</v>
      </c>
      <c r="FR817" s="36">
        <v>0</v>
      </c>
      <c r="FS817" s="37"/>
      <c r="FT817" s="39">
        <f t="shared" si="393"/>
        <v>0</v>
      </c>
      <c r="FU817" s="39">
        <f t="shared" si="394"/>
        <v>998</v>
      </c>
      <c r="FV817" s="39">
        <f t="shared" si="395"/>
        <v>0</v>
      </c>
      <c r="FW817" s="39">
        <f t="shared" si="396"/>
        <v>1458159</v>
      </c>
      <c r="FX817" s="39">
        <f t="shared" si="397"/>
        <v>0</v>
      </c>
      <c r="FY817" s="39">
        <f t="shared" si="398"/>
        <v>0</v>
      </c>
      <c r="FZ817" s="39">
        <f t="shared" si="399"/>
        <v>0</v>
      </c>
      <c r="GA817" s="39">
        <f t="shared" si="400"/>
        <v>70710</v>
      </c>
      <c r="GB817" s="39">
        <f t="shared" si="401"/>
        <v>0</v>
      </c>
      <c r="GC817" s="39">
        <f t="shared" si="402"/>
        <v>0</v>
      </c>
      <c r="GD817" s="39">
        <f t="shared" si="403"/>
        <v>0</v>
      </c>
      <c r="GE817" s="39">
        <f t="shared" si="404"/>
        <v>0</v>
      </c>
      <c r="GF817" s="39">
        <f t="shared" si="391"/>
        <v>0</v>
      </c>
      <c r="GG817" s="39"/>
      <c r="GH817" s="39">
        <f t="shared" si="405"/>
        <v>0</v>
      </c>
      <c r="GI817" s="39">
        <f t="shared" si="406"/>
        <v>0</v>
      </c>
      <c r="GJ817" s="39">
        <f t="shared" si="392"/>
        <v>1529867</v>
      </c>
      <c r="GK817" s="39"/>
      <c r="GL817" s="39">
        <f t="shared" si="407"/>
        <v>0</v>
      </c>
      <c r="GM817" s="39"/>
      <c r="GN817" s="39">
        <f t="shared" si="390"/>
        <v>0</v>
      </c>
      <c r="GO817" s="40">
        <f t="shared" si="408"/>
        <v>290675</v>
      </c>
      <c r="GP817" s="40">
        <f t="shared" si="409"/>
        <v>1820542</v>
      </c>
      <c r="GQ817" s="40">
        <f t="shared" si="410"/>
        <v>1820542</v>
      </c>
      <c r="GR817" s="39" t="str">
        <f>IFERROR(VLOOKUP(CONCATENATE(C817,R817,S817),'Clientes Afectados'!$L$4:$M$249,2,0),"NO")</f>
        <v>NO</v>
      </c>
      <c r="GS817" s="64">
        <f t="shared" si="389"/>
        <v>120</v>
      </c>
      <c r="GT817" s="39" t="e">
        <f>+IF(GS817&gt;#REF!,"SI","NO")</f>
        <v>#REF!</v>
      </c>
    </row>
    <row r="818" spans="1:202" x14ac:dyDescent="0.25">
      <c r="A818" s="35">
        <v>42401</v>
      </c>
      <c r="B818" s="36">
        <v>1594986</v>
      </c>
      <c r="C818" s="36">
        <v>532954</v>
      </c>
      <c r="D818" s="36">
        <v>532954</v>
      </c>
      <c r="E818" s="37" t="s">
        <v>342</v>
      </c>
      <c r="F818" s="37" t="s">
        <v>229</v>
      </c>
      <c r="G818" s="37" t="s">
        <v>309</v>
      </c>
      <c r="H818" s="85" t="s">
        <v>231</v>
      </c>
      <c r="I818" s="37" t="s">
        <v>310</v>
      </c>
      <c r="J818" s="37" t="s">
        <v>233</v>
      </c>
      <c r="K818" s="37" t="s">
        <v>234</v>
      </c>
      <c r="L818" s="37" t="s">
        <v>235</v>
      </c>
      <c r="M818" s="37" t="s">
        <v>311</v>
      </c>
      <c r="N818" s="37" t="s">
        <v>236</v>
      </c>
      <c r="O818" s="37" t="s">
        <v>236</v>
      </c>
      <c r="P818" s="37" t="s">
        <v>239</v>
      </c>
      <c r="Q818" s="37" t="s">
        <v>240</v>
      </c>
      <c r="R818" s="38">
        <v>42342</v>
      </c>
      <c r="S818" s="38">
        <v>42404</v>
      </c>
      <c r="T818" s="38">
        <v>42405</v>
      </c>
      <c r="U818" s="36">
        <v>170845591</v>
      </c>
      <c r="V818" s="36">
        <v>0</v>
      </c>
      <c r="W818" s="36">
        <v>0</v>
      </c>
      <c r="X818" s="36">
        <v>0</v>
      </c>
      <c r="Y818" s="36">
        <v>0</v>
      </c>
      <c r="Z818" s="36">
        <v>0</v>
      </c>
      <c r="AA818" s="36">
        <v>0</v>
      </c>
      <c r="AB818" s="36">
        <v>0</v>
      </c>
      <c r="AC818" s="36">
        <v>37175</v>
      </c>
      <c r="AD818" s="36">
        <v>0</v>
      </c>
      <c r="AE818" s="36">
        <v>0</v>
      </c>
      <c r="AF818" s="36">
        <v>0</v>
      </c>
      <c r="AG818" s="36">
        <v>0</v>
      </c>
      <c r="AH818" s="36">
        <v>116813</v>
      </c>
      <c r="AI818" s="36">
        <v>1233</v>
      </c>
      <c r="AJ818" s="36">
        <v>0</v>
      </c>
      <c r="AK818" s="36">
        <v>2684645</v>
      </c>
      <c r="AL818" s="36">
        <v>0</v>
      </c>
      <c r="AM818" s="36">
        <v>0</v>
      </c>
      <c r="AN818" s="36">
        <v>0</v>
      </c>
      <c r="AO818" s="36">
        <v>0</v>
      </c>
      <c r="AP818" s="36">
        <v>0</v>
      </c>
      <c r="AQ818" s="36">
        <v>0</v>
      </c>
      <c r="AR818" s="36">
        <v>0</v>
      </c>
      <c r="AS818" s="36">
        <v>0</v>
      </c>
      <c r="AT818" s="36">
        <v>0</v>
      </c>
      <c r="AU818" s="36">
        <v>0</v>
      </c>
      <c r="AV818" s="36">
        <v>0</v>
      </c>
      <c r="AW818" s="36">
        <v>0</v>
      </c>
      <c r="AX818" s="36">
        <v>0</v>
      </c>
      <c r="AY818" s="36">
        <v>153398</v>
      </c>
      <c r="AZ818" s="36">
        <v>0</v>
      </c>
      <c r="BA818" s="36">
        <v>0</v>
      </c>
      <c r="BB818" s="36">
        <v>0</v>
      </c>
      <c r="BC818" s="36">
        <v>0</v>
      </c>
      <c r="BD818" s="36">
        <v>0</v>
      </c>
      <c r="BE818" s="36">
        <v>0</v>
      </c>
      <c r="BF818" s="36">
        <v>0</v>
      </c>
      <c r="BG818" s="36">
        <v>0</v>
      </c>
      <c r="BH818" s="36">
        <v>0</v>
      </c>
      <c r="BI818" s="36">
        <v>0</v>
      </c>
      <c r="BJ818" s="36">
        <v>0</v>
      </c>
      <c r="BK818" s="36">
        <v>0</v>
      </c>
      <c r="BL818" s="36">
        <v>0</v>
      </c>
      <c r="BM818" s="36">
        <v>0</v>
      </c>
      <c r="BN818" s="36">
        <v>0</v>
      </c>
      <c r="BO818" s="36">
        <v>0</v>
      </c>
      <c r="BP818" s="36">
        <v>0</v>
      </c>
      <c r="BQ818" s="36">
        <v>0</v>
      </c>
      <c r="BR818" s="36">
        <v>0</v>
      </c>
      <c r="BS818" s="36">
        <v>0</v>
      </c>
      <c r="BT818" s="36">
        <v>0</v>
      </c>
      <c r="BU818" s="36">
        <v>0</v>
      </c>
      <c r="BV818" s="36">
        <v>0</v>
      </c>
      <c r="BW818" s="36">
        <v>0</v>
      </c>
      <c r="BX818" s="36">
        <v>0</v>
      </c>
      <c r="BY818" s="36">
        <v>0</v>
      </c>
      <c r="BZ818" s="36">
        <v>758058</v>
      </c>
      <c r="CA818" s="36">
        <v>31531</v>
      </c>
      <c r="CB818" s="36">
        <v>0</v>
      </c>
      <c r="CC818" s="36">
        <v>0</v>
      </c>
      <c r="CD818" s="36">
        <v>3147628</v>
      </c>
      <c r="CE818" s="36">
        <v>3745678</v>
      </c>
      <c r="CF818" s="36">
        <v>0</v>
      </c>
      <c r="CG818" s="36">
        <v>598049</v>
      </c>
      <c r="CH818" s="36">
        <v>0</v>
      </c>
      <c r="CI818" s="36">
        <v>0</v>
      </c>
      <c r="CJ818" s="36">
        <v>0</v>
      </c>
      <c r="CK818" s="36">
        <v>0</v>
      </c>
      <c r="CL818" s="36">
        <v>598049</v>
      </c>
      <c r="CM818" s="36">
        <v>-3745678</v>
      </c>
      <c r="CN818" s="36">
        <v>0</v>
      </c>
      <c r="CO818" s="36">
        <v>0</v>
      </c>
      <c r="CP818" s="36">
        <v>0</v>
      </c>
      <c r="CQ818" s="36">
        <v>0</v>
      </c>
      <c r="CR818" s="36">
        <v>0</v>
      </c>
      <c r="CS818" s="36">
        <v>0</v>
      </c>
      <c r="CT818" s="36">
        <v>0</v>
      </c>
      <c r="CU818" s="36">
        <v>0</v>
      </c>
      <c r="CV818" s="36">
        <v>0</v>
      </c>
      <c r="CW818" s="36">
        <v>0</v>
      </c>
      <c r="CX818" s="36">
        <v>0</v>
      </c>
      <c r="CY818" s="36">
        <v>0</v>
      </c>
      <c r="CZ818" s="36">
        <v>0</v>
      </c>
      <c r="DA818" s="36">
        <v>0</v>
      </c>
      <c r="DB818" s="36">
        <v>0</v>
      </c>
      <c r="DC818" s="36">
        <v>0</v>
      </c>
      <c r="DD818" s="36">
        <v>0</v>
      </c>
      <c r="DE818" s="36">
        <v>-3745678</v>
      </c>
      <c r="DF818" s="36">
        <v>0</v>
      </c>
      <c r="DG818" s="36">
        <v>0</v>
      </c>
      <c r="DH818" s="36">
        <v>0</v>
      </c>
      <c r="DI818" s="36">
        <v>0</v>
      </c>
      <c r="DJ818" s="36">
        <v>0</v>
      </c>
      <c r="DK818" s="36">
        <v>0</v>
      </c>
      <c r="DL818" s="36">
        <v>0</v>
      </c>
      <c r="DM818" s="36">
        <v>0</v>
      </c>
      <c r="DN818" s="36">
        <v>0</v>
      </c>
      <c r="DO818" s="36">
        <v>0</v>
      </c>
      <c r="DP818" s="36">
        <v>0</v>
      </c>
      <c r="DQ818" s="36">
        <v>0</v>
      </c>
      <c r="DR818" s="36">
        <v>0</v>
      </c>
      <c r="DS818" s="36">
        <v>0</v>
      </c>
      <c r="DT818" s="36">
        <v>0</v>
      </c>
      <c r="DU818" s="36">
        <v>0</v>
      </c>
      <c r="DV818" s="36">
        <v>0</v>
      </c>
      <c r="DW818" s="36">
        <v>0</v>
      </c>
      <c r="DX818" s="36">
        <v>0</v>
      </c>
      <c r="DY818" s="36">
        <v>0</v>
      </c>
      <c r="DZ818" s="36">
        <v>0</v>
      </c>
      <c r="EA818" s="36">
        <v>0</v>
      </c>
      <c r="EB818" s="36">
        <v>0</v>
      </c>
      <c r="EC818" s="36">
        <v>0</v>
      </c>
      <c r="ED818" s="36">
        <v>0</v>
      </c>
      <c r="EE818" s="36">
        <v>0</v>
      </c>
      <c r="EF818" s="36">
        <v>0</v>
      </c>
      <c r="EG818" s="36">
        <v>0</v>
      </c>
      <c r="EH818" s="36">
        <v>0</v>
      </c>
      <c r="EI818" s="36">
        <v>0</v>
      </c>
      <c r="EJ818" s="36">
        <v>0</v>
      </c>
      <c r="EK818" s="36">
        <v>0</v>
      </c>
      <c r="EL818" s="36">
        <v>0</v>
      </c>
      <c r="EM818" s="36">
        <v>0</v>
      </c>
      <c r="EN818" s="36">
        <v>0</v>
      </c>
      <c r="EO818" s="36">
        <v>0</v>
      </c>
      <c r="EP818" s="36">
        <v>0</v>
      </c>
      <c r="EQ818" s="36">
        <v>0</v>
      </c>
      <c r="ER818" s="36">
        <v>0</v>
      </c>
      <c r="ES818" s="36">
        <v>0</v>
      </c>
      <c r="ET818" s="36">
        <v>0</v>
      </c>
      <c r="EU818" s="36">
        <v>0</v>
      </c>
      <c r="EV818" s="36">
        <v>0</v>
      </c>
      <c r="EW818" s="36">
        <v>0</v>
      </c>
      <c r="EX818" s="36">
        <v>0</v>
      </c>
      <c r="EY818" s="36">
        <v>0</v>
      </c>
      <c r="EZ818" s="36">
        <v>0</v>
      </c>
      <c r="FA818" s="36">
        <v>0</v>
      </c>
      <c r="FB818" s="36">
        <v>0</v>
      </c>
      <c r="FC818" s="36">
        <v>0</v>
      </c>
      <c r="FD818" s="36">
        <v>0</v>
      </c>
      <c r="FE818" s="36">
        <v>0</v>
      </c>
      <c r="FF818" s="36">
        <v>0</v>
      </c>
      <c r="FG818" s="36">
        <v>0</v>
      </c>
      <c r="FH818" s="36">
        <v>0</v>
      </c>
      <c r="FI818" s="36">
        <v>0</v>
      </c>
      <c r="FJ818" s="36">
        <v>0</v>
      </c>
      <c r="FK818" s="36">
        <v>0</v>
      </c>
      <c r="FL818" s="36">
        <v>0</v>
      </c>
      <c r="FM818" s="36">
        <v>0</v>
      </c>
      <c r="FN818" s="36">
        <v>0</v>
      </c>
      <c r="FO818" s="36">
        <v>0</v>
      </c>
      <c r="FP818" s="36">
        <v>0</v>
      </c>
      <c r="FQ818" s="36">
        <v>598049</v>
      </c>
      <c r="FR818" s="36">
        <v>-1</v>
      </c>
      <c r="FS818" s="37"/>
      <c r="FT818" s="39">
        <f t="shared" si="393"/>
        <v>98162</v>
      </c>
      <c r="FU818" s="39">
        <f t="shared" si="394"/>
        <v>1036</v>
      </c>
      <c r="FV818" s="39">
        <f t="shared" si="395"/>
        <v>0</v>
      </c>
      <c r="FW818" s="39">
        <f t="shared" si="396"/>
        <v>2256004</v>
      </c>
      <c r="FX818" s="39">
        <f t="shared" si="397"/>
        <v>0</v>
      </c>
      <c r="FY818" s="39">
        <f t="shared" si="398"/>
        <v>0</v>
      </c>
      <c r="FZ818" s="39">
        <f t="shared" si="399"/>
        <v>0</v>
      </c>
      <c r="GA818" s="39">
        <f t="shared" si="400"/>
        <v>128906</v>
      </c>
      <c r="GB818" s="39">
        <f t="shared" si="401"/>
        <v>0</v>
      </c>
      <c r="GC818" s="39">
        <f t="shared" si="402"/>
        <v>0</v>
      </c>
      <c r="GD818" s="39">
        <f t="shared" si="403"/>
        <v>0</v>
      </c>
      <c r="GE818" s="39">
        <f t="shared" si="404"/>
        <v>0</v>
      </c>
      <c r="GF818" s="39">
        <f t="shared" si="391"/>
        <v>0</v>
      </c>
      <c r="GG818" s="39"/>
      <c r="GH818" s="39">
        <f t="shared" si="405"/>
        <v>0</v>
      </c>
      <c r="GI818" s="39">
        <f t="shared" si="406"/>
        <v>0</v>
      </c>
      <c r="GJ818" s="39">
        <f t="shared" si="392"/>
        <v>2484108</v>
      </c>
      <c r="GK818" s="39"/>
      <c r="GL818" s="39">
        <f t="shared" si="407"/>
        <v>0</v>
      </c>
      <c r="GM818" s="39"/>
      <c r="GN818" s="39">
        <f t="shared" si="390"/>
        <v>0</v>
      </c>
      <c r="GO818" s="40">
        <f t="shared" si="408"/>
        <v>471981</v>
      </c>
      <c r="GP818" s="40">
        <f t="shared" si="409"/>
        <v>2956089</v>
      </c>
      <c r="GQ818" s="40">
        <f t="shared" si="410"/>
        <v>2956089</v>
      </c>
      <c r="GR818" s="39" t="str">
        <f>IFERROR(VLOOKUP(CONCATENATE(C818,R818,S818),'Clientes Afectados'!$L$4:$M$249,2,0),"NO")</f>
        <v>NO</v>
      </c>
      <c r="GS818" s="64">
        <f t="shared" si="389"/>
        <v>62</v>
      </c>
      <c r="GT818" s="39" t="e">
        <f>+IF(GS818&gt;#REF!,"SI","NO")</f>
        <v>#REF!</v>
      </c>
    </row>
    <row r="819" spans="1:202" x14ac:dyDescent="0.25">
      <c r="A819" s="35">
        <v>42401</v>
      </c>
      <c r="B819" s="36">
        <v>1594986</v>
      </c>
      <c r="C819" s="36">
        <v>532986</v>
      </c>
      <c r="D819" s="36">
        <v>532986</v>
      </c>
      <c r="E819" s="37" t="s">
        <v>343</v>
      </c>
      <c r="F819" s="37" t="s">
        <v>258</v>
      </c>
      <c r="G819" s="37" t="s">
        <v>313</v>
      </c>
      <c r="H819" s="85" t="s">
        <v>231</v>
      </c>
      <c r="I819" s="37" t="s">
        <v>262</v>
      </c>
      <c r="J819" s="37" t="s">
        <v>233</v>
      </c>
      <c r="K819" s="37" t="s">
        <v>234</v>
      </c>
      <c r="L819" s="37" t="s">
        <v>235</v>
      </c>
      <c r="M819" s="37" t="s">
        <v>245</v>
      </c>
      <c r="N819" s="37" t="s">
        <v>246</v>
      </c>
      <c r="O819" s="37" t="s">
        <v>246</v>
      </c>
      <c r="P819" s="37" t="s">
        <v>239</v>
      </c>
      <c r="Q819" s="37" t="s">
        <v>240</v>
      </c>
      <c r="R819" s="38">
        <v>42375</v>
      </c>
      <c r="S819" s="38">
        <v>42404</v>
      </c>
      <c r="T819" s="38">
        <v>42405</v>
      </c>
      <c r="U819" s="36">
        <v>170845591</v>
      </c>
      <c r="V819" s="36">
        <v>118803</v>
      </c>
      <c r="W819" s="36">
        <v>0</v>
      </c>
      <c r="X819" s="36">
        <v>44849</v>
      </c>
      <c r="Y819" s="36">
        <v>0</v>
      </c>
      <c r="Z819" s="36">
        <v>0</v>
      </c>
      <c r="AA819" s="36">
        <v>0</v>
      </c>
      <c r="AB819" s="36">
        <v>0</v>
      </c>
      <c r="AC819" s="36">
        <v>0</v>
      </c>
      <c r="AD819" s="36">
        <v>322</v>
      </c>
      <c r="AE819" s="36">
        <v>329</v>
      </c>
      <c r="AF819" s="36">
        <v>274</v>
      </c>
      <c r="AG819" s="36">
        <v>261</v>
      </c>
      <c r="AH819" s="36">
        <v>62894</v>
      </c>
      <c r="AI819" s="36">
        <v>1233</v>
      </c>
      <c r="AJ819" s="36">
        <v>0</v>
      </c>
      <c r="AK819" s="36">
        <v>8581257</v>
      </c>
      <c r="AL819" s="36">
        <v>0</v>
      </c>
      <c r="AM819" s="36">
        <v>0</v>
      </c>
      <c r="AN819" s="36">
        <v>0</v>
      </c>
      <c r="AO819" s="36">
        <v>0</v>
      </c>
      <c r="AP819" s="36">
        <v>0</v>
      </c>
      <c r="AQ819" s="36">
        <v>0</v>
      </c>
      <c r="AR819" s="36">
        <v>0</v>
      </c>
      <c r="AS819" s="36">
        <v>0</v>
      </c>
      <c r="AT819" s="36">
        <v>103204</v>
      </c>
      <c r="AU819" s="36">
        <v>0</v>
      </c>
      <c r="AV819" s="36">
        <v>0</v>
      </c>
      <c r="AW819" s="36">
        <v>0</v>
      </c>
      <c r="AX819" s="36">
        <v>0</v>
      </c>
      <c r="AY819" s="36">
        <v>205091</v>
      </c>
      <c r="AZ819" s="36">
        <v>1505143</v>
      </c>
      <c r="BA819" s="36">
        <v>0</v>
      </c>
      <c r="BB819" s="36">
        <v>0</v>
      </c>
      <c r="BC819" s="36">
        <v>0</v>
      </c>
      <c r="BD819" s="36">
        <v>0</v>
      </c>
      <c r="BE819" s="36">
        <v>0</v>
      </c>
      <c r="BF819" s="36">
        <v>0</v>
      </c>
      <c r="BG819" s="36">
        <v>0</v>
      </c>
      <c r="BH819" s="36">
        <v>0</v>
      </c>
      <c r="BI819" s="36">
        <v>0</v>
      </c>
      <c r="BJ819" s="36">
        <v>0</v>
      </c>
      <c r="BK819" s="36">
        <v>0</v>
      </c>
      <c r="BL819" s="36">
        <v>0</v>
      </c>
      <c r="BM819" s="36">
        <v>0</v>
      </c>
      <c r="BN819" s="36">
        <v>0</v>
      </c>
      <c r="BO819" s="36">
        <v>0</v>
      </c>
      <c r="BP819" s="36">
        <v>0</v>
      </c>
      <c r="BQ819" s="36">
        <v>0</v>
      </c>
      <c r="BR819" s="36">
        <v>0</v>
      </c>
      <c r="BS819" s="36">
        <v>0</v>
      </c>
      <c r="BT819" s="36">
        <v>0</v>
      </c>
      <c r="BU819" s="36">
        <v>0</v>
      </c>
      <c r="BV819" s="36">
        <v>0</v>
      </c>
      <c r="BW819" s="36">
        <v>0</v>
      </c>
      <c r="BX819" s="36">
        <v>0</v>
      </c>
      <c r="BY819" s="36">
        <v>0</v>
      </c>
      <c r="BZ819" s="36">
        <v>1111680</v>
      </c>
      <c r="CA819" s="36">
        <v>46825</v>
      </c>
      <c r="CB819" s="36">
        <v>0</v>
      </c>
      <c r="CC819" s="36">
        <v>0</v>
      </c>
      <c r="CD819" s="36">
        <v>9762459</v>
      </c>
      <c r="CE819" s="36">
        <v>11617326</v>
      </c>
      <c r="CF819" s="36">
        <v>0</v>
      </c>
      <c r="CG819" s="36">
        <v>1854867</v>
      </c>
      <c r="CH819" s="36">
        <v>0</v>
      </c>
      <c r="CI819" s="36">
        <v>0</v>
      </c>
      <c r="CJ819" s="36">
        <v>0</v>
      </c>
      <c r="CK819" s="36">
        <v>0</v>
      </c>
      <c r="CL819" s="36">
        <v>1854867</v>
      </c>
      <c r="CM819" s="36">
        <v>-11617326</v>
      </c>
      <c r="CN819" s="36">
        <v>0</v>
      </c>
      <c r="CO819" s="36">
        <v>0</v>
      </c>
      <c r="CP819" s="36">
        <v>0</v>
      </c>
      <c r="CQ819" s="36">
        <v>0</v>
      </c>
      <c r="CR819" s="36">
        <v>0</v>
      </c>
      <c r="CS819" s="36">
        <v>0</v>
      </c>
      <c r="CT819" s="36">
        <v>0</v>
      </c>
      <c r="CU819" s="36">
        <v>0</v>
      </c>
      <c r="CV819" s="36">
        <v>0</v>
      </c>
      <c r="CW819" s="36">
        <v>0</v>
      </c>
      <c r="CX819" s="36">
        <v>0</v>
      </c>
      <c r="CY819" s="36">
        <v>0</v>
      </c>
      <c r="CZ819" s="36">
        <v>0</v>
      </c>
      <c r="DA819" s="36">
        <v>0</v>
      </c>
      <c r="DB819" s="36">
        <v>0</v>
      </c>
      <c r="DC819" s="36">
        <v>0</v>
      </c>
      <c r="DD819" s="36">
        <v>0</v>
      </c>
      <c r="DE819" s="36">
        <v>-11617326</v>
      </c>
      <c r="DF819" s="36">
        <v>0</v>
      </c>
      <c r="DG819" s="36">
        <v>0</v>
      </c>
      <c r="DH819" s="36">
        <v>0</v>
      </c>
      <c r="DI819" s="36">
        <v>0</v>
      </c>
      <c r="DJ819" s="36">
        <v>0</v>
      </c>
      <c r="DK819" s="36">
        <v>0</v>
      </c>
      <c r="DL819" s="36">
        <v>0</v>
      </c>
      <c r="DM819" s="36">
        <v>0</v>
      </c>
      <c r="DN819" s="36">
        <v>0</v>
      </c>
      <c r="DO819" s="36">
        <v>0</v>
      </c>
      <c r="DP819" s="36">
        <v>0</v>
      </c>
      <c r="DQ819" s="36">
        <v>0</v>
      </c>
      <c r="DR819" s="36">
        <v>0</v>
      </c>
      <c r="DS819" s="36">
        <v>0</v>
      </c>
      <c r="DT819" s="36">
        <v>0</v>
      </c>
      <c r="DU819" s="36">
        <v>0</v>
      </c>
      <c r="DV819" s="36">
        <v>0</v>
      </c>
      <c r="DW819" s="36">
        <v>0</v>
      </c>
      <c r="DX819" s="36">
        <v>0</v>
      </c>
      <c r="DY819" s="36">
        <v>0</v>
      </c>
      <c r="DZ819" s="36">
        <v>0</v>
      </c>
      <c r="EA819" s="36">
        <v>0</v>
      </c>
      <c r="EB819" s="36">
        <v>0</v>
      </c>
      <c r="EC819" s="36">
        <v>0</v>
      </c>
      <c r="ED819" s="36">
        <v>0</v>
      </c>
      <c r="EE819" s="36">
        <v>0</v>
      </c>
      <c r="EF819" s="36">
        <v>0</v>
      </c>
      <c r="EG819" s="36">
        <v>0</v>
      </c>
      <c r="EH819" s="36">
        <v>0</v>
      </c>
      <c r="EI819" s="36">
        <v>0</v>
      </c>
      <c r="EJ819" s="36">
        <v>0</v>
      </c>
      <c r="EK819" s="36">
        <v>0</v>
      </c>
      <c r="EL819" s="36">
        <v>0</v>
      </c>
      <c r="EM819" s="36">
        <v>0</v>
      </c>
      <c r="EN819" s="36">
        <v>0</v>
      </c>
      <c r="EO819" s="36">
        <v>0</v>
      </c>
      <c r="EP819" s="36">
        <v>0</v>
      </c>
      <c r="EQ819" s="36">
        <v>0</v>
      </c>
      <c r="ER819" s="36">
        <v>0</v>
      </c>
      <c r="ES819" s="36">
        <v>0</v>
      </c>
      <c r="ET819" s="36">
        <v>0</v>
      </c>
      <c r="EU819" s="36">
        <v>0</v>
      </c>
      <c r="EV819" s="36">
        <v>0</v>
      </c>
      <c r="EW819" s="36">
        <v>0</v>
      </c>
      <c r="EX819" s="36">
        <v>0</v>
      </c>
      <c r="EY819" s="36">
        <v>0</v>
      </c>
      <c r="EZ819" s="36">
        <v>0</v>
      </c>
      <c r="FA819" s="36">
        <v>0</v>
      </c>
      <c r="FB819" s="36">
        <v>0</v>
      </c>
      <c r="FC819" s="36">
        <v>0</v>
      </c>
      <c r="FD819" s="36">
        <v>0</v>
      </c>
      <c r="FE819" s="36">
        <v>0</v>
      </c>
      <c r="FF819" s="36">
        <v>0</v>
      </c>
      <c r="FG819" s="36">
        <v>0</v>
      </c>
      <c r="FH819" s="36">
        <v>0</v>
      </c>
      <c r="FI819" s="36">
        <v>0</v>
      </c>
      <c r="FJ819" s="36">
        <v>0</v>
      </c>
      <c r="FK819" s="36">
        <v>0</v>
      </c>
      <c r="FL819" s="36">
        <v>0</v>
      </c>
      <c r="FM819" s="36">
        <v>0</v>
      </c>
      <c r="FN819" s="36">
        <v>0</v>
      </c>
      <c r="FO819" s="36">
        <v>0</v>
      </c>
      <c r="FP819" s="36">
        <v>0</v>
      </c>
      <c r="FQ819" s="36">
        <v>1854867</v>
      </c>
      <c r="FR819" s="36">
        <v>0</v>
      </c>
      <c r="FS819" s="37"/>
      <c r="FT819" s="39">
        <f t="shared" si="393"/>
        <v>52852</v>
      </c>
      <c r="FU819" s="39">
        <f t="shared" si="394"/>
        <v>1036</v>
      </c>
      <c r="FV819" s="39">
        <f t="shared" si="395"/>
        <v>0</v>
      </c>
      <c r="FW819" s="39">
        <f t="shared" si="396"/>
        <v>7211140</v>
      </c>
      <c r="FX819" s="39">
        <f t="shared" si="397"/>
        <v>0</v>
      </c>
      <c r="FY819" s="39">
        <f t="shared" si="398"/>
        <v>86726</v>
      </c>
      <c r="FZ819" s="39">
        <f t="shared" si="399"/>
        <v>0</v>
      </c>
      <c r="GA819" s="39">
        <f t="shared" si="400"/>
        <v>172345</v>
      </c>
      <c r="GB819" s="39">
        <f t="shared" si="401"/>
        <v>1264826</v>
      </c>
      <c r="GC819" s="39">
        <f t="shared" si="402"/>
        <v>0</v>
      </c>
      <c r="GD819" s="39">
        <f t="shared" si="403"/>
        <v>0</v>
      </c>
      <c r="GE819" s="39">
        <f t="shared" si="404"/>
        <v>0</v>
      </c>
      <c r="GF819" s="39">
        <f t="shared" si="391"/>
        <v>0</v>
      </c>
      <c r="GG819" s="39"/>
      <c r="GH819" s="39">
        <f t="shared" si="405"/>
        <v>0</v>
      </c>
      <c r="GI819" s="39">
        <f t="shared" si="406"/>
        <v>0</v>
      </c>
      <c r="GJ819" s="39">
        <f t="shared" si="392"/>
        <v>8788925</v>
      </c>
      <c r="GK819" s="39"/>
      <c r="GL819" s="39">
        <f t="shared" si="407"/>
        <v>0</v>
      </c>
      <c r="GM819" s="39"/>
      <c r="GN819" s="39">
        <f t="shared" si="390"/>
        <v>0</v>
      </c>
      <c r="GO819" s="40">
        <f t="shared" si="408"/>
        <v>1669896</v>
      </c>
      <c r="GP819" s="40">
        <f t="shared" si="409"/>
        <v>10458821</v>
      </c>
      <c r="GQ819" s="40">
        <f t="shared" si="410"/>
        <v>10458821</v>
      </c>
      <c r="GR819" s="39" t="str">
        <f>IFERROR(VLOOKUP(CONCATENATE(C819,R819,S819),'Clientes Afectados'!$L$4:$M$249,2,0),"NO")</f>
        <v>NO</v>
      </c>
      <c r="GS819" s="64">
        <f t="shared" si="389"/>
        <v>29</v>
      </c>
      <c r="GT819" s="39" t="e">
        <f>+IF(GS819&gt;#REF!,"SI","NO")</f>
        <v>#REF!</v>
      </c>
    </row>
    <row r="820" spans="1:202" x14ac:dyDescent="0.25">
      <c r="A820" s="35">
        <v>42401</v>
      </c>
      <c r="B820" s="36">
        <v>1594986</v>
      </c>
      <c r="C820" s="36">
        <v>532990</v>
      </c>
      <c r="D820" s="36">
        <v>532990</v>
      </c>
      <c r="E820" s="37" t="s">
        <v>344</v>
      </c>
      <c r="F820" s="37" t="s">
        <v>229</v>
      </c>
      <c r="G820" s="37" t="s">
        <v>315</v>
      </c>
      <c r="H820" s="85" t="s">
        <v>231</v>
      </c>
      <c r="I820" s="37" t="s">
        <v>232</v>
      </c>
      <c r="J820" s="37" t="s">
        <v>233</v>
      </c>
      <c r="K820" s="37" t="s">
        <v>234</v>
      </c>
      <c r="L820" s="37" t="s">
        <v>235</v>
      </c>
      <c r="M820" s="37" t="s">
        <v>236</v>
      </c>
      <c r="N820" s="37" t="s">
        <v>316</v>
      </c>
      <c r="O820" s="37" t="s">
        <v>316</v>
      </c>
      <c r="P820" s="37" t="s">
        <v>239</v>
      </c>
      <c r="Q820" s="37" t="s">
        <v>240</v>
      </c>
      <c r="R820" s="38">
        <v>42375</v>
      </c>
      <c r="S820" s="38">
        <v>42404</v>
      </c>
      <c r="T820" s="38">
        <v>42405</v>
      </c>
      <c r="U820" s="36">
        <v>170845591</v>
      </c>
      <c r="V820" s="36">
        <v>123782</v>
      </c>
      <c r="W820" s="36">
        <v>0</v>
      </c>
      <c r="X820" s="36">
        <v>59167</v>
      </c>
      <c r="Y820" s="36">
        <v>0</v>
      </c>
      <c r="Z820" s="36">
        <v>0</v>
      </c>
      <c r="AA820" s="36">
        <v>0</v>
      </c>
      <c r="AB820" s="36">
        <v>0</v>
      </c>
      <c r="AC820" s="36">
        <v>0</v>
      </c>
      <c r="AD820" s="36">
        <v>297</v>
      </c>
      <c r="AE820" s="36">
        <v>401</v>
      </c>
      <c r="AF820" s="36">
        <v>295</v>
      </c>
      <c r="AG820" s="36">
        <v>395</v>
      </c>
      <c r="AH820" s="36">
        <v>116813</v>
      </c>
      <c r="AI820" s="36">
        <v>1233</v>
      </c>
      <c r="AJ820" s="36">
        <v>0</v>
      </c>
      <c r="AK820" s="36">
        <v>8940895</v>
      </c>
      <c r="AL820" s="36">
        <v>0</v>
      </c>
      <c r="AM820" s="36">
        <v>0</v>
      </c>
      <c r="AN820" s="36">
        <v>0</v>
      </c>
      <c r="AO820" s="36">
        <v>0</v>
      </c>
      <c r="AP820" s="36">
        <v>0</v>
      </c>
      <c r="AQ820" s="36">
        <v>0</v>
      </c>
      <c r="AR820" s="36">
        <v>0</v>
      </c>
      <c r="AS820" s="36">
        <v>0</v>
      </c>
      <c r="AT820" s="36">
        <v>107530</v>
      </c>
      <c r="AU820" s="36">
        <v>0</v>
      </c>
      <c r="AV820" s="36">
        <v>0</v>
      </c>
      <c r="AW820" s="36">
        <v>0</v>
      </c>
      <c r="AX820" s="36">
        <v>0</v>
      </c>
      <c r="AY820" s="36">
        <v>249974</v>
      </c>
      <c r="AZ820" s="36">
        <v>2280783</v>
      </c>
      <c r="BA820" s="36">
        <v>344149</v>
      </c>
      <c r="BB820" s="36">
        <v>0</v>
      </c>
      <c r="BC820" s="36">
        <v>0</v>
      </c>
      <c r="BD820" s="36">
        <v>0</v>
      </c>
      <c r="BE820" s="36">
        <v>0</v>
      </c>
      <c r="BF820" s="36">
        <v>0</v>
      </c>
      <c r="BG820" s="36">
        <v>0</v>
      </c>
      <c r="BH820" s="36">
        <v>0</v>
      </c>
      <c r="BI820" s="36">
        <v>0</v>
      </c>
      <c r="BJ820" s="36">
        <v>0</v>
      </c>
      <c r="BK820" s="36">
        <v>0</v>
      </c>
      <c r="BL820" s="36">
        <v>0</v>
      </c>
      <c r="BM820" s="36">
        <v>0</v>
      </c>
      <c r="BN820" s="36">
        <v>0</v>
      </c>
      <c r="BO820" s="36">
        <v>0</v>
      </c>
      <c r="BP820" s="36">
        <v>0</v>
      </c>
      <c r="BQ820" s="36">
        <v>0</v>
      </c>
      <c r="BR820" s="36">
        <v>0</v>
      </c>
      <c r="BS820" s="36">
        <v>0</v>
      </c>
      <c r="BT820" s="36">
        <v>0</v>
      </c>
      <c r="BU820" s="36">
        <v>0</v>
      </c>
      <c r="BV820" s="36">
        <v>0</v>
      </c>
      <c r="BW820" s="36">
        <v>0</v>
      </c>
      <c r="BX820" s="36">
        <v>0</v>
      </c>
      <c r="BY820" s="36">
        <v>0</v>
      </c>
      <c r="BZ820" s="36">
        <v>0</v>
      </c>
      <c r="CA820" s="36">
        <v>0</v>
      </c>
      <c r="CB820" s="36">
        <v>0</v>
      </c>
      <c r="CC820" s="36">
        <v>0</v>
      </c>
      <c r="CD820" s="36">
        <v>10118803</v>
      </c>
      <c r="CE820" s="36">
        <v>12041376</v>
      </c>
      <c r="CF820" s="36">
        <v>0</v>
      </c>
      <c r="CG820" s="36">
        <v>1922573</v>
      </c>
      <c r="CH820" s="36">
        <v>0</v>
      </c>
      <c r="CI820" s="36">
        <v>0</v>
      </c>
      <c r="CJ820" s="36">
        <v>0</v>
      </c>
      <c r="CK820" s="36">
        <v>0</v>
      </c>
      <c r="CL820" s="36">
        <v>1922573</v>
      </c>
      <c r="CM820" s="36">
        <v>-12041376</v>
      </c>
      <c r="CN820" s="36">
        <v>0</v>
      </c>
      <c r="CO820" s="36">
        <v>0</v>
      </c>
      <c r="CP820" s="36">
        <v>0</v>
      </c>
      <c r="CQ820" s="36">
        <v>0</v>
      </c>
      <c r="CR820" s="36">
        <v>0</v>
      </c>
      <c r="CS820" s="36">
        <v>0</v>
      </c>
      <c r="CT820" s="36">
        <v>0</v>
      </c>
      <c r="CU820" s="36">
        <v>0</v>
      </c>
      <c r="CV820" s="36">
        <v>0</v>
      </c>
      <c r="CW820" s="36">
        <v>0</v>
      </c>
      <c r="CX820" s="36">
        <v>0</v>
      </c>
      <c r="CY820" s="36">
        <v>0</v>
      </c>
      <c r="CZ820" s="36">
        <v>0</v>
      </c>
      <c r="DA820" s="36">
        <v>0</v>
      </c>
      <c r="DB820" s="36">
        <v>0</v>
      </c>
      <c r="DC820" s="36">
        <v>0</v>
      </c>
      <c r="DD820" s="36">
        <v>0</v>
      </c>
      <c r="DE820" s="36">
        <v>-12041376</v>
      </c>
      <c r="DF820" s="36">
        <v>0</v>
      </c>
      <c r="DG820" s="36">
        <v>0</v>
      </c>
      <c r="DH820" s="36">
        <v>0</v>
      </c>
      <c r="DI820" s="36">
        <v>0</v>
      </c>
      <c r="DJ820" s="36">
        <v>0</v>
      </c>
      <c r="DK820" s="36">
        <v>0</v>
      </c>
      <c r="DL820" s="36">
        <v>0</v>
      </c>
      <c r="DM820" s="36">
        <v>0</v>
      </c>
      <c r="DN820" s="36">
        <v>0</v>
      </c>
      <c r="DO820" s="36">
        <v>0</v>
      </c>
      <c r="DP820" s="36">
        <v>0</v>
      </c>
      <c r="DQ820" s="36">
        <v>0</v>
      </c>
      <c r="DR820" s="36">
        <v>0</v>
      </c>
      <c r="DS820" s="36">
        <v>0</v>
      </c>
      <c r="DT820" s="36">
        <v>0</v>
      </c>
      <c r="DU820" s="36">
        <v>0</v>
      </c>
      <c r="DV820" s="36">
        <v>0</v>
      </c>
      <c r="DW820" s="36">
        <v>0</v>
      </c>
      <c r="DX820" s="36">
        <v>0</v>
      </c>
      <c r="DY820" s="36">
        <v>0</v>
      </c>
      <c r="DZ820" s="36">
        <v>0</v>
      </c>
      <c r="EA820" s="36">
        <v>0</v>
      </c>
      <c r="EB820" s="36">
        <v>0</v>
      </c>
      <c r="EC820" s="36">
        <v>0</v>
      </c>
      <c r="ED820" s="36">
        <v>0</v>
      </c>
      <c r="EE820" s="36">
        <v>0</v>
      </c>
      <c r="EF820" s="36">
        <v>0</v>
      </c>
      <c r="EG820" s="36">
        <v>0</v>
      </c>
      <c r="EH820" s="36">
        <v>0</v>
      </c>
      <c r="EI820" s="36">
        <v>0</v>
      </c>
      <c r="EJ820" s="36">
        <v>0</v>
      </c>
      <c r="EK820" s="36">
        <v>0</v>
      </c>
      <c r="EL820" s="36">
        <v>0</v>
      </c>
      <c r="EM820" s="36">
        <v>0</v>
      </c>
      <c r="EN820" s="36">
        <v>0</v>
      </c>
      <c r="EO820" s="36">
        <v>0</v>
      </c>
      <c r="EP820" s="36">
        <v>0</v>
      </c>
      <c r="EQ820" s="36">
        <v>0</v>
      </c>
      <c r="ER820" s="36">
        <v>0</v>
      </c>
      <c r="ES820" s="36">
        <v>0</v>
      </c>
      <c r="ET820" s="36">
        <v>0</v>
      </c>
      <c r="EU820" s="36">
        <v>0</v>
      </c>
      <c r="EV820" s="36">
        <v>0</v>
      </c>
      <c r="EW820" s="36">
        <v>0</v>
      </c>
      <c r="EX820" s="36">
        <v>0</v>
      </c>
      <c r="EY820" s="36">
        <v>0</v>
      </c>
      <c r="EZ820" s="36">
        <v>0</v>
      </c>
      <c r="FA820" s="36">
        <v>0</v>
      </c>
      <c r="FB820" s="36">
        <v>0</v>
      </c>
      <c r="FC820" s="36">
        <v>0</v>
      </c>
      <c r="FD820" s="36">
        <v>0</v>
      </c>
      <c r="FE820" s="36">
        <v>0</v>
      </c>
      <c r="FF820" s="36">
        <v>0</v>
      </c>
      <c r="FG820" s="36">
        <v>0</v>
      </c>
      <c r="FH820" s="36">
        <v>0</v>
      </c>
      <c r="FI820" s="36">
        <v>0</v>
      </c>
      <c r="FJ820" s="36">
        <v>0</v>
      </c>
      <c r="FK820" s="36">
        <v>0</v>
      </c>
      <c r="FL820" s="36">
        <v>0</v>
      </c>
      <c r="FM820" s="36">
        <v>0</v>
      </c>
      <c r="FN820" s="36">
        <v>0</v>
      </c>
      <c r="FO820" s="36">
        <v>0</v>
      </c>
      <c r="FP820" s="36">
        <v>0</v>
      </c>
      <c r="FQ820" s="36">
        <v>1922573</v>
      </c>
      <c r="FR820" s="36">
        <v>0</v>
      </c>
      <c r="FS820" s="37"/>
      <c r="FT820" s="39">
        <f t="shared" si="393"/>
        <v>98162</v>
      </c>
      <c r="FU820" s="39">
        <f t="shared" si="394"/>
        <v>1036</v>
      </c>
      <c r="FV820" s="39">
        <f t="shared" si="395"/>
        <v>0</v>
      </c>
      <c r="FW820" s="39">
        <f t="shared" si="396"/>
        <v>7513357</v>
      </c>
      <c r="FX820" s="39">
        <f t="shared" si="397"/>
        <v>0</v>
      </c>
      <c r="FY820" s="39">
        <f t="shared" si="398"/>
        <v>90361</v>
      </c>
      <c r="FZ820" s="39">
        <f t="shared" si="399"/>
        <v>0</v>
      </c>
      <c r="GA820" s="39">
        <f t="shared" si="400"/>
        <v>210062</v>
      </c>
      <c r="GB820" s="39">
        <f t="shared" si="401"/>
        <v>1916624</v>
      </c>
      <c r="GC820" s="39">
        <f t="shared" si="402"/>
        <v>289201</v>
      </c>
      <c r="GD820" s="39">
        <f t="shared" si="403"/>
        <v>0</v>
      </c>
      <c r="GE820" s="39">
        <f t="shared" si="404"/>
        <v>0</v>
      </c>
      <c r="GF820" s="39">
        <f t="shared" si="391"/>
        <v>0</v>
      </c>
      <c r="GG820" s="39"/>
      <c r="GH820" s="39">
        <f t="shared" si="405"/>
        <v>0</v>
      </c>
      <c r="GI820" s="39">
        <f t="shared" si="406"/>
        <v>0</v>
      </c>
      <c r="GJ820" s="39">
        <f t="shared" si="392"/>
        <v>10118803</v>
      </c>
      <c r="GK820" s="39"/>
      <c r="GL820" s="39">
        <f t="shared" si="407"/>
        <v>0</v>
      </c>
      <c r="GM820" s="39"/>
      <c r="GN820" s="39">
        <f t="shared" si="390"/>
        <v>0</v>
      </c>
      <c r="GO820" s="40">
        <f t="shared" si="408"/>
        <v>1922573</v>
      </c>
      <c r="GP820" s="40">
        <f t="shared" si="409"/>
        <v>12041376</v>
      </c>
      <c r="GQ820" s="40">
        <f t="shared" si="410"/>
        <v>12041376</v>
      </c>
      <c r="GR820" s="39" t="str">
        <f>IFERROR(VLOOKUP(CONCATENATE(C820,R820,S820),'Clientes Afectados'!$L$4:$M$249,2,0),"NO")</f>
        <v>NO</v>
      </c>
      <c r="GS820" s="64">
        <f t="shared" si="389"/>
        <v>29</v>
      </c>
      <c r="GT820" s="39" t="e">
        <f>+IF(GS820&gt;#REF!,"SI","NO")</f>
        <v>#REF!</v>
      </c>
    </row>
    <row r="821" spans="1:202" x14ac:dyDescent="0.25">
      <c r="A821" s="35">
        <v>42401</v>
      </c>
      <c r="B821" s="36">
        <v>1594986</v>
      </c>
      <c r="C821" s="36">
        <v>532998</v>
      </c>
      <c r="D821" s="36">
        <v>532998</v>
      </c>
      <c r="E821" s="37" t="s">
        <v>228</v>
      </c>
      <c r="F821" s="37" t="s">
        <v>229</v>
      </c>
      <c r="G821" s="37" t="s">
        <v>230</v>
      </c>
      <c r="H821" s="85" t="s">
        <v>231</v>
      </c>
      <c r="I821" s="37" t="s">
        <v>244</v>
      </c>
      <c r="J821" s="37" t="s">
        <v>233</v>
      </c>
      <c r="K821" s="37" t="s">
        <v>234</v>
      </c>
      <c r="L821" s="37" t="s">
        <v>235</v>
      </c>
      <c r="M821" s="37" t="s">
        <v>236</v>
      </c>
      <c r="N821" s="37" t="s">
        <v>237</v>
      </c>
      <c r="O821" s="37" t="s">
        <v>306</v>
      </c>
      <c r="P821" s="37" t="s">
        <v>239</v>
      </c>
      <c r="Q821" s="37" t="s">
        <v>240</v>
      </c>
      <c r="R821" s="38">
        <v>42375</v>
      </c>
      <c r="S821" s="38">
        <v>42404</v>
      </c>
      <c r="T821" s="38">
        <v>42405</v>
      </c>
      <c r="U821" s="36">
        <v>170845591</v>
      </c>
      <c r="V821" s="36">
        <v>25119</v>
      </c>
      <c r="W821" s="36">
        <v>0</v>
      </c>
      <c r="X821" s="36">
        <v>8916</v>
      </c>
      <c r="Y821" s="36">
        <v>0</v>
      </c>
      <c r="Z821" s="36">
        <v>0</v>
      </c>
      <c r="AA821" s="36">
        <v>0</v>
      </c>
      <c r="AB821" s="36">
        <v>0</v>
      </c>
      <c r="AC821" s="36">
        <v>0</v>
      </c>
      <c r="AD821" s="36">
        <v>61</v>
      </c>
      <c r="AE821" s="36">
        <v>64</v>
      </c>
      <c r="AF821" s="36">
        <v>61</v>
      </c>
      <c r="AG821" s="36">
        <v>64</v>
      </c>
      <c r="AH821" s="36">
        <v>141467</v>
      </c>
      <c r="AI821" s="36">
        <v>1233</v>
      </c>
      <c r="AJ821" s="36">
        <v>0</v>
      </c>
      <c r="AK821" s="36">
        <v>1814370</v>
      </c>
      <c r="AL821" s="36">
        <v>0</v>
      </c>
      <c r="AM821" s="36">
        <v>0</v>
      </c>
      <c r="AN821" s="36">
        <v>0</v>
      </c>
      <c r="AO821" s="36">
        <v>0</v>
      </c>
      <c r="AP821" s="36">
        <v>0</v>
      </c>
      <c r="AQ821" s="36">
        <v>0</v>
      </c>
      <c r="AR821" s="36">
        <v>0</v>
      </c>
      <c r="AS821" s="36">
        <v>0</v>
      </c>
      <c r="AT821" s="36">
        <v>21821</v>
      </c>
      <c r="AU821" s="36">
        <v>0</v>
      </c>
      <c r="AV821" s="36">
        <v>0</v>
      </c>
      <c r="AW821" s="36">
        <v>0</v>
      </c>
      <c r="AX821" s="36">
        <v>0</v>
      </c>
      <c r="AY821" s="36">
        <v>39896</v>
      </c>
      <c r="AZ821" s="36">
        <v>369077</v>
      </c>
      <c r="BA821" s="36">
        <v>0</v>
      </c>
      <c r="BB821" s="36">
        <v>0</v>
      </c>
      <c r="BC821" s="36">
        <v>0</v>
      </c>
      <c r="BD821" s="36">
        <v>0</v>
      </c>
      <c r="BE821" s="36">
        <v>0</v>
      </c>
      <c r="BF821" s="36">
        <v>0</v>
      </c>
      <c r="BG821" s="36">
        <v>0</v>
      </c>
      <c r="BH821" s="36">
        <v>0</v>
      </c>
      <c r="BI821" s="36">
        <v>0</v>
      </c>
      <c r="BJ821" s="36">
        <v>0</v>
      </c>
      <c r="BK821" s="36">
        <v>0</v>
      </c>
      <c r="BL821" s="36">
        <v>0</v>
      </c>
      <c r="BM821" s="36">
        <v>0</v>
      </c>
      <c r="BN821" s="36">
        <v>0</v>
      </c>
      <c r="BO821" s="36">
        <v>0</v>
      </c>
      <c r="BP821" s="36">
        <v>0</v>
      </c>
      <c r="BQ821" s="36">
        <v>0</v>
      </c>
      <c r="BR821" s="36">
        <v>0</v>
      </c>
      <c r="BS821" s="36">
        <v>0</v>
      </c>
      <c r="BT821" s="36">
        <v>0</v>
      </c>
      <c r="BU821" s="36">
        <v>0</v>
      </c>
      <c r="BV821" s="36">
        <v>0</v>
      </c>
      <c r="BW821" s="36">
        <v>0</v>
      </c>
      <c r="BX821" s="36">
        <v>0</v>
      </c>
      <c r="BY821" s="36">
        <v>0</v>
      </c>
      <c r="BZ821" s="36">
        <v>0</v>
      </c>
      <c r="CA821" s="36">
        <v>0</v>
      </c>
      <c r="CB821" s="36">
        <v>0</v>
      </c>
      <c r="CC821" s="36">
        <v>0</v>
      </c>
      <c r="CD821" s="36">
        <v>2006609</v>
      </c>
      <c r="CE821" s="36">
        <v>2387865</v>
      </c>
      <c r="CF821" s="36">
        <v>0</v>
      </c>
      <c r="CG821" s="36">
        <v>381256</v>
      </c>
      <c r="CH821" s="36">
        <v>0</v>
      </c>
      <c r="CI821" s="36">
        <v>0</v>
      </c>
      <c r="CJ821" s="36">
        <v>0</v>
      </c>
      <c r="CK821" s="36">
        <v>0</v>
      </c>
      <c r="CL821" s="36">
        <v>381256</v>
      </c>
      <c r="CM821" s="36">
        <v>-2387865</v>
      </c>
      <c r="CN821" s="36">
        <v>0</v>
      </c>
      <c r="CO821" s="36">
        <v>0</v>
      </c>
      <c r="CP821" s="36">
        <v>0</v>
      </c>
      <c r="CQ821" s="36">
        <v>0</v>
      </c>
      <c r="CR821" s="36">
        <v>0</v>
      </c>
      <c r="CS821" s="36">
        <v>0</v>
      </c>
      <c r="CT821" s="36">
        <v>0</v>
      </c>
      <c r="CU821" s="36">
        <v>0</v>
      </c>
      <c r="CV821" s="36">
        <v>0</v>
      </c>
      <c r="CW821" s="36">
        <v>0</v>
      </c>
      <c r="CX821" s="36">
        <v>0</v>
      </c>
      <c r="CY821" s="36">
        <v>0</v>
      </c>
      <c r="CZ821" s="36">
        <v>0</v>
      </c>
      <c r="DA821" s="36">
        <v>0</v>
      </c>
      <c r="DB821" s="36">
        <v>0</v>
      </c>
      <c r="DC821" s="36">
        <v>0</v>
      </c>
      <c r="DD821" s="36">
        <v>0</v>
      </c>
      <c r="DE821" s="36">
        <v>-2387865</v>
      </c>
      <c r="DF821" s="36">
        <v>0</v>
      </c>
      <c r="DG821" s="36">
        <v>0</v>
      </c>
      <c r="DH821" s="36">
        <v>0</v>
      </c>
      <c r="DI821" s="36">
        <v>0</v>
      </c>
      <c r="DJ821" s="36">
        <v>0</v>
      </c>
      <c r="DK821" s="36">
        <v>0</v>
      </c>
      <c r="DL821" s="36">
        <v>0</v>
      </c>
      <c r="DM821" s="36">
        <v>0</v>
      </c>
      <c r="DN821" s="36">
        <v>0</v>
      </c>
      <c r="DO821" s="36">
        <v>0</v>
      </c>
      <c r="DP821" s="36">
        <v>0</v>
      </c>
      <c r="DQ821" s="36">
        <v>0</v>
      </c>
      <c r="DR821" s="36">
        <v>0</v>
      </c>
      <c r="DS821" s="36">
        <v>0</v>
      </c>
      <c r="DT821" s="36">
        <v>0</v>
      </c>
      <c r="DU821" s="36">
        <v>0</v>
      </c>
      <c r="DV821" s="36">
        <v>0</v>
      </c>
      <c r="DW821" s="36">
        <v>0</v>
      </c>
      <c r="DX821" s="36">
        <v>0</v>
      </c>
      <c r="DY821" s="36">
        <v>0</v>
      </c>
      <c r="DZ821" s="36">
        <v>0</v>
      </c>
      <c r="EA821" s="36">
        <v>0</v>
      </c>
      <c r="EB821" s="36">
        <v>0</v>
      </c>
      <c r="EC821" s="36">
        <v>0</v>
      </c>
      <c r="ED821" s="36">
        <v>0</v>
      </c>
      <c r="EE821" s="36">
        <v>0</v>
      </c>
      <c r="EF821" s="36">
        <v>0</v>
      </c>
      <c r="EG821" s="36">
        <v>0</v>
      </c>
      <c r="EH821" s="36">
        <v>0</v>
      </c>
      <c r="EI821" s="36">
        <v>0</v>
      </c>
      <c r="EJ821" s="36">
        <v>0</v>
      </c>
      <c r="EK821" s="36">
        <v>0</v>
      </c>
      <c r="EL821" s="36">
        <v>0</v>
      </c>
      <c r="EM821" s="36">
        <v>0</v>
      </c>
      <c r="EN821" s="36">
        <v>0</v>
      </c>
      <c r="EO821" s="36">
        <v>0</v>
      </c>
      <c r="EP821" s="36">
        <v>0</v>
      </c>
      <c r="EQ821" s="36">
        <v>0</v>
      </c>
      <c r="ER821" s="36">
        <v>0</v>
      </c>
      <c r="ES821" s="36">
        <v>0</v>
      </c>
      <c r="ET821" s="36">
        <v>0</v>
      </c>
      <c r="EU821" s="36">
        <v>0</v>
      </c>
      <c r="EV821" s="36">
        <v>0</v>
      </c>
      <c r="EW821" s="36">
        <v>0</v>
      </c>
      <c r="EX821" s="36">
        <v>0</v>
      </c>
      <c r="EY821" s="36">
        <v>0</v>
      </c>
      <c r="EZ821" s="36">
        <v>0</v>
      </c>
      <c r="FA821" s="36">
        <v>0</v>
      </c>
      <c r="FB821" s="36">
        <v>0</v>
      </c>
      <c r="FC821" s="36">
        <v>0</v>
      </c>
      <c r="FD821" s="36">
        <v>0</v>
      </c>
      <c r="FE821" s="36">
        <v>0</v>
      </c>
      <c r="FF821" s="36">
        <v>0</v>
      </c>
      <c r="FG821" s="36">
        <v>0</v>
      </c>
      <c r="FH821" s="36">
        <v>0</v>
      </c>
      <c r="FI821" s="36">
        <v>0</v>
      </c>
      <c r="FJ821" s="36">
        <v>0</v>
      </c>
      <c r="FK821" s="36">
        <v>0</v>
      </c>
      <c r="FL821" s="36">
        <v>0</v>
      </c>
      <c r="FM821" s="36">
        <v>0</v>
      </c>
      <c r="FN821" s="36">
        <v>0</v>
      </c>
      <c r="FO821" s="36">
        <v>0</v>
      </c>
      <c r="FP821" s="36">
        <v>0</v>
      </c>
      <c r="FQ821" s="36">
        <v>381256</v>
      </c>
      <c r="FR821" s="36">
        <v>0</v>
      </c>
      <c r="FS821" s="37"/>
      <c r="FT821" s="39">
        <f t="shared" si="393"/>
        <v>118880</v>
      </c>
      <c r="FU821" s="39">
        <f t="shared" si="394"/>
        <v>1036</v>
      </c>
      <c r="FV821" s="39">
        <f t="shared" si="395"/>
        <v>0</v>
      </c>
      <c r="FW821" s="39">
        <f t="shared" si="396"/>
        <v>1524681</v>
      </c>
      <c r="FX821" s="39">
        <f t="shared" si="397"/>
        <v>0</v>
      </c>
      <c r="FY821" s="39">
        <f t="shared" si="398"/>
        <v>18337</v>
      </c>
      <c r="FZ821" s="39">
        <f t="shared" si="399"/>
        <v>0</v>
      </c>
      <c r="GA821" s="39">
        <f t="shared" si="400"/>
        <v>33526</v>
      </c>
      <c r="GB821" s="39">
        <f t="shared" si="401"/>
        <v>310149</v>
      </c>
      <c r="GC821" s="39">
        <f t="shared" si="402"/>
        <v>0</v>
      </c>
      <c r="GD821" s="39">
        <f t="shared" si="403"/>
        <v>0</v>
      </c>
      <c r="GE821" s="39">
        <f t="shared" si="404"/>
        <v>0</v>
      </c>
      <c r="GF821" s="39">
        <f t="shared" si="391"/>
        <v>0</v>
      </c>
      <c r="GG821" s="39"/>
      <c r="GH821" s="39">
        <f t="shared" si="405"/>
        <v>0</v>
      </c>
      <c r="GI821" s="39">
        <f t="shared" si="406"/>
        <v>0</v>
      </c>
      <c r="GJ821" s="39">
        <f t="shared" si="392"/>
        <v>2006609</v>
      </c>
      <c r="GK821" s="39"/>
      <c r="GL821" s="39">
        <f t="shared" si="407"/>
        <v>0</v>
      </c>
      <c r="GM821" s="39"/>
      <c r="GN821" s="39">
        <f t="shared" si="390"/>
        <v>0</v>
      </c>
      <c r="GO821" s="40">
        <f t="shared" si="408"/>
        <v>381256</v>
      </c>
      <c r="GP821" s="40">
        <f t="shared" si="409"/>
        <v>2387865</v>
      </c>
      <c r="GQ821" s="40">
        <f t="shared" si="410"/>
        <v>2387865</v>
      </c>
      <c r="GR821" s="39" t="str">
        <f>IFERROR(VLOOKUP(CONCATENATE(C821,R821,S821),'Clientes Afectados'!$L$4:$M$249,2,0),"NO")</f>
        <v>NO</v>
      </c>
      <c r="GS821" s="64">
        <f t="shared" si="389"/>
        <v>29</v>
      </c>
      <c r="GT821" s="39" t="e">
        <f>+IF(GS821&gt;#REF!,"SI","NO")</f>
        <v>#REF!</v>
      </c>
    </row>
    <row r="822" spans="1:202" x14ac:dyDescent="0.25">
      <c r="A822" s="35">
        <v>42401</v>
      </c>
      <c r="B822" s="36">
        <v>1594986</v>
      </c>
      <c r="C822" s="36">
        <v>532999</v>
      </c>
      <c r="D822" s="36">
        <v>532999</v>
      </c>
      <c r="E822" s="37" t="s">
        <v>242</v>
      </c>
      <c r="F822" s="37" t="s">
        <v>229</v>
      </c>
      <c r="G822" s="37" t="s">
        <v>243</v>
      </c>
      <c r="H822" s="85" t="s">
        <v>231</v>
      </c>
      <c r="I822" s="37" t="s">
        <v>244</v>
      </c>
      <c r="J822" s="37" t="s">
        <v>233</v>
      </c>
      <c r="K822" s="37" t="s">
        <v>234</v>
      </c>
      <c r="L822" s="37" t="s">
        <v>235</v>
      </c>
      <c r="M822" s="37" t="s">
        <v>245</v>
      </c>
      <c r="N822" s="37" t="s">
        <v>246</v>
      </c>
      <c r="O822" s="37" t="s">
        <v>246</v>
      </c>
      <c r="P822" s="37" t="s">
        <v>239</v>
      </c>
      <c r="Q822" s="37" t="s">
        <v>240</v>
      </c>
      <c r="R822" s="38">
        <v>42375</v>
      </c>
      <c r="S822" s="38">
        <v>42404</v>
      </c>
      <c r="T822" s="38">
        <v>42405</v>
      </c>
      <c r="U822" s="36">
        <v>170845591</v>
      </c>
      <c r="V822" s="36">
        <v>14833</v>
      </c>
      <c r="W822" s="36">
        <v>0</v>
      </c>
      <c r="X822" s="36">
        <v>9403</v>
      </c>
      <c r="Y822" s="36">
        <v>0</v>
      </c>
      <c r="Z822" s="36">
        <v>0</v>
      </c>
      <c r="AA822" s="36">
        <v>0</v>
      </c>
      <c r="AB822" s="36">
        <v>0</v>
      </c>
      <c r="AC822" s="36">
        <v>0</v>
      </c>
      <c r="AD822" s="36">
        <v>24</v>
      </c>
      <c r="AE822" s="36">
        <v>24</v>
      </c>
      <c r="AF822" s="36">
        <v>24</v>
      </c>
      <c r="AG822" s="36">
        <v>24</v>
      </c>
      <c r="AH822" s="36">
        <v>79906</v>
      </c>
      <c r="AI822" s="36">
        <v>1233</v>
      </c>
      <c r="AJ822" s="36">
        <v>0</v>
      </c>
      <c r="AK822" s="36">
        <v>1071402</v>
      </c>
      <c r="AL822" s="36">
        <v>0</v>
      </c>
      <c r="AM822" s="36">
        <v>0</v>
      </c>
      <c r="AN822" s="36">
        <v>0</v>
      </c>
      <c r="AO822" s="36">
        <v>0</v>
      </c>
      <c r="AP822" s="36">
        <v>0</v>
      </c>
      <c r="AQ822" s="36">
        <v>0</v>
      </c>
      <c r="AR822" s="36">
        <v>0</v>
      </c>
      <c r="AS822" s="36">
        <v>0</v>
      </c>
      <c r="AT822" s="36">
        <v>12885</v>
      </c>
      <c r="AU822" s="36">
        <v>0</v>
      </c>
      <c r="AV822" s="36">
        <v>0</v>
      </c>
      <c r="AW822" s="36">
        <v>0</v>
      </c>
      <c r="AX822" s="36">
        <v>0</v>
      </c>
      <c r="AY822" s="36">
        <v>14961</v>
      </c>
      <c r="AZ822" s="36">
        <v>138404</v>
      </c>
      <c r="BA822" s="36">
        <v>110229</v>
      </c>
      <c r="BB822" s="36">
        <v>0</v>
      </c>
      <c r="BC822" s="36">
        <v>0</v>
      </c>
      <c r="BD822" s="36">
        <v>0</v>
      </c>
      <c r="BE822" s="36">
        <v>0</v>
      </c>
      <c r="BF822" s="36">
        <v>0</v>
      </c>
      <c r="BG822" s="36">
        <v>0</v>
      </c>
      <c r="BH822" s="36">
        <v>0</v>
      </c>
      <c r="BI822" s="36">
        <v>0</v>
      </c>
      <c r="BJ822" s="36">
        <v>0</v>
      </c>
      <c r="BK822" s="36">
        <v>0</v>
      </c>
      <c r="BL822" s="36">
        <v>0</v>
      </c>
      <c r="BM822" s="36">
        <v>0</v>
      </c>
      <c r="BN822" s="36">
        <v>0</v>
      </c>
      <c r="BO822" s="36">
        <v>0</v>
      </c>
      <c r="BP822" s="36">
        <v>0</v>
      </c>
      <c r="BQ822" s="36">
        <v>0</v>
      </c>
      <c r="BR822" s="36">
        <v>0</v>
      </c>
      <c r="BS822" s="36">
        <v>0</v>
      </c>
      <c r="BT822" s="36">
        <v>0</v>
      </c>
      <c r="BU822" s="36">
        <v>0</v>
      </c>
      <c r="BV822" s="36">
        <v>0</v>
      </c>
      <c r="BW822" s="36">
        <v>0</v>
      </c>
      <c r="BX822" s="36">
        <v>0</v>
      </c>
      <c r="BY822" s="36">
        <v>0</v>
      </c>
      <c r="BZ822" s="36">
        <v>119966</v>
      </c>
      <c r="CA822" s="36">
        <v>5021</v>
      </c>
      <c r="CB822" s="36">
        <v>0</v>
      </c>
      <c r="CC822" s="36">
        <v>0</v>
      </c>
      <c r="CD822" s="36">
        <v>1305888</v>
      </c>
      <c r="CE822" s="36">
        <v>1554006</v>
      </c>
      <c r="CF822" s="36">
        <v>0</v>
      </c>
      <c r="CG822" s="36">
        <v>248119</v>
      </c>
      <c r="CH822" s="36">
        <v>0</v>
      </c>
      <c r="CI822" s="36">
        <v>0</v>
      </c>
      <c r="CJ822" s="36">
        <v>0</v>
      </c>
      <c r="CK822" s="36">
        <v>0</v>
      </c>
      <c r="CL822" s="36">
        <v>248119</v>
      </c>
      <c r="CM822" s="36">
        <v>-1554006</v>
      </c>
      <c r="CN822" s="36">
        <v>0</v>
      </c>
      <c r="CO822" s="36">
        <v>0</v>
      </c>
      <c r="CP822" s="36">
        <v>0</v>
      </c>
      <c r="CQ822" s="36">
        <v>0</v>
      </c>
      <c r="CR822" s="36">
        <v>0</v>
      </c>
      <c r="CS822" s="36">
        <v>0</v>
      </c>
      <c r="CT822" s="36">
        <v>0</v>
      </c>
      <c r="CU822" s="36">
        <v>0</v>
      </c>
      <c r="CV822" s="36">
        <v>0</v>
      </c>
      <c r="CW822" s="36">
        <v>0</v>
      </c>
      <c r="CX822" s="36">
        <v>0</v>
      </c>
      <c r="CY822" s="36">
        <v>0</v>
      </c>
      <c r="CZ822" s="36">
        <v>0</v>
      </c>
      <c r="DA822" s="36">
        <v>0</v>
      </c>
      <c r="DB822" s="36">
        <v>0</v>
      </c>
      <c r="DC822" s="36">
        <v>0</v>
      </c>
      <c r="DD822" s="36">
        <v>0</v>
      </c>
      <c r="DE822" s="36">
        <v>-1554006</v>
      </c>
      <c r="DF822" s="36">
        <v>0</v>
      </c>
      <c r="DG822" s="36">
        <v>0</v>
      </c>
      <c r="DH822" s="36">
        <v>0</v>
      </c>
      <c r="DI822" s="36">
        <v>0</v>
      </c>
      <c r="DJ822" s="36">
        <v>0</v>
      </c>
      <c r="DK822" s="36">
        <v>0</v>
      </c>
      <c r="DL822" s="36">
        <v>0</v>
      </c>
      <c r="DM822" s="36">
        <v>0</v>
      </c>
      <c r="DN822" s="36">
        <v>0</v>
      </c>
      <c r="DO822" s="36">
        <v>0</v>
      </c>
      <c r="DP822" s="36">
        <v>0</v>
      </c>
      <c r="DQ822" s="36">
        <v>0</v>
      </c>
      <c r="DR822" s="36">
        <v>0</v>
      </c>
      <c r="DS822" s="36">
        <v>0</v>
      </c>
      <c r="DT822" s="36">
        <v>0</v>
      </c>
      <c r="DU822" s="36">
        <v>0</v>
      </c>
      <c r="DV822" s="36">
        <v>0</v>
      </c>
      <c r="DW822" s="36">
        <v>0</v>
      </c>
      <c r="DX822" s="36">
        <v>0</v>
      </c>
      <c r="DY822" s="36">
        <v>0</v>
      </c>
      <c r="DZ822" s="36">
        <v>0</v>
      </c>
      <c r="EA822" s="36">
        <v>0</v>
      </c>
      <c r="EB822" s="36">
        <v>0</v>
      </c>
      <c r="EC822" s="36">
        <v>0</v>
      </c>
      <c r="ED822" s="36">
        <v>0</v>
      </c>
      <c r="EE822" s="36">
        <v>0</v>
      </c>
      <c r="EF822" s="36">
        <v>0</v>
      </c>
      <c r="EG822" s="36">
        <v>0</v>
      </c>
      <c r="EH822" s="36">
        <v>0</v>
      </c>
      <c r="EI822" s="36">
        <v>0</v>
      </c>
      <c r="EJ822" s="36">
        <v>0</v>
      </c>
      <c r="EK822" s="36">
        <v>0</v>
      </c>
      <c r="EL822" s="36">
        <v>0</v>
      </c>
      <c r="EM822" s="36">
        <v>0</v>
      </c>
      <c r="EN822" s="36">
        <v>0</v>
      </c>
      <c r="EO822" s="36">
        <v>0</v>
      </c>
      <c r="EP822" s="36">
        <v>0</v>
      </c>
      <c r="EQ822" s="36">
        <v>0</v>
      </c>
      <c r="ER822" s="36">
        <v>0</v>
      </c>
      <c r="ES822" s="36">
        <v>0</v>
      </c>
      <c r="ET822" s="36">
        <v>0</v>
      </c>
      <c r="EU822" s="36">
        <v>0</v>
      </c>
      <c r="EV822" s="36">
        <v>0</v>
      </c>
      <c r="EW822" s="36">
        <v>0</v>
      </c>
      <c r="EX822" s="36">
        <v>0</v>
      </c>
      <c r="EY822" s="36">
        <v>0</v>
      </c>
      <c r="EZ822" s="36">
        <v>0</v>
      </c>
      <c r="FA822" s="36">
        <v>0</v>
      </c>
      <c r="FB822" s="36">
        <v>0</v>
      </c>
      <c r="FC822" s="36">
        <v>0</v>
      </c>
      <c r="FD822" s="36">
        <v>0</v>
      </c>
      <c r="FE822" s="36">
        <v>0</v>
      </c>
      <c r="FF822" s="36">
        <v>0</v>
      </c>
      <c r="FG822" s="36">
        <v>0</v>
      </c>
      <c r="FH822" s="36">
        <v>0</v>
      </c>
      <c r="FI822" s="36">
        <v>0</v>
      </c>
      <c r="FJ822" s="36">
        <v>0</v>
      </c>
      <c r="FK822" s="36">
        <v>0</v>
      </c>
      <c r="FL822" s="36">
        <v>0</v>
      </c>
      <c r="FM822" s="36">
        <v>0</v>
      </c>
      <c r="FN822" s="36">
        <v>0</v>
      </c>
      <c r="FO822" s="36">
        <v>0</v>
      </c>
      <c r="FP822" s="36">
        <v>0</v>
      </c>
      <c r="FQ822" s="36">
        <v>248119</v>
      </c>
      <c r="FR822" s="36">
        <v>1</v>
      </c>
      <c r="FS822" s="37"/>
      <c r="FT822" s="39">
        <f t="shared" si="393"/>
        <v>67148</v>
      </c>
      <c r="FU822" s="39">
        <f t="shared" si="394"/>
        <v>1036</v>
      </c>
      <c r="FV822" s="39">
        <f t="shared" si="395"/>
        <v>0</v>
      </c>
      <c r="FW822" s="39">
        <f t="shared" si="396"/>
        <v>900338</v>
      </c>
      <c r="FX822" s="39">
        <f t="shared" si="397"/>
        <v>0</v>
      </c>
      <c r="FY822" s="39">
        <f t="shared" si="398"/>
        <v>10828</v>
      </c>
      <c r="FZ822" s="39">
        <f t="shared" si="399"/>
        <v>0</v>
      </c>
      <c r="GA822" s="39">
        <f t="shared" si="400"/>
        <v>12572</v>
      </c>
      <c r="GB822" s="39">
        <f t="shared" si="401"/>
        <v>116306</v>
      </c>
      <c r="GC822" s="39">
        <f t="shared" si="402"/>
        <v>92629</v>
      </c>
      <c r="GD822" s="39">
        <f t="shared" si="403"/>
        <v>0</v>
      </c>
      <c r="GE822" s="39">
        <f t="shared" si="404"/>
        <v>0</v>
      </c>
      <c r="GF822" s="39">
        <f t="shared" si="391"/>
        <v>0</v>
      </c>
      <c r="GG822" s="39"/>
      <c r="GH822" s="39">
        <f t="shared" si="405"/>
        <v>0</v>
      </c>
      <c r="GI822" s="39">
        <f t="shared" si="406"/>
        <v>0</v>
      </c>
      <c r="GJ822" s="39">
        <f t="shared" si="392"/>
        <v>1200857</v>
      </c>
      <c r="GK822" s="39"/>
      <c r="GL822" s="39">
        <f t="shared" si="407"/>
        <v>0</v>
      </c>
      <c r="GM822" s="39"/>
      <c r="GN822" s="39">
        <f t="shared" si="390"/>
        <v>0</v>
      </c>
      <c r="GO822" s="40">
        <f t="shared" si="408"/>
        <v>228163</v>
      </c>
      <c r="GP822" s="40">
        <f t="shared" si="409"/>
        <v>1429020</v>
      </c>
      <c r="GQ822" s="40">
        <f t="shared" si="410"/>
        <v>1429020</v>
      </c>
      <c r="GR822" s="39" t="str">
        <f>IFERROR(VLOOKUP(CONCATENATE(C822,R822,S822),'Clientes Afectados'!$L$4:$M$249,2,0),"NO")</f>
        <v>NO</v>
      </c>
      <c r="GS822" s="64">
        <f t="shared" si="389"/>
        <v>29</v>
      </c>
      <c r="GT822" s="39" t="e">
        <f>+IF(GS822&gt;#REF!,"SI","NO")</f>
        <v>#REF!</v>
      </c>
    </row>
    <row r="823" spans="1:202" x14ac:dyDescent="0.25">
      <c r="A823" s="35">
        <v>42401</v>
      </c>
      <c r="B823" s="36">
        <v>1594986</v>
      </c>
      <c r="C823" s="36">
        <v>533094</v>
      </c>
      <c r="D823" s="36">
        <v>533094</v>
      </c>
      <c r="E823" s="37" t="s">
        <v>345</v>
      </c>
      <c r="F823" s="37" t="s">
        <v>229</v>
      </c>
      <c r="G823" s="37" t="s">
        <v>318</v>
      </c>
      <c r="H823" s="85" t="s">
        <v>231</v>
      </c>
      <c r="I823" s="37" t="s">
        <v>244</v>
      </c>
      <c r="J823" s="37" t="s">
        <v>233</v>
      </c>
      <c r="K823" s="37" t="s">
        <v>234</v>
      </c>
      <c r="L823" s="37" t="s">
        <v>235</v>
      </c>
      <c r="M823" s="37" t="s">
        <v>369</v>
      </c>
      <c r="N823" s="37" t="s">
        <v>245</v>
      </c>
      <c r="O823" s="37" t="s">
        <v>245</v>
      </c>
      <c r="P823" s="37" t="s">
        <v>239</v>
      </c>
      <c r="Q823" s="37" t="s">
        <v>240</v>
      </c>
      <c r="R823" s="38">
        <v>42375</v>
      </c>
      <c r="S823" s="38">
        <v>42404</v>
      </c>
      <c r="T823" s="38">
        <v>42405</v>
      </c>
      <c r="U823" s="36">
        <v>170845591</v>
      </c>
      <c r="V823" s="36">
        <v>310711</v>
      </c>
      <c r="W823" s="36">
        <v>0</v>
      </c>
      <c r="X823" s="36">
        <v>110573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663</v>
      </c>
      <c r="AE823" s="36">
        <v>686</v>
      </c>
      <c r="AF823" s="36">
        <v>651</v>
      </c>
      <c r="AG823" s="36">
        <v>665</v>
      </c>
      <c r="AH823" s="36">
        <v>79906</v>
      </c>
      <c r="AI823" s="36">
        <v>1233</v>
      </c>
      <c r="AJ823" s="36">
        <v>0</v>
      </c>
      <c r="AK823" s="36">
        <v>22442959</v>
      </c>
      <c r="AL823" s="36">
        <v>0</v>
      </c>
      <c r="AM823" s="36">
        <v>0</v>
      </c>
      <c r="AN823" s="36">
        <v>0</v>
      </c>
      <c r="AO823" s="36">
        <v>0</v>
      </c>
      <c r="AP823" s="36">
        <v>0</v>
      </c>
      <c r="AQ823" s="36">
        <v>0</v>
      </c>
      <c r="AR823" s="36">
        <v>0</v>
      </c>
      <c r="AS823" s="36">
        <v>0</v>
      </c>
      <c r="AT823" s="36">
        <v>269915</v>
      </c>
      <c r="AU823" s="36">
        <v>0</v>
      </c>
      <c r="AV823" s="36">
        <v>0</v>
      </c>
      <c r="AW823" s="36">
        <v>0</v>
      </c>
      <c r="AX823" s="36">
        <v>0</v>
      </c>
      <c r="AY823" s="36">
        <v>427947</v>
      </c>
      <c r="AZ823" s="36">
        <v>3834944</v>
      </c>
      <c r="BA823" s="36">
        <v>0</v>
      </c>
      <c r="BB823" s="36">
        <v>0</v>
      </c>
      <c r="BC823" s="36">
        <v>0</v>
      </c>
      <c r="BD823" s="36">
        <v>0</v>
      </c>
      <c r="BE823" s="36">
        <v>0</v>
      </c>
      <c r="BF823" s="36">
        <v>0</v>
      </c>
      <c r="BG823" s="36">
        <v>0</v>
      </c>
      <c r="BH823" s="36">
        <v>0</v>
      </c>
      <c r="BI823" s="36">
        <v>0</v>
      </c>
      <c r="BJ823" s="36">
        <v>0</v>
      </c>
      <c r="BK823" s="36">
        <v>0</v>
      </c>
      <c r="BL823" s="36">
        <v>0</v>
      </c>
      <c r="BM823" s="36">
        <v>0</v>
      </c>
      <c r="BN823" s="36">
        <v>0</v>
      </c>
      <c r="BO823" s="36">
        <v>0</v>
      </c>
      <c r="BP823" s="36">
        <v>0</v>
      </c>
      <c r="BQ823" s="36">
        <v>0</v>
      </c>
      <c r="BR823" s="36">
        <v>0</v>
      </c>
      <c r="BS823" s="36">
        <v>0</v>
      </c>
      <c r="BT823" s="36">
        <v>0</v>
      </c>
      <c r="BU823" s="36">
        <v>0</v>
      </c>
      <c r="BV823" s="36">
        <v>0</v>
      </c>
      <c r="BW823" s="36">
        <v>0</v>
      </c>
      <c r="BX823" s="36">
        <v>0</v>
      </c>
      <c r="BY823" s="36">
        <v>0</v>
      </c>
      <c r="BZ823" s="36">
        <v>0</v>
      </c>
      <c r="CA823" s="36">
        <v>0</v>
      </c>
      <c r="CB823" s="36">
        <v>0</v>
      </c>
      <c r="CC823" s="36">
        <v>0</v>
      </c>
      <c r="CD823" s="36">
        <v>22736893</v>
      </c>
      <c r="CE823" s="36">
        <v>27056903</v>
      </c>
      <c r="CF823" s="36">
        <v>0</v>
      </c>
      <c r="CG823" s="36">
        <v>4320010</v>
      </c>
      <c r="CH823" s="36">
        <v>0</v>
      </c>
      <c r="CI823" s="36">
        <v>0</v>
      </c>
      <c r="CJ823" s="36">
        <v>0</v>
      </c>
      <c r="CK823" s="36">
        <v>0</v>
      </c>
      <c r="CL823" s="36">
        <v>4320010</v>
      </c>
      <c r="CM823" s="36">
        <v>-27056903</v>
      </c>
      <c r="CN823" s="36">
        <v>0</v>
      </c>
      <c r="CO823" s="36">
        <v>0</v>
      </c>
      <c r="CP823" s="36">
        <v>0</v>
      </c>
      <c r="CQ823" s="36">
        <v>0</v>
      </c>
      <c r="CR823" s="36">
        <v>0</v>
      </c>
      <c r="CS823" s="36">
        <v>0</v>
      </c>
      <c r="CT823" s="36">
        <v>0</v>
      </c>
      <c r="CU823" s="36">
        <v>0</v>
      </c>
      <c r="CV823" s="36">
        <v>0</v>
      </c>
      <c r="CW823" s="36">
        <v>0</v>
      </c>
      <c r="CX823" s="36">
        <v>0</v>
      </c>
      <c r="CY823" s="36">
        <v>0</v>
      </c>
      <c r="CZ823" s="36">
        <v>0</v>
      </c>
      <c r="DA823" s="36">
        <v>0</v>
      </c>
      <c r="DB823" s="36">
        <v>0</v>
      </c>
      <c r="DC823" s="36">
        <v>0</v>
      </c>
      <c r="DD823" s="36">
        <v>0</v>
      </c>
      <c r="DE823" s="36">
        <v>-27056903</v>
      </c>
      <c r="DF823" s="36">
        <v>0</v>
      </c>
      <c r="DG823" s="36">
        <v>0</v>
      </c>
      <c r="DH823" s="36">
        <v>0</v>
      </c>
      <c r="DI823" s="36">
        <v>0</v>
      </c>
      <c r="DJ823" s="36">
        <v>0</v>
      </c>
      <c r="DK823" s="36">
        <v>0</v>
      </c>
      <c r="DL823" s="36">
        <v>0</v>
      </c>
      <c r="DM823" s="36">
        <v>0</v>
      </c>
      <c r="DN823" s="36">
        <v>0</v>
      </c>
      <c r="DO823" s="36">
        <v>0</v>
      </c>
      <c r="DP823" s="36">
        <v>0</v>
      </c>
      <c r="DQ823" s="36">
        <v>0</v>
      </c>
      <c r="DR823" s="36">
        <v>0</v>
      </c>
      <c r="DS823" s="36">
        <v>0</v>
      </c>
      <c r="DT823" s="36">
        <v>0</v>
      </c>
      <c r="DU823" s="36">
        <v>0</v>
      </c>
      <c r="DV823" s="36">
        <v>0</v>
      </c>
      <c r="DW823" s="36">
        <v>0</v>
      </c>
      <c r="DX823" s="36">
        <v>0</v>
      </c>
      <c r="DY823" s="36">
        <v>0</v>
      </c>
      <c r="DZ823" s="36">
        <v>0</v>
      </c>
      <c r="EA823" s="36">
        <v>0</v>
      </c>
      <c r="EB823" s="36">
        <v>0</v>
      </c>
      <c r="EC823" s="36">
        <v>0</v>
      </c>
      <c r="ED823" s="36">
        <v>0</v>
      </c>
      <c r="EE823" s="36">
        <v>0</v>
      </c>
      <c r="EF823" s="36">
        <v>0</v>
      </c>
      <c r="EG823" s="36">
        <v>0</v>
      </c>
      <c r="EH823" s="36">
        <v>0</v>
      </c>
      <c r="EI823" s="36">
        <v>0</v>
      </c>
      <c r="EJ823" s="36">
        <v>0</v>
      </c>
      <c r="EK823" s="36">
        <v>0</v>
      </c>
      <c r="EL823" s="36">
        <v>0</v>
      </c>
      <c r="EM823" s="36">
        <v>0</v>
      </c>
      <c r="EN823" s="36">
        <v>0</v>
      </c>
      <c r="EO823" s="36">
        <v>0</v>
      </c>
      <c r="EP823" s="36">
        <v>0</v>
      </c>
      <c r="EQ823" s="36">
        <v>0</v>
      </c>
      <c r="ER823" s="36">
        <v>0</v>
      </c>
      <c r="ES823" s="36">
        <v>0</v>
      </c>
      <c r="ET823" s="36">
        <v>0</v>
      </c>
      <c r="EU823" s="36">
        <v>0</v>
      </c>
      <c r="EV823" s="36">
        <v>0</v>
      </c>
      <c r="EW823" s="36">
        <v>0</v>
      </c>
      <c r="EX823" s="36">
        <v>0</v>
      </c>
      <c r="EY823" s="36">
        <v>0</v>
      </c>
      <c r="EZ823" s="36">
        <v>0</v>
      </c>
      <c r="FA823" s="36">
        <v>0</v>
      </c>
      <c r="FB823" s="36">
        <v>0</v>
      </c>
      <c r="FC823" s="36">
        <v>0</v>
      </c>
      <c r="FD823" s="36">
        <v>0</v>
      </c>
      <c r="FE823" s="36">
        <v>0</v>
      </c>
      <c r="FF823" s="36">
        <v>0</v>
      </c>
      <c r="FG823" s="36">
        <v>0</v>
      </c>
      <c r="FH823" s="36">
        <v>0</v>
      </c>
      <c r="FI823" s="36">
        <v>0</v>
      </c>
      <c r="FJ823" s="36">
        <v>0</v>
      </c>
      <c r="FK823" s="36">
        <v>0</v>
      </c>
      <c r="FL823" s="36">
        <v>0</v>
      </c>
      <c r="FM823" s="36">
        <v>0</v>
      </c>
      <c r="FN823" s="36">
        <v>0</v>
      </c>
      <c r="FO823" s="36">
        <v>0</v>
      </c>
      <c r="FP823" s="36">
        <v>0</v>
      </c>
      <c r="FQ823" s="36">
        <v>4320010</v>
      </c>
      <c r="FR823" s="36">
        <v>0</v>
      </c>
      <c r="FS823" s="37"/>
      <c r="FT823" s="39">
        <f t="shared" si="393"/>
        <v>67148</v>
      </c>
      <c r="FU823" s="39">
        <f t="shared" si="394"/>
        <v>1036</v>
      </c>
      <c r="FV823" s="39">
        <f t="shared" si="395"/>
        <v>0</v>
      </c>
      <c r="FW823" s="39">
        <f t="shared" si="396"/>
        <v>18859629</v>
      </c>
      <c r="FX823" s="39">
        <f t="shared" si="397"/>
        <v>0</v>
      </c>
      <c r="FY823" s="39">
        <f t="shared" si="398"/>
        <v>226819</v>
      </c>
      <c r="FZ823" s="39">
        <f t="shared" si="399"/>
        <v>0</v>
      </c>
      <c r="GA823" s="39">
        <f t="shared" si="400"/>
        <v>359619</v>
      </c>
      <c r="GB823" s="39">
        <f t="shared" si="401"/>
        <v>3222642</v>
      </c>
      <c r="GC823" s="39">
        <f t="shared" si="402"/>
        <v>0</v>
      </c>
      <c r="GD823" s="39">
        <f t="shared" si="403"/>
        <v>0</v>
      </c>
      <c r="GE823" s="39">
        <f t="shared" si="404"/>
        <v>0</v>
      </c>
      <c r="GF823" s="39">
        <f t="shared" si="391"/>
        <v>0</v>
      </c>
      <c r="GG823" s="39"/>
      <c r="GH823" s="39">
        <f t="shared" si="405"/>
        <v>0</v>
      </c>
      <c r="GI823" s="39">
        <f t="shared" si="406"/>
        <v>0</v>
      </c>
      <c r="GJ823" s="39">
        <f t="shared" si="392"/>
        <v>22736893</v>
      </c>
      <c r="GK823" s="39"/>
      <c r="GL823" s="39">
        <f t="shared" si="407"/>
        <v>0</v>
      </c>
      <c r="GM823" s="39"/>
      <c r="GN823" s="39">
        <f t="shared" si="390"/>
        <v>0</v>
      </c>
      <c r="GO823" s="40">
        <f t="shared" si="408"/>
        <v>4320010</v>
      </c>
      <c r="GP823" s="40">
        <f t="shared" si="409"/>
        <v>27056903</v>
      </c>
      <c r="GQ823" s="40">
        <f t="shared" si="410"/>
        <v>27056903</v>
      </c>
      <c r="GR823" s="39" t="str">
        <f>IFERROR(VLOOKUP(CONCATENATE(C823,R823,S823),'Clientes Afectados'!$L$4:$M$249,2,0),"NO")</f>
        <v>NO</v>
      </c>
      <c r="GS823" s="64">
        <f t="shared" si="389"/>
        <v>29</v>
      </c>
      <c r="GT823" s="39" t="e">
        <f>+IF(GS823&gt;#REF!,"SI","NO")</f>
        <v>#REF!</v>
      </c>
    </row>
    <row r="824" spans="1:202" x14ac:dyDescent="0.25">
      <c r="A824" s="35">
        <v>42401</v>
      </c>
      <c r="B824" s="36">
        <v>1594986</v>
      </c>
      <c r="C824" s="36">
        <v>533096</v>
      </c>
      <c r="D824" s="36">
        <v>533096</v>
      </c>
      <c r="E824" s="37" t="s">
        <v>346</v>
      </c>
      <c r="F824" s="37" t="s">
        <v>229</v>
      </c>
      <c r="G824" s="37" t="s">
        <v>320</v>
      </c>
      <c r="H824" s="85" t="s">
        <v>231</v>
      </c>
      <c r="I824" s="37" t="s">
        <v>244</v>
      </c>
      <c r="J824" s="37" t="s">
        <v>233</v>
      </c>
      <c r="K824" s="37" t="s">
        <v>234</v>
      </c>
      <c r="L824" s="37" t="s">
        <v>235</v>
      </c>
      <c r="M824" s="37" t="s">
        <v>369</v>
      </c>
      <c r="N824" s="37" t="s">
        <v>256</v>
      </c>
      <c r="O824" s="37" t="s">
        <v>245</v>
      </c>
      <c r="P824" s="37" t="s">
        <v>239</v>
      </c>
      <c r="Q824" s="37" t="s">
        <v>240</v>
      </c>
      <c r="R824" s="38">
        <v>42375</v>
      </c>
      <c r="S824" s="38">
        <v>42404</v>
      </c>
      <c r="T824" s="38">
        <v>42405</v>
      </c>
      <c r="U824" s="36">
        <v>170845591</v>
      </c>
      <c r="V824" s="36">
        <v>45837</v>
      </c>
      <c r="W824" s="36">
        <v>0</v>
      </c>
      <c r="X824" s="36">
        <v>13315</v>
      </c>
      <c r="Y824" s="36">
        <v>0</v>
      </c>
      <c r="Z824" s="36">
        <v>0</v>
      </c>
      <c r="AA824" s="36">
        <v>0</v>
      </c>
      <c r="AB824" s="36">
        <v>0</v>
      </c>
      <c r="AC824" s="36">
        <v>0</v>
      </c>
      <c r="AD824" s="36">
        <v>100</v>
      </c>
      <c r="AE824" s="36">
        <v>101</v>
      </c>
      <c r="AF824" s="36">
        <v>100</v>
      </c>
      <c r="AG824" s="36">
        <v>100</v>
      </c>
      <c r="AH824" s="36">
        <v>116813</v>
      </c>
      <c r="AI824" s="36">
        <v>1233</v>
      </c>
      <c r="AJ824" s="36">
        <v>0</v>
      </c>
      <c r="AK824" s="36">
        <v>3310851</v>
      </c>
      <c r="AL824" s="36">
        <v>0</v>
      </c>
      <c r="AM824" s="36">
        <v>0</v>
      </c>
      <c r="AN824" s="36">
        <v>0</v>
      </c>
      <c r="AO824" s="36">
        <v>0</v>
      </c>
      <c r="AP824" s="36">
        <v>0</v>
      </c>
      <c r="AQ824" s="36">
        <v>0</v>
      </c>
      <c r="AR824" s="36">
        <v>0</v>
      </c>
      <c r="AS824" s="36">
        <v>0</v>
      </c>
      <c r="AT824" s="36">
        <v>39819</v>
      </c>
      <c r="AU824" s="36">
        <v>0</v>
      </c>
      <c r="AV824" s="36">
        <v>0</v>
      </c>
      <c r="AW824" s="36">
        <v>0</v>
      </c>
      <c r="AX824" s="36">
        <v>0</v>
      </c>
      <c r="AY824" s="36">
        <v>62961</v>
      </c>
      <c r="AZ824" s="36">
        <v>576684</v>
      </c>
      <c r="BA824" s="36">
        <v>0</v>
      </c>
      <c r="BB824" s="36">
        <v>0</v>
      </c>
      <c r="BC824" s="36">
        <v>0</v>
      </c>
      <c r="BD824" s="36">
        <v>0</v>
      </c>
      <c r="BE824" s="36">
        <v>0</v>
      </c>
      <c r="BF824" s="36">
        <v>0</v>
      </c>
      <c r="BG824" s="36">
        <v>0</v>
      </c>
      <c r="BH824" s="36">
        <v>0</v>
      </c>
      <c r="BI824" s="36">
        <v>0</v>
      </c>
      <c r="BJ824" s="36">
        <v>0</v>
      </c>
      <c r="BK824" s="36">
        <v>0</v>
      </c>
      <c r="BL824" s="36">
        <v>0</v>
      </c>
      <c r="BM824" s="36">
        <v>0</v>
      </c>
      <c r="BN824" s="36">
        <v>0</v>
      </c>
      <c r="BO824" s="36">
        <v>0</v>
      </c>
      <c r="BP824" s="36">
        <v>0</v>
      </c>
      <c r="BQ824" s="36">
        <v>0</v>
      </c>
      <c r="BR824" s="36">
        <v>0</v>
      </c>
      <c r="BS824" s="36">
        <v>0</v>
      </c>
      <c r="BT824" s="36">
        <v>0</v>
      </c>
      <c r="BU824" s="36">
        <v>0</v>
      </c>
      <c r="BV824" s="36">
        <v>0</v>
      </c>
      <c r="BW824" s="36">
        <v>0</v>
      </c>
      <c r="BX824" s="36">
        <v>0</v>
      </c>
      <c r="BY824" s="36">
        <v>0</v>
      </c>
      <c r="BZ824" s="36">
        <v>14113</v>
      </c>
      <c r="CA824" s="36">
        <v>776</v>
      </c>
      <c r="CB824" s="36">
        <v>0</v>
      </c>
      <c r="CC824" s="36">
        <v>0</v>
      </c>
      <c r="CD824" s="36">
        <v>3464914</v>
      </c>
      <c r="CE824" s="36">
        <v>4123248</v>
      </c>
      <c r="CF824" s="36">
        <v>0</v>
      </c>
      <c r="CG824" s="36">
        <v>658334</v>
      </c>
      <c r="CH824" s="36">
        <v>0</v>
      </c>
      <c r="CI824" s="36">
        <v>0</v>
      </c>
      <c r="CJ824" s="36">
        <v>0</v>
      </c>
      <c r="CK824" s="36">
        <v>0</v>
      </c>
      <c r="CL824" s="36">
        <v>658334</v>
      </c>
      <c r="CM824" s="36">
        <v>-4123248</v>
      </c>
      <c r="CN824" s="36">
        <v>0</v>
      </c>
      <c r="CO824" s="36">
        <v>0</v>
      </c>
      <c r="CP824" s="36">
        <v>0</v>
      </c>
      <c r="CQ824" s="36">
        <v>0</v>
      </c>
      <c r="CR824" s="36">
        <v>0</v>
      </c>
      <c r="CS824" s="36">
        <v>0</v>
      </c>
      <c r="CT824" s="36">
        <v>0</v>
      </c>
      <c r="CU824" s="36">
        <v>0</v>
      </c>
      <c r="CV824" s="36">
        <v>0</v>
      </c>
      <c r="CW824" s="36">
        <v>0</v>
      </c>
      <c r="CX824" s="36">
        <v>0</v>
      </c>
      <c r="CY824" s="36">
        <v>0</v>
      </c>
      <c r="CZ824" s="36">
        <v>0</v>
      </c>
      <c r="DA824" s="36">
        <v>0</v>
      </c>
      <c r="DB824" s="36">
        <v>0</v>
      </c>
      <c r="DC824" s="36">
        <v>0</v>
      </c>
      <c r="DD824" s="36">
        <v>0</v>
      </c>
      <c r="DE824" s="36">
        <v>-4123248</v>
      </c>
      <c r="DF824" s="36">
        <v>0</v>
      </c>
      <c r="DG824" s="36">
        <v>0</v>
      </c>
      <c r="DH824" s="36">
        <v>0</v>
      </c>
      <c r="DI824" s="36">
        <v>0</v>
      </c>
      <c r="DJ824" s="36">
        <v>0</v>
      </c>
      <c r="DK824" s="36">
        <v>0</v>
      </c>
      <c r="DL824" s="36">
        <v>0</v>
      </c>
      <c r="DM824" s="36">
        <v>0</v>
      </c>
      <c r="DN824" s="36">
        <v>0</v>
      </c>
      <c r="DO824" s="36">
        <v>0</v>
      </c>
      <c r="DP824" s="36">
        <v>0</v>
      </c>
      <c r="DQ824" s="36">
        <v>0</v>
      </c>
      <c r="DR824" s="36">
        <v>0</v>
      </c>
      <c r="DS824" s="36">
        <v>0</v>
      </c>
      <c r="DT824" s="36">
        <v>0</v>
      </c>
      <c r="DU824" s="36">
        <v>0</v>
      </c>
      <c r="DV824" s="36">
        <v>0</v>
      </c>
      <c r="DW824" s="36">
        <v>0</v>
      </c>
      <c r="DX824" s="36">
        <v>0</v>
      </c>
      <c r="DY824" s="36">
        <v>0</v>
      </c>
      <c r="DZ824" s="36">
        <v>0</v>
      </c>
      <c r="EA824" s="36">
        <v>0</v>
      </c>
      <c r="EB824" s="36">
        <v>0</v>
      </c>
      <c r="EC824" s="36">
        <v>0</v>
      </c>
      <c r="ED824" s="36">
        <v>0</v>
      </c>
      <c r="EE824" s="36">
        <v>0</v>
      </c>
      <c r="EF824" s="36">
        <v>0</v>
      </c>
      <c r="EG824" s="36">
        <v>0</v>
      </c>
      <c r="EH824" s="36">
        <v>0</v>
      </c>
      <c r="EI824" s="36">
        <v>0</v>
      </c>
      <c r="EJ824" s="36">
        <v>0</v>
      </c>
      <c r="EK824" s="36">
        <v>0</v>
      </c>
      <c r="EL824" s="36">
        <v>0</v>
      </c>
      <c r="EM824" s="36">
        <v>0</v>
      </c>
      <c r="EN824" s="36">
        <v>0</v>
      </c>
      <c r="EO824" s="36">
        <v>0</v>
      </c>
      <c r="EP824" s="36">
        <v>0</v>
      </c>
      <c r="EQ824" s="36">
        <v>0</v>
      </c>
      <c r="ER824" s="36">
        <v>0</v>
      </c>
      <c r="ES824" s="36">
        <v>0</v>
      </c>
      <c r="ET824" s="36">
        <v>0</v>
      </c>
      <c r="EU824" s="36">
        <v>0</v>
      </c>
      <c r="EV824" s="36">
        <v>0</v>
      </c>
      <c r="EW824" s="36">
        <v>0</v>
      </c>
      <c r="EX824" s="36">
        <v>0</v>
      </c>
      <c r="EY824" s="36">
        <v>0</v>
      </c>
      <c r="EZ824" s="36">
        <v>0</v>
      </c>
      <c r="FA824" s="36">
        <v>0</v>
      </c>
      <c r="FB824" s="36">
        <v>0</v>
      </c>
      <c r="FC824" s="36">
        <v>0</v>
      </c>
      <c r="FD824" s="36">
        <v>0</v>
      </c>
      <c r="FE824" s="36">
        <v>0</v>
      </c>
      <c r="FF824" s="36">
        <v>0</v>
      </c>
      <c r="FG824" s="36">
        <v>0</v>
      </c>
      <c r="FH824" s="36">
        <v>0</v>
      </c>
      <c r="FI824" s="36">
        <v>0</v>
      </c>
      <c r="FJ824" s="36">
        <v>0</v>
      </c>
      <c r="FK824" s="36">
        <v>0</v>
      </c>
      <c r="FL824" s="36">
        <v>0</v>
      </c>
      <c r="FM824" s="36">
        <v>0</v>
      </c>
      <c r="FN824" s="36">
        <v>0</v>
      </c>
      <c r="FO824" s="36">
        <v>0</v>
      </c>
      <c r="FP824" s="36">
        <v>0</v>
      </c>
      <c r="FQ824" s="36">
        <v>658334</v>
      </c>
      <c r="FR824" s="36">
        <v>0</v>
      </c>
      <c r="FS824" s="37"/>
      <c r="FT824" s="39">
        <f t="shared" si="393"/>
        <v>98162</v>
      </c>
      <c r="FU824" s="39">
        <f t="shared" si="394"/>
        <v>1036</v>
      </c>
      <c r="FV824" s="39">
        <f t="shared" si="395"/>
        <v>0</v>
      </c>
      <c r="FW824" s="39">
        <f t="shared" si="396"/>
        <v>2782228</v>
      </c>
      <c r="FX824" s="39">
        <f t="shared" si="397"/>
        <v>0</v>
      </c>
      <c r="FY824" s="39">
        <f t="shared" si="398"/>
        <v>33461</v>
      </c>
      <c r="FZ824" s="39">
        <f t="shared" si="399"/>
        <v>0</v>
      </c>
      <c r="GA824" s="39">
        <f t="shared" si="400"/>
        <v>52908</v>
      </c>
      <c r="GB824" s="39">
        <f t="shared" si="401"/>
        <v>484608</v>
      </c>
      <c r="GC824" s="39">
        <f t="shared" si="402"/>
        <v>0</v>
      </c>
      <c r="GD824" s="39">
        <f t="shared" si="403"/>
        <v>0</v>
      </c>
      <c r="GE824" s="39">
        <f t="shared" si="404"/>
        <v>0</v>
      </c>
      <c r="GF824" s="39">
        <f t="shared" si="391"/>
        <v>0</v>
      </c>
      <c r="GG824" s="39"/>
      <c r="GH824" s="39">
        <f t="shared" si="405"/>
        <v>0</v>
      </c>
      <c r="GI824" s="39">
        <f t="shared" si="406"/>
        <v>0</v>
      </c>
      <c r="GJ824" s="39">
        <f t="shared" si="392"/>
        <v>3452403</v>
      </c>
      <c r="GK824" s="39"/>
      <c r="GL824" s="39">
        <f t="shared" si="407"/>
        <v>0</v>
      </c>
      <c r="GM824" s="39"/>
      <c r="GN824" s="39">
        <f t="shared" si="390"/>
        <v>0</v>
      </c>
      <c r="GO824" s="40">
        <f t="shared" si="408"/>
        <v>655957</v>
      </c>
      <c r="GP824" s="40">
        <f t="shared" si="409"/>
        <v>4108360</v>
      </c>
      <c r="GQ824" s="40">
        <f t="shared" si="410"/>
        <v>4108360</v>
      </c>
      <c r="GR824" s="39" t="str">
        <f>IFERROR(VLOOKUP(CONCATENATE(C824,R824,S824),'Clientes Afectados'!$L$4:$M$249,2,0),"NO")</f>
        <v>NO</v>
      </c>
      <c r="GS824" s="64">
        <f t="shared" si="389"/>
        <v>29</v>
      </c>
      <c r="GT824" s="39" t="e">
        <f>+IF(GS824&gt;#REF!,"SI","NO")</f>
        <v>#REF!</v>
      </c>
    </row>
    <row r="825" spans="1:202" x14ac:dyDescent="0.25">
      <c r="A825" s="35">
        <v>42401</v>
      </c>
      <c r="B825" s="36">
        <v>1594986</v>
      </c>
      <c r="C825" s="36">
        <v>533097</v>
      </c>
      <c r="D825" s="36">
        <v>533097</v>
      </c>
      <c r="E825" s="37" t="s">
        <v>247</v>
      </c>
      <c r="F825" s="37" t="s">
        <v>229</v>
      </c>
      <c r="G825" s="37" t="s">
        <v>248</v>
      </c>
      <c r="H825" s="85" t="s">
        <v>231</v>
      </c>
      <c r="I825" s="37" t="s">
        <v>244</v>
      </c>
      <c r="J825" s="37" t="s">
        <v>233</v>
      </c>
      <c r="K825" s="37" t="s">
        <v>234</v>
      </c>
      <c r="L825" s="37" t="s">
        <v>235</v>
      </c>
      <c r="M825" s="37" t="s">
        <v>369</v>
      </c>
      <c r="N825" s="37" t="s">
        <v>245</v>
      </c>
      <c r="O825" s="37" t="s">
        <v>245</v>
      </c>
      <c r="P825" s="37" t="s">
        <v>239</v>
      </c>
      <c r="Q825" s="37" t="s">
        <v>240</v>
      </c>
      <c r="R825" s="38">
        <v>42375</v>
      </c>
      <c r="S825" s="38">
        <v>42404</v>
      </c>
      <c r="T825" s="38">
        <v>42405</v>
      </c>
      <c r="U825" s="36">
        <v>170845591</v>
      </c>
      <c r="V825" s="36">
        <v>44094</v>
      </c>
      <c r="W825" s="36">
        <v>0</v>
      </c>
      <c r="X825" s="36">
        <v>28963</v>
      </c>
      <c r="Y825" s="36">
        <v>0</v>
      </c>
      <c r="Z825" s="36">
        <v>0</v>
      </c>
      <c r="AA825" s="36">
        <v>0</v>
      </c>
      <c r="AB825" s="36">
        <v>0</v>
      </c>
      <c r="AC825" s="36">
        <v>0</v>
      </c>
      <c r="AD825" s="36">
        <v>96</v>
      </c>
      <c r="AE825" s="36">
        <v>96</v>
      </c>
      <c r="AF825" s="36">
        <v>94</v>
      </c>
      <c r="AG825" s="36">
        <v>94</v>
      </c>
      <c r="AH825" s="36">
        <v>193058</v>
      </c>
      <c r="AI825" s="36">
        <v>1233</v>
      </c>
      <c r="AJ825" s="36">
        <v>0</v>
      </c>
      <c r="AK825" s="36">
        <v>3184953</v>
      </c>
      <c r="AL825" s="36">
        <v>0</v>
      </c>
      <c r="AM825" s="36">
        <v>0</v>
      </c>
      <c r="AN825" s="36">
        <v>0</v>
      </c>
      <c r="AO825" s="36">
        <v>0</v>
      </c>
      <c r="AP825" s="36">
        <v>0</v>
      </c>
      <c r="AQ825" s="36">
        <v>0</v>
      </c>
      <c r="AR825" s="36">
        <v>0</v>
      </c>
      <c r="AS825" s="36">
        <v>0</v>
      </c>
      <c r="AT825" s="36">
        <v>38305</v>
      </c>
      <c r="AU825" s="36">
        <v>0</v>
      </c>
      <c r="AV825" s="36">
        <v>0</v>
      </c>
      <c r="AW825" s="36">
        <v>0</v>
      </c>
      <c r="AX825" s="36">
        <v>0</v>
      </c>
      <c r="AY825" s="36">
        <v>59844</v>
      </c>
      <c r="AZ825" s="36">
        <v>544965</v>
      </c>
      <c r="BA825" s="36">
        <v>341079</v>
      </c>
      <c r="BB825" s="36">
        <v>0</v>
      </c>
      <c r="BC825" s="36">
        <v>0</v>
      </c>
      <c r="BD825" s="36">
        <v>0</v>
      </c>
      <c r="BE825" s="36">
        <v>0</v>
      </c>
      <c r="BF825" s="36">
        <v>0</v>
      </c>
      <c r="BG825" s="36">
        <v>0</v>
      </c>
      <c r="BH825" s="36">
        <v>0</v>
      </c>
      <c r="BI825" s="36">
        <v>0</v>
      </c>
      <c r="BJ825" s="36">
        <v>0</v>
      </c>
      <c r="BK825" s="36">
        <v>0</v>
      </c>
      <c r="BL825" s="36">
        <v>0</v>
      </c>
      <c r="BM825" s="36">
        <v>0</v>
      </c>
      <c r="BN825" s="36">
        <v>0</v>
      </c>
      <c r="BO825" s="36">
        <v>0</v>
      </c>
      <c r="BP825" s="36">
        <v>0</v>
      </c>
      <c r="BQ825" s="36">
        <v>0</v>
      </c>
      <c r="BR825" s="36">
        <v>0</v>
      </c>
      <c r="BS825" s="36">
        <v>0</v>
      </c>
      <c r="BT825" s="36">
        <v>0</v>
      </c>
      <c r="BU825" s="36">
        <v>0</v>
      </c>
      <c r="BV825" s="36">
        <v>0</v>
      </c>
      <c r="BW825" s="36">
        <v>0</v>
      </c>
      <c r="BX825" s="36">
        <v>0</v>
      </c>
      <c r="BY825" s="36">
        <v>0</v>
      </c>
      <c r="BZ825" s="36">
        <v>445277</v>
      </c>
      <c r="CA825" s="36">
        <v>18693</v>
      </c>
      <c r="CB825" s="36">
        <v>0</v>
      </c>
      <c r="CC825" s="36">
        <v>0</v>
      </c>
      <c r="CD825" s="36">
        <v>4056644</v>
      </c>
      <c r="CE825" s="36">
        <v>4827407</v>
      </c>
      <c r="CF825" s="36">
        <v>0</v>
      </c>
      <c r="CG825" s="36">
        <v>770762</v>
      </c>
      <c r="CH825" s="36">
        <v>0</v>
      </c>
      <c r="CI825" s="36">
        <v>0</v>
      </c>
      <c r="CJ825" s="36">
        <v>0</v>
      </c>
      <c r="CK825" s="36">
        <v>0</v>
      </c>
      <c r="CL825" s="36">
        <v>770762</v>
      </c>
      <c r="CM825" s="36">
        <v>-4827407</v>
      </c>
      <c r="CN825" s="36">
        <v>0</v>
      </c>
      <c r="CO825" s="36">
        <v>0</v>
      </c>
      <c r="CP825" s="36">
        <v>0</v>
      </c>
      <c r="CQ825" s="36">
        <v>0</v>
      </c>
      <c r="CR825" s="36">
        <v>0</v>
      </c>
      <c r="CS825" s="36">
        <v>0</v>
      </c>
      <c r="CT825" s="36">
        <v>0</v>
      </c>
      <c r="CU825" s="36">
        <v>0</v>
      </c>
      <c r="CV825" s="36">
        <v>0</v>
      </c>
      <c r="CW825" s="36">
        <v>0</v>
      </c>
      <c r="CX825" s="36">
        <v>0</v>
      </c>
      <c r="CY825" s="36">
        <v>0</v>
      </c>
      <c r="CZ825" s="36">
        <v>0</v>
      </c>
      <c r="DA825" s="36">
        <v>0</v>
      </c>
      <c r="DB825" s="36">
        <v>0</v>
      </c>
      <c r="DC825" s="36">
        <v>0</v>
      </c>
      <c r="DD825" s="36">
        <v>0</v>
      </c>
      <c r="DE825" s="36">
        <v>-4827407</v>
      </c>
      <c r="DF825" s="36">
        <v>0</v>
      </c>
      <c r="DG825" s="36">
        <v>0</v>
      </c>
      <c r="DH825" s="36">
        <v>0</v>
      </c>
      <c r="DI825" s="36">
        <v>0</v>
      </c>
      <c r="DJ825" s="36">
        <v>0</v>
      </c>
      <c r="DK825" s="36">
        <v>0</v>
      </c>
      <c r="DL825" s="36">
        <v>0</v>
      </c>
      <c r="DM825" s="36">
        <v>0</v>
      </c>
      <c r="DN825" s="36">
        <v>0</v>
      </c>
      <c r="DO825" s="36">
        <v>0</v>
      </c>
      <c r="DP825" s="36">
        <v>0</v>
      </c>
      <c r="DQ825" s="36">
        <v>0</v>
      </c>
      <c r="DR825" s="36">
        <v>0</v>
      </c>
      <c r="DS825" s="36">
        <v>0</v>
      </c>
      <c r="DT825" s="36">
        <v>0</v>
      </c>
      <c r="DU825" s="36">
        <v>0</v>
      </c>
      <c r="DV825" s="36">
        <v>0</v>
      </c>
      <c r="DW825" s="36">
        <v>0</v>
      </c>
      <c r="DX825" s="36">
        <v>0</v>
      </c>
      <c r="DY825" s="36">
        <v>0</v>
      </c>
      <c r="DZ825" s="36">
        <v>0</v>
      </c>
      <c r="EA825" s="36">
        <v>0</v>
      </c>
      <c r="EB825" s="36">
        <v>0</v>
      </c>
      <c r="EC825" s="36">
        <v>0</v>
      </c>
      <c r="ED825" s="36">
        <v>0</v>
      </c>
      <c r="EE825" s="36">
        <v>0</v>
      </c>
      <c r="EF825" s="36">
        <v>0</v>
      </c>
      <c r="EG825" s="36">
        <v>0</v>
      </c>
      <c r="EH825" s="36">
        <v>0</v>
      </c>
      <c r="EI825" s="36">
        <v>0</v>
      </c>
      <c r="EJ825" s="36">
        <v>0</v>
      </c>
      <c r="EK825" s="36">
        <v>0</v>
      </c>
      <c r="EL825" s="36">
        <v>0</v>
      </c>
      <c r="EM825" s="36">
        <v>0</v>
      </c>
      <c r="EN825" s="36">
        <v>0</v>
      </c>
      <c r="EO825" s="36">
        <v>0</v>
      </c>
      <c r="EP825" s="36">
        <v>0</v>
      </c>
      <c r="EQ825" s="36">
        <v>0</v>
      </c>
      <c r="ER825" s="36">
        <v>0</v>
      </c>
      <c r="ES825" s="36">
        <v>0</v>
      </c>
      <c r="ET825" s="36">
        <v>0</v>
      </c>
      <c r="EU825" s="36">
        <v>0</v>
      </c>
      <c r="EV825" s="36">
        <v>0</v>
      </c>
      <c r="EW825" s="36">
        <v>0</v>
      </c>
      <c r="EX825" s="36">
        <v>0</v>
      </c>
      <c r="EY825" s="36">
        <v>0</v>
      </c>
      <c r="EZ825" s="36">
        <v>0</v>
      </c>
      <c r="FA825" s="36">
        <v>0</v>
      </c>
      <c r="FB825" s="36">
        <v>0</v>
      </c>
      <c r="FC825" s="36">
        <v>0</v>
      </c>
      <c r="FD825" s="36">
        <v>0</v>
      </c>
      <c r="FE825" s="36">
        <v>0</v>
      </c>
      <c r="FF825" s="36">
        <v>0</v>
      </c>
      <c r="FG825" s="36">
        <v>0</v>
      </c>
      <c r="FH825" s="36">
        <v>0</v>
      </c>
      <c r="FI825" s="36">
        <v>0</v>
      </c>
      <c r="FJ825" s="36">
        <v>0</v>
      </c>
      <c r="FK825" s="36">
        <v>0</v>
      </c>
      <c r="FL825" s="36">
        <v>0</v>
      </c>
      <c r="FM825" s="36">
        <v>0</v>
      </c>
      <c r="FN825" s="36">
        <v>0</v>
      </c>
      <c r="FO825" s="36">
        <v>0</v>
      </c>
      <c r="FP825" s="36">
        <v>0</v>
      </c>
      <c r="FQ825" s="36">
        <v>770762</v>
      </c>
      <c r="FR825" s="36">
        <v>-1</v>
      </c>
      <c r="FS825" s="37"/>
      <c r="FT825" s="39">
        <f t="shared" si="393"/>
        <v>162234</v>
      </c>
      <c r="FU825" s="39">
        <f t="shared" si="394"/>
        <v>1036</v>
      </c>
      <c r="FV825" s="39">
        <f t="shared" si="395"/>
        <v>0</v>
      </c>
      <c r="FW825" s="39">
        <f t="shared" si="396"/>
        <v>2676431</v>
      </c>
      <c r="FX825" s="39">
        <f t="shared" si="397"/>
        <v>0</v>
      </c>
      <c r="FY825" s="39">
        <f t="shared" si="398"/>
        <v>32189</v>
      </c>
      <c r="FZ825" s="39">
        <f t="shared" si="399"/>
        <v>0</v>
      </c>
      <c r="GA825" s="39">
        <f t="shared" si="400"/>
        <v>50289</v>
      </c>
      <c r="GB825" s="39">
        <f t="shared" si="401"/>
        <v>457954</v>
      </c>
      <c r="GC825" s="39">
        <f t="shared" si="402"/>
        <v>286621</v>
      </c>
      <c r="GD825" s="39">
        <f t="shared" si="403"/>
        <v>0</v>
      </c>
      <c r="GE825" s="39">
        <f t="shared" si="404"/>
        <v>0</v>
      </c>
      <c r="GF825" s="39">
        <f t="shared" si="391"/>
        <v>0</v>
      </c>
      <c r="GG825" s="39"/>
      <c r="GH825" s="39">
        <f t="shared" si="405"/>
        <v>0</v>
      </c>
      <c r="GI825" s="39">
        <f t="shared" si="406"/>
        <v>0</v>
      </c>
      <c r="GJ825" s="39">
        <f t="shared" si="392"/>
        <v>3666754</v>
      </c>
      <c r="GK825" s="39"/>
      <c r="GL825" s="39">
        <f t="shared" si="407"/>
        <v>0</v>
      </c>
      <c r="GM825" s="39"/>
      <c r="GN825" s="39">
        <f t="shared" si="390"/>
        <v>0</v>
      </c>
      <c r="GO825" s="40">
        <f t="shared" si="408"/>
        <v>696683</v>
      </c>
      <c r="GP825" s="40">
        <f t="shared" si="409"/>
        <v>4363437</v>
      </c>
      <c r="GQ825" s="40">
        <f t="shared" si="410"/>
        <v>4363437</v>
      </c>
      <c r="GR825" s="39" t="str">
        <f>IFERROR(VLOOKUP(CONCATENATE(C825,R825,S825),'Clientes Afectados'!$L$4:$M$249,2,0),"NO")</f>
        <v>NO</v>
      </c>
      <c r="GS825" s="64">
        <f t="shared" si="389"/>
        <v>29</v>
      </c>
      <c r="GT825" s="39" t="e">
        <f>+IF(GS825&gt;#REF!,"SI","NO")</f>
        <v>#REF!</v>
      </c>
    </row>
    <row r="826" spans="1:202" x14ac:dyDescent="0.25">
      <c r="A826" s="35">
        <v>42401</v>
      </c>
      <c r="B826" s="36">
        <v>1594986</v>
      </c>
      <c r="C826" s="36">
        <v>533104</v>
      </c>
      <c r="D826" s="36">
        <v>533104</v>
      </c>
      <c r="E826" s="37" t="s">
        <v>250</v>
      </c>
      <c r="F826" s="37" t="s">
        <v>229</v>
      </c>
      <c r="G826" s="37" t="s">
        <v>251</v>
      </c>
      <c r="H826" s="85" t="s">
        <v>231</v>
      </c>
      <c r="I826" s="37" t="s">
        <v>244</v>
      </c>
      <c r="J826" s="37" t="s">
        <v>233</v>
      </c>
      <c r="K826" s="37" t="s">
        <v>234</v>
      </c>
      <c r="L826" s="37" t="s">
        <v>235</v>
      </c>
      <c r="M826" s="37" t="s">
        <v>252</v>
      </c>
      <c r="N826" s="37" t="s">
        <v>237</v>
      </c>
      <c r="O826" s="37" t="s">
        <v>253</v>
      </c>
      <c r="P826" s="37" t="s">
        <v>239</v>
      </c>
      <c r="Q826" s="37" t="s">
        <v>240</v>
      </c>
      <c r="R826" s="38">
        <v>42375</v>
      </c>
      <c r="S826" s="38">
        <v>42404</v>
      </c>
      <c r="T826" s="38">
        <v>42405</v>
      </c>
      <c r="U826" s="36">
        <v>170845591</v>
      </c>
      <c r="V826" s="36">
        <v>653</v>
      </c>
      <c r="W826" s="36">
        <v>0</v>
      </c>
      <c r="X826" s="36">
        <v>0</v>
      </c>
      <c r="Y826" s="36">
        <v>0</v>
      </c>
      <c r="Z826" s="36">
        <v>0</v>
      </c>
      <c r="AA826" s="36">
        <v>0</v>
      </c>
      <c r="AB826" s="36">
        <v>0</v>
      </c>
      <c r="AC826" s="36">
        <v>0</v>
      </c>
      <c r="AD826" s="36">
        <v>1</v>
      </c>
      <c r="AE826" s="36">
        <v>64</v>
      </c>
      <c r="AF826" s="36">
        <v>1</v>
      </c>
      <c r="AG826" s="36">
        <v>32</v>
      </c>
      <c r="AH826" s="36">
        <v>141467</v>
      </c>
      <c r="AI826" s="36">
        <v>1233</v>
      </c>
      <c r="AJ826" s="36">
        <v>0</v>
      </c>
      <c r="AK826" s="36">
        <v>47167</v>
      </c>
      <c r="AL826" s="36">
        <v>0</v>
      </c>
      <c r="AM826" s="36">
        <v>0</v>
      </c>
      <c r="AN826" s="36">
        <v>0</v>
      </c>
      <c r="AO826" s="36">
        <v>0</v>
      </c>
      <c r="AP826" s="36">
        <v>0</v>
      </c>
      <c r="AQ826" s="36">
        <v>0</v>
      </c>
      <c r="AR826" s="36">
        <v>0</v>
      </c>
      <c r="AS826" s="36">
        <v>0</v>
      </c>
      <c r="AT826" s="36">
        <v>568</v>
      </c>
      <c r="AU826" s="36">
        <v>0</v>
      </c>
      <c r="AV826" s="36">
        <v>0</v>
      </c>
      <c r="AW826" s="36">
        <v>0</v>
      </c>
      <c r="AX826" s="36">
        <v>0</v>
      </c>
      <c r="AY826" s="36">
        <v>39896</v>
      </c>
      <c r="AZ826" s="36">
        <v>187421</v>
      </c>
      <c r="BA826" s="36">
        <v>0</v>
      </c>
      <c r="BB826" s="36">
        <v>0</v>
      </c>
      <c r="BC826" s="36">
        <v>0</v>
      </c>
      <c r="BD826" s="36">
        <v>0</v>
      </c>
      <c r="BE826" s="36">
        <v>0</v>
      </c>
      <c r="BF826" s="36">
        <v>0</v>
      </c>
      <c r="BG826" s="36">
        <v>0</v>
      </c>
      <c r="BH826" s="36">
        <v>0</v>
      </c>
      <c r="BI826" s="36">
        <v>0</v>
      </c>
      <c r="BJ826" s="36">
        <v>0</v>
      </c>
      <c r="BK826" s="36">
        <v>0</v>
      </c>
      <c r="BL826" s="36">
        <v>0</v>
      </c>
      <c r="BM826" s="36">
        <v>0</v>
      </c>
      <c r="BN826" s="36">
        <v>0</v>
      </c>
      <c r="BO826" s="36">
        <v>0</v>
      </c>
      <c r="BP826" s="36">
        <v>0</v>
      </c>
      <c r="BQ826" s="36">
        <v>0</v>
      </c>
      <c r="BR826" s="36">
        <v>0</v>
      </c>
      <c r="BS826" s="36">
        <v>0</v>
      </c>
      <c r="BT826" s="36">
        <v>0</v>
      </c>
      <c r="BU826" s="36">
        <v>0</v>
      </c>
      <c r="BV826" s="36">
        <v>0</v>
      </c>
      <c r="BW826" s="36">
        <v>0</v>
      </c>
      <c r="BX826" s="36">
        <v>0</v>
      </c>
      <c r="BY826" s="36">
        <v>0</v>
      </c>
      <c r="BZ826" s="36">
        <v>0</v>
      </c>
      <c r="CA826" s="36">
        <v>0</v>
      </c>
      <c r="CB826" s="36">
        <v>0</v>
      </c>
      <c r="CC826" s="36">
        <v>0</v>
      </c>
      <c r="CD826" s="36">
        <v>351052</v>
      </c>
      <c r="CE826" s="36">
        <v>417752</v>
      </c>
      <c r="CF826" s="36">
        <v>0</v>
      </c>
      <c r="CG826" s="36">
        <v>66700</v>
      </c>
      <c r="CH826" s="36">
        <v>0</v>
      </c>
      <c r="CI826" s="36">
        <v>0</v>
      </c>
      <c r="CJ826" s="36">
        <v>0</v>
      </c>
      <c r="CK826" s="36">
        <v>0</v>
      </c>
      <c r="CL826" s="36">
        <v>66700</v>
      </c>
      <c r="CM826" s="36">
        <v>-417752</v>
      </c>
      <c r="CN826" s="36">
        <v>0</v>
      </c>
      <c r="CO826" s="36">
        <v>0</v>
      </c>
      <c r="CP826" s="36">
        <v>0</v>
      </c>
      <c r="CQ826" s="36">
        <v>0</v>
      </c>
      <c r="CR826" s="36">
        <v>0</v>
      </c>
      <c r="CS826" s="36">
        <v>0</v>
      </c>
      <c r="CT826" s="36">
        <v>0</v>
      </c>
      <c r="CU826" s="36">
        <v>0</v>
      </c>
      <c r="CV826" s="36">
        <v>0</v>
      </c>
      <c r="CW826" s="36">
        <v>0</v>
      </c>
      <c r="CX826" s="36">
        <v>0</v>
      </c>
      <c r="CY826" s="36">
        <v>0</v>
      </c>
      <c r="CZ826" s="36">
        <v>0</v>
      </c>
      <c r="DA826" s="36">
        <v>0</v>
      </c>
      <c r="DB826" s="36">
        <v>0</v>
      </c>
      <c r="DC826" s="36">
        <v>0</v>
      </c>
      <c r="DD826" s="36">
        <v>0</v>
      </c>
      <c r="DE826" s="36">
        <v>-417752</v>
      </c>
      <c r="DF826" s="36">
        <v>0</v>
      </c>
      <c r="DG826" s="36">
        <v>0</v>
      </c>
      <c r="DH826" s="36">
        <v>0</v>
      </c>
      <c r="DI826" s="36">
        <v>0</v>
      </c>
      <c r="DJ826" s="36">
        <v>0</v>
      </c>
      <c r="DK826" s="36">
        <v>0</v>
      </c>
      <c r="DL826" s="36">
        <v>0</v>
      </c>
      <c r="DM826" s="36">
        <v>0</v>
      </c>
      <c r="DN826" s="36">
        <v>0</v>
      </c>
      <c r="DO826" s="36">
        <v>0</v>
      </c>
      <c r="DP826" s="36">
        <v>0</v>
      </c>
      <c r="DQ826" s="36">
        <v>0</v>
      </c>
      <c r="DR826" s="36">
        <v>0</v>
      </c>
      <c r="DS826" s="36">
        <v>0</v>
      </c>
      <c r="DT826" s="36">
        <v>0</v>
      </c>
      <c r="DU826" s="36">
        <v>0</v>
      </c>
      <c r="DV826" s="36">
        <v>0</v>
      </c>
      <c r="DW826" s="36">
        <v>0</v>
      </c>
      <c r="DX826" s="36">
        <v>0</v>
      </c>
      <c r="DY826" s="36">
        <v>0</v>
      </c>
      <c r="DZ826" s="36">
        <v>0</v>
      </c>
      <c r="EA826" s="36">
        <v>0</v>
      </c>
      <c r="EB826" s="36">
        <v>0</v>
      </c>
      <c r="EC826" s="36">
        <v>0</v>
      </c>
      <c r="ED826" s="36">
        <v>0</v>
      </c>
      <c r="EE826" s="36">
        <v>0</v>
      </c>
      <c r="EF826" s="36">
        <v>0</v>
      </c>
      <c r="EG826" s="36">
        <v>0</v>
      </c>
      <c r="EH826" s="36">
        <v>0</v>
      </c>
      <c r="EI826" s="36">
        <v>0</v>
      </c>
      <c r="EJ826" s="36">
        <v>0</v>
      </c>
      <c r="EK826" s="36">
        <v>0</v>
      </c>
      <c r="EL826" s="36">
        <v>0</v>
      </c>
      <c r="EM826" s="36">
        <v>0</v>
      </c>
      <c r="EN826" s="36">
        <v>0</v>
      </c>
      <c r="EO826" s="36">
        <v>0</v>
      </c>
      <c r="EP826" s="36">
        <v>0</v>
      </c>
      <c r="EQ826" s="36">
        <v>0</v>
      </c>
      <c r="ER826" s="36">
        <v>0</v>
      </c>
      <c r="ES826" s="36">
        <v>0</v>
      </c>
      <c r="ET826" s="36">
        <v>0</v>
      </c>
      <c r="EU826" s="36">
        <v>0</v>
      </c>
      <c r="EV826" s="36">
        <v>0</v>
      </c>
      <c r="EW826" s="36">
        <v>0</v>
      </c>
      <c r="EX826" s="36">
        <v>0</v>
      </c>
      <c r="EY826" s="36">
        <v>0</v>
      </c>
      <c r="EZ826" s="36">
        <v>0</v>
      </c>
      <c r="FA826" s="36">
        <v>0</v>
      </c>
      <c r="FB826" s="36">
        <v>0</v>
      </c>
      <c r="FC826" s="36">
        <v>0</v>
      </c>
      <c r="FD826" s="36">
        <v>0</v>
      </c>
      <c r="FE826" s="36">
        <v>0</v>
      </c>
      <c r="FF826" s="36">
        <v>0</v>
      </c>
      <c r="FG826" s="36">
        <v>0</v>
      </c>
      <c r="FH826" s="36">
        <v>0</v>
      </c>
      <c r="FI826" s="36">
        <v>0</v>
      </c>
      <c r="FJ826" s="36">
        <v>0</v>
      </c>
      <c r="FK826" s="36">
        <v>0</v>
      </c>
      <c r="FL826" s="36">
        <v>0</v>
      </c>
      <c r="FM826" s="36">
        <v>0</v>
      </c>
      <c r="FN826" s="36">
        <v>0</v>
      </c>
      <c r="FO826" s="36">
        <v>0</v>
      </c>
      <c r="FP826" s="36">
        <v>0</v>
      </c>
      <c r="FQ826" s="36">
        <v>66700</v>
      </c>
      <c r="FR826" s="36">
        <v>0</v>
      </c>
      <c r="FS826" s="37"/>
      <c r="FT826" s="39">
        <f t="shared" si="393"/>
        <v>118880</v>
      </c>
      <c r="FU826" s="39">
        <f t="shared" si="394"/>
        <v>1036</v>
      </c>
      <c r="FV826" s="39">
        <f t="shared" si="395"/>
        <v>0</v>
      </c>
      <c r="FW826" s="39">
        <f t="shared" si="396"/>
        <v>39636</v>
      </c>
      <c r="FX826" s="39">
        <f t="shared" si="397"/>
        <v>0</v>
      </c>
      <c r="FY826" s="39">
        <f t="shared" si="398"/>
        <v>477</v>
      </c>
      <c r="FZ826" s="39">
        <f t="shared" si="399"/>
        <v>0</v>
      </c>
      <c r="GA826" s="39">
        <f t="shared" si="400"/>
        <v>33526</v>
      </c>
      <c r="GB826" s="39">
        <f t="shared" si="401"/>
        <v>157497</v>
      </c>
      <c r="GC826" s="39">
        <f t="shared" si="402"/>
        <v>0</v>
      </c>
      <c r="GD826" s="39">
        <f t="shared" si="403"/>
        <v>0</v>
      </c>
      <c r="GE826" s="39">
        <f t="shared" si="404"/>
        <v>0</v>
      </c>
      <c r="GF826" s="39">
        <f t="shared" si="391"/>
        <v>0</v>
      </c>
      <c r="GG826" s="39"/>
      <c r="GH826" s="39">
        <f t="shared" si="405"/>
        <v>0</v>
      </c>
      <c r="GI826" s="39">
        <f t="shared" si="406"/>
        <v>0</v>
      </c>
      <c r="GJ826" s="39">
        <f t="shared" si="392"/>
        <v>351052</v>
      </c>
      <c r="GK826" s="39"/>
      <c r="GL826" s="39">
        <f t="shared" si="407"/>
        <v>0</v>
      </c>
      <c r="GM826" s="39"/>
      <c r="GN826" s="39">
        <f t="shared" si="390"/>
        <v>0</v>
      </c>
      <c r="GO826" s="40">
        <f t="shared" si="408"/>
        <v>66700</v>
      </c>
      <c r="GP826" s="40">
        <f t="shared" si="409"/>
        <v>417752</v>
      </c>
      <c r="GQ826" s="40">
        <f t="shared" si="410"/>
        <v>417752</v>
      </c>
      <c r="GR826" s="39" t="str">
        <f>IFERROR(VLOOKUP(CONCATENATE(C826,R826,S826),'Clientes Afectados'!$L$4:$M$249,2,0),"NO")</f>
        <v>NO</v>
      </c>
      <c r="GS826" s="64">
        <f t="shared" si="389"/>
        <v>29</v>
      </c>
      <c r="GT826" s="39" t="e">
        <f>+IF(GS826&gt;#REF!,"SI","NO")</f>
        <v>#REF!</v>
      </c>
    </row>
    <row r="827" spans="1:202" x14ac:dyDescent="0.25">
      <c r="A827" s="35">
        <v>42401</v>
      </c>
      <c r="B827" s="36">
        <v>1594986</v>
      </c>
      <c r="C827" s="36">
        <v>533110</v>
      </c>
      <c r="D827" s="36">
        <v>533110</v>
      </c>
      <c r="E827" s="37" t="s">
        <v>254</v>
      </c>
      <c r="F827" s="37" t="s">
        <v>229</v>
      </c>
      <c r="G827" s="37" t="s">
        <v>255</v>
      </c>
      <c r="H827" s="85" t="s">
        <v>231</v>
      </c>
      <c r="I827" s="37" t="s">
        <v>244</v>
      </c>
      <c r="J827" s="37" t="s">
        <v>233</v>
      </c>
      <c r="K827" s="37" t="s">
        <v>234</v>
      </c>
      <c r="L827" s="37" t="s">
        <v>235</v>
      </c>
      <c r="M827" s="37" t="s">
        <v>252</v>
      </c>
      <c r="N827" s="37" t="s">
        <v>256</v>
      </c>
      <c r="O827" s="37" t="s">
        <v>253</v>
      </c>
      <c r="P827" s="37" t="s">
        <v>239</v>
      </c>
      <c r="Q827" s="37" t="s">
        <v>240</v>
      </c>
      <c r="R827" s="38">
        <v>42375</v>
      </c>
      <c r="S827" s="38">
        <v>42404</v>
      </c>
      <c r="T827" s="38">
        <v>42405</v>
      </c>
      <c r="U827" s="36">
        <v>170845591</v>
      </c>
      <c r="V827" s="36">
        <v>347</v>
      </c>
      <c r="W827" s="36">
        <v>0</v>
      </c>
      <c r="X827" s="36">
        <v>0</v>
      </c>
      <c r="Y827" s="36">
        <v>0</v>
      </c>
      <c r="Z827" s="36">
        <v>0</v>
      </c>
      <c r="AA827" s="36">
        <v>0</v>
      </c>
      <c r="AB827" s="36">
        <v>0</v>
      </c>
      <c r="AC827" s="36">
        <v>0</v>
      </c>
      <c r="AD827" s="36">
        <v>1</v>
      </c>
      <c r="AE827" s="36">
        <v>58</v>
      </c>
      <c r="AF827" s="36">
        <v>1</v>
      </c>
      <c r="AG827" s="36">
        <v>28</v>
      </c>
      <c r="AH827" s="36">
        <v>141467</v>
      </c>
      <c r="AI827" s="36">
        <v>1233</v>
      </c>
      <c r="AJ827" s="36">
        <v>0</v>
      </c>
      <c r="AK827" s="36">
        <v>25064</v>
      </c>
      <c r="AL827" s="36">
        <v>0</v>
      </c>
      <c r="AM827" s="36">
        <v>0</v>
      </c>
      <c r="AN827" s="36">
        <v>0</v>
      </c>
      <c r="AO827" s="36">
        <v>0</v>
      </c>
      <c r="AP827" s="36">
        <v>0</v>
      </c>
      <c r="AQ827" s="36">
        <v>0</v>
      </c>
      <c r="AR827" s="36">
        <v>0</v>
      </c>
      <c r="AS827" s="36">
        <v>0</v>
      </c>
      <c r="AT827" s="36">
        <v>301</v>
      </c>
      <c r="AU827" s="36">
        <v>0</v>
      </c>
      <c r="AV827" s="36">
        <v>0</v>
      </c>
      <c r="AW827" s="36">
        <v>0</v>
      </c>
      <c r="AX827" s="36">
        <v>0</v>
      </c>
      <c r="AY827" s="36">
        <v>36156</v>
      </c>
      <c r="AZ827" s="36">
        <v>161471</v>
      </c>
      <c r="BA827" s="36">
        <v>0</v>
      </c>
      <c r="BB827" s="36">
        <v>0</v>
      </c>
      <c r="BC827" s="36">
        <v>0</v>
      </c>
      <c r="BD827" s="36">
        <v>0</v>
      </c>
      <c r="BE827" s="36">
        <v>0</v>
      </c>
      <c r="BF827" s="36">
        <v>0</v>
      </c>
      <c r="BG827" s="36">
        <v>0</v>
      </c>
      <c r="BH827" s="36">
        <v>0</v>
      </c>
      <c r="BI827" s="36">
        <v>0</v>
      </c>
      <c r="BJ827" s="36">
        <v>0</v>
      </c>
      <c r="BK827" s="36">
        <v>0</v>
      </c>
      <c r="BL827" s="36">
        <v>0</v>
      </c>
      <c r="BM827" s="36">
        <v>0</v>
      </c>
      <c r="BN827" s="36">
        <v>0</v>
      </c>
      <c r="BO827" s="36">
        <v>0</v>
      </c>
      <c r="BP827" s="36">
        <v>0</v>
      </c>
      <c r="BQ827" s="36">
        <v>0</v>
      </c>
      <c r="BR827" s="36">
        <v>0</v>
      </c>
      <c r="BS827" s="36">
        <v>0</v>
      </c>
      <c r="BT827" s="36">
        <v>0</v>
      </c>
      <c r="BU827" s="36">
        <v>0</v>
      </c>
      <c r="BV827" s="36">
        <v>0</v>
      </c>
      <c r="BW827" s="36">
        <v>0</v>
      </c>
      <c r="BX827" s="36">
        <v>0</v>
      </c>
      <c r="BY827" s="36">
        <v>0</v>
      </c>
      <c r="BZ827" s="36">
        <v>0</v>
      </c>
      <c r="CA827" s="36">
        <v>0</v>
      </c>
      <c r="CB827" s="36">
        <v>0</v>
      </c>
      <c r="CC827" s="36">
        <v>0</v>
      </c>
      <c r="CD827" s="36">
        <v>307304</v>
      </c>
      <c r="CE827" s="36">
        <v>365692</v>
      </c>
      <c r="CF827" s="36">
        <v>0</v>
      </c>
      <c r="CG827" s="36">
        <v>58388</v>
      </c>
      <c r="CH827" s="36">
        <v>0</v>
      </c>
      <c r="CI827" s="36">
        <v>0</v>
      </c>
      <c r="CJ827" s="36">
        <v>0</v>
      </c>
      <c r="CK827" s="36">
        <v>0</v>
      </c>
      <c r="CL827" s="36">
        <v>58388</v>
      </c>
      <c r="CM827" s="36">
        <v>-365692</v>
      </c>
      <c r="CN827" s="36">
        <v>0</v>
      </c>
      <c r="CO827" s="36">
        <v>0</v>
      </c>
      <c r="CP827" s="36">
        <v>0</v>
      </c>
      <c r="CQ827" s="36">
        <v>0</v>
      </c>
      <c r="CR827" s="36">
        <v>0</v>
      </c>
      <c r="CS827" s="36">
        <v>0</v>
      </c>
      <c r="CT827" s="36">
        <v>0</v>
      </c>
      <c r="CU827" s="36">
        <v>0</v>
      </c>
      <c r="CV827" s="36">
        <v>0</v>
      </c>
      <c r="CW827" s="36">
        <v>0</v>
      </c>
      <c r="CX827" s="36">
        <v>0</v>
      </c>
      <c r="CY827" s="36">
        <v>0</v>
      </c>
      <c r="CZ827" s="36">
        <v>0</v>
      </c>
      <c r="DA827" s="36">
        <v>0</v>
      </c>
      <c r="DB827" s="36">
        <v>0</v>
      </c>
      <c r="DC827" s="36">
        <v>0</v>
      </c>
      <c r="DD827" s="36">
        <v>0</v>
      </c>
      <c r="DE827" s="36">
        <v>-365692</v>
      </c>
      <c r="DF827" s="36">
        <v>0</v>
      </c>
      <c r="DG827" s="36">
        <v>0</v>
      </c>
      <c r="DH827" s="36">
        <v>0</v>
      </c>
      <c r="DI827" s="36">
        <v>0</v>
      </c>
      <c r="DJ827" s="36">
        <v>0</v>
      </c>
      <c r="DK827" s="36">
        <v>0</v>
      </c>
      <c r="DL827" s="36">
        <v>0</v>
      </c>
      <c r="DM827" s="36">
        <v>0</v>
      </c>
      <c r="DN827" s="36">
        <v>0</v>
      </c>
      <c r="DO827" s="36">
        <v>0</v>
      </c>
      <c r="DP827" s="36">
        <v>0</v>
      </c>
      <c r="DQ827" s="36">
        <v>0</v>
      </c>
      <c r="DR827" s="36">
        <v>0</v>
      </c>
      <c r="DS827" s="36">
        <v>0</v>
      </c>
      <c r="DT827" s="36">
        <v>0</v>
      </c>
      <c r="DU827" s="36">
        <v>0</v>
      </c>
      <c r="DV827" s="36">
        <v>0</v>
      </c>
      <c r="DW827" s="36">
        <v>0</v>
      </c>
      <c r="DX827" s="36">
        <v>0</v>
      </c>
      <c r="DY827" s="36">
        <v>0</v>
      </c>
      <c r="DZ827" s="36">
        <v>0</v>
      </c>
      <c r="EA827" s="36">
        <v>0</v>
      </c>
      <c r="EB827" s="36">
        <v>0</v>
      </c>
      <c r="EC827" s="36">
        <v>0</v>
      </c>
      <c r="ED827" s="36">
        <v>0</v>
      </c>
      <c r="EE827" s="36">
        <v>0</v>
      </c>
      <c r="EF827" s="36">
        <v>0</v>
      </c>
      <c r="EG827" s="36">
        <v>0</v>
      </c>
      <c r="EH827" s="36">
        <v>0</v>
      </c>
      <c r="EI827" s="36">
        <v>0</v>
      </c>
      <c r="EJ827" s="36">
        <v>0</v>
      </c>
      <c r="EK827" s="36">
        <v>0</v>
      </c>
      <c r="EL827" s="36">
        <v>0</v>
      </c>
      <c r="EM827" s="36">
        <v>0</v>
      </c>
      <c r="EN827" s="36">
        <v>0</v>
      </c>
      <c r="EO827" s="36">
        <v>0</v>
      </c>
      <c r="EP827" s="36">
        <v>0</v>
      </c>
      <c r="EQ827" s="36">
        <v>0</v>
      </c>
      <c r="ER827" s="36">
        <v>0</v>
      </c>
      <c r="ES827" s="36">
        <v>0</v>
      </c>
      <c r="ET827" s="36">
        <v>0</v>
      </c>
      <c r="EU827" s="36">
        <v>0</v>
      </c>
      <c r="EV827" s="36">
        <v>0</v>
      </c>
      <c r="EW827" s="36">
        <v>0</v>
      </c>
      <c r="EX827" s="36">
        <v>0</v>
      </c>
      <c r="EY827" s="36">
        <v>0</v>
      </c>
      <c r="EZ827" s="36">
        <v>0</v>
      </c>
      <c r="FA827" s="36">
        <v>0</v>
      </c>
      <c r="FB827" s="36">
        <v>0</v>
      </c>
      <c r="FC827" s="36">
        <v>0</v>
      </c>
      <c r="FD827" s="36">
        <v>0</v>
      </c>
      <c r="FE827" s="36">
        <v>0</v>
      </c>
      <c r="FF827" s="36">
        <v>0</v>
      </c>
      <c r="FG827" s="36">
        <v>0</v>
      </c>
      <c r="FH827" s="36">
        <v>0</v>
      </c>
      <c r="FI827" s="36">
        <v>0</v>
      </c>
      <c r="FJ827" s="36">
        <v>0</v>
      </c>
      <c r="FK827" s="36">
        <v>0</v>
      </c>
      <c r="FL827" s="36">
        <v>0</v>
      </c>
      <c r="FM827" s="36">
        <v>0</v>
      </c>
      <c r="FN827" s="36">
        <v>0</v>
      </c>
      <c r="FO827" s="36">
        <v>0</v>
      </c>
      <c r="FP827" s="36">
        <v>0</v>
      </c>
      <c r="FQ827" s="36">
        <v>58388</v>
      </c>
      <c r="FR827" s="36">
        <v>0</v>
      </c>
      <c r="FS827" s="37"/>
      <c r="FT827" s="39">
        <f t="shared" si="393"/>
        <v>118880</v>
      </c>
      <c r="FU827" s="39">
        <f t="shared" si="394"/>
        <v>1036</v>
      </c>
      <c r="FV827" s="39">
        <f t="shared" si="395"/>
        <v>0</v>
      </c>
      <c r="FW827" s="39">
        <f t="shared" si="396"/>
        <v>21062</v>
      </c>
      <c r="FX827" s="39">
        <f t="shared" si="397"/>
        <v>0</v>
      </c>
      <c r="FY827" s="39">
        <f t="shared" si="398"/>
        <v>253</v>
      </c>
      <c r="FZ827" s="39">
        <f t="shared" si="399"/>
        <v>0</v>
      </c>
      <c r="GA827" s="39">
        <f t="shared" si="400"/>
        <v>30383</v>
      </c>
      <c r="GB827" s="39">
        <f t="shared" si="401"/>
        <v>135690</v>
      </c>
      <c r="GC827" s="39">
        <f t="shared" si="402"/>
        <v>0</v>
      </c>
      <c r="GD827" s="39">
        <f t="shared" si="403"/>
        <v>0</v>
      </c>
      <c r="GE827" s="39">
        <f t="shared" si="404"/>
        <v>0</v>
      </c>
      <c r="GF827" s="39">
        <f t="shared" si="391"/>
        <v>0</v>
      </c>
      <c r="GG827" s="39"/>
      <c r="GH827" s="39">
        <f t="shared" si="405"/>
        <v>0</v>
      </c>
      <c r="GI827" s="39">
        <f t="shared" si="406"/>
        <v>0</v>
      </c>
      <c r="GJ827" s="39">
        <f t="shared" si="392"/>
        <v>307304</v>
      </c>
      <c r="GK827" s="39"/>
      <c r="GL827" s="39">
        <f t="shared" si="407"/>
        <v>0</v>
      </c>
      <c r="GM827" s="39"/>
      <c r="GN827" s="39">
        <f t="shared" si="390"/>
        <v>0</v>
      </c>
      <c r="GO827" s="40">
        <f t="shared" si="408"/>
        <v>58388</v>
      </c>
      <c r="GP827" s="40">
        <f t="shared" si="409"/>
        <v>365692</v>
      </c>
      <c r="GQ827" s="40">
        <f t="shared" si="410"/>
        <v>365692</v>
      </c>
      <c r="GR827" s="39" t="str">
        <f>IFERROR(VLOOKUP(CONCATENATE(C827,R827,S827),'Clientes Afectados'!$L$4:$M$249,2,0),"NO")</f>
        <v>NO</v>
      </c>
      <c r="GS827" s="64">
        <f t="shared" si="389"/>
        <v>29</v>
      </c>
      <c r="GT827" s="39" t="e">
        <f>+IF(GS827&gt;#REF!,"SI","NO")</f>
        <v>#REF!</v>
      </c>
    </row>
    <row r="828" spans="1:202" x14ac:dyDescent="0.25">
      <c r="A828" s="35">
        <v>42401</v>
      </c>
      <c r="B828" s="36">
        <v>1594986</v>
      </c>
      <c r="C828" s="36">
        <v>533111</v>
      </c>
      <c r="D828" s="36">
        <v>533111</v>
      </c>
      <c r="E828" s="37" t="s">
        <v>257</v>
      </c>
      <c r="F828" s="37" t="s">
        <v>258</v>
      </c>
      <c r="G828" s="37" t="s">
        <v>259</v>
      </c>
      <c r="H828" s="85" t="s">
        <v>231</v>
      </c>
      <c r="I828" s="37" t="s">
        <v>244</v>
      </c>
      <c r="J828" s="37" t="s">
        <v>233</v>
      </c>
      <c r="K828" s="37" t="s">
        <v>234</v>
      </c>
      <c r="L828" s="37" t="s">
        <v>235</v>
      </c>
      <c r="M828" s="37" t="s">
        <v>252</v>
      </c>
      <c r="N828" s="37" t="s">
        <v>253</v>
      </c>
      <c r="O828" s="37" t="s">
        <v>253</v>
      </c>
      <c r="P828" s="37" t="s">
        <v>239</v>
      </c>
      <c r="Q828" s="37" t="s">
        <v>240</v>
      </c>
      <c r="R828" s="38">
        <v>42375</v>
      </c>
      <c r="S828" s="38">
        <v>42404</v>
      </c>
      <c r="T828" s="38">
        <v>42405</v>
      </c>
      <c r="U828" s="36">
        <v>170845591</v>
      </c>
      <c r="V828" s="36">
        <v>47967</v>
      </c>
      <c r="W828" s="36">
        <v>0</v>
      </c>
      <c r="X828" s="36">
        <v>12428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121</v>
      </c>
      <c r="AE828" s="36">
        <v>180</v>
      </c>
      <c r="AF828" s="36">
        <v>121</v>
      </c>
      <c r="AG828" s="36">
        <v>120</v>
      </c>
      <c r="AH828" s="36">
        <v>116813</v>
      </c>
      <c r="AI828" s="36">
        <v>1233</v>
      </c>
      <c r="AJ828" s="36">
        <v>0</v>
      </c>
      <c r="AK828" s="36">
        <v>3464703</v>
      </c>
      <c r="AL828" s="36">
        <v>0</v>
      </c>
      <c r="AM828" s="36">
        <v>0</v>
      </c>
      <c r="AN828" s="36">
        <v>0</v>
      </c>
      <c r="AO828" s="36">
        <v>0</v>
      </c>
      <c r="AP828" s="36">
        <v>0</v>
      </c>
      <c r="AQ828" s="36">
        <v>0</v>
      </c>
      <c r="AR828" s="36">
        <v>0</v>
      </c>
      <c r="AS828" s="36">
        <v>0</v>
      </c>
      <c r="AT828" s="36">
        <v>41669</v>
      </c>
      <c r="AU828" s="36">
        <v>0</v>
      </c>
      <c r="AV828" s="36">
        <v>0</v>
      </c>
      <c r="AW828" s="36">
        <v>0</v>
      </c>
      <c r="AX828" s="36">
        <v>0</v>
      </c>
      <c r="AY828" s="36">
        <v>112519</v>
      </c>
      <c r="AZ828" s="36">
        <v>694903</v>
      </c>
      <c r="BA828" s="36">
        <v>0</v>
      </c>
      <c r="BB828" s="36">
        <v>0</v>
      </c>
      <c r="BC828" s="36">
        <v>0</v>
      </c>
      <c r="BD828" s="36">
        <v>0</v>
      </c>
      <c r="BE828" s="36">
        <v>0</v>
      </c>
      <c r="BF828" s="36">
        <v>0</v>
      </c>
      <c r="BG828" s="36">
        <v>0</v>
      </c>
      <c r="BH828" s="36">
        <v>0</v>
      </c>
      <c r="BI828" s="36">
        <v>0</v>
      </c>
      <c r="BJ828" s="36">
        <v>0</v>
      </c>
      <c r="BK828" s="36">
        <v>0</v>
      </c>
      <c r="BL828" s="36">
        <v>0</v>
      </c>
      <c r="BM828" s="36">
        <v>0</v>
      </c>
      <c r="BN828" s="36">
        <v>0</v>
      </c>
      <c r="BO828" s="36">
        <v>0</v>
      </c>
      <c r="BP828" s="36">
        <v>0</v>
      </c>
      <c r="BQ828" s="36">
        <v>0</v>
      </c>
      <c r="BR828" s="36">
        <v>0</v>
      </c>
      <c r="BS828" s="36">
        <v>0</v>
      </c>
      <c r="BT828" s="36">
        <v>0</v>
      </c>
      <c r="BU828" s="36">
        <v>0</v>
      </c>
      <c r="BV828" s="36">
        <v>0</v>
      </c>
      <c r="BW828" s="36">
        <v>0</v>
      </c>
      <c r="BX828" s="36">
        <v>0</v>
      </c>
      <c r="BY828" s="36">
        <v>0</v>
      </c>
      <c r="BZ828" s="36">
        <v>0</v>
      </c>
      <c r="CA828" s="36">
        <v>0</v>
      </c>
      <c r="CB828" s="36">
        <v>0</v>
      </c>
      <c r="CC828" s="36">
        <v>0</v>
      </c>
      <c r="CD828" s="36">
        <v>3724235</v>
      </c>
      <c r="CE828" s="36">
        <v>4431840</v>
      </c>
      <c r="CF828" s="36">
        <v>0</v>
      </c>
      <c r="CG828" s="36">
        <v>707605</v>
      </c>
      <c r="CH828" s="36">
        <v>0</v>
      </c>
      <c r="CI828" s="36">
        <v>0</v>
      </c>
      <c r="CJ828" s="36">
        <v>0</v>
      </c>
      <c r="CK828" s="36">
        <v>0</v>
      </c>
      <c r="CL828" s="36">
        <v>707605</v>
      </c>
      <c r="CM828" s="36">
        <v>-4431840</v>
      </c>
      <c r="CN828" s="36">
        <v>0</v>
      </c>
      <c r="CO828" s="36">
        <v>0</v>
      </c>
      <c r="CP828" s="36">
        <v>0</v>
      </c>
      <c r="CQ828" s="36">
        <v>0</v>
      </c>
      <c r="CR828" s="36">
        <v>0</v>
      </c>
      <c r="CS828" s="36">
        <v>0</v>
      </c>
      <c r="CT828" s="36">
        <v>0</v>
      </c>
      <c r="CU828" s="36">
        <v>0</v>
      </c>
      <c r="CV828" s="36">
        <v>0</v>
      </c>
      <c r="CW828" s="36">
        <v>0</v>
      </c>
      <c r="CX828" s="36">
        <v>0</v>
      </c>
      <c r="CY828" s="36">
        <v>0</v>
      </c>
      <c r="CZ828" s="36">
        <v>0</v>
      </c>
      <c r="DA828" s="36">
        <v>0</v>
      </c>
      <c r="DB828" s="36">
        <v>0</v>
      </c>
      <c r="DC828" s="36">
        <v>0</v>
      </c>
      <c r="DD828" s="36">
        <v>0</v>
      </c>
      <c r="DE828" s="36">
        <v>-4431840</v>
      </c>
      <c r="DF828" s="36">
        <v>0</v>
      </c>
      <c r="DG828" s="36">
        <v>0</v>
      </c>
      <c r="DH828" s="36">
        <v>0</v>
      </c>
      <c r="DI828" s="36">
        <v>0</v>
      </c>
      <c r="DJ828" s="36">
        <v>0</v>
      </c>
      <c r="DK828" s="36">
        <v>0</v>
      </c>
      <c r="DL828" s="36">
        <v>0</v>
      </c>
      <c r="DM828" s="36">
        <v>0</v>
      </c>
      <c r="DN828" s="36">
        <v>0</v>
      </c>
      <c r="DO828" s="36">
        <v>0</v>
      </c>
      <c r="DP828" s="36">
        <v>0</v>
      </c>
      <c r="DQ828" s="36">
        <v>0</v>
      </c>
      <c r="DR828" s="36">
        <v>0</v>
      </c>
      <c r="DS828" s="36">
        <v>0</v>
      </c>
      <c r="DT828" s="36">
        <v>0</v>
      </c>
      <c r="DU828" s="36">
        <v>0</v>
      </c>
      <c r="DV828" s="36">
        <v>0</v>
      </c>
      <c r="DW828" s="36">
        <v>0</v>
      </c>
      <c r="DX828" s="36">
        <v>0</v>
      </c>
      <c r="DY828" s="36">
        <v>0</v>
      </c>
      <c r="DZ828" s="36">
        <v>0</v>
      </c>
      <c r="EA828" s="36">
        <v>0</v>
      </c>
      <c r="EB828" s="36">
        <v>0</v>
      </c>
      <c r="EC828" s="36">
        <v>0</v>
      </c>
      <c r="ED828" s="36">
        <v>0</v>
      </c>
      <c r="EE828" s="36">
        <v>0</v>
      </c>
      <c r="EF828" s="36">
        <v>0</v>
      </c>
      <c r="EG828" s="36">
        <v>0</v>
      </c>
      <c r="EH828" s="36">
        <v>0</v>
      </c>
      <c r="EI828" s="36">
        <v>0</v>
      </c>
      <c r="EJ828" s="36">
        <v>0</v>
      </c>
      <c r="EK828" s="36">
        <v>0</v>
      </c>
      <c r="EL828" s="36">
        <v>0</v>
      </c>
      <c r="EM828" s="36">
        <v>0</v>
      </c>
      <c r="EN828" s="36">
        <v>0</v>
      </c>
      <c r="EO828" s="36">
        <v>0</v>
      </c>
      <c r="EP828" s="36">
        <v>0</v>
      </c>
      <c r="EQ828" s="36">
        <v>0</v>
      </c>
      <c r="ER828" s="36">
        <v>0</v>
      </c>
      <c r="ES828" s="36">
        <v>0</v>
      </c>
      <c r="ET828" s="36">
        <v>0</v>
      </c>
      <c r="EU828" s="36">
        <v>0</v>
      </c>
      <c r="EV828" s="36">
        <v>0</v>
      </c>
      <c r="EW828" s="36">
        <v>0</v>
      </c>
      <c r="EX828" s="36">
        <v>0</v>
      </c>
      <c r="EY828" s="36">
        <v>0</v>
      </c>
      <c r="EZ828" s="36">
        <v>0</v>
      </c>
      <c r="FA828" s="36">
        <v>0</v>
      </c>
      <c r="FB828" s="36">
        <v>0</v>
      </c>
      <c r="FC828" s="36">
        <v>0</v>
      </c>
      <c r="FD828" s="36">
        <v>0</v>
      </c>
      <c r="FE828" s="36">
        <v>0</v>
      </c>
      <c r="FF828" s="36">
        <v>0</v>
      </c>
      <c r="FG828" s="36">
        <v>0</v>
      </c>
      <c r="FH828" s="36">
        <v>0</v>
      </c>
      <c r="FI828" s="36">
        <v>0</v>
      </c>
      <c r="FJ828" s="36">
        <v>0</v>
      </c>
      <c r="FK828" s="36">
        <v>0</v>
      </c>
      <c r="FL828" s="36">
        <v>0</v>
      </c>
      <c r="FM828" s="36">
        <v>0</v>
      </c>
      <c r="FN828" s="36">
        <v>0</v>
      </c>
      <c r="FO828" s="36">
        <v>0</v>
      </c>
      <c r="FP828" s="36">
        <v>0</v>
      </c>
      <c r="FQ828" s="36">
        <v>707605</v>
      </c>
      <c r="FR828" s="36">
        <v>0</v>
      </c>
      <c r="FS828" s="37"/>
      <c r="FT828" s="39">
        <f t="shared" si="393"/>
        <v>98162</v>
      </c>
      <c r="FU828" s="39">
        <f t="shared" si="394"/>
        <v>1036</v>
      </c>
      <c r="FV828" s="39">
        <f t="shared" si="395"/>
        <v>0</v>
      </c>
      <c r="FW828" s="39">
        <f t="shared" si="396"/>
        <v>2911515</v>
      </c>
      <c r="FX828" s="39">
        <f t="shared" si="397"/>
        <v>0</v>
      </c>
      <c r="FY828" s="39">
        <f t="shared" si="398"/>
        <v>35016</v>
      </c>
      <c r="FZ828" s="39">
        <f t="shared" si="399"/>
        <v>0</v>
      </c>
      <c r="GA828" s="39">
        <f t="shared" si="400"/>
        <v>94554</v>
      </c>
      <c r="GB828" s="39">
        <f t="shared" si="401"/>
        <v>583952</v>
      </c>
      <c r="GC828" s="39">
        <f t="shared" si="402"/>
        <v>0</v>
      </c>
      <c r="GD828" s="39">
        <f t="shared" si="403"/>
        <v>0</v>
      </c>
      <c r="GE828" s="39">
        <f t="shared" si="404"/>
        <v>0</v>
      </c>
      <c r="GF828" s="39">
        <f t="shared" si="391"/>
        <v>0</v>
      </c>
      <c r="GG828" s="39"/>
      <c r="GH828" s="39">
        <f t="shared" si="405"/>
        <v>0</v>
      </c>
      <c r="GI828" s="39">
        <f t="shared" si="406"/>
        <v>0</v>
      </c>
      <c r="GJ828" s="39">
        <f t="shared" si="392"/>
        <v>3724235</v>
      </c>
      <c r="GK828" s="39"/>
      <c r="GL828" s="39">
        <f t="shared" si="407"/>
        <v>0</v>
      </c>
      <c r="GM828" s="39"/>
      <c r="GN828" s="39">
        <f t="shared" si="390"/>
        <v>0</v>
      </c>
      <c r="GO828" s="40">
        <f t="shared" si="408"/>
        <v>707605</v>
      </c>
      <c r="GP828" s="40">
        <f t="shared" si="409"/>
        <v>4431840</v>
      </c>
      <c r="GQ828" s="40">
        <f t="shared" si="410"/>
        <v>4431840</v>
      </c>
      <c r="GR828" s="39" t="str">
        <f>IFERROR(VLOOKUP(CONCATENATE(C828,R828,S828),'Clientes Afectados'!$L$4:$M$249,2,0),"NO")</f>
        <v>NO</v>
      </c>
      <c r="GS828" s="64">
        <f t="shared" si="389"/>
        <v>29</v>
      </c>
      <c r="GT828" s="39" t="e">
        <f>+IF(GS828&gt;#REF!,"SI","NO")</f>
        <v>#REF!</v>
      </c>
    </row>
    <row r="829" spans="1:202" x14ac:dyDescent="0.25">
      <c r="A829" s="35">
        <v>42401</v>
      </c>
      <c r="B829" s="36">
        <v>1594986</v>
      </c>
      <c r="C829" s="36">
        <v>574634</v>
      </c>
      <c r="D829" s="36">
        <v>574634</v>
      </c>
      <c r="E829" s="37" t="s">
        <v>347</v>
      </c>
      <c r="F829" s="37" t="s">
        <v>229</v>
      </c>
      <c r="G829" s="37" t="s">
        <v>322</v>
      </c>
      <c r="H829" s="85" t="s">
        <v>231</v>
      </c>
      <c r="I829" s="37" t="s">
        <v>310</v>
      </c>
      <c r="J829" s="37" t="s">
        <v>233</v>
      </c>
      <c r="K829" s="37" t="s">
        <v>234</v>
      </c>
      <c r="L829" s="37" t="s">
        <v>235</v>
      </c>
      <c r="M829" s="37" t="s">
        <v>323</v>
      </c>
      <c r="N829" s="37" t="s">
        <v>324</v>
      </c>
      <c r="O829" s="37" t="s">
        <v>324</v>
      </c>
      <c r="P829" s="37" t="s">
        <v>239</v>
      </c>
      <c r="Q829" s="37" t="s">
        <v>240</v>
      </c>
      <c r="R829" s="38">
        <v>42375</v>
      </c>
      <c r="S829" s="38">
        <v>42404</v>
      </c>
      <c r="T829" s="38">
        <v>42405</v>
      </c>
      <c r="U829" s="36">
        <v>170845591</v>
      </c>
      <c r="V829" s="36">
        <v>72001</v>
      </c>
      <c r="W829" s="36">
        <v>0</v>
      </c>
      <c r="X829" s="36">
        <v>5290</v>
      </c>
      <c r="Y829" s="36">
        <v>0</v>
      </c>
      <c r="Z829" s="36">
        <v>0</v>
      </c>
      <c r="AA829" s="36">
        <v>0</v>
      </c>
      <c r="AB829" s="36">
        <v>0</v>
      </c>
      <c r="AC829" s="36">
        <v>0</v>
      </c>
      <c r="AD829" s="36">
        <v>119</v>
      </c>
      <c r="AE829" s="36">
        <v>119</v>
      </c>
      <c r="AF829" s="36">
        <v>118</v>
      </c>
      <c r="AG829" s="36">
        <v>119</v>
      </c>
      <c r="AH829" s="36">
        <v>116813</v>
      </c>
      <c r="AI829" s="36">
        <v>1233</v>
      </c>
      <c r="AJ829" s="36">
        <v>0</v>
      </c>
      <c r="AK829" s="36">
        <v>5200702</v>
      </c>
      <c r="AL829" s="36">
        <v>0</v>
      </c>
      <c r="AM829" s="36">
        <v>0</v>
      </c>
      <c r="AN829" s="36">
        <v>0</v>
      </c>
      <c r="AO829" s="36">
        <v>0</v>
      </c>
      <c r="AP829" s="36">
        <v>0</v>
      </c>
      <c r="AQ829" s="36">
        <v>0</v>
      </c>
      <c r="AR829" s="36">
        <v>0</v>
      </c>
      <c r="AS829" s="36">
        <v>0</v>
      </c>
      <c r="AT829" s="36">
        <v>62548</v>
      </c>
      <c r="AU829" s="36">
        <v>0</v>
      </c>
      <c r="AV829" s="36">
        <v>0</v>
      </c>
      <c r="AW829" s="36">
        <v>0</v>
      </c>
      <c r="AX829" s="36">
        <v>0</v>
      </c>
      <c r="AY829" s="36">
        <v>74493</v>
      </c>
      <c r="AZ829" s="36">
        <v>686253</v>
      </c>
      <c r="BA829" s="36">
        <v>0</v>
      </c>
      <c r="BB829" s="36">
        <v>0</v>
      </c>
      <c r="BC829" s="36">
        <v>0</v>
      </c>
      <c r="BD829" s="36">
        <v>0</v>
      </c>
      <c r="BE829" s="36">
        <v>0</v>
      </c>
      <c r="BF829" s="36">
        <v>0</v>
      </c>
      <c r="BG829" s="36">
        <v>0</v>
      </c>
      <c r="BH829" s="36">
        <v>0</v>
      </c>
      <c r="BI829" s="36">
        <v>0</v>
      </c>
      <c r="BJ829" s="36">
        <v>0</v>
      </c>
      <c r="BK829" s="36">
        <v>0</v>
      </c>
      <c r="BL829" s="36">
        <v>0</v>
      </c>
      <c r="BM829" s="36">
        <v>0</v>
      </c>
      <c r="BN829" s="36">
        <v>0</v>
      </c>
      <c r="BO829" s="36">
        <v>0</v>
      </c>
      <c r="BP829" s="36">
        <v>0</v>
      </c>
      <c r="BQ829" s="36">
        <v>0</v>
      </c>
      <c r="BR829" s="36">
        <v>0</v>
      </c>
      <c r="BS829" s="36">
        <v>0</v>
      </c>
      <c r="BT829" s="36">
        <v>0</v>
      </c>
      <c r="BU829" s="36">
        <v>0</v>
      </c>
      <c r="BV829" s="36">
        <v>0</v>
      </c>
      <c r="BW829" s="36">
        <v>0</v>
      </c>
      <c r="BX829" s="36">
        <v>0</v>
      </c>
      <c r="BY829" s="36">
        <v>0</v>
      </c>
      <c r="BZ829" s="36">
        <v>0</v>
      </c>
      <c r="CA829" s="36">
        <v>0</v>
      </c>
      <c r="CB829" s="36">
        <v>0</v>
      </c>
      <c r="CC829" s="36">
        <v>0</v>
      </c>
      <c r="CD829" s="36">
        <v>5161379</v>
      </c>
      <c r="CE829" s="36">
        <v>6142041</v>
      </c>
      <c r="CF829" s="36">
        <v>0</v>
      </c>
      <c r="CG829" s="36">
        <v>980662</v>
      </c>
      <c r="CH829" s="36">
        <v>0</v>
      </c>
      <c r="CI829" s="36">
        <v>0</v>
      </c>
      <c r="CJ829" s="36">
        <v>0</v>
      </c>
      <c r="CK829" s="36">
        <v>0</v>
      </c>
      <c r="CL829" s="36">
        <v>980662</v>
      </c>
      <c r="CM829" s="36">
        <v>-6142041</v>
      </c>
      <c r="CN829" s="36">
        <v>0</v>
      </c>
      <c r="CO829" s="36">
        <v>0</v>
      </c>
      <c r="CP829" s="36">
        <v>0</v>
      </c>
      <c r="CQ829" s="36">
        <v>0</v>
      </c>
      <c r="CR829" s="36">
        <v>0</v>
      </c>
      <c r="CS829" s="36">
        <v>0</v>
      </c>
      <c r="CT829" s="36">
        <v>0</v>
      </c>
      <c r="CU829" s="36">
        <v>0</v>
      </c>
      <c r="CV829" s="36">
        <v>0</v>
      </c>
      <c r="CW829" s="36">
        <v>0</v>
      </c>
      <c r="CX829" s="36">
        <v>0</v>
      </c>
      <c r="CY829" s="36">
        <v>0</v>
      </c>
      <c r="CZ829" s="36">
        <v>0</v>
      </c>
      <c r="DA829" s="36">
        <v>0</v>
      </c>
      <c r="DB829" s="36">
        <v>0</v>
      </c>
      <c r="DC829" s="36">
        <v>0</v>
      </c>
      <c r="DD829" s="36">
        <v>0</v>
      </c>
      <c r="DE829" s="36">
        <v>-6142041</v>
      </c>
      <c r="DF829" s="36">
        <v>0</v>
      </c>
      <c r="DG829" s="36">
        <v>0</v>
      </c>
      <c r="DH829" s="36">
        <v>0</v>
      </c>
      <c r="DI829" s="36">
        <v>0</v>
      </c>
      <c r="DJ829" s="36">
        <v>0</v>
      </c>
      <c r="DK829" s="36">
        <v>0</v>
      </c>
      <c r="DL829" s="36">
        <v>0</v>
      </c>
      <c r="DM829" s="36">
        <v>0</v>
      </c>
      <c r="DN829" s="36">
        <v>0</v>
      </c>
      <c r="DO829" s="36">
        <v>0</v>
      </c>
      <c r="DP829" s="36">
        <v>0</v>
      </c>
      <c r="DQ829" s="36">
        <v>0</v>
      </c>
      <c r="DR829" s="36">
        <v>0</v>
      </c>
      <c r="DS829" s="36">
        <v>0</v>
      </c>
      <c r="DT829" s="36">
        <v>0</v>
      </c>
      <c r="DU829" s="36">
        <v>0</v>
      </c>
      <c r="DV829" s="36">
        <v>0</v>
      </c>
      <c r="DW829" s="36">
        <v>0</v>
      </c>
      <c r="DX829" s="36">
        <v>0</v>
      </c>
      <c r="DY829" s="36">
        <v>0</v>
      </c>
      <c r="DZ829" s="36">
        <v>0</v>
      </c>
      <c r="EA829" s="36">
        <v>0</v>
      </c>
      <c r="EB829" s="36">
        <v>0</v>
      </c>
      <c r="EC829" s="36">
        <v>0</v>
      </c>
      <c r="ED829" s="36">
        <v>0</v>
      </c>
      <c r="EE829" s="36">
        <v>0</v>
      </c>
      <c r="EF829" s="36">
        <v>0</v>
      </c>
      <c r="EG829" s="36">
        <v>0</v>
      </c>
      <c r="EH829" s="36">
        <v>0</v>
      </c>
      <c r="EI829" s="36">
        <v>0</v>
      </c>
      <c r="EJ829" s="36">
        <v>0</v>
      </c>
      <c r="EK829" s="36">
        <v>0</v>
      </c>
      <c r="EL829" s="36">
        <v>0</v>
      </c>
      <c r="EM829" s="36">
        <v>0</v>
      </c>
      <c r="EN829" s="36">
        <v>0</v>
      </c>
      <c r="EO829" s="36">
        <v>0</v>
      </c>
      <c r="EP829" s="36">
        <v>0</v>
      </c>
      <c r="EQ829" s="36">
        <v>0</v>
      </c>
      <c r="ER829" s="36">
        <v>0</v>
      </c>
      <c r="ES829" s="36">
        <v>0</v>
      </c>
      <c r="ET829" s="36">
        <v>0</v>
      </c>
      <c r="EU829" s="36">
        <v>0</v>
      </c>
      <c r="EV829" s="36">
        <v>0</v>
      </c>
      <c r="EW829" s="36">
        <v>0</v>
      </c>
      <c r="EX829" s="36">
        <v>0</v>
      </c>
      <c r="EY829" s="36">
        <v>0</v>
      </c>
      <c r="EZ829" s="36">
        <v>0</v>
      </c>
      <c r="FA829" s="36">
        <v>0</v>
      </c>
      <c r="FB829" s="36">
        <v>0</v>
      </c>
      <c r="FC829" s="36">
        <v>0</v>
      </c>
      <c r="FD829" s="36">
        <v>0</v>
      </c>
      <c r="FE829" s="36">
        <v>0</v>
      </c>
      <c r="FF829" s="36">
        <v>0</v>
      </c>
      <c r="FG829" s="36">
        <v>0</v>
      </c>
      <c r="FH829" s="36">
        <v>0</v>
      </c>
      <c r="FI829" s="36">
        <v>0</v>
      </c>
      <c r="FJ829" s="36">
        <v>0</v>
      </c>
      <c r="FK829" s="36">
        <v>0</v>
      </c>
      <c r="FL829" s="36">
        <v>0</v>
      </c>
      <c r="FM829" s="36">
        <v>0</v>
      </c>
      <c r="FN829" s="36">
        <v>0</v>
      </c>
      <c r="FO829" s="36">
        <v>0</v>
      </c>
      <c r="FP829" s="36">
        <v>0</v>
      </c>
      <c r="FQ829" s="36">
        <v>980662</v>
      </c>
      <c r="FR829" s="36">
        <v>0</v>
      </c>
      <c r="FS829" s="37"/>
      <c r="FT829" s="39">
        <f t="shared" si="393"/>
        <v>98162</v>
      </c>
      <c r="FU829" s="39">
        <f t="shared" si="394"/>
        <v>1036</v>
      </c>
      <c r="FV829" s="39">
        <f t="shared" si="395"/>
        <v>0</v>
      </c>
      <c r="FW829" s="39">
        <f t="shared" si="396"/>
        <v>4370338</v>
      </c>
      <c r="FX829" s="39">
        <f t="shared" si="397"/>
        <v>0</v>
      </c>
      <c r="FY829" s="39">
        <f t="shared" si="398"/>
        <v>52561</v>
      </c>
      <c r="FZ829" s="39">
        <f t="shared" si="399"/>
        <v>0</v>
      </c>
      <c r="GA829" s="39">
        <f t="shared" si="400"/>
        <v>62599</v>
      </c>
      <c r="GB829" s="39">
        <f t="shared" si="401"/>
        <v>576683</v>
      </c>
      <c r="GC829" s="39">
        <f t="shared" si="402"/>
        <v>0</v>
      </c>
      <c r="GD829" s="39">
        <f t="shared" si="403"/>
        <v>0</v>
      </c>
      <c r="GE829" s="39">
        <f t="shared" si="404"/>
        <v>0</v>
      </c>
      <c r="GF829" s="39">
        <f t="shared" si="391"/>
        <v>0</v>
      </c>
      <c r="GG829" s="39"/>
      <c r="GH829" s="39">
        <f t="shared" si="405"/>
        <v>0</v>
      </c>
      <c r="GI829" s="39">
        <f t="shared" si="406"/>
        <v>0</v>
      </c>
      <c r="GJ829" s="39">
        <f t="shared" si="392"/>
        <v>5161379</v>
      </c>
      <c r="GK829" s="39"/>
      <c r="GL829" s="39">
        <f t="shared" si="407"/>
        <v>0</v>
      </c>
      <c r="GM829" s="39"/>
      <c r="GN829" s="39">
        <f t="shared" si="390"/>
        <v>0</v>
      </c>
      <c r="GO829" s="40">
        <f t="shared" si="408"/>
        <v>980662</v>
      </c>
      <c r="GP829" s="40">
        <f t="shared" si="409"/>
        <v>6142041</v>
      </c>
      <c r="GQ829" s="40">
        <f t="shared" si="410"/>
        <v>6142041</v>
      </c>
      <c r="GR829" s="39" t="str">
        <f>IFERROR(VLOOKUP(CONCATENATE(C829,R829,S829),'Clientes Afectados'!$L$4:$M$249,2,0),"NO")</f>
        <v>NO</v>
      </c>
      <c r="GS829" s="64">
        <f t="shared" si="389"/>
        <v>29</v>
      </c>
      <c r="GT829" s="39" t="e">
        <f>+IF(GS829&gt;#REF!,"SI","NO")</f>
        <v>#REF!</v>
      </c>
    </row>
    <row r="830" spans="1:202" x14ac:dyDescent="0.25">
      <c r="A830" s="35">
        <v>42401</v>
      </c>
      <c r="B830" s="36">
        <v>1594986</v>
      </c>
      <c r="C830" s="36">
        <v>916308</v>
      </c>
      <c r="D830" s="36">
        <v>916308</v>
      </c>
      <c r="E830" s="37" t="s">
        <v>260</v>
      </c>
      <c r="F830" s="37" t="s">
        <v>229</v>
      </c>
      <c r="G830" s="37" t="s">
        <v>261</v>
      </c>
      <c r="H830" s="85" t="s">
        <v>231</v>
      </c>
      <c r="I830" s="37" t="s">
        <v>232</v>
      </c>
      <c r="J830" s="37" t="s">
        <v>233</v>
      </c>
      <c r="K830" s="37" t="s">
        <v>234</v>
      </c>
      <c r="L830" s="37" t="s">
        <v>235</v>
      </c>
      <c r="M830" s="37" t="s">
        <v>264</v>
      </c>
      <c r="N830" s="37" t="s">
        <v>236</v>
      </c>
      <c r="O830" s="37" t="s">
        <v>236</v>
      </c>
      <c r="P830" s="37" t="s">
        <v>239</v>
      </c>
      <c r="Q830" s="37" t="s">
        <v>240</v>
      </c>
      <c r="R830" s="38">
        <v>42375</v>
      </c>
      <c r="S830" s="38">
        <v>42404</v>
      </c>
      <c r="T830" s="38">
        <v>42405</v>
      </c>
      <c r="U830" s="36">
        <v>170845591</v>
      </c>
      <c r="V830" s="36">
        <v>27325</v>
      </c>
      <c r="W830" s="36">
        <v>0</v>
      </c>
      <c r="X830" s="36">
        <v>9766</v>
      </c>
      <c r="Y830" s="36">
        <v>0</v>
      </c>
      <c r="Z830" s="36">
        <v>0</v>
      </c>
      <c r="AA830" s="36">
        <v>0</v>
      </c>
      <c r="AB830" s="36">
        <v>0</v>
      </c>
      <c r="AC830" s="36">
        <v>0</v>
      </c>
      <c r="AD830" s="36">
        <v>69</v>
      </c>
      <c r="AE830" s="36">
        <v>71</v>
      </c>
      <c r="AF830" s="36">
        <v>68</v>
      </c>
      <c r="AG830" s="36">
        <v>70</v>
      </c>
      <c r="AH830" s="36">
        <v>79906</v>
      </c>
      <c r="AI830" s="36">
        <v>1233</v>
      </c>
      <c r="AJ830" s="36">
        <v>0</v>
      </c>
      <c r="AK830" s="36">
        <v>1973711</v>
      </c>
      <c r="AL830" s="36">
        <v>0</v>
      </c>
      <c r="AM830" s="36">
        <v>0</v>
      </c>
      <c r="AN830" s="36">
        <v>0</v>
      </c>
      <c r="AO830" s="36">
        <v>0</v>
      </c>
      <c r="AP830" s="36">
        <v>0</v>
      </c>
      <c r="AQ830" s="36">
        <v>0</v>
      </c>
      <c r="AR830" s="36">
        <v>0</v>
      </c>
      <c r="AS830" s="36">
        <v>0</v>
      </c>
      <c r="AT830" s="36">
        <v>23737</v>
      </c>
      <c r="AU830" s="36">
        <v>0</v>
      </c>
      <c r="AV830" s="36">
        <v>0</v>
      </c>
      <c r="AW830" s="36">
        <v>0</v>
      </c>
      <c r="AX830" s="36">
        <v>0</v>
      </c>
      <c r="AY830" s="36">
        <v>44260</v>
      </c>
      <c r="AZ830" s="36">
        <v>403678</v>
      </c>
      <c r="BA830" s="36">
        <v>0</v>
      </c>
      <c r="BB830" s="36">
        <v>0</v>
      </c>
      <c r="BC830" s="36">
        <v>0</v>
      </c>
      <c r="BD830" s="36">
        <v>0</v>
      </c>
      <c r="BE830" s="36">
        <v>0</v>
      </c>
      <c r="BF830" s="36">
        <v>0</v>
      </c>
      <c r="BG830" s="36">
        <v>0</v>
      </c>
      <c r="BH830" s="36">
        <v>0</v>
      </c>
      <c r="BI830" s="36">
        <v>0</v>
      </c>
      <c r="BJ830" s="36">
        <v>0</v>
      </c>
      <c r="BK830" s="36">
        <v>0</v>
      </c>
      <c r="BL830" s="36">
        <v>0</v>
      </c>
      <c r="BM830" s="36">
        <v>0</v>
      </c>
      <c r="BN830" s="36">
        <v>0</v>
      </c>
      <c r="BO830" s="36">
        <v>0</v>
      </c>
      <c r="BP830" s="36">
        <v>0</v>
      </c>
      <c r="BQ830" s="36">
        <v>0</v>
      </c>
      <c r="BR830" s="36">
        <v>0</v>
      </c>
      <c r="BS830" s="36">
        <v>0</v>
      </c>
      <c r="BT830" s="36">
        <v>0</v>
      </c>
      <c r="BU830" s="36">
        <v>0</v>
      </c>
      <c r="BV830" s="36">
        <v>0</v>
      </c>
      <c r="BW830" s="36">
        <v>0</v>
      </c>
      <c r="BX830" s="36">
        <v>0</v>
      </c>
      <c r="BY830" s="36">
        <v>0</v>
      </c>
      <c r="BZ830" s="36">
        <v>0</v>
      </c>
      <c r="CA830" s="36">
        <v>0</v>
      </c>
      <c r="CB830" s="36">
        <v>0</v>
      </c>
      <c r="CC830" s="36">
        <v>0</v>
      </c>
      <c r="CD830" s="36">
        <v>2123130</v>
      </c>
      <c r="CE830" s="36">
        <v>2526525</v>
      </c>
      <c r="CF830" s="36">
        <v>0</v>
      </c>
      <c r="CG830" s="36">
        <v>403395</v>
      </c>
      <c r="CH830" s="36">
        <v>0</v>
      </c>
      <c r="CI830" s="36">
        <v>0</v>
      </c>
      <c r="CJ830" s="36">
        <v>0</v>
      </c>
      <c r="CK830" s="36">
        <v>0</v>
      </c>
      <c r="CL830" s="36">
        <v>403395</v>
      </c>
      <c r="CM830" s="36">
        <v>-2526525</v>
      </c>
      <c r="CN830" s="36">
        <v>0</v>
      </c>
      <c r="CO830" s="36">
        <v>0</v>
      </c>
      <c r="CP830" s="36">
        <v>0</v>
      </c>
      <c r="CQ830" s="36">
        <v>0</v>
      </c>
      <c r="CR830" s="36">
        <v>0</v>
      </c>
      <c r="CS830" s="36">
        <v>0</v>
      </c>
      <c r="CT830" s="36">
        <v>0</v>
      </c>
      <c r="CU830" s="36">
        <v>0</v>
      </c>
      <c r="CV830" s="36">
        <v>0</v>
      </c>
      <c r="CW830" s="36">
        <v>0</v>
      </c>
      <c r="CX830" s="36">
        <v>0</v>
      </c>
      <c r="CY830" s="36">
        <v>0</v>
      </c>
      <c r="CZ830" s="36">
        <v>0</v>
      </c>
      <c r="DA830" s="36">
        <v>0</v>
      </c>
      <c r="DB830" s="36">
        <v>0</v>
      </c>
      <c r="DC830" s="36">
        <v>0</v>
      </c>
      <c r="DD830" s="36">
        <v>0</v>
      </c>
      <c r="DE830" s="36">
        <v>-2526525</v>
      </c>
      <c r="DF830" s="36">
        <v>0</v>
      </c>
      <c r="DG830" s="36">
        <v>0</v>
      </c>
      <c r="DH830" s="36">
        <v>0</v>
      </c>
      <c r="DI830" s="36">
        <v>0</v>
      </c>
      <c r="DJ830" s="36">
        <v>0</v>
      </c>
      <c r="DK830" s="36">
        <v>0</v>
      </c>
      <c r="DL830" s="36">
        <v>0</v>
      </c>
      <c r="DM830" s="36">
        <v>0</v>
      </c>
      <c r="DN830" s="36">
        <v>0</v>
      </c>
      <c r="DO830" s="36">
        <v>0</v>
      </c>
      <c r="DP830" s="36">
        <v>0</v>
      </c>
      <c r="DQ830" s="36">
        <v>0</v>
      </c>
      <c r="DR830" s="36">
        <v>0</v>
      </c>
      <c r="DS830" s="36">
        <v>0</v>
      </c>
      <c r="DT830" s="36">
        <v>0</v>
      </c>
      <c r="DU830" s="36">
        <v>0</v>
      </c>
      <c r="DV830" s="36">
        <v>0</v>
      </c>
      <c r="DW830" s="36">
        <v>0</v>
      </c>
      <c r="DX830" s="36">
        <v>0</v>
      </c>
      <c r="DY830" s="36">
        <v>0</v>
      </c>
      <c r="DZ830" s="36">
        <v>0</v>
      </c>
      <c r="EA830" s="36">
        <v>0</v>
      </c>
      <c r="EB830" s="36">
        <v>0</v>
      </c>
      <c r="EC830" s="36">
        <v>0</v>
      </c>
      <c r="ED830" s="36">
        <v>0</v>
      </c>
      <c r="EE830" s="36">
        <v>0</v>
      </c>
      <c r="EF830" s="36">
        <v>0</v>
      </c>
      <c r="EG830" s="36">
        <v>0</v>
      </c>
      <c r="EH830" s="36">
        <v>0</v>
      </c>
      <c r="EI830" s="36">
        <v>0</v>
      </c>
      <c r="EJ830" s="36">
        <v>0</v>
      </c>
      <c r="EK830" s="36">
        <v>0</v>
      </c>
      <c r="EL830" s="36">
        <v>0</v>
      </c>
      <c r="EM830" s="36">
        <v>0</v>
      </c>
      <c r="EN830" s="36">
        <v>0</v>
      </c>
      <c r="EO830" s="36">
        <v>0</v>
      </c>
      <c r="EP830" s="36">
        <v>0</v>
      </c>
      <c r="EQ830" s="36">
        <v>0</v>
      </c>
      <c r="ER830" s="36">
        <v>0</v>
      </c>
      <c r="ES830" s="36">
        <v>0</v>
      </c>
      <c r="ET830" s="36">
        <v>0</v>
      </c>
      <c r="EU830" s="36">
        <v>0</v>
      </c>
      <c r="EV830" s="36">
        <v>0</v>
      </c>
      <c r="EW830" s="36">
        <v>0</v>
      </c>
      <c r="EX830" s="36">
        <v>0</v>
      </c>
      <c r="EY830" s="36">
        <v>0</v>
      </c>
      <c r="EZ830" s="36">
        <v>0</v>
      </c>
      <c r="FA830" s="36">
        <v>0</v>
      </c>
      <c r="FB830" s="36">
        <v>0</v>
      </c>
      <c r="FC830" s="36">
        <v>0</v>
      </c>
      <c r="FD830" s="36">
        <v>0</v>
      </c>
      <c r="FE830" s="36">
        <v>0</v>
      </c>
      <c r="FF830" s="36">
        <v>0</v>
      </c>
      <c r="FG830" s="36">
        <v>0</v>
      </c>
      <c r="FH830" s="36">
        <v>0</v>
      </c>
      <c r="FI830" s="36">
        <v>0</v>
      </c>
      <c r="FJ830" s="36">
        <v>0</v>
      </c>
      <c r="FK830" s="36">
        <v>0</v>
      </c>
      <c r="FL830" s="36">
        <v>0</v>
      </c>
      <c r="FM830" s="36">
        <v>0</v>
      </c>
      <c r="FN830" s="36">
        <v>0</v>
      </c>
      <c r="FO830" s="36">
        <v>0</v>
      </c>
      <c r="FP830" s="36">
        <v>0</v>
      </c>
      <c r="FQ830" s="36">
        <v>403395</v>
      </c>
      <c r="FR830" s="36">
        <v>0</v>
      </c>
      <c r="FS830" s="37"/>
      <c r="FT830" s="39">
        <f t="shared" si="393"/>
        <v>67148</v>
      </c>
      <c r="FU830" s="39">
        <f t="shared" si="394"/>
        <v>1036</v>
      </c>
      <c r="FV830" s="39">
        <f t="shared" si="395"/>
        <v>0</v>
      </c>
      <c r="FW830" s="39">
        <f t="shared" si="396"/>
        <v>1658581</v>
      </c>
      <c r="FX830" s="39">
        <f t="shared" si="397"/>
        <v>0</v>
      </c>
      <c r="FY830" s="39">
        <f t="shared" si="398"/>
        <v>19947</v>
      </c>
      <c r="FZ830" s="39">
        <f t="shared" si="399"/>
        <v>0</v>
      </c>
      <c r="GA830" s="39">
        <f t="shared" si="400"/>
        <v>37193</v>
      </c>
      <c r="GB830" s="39">
        <f t="shared" si="401"/>
        <v>339225</v>
      </c>
      <c r="GC830" s="39">
        <f t="shared" si="402"/>
        <v>0</v>
      </c>
      <c r="GD830" s="39">
        <f t="shared" si="403"/>
        <v>0</v>
      </c>
      <c r="GE830" s="39">
        <f t="shared" si="404"/>
        <v>0</v>
      </c>
      <c r="GF830" s="39">
        <f t="shared" si="391"/>
        <v>0</v>
      </c>
      <c r="GG830" s="39"/>
      <c r="GH830" s="39">
        <f t="shared" si="405"/>
        <v>0</v>
      </c>
      <c r="GI830" s="39">
        <f t="shared" si="406"/>
        <v>0</v>
      </c>
      <c r="GJ830" s="39">
        <f t="shared" si="392"/>
        <v>2123130</v>
      </c>
      <c r="GK830" s="39"/>
      <c r="GL830" s="39">
        <f t="shared" si="407"/>
        <v>0</v>
      </c>
      <c r="GM830" s="39"/>
      <c r="GN830" s="39">
        <f t="shared" si="390"/>
        <v>0</v>
      </c>
      <c r="GO830" s="40">
        <f t="shared" si="408"/>
        <v>403395</v>
      </c>
      <c r="GP830" s="40">
        <f t="shared" si="409"/>
        <v>2526525</v>
      </c>
      <c r="GQ830" s="40">
        <f t="shared" si="410"/>
        <v>2526525</v>
      </c>
      <c r="GR830" s="39" t="str">
        <f>IFERROR(VLOOKUP(CONCATENATE(C830,R830,S830),'Clientes Afectados'!$L$4:$M$249,2,0),"NO")</f>
        <v>NO</v>
      </c>
      <c r="GS830" s="64">
        <f t="shared" si="389"/>
        <v>29</v>
      </c>
      <c r="GT830" s="39" t="e">
        <f>+IF(GS830&gt;#REF!,"SI","NO")</f>
        <v>#REF!</v>
      </c>
    </row>
    <row r="831" spans="1:202" x14ac:dyDescent="0.25">
      <c r="A831" s="35">
        <v>42401</v>
      </c>
      <c r="B831" s="36">
        <v>1594986</v>
      </c>
      <c r="C831" s="36">
        <v>973766</v>
      </c>
      <c r="D831" s="36">
        <v>973766</v>
      </c>
      <c r="E831" s="37" t="s">
        <v>265</v>
      </c>
      <c r="F831" s="37" t="s">
        <v>229</v>
      </c>
      <c r="G831" s="37" t="s">
        <v>266</v>
      </c>
      <c r="H831" s="85" t="s">
        <v>231</v>
      </c>
      <c r="I831" s="37" t="s">
        <v>232</v>
      </c>
      <c r="J831" s="37" t="s">
        <v>233</v>
      </c>
      <c r="K831" s="37" t="s">
        <v>234</v>
      </c>
      <c r="L831" s="37" t="s">
        <v>235</v>
      </c>
      <c r="M831" s="37" t="s">
        <v>264</v>
      </c>
      <c r="N831" s="37" t="s">
        <v>236</v>
      </c>
      <c r="O831" s="37" t="s">
        <v>236</v>
      </c>
      <c r="P831" s="37" t="s">
        <v>239</v>
      </c>
      <c r="Q831" s="37" t="s">
        <v>240</v>
      </c>
      <c r="R831" s="38">
        <v>42375</v>
      </c>
      <c r="S831" s="38">
        <v>42404</v>
      </c>
      <c r="T831" s="38">
        <v>42405</v>
      </c>
      <c r="U831" s="36">
        <v>170845591</v>
      </c>
      <c r="V831" s="36">
        <v>0</v>
      </c>
      <c r="W831" s="36">
        <v>0</v>
      </c>
      <c r="X831" s="36">
        <v>0</v>
      </c>
      <c r="Y831" s="36">
        <v>0</v>
      </c>
      <c r="Z831" s="36">
        <v>0</v>
      </c>
      <c r="AA831" s="36">
        <v>0</v>
      </c>
      <c r="AB831" s="36">
        <v>0</v>
      </c>
      <c r="AC831" s="36">
        <v>26665</v>
      </c>
      <c r="AD831" s="36">
        <v>0</v>
      </c>
      <c r="AE831" s="36">
        <v>0</v>
      </c>
      <c r="AF831" s="36">
        <v>0</v>
      </c>
      <c r="AG831" s="36">
        <v>0</v>
      </c>
      <c r="AH831" s="36">
        <v>0</v>
      </c>
      <c r="AI831" s="36">
        <v>1233</v>
      </c>
      <c r="AJ831" s="36">
        <v>0</v>
      </c>
      <c r="AK831" s="36">
        <v>1926039</v>
      </c>
      <c r="AL831" s="36">
        <v>0</v>
      </c>
      <c r="AM831" s="36">
        <v>0</v>
      </c>
      <c r="AN831" s="36">
        <v>0</v>
      </c>
      <c r="AO831" s="36">
        <v>0</v>
      </c>
      <c r="AP831" s="36">
        <v>0</v>
      </c>
      <c r="AQ831" s="36">
        <v>0</v>
      </c>
      <c r="AR831" s="36">
        <v>0</v>
      </c>
      <c r="AS831" s="36">
        <v>0</v>
      </c>
      <c r="AT831" s="36">
        <v>0</v>
      </c>
      <c r="AU831" s="36">
        <v>0</v>
      </c>
      <c r="AV831" s="36">
        <v>0</v>
      </c>
      <c r="AW831" s="36">
        <v>0</v>
      </c>
      <c r="AX831" s="36">
        <v>0</v>
      </c>
      <c r="AY831" s="36">
        <v>48000</v>
      </c>
      <c r="AZ831" s="36">
        <v>0</v>
      </c>
      <c r="BA831" s="36">
        <v>0</v>
      </c>
      <c r="BB831" s="36">
        <v>0</v>
      </c>
      <c r="BC831" s="36">
        <v>0</v>
      </c>
      <c r="BD831" s="36">
        <v>0</v>
      </c>
      <c r="BE831" s="36">
        <v>0</v>
      </c>
      <c r="BF831" s="36">
        <v>0</v>
      </c>
      <c r="BG831" s="36">
        <v>0</v>
      </c>
      <c r="BH831" s="36">
        <v>0</v>
      </c>
      <c r="BI831" s="36">
        <v>0</v>
      </c>
      <c r="BJ831" s="36">
        <v>0</v>
      </c>
      <c r="BK831" s="36">
        <v>0</v>
      </c>
      <c r="BL831" s="36">
        <v>0</v>
      </c>
      <c r="BM831" s="36">
        <v>0</v>
      </c>
      <c r="BN831" s="36">
        <v>0</v>
      </c>
      <c r="BO831" s="36">
        <v>0</v>
      </c>
      <c r="BP831" s="36">
        <v>0</v>
      </c>
      <c r="BQ831" s="36">
        <v>0</v>
      </c>
      <c r="BR831" s="36">
        <v>0</v>
      </c>
      <c r="BS831" s="36">
        <v>0</v>
      </c>
      <c r="BT831" s="36">
        <v>0</v>
      </c>
      <c r="BU831" s="36">
        <v>0</v>
      </c>
      <c r="BV831" s="36">
        <v>0</v>
      </c>
      <c r="BW831" s="36">
        <v>0</v>
      </c>
      <c r="BX831" s="36">
        <v>0</v>
      </c>
      <c r="BY831" s="36">
        <v>0</v>
      </c>
      <c r="BZ831" s="36">
        <v>0</v>
      </c>
      <c r="CA831" s="36">
        <v>0</v>
      </c>
      <c r="CB831" s="36">
        <v>0</v>
      </c>
      <c r="CC831" s="36">
        <v>0</v>
      </c>
      <c r="CD831" s="36">
        <v>1659892</v>
      </c>
      <c r="CE831" s="36">
        <v>1975271</v>
      </c>
      <c r="CF831" s="36">
        <v>0</v>
      </c>
      <c r="CG831" s="36">
        <v>315379</v>
      </c>
      <c r="CH831" s="36">
        <v>0</v>
      </c>
      <c r="CI831" s="36">
        <v>0</v>
      </c>
      <c r="CJ831" s="36">
        <v>0</v>
      </c>
      <c r="CK831" s="36">
        <v>0</v>
      </c>
      <c r="CL831" s="36">
        <v>315379</v>
      </c>
      <c r="CM831" s="36">
        <v>-1975271</v>
      </c>
      <c r="CN831" s="36">
        <v>0</v>
      </c>
      <c r="CO831" s="36">
        <v>0</v>
      </c>
      <c r="CP831" s="36">
        <v>0</v>
      </c>
      <c r="CQ831" s="36">
        <v>0</v>
      </c>
      <c r="CR831" s="36">
        <v>0</v>
      </c>
      <c r="CS831" s="36">
        <v>0</v>
      </c>
      <c r="CT831" s="36">
        <v>0</v>
      </c>
      <c r="CU831" s="36">
        <v>0</v>
      </c>
      <c r="CV831" s="36">
        <v>0</v>
      </c>
      <c r="CW831" s="36">
        <v>0</v>
      </c>
      <c r="CX831" s="36">
        <v>0</v>
      </c>
      <c r="CY831" s="36">
        <v>0</v>
      </c>
      <c r="CZ831" s="36">
        <v>0</v>
      </c>
      <c r="DA831" s="36">
        <v>0</v>
      </c>
      <c r="DB831" s="36">
        <v>0</v>
      </c>
      <c r="DC831" s="36">
        <v>0</v>
      </c>
      <c r="DD831" s="36">
        <v>0</v>
      </c>
      <c r="DE831" s="36">
        <v>-1975271</v>
      </c>
      <c r="DF831" s="36">
        <v>0</v>
      </c>
      <c r="DG831" s="36">
        <v>0</v>
      </c>
      <c r="DH831" s="36">
        <v>0</v>
      </c>
      <c r="DI831" s="36">
        <v>0</v>
      </c>
      <c r="DJ831" s="36">
        <v>0</v>
      </c>
      <c r="DK831" s="36">
        <v>0</v>
      </c>
      <c r="DL831" s="36">
        <v>0</v>
      </c>
      <c r="DM831" s="36">
        <v>0</v>
      </c>
      <c r="DN831" s="36">
        <v>0</v>
      </c>
      <c r="DO831" s="36">
        <v>0</v>
      </c>
      <c r="DP831" s="36">
        <v>0</v>
      </c>
      <c r="DQ831" s="36">
        <v>0</v>
      </c>
      <c r="DR831" s="36">
        <v>0</v>
      </c>
      <c r="DS831" s="36">
        <v>0</v>
      </c>
      <c r="DT831" s="36">
        <v>0</v>
      </c>
      <c r="DU831" s="36">
        <v>0</v>
      </c>
      <c r="DV831" s="36">
        <v>0</v>
      </c>
      <c r="DW831" s="36">
        <v>0</v>
      </c>
      <c r="DX831" s="36">
        <v>0</v>
      </c>
      <c r="DY831" s="36">
        <v>0</v>
      </c>
      <c r="DZ831" s="36">
        <v>0</v>
      </c>
      <c r="EA831" s="36">
        <v>0</v>
      </c>
      <c r="EB831" s="36">
        <v>0</v>
      </c>
      <c r="EC831" s="36">
        <v>0</v>
      </c>
      <c r="ED831" s="36">
        <v>0</v>
      </c>
      <c r="EE831" s="36">
        <v>0</v>
      </c>
      <c r="EF831" s="36">
        <v>0</v>
      </c>
      <c r="EG831" s="36">
        <v>0</v>
      </c>
      <c r="EH831" s="36">
        <v>0</v>
      </c>
      <c r="EI831" s="36">
        <v>0</v>
      </c>
      <c r="EJ831" s="36">
        <v>0</v>
      </c>
      <c r="EK831" s="36">
        <v>0</v>
      </c>
      <c r="EL831" s="36">
        <v>0</v>
      </c>
      <c r="EM831" s="36">
        <v>0</v>
      </c>
      <c r="EN831" s="36">
        <v>0</v>
      </c>
      <c r="EO831" s="36">
        <v>0</v>
      </c>
      <c r="EP831" s="36">
        <v>0</v>
      </c>
      <c r="EQ831" s="36">
        <v>0</v>
      </c>
      <c r="ER831" s="36">
        <v>0</v>
      </c>
      <c r="ES831" s="36">
        <v>0</v>
      </c>
      <c r="ET831" s="36">
        <v>0</v>
      </c>
      <c r="EU831" s="36">
        <v>0</v>
      </c>
      <c r="EV831" s="36">
        <v>0</v>
      </c>
      <c r="EW831" s="36">
        <v>0</v>
      </c>
      <c r="EX831" s="36">
        <v>0</v>
      </c>
      <c r="EY831" s="36">
        <v>0</v>
      </c>
      <c r="EZ831" s="36">
        <v>0</v>
      </c>
      <c r="FA831" s="36">
        <v>0</v>
      </c>
      <c r="FB831" s="36">
        <v>0</v>
      </c>
      <c r="FC831" s="36">
        <v>0</v>
      </c>
      <c r="FD831" s="36">
        <v>0</v>
      </c>
      <c r="FE831" s="36">
        <v>0</v>
      </c>
      <c r="FF831" s="36">
        <v>0</v>
      </c>
      <c r="FG831" s="36">
        <v>0</v>
      </c>
      <c r="FH831" s="36">
        <v>0</v>
      </c>
      <c r="FI831" s="36">
        <v>0</v>
      </c>
      <c r="FJ831" s="36">
        <v>0</v>
      </c>
      <c r="FK831" s="36">
        <v>0</v>
      </c>
      <c r="FL831" s="36">
        <v>0</v>
      </c>
      <c r="FM831" s="36">
        <v>0</v>
      </c>
      <c r="FN831" s="36">
        <v>0</v>
      </c>
      <c r="FO831" s="36">
        <v>0</v>
      </c>
      <c r="FP831" s="36">
        <v>0</v>
      </c>
      <c r="FQ831" s="36">
        <v>315379</v>
      </c>
      <c r="FR831" s="36">
        <v>0</v>
      </c>
      <c r="FS831" s="37"/>
      <c r="FT831" s="39">
        <f t="shared" si="393"/>
        <v>0</v>
      </c>
      <c r="FU831" s="39">
        <f t="shared" si="394"/>
        <v>1036</v>
      </c>
      <c r="FV831" s="39">
        <f t="shared" si="395"/>
        <v>0</v>
      </c>
      <c r="FW831" s="39">
        <f t="shared" si="396"/>
        <v>1618520</v>
      </c>
      <c r="FX831" s="39">
        <f t="shared" si="397"/>
        <v>0</v>
      </c>
      <c r="FY831" s="39">
        <f t="shared" si="398"/>
        <v>0</v>
      </c>
      <c r="FZ831" s="39">
        <f t="shared" si="399"/>
        <v>0</v>
      </c>
      <c r="GA831" s="39">
        <f t="shared" si="400"/>
        <v>40336</v>
      </c>
      <c r="GB831" s="39">
        <f t="shared" si="401"/>
        <v>0</v>
      </c>
      <c r="GC831" s="39">
        <f t="shared" si="402"/>
        <v>0</v>
      </c>
      <c r="GD831" s="39">
        <f t="shared" si="403"/>
        <v>0</v>
      </c>
      <c r="GE831" s="39">
        <f t="shared" si="404"/>
        <v>0</v>
      </c>
      <c r="GF831" s="39">
        <f t="shared" si="391"/>
        <v>0</v>
      </c>
      <c r="GG831" s="39"/>
      <c r="GH831" s="39">
        <f t="shared" si="405"/>
        <v>0</v>
      </c>
      <c r="GI831" s="39">
        <f t="shared" si="406"/>
        <v>0</v>
      </c>
      <c r="GJ831" s="39">
        <f t="shared" si="392"/>
        <v>1659892</v>
      </c>
      <c r="GK831" s="39"/>
      <c r="GL831" s="39">
        <f t="shared" si="407"/>
        <v>0</v>
      </c>
      <c r="GM831" s="39"/>
      <c r="GN831" s="39">
        <f t="shared" si="390"/>
        <v>0</v>
      </c>
      <c r="GO831" s="40">
        <f t="shared" si="408"/>
        <v>315379</v>
      </c>
      <c r="GP831" s="40">
        <f t="shared" si="409"/>
        <v>1975271</v>
      </c>
      <c r="GQ831" s="40">
        <f t="shared" si="410"/>
        <v>1975271</v>
      </c>
      <c r="GR831" s="39" t="str">
        <f>IFERROR(VLOOKUP(CONCATENATE(C831,R831,S831),'Clientes Afectados'!$L$4:$M$249,2,0),"NO")</f>
        <v>NO</v>
      </c>
      <c r="GS831" s="64">
        <f t="shared" si="389"/>
        <v>29</v>
      </c>
      <c r="GT831" s="39" t="e">
        <f>+IF(GS831&gt;#REF!,"SI","NO")</f>
        <v>#REF!</v>
      </c>
    </row>
    <row r="832" spans="1:202" x14ac:dyDescent="0.25">
      <c r="A832" s="35">
        <v>42401</v>
      </c>
      <c r="B832" s="36">
        <v>1594986</v>
      </c>
      <c r="C832" s="36">
        <v>984572</v>
      </c>
      <c r="D832" s="36">
        <v>984572</v>
      </c>
      <c r="E832" s="37" t="s">
        <v>348</v>
      </c>
      <c r="F832" s="37" t="s">
        <v>229</v>
      </c>
      <c r="G832" s="37" t="s">
        <v>326</v>
      </c>
      <c r="H832" s="85" t="s">
        <v>231</v>
      </c>
      <c r="I832" s="37" t="s">
        <v>232</v>
      </c>
      <c r="J832" s="37" t="s">
        <v>233</v>
      </c>
      <c r="K832" s="37" t="s">
        <v>234</v>
      </c>
      <c r="L832" s="37" t="s">
        <v>235</v>
      </c>
      <c r="M832" s="37" t="s">
        <v>280</v>
      </c>
      <c r="N832" s="37" t="s">
        <v>327</v>
      </c>
      <c r="O832" s="37" t="s">
        <v>327</v>
      </c>
      <c r="P832" s="37" t="s">
        <v>239</v>
      </c>
      <c r="Q832" s="37" t="s">
        <v>240</v>
      </c>
      <c r="R832" s="38">
        <v>42375</v>
      </c>
      <c r="S832" s="38">
        <v>42404</v>
      </c>
      <c r="T832" s="38">
        <v>42405</v>
      </c>
      <c r="U832" s="36">
        <v>170845591</v>
      </c>
      <c r="V832" s="36">
        <v>259830</v>
      </c>
      <c r="W832" s="36">
        <v>0</v>
      </c>
      <c r="X832" s="36">
        <v>94456</v>
      </c>
      <c r="Y832" s="36">
        <v>0</v>
      </c>
      <c r="Z832" s="36">
        <v>0</v>
      </c>
      <c r="AA832" s="36">
        <v>0</v>
      </c>
      <c r="AB832" s="36">
        <v>0</v>
      </c>
      <c r="AC832" s="36">
        <v>0</v>
      </c>
      <c r="AD832" s="36">
        <v>588</v>
      </c>
      <c r="AE832" s="36">
        <v>711</v>
      </c>
      <c r="AF832" s="36">
        <v>528</v>
      </c>
      <c r="AG832" s="36">
        <v>669</v>
      </c>
      <c r="AH832" s="36">
        <v>79906</v>
      </c>
      <c r="AI832" s="36">
        <v>1233</v>
      </c>
      <c r="AJ832" s="36">
        <v>0</v>
      </c>
      <c r="AK832" s="36">
        <v>18767774</v>
      </c>
      <c r="AL832" s="36">
        <v>0</v>
      </c>
      <c r="AM832" s="36">
        <v>0</v>
      </c>
      <c r="AN832" s="36">
        <v>0</v>
      </c>
      <c r="AO832" s="36">
        <v>0</v>
      </c>
      <c r="AP832" s="36">
        <v>0</v>
      </c>
      <c r="AQ832" s="36">
        <v>0</v>
      </c>
      <c r="AR832" s="36">
        <v>0</v>
      </c>
      <c r="AS832" s="36">
        <v>0</v>
      </c>
      <c r="AT832" s="36">
        <v>225714</v>
      </c>
      <c r="AU832" s="36">
        <v>0</v>
      </c>
      <c r="AV832" s="36">
        <v>0</v>
      </c>
      <c r="AW832" s="36">
        <v>0</v>
      </c>
      <c r="AX832" s="36">
        <v>0</v>
      </c>
      <c r="AY832" s="36">
        <v>443531</v>
      </c>
      <c r="AZ832" s="36">
        <v>3860894</v>
      </c>
      <c r="BA832" s="36">
        <v>0</v>
      </c>
      <c r="BB832" s="36">
        <v>0</v>
      </c>
      <c r="BC832" s="36">
        <v>0</v>
      </c>
      <c r="BD832" s="36">
        <v>0</v>
      </c>
      <c r="BE832" s="36">
        <v>0</v>
      </c>
      <c r="BF832" s="36">
        <v>0</v>
      </c>
      <c r="BG832" s="36">
        <v>0</v>
      </c>
      <c r="BH832" s="36">
        <v>0</v>
      </c>
      <c r="BI832" s="36">
        <v>0</v>
      </c>
      <c r="BJ832" s="36">
        <v>0</v>
      </c>
      <c r="BK832" s="36">
        <v>0</v>
      </c>
      <c r="BL832" s="36">
        <v>0</v>
      </c>
      <c r="BM832" s="36">
        <v>0</v>
      </c>
      <c r="BN832" s="36">
        <v>0</v>
      </c>
      <c r="BO832" s="36">
        <v>0</v>
      </c>
      <c r="BP832" s="36">
        <v>0</v>
      </c>
      <c r="BQ832" s="36">
        <v>0</v>
      </c>
      <c r="BR832" s="36">
        <v>0</v>
      </c>
      <c r="BS832" s="36">
        <v>0</v>
      </c>
      <c r="BT832" s="36">
        <v>0</v>
      </c>
      <c r="BU832" s="36">
        <v>0</v>
      </c>
      <c r="BV832" s="36">
        <v>0</v>
      </c>
      <c r="BW832" s="36">
        <v>0</v>
      </c>
      <c r="BX832" s="36">
        <v>0</v>
      </c>
      <c r="BY832" s="36">
        <v>0</v>
      </c>
      <c r="BZ832" s="36">
        <v>2175317</v>
      </c>
      <c r="CA832" s="36">
        <v>88408</v>
      </c>
      <c r="CB832" s="36">
        <v>0</v>
      </c>
      <c r="CC832" s="36">
        <v>0</v>
      </c>
      <c r="CD832" s="36">
        <v>21548552</v>
      </c>
      <c r="CE832" s="36">
        <v>25642778</v>
      </c>
      <c r="CF832" s="36">
        <v>0</v>
      </c>
      <c r="CG832" s="36">
        <v>4094225</v>
      </c>
      <c r="CH832" s="36">
        <v>0</v>
      </c>
      <c r="CI832" s="36">
        <v>0</v>
      </c>
      <c r="CJ832" s="36">
        <v>0</v>
      </c>
      <c r="CK832" s="36">
        <v>0</v>
      </c>
      <c r="CL832" s="36">
        <v>4094225</v>
      </c>
      <c r="CM832" s="36">
        <v>-25642778</v>
      </c>
      <c r="CN832" s="36">
        <v>0</v>
      </c>
      <c r="CO832" s="36">
        <v>0</v>
      </c>
      <c r="CP832" s="36">
        <v>0</v>
      </c>
      <c r="CQ832" s="36">
        <v>0</v>
      </c>
      <c r="CR832" s="36">
        <v>0</v>
      </c>
      <c r="CS832" s="36">
        <v>0</v>
      </c>
      <c r="CT832" s="36">
        <v>0</v>
      </c>
      <c r="CU832" s="36">
        <v>0</v>
      </c>
      <c r="CV832" s="36">
        <v>0</v>
      </c>
      <c r="CW832" s="36">
        <v>0</v>
      </c>
      <c r="CX832" s="36">
        <v>0</v>
      </c>
      <c r="CY832" s="36">
        <v>0</v>
      </c>
      <c r="CZ832" s="36">
        <v>0</v>
      </c>
      <c r="DA832" s="36">
        <v>0</v>
      </c>
      <c r="DB832" s="36">
        <v>0</v>
      </c>
      <c r="DC832" s="36">
        <v>0</v>
      </c>
      <c r="DD832" s="36">
        <v>1</v>
      </c>
      <c r="DE832" s="36">
        <v>-25642777</v>
      </c>
      <c r="DF832" s="36">
        <v>0</v>
      </c>
      <c r="DG832" s="36">
        <v>0</v>
      </c>
      <c r="DH832" s="36">
        <v>0</v>
      </c>
      <c r="DI832" s="36">
        <v>0</v>
      </c>
      <c r="DJ832" s="36">
        <v>0</v>
      </c>
      <c r="DK832" s="36">
        <v>-1</v>
      </c>
      <c r="DL832" s="36">
        <v>0</v>
      </c>
      <c r="DM832" s="36">
        <v>0</v>
      </c>
      <c r="DN832" s="36">
        <v>0</v>
      </c>
      <c r="DO832" s="36">
        <v>0</v>
      </c>
      <c r="DP832" s="36">
        <v>0</v>
      </c>
      <c r="DQ832" s="36">
        <v>0</v>
      </c>
      <c r="DR832" s="36">
        <v>0</v>
      </c>
      <c r="DS832" s="36">
        <v>0</v>
      </c>
      <c r="DT832" s="36">
        <v>0</v>
      </c>
      <c r="DU832" s="36">
        <v>0</v>
      </c>
      <c r="DV832" s="36">
        <v>0</v>
      </c>
      <c r="DW832" s="36">
        <v>0</v>
      </c>
      <c r="DX832" s="36">
        <v>0</v>
      </c>
      <c r="DY832" s="36">
        <v>0</v>
      </c>
      <c r="DZ832" s="36">
        <v>0</v>
      </c>
      <c r="EA832" s="36">
        <v>0</v>
      </c>
      <c r="EB832" s="36">
        <v>-1</v>
      </c>
      <c r="EC832" s="36">
        <v>0</v>
      </c>
      <c r="ED832" s="36">
        <v>0</v>
      </c>
      <c r="EE832" s="36">
        <v>0</v>
      </c>
      <c r="EF832" s="36">
        <v>0</v>
      </c>
      <c r="EG832" s="36">
        <v>0</v>
      </c>
      <c r="EH832" s="36">
        <v>0</v>
      </c>
      <c r="EI832" s="36">
        <v>0</v>
      </c>
      <c r="EJ832" s="36">
        <v>0</v>
      </c>
      <c r="EK832" s="36">
        <v>0</v>
      </c>
      <c r="EL832" s="36">
        <v>0</v>
      </c>
      <c r="EM832" s="36">
        <v>0</v>
      </c>
      <c r="EN832" s="36">
        <v>0</v>
      </c>
      <c r="EO832" s="36">
        <v>0</v>
      </c>
      <c r="EP832" s="36">
        <v>0</v>
      </c>
      <c r="EQ832" s="36">
        <v>0</v>
      </c>
      <c r="ER832" s="36">
        <v>0</v>
      </c>
      <c r="ES832" s="36">
        <v>0</v>
      </c>
      <c r="ET832" s="36">
        <v>0</v>
      </c>
      <c r="EU832" s="36">
        <v>0</v>
      </c>
      <c r="EV832" s="36">
        <v>0</v>
      </c>
      <c r="EW832" s="36">
        <v>0</v>
      </c>
      <c r="EX832" s="36">
        <v>0</v>
      </c>
      <c r="EY832" s="36">
        <v>0</v>
      </c>
      <c r="EZ832" s="36">
        <v>0</v>
      </c>
      <c r="FA832" s="36">
        <v>0</v>
      </c>
      <c r="FB832" s="36">
        <v>0</v>
      </c>
      <c r="FC832" s="36">
        <v>0</v>
      </c>
      <c r="FD832" s="36">
        <v>0</v>
      </c>
      <c r="FE832" s="36">
        <v>0</v>
      </c>
      <c r="FF832" s="36">
        <v>0</v>
      </c>
      <c r="FG832" s="36">
        <v>0</v>
      </c>
      <c r="FH832" s="36">
        <v>0</v>
      </c>
      <c r="FI832" s="36">
        <v>0</v>
      </c>
      <c r="FJ832" s="36">
        <v>0</v>
      </c>
      <c r="FK832" s="36">
        <v>0</v>
      </c>
      <c r="FL832" s="36">
        <v>0</v>
      </c>
      <c r="FM832" s="36">
        <v>0</v>
      </c>
      <c r="FN832" s="36">
        <v>0</v>
      </c>
      <c r="FO832" s="36">
        <v>0</v>
      </c>
      <c r="FP832" s="36">
        <v>0</v>
      </c>
      <c r="FQ832" s="36">
        <v>4094225</v>
      </c>
      <c r="FR832" s="36">
        <v>-1</v>
      </c>
      <c r="FS832" s="37"/>
      <c r="FT832" s="39">
        <f t="shared" si="393"/>
        <v>67148</v>
      </c>
      <c r="FU832" s="39">
        <f t="shared" si="394"/>
        <v>1036</v>
      </c>
      <c r="FV832" s="39">
        <f t="shared" si="395"/>
        <v>0</v>
      </c>
      <c r="FW832" s="39">
        <f t="shared" si="396"/>
        <v>15771239</v>
      </c>
      <c r="FX832" s="39">
        <f t="shared" si="397"/>
        <v>0</v>
      </c>
      <c r="FY832" s="39">
        <f t="shared" si="398"/>
        <v>189676</v>
      </c>
      <c r="FZ832" s="39">
        <f t="shared" si="399"/>
        <v>0</v>
      </c>
      <c r="GA832" s="39">
        <f t="shared" si="400"/>
        <v>372715</v>
      </c>
      <c r="GB832" s="39">
        <f t="shared" si="401"/>
        <v>3244449</v>
      </c>
      <c r="GC832" s="39">
        <f t="shared" si="402"/>
        <v>0</v>
      </c>
      <c r="GD832" s="39">
        <f t="shared" si="403"/>
        <v>0</v>
      </c>
      <c r="GE832" s="39">
        <f t="shared" si="404"/>
        <v>0</v>
      </c>
      <c r="GF832" s="39">
        <f t="shared" si="391"/>
        <v>0</v>
      </c>
      <c r="GG832" s="39"/>
      <c r="GH832" s="39">
        <f t="shared" si="405"/>
        <v>0</v>
      </c>
      <c r="GI832" s="39">
        <f t="shared" si="406"/>
        <v>0</v>
      </c>
      <c r="GJ832" s="39">
        <f t="shared" si="392"/>
        <v>19646263</v>
      </c>
      <c r="GK832" s="39"/>
      <c r="GL832" s="39">
        <f t="shared" si="407"/>
        <v>0</v>
      </c>
      <c r="GM832" s="39"/>
      <c r="GN832" s="39">
        <f t="shared" si="390"/>
        <v>-1</v>
      </c>
      <c r="GO832" s="40">
        <f t="shared" si="408"/>
        <v>3732790</v>
      </c>
      <c r="GP832" s="40">
        <f t="shared" si="409"/>
        <v>23379053</v>
      </c>
      <c r="GQ832" s="40">
        <f t="shared" si="410"/>
        <v>23379052</v>
      </c>
      <c r="GR832" s="39" t="str">
        <f>IFERROR(VLOOKUP(CONCATENATE(C832,R832,S832),'Clientes Afectados'!$L$4:$M$249,2,0),"NO")</f>
        <v>NO</v>
      </c>
      <c r="GS832" s="64">
        <f t="shared" si="389"/>
        <v>29</v>
      </c>
      <c r="GT832" s="39" t="e">
        <f>+IF(GS832&gt;#REF!,"SI","NO")</f>
        <v>#REF!</v>
      </c>
    </row>
    <row r="833" spans="1:202" x14ac:dyDescent="0.25">
      <c r="A833" s="35">
        <v>42401</v>
      </c>
      <c r="B833" s="36">
        <v>1594986</v>
      </c>
      <c r="C833" s="36">
        <v>985980</v>
      </c>
      <c r="D833" s="36">
        <v>985980</v>
      </c>
      <c r="E833" s="37" t="s">
        <v>349</v>
      </c>
      <c r="F833" s="37" t="s">
        <v>229</v>
      </c>
      <c r="G833" s="37" t="s">
        <v>329</v>
      </c>
      <c r="H833" s="85" t="s">
        <v>231</v>
      </c>
      <c r="I833" s="37" t="s">
        <v>244</v>
      </c>
      <c r="J833" s="37" t="s">
        <v>233</v>
      </c>
      <c r="K833" s="37" t="s">
        <v>234</v>
      </c>
      <c r="L833" s="37" t="s">
        <v>235</v>
      </c>
      <c r="M833" s="37" t="s">
        <v>279</v>
      </c>
      <c r="N833" s="37" t="s">
        <v>330</v>
      </c>
      <c r="O833" s="37" t="s">
        <v>330</v>
      </c>
      <c r="P833" s="37" t="s">
        <v>239</v>
      </c>
      <c r="Q833" s="37" t="s">
        <v>240</v>
      </c>
      <c r="R833" s="38">
        <v>42375</v>
      </c>
      <c r="S833" s="38">
        <v>42404</v>
      </c>
      <c r="T833" s="38">
        <v>42405</v>
      </c>
      <c r="U833" s="36">
        <v>170845591</v>
      </c>
      <c r="V833" s="36">
        <v>68957</v>
      </c>
      <c r="W833" s="36">
        <v>0</v>
      </c>
      <c r="X833" s="36">
        <v>33577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147</v>
      </c>
      <c r="AE833" s="36">
        <v>209</v>
      </c>
      <c r="AF833" s="36">
        <v>147</v>
      </c>
      <c r="AG833" s="36">
        <v>147</v>
      </c>
      <c r="AH833" s="36">
        <v>79906</v>
      </c>
      <c r="AI833" s="36">
        <v>1233</v>
      </c>
      <c r="AJ833" s="36">
        <v>0</v>
      </c>
      <c r="AK833" s="36">
        <v>4980832</v>
      </c>
      <c r="AL833" s="36">
        <v>0</v>
      </c>
      <c r="AM833" s="36">
        <v>0</v>
      </c>
      <c r="AN833" s="36">
        <v>0</v>
      </c>
      <c r="AO833" s="36">
        <v>0</v>
      </c>
      <c r="AP833" s="36">
        <v>0</v>
      </c>
      <c r="AQ833" s="36">
        <v>0</v>
      </c>
      <c r="AR833" s="36">
        <v>0</v>
      </c>
      <c r="AS833" s="36">
        <v>0</v>
      </c>
      <c r="AT833" s="36">
        <v>59903</v>
      </c>
      <c r="AU833" s="36">
        <v>0</v>
      </c>
      <c r="AV833" s="36">
        <v>0</v>
      </c>
      <c r="AW833" s="36">
        <v>0</v>
      </c>
      <c r="AX833" s="36">
        <v>0</v>
      </c>
      <c r="AY833" s="36">
        <v>130597</v>
      </c>
      <c r="AZ833" s="36">
        <v>850608</v>
      </c>
      <c r="BA833" s="36">
        <v>178861</v>
      </c>
      <c r="BB833" s="36">
        <v>0</v>
      </c>
      <c r="BC833" s="36">
        <v>0</v>
      </c>
      <c r="BD833" s="36">
        <v>0</v>
      </c>
      <c r="BE833" s="36">
        <v>0</v>
      </c>
      <c r="BF833" s="36">
        <v>0</v>
      </c>
      <c r="BG833" s="36">
        <v>0</v>
      </c>
      <c r="BH833" s="36">
        <v>0</v>
      </c>
      <c r="BI833" s="36">
        <v>0</v>
      </c>
      <c r="BJ833" s="36">
        <v>0</v>
      </c>
      <c r="BK833" s="36">
        <v>0</v>
      </c>
      <c r="BL833" s="36">
        <v>0</v>
      </c>
      <c r="BM833" s="36">
        <v>0</v>
      </c>
      <c r="BN833" s="36">
        <v>0</v>
      </c>
      <c r="BO833" s="36">
        <v>0</v>
      </c>
      <c r="BP833" s="36">
        <v>0</v>
      </c>
      <c r="BQ833" s="36">
        <v>0</v>
      </c>
      <c r="BR833" s="36">
        <v>0</v>
      </c>
      <c r="BS833" s="36">
        <v>0</v>
      </c>
      <c r="BT833" s="36">
        <v>0</v>
      </c>
      <c r="BU833" s="36">
        <v>0</v>
      </c>
      <c r="BV833" s="36">
        <v>0</v>
      </c>
      <c r="BW833" s="36">
        <v>0</v>
      </c>
      <c r="BX833" s="36">
        <v>0</v>
      </c>
      <c r="BY833" s="36">
        <v>0</v>
      </c>
      <c r="BZ833" s="36">
        <v>0</v>
      </c>
      <c r="CA833" s="36">
        <v>0</v>
      </c>
      <c r="CB833" s="36">
        <v>0</v>
      </c>
      <c r="CC833" s="36">
        <v>0</v>
      </c>
      <c r="CD833" s="36">
        <v>5278941</v>
      </c>
      <c r="CE833" s="36">
        <v>6281940</v>
      </c>
      <c r="CF833" s="36">
        <v>0</v>
      </c>
      <c r="CG833" s="36">
        <v>1002999</v>
      </c>
      <c r="CH833" s="36">
        <v>0</v>
      </c>
      <c r="CI833" s="36">
        <v>0</v>
      </c>
      <c r="CJ833" s="36">
        <v>0</v>
      </c>
      <c r="CK833" s="36">
        <v>0</v>
      </c>
      <c r="CL833" s="36">
        <v>1002999</v>
      </c>
      <c r="CM833" s="36">
        <v>-6281940</v>
      </c>
      <c r="CN833" s="36">
        <v>0</v>
      </c>
      <c r="CO833" s="36">
        <v>0</v>
      </c>
      <c r="CP833" s="36">
        <v>0</v>
      </c>
      <c r="CQ833" s="36">
        <v>0</v>
      </c>
      <c r="CR833" s="36">
        <v>0</v>
      </c>
      <c r="CS833" s="36">
        <v>0</v>
      </c>
      <c r="CT833" s="36">
        <v>0</v>
      </c>
      <c r="CU833" s="36">
        <v>0</v>
      </c>
      <c r="CV833" s="36">
        <v>0</v>
      </c>
      <c r="CW833" s="36">
        <v>0</v>
      </c>
      <c r="CX833" s="36">
        <v>0</v>
      </c>
      <c r="CY833" s="36">
        <v>0</v>
      </c>
      <c r="CZ833" s="36">
        <v>0</v>
      </c>
      <c r="DA833" s="36">
        <v>0</v>
      </c>
      <c r="DB833" s="36">
        <v>0</v>
      </c>
      <c r="DC833" s="36">
        <v>0</v>
      </c>
      <c r="DD833" s="36">
        <v>0</v>
      </c>
      <c r="DE833" s="36">
        <v>-6281940</v>
      </c>
      <c r="DF833" s="36">
        <v>0</v>
      </c>
      <c r="DG833" s="36">
        <v>0</v>
      </c>
      <c r="DH833" s="36">
        <v>0</v>
      </c>
      <c r="DI833" s="36">
        <v>0</v>
      </c>
      <c r="DJ833" s="36">
        <v>0</v>
      </c>
      <c r="DK833" s="36">
        <v>0</v>
      </c>
      <c r="DL833" s="36">
        <v>0</v>
      </c>
      <c r="DM833" s="36">
        <v>0</v>
      </c>
      <c r="DN833" s="36">
        <v>0</v>
      </c>
      <c r="DO833" s="36">
        <v>0</v>
      </c>
      <c r="DP833" s="36">
        <v>0</v>
      </c>
      <c r="DQ833" s="36">
        <v>0</v>
      </c>
      <c r="DR833" s="36">
        <v>0</v>
      </c>
      <c r="DS833" s="36">
        <v>0</v>
      </c>
      <c r="DT833" s="36">
        <v>0</v>
      </c>
      <c r="DU833" s="36">
        <v>0</v>
      </c>
      <c r="DV833" s="36">
        <v>0</v>
      </c>
      <c r="DW833" s="36">
        <v>0</v>
      </c>
      <c r="DX833" s="36">
        <v>0</v>
      </c>
      <c r="DY833" s="36">
        <v>0</v>
      </c>
      <c r="DZ833" s="36">
        <v>0</v>
      </c>
      <c r="EA833" s="36">
        <v>0</v>
      </c>
      <c r="EB833" s="36">
        <v>0</v>
      </c>
      <c r="EC833" s="36">
        <v>0</v>
      </c>
      <c r="ED833" s="36">
        <v>0</v>
      </c>
      <c r="EE833" s="36">
        <v>0</v>
      </c>
      <c r="EF833" s="36">
        <v>0</v>
      </c>
      <c r="EG833" s="36">
        <v>0</v>
      </c>
      <c r="EH833" s="36">
        <v>0</v>
      </c>
      <c r="EI833" s="36">
        <v>0</v>
      </c>
      <c r="EJ833" s="36">
        <v>0</v>
      </c>
      <c r="EK833" s="36">
        <v>0</v>
      </c>
      <c r="EL833" s="36">
        <v>0</v>
      </c>
      <c r="EM833" s="36">
        <v>0</v>
      </c>
      <c r="EN833" s="36">
        <v>0</v>
      </c>
      <c r="EO833" s="36">
        <v>0</v>
      </c>
      <c r="EP833" s="36">
        <v>0</v>
      </c>
      <c r="EQ833" s="36">
        <v>0</v>
      </c>
      <c r="ER833" s="36">
        <v>0</v>
      </c>
      <c r="ES833" s="36">
        <v>0</v>
      </c>
      <c r="ET833" s="36">
        <v>0</v>
      </c>
      <c r="EU833" s="36">
        <v>0</v>
      </c>
      <c r="EV833" s="36">
        <v>0</v>
      </c>
      <c r="EW833" s="36">
        <v>0</v>
      </c>
      <c r="EX833" s="36">
        <v>0</v>
      </c>
      <c r="EY833" s="36">
        <v>0</v>
      </c>
      <c r="EZ833" s="36">
        <v>0</v>
      </c>
      <c r="FA833" s="36">
        <v>0</v>
      </c>
      <c r="FB833" s="36">
        <v>0</v>
      </c>
      <c r="FC833" s="36">
        <v>0</v>
      </c>
      <c r="FD833" s="36">
        <v>0</v>
      </c>
      <c r="FE833" s="36">
        <v>0</v>
      </c>
      <c r="FF833" s="36">
        <v>0</v>
      </c>
      <c r="FG833" s="36">
        <v>0</v>
      </c>
      <c r="FH833" s="36">
        <v>0</v>
      </c>
      <c r="FI833" s="36">
        <v>0</v>
      </c>
      <c r="FJ833" s="36">
        <v>0</v>
      </c>
      <c r="FK833" s="36">
        <v>0</v>
      </c>
      <c r="FL833" s="36">
        <v>0</v>
      </c>
      <c r="FM833" s="36">
        <v>0</v>
      </c>
      <c r="FN833" s="36">
        <v>0</v>
      </c>
      <c r="FO833" s="36">
        <v>0</v>
      </c>
      <c r="FP833" s="36">
        <v>0</v>
      </c>
      <c r="FQ833" s="36">
        <v>1002999</v>
      </c>
      <c r="FR833" s="36">
        <v>0</v>
      </c>
      <c r="FS833" s="37"/>
      <c r="FT833" s="39">
        <f t="shared" si="393"/>
        <v>67148</v>
      </c>
      <c r="FU833" s="39">
        <f t="shared" si="394"/>
        <v>1036</v>
      </c>
      <c r="FV833" s="39">
        <f t="shared" si="395"/>
        <v>0</v>
      </c>
      <c r="FW833" s="39">
        <f t="shared" si="396"/>
        <v>4185573</v>
      </c>
      <c r="FX833" s="39">
        <f t="shared" si="397"/>
        <v>0</v>
      </c>
      <c r="FY833" s="39">
        <f t="shared" si="398"/>
        <v>50339</v>
      </c>
      <c r="FZ833" s="39">
        <f t="shared" si="399"/>
        <v>0</v>
      </c>
      <c r="GA833" s="39">
        <f t="shared" si="400"/>
        <v>109745</v>
      </c>
      <c r="GB833" s="39">
        <f t="shared" si="401"/>
        <v>714797</v>
      </c>
      <c r="GC833" s="39">
        <f t="shared" si="402"/>
        <v>150303</v>
      </c>
      <c r="GD833" s="39">
        <f t="shared" si="403"/>
        <v>0</v>
      </c>
      <c r="GE833" s="39">
        <f t="shared" si="404"/>
        <v>0</v>
      </c>
      <c r="GF833" s="39">
        <f t="shared" si="391"/>
        <v>0</v>
      </c>
      <c r="GG833" s="39"/>
      <c r="GH833" s="39">
        <f t="shared" si="405"/>
        <v>0</v>
      </c>
      <c r="GI833" s="39">
        <f t="shared" si="406"/>
        <v>0</v>
      </c>
      <c r="GJ833" s="39">
        <f t="shared" si="392"/>
        <v>5278941</v>
      </c>
      <c r="GK833" s="39"/>
      <c r="GL833" s="39">
        <f t="shared" si="407"/>
        <v>0</v>
      </c>
      <c r="GM833" s="39"/>
      <c r="GN833" s="39">
        <f t="shared" si="390"/>
        <v>0</v>
      </c>
      <c r="GO833" s="40">
        <f t="shared" si="408"/>
        <v>1002999</v>
      </c>
      <c r="GP833" s="40">
        <f t="shared" si="409"/>
        <v>6281940</v>
      </c>
      <c r="GQ833" s="40">
        <f t="shared" si="410"/>
        <v>6281940</v>
      </c>
      <c r="GR833" s="39" t="str">
        <f>IFERROR(VLOOKUP(CONCATENATE(C833,R833,S833),'Clientes Afectados'!$L$4:$M$249,2,0),"NO")</f>
        <v>NO</v>
      </c>
      <c r="GS833" s="64">
        <f t="shared" si="389"/>
        <v>29</v>
      </c>
      <c r="GT833" s="39" t="e">
        <f>+IF(GS833&gt;#REF!,"SI","NO")</f>
        <v>#REF!</v>
      </c>
    </row>
    <row r="834" spans="1:202" x14ac:dyDescent="0.25">
      <c r="A834" s="35">
        <v>42401</v>
      </c>
      <c r="B834" s="36">
        <v>1594986</v>
      </c>
      <c r="C834" s="36">
        <v>1027882</v>
      </c>
      <c r="D834" s="36">
        <v>1027882</v>
      </c>
      <c r="E834" s="37" t="s">
        <v>350</v>
      </c>
      <c r="F834" s="37" t="s">
        <v>229</v>
      </c>
      <c r="G834" s="37" t="s">
        <v>332</v>
      </c>
      <c r="H834" s="85" t="s">
        <v>231</v>
      </c>
      <c r="I834" s="37" t="s">
        <v>244</v>
      </c>
      <c r="J834" s="37" t="s">
        <v>233</v>
      </c>
      <c r="K834" s="37" t="s">
        <v>234</v>
      </c>
      <c r="L834" s="37" t="s">
        <v>235</v>
      </c>
      <c r="M834" s="37" t="s">
        <v>279</v>
      </c>
      <c r="N834" s="37" t="s">
        <v>280</v>
      </c>
      <c r="O834" s="37" t="s">
        <v>280</v>
      </c>
      <c r="P834" s="37" t="s">
        <v>239</v>
      </c>
      <c r="Q834" s="37" t="s">
        <v>240</v>
      </c>
      <c r="R834" s="38">
        <v>42375</v>
      </c>
      <c r="S834" s="38">
        <v>42404</v>
      </c>
      <c r="T834" s="38">
        <v>42405</v>
      </c>
      <c r="U834" s="36">
        <v>170845591</v>
      </c>
      <c r="V834" s="36">
        <v>298711</v>
      </c>
      <c r="W834" s="36">
        <v>0</v>
      </c>
      <c r="X834" s="36">
        <v>114008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645</v>
      </c>
      <c r="AE834" s="36">
        <v>802</v>
      </c>
      <c r="AF834" s="36">
        <v>645</v>
      </c>
      <c r="AG834" s="36">
        <v>710</v>
      </c>
      <c r="AH834" s="36">
        <v>79906</v>
      </c>
      <c r="AI834" s="36">
        <v>1233</v>
      </c>
      <c r="AJ834" s="36">
        <v>0</v>
      </c>
      <c r="AK834" s="36">
        <v>21576188</v>
      </c>
      <c r="AL834" s="36">
        <v>0</v>
      </c>
      <c r="AM834" s="36">
        <v>0</v>
      </c>
      <c r="AN834" s="36">
        <v>0</v>
      </c>
      <c r="AO834" s="36">
        <v>0</v>
      </c>
      <c r="AP834" s="36">
        <v>0</v>
      </c>
      <c r="AQ834" s="36">
        <v>0</v>
      </c>
      <c r="AR834" s="36">
        <v>0</v>
      </c>
      <c r="AS834" s="36">
        <v>0</v>
      </c>
      <c r="AT834" s="36">
        <v>259490</v>
      </c>
      <c r="AU834" s="36">
        <v>0</v>
      </c>
      <c r="AV834" s="36">
        <v>0</v>
      </c>
      <c r="AW834" s="36">
        <v>0</v>
      </c>
      <c r="AX834" s="36">
        <v>0</v>
      </c>
      <c r="AY834" s="36">
        <v>499946</v>
      </c>
      <c r="AZ834" s="36">
        <v>4094451</v>
      </c>
      <c r="BA834" s="36">
        <v>0</v>
      </c>
      <c r="BB834" s="36">
        <v>0</v>
      </c>
      <c r="BC834" s="36">
        <v>0</v>
      </c>
      <c r="BD834" s="36">
        <v>0</v>
      </c>
      <c r="BE834" s="36">
        <v>0</v>
      </c>
      <c r="BF834" s="36">
        <v>0</v>
      </c>
      <c r="BG834" s="36">
        <v>0</v>
      </c>
      <c r="BH834" s="36">
        <v>0</v>
      </c>
      <c r="BI834" s="36">
        <v>0</v>
      </c>
      <c r="BJ834" s="36">
        <v>0</v>
      </c>
      <c r="BK834" s="36">
        <v>0</v>
      </c>
      <c r="BL834" s="36">
        <v>0</v>
      </c>
      <c r="BM834" s="36">
        <v>0</v>
      </c>
      <c r="BN834" s="36">
        <v>0</v>
      </c>
      <c r="BO834" s="36">
        <v>0</v>
      </c>
      <c r="BP834" s="36">
        <v>0</v>
      </c>
      <c r="BQ834" s="36">
        <v>0</v>
      </c>
      <c r="BR834" s="36">
        <v>0</v>
      </c>
      <c r="BS834" s="36">
        <v>0</v>
      </c>
      <c r="BT834" s="36">
        <v>0</v>
      </c>
      <c r="BU834" s="36">
        <v>0</v>
      </c>
      <c r="BV834" s="36">
        <v>0</v>
      </c>
      <c r="BW834" s="36">
        <v>0</v>
      </c>
      <c r="BX834" s="36">
        <v>0</v>
      </c>
      <c r="BY834" s="36">
        <v>0</v>
      </c>
      <c r="BZ834" s="36">
        <v>0</v>
      </c>
      <c r="CA834" s="36">
        <v>0</v>
      </c>
      <c r="CB834" s="36">
        <v>0</v>
      </c>
      <c r="CC834" s="36">
        <v>0</v>
      </c>
      <c r="CD834" s="36">
        <v>22278331</v>
      </c>
      <c r="CE834" s="36">
        <v>26511214</v>
      </c>
      <c r="CF834" s="36">
        <v>0</v>
      </c>
      <c r="CG834" s="36">
        <v>4232883</v>
      </c>
      <c r="CH834" s="36">
        <v>0</v>
      </c>
      <c r="CI834" s="36">
        <v>0</v>
      </c>
      <c r="CJ834" s="36">
        <v>0</v>
      </c>
      <c r="CK834" s="36">
        <v>0</v>
      </c>
      <c r="CL834" s="36">
        <v>4232883</v>
      </c>
      <c r="CM834" s="36">
        <v>-26511214</v>
      </c>
      <c r="CN834" s="36">
        <v>0</v>
      </c>
      <c r="CO834" s="36">
        <v>0</v>
      </c>
      <c r="CP834" s="36">
        <v>0</v>
      </c>
      <c r="CQ834" s="36">
        <v>0</v>
      </c>
      <c r="CR834" s="36">
        <v>0</v>
      </c>
      <c r="CS834" s="36">
        <v>0</v>
      </c>
      <c r="CT834" s="36">
        <v>0</v>
      </c>
      <c r="CU834" s="36">
        <v>0</v>
      </c>
      <c r="CV834" s="36">
        <v>0</v>
      </c>
      <c r="CW834" s="36">
        <v>0</v>
      </c>
      <c r="CX834" s="36">
        <v>0</v>
      </c>
      <c r="CY834" s="36">
        <v>0</v>
      </c>
      <c r="CZ834" s="36">
        <v>0</v>
      </c>
      <c r="DA834" s="36">
        <v>0</v>
      </c>
      <c r="DB834" s="36">
        <v>0</v>
      </c>
      <c r="DC834" s="36">
        <v>0</v>
      </c>
      <c r="DD834" s="36">
        <v>0</v>
      </c>
      <c r="DE834" s="36">
        <v>-26511214</v>
      </c>
      <c r="DF834" s="36">
        <v>0</v>
      </c>
      <c r="DG834" s="36">
        <v>0</v>
      </c>
      <c r="DH834" s="36">
        <v>0</v>
      </c>
      <c r="DI834" s="36">
        <v>0</v>
      </c>
      <c r="DJ834" s="36">
        <v>0</v>
      </c>
      <c r="DK834" s="36">
        <v>0</v>
      </c>
      <c r="DL834" s="36">
        <v>0</v>
      </c>
      <c r="DM834" s="36">
        <v>0</v>
      </c>
      <c r="DN834" s="36">
        <v>0</v>
      </c>
      <c r="DO834" s="36">
        <v>0</v>
      </c>
      <c r="DP834" s="36">
        <v>0</v>
      </c>
      <c r="DQ834" s="36">
        <v>0</v>
      </c>
      <c r="DR834" s="36">
        <v>0</v>
      </c>
      <c r="DS834" s="36">
        <v>0</v>
      </c>
      <c r="DT834" s="36">
        <v>0</v>
      </c>
      <c r="DU834" s="36">
        <v>0</v>
      </c>
      <c r="DV834" s="36">
        <v>0</v>
      </c>
      <c r="DW834" s="36">
        <v>0</v>
      </c>
      <c r="DX834" s="36">
        <v>0</v>
      </c>
      <c r="DY834" s="36">
        <v>0</v>
      </c>
      <c r="DZ834" s="36">
        <v>0</v>
      </c>
      <c r="EA834" s="36">
        <v>0</v>
      </c>
      <c r="EB834" s="36">
        <v>0</v>
      </c>
      <c r="EC834" s="36">
        <v>0</v>
      </c>
      <c r="ED834" s="36">
        <v>0</v>
      </c>
      <c r="EE834" s="36">
        <v>0</v>
      </c>
      <c r="EF834" s="36">
        <v>0</v>
      </c>
      <c r="EG834" s="36">
        <v>0</v>
      </c>
      <c r="EH834" s="36">
        <v>0</v>
      </c>
      <c r="EI834" s="36">
        <v>0</v>
      </c>
      <c r="EJ834" s="36">
        <v>0</v>
      </c>
      <c r="EK834" s="36">
        <v>0</v>
      </c>
      <c r="EL834" s="36">
        <v>0</v>
      </c>
      <c r="EM834" s="36">
        <v>0</v>
      </c>
      <c r="EN834" s="36">
        <v>0</v>
      </c>
      <c r="EO834" s="36">
        <v>0</v>
      </c>
      <c r="EP834" s="36">
        <v>0</v>
      </c>
      <c r="EQ834" s="36">
        <v>0</v>
      </c>
      <c r="ER834" s="36">
        <v>0</v>
      </c>
      <c r="ES834" s="36">
        <v>0</v>
      </c>
      <c r="ET834" s="36">
        <v>0</v>
      </c>
      <c r="EU834" s="36">
        <v>0</v>
      </c>
      <c r="EV834" s="36">
        <v>0</v>
      </c>
      <c r="EW834" s="36">
        <v>0</v>
      </c>
      <c r="EX834" s="36">
        <v>0</v>
      </c>
      <c r="EY834" s="36">
        <v>0</v>
      </c>
      <c r="EZ834" s="36">
        <v>0</v>
      </c>
      <c r="FA834" s="36">
        <v>0</v>
      </c>
      <c r="FB834" s="36">
        <v>0</v>
      </c>
      <c r="FC834" s="36">
        <v>0</v>
      </c>
      <c r="FD834" s="36">
        <v>0</v>
      </c>
      <c r="FE834" s="36">
        <v>0</v>
      </c>
      <c r="FF834" s="36">
        <v>0</v>
      </c>
      <c r="FG834" s="36">
        <v>0</v>
      </c>
      <c r="FH834" s="36">
        <v>0</v>
      </c>
      <c r="FI834" s="36">
        <v>0</v>
      </c>
      <c r="FJ834" s="36">
        <v>0</v>
      </c>
      <c r="FK834" s="36">
        <v>0</v>
      </c>
      <c r="FL834" s="36">
        <v>0</v>
      </c>
      <c r="FM834" s="36">
        <v>0</v>
      </c>
      <c r="FN834" s="36">
        <v>0</v>
      </c>
      <c r="FO834" s="36">
        <v>0</v>
      </c>
      <c r="FP834" s="36">
        <v>0</v>
      </c>
      <c r="FQ834" s="36">
        <v>4232883</v>
      </c>
      <c r="FR834" s="36">
        <v>0</v>
      </c>
      <c r="FS834" s="37"/>
      <c r="FT834" s="39">
        <f t="shared" si="393"/>
        <v>67148</v>
      </c>
      <c r="FU834" s="39">
        <f t="shared" si="394"/>
        <v>1036</v>
      </c>
      <c r="FV834" s="39">
        <f t="shared" si="395"/>
        <v>0</v>
      </c>
      <c r="FW834" s="39">
        <f t="shared" si="396"/>
        <v>18131250</v>
      </c>
      <c r="FX834" s="39">
        <f t="shared" si="397"/>
        <v>0</v>
      </c>
      <c r="FY834" s="39">
        <f t="shared" si="398"/>
        <v>218059</v>
      </c>
      <c r="FZ834" s="39">
        <f t="shared" si="399"/>
        <v>0</v>
      </c>
      <c r="GA834" s="39">
        <f t="shared" si="400"/>
        <v>420123</v>
      </c>
      <c r="GB834" s="39">
        <f t="shared" si="401"/>
        <v>3440715</v>
      </c>
      <c r="GC834" s="39">
        <f t="shared" si="402"/>
        <v>0</v>
      </c>
      <c r="GD834" s="39">
        <f t="shared" si="403"/>
        <v>0</v>
      </c>
      <c r="GE834" s="39">
        <f t="shared" si="404"/>
        <v>0</v>
      </c>
      <c r="GF834" s="39">
        <f t="shared" si="391"/>
        <v>0</v>
      </c>
      <c r="GG834" s="39"/>
      <c r="GH834" s="39">
        <f t="shared" si="405"/>
        <v>0</v>
      </c>
      <c r="GI834" s="39">
        <f t="shared" si="406"/>
        <v>0</v>
      </c>
      <c r="GJ834" s="39">
        <f t="shared" si="392"/>
        <v>22278331</v>
      </c>
      <c r="GK834" s="39"/>
      <c r="GL834" s="39">
        <f t="shared" si="407"/>
        <v>0</v>
      </c>
      <c r="GM834" s="39"/>
      <c r="GN834" s="39">
        <f t="shared" si="390"/>
        <v>0</v>
      </c>
      <c r="GO834" s="40">
        <f t="shared" si="408"/>
        <v>4232883</v>
      </c>
      <c r="GP834" s="40">
        <f t="shared" si="409"/>
        <v>26511214</v>
      </c>
      <c r="GQ834" s="40">
        <f t="shared" si="410"/>
        <v>26511214</v>
      </c>
      <c r="GR834" s="39" t="str">
        <f>IFERROR(VLOOKUP(CONCATENATE(C834,R834,S834),'Clientes Afectados'!$L$4:$M$249,2,0),"NO")</f>
        <v>NO</v>
      </c>
      <c r="GS834" s="64">
        <f t="shared" si="389"/>
        <v>29</v>
      </c>
      <c r="GT834" s="39" t="e">
        <f>+IF(GS834&gt;#REF!,"SI","NO")</f>
        <v>#REF!</v>
      </c>
    </row>
    <row r="835" spans="1:202" x14ac:dyDescent="0.25">
      <c r="A835" s="35">
        <v>42401</v>
      </c>
      <c r="B835" s="36">
        <v>1594986</v>
      </c>
      <c r="C835" s="36">
        <v>1263130</v>
      </c>
      <c r="D835" s="36">
        <v>1263130</v>
      </c>
      <c r="E835" s="37" t="s">
        <v>267</v>
      </c>
      <c r="F835" s="37" t="s">
        <v>229</v>
      </c>
      <c r="G835" s="37" t="s">
        <v>268</v>
      </c>
      <c r="H835" s="85" t="s">
        <v>231</v>
      </c>
      <c r="I835" s="37" t="s">
        <v>262</v>
      </c>
      <c r="J835" s="37" t="s">
        <v>233</v>
      </c>
      <c r="K835" s="37" t="s">
        <v>234</v>
      </c>
      <c r="L835" s="37" t="s">
        <v>235</v>
      </c>
      <c r="M835" s="37" t="s">
        <v>269</v>
      </c>
      <c r="N835" s="37" t="s">
        <v>270</v>
      </c>
      <c r="O835" s="37" t="s">
        <v>270</v>
      </c>
      <c r="P835" s="37" t="s">
        <v>239</v>
      </c>
      <c r="Q835" s="37" t="s">
        <v>240</v>
      </c>
      <c r="R835" s="38">
        <v>42375</v>
      </c>
      <c r="S835" s="38">
        <v>42404</v>
      </c>
      <c r="T835" s="38">
        <v>42405</v>
      </c>
      <c r="U835" s="36">
        <v>170845591</v>
      </c>
      <c r="V835" s="36">
        <v>23954</v>
      </c>
      <c r="W835" s="36">
        <v>0</v>
      </c>
      <c r="X835" s="36">
        <v>4272</v>
      </c>
      <c r="Y835" s="36">
        <v>0</v>
      </c>
      <c r="Z835" s="36">
        <v>0</v>
      </c>
      <c r="AA835" s="36">
        <v>0</v>
      </c>
      <c r="AB835" s="36">
        <v>0</v>
      </c>
      <c r="AC835" s="36">
        <v>0</v>
      </c>
      <c r="AD835" s="36">
        <v>50</v>
      </c>
      <c r="AE835" s="36">
        <v>76</v>
      </c>
      <c r="AF835" s="36">
        <v>50</v>
      </c>
      <c r="AG835" s="36">
        <v>51</v>
      </c>
      <c r="AH835" s="36">
        <v>0</v>
      </c>
      <c r="AI835" s="36">
        <v>1233</v>
      </c>
      <c r="AJ835" s="36">
        <v>0</v>
      </c>
      <c r="AK835" s="36">
        <v>1730221</v>
      </c>
      <c r="AL835" s="36">
        <v>0</v>
      </c>
      <c r="AM835" s="36">
        <v>0</v>
      </c>
      <c r="AN835" s="36">
        <v>0</v>
      </c>
      <c r="AO835" s="36">
        <v>0</v>
      </c>
      <c r="AP835" s="36">
        <v>0</v>
      </c>
      <c r="AQ835" s="36">
        <v>0</v>
      </c>
      <c r="AR835" s="36">
        <v>0</v>
      </c>
      <c r="AS835" s="36">
        <v>0</v>
      </c>
      <c r="AT835" s="36">
        <v>20808</v>
      </c>
      <c r="AU835" s="36">
        <v>0</v>
      </c>
      <c r="AV835" s="36">
        <v>0</v>
      </c>
      <c r="AW835" s="36">
        <v>0</v>
      </c>
      <c r="AX835" s="36">
        <v>0</v>
      </c>
      <c r="AY835" s="36">
        <v>47688</v>
      </c>
      <c r="AZ835" s="36">
        <v>294108</v>
      </c>
      <c r="BA835" s="36">
        <v>0</v>
      </c>
      <c r="BB835" s="36">
        <v>0</v>
      </c>
      <c r="BC835" s="36">
        <v>0</v>
      </c>
      <c r="BD835" s="36">
        <v>0</v>
      </c>
      <c r="BE835" s="36">
        <v>0</v>
      </c>
      <c r="BF835" s="36">
        <v>0</v>
      </c>
      <c r="BG835" s="36">
        <v>0</v>
      </c>
      <c r="BH835" s="36">
        <v>0</v>
      </c>
      <c r="BI835" s="36">
        <v>0</v>
      </c>
      <c r="BJ835" s="36">
        <v>0</v>
      </c>
      <c r="BK835" s="36">
        <v>0</v>
      </c>
      <c r="BL835" s="36">
        <v>0</v>
      </c>
      <c r="BM835" s="36">
        <v>0</v>
      </c>
      <c r="BN835" s="36">
        <v>0</v>
      </c>
      <c r="BO835" s="36">
        <v>0</v>
      </c>
      <c r="BP835" s="36">
        <v>0</v>
      </c>
      <c r="BQ835" s="36">
        <v>0</v>
      </c>
      <c r="BR835" s="36">
        <v>0</v>
      </c>
      <c r="BS835" s="36">
        <v>0</v>
      </c>
      <c r="BT835" s="36">
        <v>0</v>
      </c>
      <c r="BU835" s="36">
        <v>0</v>
      </c>
      <c r="BV835" s="36">
        <v>0</v>
      </c>
      <c r="BW835" s="36">
        <v>0</v>
      </c>
      <c r="BX835" s="36">
        <v>0</v>
      </c>
      <c r="BY835" s="36">
        <v>0</v>
      </c>
      <c r="BZ835" s="36">
        <v>0</v>
      </c>
      <c r="CA835" s="36">
        <v>0</v>
      </c>
      <c r="CB835" s="36">
        <v>0</v>
      </c>
      <c r="CC835" s="36">
        <v>0</v>
      </c>
      <c r="CD835" s="36">
        <v>1759713</v>
      </c>
      <c r="CE835" s="36">
        <v>2094058</v>
      </c>
      <c r="CF835" s="36">
        <v>0</v>
      </c>
      <c r="CG835" s="36">
        <v>334345</v>
      </c>
      <c r="CH835" s="36">
        <v>0</v>
      </c>
      <c r="CI835" s="36">
        <v>0</v>
      </c>
      <c r="CJ835" s="36">
        <v>0</v>
      </c>
      <c r="CK835" s="36">
        <v>0</v>
      </c>
      <c r="CL835" s="36">
        <v>334345</v>
      </c>
      <c r="CM835" s="36">
        <v>-2094058</v>
      </c>
      <c r="CN835" s="36">
        <v>0</v>
      </c>
      <c r="CO835" s="36">
        <v>0</v>
      </c>
      <c r="CP835" s="36">
        <v>0</v>
      </c>
      <c r="CQ835" s="36">
        <v>0</v>
      </c>
      <c r="CR835" s="36">
        <v>0</v>
      </c>
      <c r="CS835" s="36">
        <v>0</v>
      </c>
      <c r="CT835" s="36">
        <v>0</v>
      </c>
      <c r="CU835" s="36">
        <v>0</v>
      </c>
      <c r="CV835" s="36">
        <v>0</v>
      </c>
      <c r="CW835" s="36">
        <v>0</v>
      </c>
      <c r="CX835" s="36">
        <v>0</v>
      </c>
      <c r="CY835" s="36">
        <v>0</v>
      </c>
      <c r="CZ835" s="36">
        <v>0</v>
      </c>
      <c r="DA835" s="36">
        <v>0</v>
      </c>
      <c r="DB835" s="36">
        <v>0</v>
      </c>
      <c r="DC835" s="36">
        <v>0</v>
      </c>
      <c r="DD835" s="36">
        <v>0</v>
      </c>
      <c r="DE835" s="36">
        <v>-2094058</v>
      </c>
      <c r="DF835" s="36">
        <v>0</v>
      </c>
      <c r="DG835" s="36">
        <v>0</v>
      </c>
      <c r="DH835" s="36">
        <v>0</v>
      </c>
      <c r="DI835" s="36">
        <v>0</v>
      </c>
      <c r="DJ835" s="36">
        <v>0</v>
      </c>
      <c r="DK835" s="36">
        <v>0</v>
      </c>
      <c r="DL835" s="36">
        <v>0</v>
      </c>
      <c r="DM835" s="36">
        <v>0</v>
      </c>
      <c r="DN835" s="36">
        <v>0</v>
      </c>
      <c r="DO835" s="36">
        <v>0</v>
      </c>
      <c r="DP835" s="36">
        <v>0</v>
      </c>
      <c r="DQ835" s="36">
        <v>0</v>
      </c>
      <c r="DR835" s="36">
        <v>0</v>
      </c>
      <c r="DS835" s="36">
        <v>0</v>
      </c>
      <c r="DT835" s="36">
        <v>0</v>
      </c>
      <c r="DU835" s="36">
        <v>0</v>
      </c>
      <c r="DV835" s="36">
        <v>0</v>
      </c>
      <c r="DW835" s="36">
        <v>0</v>
      </c>
      <c r="DX835" s="36">
        <v>0</v>
      </c>
      <c r="DY835" s="36">
        <v>0</v>
      </c>
      <c r="DZ835" s="36">
        <v>0</v>
      </c>
      <c r="EA835" s="36">
        <v>0</v>
      </c>
      <c r="EB835" s="36">
        <v>0</v>
      </c>
      <c r="EC835" s="36">
        <v>0</v>
      </c>
      <c r="ED835" s="36">
        <v>0</v>
      </c>
      <c r="EE835" s="36">
        <v>0</v>
      </c>
      <c r="EF835" s="36">
        <v>0</v>
      </c>
      <c r="EG835" s="36">
        <v>0</v>
      </c>
      <c r="EH835" s="36">
        <v>0</v>
      </c>
      <c r="EI835" s="36">
        <v>0</v>
      </c>
      <c r="EJ835" s="36">
        <v>0</v>
      </c>
      <c r="EK835" s="36">
        <v>0</v>
      </c>
      <c r="EL835" s="36">
        <v>0</v>
      </c>
      <c r="EM835" s="36">
        <v>0</v>
      </c>
      <c r="EN835" s="36">
        <v>0</v>
      </c>
      <c r="EO835" s="36">
        <v>0</v>
      </c>
      <c r="EP835" s="36">
        <v>0</v>
      </c>
      <c r="EQ835" s="36">
        <v>0</v>
      </c>
      <c r="ER835" s="36">
        <v>0</v>
      </c>
      <c r="ES835" s="36">
        <v>0</v>
      </c>
      <c r="ET835" s="36">
        <v>0</v>
      </c>
      <c r="EU835" s="36">
        <v>0</v>
      </c>
      <c r="EV835" s="36">
        <v>0</v>
      </c>
      <c r="EW835" s="36">
        <v>0</v>
      </c>
      <c r="EX835" s="36">
        <v>0</v>
      </c>
      <c r="EY835" s="36">
        <v>0</v>
      </c>
      <c r="EZ835" s="36">
        <v>0</v>
      </c>
      <c r="FA835" s="36">
        <v>0</v>
      </c>
      <c r="FB835" s="36">
        <v>0</v>
      </c>
      <c r="FC835" s="36">
        <v>0</v>
      </c>
      <c r="FD835" s="36">
        <v>0</v>
      </c>
      <c r="FE835" s="36">
        <v>0</v>
      </c>
      <c r="FF835" s="36">
        <v>0</v>
      </c>
      <c r="FG835" s="36">
        <v>0</v>
      </c>
      <c r="FH835" s="36">
        <v>0</v>
      </c>
      <c r="FI835" s="36">
        <v>0</v>
      </c>
      <c r="FJ835" s="36">
        <v>0</v>
      </c>
      <c r="FK835" s="36">
        <v>0</v>
      </c>
      <c r="FL835" s="36">
        <v>0</v>
      </c>
      <c r="FM835" s="36">
        <v>0</v>
      </c>
      <c r="FN835" s="36">
        <v>0</v>
      </c>
      <c r="FO835" s="36">
        <v>0</v>
      </c>
      <c r="FP835" s="36">
        <v>0</v>
      </c>
      <c r="FQ835" s="36">
        <v>334345</v>
      </c>
      <c r="FR835" s="36">
        <v>0</v>
      </c>
      <c r="FS835" s="37"/>
      <c r="FT835" s="39">
        <f t="shared" si="393"/>
        <v>0</v>
      </c>
      <c r="FU835" s="39">
        <f t="shared" si="394"/>
        <v>1036</v>
      </c>
      <c r="FV835" s="39">
        <f t="shared" si="395"/>
        <v>0</v>
      </c>
      <c r="FW835" s="39">
        <f t="shared" si="396"/>
        <v>1453967</v>
      </c>
      <c r="FX835" s="39">
        <f t="shared" si="397"/>
        <v>0</v>
      </c>
      <c r="FY835" s="39">
        <f t="shared" si="398"/>
        <v>17486</v>
      </c>
      <c r="FZ835" s="39">
        <f t="shared" si="399"/>
        <v>0</v>
      </c>
      <c r="GA835" s="39">
        <f t="shared" si="400"/>
        <v>40074</v>
      </c>
      <c r="GB835" s="39">
        <f t="shared" si="401"/>
        <v>247150</v>
      </c>
      <c r="GC835" s="39">
        <f t="shared" si="402"/>
        <v>0</v>
      </c>
      <c r="GD835" s="39">
        <f t="shared" si="403"/>
        <v>0</v>
      </c>
      <c r="GE835" s="39">
        <f t="shared" si="404"/>
        <v>0</v>
      </c>
      <c r="GF835" s="39">
        <f t="shared" si="391"/>
        <v>0</v>
      </c>
      <c r="GG835" s="39"/>
      <c r="GH835" s="39">
        <f t="shared" si="405"/>
        <v>0</v>
      </c>
      <c r="GI835" s="39">
        <f t="shared" si="406"/>
        <v>0</v>
      </c>
      <c r="GJ835" s="39">
        <f t="shared" si="392"/>
        <v>1759713</v>
      </c>
      <c r="GK835" s="39"/>
      <c r="GL835" s="39">
        <f t="shared" si="407"/>
        <v>0</v>
      </c>
      <c r="GM835" s="39"/>
      <c r="GN835" s="39">
        <f t="shared" si="390"/>
        <v>0</v>
      </c>
      <c r="GO835" s="40">
        <f t="shared" si="408"/>
        <v>334345</v>
      </c>
      <c r="GP835" s="40">
        <f t="shared" si="409"/>
        <v>2094058</v>
      </c>
      <c r="GQ835" s="40">
        <f t="shared" si="410"/>
        <v>2094058</v>
      </c>
      <c r="GR835" s="39" t="str">
        <f>IFERROR(VLOOKUP(CONCATENATE(C835,R835,S835),'Clientes Afectados'!$L$4:$M$249,2,0),"NO")</f>
        <v>NO</v>
      </c>
      <c r="GS835" s="64">
        <f t="shared" ref="GS835:GS869" si="411">+S835-R835</f>
        <v>29</v>
      </c>
      <c r="GT835" s="39" t="e">
        <f>+IF(GS835&gt;#REF!,"SI","NO")</f>
        <v>#REF!</v>
      </c>
    </row>
    <row r="836" spans="1:202" x14ac:dyDescent="0.25">
      <c r="A836" s="35">
        <v>42401</v>
      </c>
      <c r="B836" s="36">
        <v>1594986</v>
      </c>
      <c r="C836" s="36">
        <v>1314153</v>
      </c>
      <c r="D836" s="36">
        <v>1314153</v>
      </c>
      <c r="E836" s="37" t="s">
        <v>271</v>
      </c>
      <c r="F836" s="37" t="s">
        <v>229</v>
      </c>
      <c r="G836" s="37" t="s">
        <v>272</v>
      </c>
      <c r="H836" s="85" t="s">
        <v>231</v>
      </c>
      <c r="I836" s="37" t="s">
        <v>232</v>
      </c>
      <c r="J836" s="37" t="s">
        <v>233</v>
      </c>
      <c r="K836" s="37" t="s">
        <v>234</v>
      </c>
      <c r="L836" s="37" t="s">
        <v>235</v>
      </c>
      <c r="M836" s="37" t="s">
        <v>245</v>
      </c>
      <c r="N836" s="37" t="s">
        <v>246</v>
      </c>
      <c r="O836" s="37" t="s">
        <v>246</v>
      </c>
      <c r="P836" s="37" t="s">
        <v>239</v>
      </c>
      <c r="Q836" s="37" t="s">
        <v>240</v>
      </c>
      <c r="R836" s="38">
        <v>42375</v>
      </c>
      <c r="S836" s="38">
        <v>42404</v>
      </c>
      <c r="T836" s="38">
        <v>42405</v>
      </c>
      <c r="U836" s="36">
        <v>170845591</v>
      </c>
      <c r="V836" s="36">
        <v>0</v>
      </c>
      <c r="W836" s="36">
        <v>0</v>
      </c>
      <c r="X836" s="36">
        <v>0</v>
      </c>
      <c r="Y836" s="36">
        <v>0</v>
      </c>
      <c r="Z836" s="36">
        <v>0</v>
      </c>
      <c r="AA836" s="36">
        <v>0</v>
      </c>
      <c r="AB836" s="36">
        <v>0</v>
      </c>
      <c r="AC836" s="36">
        <v>36367</v>
      </c>
      <c r="AD836" s="36">
        <v>0</v>
      </c>
      <c r="AE836" s="36">
        <v>0</v>
      </c>
      <c r="AF836" s="36">
        <v>0</v>
      </c>
      <c r="AG836" s="36">
        <v>0</v>
      </c>
      <c r="AH836" s="36">
        <v>0</v>
      </c>
      <c r="AI836" s="36">
        <v>1233</v>
      </c>
      <c r="AJ836" s="36">
        <v>0</v>
      </c>
      <c r="AK836" s="36">
        <v>2626824</v>
      </c>
      <c r="AL836" s="36">
        <v>0</v>
      </c>
      <c r="AM836" s="36">
        <v>0</v>
      </c>
      <c r="AN836" s="36">
        <v>0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81663</v>
      </c>
      <c r="AZ836" s="36">
        <v>0</v>
      </c>
      <c r="BA836" s="36">
        <v>0</v>
      </c>
      <c r="BB836" s="36">
        <v>0</v>
      </c>
      <c r="BC836" s="36">
        <v>0</v>
      </c>
      <c r="BD836" s="36">
        <v>0</v>
      </c>
      <c r="BE836" s="36">
        <v>0</v>
      </c>
      <c r="BF836" s="36">
        <v>0</v>
      </c>
      <c r="BG836" s="36">
        <v>0</v>
      </c>
      <c r="BH836" s="36">
        <v>0</v>
      </c>
      <c r="BI836" s="36">
        <v>0</v>
      </c>
      <c r="BJ836" s="36">
        <v>0</v>
      </c>
      <c r="BK836" s="36">
        <v>0</v>
      </c>
      <c r="BL836" s="36">
        <v>0</v>
      </c>
      <c r="BM836" s="36">
        <v>0</v>
      </c>
      <c r="BN836" s="36">
        <v>0</v>
      </c>
      <c r="BO836" s="36">
        <v>0</v>
      </c>
      <c r="BP836" s="36">
        <v>0</v>
      </c>
      <c r="BQ836" s="36">
        <v>0</v>
      </c>
      <c r="BR836" s="36">
        <v>0</v>
      </c>
      <c r="BS836" s="36">
        <v>0</v>
      </c>
      <c r="BT836" s="36">
        <v>0</v>
      </c>
      <c r="BU836" s="36">
        <v>0</v>
      </c>
      <c r="BV836" s="36">
        <v>0</v>
      </c>
      <c r="BW836" s="36">
        <v>0</v>
      </c>
      <c r="BX836" s="36">
        <v>0</v>
      </c>
      <c r="BY836" s="36">
        <v>0</v>
      </c>
      <c r="BZ836" s="36">
        <v>0</v>
      </c>
      <c r="CA836" s="36">
        <v>0</v>
      </c>
      <c r="CB836" s="36">
        <v>0</v>
      </c>
      <c r="CC836" s="36">
        <v>0</v>
      </c>
      <c r="CD836" s="36">
        <v>2277075</v>
      </c>
      <c r="CE836" s="36">
        <v>2709719</v>
      </c>
      <c r="CF836" s="36">
        <v>0</v>
      </c>
      <c r="CG836" s="36">
        <v>432644</v>
      </c>
      <c r="CH836" s="36">
        <v>0</v>
      </c>
      <c r="CI836" s="36">
        <v>0</v>
      </c>
      <c r="CJ836" s="36">
        <v>0</v>
      </c>
      <c r="CK836" s="36">
        <v>0</v>
      </c>
      <c r="CL836" s="36">
        <v>432644</v>
      </c>
      <c r="CM836" s="36">
        <v>-2709719</v>
      </c>
      <c r="CN836" s="36">
        <v>0</v>
      </c>
      <c r="CO836" s="36">
        <v>0</v>
      </c>
      <c r="CP836" s="36">
        <v>0</v>
      </c>
      <c r="CQ836" s="36">
        <v>0</v>
      </c>
      <c r="CR836" s="36">
        <v>0</v>
      </c>
      <c r="CS836" s="36">
        <v>0</v>
      </c>
      <c r="CT836" s="36">
        <v>0</v>
      </c>
      <c r="CU836" s="36">
        <v>0</v>
      </c>
      <c r="CV836" s="36">
        <v>0</v>
      </c>
      <c r="CW836" s="36">
        <v>0</v>
      </c>
      <c r="CX836" s="36">
        <v>0</v>
      </c>
      <c r="CY836" s="36">
        <v>0</v>
      </c>
      <c r="CZ836" s="36">
        <v>0</v>
      </c>
      <c r="DA836" s="36">
        <v>0</v>
      </c>
      <c r="DB836" s="36">
        <v>0</v>
      </c>
      <c r="DC836" s="36">
        <v>0</v>
      </c>
      <c r="DD836" s="36">
        <v>0</v>
      </c>
      <c r="DE836" s="36">
        <v>-2709719</v>
      </c>
      <c r="DF836" s="36">
        <v>0</v>
      </c>
      <c r="DG836" s="36">
        <v>0</v>
      </c>
      <c r="DH836" s="36">
        <v>0</v>
      </c>
      <c r="DI836" s="36">
        <v>0</v>
      </c>
      <c r="DJ836" s="36">
        <v>0</v>
      </c>
      <c r="DK836" s="36">
        <v>0</v>
      </c>
      <c r="DL836" s="36">
        <v>0</v>
      </c>
      <c r="DM836" s="36">
        <v>0</v>
      </c>
      <c r="DN836" s="36">
        <v>0</v>
      </c>
      <c r="DO836" s="36">
        <v>0</v>
      </c>
      <c r="DP836" s="36">
        <v>0</v>
      </c>
      <c r="DQ836" s="36">
        <v>0</v>
      </c>
      <c r="DR836" s="36">
        <v>0</v>
      </c>
      <c r="DS836" s="36">
        <v>0</v>
      </c>
      <c r="DT836" s="36">
        <v>0</v>
      </c>
      <c r="DU836" s="36">
        <v>0</v>
      </c>
      <c r="DV836" s="36">
        <v>0</v>
      </c>
      <c r="DW836" s="36">
        <v>0</v>
      </c>
      <c r="DX836" s="36">
        <v>0</v>
      </c>
      <c r="DY836" s="36">
        <v>0</v>
      </c>
      <c r="DZ836" s="36">
        <v>0</v>
      </c>
      <c r="EA836" s="36">
        <v>0</v>
      </c>
      <c r="EB836" s="36">
        <v>0</v>
      </c>
      <c r="EC836" s="36">
        <v>0</v>
      </c>
      <c r="ED836" s="36">
        <v>0</v>
      </c>
      <c r="EE836" s="36">
        <v>0</v>
      </c>
      <c r="EF836" s="36">
        <v>0</v>
      </c>
      <c r="EG836" s="36">
        <v>0</v>
      </c>
      <c r="EH836" s="36">
        <v>0</v>
      </c>
      <c r="EI836" s="36">
        <v>0</v>
      </c>
      <c r="EJ836" s="36">
        <v>0</v>
      </c>
      <c r="EK836" s="36">
        <v>0</v>
      </c>
      <c r="EL836" s="36">
        <v>0</v>
      </c>
      <c r="EM836" s="36">
        <v>0</v>
      </c>
      <c r="EN836" s="36">
        <v>0</v>
      </c>
      <c r="EO836" s="36">
        <v>0</v>
      </c>
      <c r="EP836" s="36">
        <v>0</v>
      </c>
      <c r="EQ836" s="36">
        <v>0</v>
      </c>
      <c r="ER836" s="36">
        <v>0</v>
      </c>
      <c r="ES836" s="36">
        <v>0</v>
      </c>
      <c r="ET836" s="36">
        <v>0</v>
      </c>
      <c r="EU836" s="36">
        <v>0</v>
      </c>
      <c r="EV836" s="36">
        <v>0</v>
      </c>
      <c r="EW836" s="36">
        <v>0</v>
      </c>
      <c r="EX836" s="36">
        <v>0</v>
      </c>
      <c r="EY836" s="36">
        <v>0</v>
      </c>
      <c r="EZ836" s="36">
        <v>0</v>
      </c>
      <c r="FA836" s="36">
        <v>0</v>
      </c>
      <c r="FB836" s="36">
        <v>0</v>
      </c>
      <c r="FC836" s="36">
        <v>0</v>
      </c>
      <c r="FD836" s="36">
        <v>0</v>
      </c>
      <c r="FE836" s="36">
        <v>0</v>
      </c>
      <c r="FF836" s="36">
        <v>0</v>
      </c>
      <c r="FG836" s="36">
        <v>0</v>
      </c>
      <c r="FH836" s="36">
        <v>0</v>
      </c>
      <c r="FI836" s="36">
        <v>0</v>
      </c>
      <c r="FJ836" s="36">
        <v>0</v>
      </c>
      <c r="FK836" s="36">
        <v>0</v>
      </c>
      <c r="FL836" s="36">
        <v>0</v>
      </c>
      <c r="FM836" s="36">
        <v>0</v>
      </c>
      <c r="FN836" s="36">
        <v>0</v>
      </c>
      <c r="FO836" s="36">
        <v>0</v>
      </c>
      <c r="FP836" s="36">
        <v>0</v>
      </c>
      <c r="FQ836" s="36">
        <v>432644</v>
      </c>
      <c r="FR836" s="36">
        <v>0</v>
      </c>
      <c r="FS836" s="37"/>
      <c r="FT836" s="39">
        <f t="shared" si="393"/>
        <v>0</v>
      </c>
      <c r="FU836" s="39">
        <f t="shared" si="394"/>
        <v>1036</v>
      </c>
      <c r="FV836" s="39">
        <f t="shared" si="395"/>
        <v>0</v>
      </c>
      <c r="FW836" s="39">
        <f t="shared" si="396"/>
        <v>2207415</v>
      </c>
      <c r="FX836" s="39">
        <f t="shared" si="397"/>
        <v>0</v>
      </c>
      <c r="FY836" s="39">
        <f t="shared" si="398"/>
        <v>0</v>
      </c>
      <c r="FZ836" s="39">
        <f t="shared" si="399"/>
        <v>0</v>
      </c>
      <c r="GA836" s="39">
        <f t="shared" si="400"/>
        <v>68624</v>
      </c>
      <c r="GB836" s="39">
        <f t="shared" si="401"/>
        <v>0</v>
      </c>
      <c r="GC836" s="39">
        <f t="shared" si="402"/>
        <v>0</v>
      </c>
      <c r="GD836" s="39">
        <f t="shared" si="403"/>
        <v>0</v>
      </c>
      <c r="GE836" s="39">
        <f t="shared" si="404"/>
        <v>0</v>
      </c>
      <c r="GF836" s="39">
        <f t="shared" si="391"/>
        <v>0</v>
      </c>
      <c r="GG836" s="39"/>
      <c r="GH836" s="39">
        <f t="shared" si="405"/>
        <v>0</v>
      </c>
      <c r="GI836" s="39">
        <f t="shared" si="406"/>
        <v>0</v>
      </c>
      <c r="GJ836" s="39">
        <f t="shared" si="392"/>
        <v>2277075</v>
      </c>
      <c r="GK836" s="39"/>
      <c r="GL836" s="39">
        <f t="shared" si="407"/>
        <v>0</v>
      </c>
      <c r="GM836" s="39"/>
      <c r="GN836" s="39">
        <f t="shared" si="390"/>
        <v>0</v>
      </c>
      <c r="GO836" s="40">
        <f t="shared" si="408"/>
        <v>432644</v>
      </c>
      <c r="GP836" s="40">
        <f t="shared" si="409"/>
        <v>2709719</v>
      </c>
      <c r="GQ836" s="40">
        <f t="shared" si="410"/>
        <v>2709719</v>
      </c>
      <c r="GR836" s="39" t="str">
        <f>IFERROR(VLOOKUP(CONCATENATE(C836,R836,S836),'Clientes Afectados'!$L$4:$M$249,2,0),"NO")</f>
        <v>NO</v>
      </c>
      <c r="GS836" s="64">
        <f t="shared" si="411"/>
        <v>29</v>
      </c>
      <c r="GT836" s="39" t="e">
        <f>+IF(GS836&gt;#REF!,"SI","NO")</f>
        <v>#REF!</v>
      </c>
    </row>
    <row r="837" spans="1:202" x14ac:dyDescent="0.25">
      <c r="A837" s="35">
        <v>42401</v>
      </c>
      <c r="B837" s="36">
        <v>1594986</v>
      </c>
      <c r="C837" s="36">
        <v>1314156</v>
      </c>
      <c r="D837" s="36">
        <v>1314156</v>
      </c>
      <c r="E837" s="37" t="s">
        <v>273</v>
      </c>
      <c r="F837" s="37" t="s">
        <v>229</v>
      </c>
      <c r="G837" s="37" t="s">
        <v>274</v>
      </c>
      <c r="H837" s="85" t="s">
        <v>231</v>
      </c>
      <c r="I837" s="37" t="s">
        <v>232</v>
      </c>
      <c r="J837" s="37" t="s">
        <v>233</v>
      </c>
      <c r="K837" s="37" t="s">
        <v>234</v>
      </c>
      <c r="L837" s="37" t="s">
        <v>235</v>
      </c>
      <c r="M837" s="37" t="s">
        <v>245</v>
      </c>
      <c r="N837" s="37" t="s">
        <v>245</v>
      </c>
      <c r="O837" s="37" t="s">
        <v>245</v>
      </c>
      <c r="P837" s="37" t="s">
        <v>239</v>
      </c>
      <c r="Q837" s="37" t="s">
        <v>240</v>
      </c>
      <c r="R837" s="38">
        <v>42375</v>
      </c>
      <c r="S837" s="38">
        <v>42404</v>
      </c>
      <c r="T837" s="38">
        <v>42405</v>
      </c>
      <c r="U837" s="36">
        <v>170845591</v>
      </c>
      <c r="V837" s="36">
        <v>32307</v>
      </c>
      <c r="W837" s="36">
        <v>0</v>
      </c>
      <c r="X837" s="36">
        <v>11121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52</v>
      </c>
      <c r="AE837" s="36">
        <v>52</v>
      </c>
      <c r="AF837" s="36">
        <v>52</v>
      </c>
      <c r="AG837" s="36">
        <v>51</v>
      </c>
      <c r="AH837" s="36">
        <v>116813</v>
      </c>
      <c r="AI837" s="36">
        <v>1233</v>
      </c>
      <c r="AJ837" s="36">
        <v>0</v>
      </c>
      <c r="AK837" s="36">
        <v>2333566</v>
      </c>
      <c r="AL837" s="36">
        <v>0</v>
      </c>
      <c r="AM837" s="36">
        <v>0</v>
      </c>
      <c r="AN837" s="36">
        <v>0</v>
      </c>
      <c r="AO837" s="36">
        <v>0</v>
      </c>
      <c r="AP837" s="36">
        <v>0</v>
      </c>
      <c r="AQ837" s="36">
        <v>0</v>
      </c>
      <c r="AR837" s="36">
        <v>0</v>
      </c>
      <c r="AS837" s="36">
        <v>0</v>
      </c>
      <c r="AT837" s="36">
        <v>28065</v>
      </c>
      <c r="AU837" s="36">
        <v>0</v>
      </c>
      <c r="AV837" s="36">
        <v>0</v>
      </c>
      <c r="AW837" s="36">
        <v>0</v>
      </c>
      <c r="AX837" s="36">
        <v>0</v>
      </c>
      <c r="AY837" s="36">
        <v>32416</v>
      </c>
      <c r="AZ837" s="36">
        <v>296992</v>
      </c>
      <c r="BA837" s="36">
        <v>0</v>
      </c>
      <c r="BB837" s="36">
        <v>0</v>
      </c>
      <c r="BC837" s="36">
        <v>0</v>
      </c>
      <c r="BD837" s="36">
        <v>0</v>
      </c>
      <c r="BE837" s="36">
        <v>0</v>
      </c>
      <c r="BF837" s="36">
        <v>0</v>
      </c>
      <c r="BG837" s="36">
        <v>0</v>
      </c>
      <c r="BH837" s="36">
        <v>0</v>
      </c>
      <c r="BI837" s="36">
        <v>0</v>
      </c>
      <c r="BJ837" s="36">
        <v>0</v>
      </c>
      <c r="BK837" s="36">
        <v>0</v>
      </c>
      <c r="BL837" s="36">
        <v>0</v>
      </c>
      <c r="BM837" s="36">
        <v>0</v>
      </c>
      <c r="BN837" s="36">
        <v>0</v>
      </c>
      <c r="BO837" s="36">
        <v>0</v>
      </c>
      <c r="BP837" s="36">
        <v>0</v>
      </c>
      <c r="BQ837" s="36">
        <v>0</v>
      </c>
      <c r="BR837" s="36">
        <v>0</v>
      </c>
      <c r="BS837" s="36">
        <v>0</v>
      </c>
      <c r="BT837" s="36">
        <v>0</v>
      </c>
      <c r="BU837" s="36">
        <v>0</v>
      </c>
      <c r="BV837" s="36">
        <v>0</v>
      </c>
      <c r="BW837" s="36">
        <v>0</v>
      </c>
      <c r="BX837" s="36">
        <v>0</v>
      </c>
      <c r="BY837" s="36">
        <v>0</v>
      </c>
      <c r="BZ837" s="36">
        <v>261587</v>
      </c>
      <c r="CA837" s="36">
        <v>10823</v>
      </c>
      <c r="CB837" s="36">
        <v>0</v>
      </c>
      <c r="CC837" s="36">
        <v>0</v>
      </c>
      <c r="CD837" s="36">
        <v>2589491</v>
      </c>
      <c r="CE837" s="36">
        <v>3081494</v>
      </c>
      <c r="CF837" s="36">
        <v>0</v>
      </c>
      <c r="CG837" s="36">
        <v>492003</v>
      </c>
      <c r="CH837" s="36">
        <v>0</v>
      </c>
      <c r="CI837" s="36">
        <v>0</v>
      </c>
      <c r="CJ837" s="36">
        <v>0</v>
      </c>
      <c r="CK837" s="36">
        <v>0</v>
      </c>
      <c r="CL837" s="36">
        <v>492003</v>
      </c>
      <c r="CM837" s="36">
        <v>-3081494</v>
      </c>
      <c r="CN837" s="36">
        <v>0</v>
      </c>
      <c r="CO837" s="36">
        <v>0</v>
      </c>
      <c r="CP837" s="36">
        <v>0</v>
      </c>
      <c r="CQ837" s="36">
        <v>0</v>
      </c>
      <c r="CR837" s="36">
        <v>0</v>
      </c>
      <c r="CS837" s="36">
        <v>0</v>
      </c>
      <c r="CT837" s="36">
        <v>0</v>
      </c>
      <c r="CU837" s="36">
        <v>0</v>
      </c>
      <c r="CV837" s="36">
        <v>0</v>
      </c>
      <c r="CW837" s="36">
        <v>0</v>
      </c>
      <c r="CX837" s="36">
        <v>0</v>
      </c>
      <c r="CY837" s="36">
        <v>0</v>
      </c>
      <c r="CZ837" s="36">
        <v>0</v>
      </c>
      <c r="DA837" s="36">
        <v>0</v>
      </c>
      <c r="DB837" s="36">
        <v>0</v>
      </c>
      <c r="DC837" s="36">
        <v>0</v>
      </c>
      <c r="DD837" s="36">
        <v>0</v>
      </c>
      <c r="DE837" s="36">
        <v>-3081494</v>
      </c>
      <c r="DF837" s="36">
        <v>0</v>
      </c>
      <c r="DG837" s="36">
        <v>0</v>
      </c>
      <c r="DH837" s="36">
        <v>0</v>
      </c>
      <c r="DI837" s="36">
        <v>0</v>
      </c>
      <c r="DJ837" s="36">
        <v>0</v>
      </c>
      <c r="DK837" s="36">
        <v>0</v>
      </c>
      <c r="DL837" s="36">
        <v>0</v>
      </c>
      <c r="DM837" s="36">
        <v>0</v>
      </c>
      <c r="DN837" s="36">
        <v>0</v>
      </c>
      <c r="DO837" s="36">
        <v>0</v>
      </c>
      <c r="DP837" s="36">
        <v>0</v>
      </c>
      <c r="DQ837" s="36">
        <v>0</v>
      </c>
      <c r="DR837" s="36">
        <v>0</v>
      </c>
      <c r="DS837" s="36">
        <v>0</v>
      </c>
      <c r="DT837" s="36">
        <v>0</v>
      </c>
      <c r="DU837" s="36">
        <v>0</v>
      </c>
      <c r="DV837" s="36">
        <v>0</v>
      </c>
      <c r="DW837" s="36">
        <v>0</v>
      </c>
      <c r="DX837" s="36">
        <v>0</v>
      </c>
      <c r="DY837" s="36">
        <v>0</v>
      </c>
      <c r="DZ837" s="36">
        <v>0</v>
      </c>
      <c r="EA837" s="36">
        <v>0</v>
      </c>
      <c r="EB837" s="36">
        <v>0</v>
      </c>
      <c r="EC837" s="36">
        <v>0</v>
      </c>
      <c r="ED837" s="36">
        <v>0</v>
      </c>
      <c r="EE837" s="36">
        <v>0</v>
      </c>
      <c r="EF837" s="36">
        <v>0</v>
      </c>
      <c r="EG837" s="36">
        <v>0</v>
      </c>
      <c r="EH837" s="36">
        <v>0</v>
      </c>
      <c r="EI837" s="36">
        <v>0</v>
      </c>
      <c r="EJ837" s="36">
        <v>0</v>
      </c>
      <c r="EK837" s="36">
        <v>0</v>
      </c>
      <c r="EL837" s="36">
        <v>0</v>
      </c>
      <c r="EM837" s="36">
        <v>0</v>
      </c>
      <c r="EN837" s="36">
        <v>0</v>
      </c>
      <c r="EO837" s="36">
        <v>0</v>
      </c>
      <c r="EP837" s="36">
        <v>0</v>
      </c>
      <c r="EQ837" s="36">
        <v>0</v>
      </c>
      <c r="ER837" s="36">
        <v>0</v>
      </c>
      <c r="ES837" s="36">
        <v>0</v>
      </c>
      <c r="ET837" s="36">
        <v>0</v>
      </c>
      <c r="EU837" s="36">
        <v>0</v>
      </c>
      <c r="EV837" s="36">
        <v>0</v>
      </c>
      <c r="EW837" s="36">
        <v>0</v>
      </c>
      <c r="EX837" s="36">
        <v>0</v>
      </c>
      <c r="EY837" s="36">
        <v>0</v>
      </c>
      <c r="EZ837" s="36">
        <v>0</v>
      </c>
      <c r="FA837" s="36">
        <v>0</v>
      </c>
      <c r="FB837" s="36">
        <v>0</v>
      </c>
      <c r="FC837" s="36">
        <v>0</v>
      </c>
      <c r="FD837" s="36">
        <v>0</v>
      </c>
      <c r="FE837" s="36">
        <v>0</v>
      </c>
      <c r="FF837" s="36">
        <v>0</v>
      </c>
      <c r="FG837" s="36">
        <v>0</v>
      </c>
      <c r="FH837" s="36">
        <v>0</v>
      </c>
      <c r="FI837" s="36">
        <v>0</v>
      </c>
      <c r="FJ837" s="36">
        <v>0</v>
      </c>
      <c r="FK837" s="36">
        <v>0</v>
      </c>
      <c r="FL837" s="36">
        <v>0</v>
      </c>
      <c r="FM837" s="36">
        <v>0</v>
      </c>
      <c r="FN837" s="36">
        <v>0</v>
      </c>
      <c r="FO837" s="36">
        <v>0</v>
      </c>
      <c r="FP837" s="36">
        <v>0</v>
      </c>
      <c r="FQ837" s="36">
        <v>492003</v>
      </c>
      <c r="FR837" s="36">
        <v>0</v>
      </c>
      <c r="FS837" s="37"/>
      <c r="FT837" s="39">
        <f t="shared" si="393"/>
        <v>98162</v>
      </c>
      <c r="FU837" s="39">
        <f t="shared" si="394"/>
        <v>1036</v>
      </c>
      <c r="FV837" s="39">
        <f t="shared" si="395"/>
        <v>0</v>
      </c>
      <c r="FW837" s="39">
        <f t="shared" si="396"/>
        <v>1960980</v>
      </c>
      <c r="FX837" s="39">
        <f t="shared" si="397"/>
        <v>0</v>
      </c>
      <c r="FY837" s="39">
        <f t="shared" si="398"/>
        <v>23584</v>
      </c>
      <c r="FZ837" s="39">
        <f t="shared" si="399"/>
        <v>0</v>
      </c>
      <c r="GA837" s="39">
        <f t="shared" si="400"/>
        <v>27240</v>
      </c>
      <c r="GB837" s="39">
        <f t="shared" si="401"/>
        <v>249573</v>
      </c>
      <c r="GC837" s="39">
        <f t="shared" si="402"/>
        <v>0</v>
      </c>
      <c r="GD837" s="39">
        <f t="shared" si="403"/>
        <v>0</v>
      </c>
      <c r="GE837" s="39">
        <f t="shared" si="404"/>
        <v>0</v>
      </c>
      <c r="GF837" s="39">
        <f t="shared" si="391"/>
        <v>0</v>
      </c>
      <c r="GG837" s="39"/>
      <c r="GH837" s="39">
        <f t="shared" si="405"/>
        <v>0</v>
      </c>
      <c r="GI837" s="39">
        <f t="shared" si="406"/>
        <v>0</v>
      </c>
      <c r="GJ837" s="39">
        <f t="shared" si="392"/>
        <v>2360575</v>
      </c>
      <c r="GK837" s="39"/>
      <c r="GL837" s="39">
        <f t="shared" si="407"/>
        <v>0</v>
      </c>
      <c r="GM837" s="39"/>
      <c r="GN837" s="39">
        <f t="shared" si="390"/>
        <v>0</v>
      </c>
      <c r="GO837" s="40">
        <f t="shared" si="408"/>
        <v>448509</v>
      </c>
      <c r="GP837" s="40">
        <f t="shared" si="409"/>
        <v>2809084</v>
      </c>
      <c r="GQ837" s="40">
        <f t="shared" si="410"/>
        <v>2809084</v>
      </c>
      <c r="GR837" s="39" t="str">
        <f>IFERROR(VLOOKUP(CONCATENATE(C837,R837,S837),'Clientes Afectados'!$L$4:$M$249,2,0),"NO")</f>
        <v>NO</v>
      </c>
      <c r="GS837" s="64">
        <f t="shared" si="411"/>
        <v>29</v>
      </c>
      <c r="GT837" s="39" t="e">
        <f>+IF(GS837&gt;#REF!,"SI","NO")</f>
        <v>#REF!</v>
      </c>
    </row>
    <row r="838" spans="1:202" x14ac:dyDescent="0.25">
      <c r="A838" s="35">
        <v>42401</v>
      </c>
      <c r="B838" s="36">
        <v>1594986</v>
      </c>
      <c r="C838" s="36">
        <v>1386062</v>
      </c>
      <c r="D838" s="36">
        <v>1386062</v>
      </c>
      <c r="E838" s="37" t="s">
        <v>351</v>
      </c>
      <c r="F838" s="37" t="s">
        <v>229</v>
      </c>
      <c r="G838" s="37" t="s">
        <v>334</v>
      </c>
      <c r="H838" s="85" t="s">
        <v>231</v>
      </c>
      <c r="I838" s="37" t="s">
        <v>232</v>
      </c>
      <c r="J838" s="37" t="s">
        <v>233</v>
      </c>
      <c r="K838" s="37" t="s">
        <v>234</v>
      </c>
      <c r="L838" s="37" t="s">
        <v>235</v>
      </c>
      <c r="M838" s="37" t="s">
        <v>245</v>
      </c>
      <c r="N838" s="37" t="s">
        <v>246</v>
      </c>
      <c r="O838" s="37" t="s">
        <v>246</v>
      </c>
      <c r="P838" s="37" t="s">
        <v>239</v>
      </c>
      <c r="Q838" s="37" t="s">
        <v>240</v>
      </c>
      <c r="R838" s="38">
        <v>42375</v>
      </c>
      <c r="S838" s="38">
        <v>42404</v>
      </c>
      <c r="T838" s="38">
        <v>42405</v>
      </c>
      <c r="U838" s="36">
        <v>170845591</v>
      </c>
      <c r="V838" s="36">
        <v>95166</v>
      </c>
      <c r="W838" s="36">
        <v>0</v>
      </c>
      <c r="X838" s="36">
        <v>30354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283</v>
      </c>
      <c r="AE838" s="36">
        <v>359</v>
      </c>
      <c r="AF838" s="36">
        <v>283</v>
      </c>
      <c r="AG838" s="36">
        <v>310</v>
      </c>
      <c r="AH838" s="36">
        <v>0</v>
      </c>
      <c r="AI838" s="36">
        <v>1233</v>
      </c>
      <c r="AJ838" s="36">
        <v>0</v>
      </c>
      <c r="AK838" s="36">
        <v>6873933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0</v>
      </c>
      <c r="AS838" s="36">
        <v>0</v>
      </c>
      <c r="AT838" s="36">
        <v>82670</v>
      </c>
      <c r="AU838" s="36">
        <v>0</v>
      </c>
      <c r="AV838" s="36">
        <v>0</v>
      </c>
      <c r="AW838" s="36">
        <v>0</v>
      </c>
      <c r="AX838" s="36">
        <v>0</v>
      </c>
      <c r="AY838" s="36">
        <v>223791</v>
      </c>
      <c r="AZ838" s="36">
        <v>1790601</v>
      </c>
      <c r="BA838" s="36">
        <v>0</v>
      </c>
      <c r="BB838" s="36">
        <v>0</v>
      </c>
      <c r="BC838" s="36">
        <v>0</v>
      </c>
      <c r="BD838" s="36">
        <v>0</v>
      </c>
      <c r="BE838" s="36">
        <v>0</v>
      </c>
      <c r="BF838" s="36">
        <v>0</v>
      </c>
      <c r="BG838" s="36">
        <v>0</v>
      </c>
      <c r="BH838" s="36">
        <v>0</v>
      </c>
      <c r="BI838" s="36">
        <v>0</v>
      </c>
      <c r="BJ838" s="36">
        <v>0</v>
      </c>
      <c r="BK838" s="36">
        <v>0</v>
      </c>
      <c r="BL838" s="36">
        <v>0</v>
      </c>
      <c r="BM838" s="36">
        <v>0</v>
      </c>
      <c r="BN838" s="36">
        <v>0</v>
      </c>
      <c r="BO838" s="36">
        <v>0</v>
      </c>
      <c r="BP838" s="36">
        <v>0</v>
      </c>
      <c r="BQ838" s="36">
        <v>0</v>
      </c>
      <c r="BR838" s="36">
        <v>0</v>
      </c>
      <c r="BS838" s="36">
        <v>0</v>
      </c>
      <c r="BT838" s="36">
        <v>0</v>
      </c>
      <c r="BU838" s="36">
        <v>0</v>
      </c>
      <c r="BV838" s="36">
        <v>0</v>
      </c>
      <c r="BW838" s="36">
        <v>0</v>
      </c>
      <c r="BX838" s="36">
        <v>0</v>
      </c>
      <c r="BY838" s="36">
        <v>0</v>
      </c>
      <c r="BZ838" s="36">
        <v>523499</v>
      </c>
      <c r="CA838" s="36">
        <v>24208</v>
      </c>
      <c r="CB838" s="36">
        <v>0</v>
      </c>
      <c r="CC838" s="36">
        <v>0</v>
      </c>
      <c r="CD838" s="36">
        <v>7999946</v>
      </c>
      <c r="CE838" s="36">
        <v>9519936</v>
      </c>
      <c r="CF838" s="36">
        <v>0</v>
      </c>
      <c r="CG838" s="36">
        <v>1519990</v>
      </c>
      <c r="CH838" s="36">
        <v>0</v>
      </c>
      <c r="CI838" s="36">
        <v>0</v>
      </c>
      <c r="CJ838" s="36">
        <v>0</v>
      </c>
      <c r="CK838" s="36">
        <v>0</v>
      </c>
      <c r="CL838" s="36">
        <v>1519990</v>
      </c>
      <c r="CM838" s="36">
        <v>-9519936</v>
      </c>
      <c r="CN838" s="36">
        <v>0</v>
      </c>
      <c r="CO838" s="36">
        <v>0</v>
      </c>
      <c r="CP838" s="36">
        <v>0</v>
      </c>
      <c r="CQ838" s="36">
        <v>0</v>
      </c>
      <c r="CR838" s="36">
        <v>0</v>
      </c>
      <c r="CS838" s="36">
        <v>0</v>
      </c>
      <c r="CT838" s="36">
        <v>0</v>
      </c>
      <c r="CU838" s="36">
        <v>0</v>
      </c>
      <c r="CV838" s="36">
        <v>0</v>
      </c>
      <c r="CW838" s="36">
        <v>0</v>
      </c>
      <c r="CX838" s="36">
        <v>0</v>
      </c>
      <c r="CY838" s="36">
        <v>0</v>
      </c>
      <c r="CZ838" s="36">
        <v>0</v>
      </c>
      <c r="DA838" s="36">
        <v>0</v>
      </c>
      <c r="DB838" s="36">
        <v>0</v>
      </c>
      <c r="DC838" s="36">
        <v>0</v>
      </c>
      <c r="DD838" s="36">
        <v>0</v>
      </c>
      <c r="DE838" s="36">
        <v>-9519936</v>
      </c>
      <c r="DF838" s="36">
        <v>0</v>
      </c>
      <c r="DG838" s="36">
        <v>0</v>
      </c>
      <c r="DH838" s="36">
        <v>0</v>
      </c>
      <c r="DI838" s="36">
        <v>0</v>
      </c>
      <c r="DJ838" s="36">
        <v>0</v>
      </c>
      <c r="DK838" s="36">
        <v>0</v>
      </c>
      <c r="DL838" s="36">
        <v>0</v>
      </c>
      <c r="DM838" s="36">
        <v>0</v>
      </c>
      <c r="DN838" s="36">
        <v>0</v>
      </c>
      <c r="DO838" s="36">
        <v>0</v>
      </c>
      <c r="DP838" s="36">
        <v>0</v>
      </c>
      <c r="DQ838" s="36">
        <v>0</v>
      </c>
      <c r="DR838" s="36">
        <v>0</v>
      </c>
      <c r="DS838" s="36">
        <v>0</v>
      </c>
      <c r="DT838" s="36">
        <v>0</v>
      </c>
      <c r="DU838" s="36">
        <v>0</v>
      </c>
      <c r="DV838" s="36">
        <v>0</v>
      </c>
      <c r="DW838" s="36">
        <v>0</v>
      </c>
      <c r="DX838" s="36">
        <v>0</v>
      </c>
      <c r="DY838" s="36">
        <v>0</v>
      </c>
      <c r="DZ838" s="36">
        <v>0</v>
      </c>
      <c r="EA838" s="36">
        <v>0</v>
      </c>
      <c r="EB838" s="36">
        <v>0</v>
      </c>
      <c r="EC838" s="36">
        <v>0</v>
      </c>
      <c r="ED838" s="36">
        <v>0</v>
      </c>
      <c r="EE838" s="36">
        <v>0</v>
      </c>
      <c r="EF838" s="36">
        <v>0</v>
      </c>
      <c r="EG838" s="36">
        <v>0</v>
      </c>
      <c r="EH838" s="36">
        <v>0</v>
      </c>
      <c r="EI838" s="36">
        <v>0</v>
      </c>
      <c r="EJ838" s="36">
        <v>0</v>
      </c>
      <c r="EK838" s="36">
        <v>0</v>
      </c>
      <c r="EL838" s="36">
        <v>0</v>
      </c>
      <c r="EM838" s="36">
        <v>0</v>
      </c>
      <c r="EN838" s="36">
        <v>0</v>
      </c>
      <c r="EO838" s="36">
        <v>0</v>
      </c>
      <c r="EP838" s="36">
        <v>0</v>
      </c>
      <c r="EQ838" s="36">
        <v>0</v>
      </c>
      <c r="ER838" s="36">
        <v>0</v>
      </c>
      <c r="ES838" s="36">
        <v>0</v>
      </c>
      <c r="ET838" s="36">
        <v>0</v>
      </c>
      <c r="EU838" s="36">
        <v>0</v>
      </c>
      <c r="EV838" s="36">
        <v>0</v>
      </c>
      <c r="EW838" s="36">
        <v>0</v>
      </c>
      <c r="EX838" s="36">
        <v>0</v>
      </c>
      <c r="EY838" s="36">
        <v>0</v>
      </c>
      <c r="EZ838" s="36">
        <v>0</v>
      </c>
      <c r="FA838" s="36">
        <v>0</v>
      </c>
      <c r="FB838" s="36">
        <v>0</v>
      </c>
      <c r="FC838" s="36">
        <v>0</v>
      </c>
      <c r="FD838" s="36">
        <v>0</v>
      </c>
      <c r="FE838" s="36">
        <v>0</v>
      </c>
      <c r="FF838" s="36">
        <v>0</v>
      </c>
      <c r="FG838" s="36">
        <v>0</v>
      </c>
      <c r="FH838" s="36">
        <v>0</v>
      </c>
      <c r="FI838" s="36">
        <v>0</v>
      </c>
      <c r="FJ838" s="36">
        <v>0</v>
      </c>
      <c r="FK838" s="36">
        <v>0</v>
      </c>
      <c r="FL838" s="36">
        <v>0</v>
      </c>
      <c r="FM838" s="36">
        <v>0</v>
      </c>
      <c r="FN838" s="36">
        <v>0</v>
      </c>
      <c r="FO838" s="36">
        <v>0</v>
      </c>
      <c r="FP838" s="36">
        <v>0</v>
      </c>
      <c r="FQ838" s="36">
        <v>1519990</v>
      </c>
      <c r="FR838" s="36">
        <v>0</v>
      </c>
      <c r="FS838" s="37"/>
      <c r="FT838" s="39">
        <f t="shared" si="393"/>
        <v>0</v>
      </c>
      <c r="FU838" s="39">
        <f t="shared" si="394"/>
        <v>1036</v>
      </c>
      <c r="FV838" s="39">
        <f t="shared" si="395"/>
        <v>0</v>
      </c>
      <c r="FW838" s="39">
        <f t="shared" si="396"/>
        <v>5776414</v>
      </c>
      <c r="FX838" s="39">
        <f t="shared" si="397"/>
        <v>0</v>
      </c>
      <c r="FY838" s="39">
        <f t="shared" si="398"/>
        <v>69471</v>
      </c>
      <c r="FZ838" s="39">
        <f t="shared" si="399"/>
        <v>0</v>
      </c>
      <c r="GA838" s="39">
        <f t="shared" si="400"/>
        <v>188060</v>
      </c>
      <c r="GB838" s="39">
        <f t="shared" si="401"/>
        <v>1504707</v>
      </c>
      <c r="GC838" s="39">
        <f t="shared" si="402"/>
        <v>0</v>
      </c>
      <c r="GD838" s="39">
        <f t="shared" si="403"/>
        <v>0</v>
      </c>
      <c r="GE838" s="39">
        <f t="shared" si="404"/>
        <v>0</v>
      </c>
      <c r="GF838" s="39">
        <f t="shared" si="391"/>
        <v>0</v>
      </c>
      <c r="GG838" s="39"/>
      <c r="GH838" s="39">
        <f t="shared" si="405"/>
        <v>0</v>
      </c>
      <c r="GI838" s="39">
        <f t="shared" si="406"/>
        <v>0</v>
      </c>
      <c r="GJ838" s="39">
        <f t="shared" si="392"/>
        <v>7539688</v>
      </c>
      <c r="GK838" s="39"/>
      <c r="GL838" s="39">
        <f t="shared" si="407"/>
        <v>0</v>
      </c>
      <c r="GM838" s="39"/>
      <c r="GN838" s="39">
        <f t="shared" si="390"/>
        <v>0</v>
      </c>
      <c r="GO838" s="40">
        <f t="shared" si="408"/>
        <v>1432541</v>
      </c>
      <c r="GP838" s="40">
        <f t="shared" si="409"/>
        <v>8972229</v>
      </c>
      <c r="GQ838" s="40">
        <f t="shared" si="410"/>
        <v>8972229</v>
      </c>
      <c r="GR838" s="39" t="str">
        <f>IFERROR(VLOOKUP(CONCATENATE(C838,R838,S838),'Clientes Afectados'!$L$4:$M$249,2,0),"NO")</f>
        <v>NO</v>
      </c>
      <c r="GS838" s="64">
        <f t="shared" si="411"/>
        <v>29</v>
      </c>
      <c r="GT838" s="39" t="e">
        <f>+IF(GS838&gt;#REF!,"SI","NO")</f>
        <v>#REF!</v>
      </c>
    </row>
    <row r="839" spans="1:202" x14ac:dyDescent="0.25">
      <c r="A839" s="35">
        <v>42401</v>
      </c>
      <c r="B839" s="36">
        <v>1594986</v>
      </c>
      <c r="C839" s="36">
        <v>1459358</v>
      </c>
      <c r="D839" s="36">
        <v>1459358</v>
      </c>
      <c r="E839" s="37" t="s">
        <v>275</v>
      </c>
      <c r="F839" s="37" t="s">
        <v>229</v>
      </c>
      <c r="G839" s="37" t="s">
        <v>276</v>
      </c>
      <c r="H839" s="85" t="s">
        <v>231</v>
      </c>
      <c r="I839" s="37" t="s">
        <v>232</v>
      </c>
      <c r="J839" s="37" t="s">
        <v>233</v>
      </c>
      <c r="K839" s="37" t="s">
        <v>234</v>
      </c>
      <c r="L839" s="37" t="s">
        <v>235</v>
      </c>
      <c r="M839" s="37" t="s">
        <v>252</v>
      </c>
      <c r="N839" s="37" t="s">
        <v>253</v>
      </c>
      <c r="O839" s="37" t="s">
        <v>253</v>
      </c>
      <c r="P839" s="37" t="s">
        <v>239</v>
      </c>
      <c r="Q839" s="37" t="s">
        <v>240</v>
      </c>
      <c r="R839" s="38">
        <v>42375</v>
      </c>
      <c r="S839" s="38">
        <v>42404</v>
      </c>
      <c r="T839" s="38">
        <v>42405</v>
      </c>
      <c r="U839" s="36">
        <v>170845591</v>
      </c>
      <c r="V839" s="36">
        <v>47123</v>
      </c>
      <c r="W839" s="36">
        <v>0</v>
      </c>
      <c r="X839" s="36">
        <v>15523</v>
      </c>
      <c r="Y839" s="36">
        <v>0</v>
      </c>
      <c r="Z839" s="36">
        <v>0</v>
      </c>
      <c r="AA839" s="36">
        <v>0</v>
      </c>
      <c r="AB839" s="36">
        <v>0</v>
      </c>
      <c r="AC839" s="36">
        <v>0</v>
      </c>
      <c r="AD839" s="36">
        <v>88</v>
      </c>
      <c r="AE839" s="36">
        <v>91</v>
      </c>
      <c r="AF839" s="36">
        <v>88</v>
      </c>
      <c r="AG839" s="36">
        <v>90</v>
      </c>
      <c r="AH839" s="36">
        <v>0</v>
      </c>
      <c r="AI839" s="36">
        <v>1233</v>
      </c>
      <c r="AJ839" s="36">
        <v>0</v>
      </c>
      <c r="AK839" s="36">
        <v>3403740</v>
      </c>
      <c r="AL839" s="36">
        <v>0</v>
      </c>
      <c r="AM839" s="36">
        <v>0</v>
      </c>
      <c r="AN839" s="36">
        <v>0</v>
      </c>
      <c r="AO839" s="36">
        <v>0</v>
      </c>
      <c r="AP839" s="36">
        <v>0</v>
      </c>
      <c r="AQ839" s="36">
        <v>0</v>
      </c>
      <c r="AR839" s="36">
        <v>0</v>
      </c>
      <c r="AS839" s="36">
        <v>0</v>
      </c>
      <c r="AT839" s="36">
        <v>40936</v>
      </c>
      <c r="AU839" s="36">
        <v>0</v>
      </c>
      <c r="AV839" s="36">
        <v>0</v>
      </c>
      <c r="AW839" s="36">
        <v>0</v>
      </c>
      <c r="AX839" s="36">
        <v>0</v>
      </c>
      <c r="AY839" s="36">
        <v>56727</v>
      </c>
      <c r="AZ839" s="36">
        <v>519015</v>
      </c>
      <c r="BA839" s="36">
        <v>0</v>
      </c>
      <c r="BB839" s="36">
        <v>0</v>
      </c>
      <c r="BC839" s="36">
        <v>0</v>
      </c>
      <c r="BD839" s="36">
        <v>0</v>
      </c>
      <c r="BE839" s="36">
        <v>0</v>
      </c>
      <c r="BF839" s="36">
        <v>0</v>
      </c>
      <c r="BG839" s="36">
        <v>0</v>
      </c>
      <c r="BH839" s="36">
        <v>0</v>
      </c>
      <c r="BI839" s="36">
        <v>0</v>
      </c>
      <c r="BJ839" s="36">
        <v>0</v>
      </c>
      <c r="BK839" s="36">
        <v>0</v>
      </c>
      <c r="BL839" s="36">
        <v>0</v>
      </c>
      <c r="BM839" s="36">
        <v>0</v>
      </c>
      <c r="BN839" s="36">
        <v>0</v>
      </c>
      <c r="BO839" s="36">
        <v>0</v>
      </c>
      <c r="BP839" s="36">
        <v>0</v>
      </c>
      <c r="BQ839" s="36">
        <v>0</v>
      </c>
      <c r="BR839" s="36">
        <v>0</v>
      </c>
      <c r="BS839" s="36">
        <v>0</v>
      </c>
      <c r="BT839" s="36">
        <v>0</v>
      </c>
      <c r="BU839" s="36">
        <v>0</v>
      </c>
      <c r="BV839" s="36">
        <v>0</v>
      </c>
      <c r="BW839" s="36">
        <v>0</v>
      </c>
      <c r="BX839" s="36">
        <v>0</v>
      </c>
      <c r="BY839" s="36">
        <v>0</v>
      </c>
      <c r="BZ839" s="36">
        <v>300242</v>
      </c>
      <c r="CA839" s="36">
        <v>12750</v>
      </c>
      <c r="CB839" s="36">
        <v>0</v>
      </c>
      <c r="CC839" s="36">
        <v>0</v>
      </c>
      <c r="CD839" s="36">
        <v>3642557</v>
      </c>
      <c r="CE839" s="36">
        <v>4334643</v>
      </c>
      <c r="CF839" s="36">
        <v>0</v>
      </c>
      <c r="CG839" s="36">
        <v>692086</v>
      </c>
      <c r="CH839" s="36">
        <v>0</v>
      </c>
      <c r="CI839" s="36">
        <v>0</v>
      </c>
      <c r="CJ839" s="36">
        <v>0</v>
      </c>
      <c r="CK839" s="36">
        <v>0</v>
      </c>
      <c r="CL839" s="36">
        <v>692086</v>
      </c>
      <c r="CM839" s="36">
        <v>-4334643</v>
      </c>
      <c r="CN839" s="36">
        <v>0</v>
      </c>
      <c r="CO839" s="36">
        <v>0</v>
      </c>
      <c r="CP839" s="36">
        <v>0</v>
      </c>
      <c r="CQ839" s="36">
        <v>0</v>
      </c>
      <c r="CR839" s="36">
        <v>0</v>
      </c>
      <c r="CS839" s="36">
        <v>0</v>
      </c>
      <c r="CT839" s="36">
        <v>0</v>
      </c>
      <c r="CU839" s="36">
        <v>0</v>
      </c>
      <c r="CV839" s="36">
        <v>0</v>
      </c>
      <c r="CW839" s="36">
        <v>0</v>
      </c>
      <c r="CX839" s="36">
        <v>0</v>
      </c>
      <c r="CY839" s="36">
        <v>0</v>
      </c>
      <c r="CZ839" s="36">
        <v>0</v>
      </c>
      <c r="DA839" s="36">
        <v>0</v>
      </c>
      <c r="DB839" s="36">
        <v>0</v>
      </c>
      <c r="DC839" s="36">
        <v>0</v>
      </c>
      <c r="DD839" s="36">
        <v>0</v>
      </c>
      <c r="DE839" s="36">
        <v>-4334643</v>
      </c>
      <c r="DF839" s="36">
        <v>0</v>
      </c>
      <c r="DG839" s="36">
        <v>0</v>
      </c>
      <c r="DH839" s="36">
        <v>0</v>
      </c>
      <c r="DI839" s="36">
        <v>0</v>
      </c>
      <c r="DJ839" s="36">
        <v>0</v>
      </c>
      <c r="DK839" s="36">
        <v>0</v>
      </c>
      <c r="DL839" s="36">
        <v>0</v>
      </c>
      <c r="DM839" s="36">
        <v>0</v>
      </c>
      <c r="DN839" s="36">
        <v>0</v>
      </c>
      <c r="DO839" s="36">
        <v>0</v>
      </c>
      <c r="DP839" s="36">
        <v>0</v>
      </c>
      <c r="DQ839" s="36">
        <v>0</v>
      </c>
      <c r="DR839" s="36">
        <v>0</v>
      </c>
      <c r="DS839" s="36">
        <v>0</v>
      </c>
      <c r="DT839" s="36">
        <v>0</v>
      </c>
      <c r="DU839" s="36">
        <v>0</v>
      </c>
      <c r="DV839" s="36">
        <v>0</v>
      </c>
      <c r="DW839" s="36">
        <v>0</v>
      </c>
      <c r="DX839" s="36">
        <v>0</v>
      </c>
      <c r="DY839" s="36">
        <v>0</v>
      </c>
      <c r="DZ839" s="36">
        <v>0</v>
      </c>
      <c r="EA839" s="36">
        <v>0</v>
      </c>
      <c r="EB839" s="36">
        <v>0</v>
      </c>
      <c r="EC839" s="36">
        <v>0</v>
      </c>
      <c r="ED839" s="36">
        <v>0</v>
      </c>
      <c r="EE839" s="36">
        <v>0</v>
      </c>
      <c r="EF839" s="36">
        <v>0</v>
      </c>
      <c r="EG839" s="36">
        <v>0</v>
      </c>
      <c r="EH839" s="36">
        <v>0</v>
      </c>
      <c r="EI839" s="36">
        <v>0</v>
      </c>
      <c r="EJ839" s="36">
        <v>0</v>
      </c>
      <c r="EK839" s="36">
        <v>0</v>
      </c>
      <c r="EL839" s="36">
        <v>0</v>
      </c>
      <c r="EM839" s="36">
        <v>0</v>
      </c>
      <c r="EN839" s="36">
        <v>0</v>
      </c>
      <c r="EO839" s="36">
        <v>0</v>
      </c>
      <c r="EP839" s="36">
        <v>0</v>
      </c>
      <c r="EQ839" s="36">
        <v>0</v>
      </c>
      <c r="ER839" s="36">
        <v>0</v>
      </c>
      <c r="ES839" s="36">
        <v>0</v>
      </c>
      <c r="ET839" s="36">
        <v>0</v>
      </c>
      <c r="EU839" s="36">
        <v>0</v>
      </c>
      <c r="EV839" s="36">
        <v>0</v>
      </c>
      <c r="EW839" s="36">
        <v>0</v>
      </c>
      <c r="EX839" s="36">
        <v>0</v>
      </c>
      <c r="EY839" s="36">
        <v>0</v>
      </c>
      <c r="EZ839" s="36">
        <v>0</v>
      </c>
      <c r="FA839" s="36">
        <v>0</v>
      </c>
      <c r="FB839" s="36">
        <v>0</v>
      </c>
      <c r="FC839" s="36">
        <v>0</v>
      </c>
      <c r="FD839" s="36">
        <v>0</v>
      </c>
      <c r="FE839" s="36">
        <v>0</v>
      </c>
      <c r="FF839" s="36">
        <v>0</v>
      </c>
      <c r="FG839" s="36">
        <v>0</v>
      </c>
      <c r="FH839" s="36">
        <v>0</v>
      </c>
      <c r="FI839" s="36">
        <v>0</v>
      </c>
      <c r="FJ839" s="36">
        <v>0</v>
      </c>
      <c r="FK839" s="36">
        <v>0</v>
      </c>
      <c r="FL839" s="36">
        <v>0</v>
      </c>
      <c r="FM839" s="36">
        <v>0</v>
      </c>
      <c r="FN839" s="36">
        <v>0</v>
      </c>
      <c r="FO839" s="36">
        <v>0</v>
      </c>
      <c r="FP839" s="36">
        <v>0</v>
      </c>
      <c r="FQ839" s="36">
        <v>692086</v>
      </c>
      <c r="FR839" s="36">
        <v>0</v>
      </c>
      <c r="FS839" s="37"/>
      <c r="FT839" s="39">
        <f t="shared" si="393"/>
        <v>0</v>
      </c>
      <c r="FU839" s="39">
        <f t="shared" si="394"/>
        <v>1036</v>
      </c>
      <c r="FV839" s="39">
        <f t="shared" si="395"/>
        <v>0</v>
      </c>
      <c r="FW839" s="39">
        <f t="shared" si="396"/>
        <v>2860286</v>
      </c>
      <c r="FX839" s="39">
        <f t="shared" si="397"/>
        <v>0</v>
      </c>
      <c r="FY839" s="39">
        <f t="shared" si="398"/>
        <v>34400</v>
      </c>
      <c r="FZ839" s="39">
        <f t="shared" si="399"/>
        <v>0</v>
      </c>
      <c r="GA839" s="39">
        <f t="shared" si="400"/>
        <v>47670</v>
      </c>
      <c r="GB839" s="39">
        <f t="shared" si="401"/>
        <v>436147</v>
      </c>
      <c r="GC839" s="39">
        <f t="shared" si="402"/>
        <v>0</v>
      </c>
      <c r="GD839" s="39">
        <f t="shared" si="403"/>
        <v>0</v>
      </c>
      <c r="GE839" s="39">
        <f t="shared" si="404"/>
        <v>0</v>
      </c>
      <c r="GF839" s="39">
        <f t="shared" si="391"/>
        <v>0</v>
      </c>
      <c r="GG839" s="39"/>
      <c r="GH839" s="39">
        <f t="shared" si="405"/>
        <v>0</v>
      </c>
      <c r="GI839" s="39">
        <f t="shared" si="406"/>
        <v>0</v>
      </c>
      <c r="GJ839" s="39">
        <f t="shared" si="392"/>
        <v>3379539</v>
      </c>
      <c r="GK839" s="39"/>
      <c r="GL839" s="39">
        <f t="shared" si="407"/>
        <v>0</v>
      </c>
      <c r="GM839" s="39"/>
      <c r="GN839" s="39">
        <f t="shared" si="390"/>
        <v>0</v>
      </c>
      <c r="GO839" s="40">
        <f t="shared" si="408"/>
        <v>642112</v>
      </c>
      <c r="GP839" s="40">
        <f t="shared" si="409"/>
        <v>4021651</v>
      </c>
      <c r="GQ839" s="40">
        <f t="shared" si="410"/>
        <v>4021651</v>
      </c>
      <c r="GR839" s="39" t="str">
        <f>IFERROR(VLOOKUP(CONCATENATE(C839,R839,S839),'Clientes Afectados'!$L$4:$M$249,2,0),"NO")</f>
        <v>NO</v>
      </c>
      <c r="GS839" s="64">
        <f t="shared" si="411"/>
        <v>29</v>
      </c>
      <c r="GT839" s="39" t="e">
        <f>+IF(GS839&gt;#REF!,"SI","NO")</f>
        <v>#REF!</v>
      </c>
    </row>
    <row r="840" spans="1:202" x14ac:dyDescent="0.25">
      <c r="A840" s="35">
        <v>42401</v>
      </c>
      <c r="B840" s="36">
        <v>1594986</v>
      </c>
      <c r="C840" s="36">
        <v>1486848</v>
      </c>
      <c r="D840" s="36">
        <v>1486848</v>
      </c>
      <c r="E840" s="37" t="s">
        <v>352</v>
      </c>
      <c r="F840" s="37" t="s">
        <v>229</v>
      </c>
      <c r="G840" s="37" t="s">
        <v>336</v>
      </c>
      <c r="H840" s="85" t="s">
        <v>231</v>
      </c>
      <c r="I840" s="37" t="s">
        <v>232</v>
      </c>
      <c r="J840" s="37" t="s">
        <v>337</v>
      </c>
      <c r="K840" s="37" t="s">
        <v>234</v>
      </c>
      <c r="L840" s="37" t="s">
        <v>235</v>
      </c>
      <c r="M840" s="37" t="s">
        <v>338</v>
      </c>
      <c r="N840" s="37" t="s">
        <v>339</v>
      </c>
      <c r="O840" s="37" t="s">
        <v>339</v>
      </c>
      <c r="P840" s="37" t="s">
        <v>239</v>
      </c>
      <c r="Q840" s="37" t="s">
        <v>240</v>
      </c>
      <c r="R840" s="38">
        <v>42375</v>
      </c>
      <c r="S840" s="38">
        <v>42404</v>
      </c>
      <c r="T840" s="38">
        <v>42405</v>
      </c>
      <c r="U840" s="36">
        <v>170845591</v>
      </c>
      <c r="V840" s="36">
        <v>167670</v>
      </c>
      <c r="W840" s="36">
        <v>0</v>
      </c>
      <c r="X840" s="36">
        <v>44700</v>
      </c>
      <c r="Y840" s="36">
        <v>0</v>
      </c>
      <c r="Z840" s="36">
        <v>0</v>
      </c>
      <c r="AA840" s="36">
        <v>0</v>
      </c>
      <c r="AB840" s="36">
        <v>0</v>
      </c>
      <c r="AC840" s="36">
        <v>0</v>
      </c>
      <c r="AD840" s="36">
        <v>555</v>
      </c>
      <c r="AE840" s="36">
        <v>674</v>
      </c>
      <c r="AF840" s="36">
        <v>503</v>
      </c>
      <c r="AG840" s="36">
        <v>497</v>
      </c>
      <c r="AH840" s="36">
        <v>0</v>
      </c>
      <c r="AI840" s="36">
        <v>1233</v>
      </c>
      <c r="AJ840" s="36">
        <v>0</v>
      </c>
      <c r="AK840" s="36">
        <v>12110968</v>
      </c>
      <c r="AL840" s="36">
        <v>0</v>
      </c>
      <c r="AM840" s="36">
        <v>0</v>
      </c>
      <c r="AN840" s="36">
        <v>0</v>
      </c>
      <c r="AO840" s="36">
        <v>0</v>
      </c>
      <c r="AP840" s="36">
        <v>0</v>
      </c>
      <c r="AQ840" s="36">
        <v>0</v>
      </c>
      <c r="AR840" s="36">
        <v>0</v>
      </c>
      <c r="AS840" s="36">
        <v>0</v>
      </c>
      <c r="AT840" s="36">
        <v>145655</v>
      </c>
      <c r="AU840" s="36">
        <v>0</v>
      </c>
      <c r="AV840" s="36">
        <v>0</v>
      </c>
      <c r="AW840" s="36">
        <v>0</v>
      </c>
      <c r="AX840" s="36">
        <v>0</v>
      </c>
      <c r="AY840" s="36">
        <v>714263</v>
      </c>
      <c r="AZ840" s="36">
        <v>3117104</v>
      </c>
      <c r="BA840" s="36">
        <v>0</v>
      </c>
      <c r="BB840" s="36">
        <v>0</v>
      </c>
      <c r="BC840" s="36">
        <v>0</v>
      </c>
      <c r="BD840" s="36">
        <v>0</v>
      </c>
      <c r="BE840" s="36">
        <v>0</v>
      </c>
      <c r="BF840" s="36">
        <v>0</v>
      </c>
      <c r="BG840" s="36">
        <v>0</v>
      </c>
      <c r="BH840" s="36">
        <v>0</v>
      </c>
      <c r="BI840" s="36">
        <v>0</v>
      </c>
      <c r="BJ840" s="36">
        <v>0</v>
      </c>
      <c r="BK840" s="36">
        <v>0</v>
      </c>
      <c r="BL840" s="36">
        <v>0</v>
      </c>
      <c r="BM840" s="36">
        <v>0</v>
      </c>
      <c r="BN840" s="36">
        <v>0</v>
      </c>
      <c r="BO840" s="36">
        <v>0</v>
      </c>
      <c r="BP840" s="36">
        <v>0</v>
      </c>
      <c r="BQ840" s="36">
        <v>0</v>
      </c>
      <c r="BR840" s="36">
        <v>0</v>
      </c>
      <c r="BS840" s="36">
        <v>0</v>
      </c>
      <c r="BT840" s="36">
        <v>0</v>
      </c>
      <c r="BU840" s="36">
        <v>0</v>
      </c>
      <c r="BV840" s="36">
        <v>0</v>
      </c>
      <c r="BW840" s="36">
        <v>0</v>
      </c>
      <c r="BX840" s="36">
        <v>0</v>
      </c>
      <c r="BY840" s="36">
        <v>0</v>
      </c>
      <c r="BZ840" s="36">
        <v>2097144</v>
      </c>
      <c r="CA840" s="36">
        <v>89210</v>
      </c>
      <c r="CB840" s="36">
        <v>0</v>
      </c>
      <c r="CC840" s="36">
        <v>0</v>
      </c>
      <c r="CD840" s="36">
        <v>15357628</v>
      </c>
      <c r="CE840" s="36">
        <v>18275577</v>
      </c>
      <c r="CF840" s="36">
        <v>0</v>
      </c>
      <c r="CG840" s="36">
        <v>2917949</v>
      </c>
      <c r="CH840" s="36">
        <v>0</v>
      </c>
      <c r="CI840" s="36">
        <v>0</v>
      </c>
      <c r="CJ840" s="36">
        <v>0</v>
      </c>
      <c r="CK840" s="36">
        <v>0</v>
      </c>
      <c r="CL840" s="36">
        <v>2917949</v>
      </c>
      <c r="CM840" s="36">
        <v>-18275577</v>
      </c>
      <c r="CN840" s="36">
        <v>0</v>
      </c>
      <c r="CO840" s="36">
        <v>0</v>
      </c>
      <c r="CP840" s="36">
        <v>0</v>
      </c>
      <c r="CQ840" s="36">
        <v>0</v>
      </c>
      <c r="CR840" s="36">
        <v>0</v>
      </c>
      <c r="CS840" s="36">
        <v>0</v>
      </c>
      <c r="CT840" s="36">
        <v>0</v>
      </c>
      <c r="CU840" s="36">
        <v>0</v>
      </c>
      <c r="CV840" s="36">
        <v>0</v>
      </c>
      <c r="CW840" s="36">
        <v>0</v>
      </c>
      <c r="CX840" s="36">
        <v>0</v>
      </c>
      <c r="CY840" s="36">
        <v>0</v>
      </c>
      <c r="CZ840" s="36">
        <v>0</v>
      </c>
      <c r="DA840" s="36">
        <v>0</v>
      </c>
      <c r="DB840" s="36">
        <v>0</v>
      </c>
      <c r="DC840" s="36">
        <v>0</v>
      </c>
      <c r="DD840" s="36">
        <v>0</v>
      </c>
      <c r="DE840" s="36">
        <v>-18275577</v>
      </c>
      <c r="DF840" s="36">
        <v>0</v>
      </c>
      <c r="DG840" s="36">
        <v>0</v>
      </c>
      <c r="DH840" s="36">
        <v>0</v>
      </c>
      <c r="DI840" s="36">
        <v>0</v>
      </c>
      <c r="DJ840" s="36">
        <v>0</v>
      </c>
      <c r="DK840" s="36">
        <v>0</v>
      </c>
      <c r="DL840" s="36">
        <v>0</v>
      </c>
      <c r="DM840" s="36">
        <v>0</v>
      </c>
      <c r="DN840" s="36">
        <v>0</v>
      </c>
      <c r="DO840" s="36">
        <v>0</v>
      </c>
      <c r="DP840" s="36">
        <v>0</v>
      </c>
      <c r="DQ840" s="36">
        <v>0</v>
      </c>
      <c r="DR840" s="36">
        <v>0</v>
      </c>
      <c r="DS840" s="36">
        <v>0</v>
      </c>
      <c r="DT840" s="36">
        <v>0</v>
      </c>
      <c r="DU840" s="36">
        <v>0</v>
      </c>
      <c r="DV840" s="36">
        <v>0</v>
      </c>
      <c r="DW840" s="36">
        <v>0</v>
      </c>
      <c r="DX840" s="36">
        <v>0</v>
      </c>
      <c r="DY840" s="36">
        <v>0</v>
      </c>
      <c r="DZ840" s="36">
        <v>0</v>
      </c>
      <c r="EA840" s="36">
        <v>0</v>
      </c>
      <c r="EB840" s="36">
        <v>0</v>
      </c>
      <c r="EC840" s="36">
        <v>0</v>
      </c>
      <c r="ED840" s="36">
        <v>0</v>
      </c>
      <c r="EE840" s="36">
        <v>0</v>
      </c>
      <c r="EF840" s="36">
        <v>0</v>
      </c>
      <c r="EG840" s="36">
        <v>0</v>
      </c>
      <c r="EH840" s="36">
        <v>0</v>
      </c>
      <c r="EI840" s="36">
        <v>0</v>
      </c>
      <c r="EJ840" s="36">
        <v>0</v>
      </c>
      <c r="EK840" s="36">
        <v>0</v>
      </c>
      <c r="EL840" s="36">
        <v>0</v>
      </c>
      <c r="EM840" s="36">
        <v>0</v>
      </c>
      <c r="EN840" s="36">
        <v>0</v>
      </c>
      <c r="EO840" s="36">
        <v>0</v>
      </c>
      <c r="EP840" s="36">
        <v>0</v>
      </c>
      <c r="EQ840" s="36">
        <v>0</v>
      </c>
      <c r="ER840" s="36">
        <v>0</v>
      </c>
      <c r="ES840" s="36">
        <v>0</v>
      </c>
      <c r="ET840" s="36">
        <v>0</v>
      </c>
      <c r="EU840" s="36">
        <v>0</v>
      </c>
      <c r="EV840" s="36">
        <v>0</v>
      </c>
      <c r="EW840" s="36">
        <v>0</v>
      </c>
      <c r="EX840" s="36">
        <v>0</v>
      </c>
      <c r="EY840" s="36">
        <v>0</v>
      </c>
      <c r="EZ840" s="36">
        <v>0</v>
      </c>
      <c r="FA840" s="36">
        <v>0</v>
      </c>
      <c r="FB840" s="36">
        <v>0</v>
      </c>
      <c r="FC840" s="36">
        <v>0</v>
      </c>
      <c r="FD840" s="36">
        <v>0</v>
      </c>
      <c r="FE840" s="36">
        <v>0</v>
      </c>
      <c r="FF840" s="36">
        <v>0</v>
      </c>
      <c r="FG840" s="36">
        <v>0</v>
      </c>
      <c r="FH840" s="36">
        <v>0</v>
      </c>
      <c r="FI840" s="36">
        <v>0</v>
      </c>
      <c r="FJ840" s="36">
        <v>0</v>
      </c>
      <c r="FK840" s="36">
        <v>0</v>
      </c>
      <c r="FL840" s="36">
        <v>0</v>
      </c>
      <c r="FM840" s="36">
        <v>0</v>
      </c>
      <c r="FN840" s="36">
        <v>0</v>
      </c>
      <c r="FO840" s="36">
        <v>0</v>
      </c>
      <c r="FP840" s="36">
        <v>0</v>
      </c>
      <c r="FQ840" s="36">
        <v>2917949</v>
      </c>
      <c r="FR840" s="36">
        <v>0</v>
      </c>
      <c r="FS840" s="37"/>
      <c r="FT840" s="39">
        <f t="shared" si="393"/>
        <v>0</v>
      </c>
      <c r="FU840" s="39">
        <f t="shared" si="394"/>
        <v>1036</v>
      </c>
      <c r="FV840" s="39">
        <f t="shared" si="395"/>
        <v>0</v>
      </c>
      <c r="FW840" s="39">
        <f t="shared" si="396"/>
        <v>10177284</v>
      </c>
      <c r="FX840" s="39">
        <f t="shared" si="397"/>
        <v>0</v>
      </c>
      <c r="FY840" s="39">
        <f t="shared" si="398"/>
        <v>122399</v>
      </c>
      <c r="FZ840" s="39">
        <f t="shared" si="399"/>
        <v>0</v>
      </c>
      <c r="GA840" s="39">
        <f t="shared" si="400"/>
        <v>600221</v>
      </c>
      <c r="GB840" s="39">
        <f t="shared" si="401"/>
        <v>2619415</v>
      </c>
      <c r="GC840" s="39">
        <f t="shared" si="402"/>
        <v>0</v>
      </c>
      <c r="GD840" s="39">
        <f t="shared" si="403"/>
        <v>0</v>
      </c>
      <c r="GE840" s="39">
        <f t="shared" si="404"/>
        <v>0</v>
      </c>
      <c r="GF840" s="39">
        <f t="shared" si="391"/>
        <v>0</v>
      </c>
      <c r="GG840" s="39"/>
      <c r="GH840" s="39">
        <f t="shared" si="405"/>
        <v>0</v>
      </c>
      <c r="GI840" s="39">
        <f t="shared" si="406"/>
        <v>0</v>
      </c>
      <c r="GJ840" s="39">
        <f t="shared" si="392"/>
        <v>13520355</v>
      </c>
      <c r="GK840" s="39"/>
      <c r="GL840" s="39">
        <f t="shared" si="407"/>
        <v>0</v>
      </c>
      <c r="GM840" s="39"/>
      <c r="GN840" s="39">
        <f t="shared" si="390"/>
        <v>0</v>
      </c>
      <c r="GO840" s="40">
        <f t="shared" si="408"/>
        <v>2568867</v>
      </c>
      <c r="GP840" s="40">
        <f t="shared" si="409"/>
        <v>16089222</v>
      </c>
      <c r="GQ840" s="40">
        <f t="shared" si="410"/>
        <v>16089222</v>
      </c>
      <c r="GR840" s="39" t="str">
        <f>IFERROR(VLOOKUP(CONCATENATE(C840,R840,S840),'Clientes Afectados'!$L$4:$M$249,2,0),"NO")</f>
        <v>NO</v>
      </c>
      <c r="GS840" s="64">
        <f t="shared" si="411"/>
        <v>29</v>
      </c>
      <c r="GT840" s="39" t="e">
        <f>+IF(GS840&gt;#REF!,"SI","NO")</f>
        <v>#REF!</v>
      </c>
    </row>
    <row r="841" spans="1:202" x14ac:dyDescent="0.25">
      <c r="A841" s="35">
        <v>42401</v>
      </c>
      <c r="B841" s="36">
        <v>1594986</v>
      </c>
      <c r="C841" s="36">
        <v>1493531</v>
      </c>
      <c r="D841" s="36">
        <v>1493531</v>
      </c>
      <c r="E841" s="37" t="s">
        <v>277</v>
      </c>
      <c r="F841" s="37" t="s">
        <v>258</v>
      </c>
      <c r="G841" s="37" t="s">
        <v>278</v>
      </c>
      <c r="H841" s="85" t="s">
        <v>231</v>
      </c>
      <c r="I841" s="37" t="s">
        <v>262</v>
      </c>
      <c r="J841" s="37" t="s">
        <v>233</v>
      </c>
      <c r="K841" s="37" t="s">
        <v>234</v>
      </c>
      <c r="L841" s="37" t="s">
        <v>235</v>
      </c>
      <c r="M841" s="37" t="s">
        <v>279</v>
      </c>
      <c r="N841" s="37" t="s">
        <v>280</v>
      </c>
      <c r="O841" s="37" t="s">
        <v>241</v>
      </c>
      <c r="P841" s="37" t="s">
        <v>281</v>
      </c>
      <c r="Q841" s="37" t="s">
        <v>240</v>
      </c>
      <c r="R841" s="38">
        <v>42375</v>
      </c>
      <c r="S841" s="38">
        <v>42404</v>
      </c>
      <c r="T841" s="38">
        <v>42405</v>
      </c>
      <c r="U841" s="36">
        <v>170845591</v>
      </c>
      <c r="V841" s="36">
        <v>14627</v>
      </c>
      <c r="W841" s="36">
        <v>0</v>
      </c>
      <c r="X841" s="36">
        <v>48</v>
      </c>
      <c r="Y841" s="36">
        <v>0</v>
      </c>
      <c r="Z841" s="36">
        <v>0</v>
      </c>
      <c r="AA841" s="36">
        <v>0</v>
      </c>
      <c r="AB841" s="36">
        <v>0</v>
      </c>
      <c r="AC841" s="36">
        <v>0</v>
      </c>
      <c r="AD841" s="36">
        <v>50</v>
      </c>
      <c r="AE841" s="36">
        <v>94</v>
      </c>
      <c r="AF841" s="36">
        <v>50</v>
      </c>
      <c r="AG841" s="36">
        <v>84</v>
      </c>
      <c r="AH841" s="36">
        <v>79906</v>
      </c>
      <c r="AI841" s="36">
        <v>1233</v>
      </c>
      <c r="AJ841" s="36">
        <v>0</v>
      </c>
      <c r="AK841" s="36">
        <v>1056522</v>
      </c>
      <c r="AL841" s="36">
        <v>0</v>
      </c>
      <c r="AM841" s="36">
        <v>0</v>
      </c>
      <c r="AN841" s="36">
        <v>0</v>
      </c>
      <c r="AO841" s="36">
        <v>0</v>
      </c>
      <c r="AP841" s="36">
        <v>0</v>
      </c>
      <c r="AQ841" s="36">
        <v>0</v>
      </c>
      <c r="AR841" s="36">
        <v>0</v>
      </c>
      <c r="AS841" s="36">
        <v>0</v>
      </c>
      <c r="AT841" s="36">
        <v>12707</v>
      </c>
      <c r="AU841" s="36">
        <v>0</v>
      </c>
      <c r="AV841" s="36">
        <v>0</v>
      </c>
      <c r="AW841" s="36">
        <v>0</v>
      </c>
      <c r="AX841" s="36">
        <v>0</v>
      </c>
      <c r="AY841" s="36">
        <v>58909</v>
      </c>
      <c r="AZ841" s="36">
        <v>487298</v>
      </c>
      <c r="BA841" s="36">
        <v>0</v>
      </c>
      <c r="BB841" s="36">
        <v>0</v>
      </c>
      <c r="BC841" s="36">
        <v>0</v>
      </c>
      <c r="BD841" s="36">
        <v>0</v>
      </c>
      <c r="BE841" s="36">
        <v>0</v>
      </c>
      <c r="BF841" s="36">
        <v>0</v>
      </c>
      <c r="BG841" s="36">
        <v>0</v>
      </c>
      <c r="BH841" s="36">
        <v>0</v>
      </c>
      <c r="BI841" s="36">
        <v>0</v>
      </c>
      <c r="BJ841" s="36">
        <v>0</v>
      </c>
      <c r="BK841" s="36">
        <v>0</v>
      </c>
      <c r="BL841" s="36">
        <v>0</v>
      </c>
      <c r="BM841" s="36">
        <v>0</v>
      </c>
      <c r="BN841" s="36">
        <v>0</v>
      </c>
      <c r="BO841" s="36">
        <v>0</v>
      </c>
      <c r="BP841" s="36">
        <v>0</v>
      </c>
      <c r="BQ841" s="36">
        <v>0</v>
      </c>
      <c r="BR841" s="36">
        <v>0</v>
      </c>
      <c r="BS841" s="36">
        <v>0</v>
      </c>
      <c r="BT841" s="36">
        <v>0</v>
      </c>
      <c r="BU841" s="36">
        <v>0</v>
      </c>
      <c r="BV841" s="36">
        <v>0</v>
      </c>
      <c r="BW841" s="36">
        <v>0</v>
      </c>
      <c r="BX841" s="36">
        <v>0</v>
      </c>
      <c r="BY841" s="36">
        <v>0</v>
      </c>
      <c r="BZ841" s="36">
        <v>234323</v>
      </c>
      <c r="CA841" s="36">
        <v>9696</v>
      </c>
      <c r="CB841" s="36">
        <v>0</v>
      </c>
      <c r="CC841" s="36">
        <v>0</v>
      </c>
      <c r="CD841" s="36">
        <v>1630751</v>
      </c>
      <c r="CE841" s="36">
        <v>1940593</v>
      </c>
      <c r="CF841" s="36">
        <v>0</v>
      </c>
      <c r="CG841" s="36">
        <v>309843</v>
      </c>
      <c r="CH841" s="36">
        <v>0</v>
      </c>
      <c r="CI841" s="36">
        <v>0</v>
      </c>
      <c r="CJ841" s="36">
        <v>0</v>
      </c>
      <c r="CK841" s="36">
        <v>0</v>
      </c>
      <c r="CL841" s="36">
        <v>309843</v>
      </c>
      <c r="CM841" s="36">
        <v>-1940593</v>
      </c>
      <c r="CN841" s="36">
        <v>0</v>
      </c>
      <c r="CO841" s="36">
        <v>0</v>
      </c>
      <c r="CP841" s="36">
        <v>0</v>
      </c>
      <c r="CQ841" s="36">
        <v>0</v>
      </c>
      <c r="CR841" s="36">
        <v>0</v>
      </c>
      <c r="CS841" s="36">
        <v>0</v>
      </c>
      <c r="CT841" s="36">
        <v>0</v>
      </c>
      <c r="CU841" s="36">
        <v>0</v>
      </c>
      <c r="CV841" s="36">
        <v>0</v>
      </c>
      <c r="CW841" s="36">
        <v>0</v>
      </c>
      <c r="CX841" s="36">
        <v>0</v>
      </c>
      <c r="CY841" s="36">
        <v>0</v>
      </c>
      <c r="CZ841" s="36">
        <v>0</v>
      </c>
      <c r="DA841" s="36">
        <v>0</v>
      </c>
      <c r="DB841" s="36">
        <v>0</v>
      </c>
      <c r="DC841" s="36">
        <v>0</v>
      </c>
      <c r="DD841" s="36">
        <v>0</v>
      </c>
      <c r="DE841" s="36">
        <v>-1940593</v>
      </c>
      <c r="DF841" s="36">
        <v>0</v>
      </c>
      <c r="DG841" s="36">
        <v>0</v>
      </c>
      <c r="DH841" s="36">
        <v>0</v>
      </c>
      <c r="DI841" s="36">
        <v>0</v>
      </c>
      <c r="DJ841" s="36">
        <v>0</v>
      </c>
      <c r="DK841" s="36">
        <v>0</v>
      </c>
      <c r="DL841" s="36">
        <v>0</v>
      </c>
      <c r="DM841" s="36">
        <v>0</v>
      </c>
      <c r="DN841" s="36">
        <v>0</v>
      </c>
      <c r="DO841" s="36">
        <v>0</v>
      </c>
      <c r="DP841" s="36">
        <v>0</v>
      </c>
      <c r="DQ841" s="36">
        <v>0</v>
      </c>
      <c r="DR841" s="36">
        <v>0</v>
      </c>
      <c r="DS841" s="36">
        <v>0</v>
      </c>
      <c r="DT841" s="36">
        <v>0</v>
      </c>
      <c r="DU841" s="36">
        <v>0</v>
      </c>
      <c r="DV841" s="36">
        <v>0</v>
      </c>
      <c r="DW841" s="36">
        <v>0</v>
      </c>
      <c r="DX841" s="36">
        <v>0</v>
      </c>
      <c r="DY841" s="36">
        <v>0</v>
      </c>
      <c r="DZ841" s="36">
        <v>0</v>
      </c>
      <c r="EA841" s="36">
        <v>0</v>
      </c>
      <c r="EB841" s="36">
        <v>0</v>
      </c>
      <c r="EC841" s="36">
        <v>0</v>
      </c>
      <c r="ED841" s="36">
        <v>0</v>
      </c>
      <c r="EE841" s="36">
        <v>0</v>
      </c>
      <c r="EF841" s="36">
        <v>0</v>
      </c>
      <c r="EG841" s="36">
        <v>0</v>
      </c>
      <c r="EH841" s="36">
        <v>0</v>
      </c>
      <c r="EI841" s="36">
        <v>0</v>
      </c>
      <c r="EJ841" s="36">
        <v>0</v>
      </c>
      <c r="EK841" s="36">
        <v>0</v>
      </c>
      <c r="EL841" s="36">
        <v>0</v>
      </c>
      <c r="EM841" s="36">
        <v>0</v>
      </c>
      <c r="EN841" s="36">
        <v>0</v>
      </c>
      <c r="EO841" s="36">
        <v>0</v>
      </c>
      <c r="EP841" s="36">
        <v>0</v>
      </c>
      <c r="EQ841" s="36">
        <v>0</v>
      </c>
      <c r="ER841" s="36">
        <v>0</v>
      </c>
      <c r="ES841" s="36">
        <v>0</v>
      </c>
      <c r="ET841" s="36">
        <v>0</v>
      </c>
      <c r="EU841" s="36">
        <v>0</v>
      </c>
      <c r="EV841" s="36">
        <v>0</v>
      </c>
      <c r="EW841" s="36">
        <v>0</v>
      </c>
      <c r="EX841" s="36">
        <v>0</v>
      </c>
      <c r="EY841" s="36">
        <v>0</v>
      </c>
      <c r="EZ841" s="36">
        <v>0</v>
      </c>
      <c r="FA841" s="36">
        <v>0</v>
      </c>
      <c r="FB841" s="36">
        <v>0</v>
      </c>
      <c r="FC841" s="36">
        <v>0</v>
      </c>
      <c r="FD841" s="36">
        <v>0</v>
      </c>
      <c r="FE841" s="36">
        <v>0</v>
      </c>
      <c r="FF841" s="36">
        <v>0</v>
      </c>
      <c r="FG841" s="36">
        <v>0</v>
      </c>
      <c r="FH841" s="36">
        <v>0</v>
      </c>
      <c r="FI841" s="36">
        <v>0</v>
      </c>
      <c r="FJ841" s="36">
        <v>0</v>
      </c>
      <c r="FK841" s="36">
        <v>0</v>
      </c>
      <c r="FL841" s="36">
        <v>0</v>
      </c>
      <c r="FM841" s="36">
        <v>0</v>
      </c>
      <c r="FN841" s="36">
        <v>0</v>
      </c>
      <c r="FO841" s="36">
        <v>0</v>
      </c>
      <c r="FP841" s="36">
        <v>0</v>
      </c>
      <c r="FQ841" s="36">
        <v>309843</v>
      </c>
      <c r="FR841" s="36">
        <v>1</v>
      </c>
      <c r="FS841" s="37"/>
      <c r="FT841" s="39">
        <f t="shared" si="393"/>
        <v>67148</v>
      </c>
      <c r="FU841" s="39">
        <f t="shared" si="394"/>
        <v>1036</v>
      </c>
      <c r="FV841" s="39">
        <f t="shared" si="395"/>
        <v>0</v>
      </c>
      <c r="FW841" s="39">
        <f t="shared" si="396"/>
        <v>887834</v>
      </c>
      <c r="FX841" s="39">
        <f t="shared" si="397"/>
        <v>0</v>
      </c>
      <c r="FY841" s="39">
        <f t="shared" si="398"/>
        <v>10678</v>
      </c>
      <c r="FZ841" s="39">
        <f t="shared" si="399"/>
        <v>0</v>
      </c>
      <c r="GA841" s="39">
        <f t="shared" si="400"/>
        <v>49503</v>
      </c>
      <c r="GB841" s="39">
        <f t="shared" si="401"/>
        <v>409494</v>
      </c>
      <c r="GC841" s="39">
        <f t="shared" si="402"/>
        <v>0</v>
      </c>
      <c r="GD841" s="39">
        <f t="shared" si="403"/>
        <v>0</v>
      </c>
      <c r="GE841" s="39">
        <f t="shared" si="404"/>
        <v>0</v>
      </c>
      <c r="GF841" s="39">
        <f t="shared" si="391"/>
        <v>0</v>
      </c>
      <c r="GG841" s="39"/>
      <c r="GH841" s="39">
        <f t="shared" si="405"/>
        <v>0</v>
      </c>
      <c r="GI841" s="39">
        <f t="shared" si="406"/>
        <v>0</v>
      </c>
      <c r="GJ841" s="39">
        <f t="shared" si="392"/>
        <v>1425693</v>
      </c>
      <c r="GK841" s="39"/>
      <c r="GL841" s="39">
        <f t="shared" si="407"/>
        <v>0</v>
      </c>
      <c r="GM841" s="39"/>
      <c r="GN841" s="39">
        <f t="shared" si="390"/>
        <v>0</v>
      </c>
      <c r="GO841" s="40">
        <f t="shared" si="408"/>
        <v>270882</v>
      </c>
      <c r="GP841" s="40">
        <f t="shared" si="409"/>
        <v>1696575</v>
      </c>
      <c r="GQ841" s="40">
        <f t="shared" si="410"/>
        <v>1696575</v>
      </c>
      <c r="GR841" s="39" t="str">
        <f>IFERROR(VLOOKUP(CONCATENATE(C841,R841,S841),'Clientes Afectados'!$L$4:$M$249,2,0),"NO")</f>
        <v>NO</v>
      </c>
      <c r="GS841" s="64">
        <f t="shared" si="411"/>
        <v>29</v>
      </c>
      <c r="GT841" s="39" t="e">
        <f>+IF(GS841&gt;#REF!,"SI","NO")</f>
        <v>#REF!</v>
      </c>
    </row>
    <row r="842" spans="1:202" x14ac:dyDescent="0.25">
      <c r="A842" s="35">
        <v>42401</v>
      </c>
      <c r="B842" s="36">
        <v>1594986</v>
      </c>
      <c r="C842" s="36">
        <v>2510800</v>
      </c>
      <c r="D842" s="36">
        <v>2510800</v>
      </c>
      <c r="E842" s="37" t="s">
        <v>353</v>
      </c>
      <c r="F842" s="37" t="s">
        <v>305</v>
      </c>
      <c r="G842" s="37" t="s">
        <v>341</v>
      </c>
      <c r="H842" s="85" t="s">
        <v>231</v>
      </c>
      <c r="I842" s="37" t="s">
        <v>232</v>
      </c>
      <c r="J842" s="37" t="s">
        <v>233</v>
      </c>
      <c r="K842" s="37" t="s">
        <v>234</v>
      </c>
      <c r="L842" s="37" t="s">
        <v>235</v>
      </c>
      <c r="M842" s="37" t="s">
        <v>279</v>
      </c>
      <c r="N842" s="37" t="s">
        <v>330</v>
      </c>
      <c r="O842" s="37" t="s">
        <v>330</v>
      </c>
      <c r="P842" s="37" t="s">
        <v>239</v>
      </c>
      <c r="Q842" s="37" t="s">
        <v>240</v>
      </c>
      <c r="R842" s="38">
        <v>42375</v>
      </c>
      <c r="S842" s="38">
        <v>42404</v>
      </c>
      <c r="T842" s="38">
        <v>42405</v>
      </c>
      <c r="U842" s="36">
        <v>170845591</v>
      </c>
      <c r="V842" s="36">
        <v>80298</v>
      </c>
      <c r="W842" s="36">
        <v>0</v>
      </c>
      <c r="X842" s="36">
        <v>30117</v>
      </c>
      <c r="Y842" s="36">
        <v>0</v>
      </c>
      <c r="Z842" s="36">
        <v>0</v>
      </c>
      <c r="AA842" s="36">
        <v>0</v>
      </c>
      <c r="AB842" s="36">
        <v>0</v>
      </c>
      <c r="AC842" s="36">
        <v>0</v>
      </c>
      <c r="AD842" s="36">
        <v>212</v>
      </c>
      <c r="AE842" s="36">
        <v>211</v>
      </c>
      <c r="AF842" s="36">
        <v>212</v>
      </c>
      <c r="AG842" s="36">
        <v>113</v>
      </c>
      <c r="AH842" s="36">
        <v>0</v>
      </c>
      <c r="AI842" s="36">
        <v>1233</v>
      </c>
      <c r="AJ842" s="36">
        <v>0</v>
      </c>
      <c r="AK842" s="36">
        <v>5800003</v>
      </c>
      <c r="AL842" s="36">
        <v>0</v>
      </c>
      <c r="AM842" s="36">
        <v>0</v>
      </c>
      <c r="AN842" s="36">
        <v>0</v>
      </c>
      <c r="AO842" s="36">
        <v>0</v>
      </c>
      <c r="AP842" s="36">
        <v>0</v>
      </c>
      <c r="AQ842" s="36">
        <v>0</v>
      </c>
      <c r="AR842" s="36">
        <v>0</v>
      </c>
      <c r="AS842" s="36">
        <v>0</v>
      </c>
      <c r="AT842" s="36">
        <v>69755</v>
      </c>
      <c r="AU842" s="36">
        <v>0</v>
      </c>
      <c r="AV842" s="36">
        <v>0</v>
      </c>
      <c r="AW842" s="36">
        <v>0</v>
      </c>
      <c r="AX842" s="36">
        <v>0</v>
      </c>
      <c r="AY842" s="36">
        <v>131844</v>
      </c>
      <c r="AZ842" s="36">
        <v>654536</v>
      </c>
      <c r="BA842" s="36">
        <v>0</v>
      </c>
      <c r="BB842" s="36">
        <v>0</v>
      </c>
      <c r="BC842" s="36">
        <v>0</v>
      </c>
      <c r="BD842" s="36">
        <v>0</v>
      </c>
      <c r="BE842" s="36">
        <v>0</v>
      </c>
      <c r="BF842" s="36">
        <v>0</v>
      </c>
      <c r="BG842" s="36">
        <v>0</v>
      </c>
      <c r="BH842" s="36">
        <v>0</v>
      </c>
      <c r="BI842" s="36">
        <v>0</v>
      </c>
      <c r="BJ842" s="36">
        <v>0</v>
      </c>
      <c r="BK842" s="36">
        <v>0</v>
      </c>
      <c r="BL842" s="36">
        <v>0</v>
      </c>
      <c r="BM842" s="36">
        <v>0</v>
      </c>
      <c r="BN842" s="36">
        <v>0</v>
      </c>
      <c r="BO842" s="36">
        <v>0</v>
      </c>
      <c r="BP842" s="36">
        <v>0</v>
      </c>
      <c r="BQ842" s="36">
        <v>0</v>
      </c>
      <c r="BR842" s="36">
        <v>0</v>
      </c>
      <c r="BS842" s="36">
        <v>0</v>
      </c>
      <c r="BT842" s="36">
        <v>0</v>
      </c>
      <c r="BU842" s="36">
        <v>0</v>
      </c>
      <c r="BV842" s="36">
        <v>0</v>
      </c>
      <c r="BW842" s="36">
        <v>0</v>
      </c>
      <c r="BX842" s="36">
        <v>0</v>
      </c>
      <c r="BY842" s="36">
        <v>0</v>
      </c>
      <c r="BZ842" s="36">
        <v>488192</v>
      </c>
      <c r="CA842" s="36">
        <v>22050</v>
      </c>
      <c r="CB842" s="36">
        <v>0</v>
      </c>
      <c r="CC842" s="36">
        <v>0</v>
      </c>
      <c r="CD842" s="36">
        <v>6023203</v>
      </c>
      <c r="CE842" s="36">
        <v>7167612</v>
      </c>
      <c r="CF842" s="36">
        <v>0</v>
      </c>
      <c r="CG842" s="36">
        <v>1144409</v>
      </c>
      <c r="CH842" s="36">
        <v>0</v>
      </c>
      <c r="CI842" s="36">
        <v>0</v>
      </c>
      <c r="CJ842" s="36">
        <v>0</v>
      </c>
      <c r="CK842" s="36">
        <v>0</v>
      </c>
      <c r="CL842" s="36">
        <v>1144409</v>
      </c>
      <c r="CM842" s="36">
        <v>-7167612</v>
      </c>
      <c r="CN842" s="36">
        <v>0</v>
      </c>
      <c r="CO842" s="36">
        <v>0</v>
      </c>
      <c r="CP842" s="36">
        <v>0</v>
      </c>
      <c r="CQ842" s="36">
        <v>0</v>
      </c>
      <c r="CR842" s="36">
        <v>0</v>
      </c>
      <c r="CS842" s="36">
        <v>0</v>
      </c>
      <c r="CT842" s="36">
        <v>0</v>
      </c>
      <c r="CU842" s="36">
        <v>0</v>
      </c>
      <c r="CV842" s="36">
        <v>0</v>
      </c>
      <c r="CW842" s="36">
        <v>0</v>
      </c>
      <c r="CX842" s="36">
        <v>0</v>
      </c>
      <c r="CY842" s="36">
        <v>0</v>
      </c>
      <c r="CZ842" s="36">
        <v>0</v>
      </c>
      <c r="DA842" s="36">
        <v>0</v>
      </c>
      <c r="DB842" s="36">
        <v>0</v>
      </c>
      <c r="DC842" s="36">
        <v>0</v>
      </c>
      <c r="DD842" s="36">
        <v>0</v>
      </c>
      <c r="DE842" s="36">
        <v>-7167612</v>
      </c>
      <c r="DF842" s="36">
        <v>0</v>
      </c>
      <c r="DG842" s="36">
        <v>0</v>
      </c>
      <c r="DH842" s="36">
        <v>0</v>
      </c>
      <c r="DI842" s="36">
        <v>0</v>
      </c>
      <c r="DJ842" s="36">
        <v>0</v>
      </c>
      <c r="DK842" s="36">
        <v>0</v>
      </c>
      <c r="DL842" s="36">
        <v>0</v>
      </c>
      <c r="DM842" s="36">
        <v>0</v>
      </c>
      <c r="DN842" s="36">
        <v>0</v>
      </c>
      <c r="DO842" s="36">
        <v>0</v>
      </c>
      <c r="DP842" s="36">
        <v>0</v>
      </c>
      <c r="DQ842" s="36">
        <v>0</v>
      </c>
      <c r="DR842" s="36">
        <v>0</v>
      </c>
      <c r="DS842" s="36">
        <v>0</v>
      </c>
      <c r="DT842" s="36">
        <v>0</v>
      </c>
      <c r="DU842" s="36">
        <v>0</v>
      </c>
      <c r="DV842" s="36">
        <v>0</v>
      </c>
      <c r="DW842" s="36">
        <v>0</v>
      </c>
      <c r="DX842" s="36">
        <v>0</v>
      </c>
      <c r="DY842" s="36">
        <v>0</v>
      </c>
      <c r="DZ842" s="36">
        <v>0</v>
      </c>
      <c r="EA842" s="36">
        <v>0</v>
      </c>
      <c r="EB842" s="36">
        <v>0</v>
      </c>
      <c r="EC842" s="36">
        <v>0</v>
      </c>
      <c r="ED842" s="36">
        <v>0</v>
      </c>
      <c r="EE842" s="36">
        <v>0</v>
      </c>
      <c r="EF842" s="36">
        <v>0</v>
      </c>
      <c r="EG842" s="36">
        <v>0</v>
      </c>
      <c r="EH842" s="36">
        <v>0</v>
      </c>
      <c r="EI842" s="36">
        <v>0</v>
      </c>
      <c r="EJ842" s="36">
        <v>0</v>
      </c>
      <c r="EK842" s="36">
        <v>0</v>
      </c>
      <c r="EL842" s="36">
        <v>0</v>
      </c>
      <c r="EM842" s="36">
        <v>0</v>
      </c>
      <c r="EN842" s="36">
        <v>0</v>
      </c>
      <c r="EO842" s="36">
        <v>0</v>
      </c>
      <c r="EP842" s="36">
        <v>0</v>
      </c>
      <c r="EQ842" s="36">
        <v>0</v>
      </c>
      <c r="ER842" s="36">
        <v>0</v>
      </c>
      <c r="ES842" s="36">
        <v>0</v>
      </c>
      <c r="ET842" s="36">
        <v>0</v>
      </c>
      <c r="EU842" s="36">
        <v>0</v>
      </c>
      <c r="EV842" s="36">
        <v>0</v>
      </c>
      <c r="EW842" s="36">
        <v>0</v>
      </c>
      <c r="EX842" s="36">
        <v>0</v>
      </c>
      <c r="EY842" s="36">
        <v>0</v>
      </c>
      <c r="EZ842" s="36">
        <v>0</v>
      </c>
      <c r="FA842" s="36">
        <v>0</v>
      </c>
      <c r="FB842" s="36">
        <v>0</v>
      </c>
      <c r="FC842" s="36">
        <v>0</v>
      </c>
      <c r="FD842" s="36">
        <v>0</v>
      </c>
      <c r="FE842" s="36">
        <v>0</v>
      </c>
      <c r="FF842" s="36">
        <v>0</v>
      </c>
      <c r="FG842" s="36">
        <v>0</v>
      </c>
      <c r="FH842" s="36">
        <v>0</v>
      </c>
      <c r="FI842" s="36">
        <v>0</v>
      </c>
      <c r="FJ842" s="36">
        <v>0</v>
      </c>
      <c r="FK842" s="36">
        <v>0</v>
      </c>
      <c r="FL842" s="36">
        <v>0</v>
      </c>
      <c r="FM842" s="36">
        <v>0</v>
      </c>
      <c r="FN842" s="36">
        <v>0</v>
      </c>
      <c r="FO842" s="36">
        <v>0</v>
      </c>
      <c r="FP842" s="36">
        <v>0</v>
      </c>
      <c r="FQ842" s="36">
        <v>1144409</v>
      </c>
      <c r="FR842" s="36">
        <v>0</v>
      </c>
      <c r="FS842" s="37"/>
      <c r="FT842" s="39">
        <f t="shared" si="393"/>
        <v>0</v>
      </c>
      <c r="FU842" s="39">
        <f t="shared" si="394"/>
        <v>1036</v>
      </c>
      <c r="FV842" s="39">
        <f t="shared" si="395"/>
        <v>0</v>
      </c>
      <c r="FW842" s="39">
        <f t="shared" si="396"/>
        <v>4873952</v>
      </c>
      <c r="FX842" s="39">
        <f t="shared" si="397"/>
        <v>0</v>
      </c>
      <c r="FY842" s="39">
        <f t="shared" si="398"/>
        <v>58618</v>
      </c>
      <c r="FZ842" s="39">
        <f t="shared" si="399"/>
        <v>0</v>
      </c>
      <c r="GA842" s="39">
        <f t="shared" si="400"/>
        <v>110793</v>
      </c>
      <c r="GB842" s="39">
        <f t="shared" si="401"/>
        <v>550030</v>
      </c>
      <c r="GC842" s="39">
        <f t="shared" si="402"/>
        <v>0</v>
      </c>
      <c r="GD842" s="39">
        <f t="shared" si="403"/>
        <v>0</v>
      </c>
      <c r="GE842" s="39">
        <f t="shared" si="404"/>
        <v>0</v>
      </c>
      <c r="GF842" s="39">
        <f t="shared" si="391"/>
        <v>0</v>
      </c>
      <c r="GG842" s="39"/>
      <c r="GH842" s="39">
        <f t="shared" si="405"/>
        <v>0</v>
      </c>
      <c r="GI842" s="39">
        <f t="shared" si="406"/>
        <v>0</v>
      </c>
      <c r="GJ842" s="39">
        <f t="shared" si="392"/>
        <v>5594429</v>
      </c>
      <c r="GK842" s="39"/>
      <c r="GL842" s="39">
        <f t="shared" si="407"/>
        <v>0</v>
      </c>
      <c r="GM842" s="39"/>
      <c r="GN842" s="39">
        <f t="shared" si="390"/>
        <v>0</v>
      </c>
      <c r="GO842" s="40">
        <f t="shared" si="408"/>
        <v>1062942</v>
      </c>
      <c r="GP842" s="40">
        <f t="shared" si="409"/>
        <v>6657371</v>
      </c>
      <c r="GQ842" s="40">
        <f t="shared" si="410"/>
        <v>6657371</v>
      </c>
      <c r="GR842" s="39" t="str">
        <f>IFERROR(VLOOKUP(CONCATENATE(C842,R842,S842),'Clientes Afectados'!$L$4:$M$249,2,0),"NO")</f>
        <v>NO</v>
      </c>
      <c r="GS842" s="64">
        <f t="shared" si="411"/>
        <v>29</v>
      </c>
      <c r="GT842" s="39" t="e">
        <f>+IF(GS842&gt;#REF!,"SI","NO")</f>
        <v>#REF!</v>
      </c>
    </row>
    <row r="843" spans="1:202" x14ac:dyDescent="0.25">
      <c r="A843" s="35">
        <v>42401</v>
      </c>
      <c r="B843" s="36">
        <v>1594986</v>
      </c>
      <c r="C843" s="36">
        <v>2797207</v>
      </c>
      <c r="D843" s="36">
        <v>2797207</v>
      </c>
      <c r="E843" s="37" t="s">
        <v>282</v>
      </c>
      <c r="F843" s="37" t="s">
        <v>305</v>
      </c>
      <c r="G843" s="37" t="s">
        <v>284</v>
      </c>
      <c r="H843" s="85" t="s">
        <v>285</v>
      </c>
      <c r="I843" s="37" t="s">
        <v>286</v>
      </c>
      <c r="J843" s="37" t="s">
        <v>233</v>
      </c>
      <c r="K843" s="37" t="s">
        <v>234</v>
      </c>
      <c r="L843" s="37" t="s">
        <v>235</v>
      </c>
      <c r="M843" s="37" t="s">
        <v>245</v>
      </c>
      <c r="N843" s="37" t="s">
        <v>246</v>
      </c>
      <c r="O843" s="37" t="s">
        <v>246</v>
      </c>
      <c r="P843" s="37" t="s">
        <v>281</v>
      </c>
      <c r="Q843" s="37" t="s">
        <v>240</v>
      </c>
      <c r="R843" s="38">
        <v>42313</v>
      </c>
      <c r="S843" s="38">
        <v>42404</v>
      </c>
      <c r="T843" s="38">
        <v>42405</v>
      </c>
      <c r="U843" s="36">
        <v>170845591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22813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1273</v>
      </c>
      <c r="AJ843" s="36">
        <v>0</v>
      </c>
      <c r="AK843" s="36">
        <v>1734863</v>
      </c>
      <c r="AL843" s="36">
        <v>0</v>
      </c>
      <c r="AM843" s="36">
        <v>0</v>
      </c>
      <c r="AN843" s="36">
        <v>0</v>
      </c>
      <c r="AO843" s="36">
        <v>0</v>
      </c>
      <c r="AP843" s="36">
        <v>0</v>
      </c>
      <c r="AQ843" s="36">
        <v>0</v>
      </c>
      <c r="AR843" s="36">
        <v>0</v>
      </c>
      <c r="AS843" s="36">
        <v>0</v>
      </c>
      <c r="AT843" s="36">
        <v>0</v>
      </c>
      <c r="AU843" s="36">
        <v>0</v>
      </c>
      <c r="AV843" s="36">
        <v>0</v>
      </c>
      <c r="AW843" s="36">
        <v>0</v>
      </c>
      <c r="AX843" s="36">
        <v>0</v>
      </c>
      <c r="AY843" s="36">
        <v>84730</v>
      </c>
      <c r="AZ843" s="36">
        <v>0</v>
      </c>
      <c r="BA843" s="36">
        <v>0</v>
      </c>
      <c r="BB843" s="36">
        <v>0</v>
      </c>
      <c r="BC843" s="36">
        <v>0</v>
      </c>
      <c r="BD843" s="36">
        <v>0</v>
      </c>
      <c r="BE843" s="36">
        <v>0</v>
      </c>
      <c r="BF843" s="36">
        <v>0</v>
      </c>
      <c r="BG843" s="36">
        <v>0</v>
      </c>
      <c r="BH843" s="36">
        <v>0</v>
      </c>
      <c r="BI843" s="36">
        <v>0</v>
      </c>
      <c r="BJ843" s="36">
        <v>0</v>
      </c>
      <c r="BK843" s="36">
        <v>0</v>
      </c>
      <c r="BL843" s="36">
        <v>0</v>
      </c>
      <c r="BM843" s="36">
        <v>0</v>
      </c>
      <c r="BN843" s="36">
        <v>0</v>
      </c>
      <c r="BO843" s="36">
        <v>0</v>
      </c>
      <c r="BP843" s="36">
        <v>0</v>
      </c>
      <c r="BQ843" s="36">
        <v>0</v>
      </c>
      <c r="BR843" s="36">
        <v>0</v>
      </c>
      <c r="BS843" s="36">
        <v>0</v>
      </c>
      <c r="BT843" s="36">
        <v>0</v>
      </c>
      <c r="BU843" s="36">
        <v>0</v>
      </c>
      <c r="BV843" s="36">
        <v>0</v>
      </c>
      <c r="BW843" s="36">
        <v>0</v>
      </c>
      <c r="BX843" s="36">
        <v>0</v>
      </c>
      <c r="BY843" s="36">
        <v>0</v>
      </c>
      <c r="BZ843" s="36">
        <v>0</v>
      </c>
      <c r="CA843" s="36">
        <v>0</v>
      </c>
      <c r="CB843" s="36">
        <v>0</v>
      </c>
      <c r="CC843" s="36">
        <v>0</v>
      </c>
      <c r="CD843" s="36">
        <v>1530140</v>
      </c>
      <c r="CE843" s="36">
        <v>1820867</v>
      </c>
      <c r="CF843" s="36">
        <v>0</v>
      </c>
      <c r="CG843" s="36">
        <v>290727</v>
      </c>
      <c r="CH843" s="36">
        <v>0</v>
      </c>
      <c r="CI843" s="36">
        <v>0</v>
      </c>
      <c r="CJ843" s="36">
        <v>0</v>
      </c>
      <c r="CK843" s="36">
        <v>0</v>
      </c>
      <c r="CL843" s="36">
        <v>290727</v>
      </c>
      <c r="CM843" s="36">
        <v>-1820867</v>
      </c>
      <c r="CN843" s="36">
        <v>0</v>
      </c>
      <c r="CO843" s="36">
        <v>0</v>
      </c>
      <c r="CP843" s="36">
        <v>0</v>
      </c>
      <c r="CQ843" s="36">
        <v>0</v>
      </c>
      <c r="CR843" s="36">
        <v>0</v>
      </c>
      <c r="CS843" s="36">
        <v>0</v>
      </c>
      <c r="CT843" s="36">
        <v>0</v>
      </c>
      <c r="CU843" s="36">
        <v>0</v>
      </c>
      <c r="CV843" s="36">
        <v>0</v>
      </c>
      <c r="CW843" s="36">
        <v>0</v>
      </c>
      <c r="CX843" s="36">
        <v>0</v>
      </c>
      <c r="CY843" s="36">
        <v>0</v>
      </c>
      <c r="CZ843" s="36">
        <v>0</v>
      </c>
      <c r="DA843" s="36">
        <v>0</v>
      </c>
      <c r="DB843" s="36">
        <v>0</v>
      </c>
      <c r="DC843" s="36">
        <v>0</v>
      </c>
      <c r="DD843" s="36">
        <v>0</v>
      </c>
      <c r="DE843" s="36">
        <v>-1820867</v>
      </c>
      <c r="DF843" s="36">
        <v>0</v>
      </c>
      <c r="DG843" s="36">
        <v>0</v>
      </c>
      <c r="DH843" s="36">
        <v>0</v>
      </c>
      <c r="DI843" s="36">
        <v>0</v>
      </c>
      <c r="DJ843" s="36">
        <v>0</v>
      </c>
      <c r="DK843" s="36">
        <v>0</v>
      </c>
      <c r="DL843" s="36">
        <v>0</v>
      </c>
      <c r="DM843" s="36">
        <v>0</v>
      </c>
      <c r="DN843" s="36">
        <v>0</v>
      </c>
      <c r="DO843" s="36">
        <v>0</v>
      </c>
      <c r="DP843" s="36">
        <v>0</v>
      </c>
      <c r="DQ843" s="36">
        <v>0</v>
      </c>
      <c r="DR843" s="36">
        <v>0</v>
      </c>
      <c r="DS843" s="36">
        <v>0</v>
      </c>
      <c r="DT843" s="36">
        <v>0</v>
      </c>
      <c r="DU843" s="36">
        <v>0</v>
      </c>
      <c r="DV843" s="36">
        <v>0</v>
      </c>
      <c r="DW843" s="36">
        <v>0</v>
      </c>
      <c r="DX843" s="36">
        <v>0</v>
      </c>
      <c r="DY843" s="36">
        <v>0</v>
      </c>
      <c r="DZ843" s="36">
        <v>0</v>
      </c>
      <c r="EA843" s="36">
        <v>0</v>
      </c>
      <c r="EB843" s="36">
        <v>0</v>
      </c>
      <c r="EC843" s="36">
        <v>0</v>
      </c>
      <c r="ED843" s="36">
        <v>0</v>
      </c>
      <c r="EE843" s="36">
        <v>0</v>
      </c>
      <c r="EF843" s="36">
        <v>0</v>
      </c>
      <c r="EG843" s="36">
        <v>0</v>
      </c>
      <c r="EH843" s="36">
        <v>0</v>
      </c>
      <c r="EI843" s="36">
        <v>0</v>
      </c>
      <c r="EJ843" s="36">
        <v>0</v>
      </c>
      <c r="EK843" s="36">
        <v>0</v>
      </c>
      <c r="EL843" s="36">
        <v>0</v>
      </c>
      <c r="EM843" s="36">
        <v>0</v>
      </c>
      <c r="EN843" s="36">
        <v>0</v>
      </c>
      <c r="EO843" s="36">
        <v>0</v>
      </c>
      <c r="EP843" s="36">
        <v>0</v>
      </c>
      <c r="EQ843" s="36">
        <v>0</v>
      </c>
      <c r="ER843" s="36">
        <v>0</v>
      </c>
      <c r="ES843" s="36">
        <v>0</v>
      </c>
      <c r="ET843" s="36">
        <v>0</v>
      </c>
      <c r="EU843" s="36">
        <v>0</v>
      </c>
      <c r="EV843" s="36">
        <v>0</v>
      </c>
      <c r="EW843" s="36">
        <v>0</v>
      </c>
      <c r="EX843" s="36">
        <v>0</v>
      </c>
      <c r="EY843" s="36">
        <v>0</v>
      </c>
      <c r="EZ843" s="36">
        <v>0</v>
      </c>
      <c r="FA843" s="36">
        <v>0</v>
      </c>
      <c r="FB843" s="36">
        <v>0</v>
      </c>
      <c r="FC843" s="36">
        <v>0</v>
      </c>
      <c r="FD843" s="36">
        <v>0</v>
      </c>
      <c r="FE843" s="36">
        <v>0</v>
      </c>
      <c r="FF843" s="36">
        <v>0</v>
      </c>
      <c r="FG843" s="36">
        <v>0</v>
      </c>
      <c r="FH843" s="36">
        <v>0</v>
      </c>
      <c r="FI843" s="36">
        <v>0</v>
      </c>
      <c r="FJ843" s="36">
        <v>0</v>
      </c>
      <c r="FK843" s="36">
        <v>0</v>
      </c>
      <c r="FL843" s="36">
        <v>0</v>
      </c>
      <c r="FM843" s="36">
        <v>0</v>
      </c>
      <c r="FN843" s="36">
        <v>0</v>
      </c>
      <c r="FO843" s="36">
        <v>0</v>
      </c>
      <c r="FP843" s="36">
        <v>0</v>
      </c>
      <c r="FQ843" s="36">
        <v>290727</v>
      </c>
      <c r="FR843" s="36">
        <v>0</v>
      </c>
      <c r="FS843" s="37"/>
      <c r="FT843" s="39">
        <f t="shared" si="393"/>
        <v>0</v>
      </c>
      <c r="FU843" s="39">
        <f t="shared" si="394"/>
        <v>1070</v>
      </c>
      <c r="FV843" s="39">
        <f t="shared" si="395"/>
        <v>0</v>
      </c>
      <c r="FW843" s="39">
        <f t="shared" si="396"/>
        <v>1457868</v>
      </c>
      <c r="FX843" s="39">
        <f t="shared" si="397"/>
        <v>0</v>
      </c>
      <c r="FY843" s="39">
        <f t="shared" si="398"/>
        <v>0</v>
      </c>
      <c r="FZ843" s="39">
        <f t="shared" si="399"/>
        <v>0</v>
      </c>
      <c r="GA843" s="39">
        <f t="shared" si="400"/>
        <v>71202</v>
      </c>
      <c r="GB843" s="39">
        <f t="shared" si="401"/>
        <v>0</v>
      </c>
      <c r="GC843" s="39">
        <f t="shared" si="402"/>
        <v>0</v>
      </c>
      <c r="GD843" s="39">
        <f t="shared" si="403"/>
        <v>0</v>
      </c>
      <c r="GE843" s="39">
        <f t="shared" si="404"/>
        <v>0</v>
      </c>
      <c r="GF843" s="39">
        <f t="shared" si="391"/>
        <v>0</v>
      </c>
      <c r="GG843" s="39"/>
      <c r="GH843" s="39">
        <f t="shared" si="405"/>
        <v>0</v>
      </c>
      <c r="GI843" s="39">
        <f t="shared" si="406"/>
        <v>0</v>
      </c>
      <c r="GJ843" s="39">
        <f t="shared" si="392"/>
        <v>1530140</v>
      </c>
      <c r="GK843" s="39"/>
      <c r="GL843" s="39">
        <f t="shared" si="407"/>
        <v>0</v>
      </c>
      <c r="GM843" s="39"/>
      <c r="GN843" s="39">
        <f t="shared" si="390"/>
        <v>0</v>
      </c>
      <c r="GO843" s="40">
        <f t="shared" si="408"/>
        <v>290727</v>
      </c>
      <c r="GP843" s="40">
        <f t="shared" si="409"/>
        <v>1820867</v>
      </c>
      <c r="GQ843" s="40">
        <f t="shared" si="410"/>
        <v>1820867</v>
      </c>
      <c r="GR843" s="39" t="str">
        <f>IFERROR(VLOOKUP(CONCATENATE(C843,R843,S843),'Clientes Afectados'!$L$4:$M$249,2,0),"NO")</f>
        <v>NO</v>
      </c>
      <c r="GS843" s="64">
        <f t="shared" si="411"/>
        <v>91</v>
      </c>
      <c r="GT843" s="39" t="e">
        <f>+IF(GS843&gt;#REF!,"SI","NO")</f>
        <v>#REF!</v>
      </c>
    </row>
    <row r="844" spans="1:202" x14ac:dyDescent="0.25">
      <c r="A844" s="35">
        <v>42370</v>
      </c>
      <c r="B844" s="36">
        <v>1594986</v>
      </c>
      <c r="C844" s="36">
        <v>532954</v>
      </c>
      <c r="D844" s="36">
        <v>532954</v>
      </c>
      <c r="E844" s="37" t="s">
        <v>342</v>
      </c>
      <c r="F844" s="37" t="s">
        <v>229</v>
      </c>
      <c r="G844" s="37" t="s">
        <v>309</v>
      </c>
      <c r="H844" s="85" t="s">
        <v>231</v>
      </c>
      <c r="I844" s="37" t="s">
        <v>310</v>
      </c>
      <c r="J844" s="37" t="s">
        <v>233</v>
      </c>
      <c r="K844" s="37" t="s">
        <v>234</v>
      </c>
      <c r="L844" s="37" t="s">
        <v>235</v>
      </c>
      <c r="M844" s="37" t="s">
        <v>311</v>
      </c>
      <c r="N844" s="37" t="s">
        <v>236</v>
      </c>
      <c r="O844" s="37" t="s">
        <v>236</v>
      </c>
      <c r="P844" s="37" t="s">
        <v>239</v>
      </c>
      <c r="Q844" s="37" t="s">
        <v>240</v>
      </c>
      <c r="R844" s="38">
        <v>42342</v>
      </c>
      <c r="S844" s="38">
        <v>42375</v>
      </c>
      <c r="T844" s="38">
        <v>42377</v>
      </c>
      <c r="U844" s="36">
        <v>169242110</v>
      </c>
      <c r="V844" s="36">
        <v>0</v>
      </c>
      <c r="W844" s="36">
        <v>0</v>
      </c>
      <c r="X844" s="36">
        <v>0</v>
      </c>
      <c r="Y844" s="36">
        <v>0</v>
      </c>
      <c r="Z844" s="36">
        <v>0</v>
      </c>
      <c r="AA844" s="36">
        <v>0</v>
      </c>
      <c r="AB844" s="36">
        <v>0</v>
      </c>
      <c r="AC844" s="36">
        <v>37175</v>
      </c>
      <c r="AD844" s="36">
        <v>0</v>
      </c>
      <c r="AE844" s="36">
        <v>0</v>
      </c>
      <c r="AF844" s="36">
        <v>0</v>
      </c>
      <c r="AG844" s="36">
        <v>0</v>
      </c>
      <c r="AH844" s="36">
        <v>116813</v>
      </c>
      <c r="AI844" s="36">
        <v>1246</v>
      </c>
      <c r="AJ844" s="36">
        <v>0</v>
      </c>
      <c r="AK844" s="36">
        <v>2510598</v>
      </c>
      <c r="AL844" s="36">
        <v>0</v>
      </c>
      <c r="AM844" s="36">
        <v>0</v>
      </c>
      <c r="AN844" s="36">
        <v>0</v>
      </c>
      <c r="AO844" s="36">
        <v>0</v>
      </c>
      <c r="AP844" s="36">
        <v>0</v>
      </c>
      <c r="AQ844" s="36">
        <v>0</v>
      </c>
      <c r="AR844" s="36">
        <v>0</v>
      </c>
      <c r="AS844" s="36">
        <v>0</v>
      </c>
      <c r="AT844" s="36">
        <v>0</v>
      </c>
      <c r="AU844" s="36">
        <v>0</v>
      </c>
      <c r="AV844" s="36">
        <v>0</v>
      </c>
      <c r="AW844" s="36">
        <v>0</v>
      </c>
      <c r="AX844" s="36">
        <v>0</v>
      </c>
      <c r="AY844" s="36">
        <v>155456</v>
      </c>
      <c r="AZ844" s="36">
        <v>0</v>
      </c>
      <c r="BA844" s="36">
        <v>0</v>
      </c>
      <c r="BB844" s="36">
        <v>0</v>
      </c>
      <c r="BC844" s="36">
        <v>0</v>
      </c>
      <c r="BD844" s="36">
        <v>0</v>
      </c>
      <c r="BE844" s="36">
        <v>0</v>
      </c>
      <c r="BF844" s="36">
        <v>0</v>
      </c>
      <c r="BG844" s="36">
        <v>0</v>
      </c>
      <c r="BH844" s="36">
        <v>0</v>
      </c>
      <c r="BI844" s="36">
        <v>0</v>
      </c>
      <c r="BJ844" s="36">
        <v>0</v>
      </c>
      <c r="BK844" s="36">
        <v>0</v>
      </c>
      <c r="BL844" s="36">
        <v>0</v>
      </c>
      <c r="BM844" s="36">
        <v>0</v>
      </c>
      <c r="BN844" s="36">
        <v>0</v>
      </c>
      <c r="BO844" s="36">
        <v>0</v>
      </c>
      <c r="BP844" s="36">
        <v>0</v>
      </c>
      <c r="BQ844" s="36">
        <v>0</v>
      </c>
      <c r="BR844" s="36">
        <v>0</v>
      </c>
      <c r="BS844" s="36">
        <v>0</v>
      </c>
      <c r="BT844" s="36">
        <v>0</v>
      </c>
      <c r="BU844" s="36">
        <v>0</v>
      </c>
      <c r="BV844" s="36">
        <v>0</v>
      </c>
      <c r="BW844" s="36">
        <v>0</v>
      </c>
      <c r="BX844" s="36">
        <v>0</v>
      </c>
      <c r="BY844" s="36">
        <v>0</v>
      </c>
      <c r="BZ844" s="36">
        <v>758058</v>
      </c>
      <c r="CA844" s="36">
        <v>31531</v>
      </c>
      <c r="CB844" s="36">
        <v>0</v>
      </c>
      <c r="CC844" s="36">
        <v>0</v>
      </c>
      <c r="CD844" s="36">
        <v>3003110</v>
      </c>
      <c r="CE844" s="36">
        <v>3573701</v>
      </c>
      <c r="CF844" s="36">
        <v>0</v>
      </c>
      <c r="CG844" s="36">
        <v>570591</v>
      </c>
      <c r="CH844" s="36">
        <v>0</v>
      </c>
      <c r="CI844" s="36">
        <v>0</v>
      </c>
      <c r="CJ844" s="36">
        <v>0</v>
      </c>
      <c r="CK844" s="36">
        <v>0</v>
      </c>
      <c r="CL844" s="36">
        <v>570591</v>
      </c>
      <c r="CM844" s="36">
        <v>-3573701</v>
      </c>
      <c r="CN844" s="36">
        <v>0</v>
      </c>
      <c r="CO844" s="36">
        <v>0</v>
      </c>
      <c r="CP844" s="36">
        <v>0</v>
      </c>
      <c r="CQ844" s="36">
        <v>0</v>
      </c>
      <c r="CR844" s="36">
        <v>0</v>
      </c>
      <c r="CS844" s="36">
        <v>0</v>
      </c>
      <c r="CT844" s="36">
        <v>0</v>
      </c>
      <c r="CU844" s="36">
        <v>0</v>
      </c>
      <c r="CV844" s="36">
        <v>0</v>
      </c>
      <c r="CW844" s="36">
        <v>0</v>
      </c>
      <c r="CX844" s="36">
        <v>0</v>
      </c>
      <c r="CY844" s="36">
        <v>0</v>
      </c>
      <c r="CZ844" s="36">
        <v>0</v>
      </c>
      <c r="DA844" s="36">
        <v>0</v>
      </c>
      <c r="DB844" s="36">
        <v>0</v>
      </c>
      <c r="DC844" s="36">
        <v>0</v>
      </c>
      <c r="DD844" s="36">
        <v>0</v>
      </c>
      <c r="DE844" s="36">
        <v>-3573701</v>
      </c>
      <c r="DF844" s="36">
        <v>0</v>
      </c>
      <c r="DG844" s="36">
        <v>0</v>
      </c>
      <c r="DH844" s="36">
        <v>0</v>
      </c>
      <c r="DI844" s="36">
        <v>0</v>
      </c>
      <c r="DJ844" s="36">
        <v>0</v>
      </c>
      <c r="DK844" s="36">
        <v>0</v>
      </c>
      <c r="DL844" s="36">
        <v>0</v>
      </c>
      <c r="DM844" s="36">
        <v>0</v>
      </c>
      <c r="DN844" s="36">
        <v>0</v>
      </c>
      <c r="DO844" s="36">
        <v>0</v>
      </c>
      <c r="DP844" s="36">
        <v>0</v>
      </c>
      <c r="DQ844" s="36">
        <v>0</v>
      </c>
      <c r="DR844" s="36">
        <v>0</v>
      </c>
      <c r="DS844" s="36">
        <v>0</v>
      </c>
      <c r="DT844" s="36">
        <v>0</v>
      </c>
      <c r="DU844" s="36">
        <v>0</v>
      </c>
      <c r="DV844" s="36">
        <v>0</v>
      </c>
      <c r="DW844" s="36">
        <v>0</v>
      </c>
      <c r="DX844" s="36">
        <v>0</v>
      </c>
      <c r="DY844" s="36">
        <v>0</v>
      </c>
      <c r="DZ844" s="36">
        <v>0</v>
      </c>
      <c r="EA844" s="36">
        <v>0</v>
      </c>
      <c r="EB844" s="36">
        <v>0</v>
      </c>
      <c r="EC844" s="36">
        <v>0</v>
      </c>
      <c r="ED844" s="36">
        <v>0</v>
      </c>
      <c r="EE844" s="36">
        <v>0</v>
      </c>
      <c r="EF844" s="36">
        <v>0</v>
      </c>
      <c r="EG844" s="36">
        <v>0</v>
      </c>
      <c r="EH844" s="36">
        <v>0</v>
      </c>
      <c r="EI844" s="36">
        <v>0</v>
      </c>
      <c r="EJ844" s="36">
        <v>0</v>
      </c>
      <c r="EK844" s="36">
        <v>0</v>
      </c>
      <c r="EL844" s="36">
        <v>0</v>
      </c>
      <c r="EM844" s="36">
        <v>0</v>
      </c>
      <c r="EN844" s="36">
        <v>0</v>
      </c>
      <c r="EO844" s="36">
        <v>0</v>
      </c>
      <c r="EP844" s="36">
        <v>0</v>
      </c>
      <c r="EQ844" s="36">
        <v>0</v>
      </c>
      <c r="ER844" s="36">
        <v>0</v>
      </c>
      <c r="ES844" s="36">
        <v>0</v>
      </c>
      <c r="ET844" s="36">
        <v>0</v>
      </c>
      <c r="EU844" s="36">
        <v>0</v>
      </c>
      <c r="EV844" s="36">
        <v>0</v>
      </c>
      <c r="EW844" s="36">
        <v>0</v>
      </c>
      <c r="EX844" s="36">
        <v>0</v>
      </c>
      <c r="EY844" s="36">
        <v>0</v>
      </c>
      <c r="EZ844" s="36">
        <v>0</v>
      </c>
      <c r="FA844" s="36">
        <v>0</v>
      </c>
      <c r="FB844" s="36">
        <v>0</v>
      </c>
      <c r="FC844" s="36">
        <v>0</v>
      </c>
      <c r="FD844" s="36">
        <v>0</v>
      </c>
      <c r="FE844" s="36">
        <v>0</v>
      </c>
      <c r="FF844" s="36">
        <v>0</v>
      </c>
      <c r="FG844" s="36">
        <v>0</v>
      </c>
      <c r="FH844" s="36">
        <v>0</v>
      </c>
      <c r="FI844" s="36">
        <v>0</v>
      </c>
      <c r="FJ844" s="36">
        <v>0</v>
      </c>
      <c r="FK844" s="36">
        <v>0</v>
      </c>
      <c r="FL844" s="36">
        <v>0</v>
      </c>
      <c r="FM844" s="36">
        <v>0</v>
      </c>
      <c r="FN844" s="36">
        <v>0</v>
      </c>
      <c r="FO844" s="36">
        <v>0</v>
      </c>
      <c r="FP844" s="36">
        <v>0</v>
      </c>
      <c r="FQ844" s="36">
        <v>570591</v>
      </c>
      <c r="FR844" s="36">
        <v>0</v>
      </c>
      <c r="FS844" s="37"/>
      <c r="FT844" s="39">
        <f t="shared" si="393"/>
        <v>98162</v>
      </c>
      <c r="FU844" s="39">
        <f t="shared" si="394"/>
        <v>1047</v>
      </c>
      <c r="FV844" s="39">
        <f t="shared" si="395"/>
        <v>0</v>
      </c>
      <c r="FW844" s="39">
        <f t="shared" si="396"/>
        <v>2109746</v>
      </c>
      <c r="FX844" s="39">
        <f t="shared" si="397"/>
        <v>0</v>
      </c>
      <c r="FY844" s="39">
        <f t="shared" si="398"/>
        <v>0</v>
      </c>
      <c r="FZ844" s="39">
        <f t="shared" si="399"/>
        <v>0</v>
      </c>
      <c r="GA844" s="39">
        <f t="shared" si="400"/>
        <v>130635</v>
      </c>
      <c r="GB844" s="39">
        <f t="shared" si="401"/>
        <v>0</v>
      </c>
      <c r="GC844" s="39">
        <f t="shared" si="402"/>
        <v>0</v>
      </c>
      <c r="GD844" s="39">
        <f t="shared" si="403"/>
        <v>0</v>
      </c>
      <c r="GE844" s="39">
        <f t="shared" si="404"/>
        <v>0</v>
      </c>
      <c r="GF844" s="39">
        <f t="shared" si="391"/>
        <v>0</v>
      </c>
      <c r="GG844" s="39"/>
      <c r="GH844" s="39">
        <f t="shared" si="405"/>
        <v>0</v>
      </c>
      <c r="GI844" s="39">
        <f t="shared" si="406"/>
        <v>0</v>
      </c>
      <c r="GJ844" s="39">
        <f t="shared" si="392"/>
        <v>2339590</v>
      </c>
      <c r="GK844" s="39"/>
      <c r="GL844" s="39">
        <f t="shared" si="407"/>
        <v>0</v>
      </c>
      <c r="GM844" s="39"/>
      <c r="GN844" s="39">
        <f t="shared" si="390"/>
        <v>0</v>
      </c>
      <c r="GO844" s="40">
        <f t="shared" si="408"/>
        <v>444522</v>
      </c>
      <c r="GP844" s="40">
        <f t="shared" si="409"/>
        <v>2784112</v>
      </c>
      <c r="GQ844" s="40">
        <f t="shared" si="410"/>
        <v>2784112</v>
      </c>
      <c r="GR844" s="39" t="str">
        <f>IFERROR(VLOOKUP(CONCATENATE(C844,R844,S844),'Clientes Afectados'!$L$4:$M$249,2,0),"NO")</f>
        <v>NO</v>
      </c>
      <c r="GS844" s="64">
        <f t="shared" si="411"/>
        <v>33</v>
      </c>
      <c r="GT844" s="39" t="e">
        <f>+IF(GS844&gt;#REF!,"SI","NO")</f>
        <v>#REF!</v>
      </c>
    </row>
    <row r="845" spans="1:202" x14ac:dyDescent="0.25">
      <c r="A845" s="35">
        <v>42370</v>
      </c>
      <c r="B845" s="36">
        <v>1594986</v>
      </c>
      <c r="C845" s="36">
        <v>532986</v>
      </c>
      <c r="D845" s="36">
        <v>532986</v>
      </c>
      <c r="E845" s="37" t="s">
        <v>343</v>
      </c>
      <c r="F845" s="37" t="s">
        <v>258</v>
      </c>
      <c r="G845" s="37" t="s">
        <v>313</v>
      </c>
      <c r="H845" s="85" t="s">
        <v>231</v>
      </c>
      <c r="I845" s="37" t="s">
        <v>262</v>
      </c>
      <c r="J845" s="37" t="s">
        <v>233</v>
      </c>
      <c r="K845" s="37" t="s">
        <v>234</v>
      </c>
      <c r="L845" s="37" t="s">
        <v>235</v>
      </c>
      <c r="M845" s="37" t="s">
        <v>245</v>
      </c>
      <c r="N845" s="37" t="s">
        <v>246</v>
      </c>
      <c r="O845" s="37" t="s">
        <v>246</v>
      </c>
      <c r="P845" s="37" t="s">
        <v>239</v>
      </c>
      <c r="Q845" s="37" t="s">
        <v>240</v>
      </c>
      <c r="R845" s="38">
        <v>42342</v>
      </c>
      <c r="S845" s="38">
        <v>42375</v>
      </c>
      <c r="T845" s="38">
        <v>42377</v>
      </c>
      <c r="U845" s="36">
        <v>169242110</v>
      </c>
      <c r="V845" s="36">
        <v>125011</v>
      </c>
      <c r="W845" s="36">
        <v>0</v>
      </c>
      <c r="X845" s="36">
        <v>44257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308</v>
      </c>
      <c r="AE845" s="36">
        <v>329</v>
      </c>
      <c r="AF845" s="36">
        <v>247</v>
      </c>
      <c r="AG845" s="36">
        <v>261</v>
      </c>
      <c r="AH845" s="36">
        <v>62894</v>
      </c>
      <c r="AI845" s="36">
        <v>1246</v>
      </c>
      <c r="AJ845" s="36">
        <v>0</v>
      </c>
      <c r="AK845" s="36">
        <v>8442564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6">
        <v>0</v>
      </c>
      <c r="AS845" s="36">
        <v>0</v>
      </c>
      <c r="AT845" s="36">
        <v>108597</v>
      </c>
      <c r="AU845" s="36">
        <v>0</v>
      </c>
      <c r="AV845" s="36">
        <v>0</v>
      </c>
      <c r="AW845" s="36">
        <v>0</v>
      </c>
      <c r="AX845" s="36">
        <v>0</v>
      </c>
      <c r="AY845" s="36">
        <v>210907</v>
      </c>
      <c r="AZ845" s="36">
        <v>1377180</v>
      </c>
      <c r="BA845" s="36">
        <v>0</v>
      </c>
      <c r="BB845" s="36">
        <v>0</v>
      </c>
      <c r="BC845" s="36">
        <v>0</v>
      </c>
      <c r="BD845" s="36">
        <v>0</v>
      </c>
      <c r="BE845" s="36">
        <v>0</v>
      </c>
      <c r="BF845" s="36">
        <v>0</v>
      </c>
      <c r="BG845" s="36">
        <v>0</v>
      </c>
      <c r="BH845" s="36">
        <v>0</v>
      </c>
      <c r="BI845" s="36">
        <v>0</v>
      </c>
      <c r="BJ845" s="36">
        <v>0</v>
      </c>
      <c r="BK845" s="36">
        <v>0</v>
      </c>
      <c r="BL845" s="36">
        <v>0</v>
      </c>
      <c r="BM845" s="36">
        <v>0</v>
      </c>
      <c r="BN845" s="36">
        <v>0</v>
      </c>
      <c r="BO845" s="36">
        <v>0</v>
      </c>
      <c r="BP845" s="36">
        <v>0</v>
      </c>
      <c r="BQ845" s="36">
        <v>0</v>
      </c>
      <c r="BR845" s="36">
        <v>0</v>
      </c>
      <c r="BS845" s="36">
        <v>0</v>
      </c>
      <c r="BT845" s="36">
        <v>0</v>
      </c>
      <c r="BU845" s="36">
        <v>0</v>
      </c>
      <c r="BV845" s="36">
        <v>0</v>
      </c>
      <c r="BW845" s="36">
        <v>0</v>
      </c>
      <c r="BX845" s="36">
        <v>0</v>
      </c>
      <c r="BY845" s="36">
        <v>0</v>
      </c>
      <c r="BZ845" s="36">
        <v>1111680</v>
      </c>
      <c r="CA845" s="36">
        <v>46825</v>
      </c>
      <c r="CB845" s="36">
        <v>0</v>
      </c>
      <c r="CC845" s="36">
        <v>0</v>
      </c>
      <c r="CD845" s="36">
        <v>9547810</v>
      </c>
      <c r="CE845" s="36">
        <v>11361893</v>
      </c>
      <c r="CF845" s="36">
        <v>0</v>
      </c>
      <c r="CG845" s="36">
        <v>1814084</v>
      </c>
      <c r="CH845" s="36">
        <v>0</v>
      </c>
      <c r="CI845" s="36">
        <v>0</v>
      </c>
      <c r="CJ845" s="36">
        <v>0</v>
      </c>
      <c r="CK845" s="36">
        <v>0</v>
      </c>
      <c r="CL845" s="36">
        <v>1814084</v>
      </c>
      <c r="CM845" s="36">
        <v>-11361893</v>
      </c>
      <c r="CN845" s="36">
        <v>0</v>
      </c>
      <c r="CO845" s="36">
        <v>0</v>
      </c>
      <c r="CP845" s="36">
        <v>0</v>
      </c>
      <c r="CQ845" s="36">
        <v>0</v>
      </c>
      <c r="CR845" s="36">
        <v>0</v>
      </c>
      <c r="CS845" s="36">
        <v>0</v>
      </c>
      <c r="CT845" s="36">
        <v>0</v>
      </c>
      <c r="CU845" s="36">
        <v>0</v>
      </c>
      <c r="CV845" s="36">
        <v>0</v>
      </c>
      <c r="CW845" s="36">
        <v>0</v>
      </c>
      <c r="CX845" s="36">
        <v>0</v>
      </c>
      <c r="CY845" s="36">
        <v>0</v>
      </c>
      <c r="CZ845" s="36">
        <v>0</v>
      </c>
      <c r="DA845" s="36">
        <v>0</v>
      </c>
      <c r="DB845" s="36">
        <v>0</v>
      </c>
      <c r="DC845" s="36">
        <v>0</v>
      </c>
      <c r="DD845" s="36">
        <v>0</v>
      </c>
      <c r="DE845" s="36">
        <v>-11361893</v>
      </c>
      <c r="DF845" s="36">
        <v>0</v>
      </c>
      <c r="DG845" s="36">
        <v>0</v>
      </c>
      <c r="DH845" s="36">
        <v>0</v>
      </c>
      <c r="DI845" s="36">
        <v>0</v>
      </c>
      <c r="DJ845" s="36">
        <v>0</v>
      </c>
      <c r="DK845" s="36">
        <v>0</v>
      </c>
      <c r="DL845" s="36">
        <v>0</v>
      </c>
      <c r="DM845" s="36">
        <v>0</v>
      </c>
      <c r="DN845" s="36">
        <v>0</v>
      </c>
      <c r="DO845" s="36">
        <v>0</v>
      </c>
      <c r="DP845" s="36">
        <v>0</v>
      </c>
      <c r="DQ845" s="36">
        <v>0</v>
      </c>
      <c r="DR845" s="36">
        <v>0</v>
      </c>
      <c r="DS845" s="36">
        <v>0</v>
      </c>
      <c r="DT845" s="36">
        <v>0</v>
      </c>
      <c r="DU845" s="36">
        <v>0</v>
      </c>
      <c r="DV845" s="36">
        <v>0</v>
      </c>
      <c r="DW845" s="36">
        <v>0</v>
      </c>
      <c r="DX845" s="36">
        <v>0</v>
      </c>
      <c r="DY845" s="36">
        <v>0</v>
      </c>
      <c r="DZ845" s="36">
        <v>0</v>
      </c>
      <c r="EA845" s="36">
        <v>0</v>
      </c>
      <c r="EB845" s="36">
        <v>0</v>
      </c>
      <c r="EC845" s="36">
        <v>0</v>
      </c>
      <c r="ED845" s="36">
        <v>0</v>
      </c>
      <c r="EE845" s="36">
        <v>0</v>
      </c>
      <c r="EF845" s="36">
        <v>0</v>
      </c>
      <c r="EG845" s="36">
        <v>0</v>
      </c>
      <c r="EH845" s="36">
        <v>0</v>
      </c>
      <c r="EI845" s="36">
        <v>0</v>
      </c>
      <c r="EJ845" s="36">
        <v>0</v>
      </c>
      <c r="EK845" s="36">
        <v>0</v>
      </c>
      <c r="EL845" s="36">
        <v>0</v>
      </c>
      <c r="EM845" s="36">
        <v>0</v>
      </c>
      <c r="EN845" s="36">
        <v>0</v>
      </c>
      <c r="EO845" s="36">
        <v>0</v>
      </c>
      <c r="EP845" s="36">
        <v>0</v>
      </c>
      <c r="EQ845" s="36">
        <v>0</v>
      </c>
      <c r="ER845" s="36">
        <v>0</v>
      </c>
      <c r="ES845" s="36">
        <v>0</v>
      </c>
      <c r="ET845" s="36">
        <v>0</v>
      </c>
      <c r="EU845" s="36">
        <v>0</v>
      </c>
      <c r="EV845" s="36">
        <v>0</v>
      </c>
      <c r="EW845" s="36">
        <v>0</v>
      </c>
      <c r="EX845" s="36">
        <v>0</v>
      </c>
      <c r="EY845" s="36">
        <v>0</v>
      </c>
      <c r="EZ845" s="36">
        <v>0</v>
      </c>
      <c r="FA845" s="36">
        <v>0</v>
      </c>
      <c r="FB845" s="36">
        <v>0</v>
      </c>
      <c r="FC845" s="36">
        <v>0</v>
      </c>
      <c r="FD845" s="36">
        <v>0</v>
      </c>
      <c r="FE845" s="36">
        <v>0</v>
      </c>
      <c r="FF845" s="36">
        <v>0</v>
      </c>
      <c r="FG845" s="36">
        <v>0</v>
      </c>
      <c r="FH845" s="36">
        <v>0</v>
      </c>
      <c r="FI845" s="36">
        <v>0</v>
      </c>
      <c r="FJ845" s="36">
        <v>0</v>
      </c>
      <c r="FK845" s="36">
        <v>0</v>
      </c>
      <c r="FL845" s="36">
        <v>0</v>
      </c>
      <c r="FM845" s="36">
        <v>0</v>
      </c>
      <c r="FN845" s="36">
        <v>0</v>
      </c>
      <c r="FO845" s="36">
        <v>0</v>
      </c>
      <c r="FP845" s="36">
        <v>0</v>
      </c>
      <c r="FQ845" s="36">
        <v>1814084</v>
      </c>
      <c r="FR845" s="36">
        <v>1</v>
      </c>
      <c r="FS845" s="37"/>
      <c r="FT845" s="39">
        <f t="shared" si="393"/>
        <v>52852</v>
      </c>
      <c r="FU845" s="39">
        <f t="shared" si="394"/>
        <v>1047</v>
      </c>
      <c r="FV845" s="39">
        <f t="shared" si="395"/>
        <v>0</v>
      </c>
      <c r="FW845" s="39">
        <f t="shared" si="396"/>
        <v>7094592</v>
      </c>
      <c r="FX845" s="39">
        <f t="shared" si="397"/>
        <v>0</v>
      </c>
      <c r="FY845" s="39">
        <f t="shared" si="398"/>
        <v>91258</v>
      </c>
      <c r="FZ845" s="39">
        <f t="shared" si="399"/>
        <v>0</v>
      </c>
      <c r="GA845" s="39">
        <f t="shared" si="400"/>
        <v>177233</v>
      </c>
      <c r="GB845" s="39">
        <f t="shared" si="401"/>
        <v>1157294</v>
      </c>
      <c r="GC845" s="39">
        <f t="shared" si="402"/>
        <v>0</v>
      </c>
      <c r="GD845" s="39">
        <f t="shared" si="403"/>
        <v>0</v>
      </c>
      <c r="GE845" s="39">
        <f t="shared" si="404"/>
        <v>0</v>
      </c>
      <c r="GF845" s="39">
        <f t="shared" si="391"/>
        <v>0</v>
      </c>
      <c r="GG845" s="39"/>
      <c r="GH845" s="39">
        <f t="shared" si="405"/>
        <v>0</v>
      </c>
      <c r="GI845" s="39">
        <f t="shared" si="406"/>
        <v>0</v>
      </c>
      <c r="GJ845" s="39">
        <f t="shared" si="392"/>
        <v>8574276</v>
      </c>
      <c r="GK845" s="39"/>
      <c r="GL845" s="39">
        <f t="shared" si="407"/>
        <v>0</v>
      </c>
      <c r="GM845" s="39"/>
      <c r="GN845" s="39">
        <f t="shared" si="390"/>
        <v>0</v>
      </c>
      <c r="GO845" s="40">
        <f t="shared" si="408"/>
        <v>1629112</v>
      </c>
      <c r="GP845" s="40">
        <f t="shared" si="409"/>
        <v>10203388</v>
      </c>
      <c r="GQ845" s="40">
        <f t="shared" si="410"/>
        <v>10203388</v>
      </c>
      <c r="GR845" s="39" t="str">
        <f>IFERROR(VLOOKUP(CONCATENATE(C845,R845,S845),'Clientes Afectados'!$L$4:$M$249,2,0),"NO")</f>
        <v>NO</v>
      </c>
      <c r="GS845" s="64">
        <f t="shared" si="411"/>
        <v>33</v>
      </c>
      <c r="GT845" s="39" t="e">
        <f>+IF(GS845&gt;#REF!,"SI","NO")</f>
        <v>#REF!</v>
      </c>
    </row>
    <row r="846" spans="1:202" x14ac:dyDescent="0.25">
      <c r="A846" s="35">
        <v>42370</v>
      </c>
      <c r="B846" s="36">
        <v>1594986</v>
      </c>
      <c r="C846" s="36">
        <v>532990</v>
      </c>
      <c r="D846" s="36">
        <v>532990</v>
      </c>
      <c r="E846" s="37" t="s">
        <v>344</v>
      </c>
      <c r="F846" s="37" t="s">
        <v>229</v>
      </c>
      <c r="G846" s="37" t="s">
        <v>315</v>
      </c>
      <c r="H846" s="85" t="s">
        <v>231</v>
      </c>
      <c r="I846" s="37" t="s">
        <v>232</v>
      </c>
      <c r="J846" s="37" t="s">
        <v>233</v>
      </c>
      <c r="K846" s="37" t="s">
        <v>234</v>
      </c>
      <c r="L846" s="37" t="s">
        <v>235</v>
      </c>
      <c r="M846" s="37" t="s">
        <v>236</v>
      </c>
      <c r="N846" s="37" t="s">
        <v>316</v>
      </c>
      <c r="O846" s="37" t="s">
        <v>316</v>
      </c>
      <c r="P846" s="37" t="s">
        <v>239</v>
      </c>
      <c r="Q846" s="37" t="s">
        <v>240</v>
      </c>
      <c r="R846" s="38">
        <v>42342</v>
      </c>
      <c r="S846" s="38">
        <v>42375</v>
      </c>
      <c r="T846" s="38">
        <v>42377</v>
      </c>
      <c r="U846" s="36">
        <v>169242110</v>
      </c>
      <c r="V846" s="36">
        <v>141078</v>
      </c>
      <c r="W846" s="36">
        <v>0</v>
      </c>
      <c r="X846" s="36">
        <v>64185</v>
      </c>
      <c r="Y846" s="36">
        <v>0</v>
      </c>
      <c r="Z846" s="36">
        <v>0</v>
      </c>
      <c r="AA846" s="36">
        <v>0</v>
      </c>
      <c r="AB846" s="36">
        <v>0</v>
      </c>
      <c r="AC846" s="36">
        <v>0</v>
      </c>
      <c r="AD846" s="36">
        <v>299</v>
      </c>
      <c r="AE846" s="36">
        <v>401</v>
      </c>
      <c r="AF846" s="36">
        <v>298</v>
      </c>
      <c r="AG846" s="36">
        <v>395</v>
      </c>
      <c r="AH846" s="36">
        <v>116813</v>
      </c>
      <c r="AI846" s="36">
        <v>1246</v>
      </c>
      <c r="AJ846" s="36">
        <v>0</v>
      </c>
      <c r="AK846" s="36">
        <v>9527642</v>
      </c>
      <c r="AL846" s="36">
        <v>0</v>
      </c>
      <c r="AM846" s="36">
        <v>0</v>
      </c>
      <c r="AN846" s="36">
        <v>0</v>
      </c>
      <c r="AO846" s="36">
        <v>0</v>
      </c>
      <c r="AP846" s="36">
        <v>0</v>
      </c>
      <c r="AQ846" s="36">
        <v>0</v>
      </c>
      <c r="AR846" s="36">
        <v>0</v>
      </c>
      <c r="AS846" s="36">
        <v>0</v>
      </c>
      <c r="AT846" s="36">
        <v>122555</v>
      </c>
      <c r="AU846" s="36">
        <v>0</v>
      </c>
      <c r="AV846" s="36">
        <v>0</v>
      </c>
      <c r="AW846" s="36">
        <v>0</v>
      </c>
      <c r="AX846" s="36">
        <v>0</v>
      </c>
      <c r="AY846" s="36">
        <v>257384</v>
      </c>
      <c r="AZ846" s="36">
        <v>2086877</v>
      </c>
      <c r="BA846" s="36">
        <v>237438</v>
      </c>
      <c r="BB846" s="36">
        <v>0</v>
      </c>
      <c r="BC846" s="36">
        <v>0</v>
      </c>
      <c r="BD846" s="36">
        <v>0</v>
      </c>
      <c r="BE846" s="36">
        <v>0</v>
      </c>
      <c r="BF846" s="36">
        <v>0</v>
      </c>
      <c r="BG846" s="36">
        <v>0</v>
      </c>
      <c r="BH846" s="36">
        <v>0</v>
      </c>
      <c r="BI846" s="36">
        <v>0</v>
      </c>
      <c r="BJ846" s="36">
        <v>0</v>
      </c>
      <c r="BK846" s="36">
        <v>0</v>
      </c>
      <c r="BL846" s="36">
        <v>0</v>
      </c>
      <c r="BM846" s="36">
        <v>0</v>
      </c>
      <c r="BN846" s="36">
        <v>0</v>
      </c>
      <c r="BO846" s="36">
        <v>0</v>
      </c>
      <c r="BP846" s="36">
        <v>0</v>
      </c>
      <c r="BQ846" s="36">
        <v>0</v>
      </c>
      <c r="BR846" s="36">
        <v>0</v>
      </c>
      <c r="BS846" s="36">
        <v>0</v>
      </c>
      <c r="BT846" s="36">
        <v>0</v>
      </c>
      <c r="BU846" s="36">
        <v>0</v>
      </c>
      <c r="BV846" s="36">
        <v>0</v>
      </c>
      <c r="BW846" s="36">
        <v>0</v>
      </c>
      <c r="BX846" s="36">
        <v>0</v>
      </c>
      <c r="BY846" s="36">
        <v>0</v>
      </c>
      <c r="BZ846" s="36">
        <v>1692873</v>
      </c>
      <c r="CA846" s="36">
        <v>71890</v>
      </c>
      <c r="CB846" s="36">
        <v>0</v>
      </c>
      <c r="CC846" s="36">
        <v>0</v>
      </c>
      <c r="CD846" s="36">
        <v>11861107</v>
      </c>
      <c r="CE846" s="36">
        <v>14114717</v>
      </c>
      <c r="CF846" s="36">
        <v>0</v>
      </c>
      <c r="CG846" s="36">
        <v>2253610</v>
      </c>
      <c r="CH846" s="36">
        <v>0</v>
      </c>
      <c r="CI846" s="36">
        <v>0</v>
      </c>
      <c r="CJ846" s="36">
        <v>0</v>
      </c>
      <c r="CK846" s="36">
        <v>0</v>
      </c>
      <c r="CL846" s="36">
        <v>2253610</v>
      </c>
      <c r="CM846" s="36">
        <v>-14114717</v>
      </c>
      <c r="CN846" s="36">
        <v>0</v>
      </c>
      <c r="CO846" s="36">
        <v>0</v>
      </c>
      <c r="CP846" s="36">
        <v>0</v>
      </c>
      <c r="CQ846" s="36">
        <v>0</v>
      </c>
      <c r="CR846" s="36">
        <v>0</v>
      </c>
      <c r="CS846" s="36">
        <v>0</v>
      </c>
      <c r="CT846" s="36">
        <v>0</v>
      </c>
      <c r="CU846" s="36">
        <v>0</v>
      </c>
      <c r="CV846" s="36">
        <v>0</v>
      </c>
      <c r="CW846" s="36">
        <v>0</v>
      </c>
      <c r="CX846" s="36">
        <v>0</v>
      </c>
      <c r="CY846" s="36">
        <v>0</v>
      </c>
      <c r="CZ846" s="36">
        <v>0</v>
      </c>
      <c r="DA846" s="36">
        <v>0</v>
      </c>
      <c r="DB846" s="36">
        <v>0</v>
      </c>
      <c r="DC846" s="36">
        <v>0</v>
      </c>
      <c r="DD846" s="36">
        <v>0</v>
      </c>
      <c r="DE846" s="36">
        <v>-14114717</v>
      </c>
      <c r="DF846" s="36">
        <v>0</v>
      </c>
      <c r="DG846" s="36">
        <v>0</v>
      </c>
      <c r="DH846" s="36">
        <v>0</v>
      </c>
      <c r="DI846" s="36">
        <v>0</v>
      </c>
      <c r="DJ846" s="36">
        <v>0</v>
      </c>
      <c r="DK846" s="36">
        <v>0</v>
      </c>
      <c r="DL846" s="36">
        <v>0</v>
      </c>
      <c r="DM846" s="36">
        <v>0</v>
      </c>
      <c r="DN846" s="36">
        <v>0</v>
      </c>
      <c r="DO846" s="36">
        <v>0</v>
      </c>
      <c r="DP846" s="36">
        <v>0</v>
      </c>
      <c r="DQ846" s="36">
        <v>0</v>
      </c>
      <c r="DR846" s="36">
        <v>0</v>
      </c>
      <c r="DS846" s="36">
        <v>0</v>
      </c>
      <c r="DT846" s="36">
        <v>0</v>
      </c>
      <c r="DU846" s="36">
        <v>0</v>
      </c>
      <c r="DV846" s="36">
        <v>0</v>
      </c>
      <c r="DW846" s="36">
        <v>0</v>
      </c>
      <c r="DX846" s="36">
        <v>0</v>
      </c>
      <c r="DY846" s="36">
        <v>0</v>
      </c>
      <c r="DZ846" s="36">
        <v>0</v>
      </c>
      <c r="EA846" s="36">
        <v>0</v>
      </c>
      <c r="EB846" s="36">
        <v>0</v>
      </c>
      <c r="EC846" s="36">
        <v>0</v>
      </c>
      <c r="ED846" s="36">
        <v>0</v>
      </c>
      <c r="EE846" s="36">
        <v>0</v>
      </c>
      <c r="EF846" s="36">
        <v>0</v>
      </c>
      <c r="EG846" s="36">
        <v>0</v>
      </c>
      <c r="EH846" s="36">
        <v>0</v>
      </c>
      <c r="EI846" s="36">
        <v>0</v>
      </c>
      <c r="EJ846" s="36">
        <v>0</v>
      </c>
      <c r="EK846" s="36">
        <v>0</v>
      </c>
      <c r="EL846" s="36">
        <v>0</v>
      </c>
      <c r="EM846" s="36">
        <v>0</v>
      </c>
      <c r="EN846" s="36">
        <v>0</v>
      </c>
      <c r="EO846" s="36">
        <v>0</v>
      </c>
      <c r="EP846" s="36">
        <v>0</v>
      </c>
      <c r="EQ846" s="36">
        <v>0</v>
      </c>
      <c r="ER846" s="36">
        <v>0</v>
      </c>
      <c r="ES846" s="36">
        <v>0</v>
      </c>
      <c r="ET846" s="36">
        <v>0</v>
      </c>
      <c r="EU846" s="36">
        <v>0</v>
      </c>
      <c r="EV846" s="36">
        <v>0</v>
      </c>
      <c r="EW846" s="36">
        <v>0</v>
      </c>
      <c r="EX846" s="36">
        <v>0</v>
      </c>
      <c r="EY846" s="36">
        <v>0</v>
      </c>
      <c r="EZ846" s="36">
        <v>0</v>
      </c>
      <c r="FA846" s="36">
        <v>0</v>
      </c>
      <c r="FB846" s="36">
        <v>0</v>
      </c>
      <c r="FC846" s="36">
        <v>0</v>
      </c>
      <c r="FD846" s="36">
        <v>0</v>
      </c>
      <c r="FE846" s="36">
        <v>0</v>
      </c>
      <c r="FF846" s="36">
        <v>0</v>
      </c>
      <c r="FG846" s="36">
        <v>0</v>
      </c>
      <c r="FH846" s="36">
        <v>0</v>
      </c>
      <c r="FI846" s="36">
        <v>0</v>
      </c>
      <c r="FJ846" s="36">
        <v>0</v>
      </c>
      <c r="FK846" s="36">
        <v>0</v>
      </c>
      <c r="FL846" s="36">
        <v>0</v>
      </c>
      <c r="FM846" s="36">
        <v>0</v>
      </c>
      <c r="FN846" s="36">
        <v>0</v>
      </c>
      <c r="FO846" s="36">
        <v>0</v>
      </c>
      <c r="FP846" s="36">
        <v>0</v>
      </c>
      <c r="FQ846" s="36">
        <v>2253610</v>
      </c>
      <c r="FR846" s="36">
        <v>0</v>
      </c>
      <c r="FS846" s="37"/>
      <c r="FT846" s="39">
        <f t="shared" si="393"/>
        <v>98162</v>
      </c>
      <c r="FU846" s="39">
        <f t="shared" si="394"/>
        <v>1047</v>
      </c>
      <c r="FV846" s="39">
        <f t="shared" si="395"/>
        <v>0</v>
      </c>
      <c r="FW846" s="39">
        <f t="shared" si="396"/>
        <v>8006422</v>
      </c>
      <c r="FX846" s="39">
        <f t="shared" si="397"/>
        <v>0</v>
      </c>
      <c r="FY846" s="39">
        <f t="shared" si="398"/>
        <v>102987</v>
      </c>
      <c r="FZ846" s="39">
        <f t="shared" si="399"/>
        <v>0</v>
      </c>
      <c r="GA846" s="39">
        <f t="shared" si="400"/>
        <v>216289</v>
      </c>
      <c r="GB846" s="39">
        <f t="shared" si="401"/>
        <v>1753678</v>
      </c>
      <c r="GC846" s="39">
        <f t="shared" si="402"/>
        <v>199528</v>
      </c>
      <c r="GD846" s="39">
        <f t="shared" si="403"/>
        <v>0</v>
      </c>
      <c r="GE846" s="39">
        <f t="shared" si="404"/>
        <v>0</v>
      </c>
      <c r="GF846" s="39">
        <f t="shared" si="391"/>
        <v>0</v>
      </c>
      <c r="GG846" s="39"/>
      <c r="GH846" s="39">
        <f t="shared" si="405"/>
        <v>0</v>
      </c>
      <c r="GI846" s="39">
        <f t="shared" si="406"/>
        <v>0</v>
      </c>
      <c r="GJ846" s="39">
        <f t="shared" si="392"/>
        <v>10378113</v>
      </c>
      <c r="GK846" s="39"/>
      <c r="GL846" s="39">
        <f t="shared" si="407"/>
        <v>0</v>
      </c>
      <c r="GM846" s="39"/>
      <c r="GN846" s="39">
        <f t="shared" si="390"/>
        <v>0</v>
      </c>
      <c r="GO846" s="40">
        <f t="shared" si="408"/>
        <v>1971841</v>
      </c>
      <c r="GP846" s="40">
        <f t="shared" si="409"/>
        <v>12349954</v>
      </c>
      <c r="GQ846" s="40">
        <f t="shared" si="410"/>
        <v>12349954</v>
      </c>
      <c r="GR846" s="39" t="str">
        <f>IFERROR(VLOOKUP(CONCATENATE(C846,R846,S846),'Clientes Afectados'!$L$4:$M$249,2,0),"NO")</f>
        <v>NO</v>
      </c>
      <c r="GS846" s="64">
        <f t="shared" si="411"/>
        <v>33</v>
      </c>
      <c r="GT846" s="39" t="e">
        <f>+IF(GS846&gt;#REF!,"SI","NO")</f>
        <v>#REF!</v>
      </c>
    </row>
    <row r="847" spans="1:202" x14ac:dyDescent="0.25">
      <c r="A847" s="35">
        <v>42370</v>
      </c>
      <c r="B847" s="36">
        <v>1594986</v>
      </c>
      <c r="C847" s="36">
        <v>532998</v>
      </c>
      <c r="D847" s="36">
        <v>532998</v>
      </c>
      <c r="E847" s="37" t="s">
        <v>228</v>
      </c>
      <c r="F847" s="37" t="s">
        <v>229</v>
      </c>
      <c r="G847" s="37" t="s">
        <v>230</v>
      </c>
      <c r="H847" s="85" t="s">
        <v>231</v>
      </c>
      <c r="I847" s="37" t="s">
        <v>232</v>
      </c>
      <c r="J847" s="37" t="s">
        <v>233</v>
      </c>
      <c r="K847" s="37" t="s">
        <v>234</v>
      </c>
      <c r="L847" s="37" t="s">
        <v>235</v>
      </c>
      <c r="M847" s="37" t="s">
        <v>236</v>
      </c>
      <c r="N847" s="37" t="s">
        <v>237</v>
      </c>
      <c r="O847" s="37" t="s">
        <v>306</v>
      </c>
      <c r="P847" s="37" t="s">
        <v>239</v>
      </c>
      <c r="Q847" s="37" t="s">
        <v>240</v>
      </c>
      <c r="R847" s="38">
        <v>42342</v>
      </c>
      <c r="S847" s="38">
        <v>42375</v>
      </c>
      <c r="T847" s="38">
        <v>42377</v>
      </c>
      <c r="U847" s="36">
        <v>169242110</v>
      </c>
      <c r="V847" s="36">
        <v>24088</v>
      </c>
      <c r="W847" s="36">
        <v>0</v>
      </c>
      <c r="X847" s="36">
        <v>8472</v>
      </c>
      <c r="Y847" s="36">
        <v>0</v>
      </c>
      <c r="Z847" s="36">
        <v>0</v>
      </c>
      <c r="AA847" s="36">
        <v>0</v>
      </c>
      <c r="AB847" s="36">
        <v>0</v>
      </c>
      <c r="AC847" s="36">
        <v>0</v>
      </c>
      <c r="AD847" s="36">
        <v>61</v>
      </c>
      <c r="AE847" s="36">
        <v>64</v>
      </c>
      <c r="AF847" s="36">
        <v>61</v>
      </c>
      <c r="AG847" s="36">
        <v>64</v>
      </c>
      <c r="AH847" s="36">
        <v>141467</v>
      </c>
      <c r="AI847" s="36">
        <v>1246</v>
      </c>
      <c r="AJ847" s="36">
        <v>0</v>
      </c>
      <c r="AK847" s="36">
        <v>1626773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0</v>
      </c>
      <c r="AS847" s="36">
        <v>0</v>
      </c>
      <c r="AT847" s="36">
        <v>20925</v>
      </c>
      <c r="AU847" s="36">
        <v>0</v>
      </c>
      <c r="AV847" s="36">
        <v>0</v>
      </c>
      <c r="AW847" s="36">
        <v>0</v>
      </c>
      <c r="AX847" s="36">
        <v>0</v>
      </c>
      <c r="AY847" s="36">
        <v>41028</v>
      </c>
      <c r="AZ847" s="36">
        <v>337699</v>
      </c>
      <c r="BA847" s="36">
        <v>0</v>
      </c>
      <c r="BB847" s="36">
        <v>0</v>
      </c>
      <c r="BC847" s="36">
        <v>0</v>
      </c>
      <c r="BD847" s="36">
        <v>0</v>
      </c>
      <c r="BE847" s="36">
        <v>0</v>
      </c>
      <c r="BF847" s="36">
        <v>0</v>
      </c>
      <c r="BG847" s="36">
        <v>0</v>
      </c>
      <c r="BH847" s="36">
        <v>0</v>
      </c>
      <c r="BI847" s="36">
        <v>0</v>
      </c>
      <c r="BJ847" s="36">
        <v>0</v>
      </c>
      <c r="BK847" s="36">
        <v>0</v>
      </c>
      <c r="BL847" s="36">
        <v>0</v>
      </c>
      <c r="BM847" s="36">
        <v>0</v>
      </c>
      <c r="BN847" s="36">
        <v>0</v>
      </c>
      <c r="BO847" s="36">
        <v>0</v>
      </c>
      <c r="BP847" s="36">
        <v>0</v>
      </c>
      <c r="BQ847" s="36">
        <v>0</v>
      </c>
      <c r="BR847" s="36">
        <v>0</v>
      </c>
      <c r="BS847" s="36">
        <v>0</v>
      </c>
      <c r="BT847" s="36">
        <v>0</v>
      </c>
      <c r="BU847" s="36">
        <v>0</v>
      </c>
      <c r="BV847" s="36">
        <v>0</v>
      </c>
      <c r="BW847" s="36">
        <v>0</v>
      </c>
      <c r="BX847" s="36">
        <v>0</v>
      </c>
      <c r="BY847" s="36">
        <v>0</v>
      </c>
      <c r="BZ847" s="36">
        <v>204264</v>
      </c>
      <c r="CA847" s="36">
        <v>9134</v>
      </c>
      <c r="CB847" s="36">
        <v>0</v>
      </c>
      <c r="CC847" s="36">
        <v>0</v>
      </c>
      <c r="CD847" s="36">
        <v>2002130</v>
      </c>
      <c r="CE847" s="36">
        <v>2382535</v>
      </c>
      <c r="CF847" s="36">
        <v>0</v>
      </c>
      <c r="CG847" s="36">
        <v>380405</v>
      </c>
      <c r="CH847" s="36">
        <v>0</v>
      </c>
      <c r="CI847" s="36">
        <v>0</v>
      </c>
      <c r="CJ847" s="36">
        <v>0</v>
      </c>
      <c r="CK847" s="36">
        <v>0</v>
      </c>
      <c r="CL847" s="36">
        <v>380405</v>
      </c>
      <c r="CM847" s="36">
        <v>-2382535</v>
      </c>
      <c r="CN847" s="36">
        <v>0</v>
      </c>
      <c r="CO847" s="36">
        <v>0</v>
      </c>
      <c r="CP847" s="36">
        <v>0</v>
      </c>
      <c r="CQ847" s="36">
        <v>0</v>
      </c>
      <c r="CR847" s="36">
        <v>0</v>
      </c>
      <c r="CS847" s="36">
        <v>0</v>
      </c>
      <c r="CT847" s="36">
        <v>0</v>
      </c>
      <c r="CU847" s="36">
        <v>0</v>
      </c>
      <c r="CV847" s="36">
        <v>0</v>
      </c>
      <c r="CW847" s="36">
        <v>0</v>
      </c>
      <c r="CX847" s="36">
        <v>0</v>
      </c>
      <c r="CY847" s="36">
        <v>0</v>
      </c>
      <c r="CZ847" s="36">
        <v>0</v>
      </c>
      <c r="DA847" s="36">
        <v>0</v>
      </c>
      <c r="DB847" s="36">
        <v>0</v>
      </c>
      <c r="DC847" s="36">
        <v>0</v>
      </c>
      <c r="DD847" s="36">
        <v>0</v>
      </c>
      <c r="DE847" s="36">
        <v>-2382535</v>
      </c>
      <c r="DF847" s="36">
        <v>0</v>
      </c>
      <c r="DG847" s="36">
        <v>0</v>
      </c>
      <c r="DH847" s="36">
        <v>0</v>
      </c>
      <c r="DI847" s="36">
        <v>0</v>
      </c>
      <c r="DJ847" s="36">
        <v>0</v>
      </c>
      <c r="DK847" s="36">
        <v>0</v>
      </c>
      <c r="DL847" s="36">
        <v>0</v>
      </c>
      <c r="DM847" s="36">
        <v>0</v>
      </c>
      <c r="DN847" s="36">
        <v>0</v>
      </c>
      <c r="DO847" s="36">
        <v>0</v>
      </c>
      <c r="DP847" s="36">
        <v>0</v>
      </c>
      <c r="DQ847" s="36">
        <v>0</v>
      </c>
      <c r="DR847" s="36">
        <v>0</v>
      </c>
      <c r="DS847" s="36">
        <v>0</v>
      </c>
      <c r="DT847" s="36">
        <v>0</v>
      </c>
      <c r="DU847" s="36">
        <v>0</v>
      </c>
      <c r="DV847" s="36">
        <v>0</v>
      </c>
      <c r="DW847" s="36">
        <v>0</v>
      </c>
      <c r="DX847" s="36">
        <v>0</v>
      </c>
      <c r="DY847" s="36">
        <v>0</v>
      </c>
      <c r="DZ847" s="36">
        <v>0</v>
      </c>
      <c r="EA847" s="36">
        <v>0</v>
      </c>
      <c r="EB847" s="36">
        <v>0</v>
      </c>
      <c r="EC847" s="36">
        <v>0</v>
      </c>
      <c r="ED847" s="36">
        <v>0</v>
      </c>
      <c r="EE847" s="36">
        <v>0</v>
      </c>
      <c r="EF847" s="36">
        <v>0</v>
      </c>
      <c r="EG847" s="36">
        <v>0</v>
      </c>
      <c r="EH847" s="36">
        <v>0</v>
      </c>
      <c r="EI847" s="36">
        <v>0</v>
      </c>
      <c r="EJ847" s="36">
        <v>0</v>
      </c>
      <c r="EK847" s="36">
        <v>0</v>
      </c>
      <c r="EL847" s="36">
        <v>0</v>
      </c>
      <c r="EM847" s="36">
        <v>0</v>
      </c>
      <c r="EN847" s="36">
        <v>0</v>
      </c>
      <c r="EO847" s="36">
        <v>0</v>
      </c>
      <c r="EP847" s="36">
        <v>0</v>
      </c>
      <c r="EQ847" s="36">
        <v>0</v>
      </c>
      <c r="ER847" s="36">
        <v>0</v>
      </c>
      <c r="ES847" s="36">
        <v>0</v>
      </c>
      <c r="ET847" s="36">
        <v>0</v>
      </c>
      <c r="EU847" s="36">
        <v>0</v>
      </c>
      <c r="EV847" s="36">
        <v>0</v>
      </c>
      <c r="EW847" s="36">
        <v>0</v>
      </c>
      <c r="EX847" s="36">
        <v>0</v>
      </c>
      <c r="EY847" s="36">
        <v>0</v>
      </c>
      <c r="EZ847" s="36">
        <v>0</v>
      </c>
      <c r="FA847" s="36">
        <v>0</v>
      </c>
      <c r="FB847" s="36">
        <v>0</v>
      </c>
      <c r="FC847" s="36">
        <v>0</v>
      </c>
      <c r="FD847" s="36">
        <v>0</v>
      </c>
      <c r="FE847" s="36">
        <v>0</v>
      </c>
      <c r="FF847" s="36">
        <v>0</v>
      </c>
      <c r="FG847" s="36">
        <v>0</v>
      </c>
      <c r="FH847" s="36">
        <v>0</v>
      </c>
      <c r="FI847" s="36">
        <v>0</v>
      </c>
      <c r="FJ847" s="36">
        <v>0</v>
      </c>
      <c r="FK847" s="36">
        <v>0</v>
      </c>
      <c r="FL847" s="36">
        <v>0</v>
      </c>
      <c r="FM847" s="36">
        <v>0</v>
      </c>
      <c r="FN847" s="36">
        <v>0</v>
      </c>
      <c r="FO847" s="36">
        <v>0</v>
      </c>
      <c r="FP847" s="36">
        <v>0</v>
      </c>
      <c r="FQ847" s="36">
        <v>380405</v>
      </c>
      <c r="FR847" s="36">
        <v>0</v>
      </c>
      <c r="FS847" s="37"/>
      <c r="FT847" s="39">
        <f t="shared" si="393"/>
        <v>118880</v>
      </c>
      <c r="FU847" s="39">
        <f t="shared" si="394"/>
        <v>1047</v>
      </c>
      <c r="FV847" s="39">
        <f t="shared" si="395"/>
        <v>0</v>
      </c>
      <c r="FW847" s="39">
        <f t="shared" si="396"/>
        <v>1367036</v>
      </c>
      <c r="FX847" s="39">
        <f t="shared" si="397"/>
        <v>0</v>
      </c>
      <c r="FY847" s="39">
        <f t="shared" si="398"/>
        <v>17584</v>
      </c>
      <c r="FZ847" s="39">
        <f t="shared" si="399"/>
        <v>0</v>
      </c>
      <c r="GA847" s="39">
        <f t="shared" si="400"/>
        <v>34477</v>
      </c>
      <c r="GB847" s="39">
        <f t="shared" si="401"/>
        <v>283781</v>
      </c>
      <c r="GC847" s="39">
        <f t="shared" si="402"/>
        <v>0</v>
      </c>
      <c r="GD847" s="39">
        <f t="shared" si="403"/>
        <v>0</v>
      </c>
      <c r="GE847" s="39">
        <f t="shared" si="404"/>
        <v>0</v>
      </c>
      <c r="GF847" s="39">
        <f t="shared" si="391"/>
        <v>0</v>
      </c>
      <c r="GG847" s="39"/>
      <c r="GH847" s="39">
        <f t="shared" si="405"/>
        <v>0</v>
      </c>
      <c r="GI847" s="39">
        <f t="shared" si="406"/>
        <v>0</v>
      </c>
      <c r="GJ847" s="39">
        <f t="shared" si="392"/>
        <v>1822805</v>
      </c>
      <c r="GK847" s="39"/>
      <c r="GL847" s="39">
        <f t="shared" si="407"/>
        <v>0</v>
      </c>
      <c r="GM847" s="39"/>
      <c r="GN847" s="39">
        <f t="shared" si="390"/>
        <v>0</v>
      </c>
      <c r="GO847" s="40">
        <f t="shared" si="408"/>
        <v>346333</v>
      </c>
      <c r="GP847" s="40">
        <f t="shared" si="409"/>
        <v>2169138</v>
      </c>
      <c r="GQ847" s="40">
        <f t="shared" si="410"/>
        <v>2169138</v>
      </c>
      <c r="GR847" s="39" t="str">
        <f>IFERROR(VLOOKUP(CONCATENATE(C847,R847,S847),'Clientes Afectados'!$L$4:$M$249,2,0),"NO")</f>
        <v>NO</v>
      </c>
      <c r="GS847" s="64">
        <f t="shared" si="411"/>
        <v>33</v>
      </c>
      <c r="GT847" s="39" t="e">
        <f>+IF(GS847&gt;#REF!,"SI","NO")</f>
        <v>#REF!</v>
      </c>
    </row>
    <row r="848" spans="1:202" x14ac:dyDescent="0.25">
      <c r="A848" s="35">
        <v>42370</v>
      </c>
      <c r="B848" s="36">
        <v>1594986</v>
      </c>
      <c r="C848" s="36">
        <v>532999</v>
      </c>
      <c r="D848" s="36">
        <v>532999</v>
      </c>
      <c r="E848" s="37" t="s">
        <v>242</v>
      </c>
      <c r="F848" s="37" t="s">
        <v>229</v>
      </c>
      <c r="G848" s="37" t="s">
        <v>243</v>
      </c>
      <c r="H848" s="85" t="s">
        <v>231</v>
      </c>
      <c r="I848" s="37" t="s">
        <v>232</v>
      </c>
      <c r="J848" s="37" t="s">
        <v>233</v>
      </c>
      <c r="K848" s="37" t="s">
        <v>234</v>
      </c>
      <c r="L848" s="37" t="s">
        <v>235</v>
      </c>
      <c r="M848" s="37" t="s">
        <v>245</v>
      </c>
      <c r="N848" s="37" t="s">
        <v>246</v>
      </c>
      <c r="O848" s="37" t="s">
        <v>246</v>
      </c>
      <c r="P848" s="37" t="s">
        <v>239</v>
      </c>
      <c r="Q848" s="37" t="s">
        <v>240</v>
      </c>
      <c r="R848" s="38">
        <v>42342</v>
      </c>
      <c r="S848" s="38">
        <v>42375</v>
      </c>
      <c r="T848" s="38">
        <v>42377</v>
      </c>
      <c r="U848" s="36">
        <v>169242110</v>
      </c>
      <c r="V848" s="36">
        <v>16589</v>
      </c>
      <c r="W848" s="36">
        <v>0</v>
      </c>
      <c r="X848" s="36">
        <v>10363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24</v>
      </c>
      <c r="AE848" s="36">
        <v>24</v>
      </c>
      <c r="AF848" s="36">
        <v>24</v>
      </c>
      <c r="AG848" s="36">
        <v>24</v>
      </c>
      <c r="AH848" s="36">
        <v>79906</v>
      </c>
      <c r="AI848" s="36">
        <v>1246</v>
      </c>
      <c r="AJ848" s="36">
        <v>0</v>
      </c>
      <c r="AK848" s="36">
        <v>1120331</v>
      </c>
      <c r="AL848" s="36">
        <v>0</v>
      </c>
      <c r="AM848" s="36">
        <v>0</v>
      </c>
      <c r="AN848" s="36">
        <v>0</v>
      </c>
      <c r="AO848" s="36">
        <v>0</v>
      </c>
      <c r="AP848" s="36">
        <v>0</v>
      </c>
      <c r="AQ848" s="36">
        <v>0</v>
      </c>
      <c r="AR848" s="36">
        <v>0</v>
      </c>
      <c r="AS848" s="36">
        <v>0</v>
      </c>
      <c r="AT848" s="36">
        <v>14411</v>
      </c>
      <c r="AU848" s="36">
        <v>0</v>
      </c>
      <c r="AV848" s="36">
        <v>0</v>
      </c>
      <c r="AW848" s="36">
        <v>0</v>
      </c>
      <c r="AX848" s="36">
        <v>0</v>
      </c>
      <c r="AY848" s="36">
        <v>15386</v>
      </c>
      <c r="AZ848" s="36">
        <v>126637</v>
      </c>
      <c r="BA848" s="36">
        <v>100988</v>
      </c>
      <c r="BB848" s="36">
        <v>0</v>
      </c>
      <c r="BC848" s="36">
        <v>0</v>
      </c>
      <c r="BD848" s="36">
        <v>0</v>
      </c>
      <c r="BE848" s="36">
        <v>0</v>
      </c>
      <c r="BF848" s="36">
        <v>0</v>
      </c>
      <c r="BG848" s="36">
        <v>0</v>
      </c>
      <c r="BH848" s="36">
        <v>0</v>
      </c>
      <c r="BI848" s="36">
        <v>0</v>
      </c>
      <c r="BJ848" s="36">
        <v>0</v>
      </c>
      <c r="BK848" s="36">
        <v>0</v>
      </c>
      <c r="BL848" s="36">
        <v>0</v>
      </c>
      <c r="BM848" s="36">
        <v>0</v>
      </c>
      <c r="BN848" s="36">
        <v>0</v>
      </c>
      <c r="BO848" s="36">
        <v>0</v>
      </c>
      <c r="BP848" s="36">
        <v>0</v>
      </c>
      <c r="BQ848" s="36">
        <v>0</v>
      </c>
      <c r="BR848" s="36">
        <v>0</v>
      </c>
      <c r="BS848" s="36">
        <v>0</v>
      </c>
      <c r="BT848" s="36">
        <v>0</v>
      </c>
      <c r="BU848" s="36">
        <v>0</v>
      </c>
      <c r="BV848" s="36">
        <v>0</v>
      </c>
      <c r="BW848" s="36">
        <v>0</v>
      </c>
      <c r="BX848" s="36">
        <v>0</v>
      </c>
      <c r="BY848" s="36">
        <v>0</v>
      </c>
      <c r="BZ848" s="36">
        <v>119966</v>
      </c>
      <c r="CA848" s="36">
        <v>5021</v>
      </c>
      <c r="CB848" s="36">
        <v>0</v>
      </c>
      <c r="CC848" s="36">
        <v>0</v>
      </c>
      <c r="CD848" s="36">
        <v>1331002</v>
      </c>
      <c r="CE848" s="36">
        <v>1583892</v>
      </c>
      <c r="CF848" s="36">
        <v>0</v>
      </c>
      <c r="CG848" s="36">
        <v>252890</v>
      </c>
      <c r="CH848" s="36">
        <v>0</v>
      </c>
      <c r="CI848" s="36">
        <v>0</v>
      </c>
      <c r="CJ848" s="36">
        <v>0</v>
      </c>
      <c r="CK848" s="36">
        <v>0</v>
      </c>
      <c r="CL848" s="36">
        <v>252890</v>
      </c>
      <c r="CM848" s="36">
        <v>-1583892</v>
      </c>
      <c r="CN848" s="36">
        <v>0</v>
      </c>
      <c r="CO848" s="36">
        <v>0</v>
      </c>
      <c r="CP848" s="36">
        <v>0</v>
      </c>
      <c r="CQ848" s="36">
        <v>0</v>
      </c>
      <c r="CR848" s="36">
        <v>0</v>
      </c>
      <c r="CS848" s="36">
        <v>0</v>
      </c>
      <c r="CT848" s="36">
        <v>0</v>
      </c>
      <c r="CU848" s="36">
        <v>0</v>
      </c>
      <c r="CV848" s="36">
        <v>0</v>
      </c>
      <c r="CW848" s="36">
        <v>0</v>
      </c>
      <c r="CX848" s="36">
        <v>0</v>
      </c>
      <c r="CY848" s="36">
        <v>0</v>
      </c>
      <c r="CZ848" s="36">
        <v>0</v>
      </c>
      <c r="DA848" s="36">
        <v>0</v>
      </c>
      <c r="DB848" s="36">
        <v>0</v>
      </c>
      <c r="DC848" s="36">
        <v>0</v>
      </c>
      <c r="DD848" s="36">
        <v>0</v>
      </c>
      <c r="DE848" s="36">
        <v>-1583892</v>
      </c>
      <c r="DF848" s="36">
        <v>0</v>
      </c>
      <c r="DG848" s="36">
        <v>0</v>
      </c>
      <c r="DH848" s="36">
        <v>0</v>
      </c>
      <c r="DI848" s="36">
        <v>0</v>
      </c>
      <c r="DJ848" s="36">
        <v>0</v>
      </c>
      <c r="DK848" s="36">
        <v>0</v>
      </c>
      <c r="DL848" s="36">
        <v>0</v>
      </c>
      <c r="DM848" s="36">
        <v>0</v>
      </c>
      <c r="DN848" s="36">
        <v>0</v>
      </c>
      <c r="DO848" s="36">
        <v>0</v>
      </c>
      <c r="DP848" s="36">
        <v>0</v>
      </c>
      <c r="DQ848" s="36">
        <v>0</v>
      </c>
      <c r="DR848" s="36">
        <v>0</v>
      </c>
      <c r="DS848" s="36">
        <v>0</v>
      </c>
      <c r="DT848" s="36">
        <v>0</v>
      </c>
      <c r="DU848" s="36">
        <v>0</v>
      </c>
      <c r="DV848" s="36">
        <v>0</v>
      </c>
      <c r="DW848" s="36">
        <v>0</v>
      </c>
      <c r="DX848" s="36">
        <v>0</v>
      </c>
      <c r="DY848" s="36">
        <v>0</v>
      </c>
      <c r="DZ848" s="36">
        <v>0</v>
      </c>
      <c r="EA848" s="36">
        <v>0</v>
      </c>
      <c r="EB848" s="36">
        <v>0</v>
      </c>
      <c r="EC848" s="36">
        <v>0</v>
      </c>
      <c r="ED848" s="36">
        <v>0</v>
      </c>
      <c r="EE848" s="36">
        <v>0</v>
      </c>
      <c r="EF848" s="36">
        <v>0</v>
      </c>
      <c r="EG848" s="36">
        <v>0</v>
      </c>
      <c r="EH848" s="36">
        <v>0</v>
      </c>
      <c r="EI848" s="36">
        <v>0</v>
      </c>
      <c r="EJ848" s="36">
        <v>0</v>
      </c>
      <c r="EK848" s="36">
        <v>0</v>
      </c>
      <c r="EL848" s="36">
        <v>0</v>
      </c>
      <c r="EM848" s="36">
        <v>0</v>
      </c>
      <c r="EN848" s="36">
        <v>0</v>
      </c>
      <c r="EO848" s="36">
        <v>0</v>
      </c>
      <c r="EP848" s="36">
        <v>0</v>
      </c>
      <c r="EQ848" s="36">
        <v>0</v>
      </c>
      <c r="ER848" s="36">
        <v>0</v>
      </c>
      <c r="ES848" s="36">
        <v>0</v>
      </c>
      <c r="ET848" s="36">
        <v>0</v>
      </c>
      <c r="EU848" s="36">
        <v>0</v>
      </c>
      <c r="EV848" s="36">
        <v>0</v>
      </c>
      <c r="EW848" s="36">
        <v>0</v>
      </c>
      <c r="EX848" s="36">
        <v>0</v>
      </c>
      <c r="EY848" s="36">
        <v>0</v>
      </c>
      <c r="EZ848" s="36">
        <v>0</v>
      </c>
      <c r="FA848" s="36">
        <v>0</v>
      </c>
      <c r="FB848" s="36">
        <v>0</v>
      </c>
      <c r="FC848" s="36">
        <v>0</v>
      </c>
      <c r="FD848" s="36">
        <v>0</v>
      </c>
      <c r="FE848" s="36">
        <v>0</v>
      </c>
      <c r="FF848" s="36">
        <v>0</v>
      </c>
      <c r="FG848" s="36">
        <v>0</v>
      </c>
      <c r="FH848" s="36">
        <v>0</v>
      </c>
      <c r="FI848" s="36">
        <v>0</v>
      </c>
      <c r="FJ848" s="36">
        <v>0</v>
      </c>
      <c r="FK848" s="36">
        <v>0</v>
      </c>
      <c r="FL848" s="36">
        <v>0</v>
      </c>
      <c r="FM848" s="36">
        <v>0</v>
      </c>
      <c r="FN848" s="36">
        <v>0</v>
      </c>
      <c r="FO848" s="36">
        <v>0</v>
      </c>
      <c r="FP848" s="36">
        <v>0</v>
      </c>
      <c r="FQ848" s="36">
        <v>252890</v>
      </c>
      <c r="FR848" s="36">
        <v>0</v>
      </c>
      <c r="FS848" s="37"/>
      <c r="FT848" s="39">
        <f t="shared" si="393"/>
        <v>67148</v>
      </c>
      <c r="FU848" s="39">
        <f t="shared" si="394"/>
        <v>1047</v>
      </c>
      <c r="FV848" s="39">
        <f t="shared" si="395"/>
        <v>0</v>
      </c>
      <c r="FW848" s="39">
        <f t="shared" si="396"/>
        <v>941455</v>
      </c>
      <c r="FX848" s="39">
        <f t="shared" si="397"/>
        <v>0</v>
      </c>
      <c r="FY848" s="39">
        <f t="shared" si="398"/>
        <v>12110</v>
      </c>
      <c r="FZ848" s="39">
        <f t="shared" si="399"/>
        <v>0</v>
      </c>
      <c r="GA848" s="39">
        <f t="shared" si="400"/>
        <v>12929</v>
      </c>
      <c r="GB848" s="39">
        <f t="shared" si="401"/>
        <v>106418</v>
      </c>
      <c r="GC848" s="39">
        <f t="shared" si="402"/>
        <v>84864</v>
      </c>
      <c r="GD848" s="39">
        <f t="shared" si="403"/>
        <v>0</v>
      </c>
      <c r="GE848" s="39">
        <f t="shared" si="404"/>
        <v>0</v>
      </c>
      <c r="GF848" s="39">
        <f t="shared" si="391"/>
        <v>0</v>
      </c>
      <c r="GG848" s="39"/>
      <c r="GH848" s="39">
        <f t="shared" si="405"/>
        <v>0</v>
      </c>
      <c r="GI848" s="39">
        <f t="shared" si="406"/>
        <v>0</v>
      </c>
      <c r="GJ848" s="39">
        <f t="shared" si="392"/>
        <v>1225971</v>
      </c>
      <c r="GK848" s="39"/>
      <c r="GL848" s="39">
        <f t="shared" si="407"/>
        <v>0</v>
      </c>
      <c r="GM848" s="39"/>
      <c r="GN848" s="39">
        <f t="shared" si="390"/>
        <v>0</v>
      </c>
      <c r="GO848" s="40">
        <f t="shared" si="408"/>
        <v>232934</v>
      </c>
      <c r="GP848" s="40">
        <f t="shared" si="409"/>
        <v>1458905</v>
      </c>
      <c r="GQ848" s="40">
        <f t="shared" si="410"/>
        <v>1458905</v>
      </c>
      <c r="GR848" s="39" t="str">
        <f>IFERROR(VLOOKUP(CONCATENATE(C848,R848,S848),'Clientes Afectados'!$L$4:$M$249,2,0),"NO")</f>
        <v>NO</v>
      </c>
      <c r="GS848" s="64">
        <f t="shared" si="411"/>
        <v>33</v>
      </c>
      <c r="GT848" s="39" t="e">
        <f>+IF(GS848&gt;#REF!,"SI","NO")</f>
        <v>#REF!</v>
      </c>
    </row>
    <row r="849" spans="1:202" x14ac:dyDescent="0.25">
      <c r="A849" s="35">
        <v>42370</v>
      </c>
      <c r="B849" s="36">
        <v>1594986</v>
      </c>
      <c r="C849" s="36">
        <v>533094</v>
      </c>
      <c r="D849" s="36">
        <v>533094</v>
      </c>
      <c r="E849" s="37" t="s">
        <v>345</v>
      </c>
      <c r="F849" s="37" t="s">
        <v>229</v>
      </c>
      <c r="G849" s="37" t="s">
        <v>318</v>
      </c>
      <c r="H849" s="85" t="s">
        <v>231</v>
      </c>
      <c r="I849" s="37" t="s">
        <v>244</v>
      </c>
      <c r="J849" s="37" t="s">
        <v>233</v>
      </c>
      <c r="K849" s="37" t="s">
        <v>234</v>
      </c>
      <c r="L849" s="37" t="s">
        <v>235</v>
      </c>
      <c r="M849" s="37" t="s">
        <v>369</v>
      </c>
      <c r="N849" s="37" t="s">
        <v>245</v>
      </c>
      <c r="O849" s="37" t="s">
        <v>245</v>
      </c>
      <c r="P849" s="37" t="s">
        <v>239</v>
      </c>
      <c r="Q849" s="37" t="s">
        <v>240</v>
      </c>
      <c r="R849" s="38">
        <v>42342</v>
      </c>
      <c r="S849" s="38">
        <v>42375</v>
      </c>
      <c r="T849" s="38">
        <v>42377</v>
      </c>
      <c r="U849" s="36">
        <v>169242110</v>
      </c>
      <c r="V849" s="36">
        <v>321692</v>
      </c>
      <c r="W849" s="36">
        <v>0</v>
      </c>
      <c r="X849" s="36">
        <v>100995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668</v>
      </c>
      <c r="AE849" s="36">
        <v>686</v>
      </c>
      <c r="AF849" s="36">
        <v>652</v>
      </c>
      <c r="AG849" s="36">
        <v>665</v>
      </c>
      <c r="AH849" s="36">
        <v>79906</v>
      </c>
      <c r="AI849" s="36">
        <v>1246</v>
      </c>
      <c r="AJ849" s="36">
        <v>0</v>
      </c>
      <c r="AK849" s="36">
        <v>21725331</v>
      </c>
      <c r="AL849" s="36">
        <v>0</v>
      </c>
      <c r="AM849" s="36">
        <v>0</v>
      </c>
      <c r="AN849" s="36">
        <v>0</v>
      </c>
      <c r="AO849" s="36">
        <v>0</v>
      </c>
      <c r="AP849" s="36">
        <v>0</v>
      </c>
      <c r="AQ849" s="36">
        <v>0</v>
      </c>
      <c r="AR849" s="36">
        <v>0</v>
      </c>
      <c r="AS849" s="36">
        <v>0</v>
      </c>
      <c r="AT849" s="36">
        <v>279454</v>
      </c>
      <c r="AU849" s="36">
        <v>0</v>
      </c>
      <c r="AV849" s="36">
        <v>0</v>
      </c>
      <c r="AW849" s="36">
        <v>0</v>
      </c>
      <c r="AX849" s="36">
        <v>0</v>
      </c>
      <c r="AY849" s="36">
        <v>440085</v>
      </c>
      <c r="AZ849" s="36">
        <v>3508907</v>
      </c>
      <c r="BA849" s="36">
        <v>0</v>
      </c>
      <c r="BB849" s="36">
        <v>0</v>
      </c>
      <c r="BC849" s="36">
        <v>0</v>
      </c>
      <c r="BD849" s="36">
        <v>0</v>
      </c>
      <c r="BE849" s="36">
        <v>0</v>
      </c>
      <c r="BF849" s="36">
        <v>0</v>
      </c>
      <c r="BG849" s="36">
        <v>0</v>
      </c>
      <c r="BH849" s="36">
        <v>0</v>
      </c>
      <c r="BI849" s="36">
        <v>0</v>
      </c>
      <c r="BJ849" s="36">
        <v>0</v>
      </c>
      <c r="BK849" s="36">
        <v>0</v>
      </c>
      <c r="BL849" s="36">
        <v>0</v>
      </c>
      <c r="BM849" s="36">
        <v>0</v>
      </c>
      <c r="BN849" s="36">
        <v>0</v>
      </c>
      <c r="BO849" s="36">
        <v>0</v>
      </c>
      <c r="BP849" s="36">
        <v>0</v>
      </c>
      <c r="BQ849" s="36">
        <v>0</v>
      </c>
      <c r="BR849" s="36">
        <v>0</v>
      </c>
      <c r="BS849" s="36">
        <v>0</v>
      </c>
      <c r="BT849" s="36">
        <v>0</v>
      </c>
      <c r="BU849" s="36">
        <v>0</v>
      </c>
      <c r="BV849" s="36">
        <v>0</v>
      </c>
      <c r="BW849" s="36">
        <v>0</v>
      </c>
      <c r="BX849" s="36">
        <v>0</v>
      </c>
      <c r="BY849" s="36">
        <v>0</v>
      </c>
      <c r="BZ849" s="36">
        <v>3108470</v>
      </c>
      <c r="CA849" s="36">
        <v>130739</v>
      </c>
      <c r="CB849" s="36">
        <v>0</v>
      </c>
      <c r="CC849" s="36">
        <v>0</v>
      </c>
      <c r="CD849" s="36">
        <v>24600116</v>
      </c>
      <c r="CE849" s="36">
        <v>29274137</v>
      </c>
      <c r="CF849" s="36">
        <v>0</v>
      </c>
      <c r="CG849" s="36">
        <v>4674022</v>
      </c>
      <c r="CH849" s="36">
        <v>0</v>
      </c>
      <c r="CI849" s="36">
        <v>0</v>
      </c>
      <c r="CJ849" s="36">
        <v>0</v>
      </c>
      <c r="CK849" s="36">
        <v>0</v>
      </c>
      <c r="CL849" s="36">
        <v>4674022</v>
      </c>
      <c r="CM849" s="36">
        <v>-29274137</v>
      </c>
      <c r="CN849" s="36">
        <v>0</v>
      </c>
      <c r="CO849" s="36">
        <v>0</v>
      </c>
      <c r="CP849" s="36">
        <v>0</v>
      </c>
      <c r="CQ849" s="36">
        <v>0</v>
      </c>
      <c r="CR849" s="36">
        <v>0</v>
      </c>
      <c r="CS849" s="36">
        <v>0</v>
      </c>
      <c r="CT849" s="36">
        <v>0</v>
      </c>
      <c r="CU849" s="36">
        <v>0</v>
      </c>
      <c r="CV849" s="36">
        <v>0</v>
      </c>
      <c r="CW849" s="36">
        <v>0</v>
      </c>
      <c r="CX849" s="36">
        <v>0</v>
      </c>
      <c r="CY849" s="36">
        <v>0</v>
      </c>
      <c r="CZ849" s="36">
        <v>0</v>
      </c>
      <c r="DA849" s="36">
        <v>0</v>
      </c>
      <c r="DB849" s="36">
        <v>0</v>
      </c>
      <c r="DC849" s="36">
        <v>0</v>
      </c>
      <c r="DD849" s="36">
        <v>0</v>
      </c>
      <c r="DE849" s="36">
        <v>-29274137</v>
      </c>
      <c r="DF849" s="36">
        <v>0</v>
      </c>
      <c r="DG849" s="36">
        <v>0</v>
      </c>
      <c r="DH849" s="36">
        <v>0</v>
      </c>
      <c r="DI849" s="36">
        <v>0</v>
      </c>
      <c r="DJ849" s="36">
        <v>0</v>
      </c>
      <c r="DK849" s="36">
        <v>0</v>
      </c>
      <c r="DL849" s="36">
        <v>0</v>
      </c>
      <c r="DM849" s="36">
        <v>0</v>
      </c>
      <c r="DN849" s="36">
        <v>0</v>
      </c>
      <c r="DO849" s="36">
        <v>0</v>
      </c>
      <c r="DP849" s="36">
        <v>0</v>
      </c>
      <c r="DQ849" s="36">
        <v>0</v>
      </c>
      <c r="DR849" s="36">
        <v>0</v>
      </c>
      <c r="DS849" s="36">
        <v>0</v>
      </c>
      <c r="DT849" s="36">
        <v>0</v>
      </c>
      <c r="DU849" s="36">
        <v>0</v>
      </c>
      <c r="DV849" s="36">
        <v>0</v>
      </c>
      <c r="DW849" s="36">
        <v>0</v>
      </c>
      <c r="DX849" s="36">
        <v>0</v>
      </c>
      <c r="DY849" s="36">
        <v>0</v>
      </c>
      <c r="DZ849" s="36">
        <v>0</v>
      </c>
      <c r="EA849" s="36">
        <v>0</v>
      </c>
      <c r="EB849" s="36">
        <v>0</v>
      </c>
      <c r="EC849" s="36">
        <v>0</v>
      </c>
      <c r="ED849" s="36">
        <v>0</v>
      </c>
      <c r="EE849" s="36">
        <v>0</v>
      </c>
      <c r="EF849" s="36">
        <v>0</v>
      </c>
      <c r="EG849" s="36">
        <v>0</v>
      </c>
      <c r="EH849" s="36">
        <v>0</v>
      </c>
      <c r="EI849" s="36">
        <v>0</v>
      </c>
      <c r="EJ849" s="36">
        <v>0</v>
      </c>
      <c r="EK849" s="36">
        <v>0</v>
      </c>
      <c r="EL849" s="36">
        <v>0</v>
      </c>
      <c r="EM849" s="36">
        <v>0</v>
      </c>
      <c r="EN849" s="36">
        <v>0</v>
      </c>
      <c r="EO849" s="36">
        <v>0</v>
      </c>
      <c r="EP849" s="36">
        <v>0</v>
      </c>
      <c r="EQ849" s="36">
        <v>0</v>
      </c>
      <c r="ER849" s="36">
        <v>0</v>
      </c>
      <c r="ES849" s="36">
        <v>0</v>
      </c>
      <c r="ET849" s="36">
        <v>0</v>
      </c>
      <c r="EU849" s="36">
        <v>0</v>
      </c>
      <c r="EV849" s="36">
        <v>0</v>
      </c>
      <c r="EW849" s="36">
        <v>0</v>
      </c>
      <c r="EX849" s="36">
        <v>0</v>
      </c>
      <c r="EY849" s="36">
        <v>0</v>
      </c>
      <c r="EZ849" s="36">
        <v>0</v>
      </c>
      <c r="FA849" s="36">
        <v>0</v>
      </c>
      <c r="FB849" s="36">
        <v>0</v>
      </c>
      <c r="FC849" s="36">
        <v>0</v>
      </c>
      <c r="FD849" s="36">
        <v>0</v>
      </c>
      <c r="FE849" s="36">
        <v>0</v>
      </c>
      <c r="FF849" s="36">
        <v>0</v>
      </c>
      <c r="FG849" s="36">
        <v>0</v>
      </c>
      <c r="FH849" s="36">
        <v>0</v>
      </c>
      <c r="FI849" s="36">
        <v>0</v>
      </c>
      <c r="FJ849" s="36">
        <v>0</v>
      </c>
      <c r="FK849" s="36">
        <v>0</v>
      </c>
      <c r="FL849" s="36">
        <v>0</v>
      </c>
      <c r="FM849" s="36">
        <v>0</v>
      </c>
      <c r="FN849" s="36">
        <v>0</v>
      </c>
      <c r="FO849" s="36">
        <v>0</v>
      </c>
      <c r="FP849" s="36">
        <v>0</v>
      </c>
      <c r="FQ849" s="36">
        <v>4674022</v>
      </c>
      <c r="FR849" s="36">
        <v>1</v>
      </c>
      <c r="FS849" s="37"/>
      <c r="FT849" s="39">
        <f t="shared" si="393"/>
        <v>67148</v>
      </c>
      <c r="FU849" s="39">
        <f t="shared" si="394"/>
        <v>1047</v>
      </c>
      <c r="FV849" s="39">
        <f t="shared" si="395"/>
        <v>0</v>
      </c>
      <c r="FW849" s="39">
        <f t="shared" si="396"/>
        <v>18256581</v>
      </c>
      <c r="FX849" s="39">
        <f t="shared" si="397"/>
        <v>0</v>
      </c>
      <c r="FY849" s="39">
        <f t="shared" si="398"/>
        <v>234835</v>
      </c>
      <c r="FZ849" s="39">
        <f t="shared" si="399"/>
        <v>0</v>
      </c>
      <c r="GA849" s="39">
        <f t="shared" si="400"/>
        <v>369819</v>
      </c>
      <c r="GB849" s="39">
        <f t="shared" si="401"/>
        <v>2948661</v>
      </c>
      <c r="GC849" s="39">
        <f t="shared" si="402"/>
        <v>0</v>
      </c>
      <c r="GD849" s="39">
        <f t="shared" si="403"/>
        <v>0</v>
      </c>
      <c r="GE849" s="39">
        <f t="shared" si="404"/>
        <v>0</v>
      </c>
      <c r="GF849" s="39">
        <f t="shared" si="391"/>
        <v>0</v>
      </c>
      <c r="GG849" s="39"/>
      <c r="GH849" s="39">
        <f t="shared" si="405"/>
        <v>0</v>
      </c>
      <c r="GI849" s="39">
        <f t="shared" si="406"/>
        <v>0</v>
      </c>
      <c r="GJ849" s="39">
        <f t="shared" si="392"/>
        <v>21878091</v>
      </c>
      <c r="GK849" s="39"/>
      <c r="GL849" s="39">
        <f t="shared" si="407"/>
        <v>0</v>
      </c>
      <c r="GM849" s="39"/>
      <c r="GN849" s="39">
        <f t="shared" ref="GN849:GN869" si="412">BT849++EZ849+FA849+DK849</f>
        <v>0</v>
      </c>
      <c r="GO849" s="40">
        <f t="shared" si="408"/>
        <v>4156837</v>
      </c>
      <c r="GP849" s="40">
        <f t="shared" si="409"/>
        <v>26034928</v>
      </c>
      <c r="GQ849" s="40">
        <f t="shared" si="410"/>
        <v>26034928</v>
      </c>
      <c r="GR849" s="39" t="str">
        <f>IFERROR(VLOOKUP(CONCATENATE(C849,R849,S849),'Clientes Afectados'!$L$4:$M$249,2,0),"NO")</f>
        <v>NO</v>
      </c>
      <c r="GS849" s="64">
        <f t="shared" si="411"/>
        <v>33</v>
      </c>
      <c r="GT849" s="39" t="e">
        <f>+IF(GS849&gt;#REF!,"SI","NO")</f>
        <v>#REF!</v>
      </c>
    </row>
    <row r="850" spans="1:202" x14ac:dyDescent="0.25">
      <c r="A850" s="35">
        <v>42370</v>
      </c>
      <c r="B850" s="36">
        <v>1594986</v>
      </c>
      <c r="C850" s="36">
        <v>533096</v>
      </c>
      <c r="D850" s="36">
        <v>533096</v>
      </c>
      <c r="E850" s="37" t="s">
        <v>346</v>
      </c>
      <c r="F850" s="37" t="s">
        <v>229</v>
      </c>
      <c r="G850" s="37" t="s">
        <v>320</v>
      </c>
      <c r="H850" s="85" t="s">
        <v>231</v>
      </c>
      <c r="I850" s="37" t="s">
        <v>244</v>
      </c>
      <c r="J850" s="37" t="s">
        <v>233</v>
      </c>
      <c r="K850" s="37" t="s">
        <v>234</v>
      </c>
      <c r="L850" s="37" t="s">
        <v>235</v>
      </c>
      <c r="M850" s="37" t="s">
        <v>369</v>
      </c>
      <c r="N850" s="37" t="s">
        <v>256</v>
      </c>
      <c r="O850" s="37" t="s">
        <v>245</v>
      </c>
      <c r="P850" s="37" t="s">
        <v>239</v>
      </c>
      <c r="Q850" s="37" t="s">
        <v>240</v>
      </c>
      <c r="R850" s="38">
        <v>42342</v>
      </c>
      <c r="S850" s="38">
        <v>42375</v>
      </c>
      <c r="T850" s="38">
        <v>42377</v>
      </c>
      <c r="U850" s="36">
        <v>169242110</v>
      </c>
      <c r="V850" s="36">
        <v>43240</v>
      </c>
      <c r="W850" s="36">
        <v>0</v>
      </c>
      <c r="X850" s="36">
        <v>12400</v>
      </c>
      <c r="Y850" s="36">
        <v>0</v>
      </c>
      <c r="Z850" s="36">
        <v>0</v>
      </c>
      <c r="AA850" s="36">
        <v>0</v>
      </c>
      <c r="AB850" s="36">
        <v>0</v>
      </c>
      <c r="AC850" s="36">
        <v>0</v>
      </c>
      <c r="AD850" s="36">
        <v>100</v>
      </c>
      <c r="AE850" s="36">
        <v>101</v>
      </c>
      <c r="AF850" s="36">
        <v>100</v>
      </c>
      <c r="AG850" s="36">
        <v>100</v>
      </c>
      <c r="AH850" s="36">
        <v>116813</v>
      </c>
      <c r="AI850" s="36">
        <v>1246</v>
      </c>
      <c r="AJ850" s="36">
        <v>0</v>
      </c>
      <c r="AK850" s="36">
        <v>2920195</v>
      </c>
      <c r="AL850" s="36">
        <v>0</v>
      </c>
      <c r="AM850" s="36">
        <v>0</v>
      </c>
      <c r="AN850" s="36">
        <v>0</v>
      </c>
      <c r="AO850" s="36">
        <v>0</v>
      </c>
      <c r="AP850" s="36">
        <v>0</v>
      </c>
      <c r="AQ850" s="36">
        <v>0</v>
      </c>
      <c r="AR850" s="36">
        <v>0</v>
      </c>
      <c r="AS850" s="36">
        <v>0</v>
      </c>
      <c r="AT850" s="36">
        <v>37562</v>
      </c>
      <c r="AU850" s="36">
        <v>0</v>
      </c>
      <c r="AV850" s="36">
        <v>0</v>
      </c>
      <c r="AW850" s="36">
        <v>0</v>
      </c>
      <c r="AX850" s="36">
        <v>0</v>
      </c>
      <c r="AY850" s="36">
        <v>64747</v>
      </c>
      <c r="AZ850" s="36">
        <v>527656</v>
      </c>
      <c r="BA850" s="36">
        <v>0</v>
      </c>
      <c r="BB850" s="36">
        <v>0</v>
      </c>
      <c r="BC850" s="36">
        <v>0</v>
      </c>
      <c r="BD850" s="36">
        <v>0</v>
      </c>
      <c r="BE850" s="36">
        <v>0</v>
      </c>
      <c r="BF850" s="36">
        <v>0</v>
      </c>
      <c r="BG850" s="36">
        <v>0</v>
      </c>
      <c r="BH850" s="36">
        <v>0</v>
      </c>
      <c r="BI850" s="36">
        <v>0</v>
      </c>
      <c r="BJ850" s="36">
        <v>0</v>
      </c>
      <c r="BK850" s="36">
        <v>0</v>
      </c>
      <c r="BL850" s="36">
        <v>0</v>
      </c>
      <c r="BM850" s="36">
        <v>0</v>
      </c>
      <c r="BN850" s="36">
        <v>0</v>
      </c>
      <c r="BO850" s="36">
        <v>0</v>
      </c>
      <c r="BP850" s="36">
        <v>0</v>
      </c>
      <c r="BQ850" s="36">
        <v>0</v>
      </c>
      <c r="BR850" s="36">
        <v>0</v>
      </c>
      <c r="BS850" s="36">
        <v>0</v>
      </c>
      <c r="BT850" s="36">
        <v>0</v>
      </c>
      <c r="BU850" s="36">
        <v>0</v>
      </c>
      <c r="BV850" s="36">
        <v>0</v>
      </c>
      <c r="BW850" s="36">
        <v>0</v>
      </c>
      <c r="BX850" s="36">
        <v>0</v>
      </c>
      <c r="BY850" s="36">
        <v>0</v>
      </c>
      <c r="BZ850" s="36">
        <v>14113</v>
      </c>
      <c r="CA850" s="36">
        <v>776</v>
      </c>
      <c r="CB850" s="36">
        <v>0</v>
      </c>
      <c r="CC850" s="36">
        <v>0</v>
      </c>
      <c r="CD850" s="36">
        <v>3095047</v>
      </c>
      <c r="CE850" s="36">
        <v>3683107</v>
      </c>
      <c r="CF850" s="36">
        <v>0</v>
      </c>
      <c r="CG850" s="36">
        <v>588059</v>
      </c>
      <c r="CH850" s="36">
        <v>0</v>
      </c>
      <c r="CI850" s="36">
        <v>0</v>
      </c>
      <c r="CJ850" s="36">
        <v>0</v>
      </c>
      <c r="CK850" s="36">
        <v>0</v>
      </c>
      <c r="CL850" s="36">
        <v>588059</v>
      </c>
      <c r="CM850" s="36">
        <v>-3683107</v>
      </c>
      <c r="CN850" s="36">
        <v>0</v>
      </c>
      <c r="CO850" s="36">
        <v>0</v>
      </c>
      <c r="CP850" s="36">
        <v>0</v>
      </c>
      <c r="CQ850" s="36">
        <v>0</v>
      </c>
      <c r="CR850" s="36">
        <v>0</v>
      </c>
      <c r="CS850" s="36">
        <v>0</v>
      </c>
      <c r="CT850" s="36">
        <v>0</v>
      </c>
      <c r="CU850" s="36">
        <v>0</v>
      </c>
      <c r="CV850" s="36">
        <v>0</v>
      </c>
      <c r="CW850" s="36">
        <v>0</v>
      </c>
      <c r="CX850" s="36">
        <v>0</v>
      </c>
      <c r="CY850" s="36">
        <v>0</v>
      </c>
      <c r="CZ850" s="36">
        <v>0</v>
      </c>
      <c r="DA850" s="36">
        <v>0</v>
      </c>
      <c r="DB850" s="36">
        <v>0</v>
      </c>
      <c r="DC850" s="36">
        <v>0</v>
      </c>
      <c r="DD850" s="36">
        <v>0</v>
      </c>
      <c r="DE850" s="36">
        <v>-3683107</v>
      </c>
      <c r="DF850" s="36">
        <v>0</v>
      </c>
      <c r="DG850" s="36">
        <v>0</v>
      </c>
      <c r="DH850" s="36">
        <v>0</v>
      </c>
      <c r="DI850" s="36">
        <v>0</v>
      </c>
      <c r="DJ850" s="36">
        <v>0</v>
      </c>
      <c r="DK850" s="36">
        <v>0</v>
      </c>
      <c r="DL850" s="36">
        <v>0</v>
      </c>
      <c r="DM850" s="36">
        <v>0</v>
      </c>
      <c r="DN850" s="36">
        <v>0</v>
      </c>
      <c r="DO850" s="36">
        <v>0</v>
      </c>
      <c r="DP850" s="36">
        <v>0</v>
      </c>
      <c r="DQ850" s="36">
        <v>0</v>
      </c>
      <c r="DR850" s="36">
        <v>0</v>
      </c>
      <c r="DS850" s="36">
        <v>0</v>
      </c>
      <c r="DT850" s="36">
        <v>0</v>
      </c>
      <c r="DU850" s="36">
        <v>0</v>
      </c>
      <c r="DV850" s="36">
        <v>0</v>
      </c>
      <c r="DW850" s="36">
        <v>0</v>
      </c>
      <c r="DX850" s="36">
        <v>0</v>
      </c>
      <c r="DY850" s="36">
        <v>0</v>
      </c>
      <c r="DZ850" s="36">
        <v>0</v>
      </c>
      <c r="EA850" s="36">
        <v>0</v>
      </c>
      <c r="EB850" s="36">
        <v>0</v>
      </c>
      <c r="EC850" s="36">
        <v>0</v>
      </c>
      <c r="ED850" s="36">
        <v>0</v>
      </c>
      <c r="EE850" s="36">
        <v>0</v>
      </c>
      <c r="EF850" s="36">
        <v>0</v>
      </c>
      <c r="EG850" s="36">
        <v>0</v>
      </c>
      <c r="EH850" s="36">
        <v>0</v>
      </c>
      <c r="EI850" s="36">
        <v>0</v>
      </c>
      <c r="EJ850" s="36">
        <v>0</v>
      </c>
      <c r="EK850" s="36">
        <v>0</v>
      </c>
      <c r="EL850" s="36">
        <v>0</v>
      </c>
      <c r="EM850" s="36">
        <v>0</v>
      </c>
      <c r="EN850" s="36">
        <v>0</v>
      </c>
      <c r="EO850" s="36">
        <v>0</v>
      </c>
      <c r="EP850" s="36">
        <v>0</v>
      </c>
      <c r="EQ850" s="36">
        <v>0</v>
      </c>
      <c r="ER850" s="36">
        <v>0</v>
      </c>
      <c r="ES850" s="36">
        <v>0</v>
      </c>
      <c r="ET850" s="36">
        <v>0</v>
      </c>
      <c r="EU850" s="36">
        <v>0</v>
      </c>
      <c r="EV850" s="36">
        <v>0</v>
      </c>
      <c r="EW850" s="36">
        <v>0</v>
      </c>
      <c r="EX850" s="36">
        <v>0</v>
      </c>
      <c r="EY850" s="36">
        <v>0</v>
      </c>
      <c r="EZ850" s="36">
        <v>0</v>
      </c>
      <c r="FA850" s="36">
        <v>0</v>
      </c>
      <c r="FB850" s="36">
        <v>0</v>
      </c>
      <c r="FC850" s="36">
        <v>0</v>
      </c>
      <c r="FD850" s="36">
        <v>0</v>
      </c>
      <c r="FE850" s="36">
        <v>0</v>
      </c>
      <c r="FF850" s="36">
        <v>0</v>
      </c>
      <c r="FG850" s="36">
        <v>0</v>
      </c>
      <c r="FH850" s="36">
        <v>0</v>
      </c>
      <c r="FI850" s="36">
        <v>0</v>
      </c>
      <c r="FJ850" s="36">
        <v>0</v>
      </c>
      <c r="FK850" s="36">
        <v>0</v>
      </c>
      <c r="FL850" s="36">
        <v>0</v>
      </c>
      <c r="FM850" s="36">
        <v>0</v>
      </c>
      <c r="FN850" s="36">
        <v>0</v>
      </c>
      <c r="FO850" s="36">
        <v>0</v>
      </c>
      <c r="FP850" s="36">
        <v>0</v>
      </c>
      <c r="FQ850" s="36">
        <v>588059</v>
      </c>
      <c r="FR850" s="36">
        <v>-1</v>
      </c>
      <c r="FS850" s="37"/>
      <c r="FT850" s="39">
        <f t="shared" si="393"/>
        <v>98162</v>
      </c>
      <c r="FU850" s="39">
        <f t="shared" si="394"/>
        <v>1047</v>
      </c>
      <c r="FV850" s="39">
        <f t="shared" si="395"/>
        <v>0</v>
      </c>
      <c r="FW850" s="39">
        <f t="shared" si="396"/>
        <v>2453945</v>
      </c>
      <c r="FX850" s="39">
        <f t="shared" si="397"/>
        <v>0</v>
      </c>
      <c r="FY850" s="39">
        <f t="shared" si="398"/>
        <v>31565</v>
      </c>
      <c r="FZ850" s="39">
        <f t="shared" si="399"/>
        <v>0</v>
      </c>
      <c r="GA850" s="39">
        <f t="shared" si="400"/>
        <v>54409</v>
      </c>
      <c r="GB850" s="39">
        <f t="shared" si="401"/>
        <v>443408</v>
      </c>
      <c r="GC850" s="39">
        <f t="shared" si="402"/>
        <v>0</v>
      </c>
      <c r="GD850" s="39">
        <f t="shared" si="403"/>
        <v>0</v>
      </c>
      <c r="GE850" s="39">
        <f t="shared" si="404"/>
        <v>0</v>
      </c>
      <c r="GF850" s="39">
        <f t="shared" si="391"/>
        <v>0</v>
      </c>
      <c r="GG850" s="39"/>
      <c r="GH850" s="39">
        <f t="shared" si="405"/>
        <v>0</v>
      </c>
      <c r="GI850" s="39">
        <f t="shared" si="406"/>
        <v>0</v>
      </c>
      <c r="GJ850" s="39">
        <f t="shared" si="392"/>
        <v>3082536</v>
      </c>
      <c r="GK850" s="39"/>
      <c r="GL850" s="39">
        <f t="shared" si="407"/>
        <v>0</v>
      </c>
      <c r="GM850" s="39"/>
      <c r="GN850" s="39">
        <f t="shared" si="412"/>
        <v>0</v>
      </c>
      <c r="GO850" s="40">
        <f t="shared" si="408"/>
        <v>585682</v>
      </c>
      <c r="GP850" s="40">
        <f t="shared" si="409"/>
        <v>3668218</v>
      </c>
      <c r="GQ850" s="40">
        <f t="shared" si="410"/>
        <v>3668218</v>
      </c>
      <c r="GR850" s="39" t="str">
        <f>IFERROR(VLOOKUP(CONCATENATE(C850,R850,S850),'Clientes Afectados'!$L$4:$M$249,2,0),"NO")</f>
        <v>NO</v>
      </c>
      <c r="GS850" s="64">
        <f t="shared" si="411"/>
        <v>33</v>
      </c>
      <c r="GT850" s="39" t="e">
        <f>+IF(GS850&gt;#REF!,"SI","NO")</f>
        <v>#REF!</v>
      </c>
    </row>
    <row r="851" spans="1:202" x14ac:dyDescent="0.25">
      <c r="A851" s="35">
        <v>42370</v>
      </c>
      <c r="B851" s="36">
        <v>1594986</v>
      </c>
      <c r="C851" s="36">
        <v>533097</v>
      </c>
      <c r="D851" s="36">
        <v>533097</v>
      </c>
      <c r="E851" s="37" t="s">
        <v>247</v>
      </c>
      <c r="F851" s="37" t="s">
        <v>229</v>
      </c>
      <c r="G851" s="37" t="s">
        <v>248</v>
      </c>
      <c r="H851" s="85" t="s">
        <v>231</v>
      </c>
      <c r="I851" s="37" t="s">
        <v>244</v>
      </c>
      <c r="J851" s="37" t="s">
        <v>233</v>
      </c>
      <c r="K851" s="37" t="s">
        <v>234</v>
      </c>
      <c r="L851" s="37" t="s">
        <v>235</v>
      </c>
      <c r="M851" s="37" t="s">
        <v>369</v>
      </c>
      <c r="N851" s="37" t="s">
        <v>245</v>
      </c>
      <c r="O851" s="37" t="s">
        <v>245</v>
      </c>
      <c r="P851" s="37" t="s">
        <v>239</v>
      </c>
      <c r="Q851" s="37" t="s">
        <v>240</v>
      </c>
      <c r="R851" s="38">
        <v>42342</v>
      </c>
      <c r="S851" s="38">
        <v>42375</v>
      </c>
      <c r="T851" s="38">
        <v>42377</v>
      </c>
      <c r="U851" s="36">
        <v>169242110</v>
      </c>
      <c r="V851" s="36">
        <v>42615</v>
      </c>
      <c r="W851" s="36">
        <v>0</v>
      </c>
      <c r="X851" s="36">
        <v>27922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96</v>
      </c>
      <c r="AE851" s="36">
        <v>95</v>
      </c>
      <c r="AF851" s="36">
        <v>94</v>
      </c>
      <c r="AG851" s="36">
        <v>94</v>
      </c>
      <c r="AH851" s="36">
        <v>193058</v>
      </c>
      <c r="AI851" s="36">
        <v>1246</v>
      </c>
      <c r="AJ851" s="36">
        <v>0</v>
      </c>
      <c r="AK851" s="36">
        <v>2877985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0</v>
      </c>
      <c r="AS851" s="36">
        <v>0</v>
      </c>
      <c r="AT851" s="36">
        <v>37020</v>
      </c>
      <c r="AU851" s="36">
        <v>0</v>
      </c>
      <c r="AV851" s="36">
        <v>0</v>
      </c>
      <c r="AW851" s="36">
        <v>0</v>
      </c>
      <c r="AX851" s="36">
        <v>0</v>
      </c>
      <c r="AY851" s="36">
        <v>61221</v>
      </c>
      <c r="AZ851" s="36">
        <v>498634</v>
      </c>
      <c r="BA851" s="36">
        <v>309406</v>
      </c>
      <c r="BB851" s="36">
        <v>0</v>
      </c>
      <c r="BC851" s="36">
        <v>0</v>
      </c>
      <c r="BD851" s="36">
        <v>0</v>
      </c>
      <c r="BE851" s="36">
        <v>0</v>
      </c>
      <c r="BF851" s="36">
        <v>0</v>
      </c>
      <c r="BG851" s="36">
        <v>0</v>
      </c>
      <c r="BH851" s="36">
        <v>0</v>
      </c>
      <c r="BI851" s="36">
        <v>0</v>
      </c>
      <c r="BJ851" s="36">
        <v>0</v>
      </c>
      <c r="BK851" s="36">
        <v>0</v>
      </c>
      <c r="BL851" s="36">
        <v>0</v>
      </c>
      <c r="BM851" s="36">
        <v>0</v>
      </c>
      <c r="BN851" s="36">
        <v>0</v>
      </c>
      <c r="BO851" s="36">
        <v>0</v>
      </c>
      <c r="BP851" s="36">
        <v>0</v>
      </c>
      <c r="BQ851" s="36">
        <v>0</v>
      </c>
      <c r="BR851" s="36">
        <v>0</v>
      </c>
      <c r="BS851" s="36">
        <v>0</v>
      </c>
      <c r="BT851" s="36">
        <v>0</v>
      </c>
      <c r="BU851" s="36">
        <v>0</v>
      </c>
      <c r="BV851" s="36">
        <v>0</v>
      </c>
      <c r="BW851" s="36">
        <v>0</v>
      </c>
      <c r="BX851" s="36">
        <v>0</v>
      </c>
      <c r="BY851" s="36">
        <v>0</v>
      </c>
      <c r="BZ851" s="36">
        <v>445277</v>
      </c>
      <c r="CA851" s="36">
        <v>18693</v>
      </c>
      <c r="CB851" s="36">
        <v>0</v>
      </c>
      <c r="CC851" s="36">
        <v>0</v>
      </c>
      <c r="CD851" s="36">
        <v>3733226</v>
      </c>
      <c r="CE851" s="36">
        <v>4442539</v>
      </c>
      <c r="CF851" s="36">
        <v>0</v>
      </c>
      <c r="CG851" s="36">
        <v>709313</v>
      </c>
      <c r="CH851" s="36">
        <v>0</v>
      </c>
      <c r="CI851" s="36">
        <v>0</v>
      </c>
      <c r="CJ851" s="36">
        <v>0</v>
      </c>
      <c r="CK851" s="36">
        <v>0</v>
      </c>
      <c r="CL851" s="36">
        <v>709313</v>
      </c>
      <c r="CM851" s="36">
        <v>-4442539</v>
      </c>
      <c r="CN851" s="36">
        <v>0</v>
      </c>
      <c r="CO851" s="36">
        <v>0</v>
      </c>
      <c r="CP851" s="36">
        <v>0</v>
      </c>
      <c r="CQ851" s="36">
        <v>0</v>
      </c>
      <c r="CR851" s="36">
        <v>0</v>
      </c>
      <c r="CS851" s="36">
        <v>0</v>
      </c>
      <c r="CT851" s="36">
        <v>0</v>
      </c>
      <c r="CU851" s="36">
        <v>0</v>
      </c>
      <c r="CV851" s="36">
        <v>0</v>
      </c>
      <c r="CW851" s="36">
        <v>0</v>
      </c>
      <c r="CX851" s="36">
        <v>0</v>
      </c>
      <c r="CY851" s="36">
        <v>0</v>
      </c>
      <c r="CZ851" s="36">
        <v>0</v>
      </c>
      <c r="DA851" s="36">
        <v>0</v>
      </c>
      <c r="DB851" s="36">
        <v>0</v>
      </c>
      <c r="DC851" s="36">
        <v>0</v>
      </c>
      <c r="DD851" s="36">
        <v>0</v>
      </c>
      <c r="DE851" s="36">
        <v>-4442539</v>
      </c>
      <c r="DF851" s="36">
        <v>0</v>
      </c>
      <c r="DG851" s="36">
        <v>0</v>
      </c>
      <c r="DH851" s="36">
        <v>0</v>
      </c>
      <c r="DI851" s="36">
        <v>0</v>
      </c>
      <c r="DJ851" s="36">
        <v>0</v>
      </c>
      <c r="DK851" s="36">
        <v>0</v>
      </c>
      <c r="DL851" s="36">
        <v>0</v>
      </c>
      <c r="DM851" s="36">
        <v>0</v>
      </c>
      <c r="DN851" s="36">
        <v>0</v>
      </c>
      <c r="DO851" s="36">
        <v>0</v>
      </c>
      <c r="DP851" s="36">
        <v>0</v>
      </c>
      <c r="DQ851" s="36">
        <v>0</v>
      </c>
      <c r="DR851" s="36">
        <v>0</v>
      </c>
      <c r="DS851" s="36">
        <v>0</v>
      </c>
      <c r="DT851" s="36">
        <v>0</v>
      </c>
      <c r="DU851" s="36">
        <v>0</v>
      </c>
      <c r="DV851" s="36">
        <v>0</v>
      </c>
      <c r="DW851" s="36">
        <v>0</v>
      </c>
      <c r="DX851" s="36">
        <v>0</v>
      </c>
      <c r="DY851" s="36">
        <v>0</v>
      </c>
      <c r="DZ851" s="36">
        <v>0</v>
      </c>
      <c r="EA851" s="36">
        <v>0</v>
      </c>
      <c r="EB851" s="36">
        <v>0</v>
      </c>
      <c r="EC851" s="36">
        <v>0</v>
      </c>
      <c r="ED851" s="36">
        <v>0</v>
      </c>
      <c r="EE851" s="36">
        <v>0</v>
      </c>
      <c r="EF851" s="36">
        <v>0</v>
      </c>
      <c r="EG851" s="36">
        <v>0</v>
      </c>
      <c r="EH851" s="36">
        <v>0</v>
      </c>
      <c r="EI851" s="36">
        <v>0</v>
      </c>
      <c r="EJ851" s="36">
        <v>0</v>
      </c>
      <c r="EK851" s="36">
        <v>0</v>
      </c>
      <c r="EL851" s="36">
        <v>0</v>
      </c>
      <c r="EM851" s="36">
        <v>0</v>
      </c>
      <c r="EN851" s="36">
        <v>0</v>
      </c>
      <c r="EO851" s="36">
        <v>0</v>
      </c>
      <c r="EP851" s="36">
        <v>0</v>
      </c>
      <c r="EQ851" s="36">
        <v>0</v>
      </c>
      <c r="ER851" s="36">
        <v>0</v>
      </c>
      <c r="ES851" s="36">
        <v>0</v>
      </c>
      <c r="ET851" s="36">
        <v>0</v>
      </c>
      <c r="EU851" s="36">
        <v>0</v>
      </c>
      <c r="EV851" s="36">
        <v>0</v>
      </c>
      <c r="EW851" s="36">
        <v>0</v>
      </c>
      <c r="EX851" s="36">
        <v>0</v>
      </c>
      <c r="EY851" s="36">
        <v>0</v>
      </c>
      <c r="EZ851" s="36">
        <v>0</v>
      </c>
      <c r="FA851" s="36">
        <v>0</v>
      </c>
      <c r="FB851" s="36">
        <v>0</v>
      </c>
      <c r="FC851" s="36">
        <v>0</v>
      </c>
      <c r="FD851" s="36">
        <v>0</v>
      </c>
      <c r="FE851" s="36">
        <v>0</v>
      </c>
      <c r="FF851" s="36">
        <v>0</v>
      </c>
      <c r="FG851" s="36">
        <v>0</v>
      </c>
      <c r="FH851" s="36">
        <v>0</v>
      </c>
      <c r="FI851" s="36">
        <v>0</v>
      </c>
      <c r="FJ851" s="36">
        <v>0</v>
      </c>
      <c r="FK851" s="36">
        <v>0</v>
      </c>
      <c r="FL851" s="36">
        <v>0</v>
      </c>
      <c r="FM851" s="36">
        <v>0</v>
      </c>
      <c r="FN851" s="36">
        <v>0</v>
      </c>
      <c r="FO851" s="36">
        <v>0</v>
      </c>
      <c r="FP851" s="36">
        <v>0</v>
      </c>
      <c r="FQ851" s="36">
        <v>709313</v>
      </c>
      <c r="FR851" s="36">
        <v>0</v>
      </c>
      <c r="FS851" s="37"/>
      <c r="FT851" s="39">
        <f t="shared" si="393"/>
        <v>162234</v>
      </c>
      <c r="FU851" s="39">
        <f t="shared" si="394"/>
        <v>1047</v>
      </c>
      <c r="FV851" s="39">
        <f t="shared" si="395"/>
        <v>0</v>
      </c>
      <c r="FW851" s="39">
        <f t="shared" si="396"/>
        <v>2418475</v>
      </c>
      <c r="FX851" s="39">
        <f t="shared" si="397"/>
        <v>0</v>
      </c>
      <c r="FY851" s="39">
        <f t="shared" si="398"/>
        <v>31109</v>
      </c>
      <c r="FZ851" s="39">
        <f t="shared" si="399"/>
        <v>0</v>
      </c>
      <c r="GA851" s="39">
        <f t="shared" si="400"/>
        <v>51446</v>
      </c>
      <c r="GB851" s="39">
        <f t="shared" si="401"/>
        <v>419020</v>
      </c>
      <c r="GC851" s="39">
        <f t="shared" si="402"/>
        <v>260005</v>
      </c>
      <c r="GD851" s="39">
        <f t="shared" si="403"/>
        <v>0</v>
      </c>
      <c r="GE851" s="39">
        <f t="shared" si="404"/>
        <v>0</v>
      </c>
      <c r="GF851" s="39">
        <f t="shared" si="391"/>
        <v>0</v>
      </c>
      <c r="GG851" s="39"/>
      <c r="GH851" s="39">
        <f t="shared" si="405"/>
        <v>0</v>
      </c>
      <c r="GI851" s="39">
        <f t="shared" si="406"/>
        <v>0</v>
      </c>
      <c r="GJ851" s="39">
        <f t="shared" si="392"/>
        <v>3343336</v>
      </c>
      <c r="GK851" s="39"/>
      <c r="GL851" s="39">
        <f t="shared" si="407"/>
        <v>0</v>
      </c>
      <c r="GM851" s="39"/>
      <c r="GN851" s="39">
        <f t="shared" si="412"/>
        <v>0</v>
      </c>
      <c r="GO851" s="40">
        <f t="shared" si="408"/>
        <v>635234</v>
      </c>
      <c r="GP851" s="40">
        <f t="shared" si="409"/>
        <v>3978570</v>
      </c>
      <c r="GQ851" s="40">
        <f t="shared" si="410"/>
        <v>3978570</v>
      </c>
      <c r="GR851" s="39" t="str">
        <f>IFERROR(VLOOKUP(CONCATENATE(C851,R851,S851),'Clientes Afectados'!$L$4:$M$249,2,0),"NO")</f>
        <v>NO</v>
      </c>
      <c r="GS851" s="64">
        <f t="shared" si="411"/>
        <v>33</v>
      </c>
      <c r="GT851" s="39" t="e">
        <f>+IF(GS851&gt;#REF!,"SI","NO")</f>
        <v>#REF!</v>
      </c>
    </row>
    <row r="852" spans="1:202" x14ac:dyDescent="0.25">
      <c r="A852" s="35">
        <v>42370</v>
      </c>
      <c r="B852" s="36">
        <v>1594986</v>
      </c>
      <c r="C852" s="36">
        <v>533104</v>
      </c>
      <c r="D852" s="36">
        <v>533104</v>
      </c>
      <c r="E852" s="37" t="s">
        <v>250</v>
      </c>
      <c r="F852" s="37" t="s">
        <v>229</v>
      </c>
      <c r="G852" s="37" t="s">
        <v>251</v>
      </c>
      <c r="H852" s="85" t="s">
        <v>231</v>
      </c>
      <c r="I852" s="37" t="s">
        <v>244</v>
      </c>
      <c r="J852" s="37" t="s">
        <v>233</v>
      </c>
      <c r="K852" s="37" t="s">
        <v>234</v>
      </c>
      <c r="L852" s="37" t="s">
        <v>235</v>
      </c>
      <c r="M852" s="37" t="s">
        <v>252</v>
      </c>
      <c r="N852" s="37" t="s">
        <v>237</v>
      </c>
      <c r="O852" s="37" t="s">
        <v>253</v>
      </c>
      <c r="P852" s="37" t="s">
        <v>239</v>
      </c>
      <c r="Q852" s="37" t="s">
        <v>240</v>
      </c>
      <c r="R852" s="38">
        <v>42342</v>
      </c>
      <c r="S852" s="38">
        <v>42375</v>
      </c>
      <c r="T852" s="38">
        <v>42377</v>
      </c>
      <c r="U852" s="36">
        <v>169242110</v>
      </c>
      <c r="V852" s="36">
        <v>751</v>
      </c>
      <c r="W852" s="36">
        <v>0</v>
      </c>
      <c r="X852" s="36">
        <v>2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45</v>
      </c>
      <c r="AE852" s="36">
        <v>64</v>
      </c>
      <c r="AF852" s="36">
        <v>1</v>
      </c>
      <c r="AG852" s="36">
        <v>32</v>
      </c>
      <c r="AH852" s="36">
        <v>141467</v>
      </c>
      <c r="AI852" s="36">
        <v>1246</v>
      </c>
      <c r="AJ852" s="36">
        <v>0</v>
      </c>
      <c r="AK852" s="36">
        <v>50719</v>
      </c>
      <c r="AL852" s="36">
        <v>0</v>
      </c>
      <c r="AM852" s="36">
        <v>0</v>
      </c>
      <c r="AN852" s="36">
        <v>0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652</v>
      </c>
      <c r="AU852" s="36">
        <v>0</v>
      </c>
      <c r="AV852" s="36">
        <v>0</v>
      </c>
      <c r="AW852" s="36">
        <v>0</v>
      </c>
      <c r="AX852" s="36">
        <v>0</v>
      </c>
      <c r="AY852" s="36">
        <v>41028</v>
      </c>
      <c r="AZ852" s="36">
        <v>171487</v>
      </c>
      <c r="BA852" s="36">
        <v>0</v>
      </c>
      <c r="BB852" s="36">
        <v>0</v>
      </c>
      <c r="BC852" s="36">
        <v>0</v>
      </c>
      <c r="BD852" s="36">
        <v>0</v>
      </c>
      <c r="BE852" s="36">
        <v>0</v>
      </c>
      <c r="BF852" s="36">
        <v>0</v>
      </c>
      <c r="BG852" s="36">
        <v>0</v>
      </c>
      <c r="BH852" s="36">
        <v>0</v>
      </c>
      <c r="BI852" s="36">
        <v>0</v>
      </c>
      <c r="BJ852" s="36">
        <v>0</v>
      </c>
      <c r="BK852" s="36">
        <v>0</v>
      </c>
      <c r="BL852" s="36">
        <v>0</v>
      </c>
      <c r="BM852" s="36">
        <v>0</v>
      </c>
      <c r="BN852" s="36">
        <v>0</v>
      </c>
      <c r="BO852" s="36">
        <v>0</v>
      </c>
      <c r="BP852" s="36">
        <v>0</v>
      </c>
      <c r="BQ852" s="36">
        <v>0</v>
      </c>
      <c r="BR852" s="36">
        <v>0</v>
      </c>
      <c r="BS852" s="36">
        <v>0</v>
      </c>
      <c r="BT852" s="36">
        <v>0</v>
      </c>
      <c r="BU852" s="36">
        <v>0</v>
      </c>
      <c r="BV852" s="36">
        <v>0</v>
      </c>
      <c r="BW852" s="36">
        <v>0</v>
      </c>
      <c r="BX852" s="36">
        <v>0</v>
      </c>
      <c r="BY852" s="36">
        <v>0</v>
      </c>
      <c r="BZ852" s="36">
        <v>29870</v>
      </c>
      <c r="CA852" s="36">
        <v>1330</v>
      </c>
      <c r="CB852" s="36">
        <v>0</v>
      </c>
      <c r="CC852" s="36">
        <v>0</v>
      </c>
      <c r="CD852" s="36">
        <v>367899</v>
      </c>
      <c r="CE852" s="36">
        <v>437799</v>
      </c>
      <c r="CF852" s="36">
        <v>0</v>
      </c>
      <c r="CG852" s="36">
        <v>69901</v>
      </c>
      <c r="CH852" s="36">
        <v>0</v>
      </c>
      <c r="CI852" s="36">
        <v>0</v>
      </c>
      <c r="CJ852" s="36">
        <v>0</v>
      </c>
      <c r="CK852" s="36">
        <v>0</v>
      </c>
      <c r="CL852" s="36">
        <v>69901</v>
      </c>
      <c r="CM852" s="36">
        <v>-437799</v>
      </c>
      <c r="CN852" s="36">
        <v>0</v>
      </c>
      <c r="CO852" s="36">
        <v>0</v>
      </c>
      <c r="CP852" s="36">
        <v>0</v>
      </c>
      <c r="CQ852" s="36">
        <v>0</v>
      </c>
      <c r="CR852" s="36">
        <v>0</v>
      </c>
      <c r="CS852" s="36">
        <v>0</v>
      </c>
      <c r="CT852" s="36">
        <v>0</v>
      </c>
      <c r="CU852" s="36">
        <v>0</v>
      </c>
      <c r="CV852" s="36">
        <v>0</v>
      </c>
      <c r="CW852" s="36">
        <v>0</v>
      </c>
      <c r="CX852" s="36">
        <v>0</v>
      </c>
      <c r="CY852" s="36">
        <v>0</v>
      </c>
      <c r="CZ852" s="36">
        <v>0</v>
      </c>
      <c r="DA852" s="36">
        <v>0</v>
      </c>
      <c r="DB852" s="36">
        <v>0</v>
      </c>
      <c r="DC852" s="36">
        <v>0</v>
      </c>
      <c r="DD852" s="36">
        <v>0</v>
      </c>
      <c r="DE852" s="36">
        <v>-437799</v>
      </c>
      <c r="DF852" s="36">
        <v>0</v>
      </c>
      <c r="DG852" s="36">
        <v>0</v>
      </c>
      <c r="DH852" s="36">
        <v>0</v>
      </c>
      <c r="DI852" s="36">
        <v>0</v>
      </c>
      <c r="DJ852" s="36">
        <v>0</v>
      </c>
      <c r="DK852" s="36">
        <v>0</v>
      </c>
      <c r="DL852" s="36">
        <v>0</v>
      </c>
      <c r="DM852" s="36">
        <v>0</v>
      </c>
      <c r="DN852" s="36">
        <v>0</v>
      </c>
      <c r="DO852" s="36">
        <v>0</v>
      </c>
      <c r="DP852" s="36">
        <v>0</v>
      </c>
      <c r="DQ852" s="36">
        <v>0</v>
      </c>
      <c r="DR852" s="36">
        <v>0</v>
      </c>
      <c r="DS852" s="36">
        <v>0</v>
      </c>
      <c r="DT852" s="36">
        <v>0</v>
      </c>
      <c r="DU852" s="36">
        <v>0</v>
      </c>
      <c r="DV852" s="36">
        <v>0</v>
      </c>
      <c r="DW852" s="36">
        <v>0</v>
      </c>
      <c r="DX852" s="36">
        <v>0</v>
      </c>
      <c r="DY852" s="36">
        <v>0</v>
      </c>
      <c r="DZ852" s="36">
        <v>0</v>
      </c>
      <c r="EA852" s="36">
        <v>0</v>
      </c>
      <c r="EB852" s="36">
        <v>0</v>
      </c>
      <c r="EC852" s="36">
        <v>0</v>
      </c>
      <c r="ED852" s="36">
        <v>0</v>
      </c>
      <c r="EE852" s="36">
        <v>0</v>
      </c>
      <c r="EF852" s="36">
        <v>0</v>
      </c>
      <c r="EG852" s="36">
        <v>0</v>
      </c>
      <c r="EH852" s="36">
        <v>0</v>
      </c>
      <c r="EI852" s="36">
        <v>0</v>
      </c>
      <c r="EJ852" s="36">
        <v>0</v>
      </c>
      <c r="EK852" s="36">
        <v>0</v>
      </c>
      <c r="EL852" s="36">
        <v>0</v>
      </c>
      <c r="EM852" s="36">
        <v>0</v>
      </c>
      <c r="EN852" s="36">
        <v>0</v>
      </c>
      <c r="EO852" s="36">
        <v>0</v>
      </c>
      <c r="EP852" s="36">
        <v>0</v>
      </c>
      <c r="EQ852" s="36">
        <v>0</v>
      </c>
      <c r="ER852" s="36">
        <v>0</v>
      </c>
      <c r="ES852" s="36">
        <v>0</v>
      </c>
      <c r="ET852" s="36">
        <v>0</v>
      </c>
      <c r="EU852" s="36">
        <v>0</v>
      </c>
      <c r="EV852" s="36">
        <v>0</v>
      </c>
      <c r="EW852" s="36">
        <v>0</v>
      </c>
      <c r="EX852" s="36">
        <v>0</v>
      </c>
      <c r="EY852" s="36">
        <v>0</v>
      </c>
      <c r="EZ852" s="36">
        <v>0</v>
      </c>
      <c r="FA852" s="36">
        <v>0</v>
      </c>
      <c r="FB852" s="36">
        <v>0</v>
      </c>
      <c r="FC852" s="36">
        <v>0</v>
      </c>
      <c r="FD852" s="36">
        <v>0</v>
      </c>
      <c r="FE852" s="36">
        <v>0</v>
      </c>
      <c r="FF852" s="36">
        <v>0</v>
      </c>
      <c r="FG852" s="36">
        <v>0</v>
      </c>
      <c r="FH852" s="36">
        <v>0</v>
      </c>
      <c r="FI852" s="36">
        <v>0</v>
      </c>
      <c r="FJ852" s="36">
        <v>0</v>
      </c>
      <c r="FK852" s="36">
        <v>0</v>
      </c>
      <c r="FL852" s="36">
        <v>0</v>
      </c>
      <c r="FM852" s="36">
        <v>0</v>
      </c>
      <c r="FN852" s="36">
        <v>0</v>
      </c>
      <c r="FO852" s="36">
        <v>0</v>
      </c>
      <c r="FP852" s="36">
        <v>0</v>
      </c>
      <c r="FQ852" s="36">
        <v>69901</v>
      </c>
      <c r="FR852" s="36">
        <v>1</v>
      </c>
      <c r="FS852" s="37"/>
      <c r="FT852" s="39">
        <f t="shared" si="393"/>
        <v>118880</v>
      </c>
      <c r="FU852" s="39">
        <f t="shared" si="394"/>
        <v>1047</v>
      </c>
      <c r="FV852" s="39">
        <f t="shared" si="395"/>
        <v>0</v>
      </c>
      <c r="FW852" s="39">
        <f t="shared" si="396"/>
        <v>42621</v>
      </c>
      <c r="FX852" s="39">
        <f t="shared" si="397"/>
        <v>0</v>
      </c>
      <c r="FY852" s="39">
        <f t="shared" si="398"/>
        <v>548</v>
      </c>
      <c r="FZ852" s="39">
        <f t="shared" si="399"/>
        <v>0</v>
      </c>
      <c r="GA852" s="39">
        <f t="shared" si="400"/>
        <v>34477</v>
      </c>
      <c r="GB852" s="39">
        <f t="shared" si="401"/>
        <v>144107</v>
      </c>
      <c r="GC852" s="39">
        <f t="shared" si="402"/>
        <v>0</v>
      </c>
      <c r="GD852" s="39">
        <f t="shared" si="403"/>
        <v>0</v>
      </c>
      <c r="GE852" s="39">
        <f t="shared" si="404"/>
        <v>0</v>
      </c>
      <c r="GF852" s="39">
        <f t="shared" si="391"/>
        <v>0</v>
      </c>
      <c r="GG852" s="39"/>
      <c r="GH852" s="39">
        <f t="shared" si="405"/>
        <v>0</v>
      </c>
      <c r="GI852" s="39">
        <f t="shared" si="406"/>
        <v>0</v>
      </c>
      <c r="GJ852" s="39">
        <f t="shared" si="392"/>
        <v>341680</v>
      </c>
      <c r="GK852" s="39"/>
      <c r="GL852" s="39">
        <f t="shared" si="407"/>
        <v>0</v>
      </c>
      <c r="GM852" s="39"/>
      <c r="GN852" s="39">
        <f t="shared" si="412"/>
        <v>0</v>
      </c>
      <c r="GO852" s="40">
        <f t="shared" si="408"/>
        <v>64919</v>
      </c>
      <c r="GP852" s="40">
        <f t="shared" si="409"/>
        <v>406599</v>
      </c>
      <c r="GQ852" s="40">
        <f t="shared" si="410"/>
        <v>406599</v>
      </c>
      <c r="GR852" s="39" t="str">
        <f>IFERROR(VLOOKUP(CONCATENATE(C852,R852,S852),'Clientes Afectados'!$L$4:$M$249,2,0),"NO")</f>
        <v>NO</v>
      </c>
      <c r="GS852" s="64">
        <f t="shared" si="411"/>
        <v>33</v>
      </c>
      <c r="GT852" s="39" t="e">
        <f>+IF(GS852&gt;#REF!,"SI","NO")</f>
        <v>#REF!</v>
      </c>
    </row>
    <row r="853" spans="1:202" x14ac:dyDescent="0.25">
      <c r="A853" s="35">
        <v>42370</v>
      </c>
      <c r="B853" s="36">
        <v>1594986</v>
      </c>
      <c r="C853" s="36">
        <v>533110</v>
      </c>
      <c r="D853" s="36">
        <v>533110</v>
      </c>
      <c r="E853" s="37" t="s">
        <v>254</v>
      </c>
      <c r="F853" s="37" t="s">
        <v>229</v>
      </c>
      <c r="G853" s="37" t="s">
        <v>255</v>
      </c>
      <c r="H853" s="85" t="s">
        <v>231</v>
      </c>
      <c r="I853" s="37" t="s">
        <v>244</v>
      </c>
      <c r="J853" s="37" t="s">
        <v>233</v>
      </c>
      <c r="K853" s="37" t="s">
        <v>234</v>
      </c>
      <c r="L853" s="37" t="s">
        <v>235</v>
      </c>
      <c r="M853" s="37" t="s">
        <v>252</v>
      </c>
      <c r="N853" s="37" t="s">
        <v>256</v>
      </c>
      <c r="O853" s="37" t="s">
        <v>253</v>
      </c>
      <c r="P853" s="37" t="s">
        <v>239</v>
      </c>
      <c r="Q853" s="37" t="s">
        <v>240</v>
      </c>
      <c r="R853" s="38">
        <v>42342</v>
      </c>
      <c r="S853" s="38">
        <v>42375</v>
      </c>
      <c r="T853" s="38">
        <v>42377</v>
      </c>
      <c r="U853" s="36">
        <v>169242110</v>
      </c>
      <c r="V853" s="36">
        <v>392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1</v>
      </c>
      <c r="AE853" s="36">
        <v>59</v>
      </c>
      <c r="AF853" s="36">
        <v>1</v>
      </c>
      <c r="AG853" s="36">
        <v>28</v>
      </c>
      <c r="AH853" s="36">
        <v>141467</v>
      </c>
      <c r="AI853" s="36">
        <v>1246</v>
      </c>
      <c r="AJ853" s="36">
        <v>0</v>
      </c>
      <c r="AK853" s="36">
        <v>26474</v>
      </c>
      <c r="AL853" s="36">
        <v>0</v>
      </c>
      <c r="AM853" s="36">
        <v>0</v>
      </c>
      <c r="AN853" s="36">
        <v>0</v>
      </c>
      <c r="AO853" s="36">
        <v>0</v>
      </c>
      <c r="AP853" s="36">
        <v>0</v>
      </c>
      <c r="AQ853" s="36">
        <v>0</v>
      </c>
      <c r="AR853" s="36">
        <v>0</v>
      </c>
      <c r="AS853" s="36">
        <v>0</v>
      </c>
      <c r="AT853" s="36">
        <v>340</v>
      </c>
      <c r="AU853" s="36">
        <v>0</v>
      </c>
      <c r="AV853" s="36">
        <v>0</v>
      </c>
      <c r="AW853" s="36">
        <v>0</v>
      </c>
      <c r="AX853" s="36">
        <v>0</v>
      </c>
      <c r="AY853" s="36">
        <v>38143</v>
      </c>
      <c r="AZ853" s="36">
        <v>147743</v>
      </c>
      <c r="BA853" s="36">
        <v>0</v>
      </c>
      <c r="BB853" s="36">
        <v>0</v>
      </c>
      <c r="BC853" s="36">
        <v>0</v>
      </c>
      <c r="BD853" s="36">
        <v>0</v>
      </c>
      <c r="BE853" s="36">
        <v>0</v>
      </c>
      <c r="BF853" s="36">
        <v>0</v>
      </c>
      <c r="BG853" s="36">
        <v>0</v>
      </c>
      <c r="BH853" s="36">
        <v>0</v>
      </c>
      <c r="BI853" s="36">
        <v>0</v>
      </c>
      <c r="BJ853" s="36">
        <v>0</v>
      </c>
      <c r="BK853" s="36">
        <v>0</v>
      </c>
      <c r="BL853" s="36">
        <v>0</v>
      </c>
      <c r="BM853" s="36">
        <v>0</v>
      </c>
      <c r="BN853" s="36">
        <v>0</v>
      </c>
      <c r="BO853" s="36">
        <v>0</v>
      </c>
      <c r="BP853" s="36">
        <v>0</v>
      </c>
      <c r="BQ853" s="36">
        <v>0</v>
      </c>
      <c r="BR853" s="36">
        <v>0</v>
      </c>
      <c r="BS853" s="36">
        <v>0</v>
      </c>
      <c r="BT853" s="36">
        <v>0</v>
      </c>
      <c r="BU853" s="36">
        <v>0</v>
      </c>
      <c r="BV853" s="36">
        <v>0</v>
      </c>
      <c r="BW853" s="36">
        <v>0</v>
      </c>
      <c r="BX853" s="36">
        <v>0</v>
      </c>
      <c r="BY853" s="36">
        <v>0</v>
      </c>
      <c r="BZ853" s="36">
        <v>0</v>
      </c>
      <c r="CA853" s="36">
        <v>0</v>
      </c>
      <c r="CB853" s="36">
        <v>0</v>
      </c>
      <c r="CC853" s="36">
        <v>0</v>
      </c>
      <c r="CD853" s="36">
        <v>298667</v>
      </c>
      <c r="CE853" s="36">
        <v>355414</v>
      </c>
      <c r="CF853" s="36">
        <v>0</v>
      </c>
      <c r="CG853" s="36">
        <v>56747</v>
      </c>
      <c r="CH853" s="36">
        <v>0</v>
      </c>
      <c r="CI853" s="36">
        <v>0</v>
      </c>
      <c r="CJ853" s="36">
        <v>0</v>
      </c>
      <c r="CK853" s="36">
        <v>0</v>
      </c>
      <c r="CL853" s="36">
        <v>56747</v>
      </c>
      <c r="CM853" s="36">
        <v>-355414</v>
      </c>
      <c r="CN853" s="36">
        <v>0</v>
      </c>
      <c r="CO853" s="36">
        <v>0</v>
      </c>
      <c r="CP853" s="36">
        <v>0</v>
      </c>
      <c r="CQ853" s="36">
        <v>0</v>
      </c>
      <c r="CR853" s="36">
        <v>0</v>
      </c>
      <c r="CS853" s="36">
        <v>0</v>
      </c>
      <c r="CT853" s="36">
        <v>0</v>
      </c>
      <c r="CU853" s="36">
        <v>0</v>
      </c>
      <c r="CV853" s="36">
        <v>0</v>
      </c>
      <c r="CW853" s="36">
        <v>0</v>
      </c>
      <c r="CX853" s="36">
        <v>0</v>
      </c>
      <c r="CY853" s="36">
        <v>0</v>
      </c>
      <c r="CZ853" s="36">
        <v>0</v>
      </c>
      <c r="DA853" s="36">
        <v>0</v>
      </c>
      <c r="DB853" s="36">
        <v>0</v>
      </c>
      <c r="DC853" s="36">
        <v>0</v>
      </c>
      <c r="DD853" s="36">
        <v>0</v>
      </c>
      <c r="DE853" s="36">
        <v>-355414</v>
      </c>
      <c r="DF853" s="36">
        <v>0</v>
      </c>
      <c r="DG853" s="36">
        <v>0</v>
      </c>
      <c r="DH853" s="36">
        <v>0</v>
      </c>
      <c r="DI853" s="36">
        <v>0</v>
      </c>
      <c r="DJ853" s="36">
        <v>0</v>
      </c>
      <c r="DK853" s="36">
        <v>0</v>
      </c>
      <c r="DL853" s="36">
        <v>0</v>
      </c>
      <c r="DM853" s="36">
        <v>0</v>
      </c>
      <c r="DN853" s="36">
        <v>0</v>
      </c>
      <c r="DO853" s="36">
        <v>0</v>
      </c>
      <c r="DP853" s="36">
        <v>0</v>
      </c>
      <c r="DQ853" s="36">
        <v>0</v>
      </c>
      <c r="DR853" s="36">
        <v>0</v>
      </c>
      <c r="DS853" s="36">
        <v>0</v>
      </c>
      <c r="DT853" s="36">
        <v>0</v>
      </c>
      <c r="DU853" s="36">
        <v>0</v>
      </c>
      <c r="DV853" s="36">
        <v>0</v>
      </c>
      <c r="DW853" s="36">
        <v>0</v>
      </c>
      <c r="DX853" s="36">
        <v>0</v>
      </c>
      <c r="DY853" s="36">
        <v>0</v>
      </c>
      <c r="DZ853" s="36">
        <v>0</v>
      </c>
      <c r="EA853" s="36">
        <v>0</v>
      </c>
      <c r="EB853" s="36">
        <v>0</v>
      </c>
      <c r="EC853" s="36">
        <v>0</v>
      </c>
      <c r="ED853" s="36">
        <v>0</v>
      </c>
      <c r="EE853" s="36">
        <v>0</v>
      </c>
      <c r="EF853" s="36">
        <v>0</v>
      </c>
      <c r="EG853" s="36">
        <v>0</v>
      </c>
      <c r="EH853" s="36">
        <v>0</v>
      </c>
      <c r="EI853" s="36">
        <v>0</v>
      </c>
      <c r="EJ853" s="36">
        <v>0</v>
      </c>
      <c r="EK853" s="36">
        <v>0</v>
      </c>
      <c r="EL853" s="36">
        <v>0</v>
      </c>
      <c r="EM853" s="36">
        <v>0</v>
      </c>
      <c r="EN853" s="36">
        <v>0</v>
      </c>
      <c r="EO853" s="36">
        <v>0</v>
      </c>
      <c r="EP853" s="36">
        <v>0</v>
      </c>
      <c r="EQ853" s="36">
        <v>0</v>
      </c>
      <c r="ER853" s="36">
        <v>0</v>
      </c>
      <c r="ES853" s="36">
        <v>0</v>
      </c>
      <c r="ET853" s="36">
        <v>0</v>
      </c>
      <c r="EU853" s="36">
        <v>0</v>
      </c>
      <c r="EV853" s="36">
        <v>0</v>
      </c>
      <c r="EW853" s="36">
        <v>0</v>
      </c>
      <c r="EX853" s="36">
        <v>0</v>
      </c>
      <c r="EY853" s="36">
        <v>0</v>
      </c>
      <c r="EZ853" s="36">
        <v>0</v>
      </c>
      <c r="FA853" s="36">
        <v>0</v>
      </c>
      <c r="FB853" s="36">
        <v>0</v>
      </c>
      <c r="FC853" s="36">
        <v>0</v>
      </c>
      <c r="FD853" s="36">
        <v>0</v>
      </c>
      <c r="FE853" s="36">
        <v>0</v>
      </c>
      <c r="FF853" s="36">
        <v>0</v>
      </c>
      <c r="FG853" s="36">
        <v>0</v>
      </c>
      <c r="FH853" s="36">
        <v>0</v>
      </c>
      <c r="FI853" s="36">
        <v>0</v>
      </c>
      <c r="FJ853" s="36">
        <v>0</v>
      </c>
      <c r="FK853" s="36">
        <v>0</v>
      </c>
      <c r="FL853" s="36">
        <v>0</v>
      </c>
      <c r="FM853" s="36">
        <v>0</v>
      </c>
      <c r="FN853" s="36">
        <v>0</v>
      </c>
      <c r="FO853" s="36">
        <v>0</v>
      </c>
      <c r="FP853" s="36">
        <v>0</v>
      </c>
      <c r="FQ853" s="36">
        <v>56747</v>
      </c>
      <c r="FR853" s="36">
        <v>0</v>
      </c>
      <c r="FS853" s="37"/>
      <c r="FT853" s="39">
        <f t="shared" si="393"/>
        <v>118880</v>
      </c>
      <c r="FU853" s="39">
        <f t="shared" si="394"/>
        <v>1047</v>
      </c>
      <c r="FV853" s="39">
        <f t="shared" si="395"/>
        <v>0</v>
      </c>
      <c r="FW853" s="39">
        <f t="shared" si="396"/>
        <v>22247</v>
      </c>
      <c r="FX853" s="39">
        <f t="shared" si="397"/>
        <v>0</v>
      </c>
      <c r="FY853" s="39">
        <f t="shared" si="398"/>
        <v>286</v>
      </c>
      <c r="FZ853" s="39">
        <f t="shared" si="399"/>
        <v>0</v>
      </c>
      <c r="GA853" s="39">
        <f t="shared" si="400"/>
        <v>32053</v>
      </c>
      <c r="GB853" s="39">
        <f t="shared" si="401"/>
        <v>124154</v>
      </c>
      <c r="GC853" s="39">
        <f t="shared" si="402"/>
        <v>0</v>
      </c>
      <c r="GD853" s="39">
        <f t="shared" si="403"/>
        <v>0</v>
      </c>
      <c r="GE853" s="39">
        <f t="shared" si="404"/>
        <v>0</v>
      </c>
      <c r="GF853" s="39">
        <f t="shared" si="391"/>
        <v>0</v>
      </c>
      <c r="GG853" s="39"/>
      <c r="GH853" s="39">
        <f t="shared" si="405"/>
        <v>0</v>
      </c>
      <c r="GI853" s="39">
        <f t="shared" si="406"/>
        <v>0</v>
      </c>
      <c r="GJ853" s="39">
        <f t="shared" si="392"/>
        <v>298667</v>
      </c>
      <c r="GK853" s="39"/>
      <c r="GL853" s="39">
        <f t="shared" si="407"/>
        <v>0</v>
      </c>
      <c r="GM853" s="39"/>
      <c r="GN853" s="39">
        <f t="shared" si="412"/>
        <v>0</v>
      </c>
      <c r="GO853" s="40">
        <f t="shared" si="408"/>
        <v>56747</v>
      </c>
      <c r="GP853" s="40">
        <f t="shared" si="409"/>
        <v>355414</v>
      </c>
      <c r="GQ853" s="40">
        <f t="shared" si="410"/>
        <v>355414</v>
      </c>
      <c r="GR853" s="39" t="str">
        <f>IFERROR(VLOOKUP(CONCATENATE(C853,R853,S853),'Clientes Afectados'!$L$4:$M$249,2,0),"NO")</f>
        <v>NO</v>
      </c>
      <c r="GS853" s="64">
        <f t="shared" si="411"/>
        <v>33</v>
      </c>
      <c r="GT853" s="39" t="e">
        <f>+IF(GS853&gt;#REF!,"SI","NO")</f>
        <v>#REF!</v>
      </c>
    </row>
    <row r="854" spans="1:202" x14ac:dyDescent="0.25">
      <c r="A854" s="35">
        <v>42370</v>
      </c>
      <c r="B854" s="36">
        <v>1594986</v>
      </c>
      <c r="C854" s="36">
        <v>533111</v>
      </c>
      <c r="D854" s="36">
        <v>533111</v>
      </c>
      <c r="E854" s="37" t="s">
        <v>257</v>
      </c>
      <c r="F854" s="37" t="s">
        <v>258</v>
      </c>
      <c r="G854" s="37" t="s">
        <v>259</v>
      </c>
      <c r="H854" s="85" t="s">
        <v>231</v>
      </c>
      <c r="I854" s="37" t="s">
        <v>244</v>
      </c>
      <c r="J854" s="37" t="s">
        <v>233</v>
      </c>
      <c r="K854" s="37" t="s">
        <v>234</v>
      </c>
      <c r="L854" s="37" t="s">
        <v>235</v>
      </c>
      <c r="M854" s="37" t="s">
        <v>252</v>
      </c>
      <c r="N854" s="37" t="s">
        <v>253</v>
      </c>
      <c r="O854" s="37" t="s">
        <v>253</v>
      </c>
      <c r="P854" s="37" t="s">
        <v>239</v>
      </c>
      <c r="Q854" s="37" t="s">
        <v>240</v>
      </c>
      <c r="R854" s="38">
        <v>42342</v>
      </c>
      <c r="S854" s="38">
        <v>42375</v>
      </c>
      <c r="T854" s="38">
        <v>42377</v>
      </c>
      <c r="U854" s="36">
        <v>169242110</v>
      </c>
      <c r="V854" s="36">
        <v>56193</v>
      </c>
      <c r="W854" s="36">
        <v>0</v>
      </c>
      <c r="X854" s="36">
        <v>14808</v>
      </c>
      <c r="Y854" s="36">
        <v>0</v>
      </c>
      <c r="Z854" s="36">
        <v>0</v>
      </c>
      <c r="AA854" s="36">
        <v>0</v>
      </c>
      <c r="AB854" s="36">
        <v>0</v>
      </c>
      <c r="AC854" s="36">
        <v>0</v>
      </c>
      <c r="AD854" s="36">
        <v>121</v>
      </c>
      <c r="AE854" s="36">
        <v>180</v>
      </c>
      <c r="AF854" s="36">
        <v>121</v>
      </c>
      <c r="AG854" s="36">
        <v>120</v>
      </c>
      <c r="AH854" s="36">
        <v>116813</v>
      </c>
      <c r="AI854" s="36">
        <v>1246</v>
      </c>
      <c r="AJ854" s="36">
        <v>0</v>
      </c>
      <c r="AK854" s="36">
        <v>3794971</v>
      </c>
      <c r="AL854" s="36">
        <v>0</v>
      </c>
      <c r="AM854" s="36">
        <v>0</v>
      </c>
      <c r="AN854" s="36">
        <v>0</v>
      </c>
      <c r="AO854" s="36">
        <v>0</v>
      </c>
      <c r="AP854" s="36">
        <v>0</v>
      </c>
      <c r="AQ854" s="36">
        <v>0</v>
      </c>
      <c r="AR854" s="36">
        <v>0</v>
      </c>
      <c r="AS854" s="36">
        <v>0</v>
      </c>
      <c r="AT854" s="36">
        <v>48815</v>
      </c>
      <c r="AU854" s="36">
        <v>0</v>
      </c>
      <c r="AV854" s="36">
        <v>0</v>
      </c>
      <c r="AW854" s="36">
        <v>0</v>
      </c>
      <c r="AX854" s="36">
        <v>0</v>
      </c>
      <c r="AY854" s="36">
        <v>115711</v>
      </c>
      <c r="AZ854" s="36">
        <v>635824</v>
      </c>
      <c r="BA854" s="36">
        <v>0</v>
      </c>
      <c r="BB854" s="36">
        <v>0</v>
      </c>
      <c r="BC854" s="36">
        <v>0</v>
      </c>
      <c r="BD854" s="36">
        <v>0</v>
      </c>
      <c r="BE854" s="36">
        <v>0</v>
      </c>
      <c r="BF854" s="36">
        <v>0</v>
      </c>
      <c r="BG854" s="36">
        <v>0</v>
      </c>
      <c r="BH854" s="36">
        <v>0</v>
      </c>
      <c r="BI854" s="36">
        <v>0</v>
      </c>
      <c r="BJ854" s="36">
        <v>0</v>
      </c>
      <c r="BK854" s="36">
        <v>0</v>
      </c>
      <c r="BL854" s="36">
        <v>0</v>
      </c>
      <c r="BM854" s="36">
        <v>0</v>
      </c>
      <c r="BN854" s="36">
        <v>0</v>
      </c>
      <c r="BO854" s="36">
        <v>0</v>
      </c>
      <c r="BP854" s="36">
        <v>0</v>
      </c>
      <c r="BQ854" s="36">
        <v>0</v>
      </c>
      <c r="BR854" s="36">
        <v>0</v>
      </c>
      <c r="BS854" s="36">
        <v>0</v>
      </c>
      <c r="BT854" s="36">
        <v>0</v>
      </c>
      <c r="BU854" s="36">
        <v>0</v>
      </c>
      <c r="BV854" s="36">
        <v>0</v>
      </c>
      <c r="BW854" s="36">
        <v>0</v>
      </c>
      <c r="BX854" s="36">
        <v>0</v>
      </c>
      <c r="BY854" s="36">
        <v>0</v>
      </c>
      <c r="BZ854" s="36">
        <v>393936</v>
      </c>
      <c r="CA854" s="36">
        <v>16705</v>
      </c>
      <c r="CB854" s="36">
        <v>0</v>
      </c>
      <c r="CC854" s="36">
        <v>0</v>
      </c>
      <c r="CD854" s="36">
        <v>4305900</v>
      </c>
      <c r="CE854" s="36">
        <v>5124021</v>
      </c>
      <c r="CF854" s="36">
        <v>0</v>
      </c>
      <c r="CG854" s="36">
        <v>818121</v>
      </c>
      <c r="CH854" s="36">
        <v>0</v>
      </c>
      <c r="CI854" s="36">
        <v>0</v>
      </c>
      <c r="CJ854" s="36">
        <v>0</v>
      </c>
      <c r="CK854" s="36">
        <v>0</v>
      </c>
      <c r="CL854" s="36">
        <v>818121</v>
      </c>
      <c r="CM854" s="36">
        <v>-5124021</v>
      </c>
      <c r="CN854" s="36">
        <v>0</v>
      </c>
      <c r="CO854" s="36">
        <v>0</v>
      </c>
      <c r="CP854" s="36">
        <v>0</v>
      </c>
      <c r="CQ854" s="36">
        <v>0</v>
      </c>
      <c r="CR854" s="36">
        <v>0</v>
      </c>
      <c r="CS854" s="36">
        <v>0</v>
      </c>
      <c r="CT854" s="36">
        <v>0</v>
      </c>
      <c r="CU854" s="36">
        <v>0</v>
      </c>
      <c r="CV854" s="36">
        <v>0</v>
      </c>
      <c r="CW854" s="36">
        <v>0</v>
      </c>
      <c r="CX854" s="36">
        <v>0</v>
      </c>
      <c r="CY854" s="36">
        <v>0</v>
      </c>
      <c r="CZ854" s="36">
        <v>0</v>
      </c>
      <c r="DA854" s="36">
        <v>0</v>
      </c>
      <c r="DB854" s="36">
        <v>0</v>
      </c>
      <c r="DC854" s="36">
        <v>0</v>
      </c>
      <c r="DD854" s="36">
        <v>0</v>
      </c>
      <c r="DE854" s="36">
        <v>-5124021</v>
      </c>
      <c r="DF854" s="36">
        <v>0</v>
      </c>
      <c r="DG854" s="36">
        <v>0</v>
      </c>
      <c r="DH854" s="36">
        <v>0</v>
      </c>
      <c r="DI854" s="36">
        <v>0</v>
      </c>
      <c r="DJ854" s="36">
        <v>0</v>
      </c>
      <c r="DK854" s="36">
        <v>0</v>
      </c>
      <c r="DL854" s="36">
        <v>0</v>
      </c>
      <c r="DM854" s="36">
        <v>0</v>
      </c>
      <c r="DN854" s="36">
        <v>0</v>
      </c>
      <c r="DO854" s="36">
        <v>0</v>
      </c>
      <c r="DP854" s="36">
        <v>0</v>
      </c>
      <c r="DQ854" s="36">
        <v>0</v>
      </c>
      <c r="DR854" s="36">
        <v>0</v>
      </c>
      <c r="DS854" s="36">
        <v>0</v>
      </c>
      <c r="DT854" s="36">
        <v>0</v>
      </c>
      <c r="DU854" s="36">
        <v>0</v>
      </c>
      <c r="DV854" s="36">
        <v>0</v>
      </c>
      <c r="DW854" s="36">
        <v>0</v>
      </c>
      <c r="DX854" s="36">
        <v>0</v>
      </c>
      <c r="DY854" s="36">
        <v>0</v>
      </c>
      <c r="DZ854" s="36">
        <v>0</v>
      </c>
      <c r="EA854" s="36">
        <v>0</v>
      </c>
      <c r="EB854" s="36">
        <v>0</v>
      </c>
      <c r="EC854" s="36">
        <v>0</v>
      </c>
      <c r="ED854" s="36">
        <v>0</v>
      </c>
      <c r="EE854" s="36">
        <v>0</v>
      </c>
      <c r="EF854" s="36">
        <v>0</v>
      </c>
      <c r="EG854" s="36">
        <v>0</v>
      </c>
      <c r="EH854" s="36">
        <v>0</v>
      </c>
      <c r="EI854" s="36">
        <v>0</v>
      </c>
      <c r="EJ854" s="36">
        <v>0</v>
      </c>
      <c r="EK854" s="36">
        <v>0</v>
      </c>
      <c r="EL854" s="36">
        <v>0</v>
      </c>
      <c r="EM854" s="36">
        <v>0</v>
      </c>
      <c r="EN854" s="36">
        <v>0</v>
      </c>
      <c r="EO854" s="36">
        <v>0</v>
      </c>
      <c r="EP854" s="36">
        <v>0</v>
      </c>
      <c r="EQ854" s="36">
        <v>0</v>
      </c>
      <c r="ER854" s="36">
        <v>0</v>
      </c>
      <c r="ES854" s="36">
        <v>0</v>
      </c>
      <c r="ET854" s="36">
        <v>0</v>
      </c>
      <c r="EU854" s="36">
        <v>0</v>
      </c>
      <c r="EV854" s="36">
        <v>0</v>
      </c>
      <c r="EW854" s="36">
        <v>0</v>
      </c>
      <c r="EX854" s="36">
        <v>0</v>
      </c>
      <c r="EY854" s="36">
        <v>0</v>
      </c>
      <c r="EZ854" s="36">
        <v>0</v>
      </c>
      <c r="FA854" s="36">
        <v>0</v>
      </c>
      <c r="FB854" s="36">
        <v>0</v>
      </c>
      <c r="FC854" s="36">
        <v>0</v>
      </c>
      <c r="FD854" s="36">
        <v>0</v>
      </c>
      <c r="FE854" s="36">
        <v>0</v>
      </c>
      <c r="FF854" s="36">
        <v>0</v>
      </c>
      <c r="FG854" s="36">
        <v>0</v>
      </c>
      <c r="FH854" s="36">
        <v>0</v>
      </c>
      <c r="FI854" s="36">
        <v>0</v>
      </c>
      <c r="FJ854" s="36">
        <v>0</v>
      </c>
      <c r="FK854" s="36">
        <v>0</v>
      </c>
      <c r="FL854" s="36">
        <v>0</v>
      </c>
      <c r="FM854" s="36">
        <v>0</v>
      </c>
      <c r="FN854" s="36">
        <v>0</v>
      </c>
      <c r="FO854" s="36">
        <v>0</v>
      </c>
      <c r="FP854" s="36">
        <v>0</v>
      </c>
      <c r="FQ854" s="36">
        <v>818121</v>
      </c>
      <c r="FR854" s="36">
        <v>0</v>
      </c>
      <c r="FS854" s="37"/>
      <c r="FT854" s="39">
        <f t="shared" si="393"/>
        <v>98162</v>
      </c>
      <c r="FU854" s="39">
        <f t="shared" si="394"/>
        <v>1047</v>
      </c>
      <c r="FV854" s="39">
        <f t="shared" si="395"/>
        <v>0</v>
      </c>
      <c r="FW854" s="39">
        <f t="shared" si="396"/>
        <v>3189051</v>
      </c>
      <c r="FX854" s="39">
        <f t="shared" si="397"/>
        <v>0</v>
      </c>
      <c r="FY854" s="39">
        <f t="shared" si="398"/>
        <v>41021</v>
      </c>
      <c r="FZ854" s="39">
        <f t="shared" si="399"/>
        <v>0</v>
      </c>
      <c r="GA854" s="39">
        <f t="shared" si="400"/>
        <v>97236</v>
      </c>
      <c r="GB854" s="39">
        <f t="shared" si="401"/>
        <v>534306</v>
      </c>
      <c r="GC854" s="39">
        <f t="shared" si="402"/>
        <v>0</v>
      </c>
      <c r="GD854" s="39">
        <f t="shared" si="403"/>
        <v>0</v>
      </c>
      <c r="GE854" s="39">
        <f t="shared" si="404"/>
        <v>0</v>
      </c>
      <c r="GF854" s="39">
        <f t="shared" si="391"/>
        <v>0</v>
      </c>
      <c r="GG854" s="39"/>
      <c r="GH854" s="39">
        <f t="shared" si="405"/>
        <v>0</v>
      </c>
      <c r="GI854" s="39">
        <f t="shared" si="406"/>
        <v>0</v>
      </c>
      <c r="GJ854" s="39">
        <f t="shared" si="392"/>
        <v>3960823</v>
      </c>
      <c r="GK854" s="39"/>
      <c r="GL854" s="39">
        <f t="shared" si="407"/>
        <v>0</v>
      </c>
      <c r="GM854" s="39"/>
      <c r="GN854" s="39">
        <f t="shared" si="412"/>
        <v>0</v>
      </c>
      <c r="GO854" s="40">
        <f t="shared" si="408"/>
        <v>752556</v>
      </c>
      <c r="GP854" s="40">
        <f t="shared" si="409"/>
        <v>4713379</v>
      </c>
      <c r="GQ854" s="40">
        <f t="shared" si="410"/>
        <v>4713379</v>
      </c>
      <c r="GR854" s="39" t="str">
        <f>IFERROR(VLOOKUP(CONCATENATE(C854,R854,S854),'Clientes Afectados'!$L$4:$M$249,2,0),"NO")</f>
        <v>NO</v>
      </c>
      <c r="GS854" s="64">
        <f t="shared" si="411"/>
        <v>33</v>
      </c>
      <c r="GT854" s="39" t="e">
        <f>+IF(GS854&gt;#REF!,"SI","NO")</f>
        <v>#REF!</v>
      </c>
    </row>
    <row r="855" spans="1:202" x14ac:dyDescent="0.25">
      <c r="A855" s="35">
        <v>42370</v>
      </c>
      <c r="B855" s="36">
        <v>1594986</v>
      </c>
      <c r="C855" s="36">
        <v>574634</v>
      </c>
      <c r="D855" s="36">
        <v>574634</v>
      </c>
      <c r="E855" s="37" t="s">
        <v>347</v>
      </c>
      <c r="F855" s="37" t="s">
        <v>229</v>
      </c>
      <c r="G855" s="37" t="s">
        <v>322</v>
      </c>
      <c r="H855" s="85" t="s">
        <v>231</v>
      </c>
      <c r="I855" s="37" t="s">
        <v>310</v>
      </c>
      <c r="J855" s="37" t="s">
        <v>233</v>
      </c>
      <c r="K855" s="37" t="s">
        <v>234</v>
      </c>
      <c r="L855" s="37" t="s">
        <v>235</v>
      </c>
      <c r="M855" s="37" t="s">
        <v>323</v>
      </c>
      <c r="N855" s="37" t="s">
        <v>324</v>
      </c>
      <c r="O855" s="37" t="s">
        <v>324</v>
      </c>
      <c r="P855" s="37" t="s">
        <v>239</v>
      </c>
      <c r="Q855" s="37" t="s">
        <v>240</v>
      </c>
      <c r="R855" s="38">
        <v>42342</v>
      </c>
      <c r="S855" s="38">
        <v>42375</v>
      </c>
      <c r="T855" s="38">
        <v>42377</v>
      </c>
      <c r="U855" s="36">
        <v>169242110</v>
      </c>
      <c r="V855" s="36">
        <v>81776</v>
      </c>
      <c r="W855" s="36">
        <v>0</v>
      </c>
      <c r="X855" s="36">
        <v>5812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118</v>
      </c>
      <c r="AE855" s="36">
        <v>120</v>
      </c>
      <c r="AF855" s="36">
        <v>118</v>
      </c>
      <c r="AG855" s="36">
        <v>119</v>
      </c>
      <c r="AH855" s="36">
        <v>116813</v>
      </c>
      <c r="AI855" s="36">
        <v>1246</v>
      </c>
      <c r="AJ855" s="36">
        <v>0</v>
      </c>
      <c r="AK855" s="36">
        <v>5522707</v>
      </c>
      <c r="AL855" s="36">
        <v>0</v>
      </c>
      <c r="AM855" s="36">
        <v>0</v>
      </c>
      <c r="AN855" s="36">
        <v>0</v>
      </c>
      <c r="AO855" s="36">
        <v>0</v>
      </c>
      <c r="AP855" s="36">
        <v>0</v>
      </c>
      <c r="AQ855" s="36">
        <v>0</v>
      </c>
      <c r="AR855" s="36">
        <v>0</v>
      </c>
      <c r="AS855" s="36">
        <v>0</v>
      </c>
      <c r="AT855" s="36">
        <v>71038</v>
      </c>
      <c r="AU855" s="36">
        <v>0</v>
      </c>
      <c r="AV855" s="36">
        <v>0</v>
      </c>
      <c r="AW855" s="36">
        <v>0</v>
      </c>
      <c r="AX855" s="36">
        <v>0</v>
      </c>
      <c r="AY855" s="36">
        <v>77248</v>
      </c>
      <c r="AZ855" s="36">
        <v>627909</v>
      </c>
      <c r="BA855" s="36">
        <v>0</v>
      </c>
      <c r="BB855" s="36">
        <v>0</v>
      </c>
      <c r="BC855" s="36">
        <v>0</v>
      </c>
      <c r="BD855" s="36">
        <v>0</v>
      </c>
      <c r="BE855" s="36">
        <v>0</v>
      </c>
      <c r="BF855" s="36">
        <v>0</v>
      </c>
      <c r="BG855" s="36">
        <v>0</v>
      </c>
      <c r="BH855" s="36">
        <v>0</v>
      </c>
      <c r="BI855" s="36">
        <v>0</v>
      </c>
      <c r="BJ855" s="36">
        <v>0</v>
      </c>
      <c r="BK855" s="36">
        <v>0</v>
      </c>
      <c r="BL855" s="36">
        <v>0</v>
      </c>
      <c r="BM855" s="36">
        <v>0</v>
      </c>
      <c r="BN855" s="36">
        <v>0</v>
      </c>
      <c r="BO855" s="36">
        <v>0</v>
      </c>
      <c r="BP855" s="36">
        <v>0</v>
      </c>
      <c r="BQ855" s="36">
        <v>0</v>
      </c>
      <c r="BR855" s="36">
        <v>0</v>
      </c>
      <c r="BS855" s="36">
        <v>0</v>
      </c>
      <c r="BT855" s="36">
        <v>0</v>
      </c>
      <c r="BU855" s="36">
        <v>0</v>
      </c>
      <c r="BV855" s="36">
        <v>0</v>
      </c>
      <c r="BW855" s="36">
        <v>0</v>
      </c>
      <c r="BX855" s="36">
        <v>0</v>
      </c>
      <c r="BY855" s="36">
        <v>0</v>
      </c>
      <c r="BZ855" s="36">
        <v>0</v>
      </c>
      <c r="CA855" s="36">
        <v>0</v>
      </c>
      <c r="CB855" s="36">
        <v>0</v>
      </c>
      <c r="CC855" s="36">
        <v>0</v>
      </c>
      <c r="CD855" s="36">
        <v>5392404</v>
      </c>
      <c r="CE855" s="36">
        <v>6416961</v>
      </c>
      <c r="CF855" s="36">
        <v>0</v>
      </c>
      <c r="CG855" s="36">
        <v>1024557</v>
      </c>
      <c r="CH855" s="36">
        <v>0</v>
      </c>
      <c r="CI855" s="36">
        <v>0</v>
      </c>
      <c r="CJ855" s="36">
        <v>0</v>
      </c>
      <c r="CK855" s="36">
        <v>0</v>
      </c>
      <c r="CL855" s="36">
        <v>1024557</v>
      </c>
      <c r="CM855" s="36">
        <v>-6416961</v>
      </c>
      <c r="CN855" s="36">
        <v>0</v>
      </c>
      <c r="CO855" s="36">
        <v>0</v>
      </c>
      <c r="CP855" s="36">
        <v>0</v>
      </c>
      <c r="CQ855" s="36">
        <v>0</v>
      </c>
      <c r="CR855" s="36">
        <v>0</v>
      </c>
      <c r="CS855" s="36">
        <v>0</v>
      </c>
      <c r="CT855" s="36">
        <v>0</v>
      </c>
      <c r="CU855" s="36">
        <v>0</v>
      </c>
      <c r="CV855" s="36">
        <v>0</v>
      </c>
      <c r="CW855" s="36">
        <v>0</v>
      </c>
      <c r="CX855" s="36">
        <v>0</v>
      </c>
      <c r="CY855" s="36">
        <v>0</v>
      </c>
      <c r="CZ855" s="36">
        <v>0</v>
      </c>
      <c r="DA855" s="36">
        <v>0</v>
      </c>
      <c r="DB855" s="36">
        <v>0</v>
      </c>
      <c r="DC855" s="36">
        <v>0</v>
      </c>
      <c r="DD855" s="36">
        <v>0</v>
      </c>
      <c r="DE855" s="36">
        <v>-6416961</v>
      </c>
      <c r="DF855" s="36">
        <v>0</v>
      </c>
      <c r="DG855" s="36">
        <v>0</v>
      </c>
      <c r="DH855" s="36">
        <v>0</v>
      </c>
      <c r="DI855" s="36">
        <v>0</v>
      </c>
      <c r="DJ855" s="36">
        <v>0</v>
      </c>
      <c r="DK855" s="36">
        <v>0</v>
      </c>
      <c r="DL855" s="36">
        <v>0</v>
      </c>
      <c r="DM855" s="36">
        <v>0</v>
      </c>
      <c r="DN855" s="36">
        <v>0</v>
      </c>
      <c r="DO855" s="36">
        <v>0</v>
      </c>
      <c r="DP855" s="36">
        <v>0</v>
      </c>
      <c r="DQ855" s="36">
        <v>0</v>
      </c>
      <c r="DR855" s="36">
        <v>0</v>
      </c>
      <c r="DS855" s="36">
        <v>0</v>
      </c>
      <c r="DT855" s="36">
        <v>0</v>
      </c>
      <c r="DU855" s="36">
        <v>0</v>
      </c>
      <c r="DV855" s="36">
        <v>0</v>
      </c>
      <c r="DW855" s="36">
        <v>0</v>
      </c>
      <c r="DX855" s="36">
        <v>0</v>
      </c>
      <c r="DY855" s="36">
        <v>0</v>
      </c>
      <c r="DZ855" s="36">
        <v>0</v>
      </c>
      <c r="EA855" s="36">
        <v>0</v>
      </c>
      <c r="EB855" s="36">
        <v>0</v>
      </c>
      <c r="EC855" s="36">
        <v>0</v>
      </c>
      <c r="ED855" s="36">
        <v>0</v>
      </c>
      <c r="EE855" s="36">
        <v>0</v>
      </c>
      <c r="EF855" s="36">
        <v>0</v>
      </c>
      <c r="EG855" s="36">
        <v>0</v>
      </c>
      <c r="EH855" s="36">
        <v>0</v>
      </c>
      <c r="EI855" s="36">
        <v>0</v>
      </c>
      <c r="EJ855" s="36">
        <v>0</v>
      </c>
      <c r="EK855" s="36">
        <v>0</v>
      </c>
      <c r="EL855" s="36">
        <v>0</v>
      </c>
      <c r="EM855" s="36">
        <v>0</v>
      </c>
      <c r="EN855" s="36">
        <v>0</v>
      </c>
      <c r="EO855" s="36">
        <v>0</v>
      </c>
      <c r="EP855" s="36">
        <v>0</v>
      </c>
      <c r="EQ855" s="36">
        <v>0</v>
      </c>
      <c r="ER855" s="36">
        <v>0</v>
      </c>
      <c r="ES855" s="36">
        <v>0</v>
      </c>
      <c r="ET855" s="36">
        <v>0</v>
      </c>
      <c r="EU855" s="36">
        <v>0</v>
      </c>
      <c r="EV855" s="36">
        <v>0</v>
      </c>
      <c r="EW855" s="36">
        <v>0</v>
      </c>
      <c r="EX855" s="36">
        <v>0</v>
      </c>
      <c r="EY855" s="36">
        <v>0</v>
      </c>
      <c r="EZ855" s="36">
        <v>0</v>
      </c>
      <c r="FA855" s="36">
        <v>0</v>
      </c>
      <c r="FB855" s="36">
        <v>0</v>
      </c>
      <c r="FC855" s="36">
        <v>0</v>
      </c>
      <c r="FD855" s="36">
        <v>0</v>
      </c>
      <c r="FE855" s="36">
        <v>0</v>
      </c>
      <c r="FF855" s="36">
        <v>0</v>
      </c>
      <c r="FG855" s="36">
        <v>0</v>
      </c>
      <c r="FH855" s="36">
        <v>0</v>
      </c>
      <c r="FI855" s="36">
        <v>0</v>
      </c>
      <c r="FJ855" s="36">
        <v>0</v>
      </c>
      <c r="FK855" s="36">
        <v>0</v>
      </c>
      <c r="FL855" s="36">
        <v>0</v>
      </c>
      <c r="FM855" s="36">
        <v>0</v>
      </c>
      <c r="FN855" s="36">
        <v>0</v>
      </c>
      <c r="FO855" s="36">
        <v>0</v>
      </c>
      <c r="FP855" s="36">
        <v>0</v>
      </c>
      <c r="FQ855" s="36">
        <v>1024557</v>
      </c>
      <c r="FR855" s="36">
        <v>0</v>
      </c>
      <c r="FS855" s="37"/>
      <c r="FT855" s="39">
        <f t="shared" si="393"/>
        <v>98162</v>
      </c>
      <c r="FU855" s="39">
        <f t="shared" si="394"/>
        <v>1047</v>
      </c>
      <c r="FV855" s="39">
        <f t="shared" si="395"/>
        <v>0</v>
      </c>
      <c r="FW855" s="39">
        <f t="shared" si="396"/>
        <v>4640930</v>
      </c>
      <c r="FX855" s="39">
        <f t="shared" si="397"/>
        <v>0</v>
      </c>
      <c r="FY855" s="39">
        <f t="shared" si="398"/>
        <v>59696</v>
      </c>
      <c r="FZ855" s="39">
        <f t="shared" si="399"/>
        <v>0</v>
      </c>
      <c r="GA855" s="39">
        <f t="shared" si="400"/>
        <v>64914</v>
      </c>
      <c r="GB855" s="39">
        <f t="shared" si="401"/>
        <v>527655</v>
      </c>
      <c r="GC855" s="39">
        <f t="shared" si="402"/>
        <v>0</v>
      </c>
      <c r="GD855" s="39">
        <f t="shared" si="403"/>
        <v>0</v>
      </c>
      <c r="GE855" s="39">
        <f t="shared" si="404"/>
        <v>0</v>
      </c>
      <c r="GF855" s="39">
        <f t="shared" si="391"/>
        <v>0</v>
      </c>
      <c r="GG855" s="39"/>
      <c r="GH855" s="39">
        <f t="shared" si="405"/>
        <v>0</v>
      </c>
      <c r="GI855" s="39">
        <f t="shared" si="406"/>
        <v>0</v>
      </c>
      <c r="GJ855" s="39">
        <f t="shared" si="392"/>
        <v>5392404</v>
      </c>
      <c r="GK855" s="39"/>
      <c r="GL855" s="39">
        <f t="shared" si="407"/>
        <v>0</v>
      </c>
      <c r="GM855" s="39"/>
      <c r="GN855" s="39">
        <f t="shared" si="412"/>
        <v>0</v>
      </c>
      <c r="GO855" s="40">
        <f t="shared" si="408"/>
        <v>1024557</v>
      </c>
      <c r="GP855" s="40">
        <f t="shared" si="409"/>
        <v>6416961</v>
      </c>
      <c r="GQ855" s="40">
        <f t="shared" si="410"/>
        <v>6416961</v>
      </c>
      <c r="GR855" s="39" t="str">
        <f>IFERROR(VLOOKUP(CONCATENATE(C855,R855,S855),'Clientes Afectados'!$L$4:$M$249,2,0),"NO")</f>
        <v>NO</v>
      </c>
      <c r="GS855" s="64">
        <f t="shared" si="411"/>
        <v>33</v>
      </c>
      <c r="GT855" s="39" t="e">
        <f>+IF(GS855&gt;#REF!,"SI","NO")</f>
        <v>#REF!</v>
      </c>
    </row>
    <row r="856" spans="1:202" x14ac:dyDescent="0.25">
      <c r="A856" s="35">
        <v>42370</v>
      </c>
      <c r="B856" s="36">
        <v>1594986</v>
      </c>
      <c r="C856" s="36">
        <v>916308</v>
      </c>
      <c r="D856" s="36">
        <v>916308</v>
      </c>
      <c r="E856" s="37" t="s">
        <v>260</v>
      </c>
      <c r="F856" s="37" t="s">
        <v>229</v>
      </c>
      <c r="G856" s="37" t="s">
        <v>261</v>
      </c>
      <c r="H856" s="85" t="s">
        <v>231</v>
      </c>
      <c r="I856" s="37" t="s">
        <v>310</v>
      </c>
      <c r="J856" s="37" t="s">
        <v>233</v>
      </c>
      <c r="K856" s="37" t="s">
        <v>234</v>
      </c>
      <c r="L856" s="37" t="s">
        <v>235</v>
      </c>
      <c r="M856" s="37" t="s">
        <v>264</v>
      </c>
      <c r="N856" s="37" t="s">
        <v>236</v>
      </c>
      <c r="O856" s="37" t="s">
        <v>236</v>
      </c>
      <c r="P856" s="37" t="s">
        <v>239</v>
      </c>
      <c r="Q856" s="37" t="s">
        <v>240</v>
      </c>
      <c r="R856" s="38">
        <v>42342</v>
      </c>
      <c r="S856" s="38">
        <v>42375</v>
      </c>
      <c r="T856" s="38">
        <v>42377</v>
      </c>
      <c r="U856" s="36">
        <v>169242110</v>
      </c>
      <c r="V856" s="36">
        <v>27341</v>
      </c>
      <c r="W856" s="36">
        <v>0</v>
      </c>
      <c r="X856" s="36">
        <v>10047</v>
      </c>
      <c r="Y856" s="36">
        <v>0</v>
      </c>
      <c r="Z856" s="36">
        <v>0</v>
      </c>
      <c r="AA856" s="36">
        <v>0</v>
      </c>
      <c r="AB856" s="36">
        <v>0</v>
      </c>
      <c r="AC856" s="36">
        <v>0</v>
      </c>
      <c r="AD856" s="36">
        <v>69</v>
      </c>
      <c r="AE856" s="36">
        <v>71</v>
      </c>
      <c r="AF856" s="36">
        <v>69</v>
      </c>
      <c r="AG856" s="36">
        <v>70</v>
      </c>
      <c r="AH856" s="36">
        <v>79906</v>
      </c>
      <c r="AI856" s="36">
        <v>1246</v>
      </c>
      <c r="AJ856" s="36">
        <v>0</v>
      </c>
      <c r="AK856" s="36">
        <v>1846462</v>
      </c>
      <c r="AL856" s="36">
        <v>0</v>
      </c>
      <c r="AM856" s="36">
        <v>0</v>
      </c>
      <c r="AN856" s="36">
        <v>0</v>
      </c>
      <c r="AO856" s="36">
        <v>0</v>
      </c>
      <c r="AP856" s="36">
        <v>0</v>
      </c>
      <c r="AQ856" s="36">
        <v>0</v>
      </c>
      <c r="AR856" s="36">
        <v>0</v>
      </c>
      <c r="AS856" s="36">
        <v>0</v>
      </c>
      <c r="AT856" s="36">
        <v>23751</v>
      </c>
      <c r="AU856" s="36">
        <v>0</v>
      </c>
      <c r="AV856" s="36">
        <v>0</v>
      </c>
      <c r="AW856" s="36">
        <v>0</v>
      </c>
      <c r="AX856" s="36">
        <v>0</v>
      </c>
      <c r="AY856" s="36">
        <v>45515</v>
      </c>
      <c r="AZ856" s="36">
        <v>369358</v>
      </c>
      <c r="BA856" s="36">
        <v>0</v>
      </c>
      <c r="BB856" s="36">
        <v>0</v>
      </c>
      <c r="BC856" s="36">
        <v>0</v>
      </c>
      <c r="BD856" s="36">
        <v>0</v>
      </c>
      <c r="BE856" s="36">
        <v>0</v>
      </c>
      <c r="BF856" s="36">
        <v>0</v>
      </c>
      <c r="BG856" s="36">
        <v>0</v>
      </c>
      <c r="BH856" s="36">
        <v>0</v>
      </c>
      <c r="BI856" s="36">
        <v>0</v>
      </c>
      <c r="BJ856" s="36">
        <v>0</v>
      </c>
      <c r="BK856" s="36">
        <v>0</v>
      </c>
      <c r="BL856" s="36">
        <v>0</v>
      </c>
      <c r="BM856" s="36">
        <v>0</v>
      </c>
      <c r="BN856" s="36">
        <v>0</v>
      </c>
      <c r="BO856" s="36">
        <v>0</v>
      </c>
      <c r="BP856" s="36">
        <v>0</v>
      </c>
      <c r="BQ856" s="36">
        <v>0</v>
      </c>
      <c r="BR856" s="36">
        <v>0</v>
      </c>
      <c r="BS856" s="36">
        <v>0</v>
      </c>
      <c r="BT856" s="36">
        <v>0</v>
      </c>
      <c r="BU856" s="36">
        <v>0</v>
      </c>
      <c r="BV856" s="36">
        <v>0</v>
      </c>
      <c r="BW856" s="36">
        <v>0</v>
      </c>
      <c r="BX856" s="36">
        <v>0</v>
      </c>
      <c r="BY856" s="36">
        <v>0</v>
      </c>
      <c r="BZ856" s="36">
        <v>313941</v>
      </c>
      <c r="CA856" s="36">
        <v>13954</v>
      </c>
      <c r="CB856" s="36">
        <v>0</v>
      </c>
      <c r="CC856" s="36">
        <v>0</v>
      </c>
      <c r="CD856" s="36">
        <v>2263978</v>
      </c>
      <c r="CE856" s="36">
        <v>2694134</v>
      </c>
      <c r="CF856" s="36">
        <v>0</v>
      </c>
      <c r="CG856" s="36">
        <v>430156</v>
      </c>
      <c r="CH856" s="36">
        <v>0</v>
      </c>
      <c r="CI856" s="36">
        <v>0</v>
      </c>
      <c r="CJ856" s="36">
        <v>0</v>
      </c>
      <c r="CK856" s="36">
        <v>0</v>
      </c>
      <c r="CL856" s="36">
        <v>430156</v>
      </c>
      <c r="CM856" s="36">
        <v>-2694134</v>
      </c>
      <c r="CN856" s="36">
        <v>0</v>
      </c>
      <c r="CO856" s="36">
        <v>0</v>
      </c>
      <c r="CP856" s="36">
        <v>0</v>
      </c>
      <c r="CQ856" s="36">
        <v>0</v>
      </c>
      <c r="CR856" s="36">
        <v>0</v>
      </c>
      <c r="CS856" s="36">
        <v>0</v>
      </c>
      <c r="CT856" s="36">
        <v>0</v>
      </c>
      <c r="CU856" s="36">
        <v>0</v>
      </c>
      <c r="CV856" s="36">
        <v>0</v>
      </c>
      <c r="CW856" s="36">
        <v>0</v>
      </c>
      <c r="CX856" s="36">
        <v>0</v>
      </c>
      <c r="CY856" s="36">
        <v>0</v>
      </c>
      <c r="CZ856" s="36">
        <v>0</v>
      </c>
      <c r="DA856" s="36">
        <v>0</v>
      </c>
      <c r="DB856" s="36">
        <v>0</v>
      </c>
      <c r="DC856" s="36">
        <v>0</v>
      </c>
      <c r="DD856" s="36">
        <v>0</v>
      </c>
      <c r="DE856" s="36">
        <v>-2694134</v>
      </c>
      <c r="DF856" s="36">
        <v>0</v>
      </c>
      <c r="DG856" s="36">
        <v>0</v>
      </c>
      <c r="DH856" s="36">
        <v>0</v>
      </c>
      <c r="DI856" s="36">
        <v>0</v>
      </c>
      <c r="DJ856" s="36">
        <v>0</v>
      </c>
      <c r="DK856" s="36">
        <v>0</v>
      </c>
      <c r="DL856" s="36">
        <v>0</v>
      </c>
      <c r="DM856" s="36">
        <v>0</v>
      </c>
      <c r="DN856" s="36">
        <v>0</v>
      </c>
      <c r="DO856" s="36">
        <v>0</v>
      </c>
      <c r="DP856" s="36">
        <v>0</v>
      </c>
      <c r="DQ856" s="36">
        <v>0</v>
      </c>
      <c r="DR856" s="36">
        <v>0</v>
      </c>
      <c r="DS856" s="36">
        <v>0</v>
      </c>
      <c r="DT856" s="36">
        <v>0</v>
      </c>
      <c r="DU856" s="36">
        <v>0</v>
      </c>
      <c r="DV856" s="36">
        <v>0</v>
      </c>
      <c r="DW856" s="36">
        <v>0</v>
      </c>
      <c r="DX856" s="36">
        <v>0</v>
      </c>
      <c r="DY856" s="36">
        <v>0</v>
      </c>
      <c r="DZ856" s="36">
        <v>0</v>
      </c>
      <c r="EA856" s="36">
        <v>0</v>
      </c>
      <c r="EB856" s="36">
        <v>0</v>
      </c>
      <c r="EC856" s="36">
        <v>0</v>
      </c>
      <c r="ED856" s="36">
        <v>0</v>
      </c>
      <c r="EE856" s="36">
        <v>0</v>
      </c>
      <c r="EF856" s="36">
        <v>0</v>
      </c>
      <c r="EG856" s="36">
        <v>0</v>
      </c>
      <c r="EH856" s="36">
        <v>0</v>
      </c>
      <c r="EI856" s="36">
        <v>0</v>
      </c>
      <c r="EJ856" s="36">
        <v>0</v>
      </c>
      <c r="EK856" s="36">
        <v>0</v>
      </c>
      <c r="EL856" s="36">
        <v>0</v>
      </c>
      <c r="EM856" s="36">
        <v>0</v>
      </c>
      <c r="EN856" s="36">
        <v>0</v>
      </c>
      <c r="EO856" s="36">
        <v>0</v>
      </c>
      <c r="EP856" s="36">
        <v>0</v>
      </c>
      <c r="EQ856" s="36">
        <v>0</v>
      </c>
      <c r="ER856" s="36">
        <v>0</v>
      </c>
      <c r="ES856" s="36">
        <v>0</v>
      </c>
      <c r="ET856" s="36">
        <v>0</v>
      </c>
      <c r="EU856" s="36">
        <v>0</v>
      </c>
      <c r="EV856" s="36">
        <v>0</v>
      </c>
      <c r="EW856" s="36">
        <v>0</v>
      </c>
      <c r="EX856" s="36">
        <v>0</v>
      </c>
      <c r="EY856" s="36">
        <v>0</v>
      </c>
      <c r="EZ856" s="36">
        <v>0</v>
      </c>
      <c r="FA856" s="36">
        <v>0</v>
      </c>
      <c r="FB856" s="36">
        <v>0</v>
      </c>
      <c r="FC856" s="36">
        <v>0</v>
      </c>
      <c r="FD856" s="36">
        <v>0</v>
      </c>
      <c r="FE856" s="36">
        <v>0</v>
      </c>
      <c r="FF856" s="36">
        <v>0</v>
      </c>
      <c r="FG856" s="36">
        <v>0</v>
      </c>
      <c r="FH856" s="36">
        <v>0</v>
      </c>
      <c r="FI856" s="36">
        <v>0</v>
      </c>
      <c r="FJ856" s="36">
        <v>0</v>
      </c>
      <c r="FK856" s="36">
        <v>0</v>
      </c>
      <c r="FL856" s="36">
        <v>0</v>
      </c>
      <c r="FM856" s="36">
        <v>0</v>
      </c>
      <c r="FN856" s="36">
        <v>0</v>
      </c>
      <c r="FO856" s="36">
        <v>0</v>
      </c>
      <c r="FP856" s="36">
        <v>0</v>
      </c>
      <c r="FQ856" s="36">
        <v>430156</v>
      </c>
      <c r="FR856" s="36">
        <v>0</v>
      </c>
      <c r="FS856" s="37"/>
      <c r="FT856" s="39">
        <f t="shared" si="393"/>
        <v>67148</v>
      </c>
      <c r="FU856" s="39">
        <f t="shared" si="394"/>
        <v>1047</v>
      </c>
      <c r="FV856" s="39">
        <f t="shared" si="395"/>
        <v>0</v>
      </c>
      <c r="FW856" s="39">
        <f t="shared" si="396"/>
        <v>1551649</v>
      </c>
      <c r="FX856" s="39">
        <f t="shared" si="397"/>
        <v>0</v>
      </c>
      <c r="FY856" s="39">
        <f t="shared" si="398"/>
        <v>19959</v>
      </c>
      <c r="FZ856" s="39">
        <f t="shared" si="399"/>
        <v>0</v>
      </c>
      <c r="GA856" s="39">
        <f t="shared" si="400"/>
        <v>38248</v>
      </c>
      <c r="GB856" s="39">
        <f t="shared" si="401"/>
        <v>310385</v>
      </c>
      <c r="GC856" s="39">
        <f t="shared" si="402"/>
        <v>0</v>
      </c>
      <c r="GD856" s="39">
        <f t="shared" si="403"/>
        <v>0</v>
      </c>
      <c r="GE856" s="39">
        <f t="shared" si="404"/>
        <v>0</v>
      </c>
      <c r="GF856" s="39">
        <f t="shared" si="391"/>
        <v>0</v>
      </c>
      <c r="GG856" s="39"/>
      <c r="GH856" s="39">
        <f t="shared" si="405"/>
        <v>0</v>
      </c>
      <c r="GI856" s="39">
        <f t="shared" si="406"/>
        <v>0</v>
      </c>
      <c r="GJ856" s="39">
        <f t="shared" si="392"/>
        <v>1988436</v>
      </c>
      <c r="GK856" s="39"/>
      <c r="GL856" s="39">
        <f t="shared" si="407"/>
        <v>0</v>
      </c>
      <c r="GM856" s="39"/>
      <c r="GN856" s="39">
        <f t="shared" si="412"/>
        <v>0</v>
      </c>
      <c r="GO856" s="40">
        <f t="shared" si="408"/>
        <v>377803</v>
      </c>
      <c r="GP856" s="40">
        <f t="shared" si="409"/>
        <v>2366239</v>
      </c>
      <c r="GQ856" s="40">
        <f t="shared" si="410"/>
        <v>2366239</v>
      </c>
      <c r="GR856" s="39" t="str">
        <f>IFERROR(VLOOKUP(CONCATENATE(C856,R856,S856),'Clientes Afectados'!$L$4:$M$249,2,0),"NO")</f>
        <v>NO</v>
      </c>
      <c r="GS856" s="64">
        <f t="shared" si="411"/>
        <v>33</v>
      </c>
      <c r="GT856" s="39" t="e">
        <f>+IF(GS856&gt;#REF!,"SI","NO")</f>
        <v>#REF!</v>
      </c>
    </row>
    <row r="857" spans="1:202" x14ac:dyDescent="0.25">
      <c r="A857" s="35">
        <v>42370</v>
      </c>
      <c r="B857" s="36">
        <v>1594986</v>
      </c>
      <c r="C857" s="36">
        <v>973766</v>
      </c>
      <c r="D857" s="36">
        <v>973766</v>
      </c>
      <c r="E857" s="37" t="s">
        <v>265</v>
      </c>
      <c r="F857" s="37" t="s">
        <v>229</v>
      </c>
      <c r="G857" s="37" t="s">
        <v>266</v>
      </c>
      <c r="H857" s="85" t="s">
        <v>231</v>
      </c>
      <c r="I857" s="37" t="s">
        <v>310</v>
      </c>
      <c r="J857" s="37" t="s">
        <v>233</v>
      </c>
      <c r="K857" s="37" t="s">
        <v>234</v>
      </c>
      <c r="L857" s="37" t="s">
        <v>235</v>
      </c>
      <c r="M857" s="37" t="s">
        <v>264</v>
      </c>
      <c r="N857" s="37" t="s">
        <v>236</v>
      </c>
      <c r="O857" s="37" t="s">
        <v>236</v>
      </c>
      <c r="P857" s="37" t="s">
        <v>239</v>
      </c>
      <c r="Q857" s="37" t="s">
        <v>240</v>
      </c>
      <c r="R857" s="38">
        <v>42342</v>
      </c>
      <c r="S857" s="38">
        <v>42375</v>
      </c>
      <c r="T857" s="38">
        <v>42377</v>
      </c>
      <c r="U857" s="36">
        <v>169242110</v>
      </c>
      <c r="V857" s="36">
        <v>22233</v>
      </c>
      <c r="W857" s="36">
        <v>0</v>
      </c>
      <c r="X857" s="36">
        <v>20220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76</v>
      </c>
      <c r="AE857" s="36">
        <v>77</v>
      </c>
      <c r="AF857" s="36">
        <v>76</v>
      </c>
      <c r="AG857" s="36">
        <v>76</v>
      </c>
      <c r="AH857" s="36">
        <v>0</v>
      </c>
      <c r="AI857" s="36">
        <v>1246</v>
      </c>
      <c r="AJ857" s="36">
        <v>0</v>
      </c>
      <c r="AK857" s="36">
        <v>1501496</v>
      </c>
      <c r="AL857" s="36">
        <v>0</v>
      </c>
      <c r="AM857" s="36">
        <v>0</v>
      </c>
      <c r="AN857" s="36">
        <v>0</v>
      </c>
      <c r="AO857" s="36">
        <v>0</v>
      </c>
      <c r="AP857" s="36">
        <v>0</v>
      </c>
      <c r="AQ857" s="36">
        <v>0</v>
      </c>
      <c r="AR857" s="36">
        <v>0</v>
      </c>
      <c r="AS857" s="36">
        <v>0</v>
      </c>
      <c r="AT857" s="36">
        <v>19314</v>
      </c>
      <c r="AU857" s="36">
        <v>0</v>
      </c>
      <c r="AV857" s="36">
        <v>0</v>
      </c>
      <c r="AW857" s="36">
        <v>0</v>
      </c>
      <c r="AX857" s="36">
        <v>0</v>
      </c>
      <c r="AY857" s="36">
        <v>49361</v>
      </c>
      <c r="AZ857" s="36">
        <v>403656</v>
      </c>
      <c r="BA857" s="36">
        <v>371357</v>
      </c>
      <c r="BB857" s="36">
        <v>0</v>
      </c>
      <c r="BC857" s="36">
        <v>0</v>
      </c>
      <c r="BD857" s="36">
        <v>0</v>
      </c>
      <c r="BE857" s="36">
        <v>0</v>
      </c>
      <c r="BF857" s="36">
        <v>0</v>
      </c>
      <c r="BG857" s="36">
        <v>0</v>
      </c>
      <c r="BH857" s="36">
        <v>0</v>
      </c>
      <c r="BI857" s="36">
        <v>0</v>
      </c>
      <c r="BJ857" s="36">
        <v>0</v>
      </c>
      <c r="BK857" s="36">
        <v>0</v>
      </c>
      <c r="BL857" s="36">
        <v>0</v>
      </c>
      <c r="BM857" s="36">
        <v>0</v>
      </c>
      <c r="BN857" s="36">
        <v>0</v>
      </c>
      <c r="BO857" s="36">
        <v>0</v>
      </c>
      <c r="BP857" s="36">
        <v>0</v>
      </c>
      <c r="BQ857" s="36">
        <v>0</v>
      </c>
      <c r="BR857" s="36">
        <v>0</v>
      </c>
      <c r="BS857" s="36">
        <v>0</v>
      </c>
      <c r="BT857" s="36">
        <v>0</v>
      </c>
      <c r="BU857" s="36">
        <v>0</v>
      </c>
      <c r="BV857" s="36">
        <v>0</v>
      </c>
      <c r="BW857" s="36">
        <v>0</v>
      </c>
      <c r="BX857" s="36">
        <v>0</v>
      </c>
      <c r="BY857" s="36">
        <v>0</v>
      </c>
      <c r="BZ857" s="36">
        <v>223807</v>
      </c>
      <c r="CA857" s="36">
        <v>6898</v>
      </c>
      <c r="CB857" s="36">
        <v>0</v>
      </c>
      <c r="CC857" s="36">
        <v>0</v>
      </c>
      <c r="CD857" s="36">
        <v>2165659</v>
      </c>
      <c r="CE857" s="36">
        <v>2577135</v>
      </c>
      <c r="CF857" s="36">
        <v>0</v>
      </c>
      <c r="CG857" s="36">
        <v>411475</v>
      </c>
      <c r="CH857" s="36">
        <v>0</v>
      </c>
      <c r="CI857" s="36">
        <v>0</v>
      </c>
      <c r="CJ857" s="36">
        <v>0</v>
      </c>
      <c r="CK857" s="36">
        <v>0</v>
      </c>
      <c r="CL857" s="36">
        <v>411475</v>
      </c>
      <c r="CM857" s="36">
        <v>-2577135</v>
      </c>
      <c r="CN857" s="36">
        <v>0</v>
      </c>
      <c r="CO857" s="36">
        <v>0</v>
      </c>
      <c r="CP857" s="36">
        <v>0</v>
      </c>
      <c r="CQ857" s="36">
        <v>0</v>
      </c>
      <c r="CR857" s="36">
        <v>0</v>
      </c>
      <c r="CS857" s="36">
        <v>0</v>
      </c>
      <c r="CT857" s="36">
        <v>0</v>
      </c>
      <c r="CU857" s="36">
        <v>0</v>
      </c>
      <c r="CV857" s="36">
        <v>0</v>
      </c>
      <c r="CW857" s="36">
        <v>0</v>
      </c>
      <c r="CX857" s="36">
        <v>0</v>
      </c>
      <c r="CY857" s="36">
        <v>0</v>
      </c>
      <c r="CZ857" s="36">
        <v>0</v>
      </c>
      <c r="DA857" s="36">
        <v>0</v>
      </c>
      <c r="DB857" s="36">
        <v>0</v>
      </c>
      <c r="DC857" s="36">
        <v>0</v>
      </c>
      <c r="DD857" s="36">
        <v>0</v>
      </c>
      <c r="DE857" s="36">
        <v>-2577135</v>
      </c>
      <c r="DF857" s="36">
        <v>0</v>
      </c>
      <c r="DG857" s="36">
        <v>0</v>
      </c>
      <c r="DH857" s="36">
        <v>0</v>
      </c>
      <c r="DI857" s="36">
        <v>0</v>
      </c>
      <c r="DJ857" s="36">
        <v>0</v>
      </c>
      <c r="DK857" s="36">
        <v>0</v>
      </c>
      <c r="DL857" s="36">
        <v>0</v>
      </c>
      <c r="DM857" s="36">
        <v>0</v>
      </c>
      <c r="DN857" s="36">
        <v>0</v>
      </c>
      <c r="DO857" s="36">
        <v>0</v>
      </c>
      <c r="DP857" s="36">
        <v>0</v>
      </c>
      <c r="DQ857" s="36">
        <v>0</v>
      </c>
      <c r="DR857" s="36">
        <v>0</v>
      </c>
      <c r="DS857" s="36">
        <v>0</v>
      </c>
      <c r="DT857" s="36">
        <v>0</v>
      </c>
      <c r="DU857" s="36">
        <v>0</v>
      </c>
      <c r="DV857" s="36">
        <v>0</v>
      </c>
      <c r="DW857" s="36">
        <v>0</v>
      </c>
      <c r="DX857" s="36">
        <v>0</v>
      </c>
      <c r="DY857" s="36">
        <v>0</v>
      </c>
      <c r="DZ857" s="36">
        <v>0</v>
      </c>
      <c r="EA857" s="36">
        <v>0</v>
      </c>
      <c r="EB857" s="36">
        <v>0</v>
      </c>
      <c r="EC857" s="36">
        <v>0</v>
      </c>
      <c r="ED857" s="36">
        <v>0</v>
      </c>
      <c r="EE857" s="36">
        <v>0</v>
      </c>
      <c r="EF857" s="36">
        <v>0</v>
      </c>
      <c r="EG857" s="36">
        <v>0</v>
      </c>
      <c r="EH857" s="36">
        <v>0</v>
      </c>
      <c r="EI857" s="36">
        <v>0</v>
      </c>
      <c r="EJ857" s="36">
        <v>0</v>
      </c>
      <c r="EK857" s="36">
        <v>0</v>
      </c>
      <c r="EL857" s="36">
        <v>0</v>
      </c>
      <c r="EM857" s="36">
        <v>0</v>
      </c>
      <c r="EN857" s="36">
        <v>0</v>
      </c>
      <c r="EO857" s="36">
        <v>0</v>
      </c>
      <c r="EP857" s="36">
        <v>0</v>
      </c>
      <c r="EQ857" s="36">
        <v>0</v>
      </c>
      <c r="ER857" s="36">
        <v>0</v>
      </c>
      <c r="ES857" s="36">
        <v>0</v>
      </c>
      <c r="ET857" s="36">
        <v>0</v>
      </c>
      <c r="EU857" s="36">
        <v>0</v>
      </c>
      <c r="EV857" s="36">
        <v>0</v>
      </c>
      <c r="EW857" s="36">
        <v>0</v>
      </c>
      <c r="EX857" s="36">
        <v>0</v>
      </c>
      <c r="EY857" s="36">
        <v>0</v>
      </c>
      <c r="EZ857" s="36">
        <v>0</v>
      </c>
      <c r="FA857" s="36">
        <v>0</v>
      </c>
      <c r="FB857" s="36">
        <v>0</v>
      </c>
      <c r="FC857" s="36">
        <v>0</v>
      </c>
      <c r="FD857" s="36">
        <v>0</v>
      </c>
      <c r="FE857" s="36">
        <v>0</v>
      </c>
      <c r="FF857" s="36">
        <v>0</v>
      </c>
      <c r="FG857" s="36">
        <v>0</v>
      </c>
      <c r="FH857" s="36">
        <v>0</v>
      </c>
      <c r="FI857" s="36">
        <v>0</v>
      </c>
      <c r="FJ857" s="36">
        <v>0</v>
      </c>
      <c r="FK857" s="36">
        <v>0</v>
      </c>
      <c r="FL857" s="36">
        <v>0</v>
      </c>
      <c r="FM857" s="36">
        <v>0</v>
      </c>
      <c r="FN857" s="36">
        <v>0</v>
      </c>
      <c r="FO857" s="36">
        <v>0</v>
      </c>
      <c r="FP857" s="36">
        <v>0</v>
      </c>
      <c r="FQ857" s="36">
        <v>411475</v>
      </c>
      <c r="FR857" s="36">
        <v>-1</v>
      </c>
      <c r="FS857" s="37"/>
      <c r="FT857" s="39">
        <f t="shared" si="393"/>
        <v>0</v>
      </c>
      <c r="FU857" s="39">
        <f t="shared" si="394"/>
        <v>1047</v>
      </c>
      <c r="FV857" s="39">
        <f t="shared" si="395"/>
        <v>0</v>
      </c>
      <c r="FW857" s="39">
        <f t="shared" si="396"/>
        <v>1261761</v>
      </c>
      <c r="FX857" s="39">
        <f t="shared" si="397"/>
        <v>0</v>
      </c>
      <c r="FY857" s="39">
        <f t="shared" si="398"/>
        <v>16230</v>
      </c>
      <c r="FZ857" s="39">
        <f t="shared" si="399"/>
        <v>0</v>
      </c>
      <c r="GA857" s="39">
        <f t="shared" si="400"/>
        <v>41480</v>
      </c>
      <c r="GB857" s="39">
        <f t="shared" si="401"/>
        <v>339207</v>
      </c>
      <c r="GC857" s="39">
        <f t="shared" si="402"/>
        <v>312065</v>
      </c>
      <c r="GD857" s="39">
        <f t="shared" si="403"/>
        <v>0</v>
      </c>
      <c r="GE857" s="39">
        <f t="shared" si="404"/>
        <v>0</v>
      </c>
      <c r="GF857" s="39">
        <f t="shared" si="391"/>
        <v>0</v>
      </c>
      <c r="GG857" s="39"/>
      <c r="GH857" s="39">
        <f t="shared" si="405"/>
        <v>0</v>
      </c>
      <c r="GI857" s="39">
        <f t="shared" si="406"/>
        <v>0</v>
      </c>
      <c r="GJ857" s="39">
        <f t="shared" si="392"/>
        <v>1971790</v>
      </c>
      <c r="GK857" s="39"/>
      <c r="GL857" s="39">
        <f t="shared" si="407"/>
        <v>0</v>
      </c>
      <c r="GM857" s="39"/>
      <c r="GN857" s="39">
        <f t="shared" si="412"/>
        <v>0</v>
      </c>
      <c r="GO857" s="40">
        <f t="shared" si="408"/>
        <v>374640</v>
      </c>
      <c r="GP857" s="40">
        <f t="shared" si="409"/>
        <v>2346430</v>
      </c>
      <c r="GQ857" s="40">
        <f t="shared" si="410"/>
        <v>2346430</v>
      </c>
      <c r="GR857" s="39" t="str">
        <f>IFERROR(VLOOKUP(CONCATENATE(C857,R857,S857),'Clientes Afectados'!$L$4:$M$249,2,0),"NO")</f>
        <v>NO</v>
      </c>
      <c r="GS857" s="64">
        <f t="shared" si="411"/>
        <v>33</v>
      </c>
      <c r="GT857" s="39" t="e">
        <f>+IF(GS857&gt;#REF!,"SI","NO")</f>
        <v>#REF!</v>
      </c>
    </row>
    <row r="858" spans="1:202" x14ac:dyDescent="0.25">
      <c r="A858" s="35">
        <v>42370</v>
      </c>
      <c r="B858" s="36">
        <v>1594986</v>
      </c>
      <c r="C858" s="36">
        <v>984572</v>
      </c>
      <c r="D858" s="36">
        <v>984572</v>
      </c>
      <c r="E858" s="37" t="s">
        <v>348</v>
      </c>
      <c r="F858" s="37" t="s">
        <v>229</v>
      </c>
      <c r="G858" s="37" t="s">
        <v>326</v>
      </c>
      <c r="H858" s="85" t="s">
        <v>231</v>
      </c>
      <c r="I858" s="37" t="s">
        <v>232</v>
      </c>
      <c r="J858" s="37" t="s">
        <v>233</v>
      </c>
      <c r="K858" s="37" t="s">
        <v>234</v>
      </c>
      <c r="L858" s="37" t="s">
        <v>235</v>
      </c>
      <c r="M858" s="37" t="s">
        <v>280</v>
      </c>
      <c r="N858" s="37" t="s">
        <v>327</v>
      </c>
      <c r="O858" s="37" t="s">
        <v>327</v>
      </c>
      <c r="P858" s="37" t="s">
        <v>239</v>
      </c>
      <c r="Q858" s="37" t="s">
        <v>240</v>
      </c>
      <c r="R858" s="38">
        <v>42342</v>
      </c>
      <c r="S858" s="38">
        <v>42375</v>
      </c>
      <c r="T858" s="38">
        <v>42377</v>
      </c>
      <c r="U858" s="36">
        <v>169242110</v>
      </c>
      <c r="V858" s="36">
        <v>301179</v>
      </c>
      <c r="W858" s="36">
        <v>0</v>
      </c>
      <c r="X858" s="36">
        <v>130086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657</v>
      </c>
      <c r="AE858" s="36">
        <v>765</v>
      </c>
      <c r="AF858" s="36">
        <v>650</v>
      </c>
      <c r="AG858" s="36">
        <v>669</v>
      </c>
      <c r="AH858" s="36">
        <v>79906</v>
      </c>
      <c r="AI858" s="36">
        <v>1246</v>
      </c>
      <c r="AJ858" s="36">
        <v>0</v>
      </c>
      <c r="AK858" s="36">
        <v>20339994</v>
      </c>
      <c r="AL858" s="36">
        <v>0</v>
      </c>
      <c r="AM858" s="36">
        <v>0</v>
      </c>
      <c r="AN858" s="36">
        <v>0</v>
      </c>
      <c r="AO858" s="36">
        <v>0</v>
      </c>
      <c r="AP858" s="36">
        <v>0</v>
      </c>
      <c r="AQ858" s="36">
        <v>0</v>
      </c>
      <c r="AR858" s="36">
        <v>0</v>
      </c>
      <c r="AS858" s="36">
        <v>0</v>
      </c>
      <c r="AT858" s="36">
        <v>261635</v>
      </c>
      <c r="AU858" s="36">
        <v>0</v>
      </c>
      <c r="AV858" s="36">
        <v>0</v>
      </c>
      <c r="AW858" s="36">
        <v>0</v>
      </c>
      <c r="AX858" s="36">
        <v>0</v>
      </c>
      <c r="AY858" s="36">
        <v>490407</v>
      </c>
      <c r="AZ858" s="36">
        <v>3532652</v>
      </c>
      <c r="BA858" s="36">
        <v>243631</v>
      </c>
      <c r="BB858" s="36">
        <v>0</v>
      </c>
      <c r="BC858" s="36">
        <v>0</v>
      </c>
      <c r="BD858" s="36">
        <v>0</v>
      </c>
      <c r="BE858" s="36">
        <v>0</v>
      </c>
      <c r="BF858" s="36">
        <v>0</v>
      </c>
      <c r="BG858" s="36">
        <v>0</v>
      </c>
      <c r="BH858" s="36">
        <v>0</v>
      </c>
      <c r="BI858" s="36">
        <v>0</v>
      </c>
      <c r="BJ858" s="36">
        <v>0</v>
      </c>
      <c r="BK858" s="36">
        <v>0</v>
      </c>
      <c r="BL858" s="36">
        <v>0</v>
      </c>
      <c r="BM858" s="36">
        <v>0</v>
      </c>
      <c r="BN858" s="36">
        <v>0</v>
      </c>
      <c r="BO858" s="36">
        <v>0</v>
      </c>
      <c r="BP858" s="36">
        <v>0</v>
      </c>
      <c r="BQ858" s="36">
        <v>0</v>
      </c>
      <c r="BR858" s="36">
        <v>0</v>
      </c>
      <c r="BS858" s="36">
        <v>0</v>
      </c>
      <c r="BT858" s="36">
        <v>0</v>
      </c>
      <c r="BU858" s="36">
        <v>0</v>
      </c>
      <c r="BV858" s="36">
        <v>0</v>
      </c>
      <c r="BW858" s="36">
        <v>0</v>
      </c>
      <c r="BX858" s="36">
        <v>0</v>
      </c>
      <c r="BY858" s="36">
        <v>0</v>
      </c>
      <c r="BZ858" s="36">
        <v>2175317</v>
      </c>
      <c r="CA858" s="36">
        <v>88408</v>
      </c>
      <c r="CB858" s="36">
        <v>0</v>
      </c>
      <c r="CC858" s="36">
        <v>0</v>
      </c>
      <c r="CD858" s="36">
        <v>22868231</v>
      </c>
      <c r="CE858" s="36">
        <v>27213196</v>
      </c>
      <c r="CF858" s="36">
        <v>0</v>
      </c>
      <c r="CG858" s="36">
        <v>4344964</v>
      </c>
      <c r="CH858" s="36">
        <v>0</v>
      </c>
      <c r="CI858" s="36">
        <v>0</v>
      </c>
      <c r="CJ858" s="36">
        <v>0</v>
      </c>
      <c r="CK858" s="36">
        <v>0</v>
      </c>
      <c r="CL858" s="36">
        <v>4344964</v>
      </c>
      <c r="CM858" s="36">
        <v>-27213196</v>
      </c>
      <c r="CN858" s="36">
        <v>0</v>
      </c>
      <c r="CO858" s="36">
        <v>0</v>
      </c>
      <c r="CP858" s="36">
        <v>0</v>
      </c>
      <c r="CQ858" s="36">
        <v>0</v>
      </c>
      <c r="CR858" s="36">
        <v>0</v>
      </c>
      <c r="CS858" s="36">
        <v>0</v>
      </c>
      <c r="CT858" s="36">
        <v>0</v>
      </c>
      <c r="CU858" s="36">
        <v>0</v>
      </c>
      <c r="CV858" s="36">
        <v>0</v>
      </c>
      <c r="CW858" s="36">
        <v>0</v>
      </c>
      <c r="CX858" s="36">
        <v>0</v>
      </c>
      <c r="CY858" s="36">
        <v>0</v>
      </c>
      <c r="CZ858" s="36">
        <v>0</v>
      </c>
      <c r="DA858" s="36">
        <v>0</v>
      </c>
      <c r="DB858" s="36">
        <v>0</v>
      </c>
      <c r="DC858" s="36">
        <v>0</v>
      </c>
      <c r="DD858" s="36">
        <v>1</v>
      </c>
      <c r="DE858" s="36">
        <v>-27213195</v>
      </c>
      <c r="DF858" s="36">
        <v>0</v>
      </c>
      <c r="DG858" s="36">
        <v>0</v>
      </c>
      <c r="DH858" s="36">
        <v>0</v>
      </c>
      <c r="DI858" s="36">
        <v>0</v>
      </c>
      <c r="DJ858" s="36">
        <v>0</v>
      </c>
      <c r="DK858" s="36">
        <v>-1</v>
      </c>
      <c r="DL858" s="36">
        <v>0</v>
      </c>
      <c r="DM858" s="36">
        <v>0</v>
      </c>
      <c r="DN858" s="36">
        <v>0</v>
      </c>
      <c r="DO858" s="36">
        <v>0</v>
      </c>
      <c r="DP858" s="36">
        <v>0</v>
      </c>
      <c r="DQ858" s="36">
        <v>0</v>
      </c>
      <c r="DR858" s="36">
        <v>0</v>
      </c>
      <c r="DS858" s="36">
        <v>0</v>
      </c>
      <c r="DT858" s="36">
        <v>0</v>
      </c>
      <c r="DU858" s="36">
        <v>0</v>
      </c>
      <c r="DV858" s="36">
        <v>0</v>
      </c>
      <c r="DW858" s="36">
        <v>0</v>
      </c>
      <c r="DX858" s="36">
        <v>0</v>
      </c>
      <c r="DY858" s="36">
        <v>0</v>
      </c>
      <c r="DZ858" s="36">
        <v>0</v>
      </c>
      <c r="EA858" s="36">
        <v>0</v>
      </c>
      <c r="EB858" s="36">
        <v>-1</v>
      </c>
      <c r="EC858" s="36">
        <v>0</v>
      </c>
      <c r="ED858" s="36">
        <v>0</v>
      </c>
      <c r="EE858" s="36">
        <v>0</v>
      </c>
      <c r="EF858" s="36">
        <v>0</v>
      </c>
      <c r="EG858" s="36">
        <v>0</v>
      </c>
      <c r="EH858" s="36">
        <v>0</v>
      </c>
      <c r="EI858" s="36">
        <v>0</v>
      </c>
      <c r="EJ858" s="36">
        <v>0</v>
      </c>
      <c r="EK858" s="36">
        <v>0</v>
      </c>
      <c r="EL858" s="36">
        <v>0</v>
      </c>
      <c r="EM858" s="36">
        <v>0</v>
      </c>
      <c r="EN858" s="36">
        <v>0</v>
      </c>
      <c r="EO858" s="36">
        <v>0</v>
      </c>
      <c r="EP858" s="36">
        <v>0</v>
      </c>
      <c r="EQ858" s="36">
        <v>0</v>
      </c>
      <c r="ER858" s="36">
        <v>0</v>
      </c>
      <c r="ES858" s="36">
        <v>0</v>
      </c>
      <c r="ET858" s="36">
        <v>0</v>
      </c>
      <c r="EU858" s="36">
        <v>0</v>
      </c>
      <c r="EV858" s="36">
        <v>0</v>
      </c>
      <c r="EW858" s="36">
        <v>0</v>
      </c>
      <c r="EX858" s="36">
        <v>0</v>
      </c>
      <c r="EY858" s="36">
        <v>0</v>
      </c>
      <c r="EZ858" s="36">
        <v>0</v>
      </c>
      <c r="FA858" s="36">
        <v>0</v>
      </c>
      <c r="FB858" s="36">
        <v>0</v>
      </c>
      <c r="FC858" s="36">
        <v>0</v>
      </c>
      <c r="FD858" s="36">
        <v>0</v>
      </c>
      <c r="FE858" s="36">
        <v>0</v>
      </c>
      <c r="FF858" s="36">
        <v>0</v>
      </c>
      <c r="FG858" s="36">
        <v>0</v>
      </c>
      <c r="FH858" s="36">
        <v>0</v>
      </c>
      <c r="FI858" s="36">
        <v>0</v>
      </c>
      <c r="FJ858" s="36">
        <v>0</v>
      </c>
      <c r="FK858" s="36">
        <v>0</v>
      </c>
      <c r="FL858" s="36">
        <v>0</v>
      </c>
      <c r="FM858" s="36">
        <v>0</v>
      </c>
      <c r="FN858" s="36">
        <v>0</v>
      </c>
      <c r="FO858" s="36">
        <v>0</v>
      </c>
      <c r="FP858" s="36">
        <v>0</v>
      </c>
      <c r="FQ858" s="36">
        <v>4344964</v>
      </c>
      <c r="FR858" s="36">
        <v>-1</v>
      </c>
      <c r="FS858" s="37"/>
      <c r="FT858" s="39">
        <f t="shared" si="393"/>
        <v>67148</v>
      </c>
      <c r="FU858" s="39">
        <f t="shared" si="394"/>
        <v>1047</v>
      </c>
      <c r="FV858" s="39">
        <f t="shared" si="395"/>
        <v>0</v>
      </c>
      <c r="FW858" s="39">
        <f t="shared" si="396"/>
        <v>17092432</v>
      </c>
      <c r="FX858" s="39">
        <f t="shared" si="397"/>
        <v>0</v>
      </c>
      <c r="FY858" s="39">
        <f t="shared" si="398"/>
        <v>219861</v>
      </c>
      <c r="FZ858" s="39">
        <f t="shared" si="399"/>
        <v>0</v>
      </c>
      <c r="GA858" s="39">
        <f t="shared" si="400"/>
        <v>412107</v>
      </c>
      <c r="GB858" s="39">
        <f t="shared" si="401"/>
        <v>2968615</v>
      </c>
      <c r="GC858" s="39">
        <f t="shared" si="402"/>
        <v>204732</v>
      </c>
      <c r="GD858" s="39">
        <f t="shared" si="403"/>
        <v>0</v>
      </c>
      <c r="GE858" s="39">
        <f t="shared" si="404"/>
        <v>0</v>
      </c>
      <c r="GF858" s="39">
        <f t="shared" si="391"/>
        <v>0</v>
      </c>
      <c r="GG858" s="39"/>
      <c r="GH858" s="39">
        <f t="shared" si="405"/>
        <v>0</v>
      </c>
      <c r="GI858" s="39">
        <f t="shared" si="406"/>
        <v>0</v>
      </c>
      <c r="GJ858" s="39">
        <f t="shared" si="392"/>
        <v>20965942</v>
      </c>
      <c r="GK858" s="39"/>
      <c r="GL858" s="39">
        <f t="shared" si="407"/>
        <v>0</v>
      </c>
      <c r="GM858" s="39"/>
      <c r="GN858" s="39">
        <f t="shared" si="412"/>
        <v>-1</v>
      </c>
      <c r="GO858" s="40">
        <f t="shared" si="408"/>
        <v>3983529</v>
      </c>
      <c r="GP858" s="40">
        <f t="shared" si="409"/>
        <v>24949471</v>
      </c>
      <c r="GQ858" s="40">
        <f t="shared" si="410"/>
        <v>24949470</v>
      </c>
      <c r="GR858" s="39" t="str">
        <f>IFERROR(VLOOKUP(CONCATENATE(C858,R858,S858),'Clientes Afectados'!$L$4:$M$249,2,0),"NO")</f>
        <v>NO</v>
      </c>
      <c r="GS858" s="64">
        <f t="shared" si="411"/>
        <v>33</v>
      </c>
      <c r="GT858" s="39" t="e">
        <f>+IF(GS858&gt;#REF!,"SI","NO")</f>
        <v>#REF!</v>
      </c>
    </row>
    <row r="859" spans="1:202" x14ac:dyDescent="0.25">
      <c r="A859" s="35">
        <v>42370</v>
      </c>
      <c r="B859" s="36">
        <v>1594986</v>
      </c>
      <c r="C859" s="36">
        <v>985980</v>
      </c>
      <c r="D859" s="36">
        <v>985980</v>
      </c>
      <c r="E859" s="37" t="s">
        <v>349</v>
      </c>
      <c r="F859" s="37" t="s">
        <v>229</v>
      </c>
      <c r="G859" s="37" t="s">
        <v>329</v>
      </c>
      <c r="H859" s="85" t="s">
        <v>231</v>
      </c>
      <c r="I859" s="37" t="s">
        <v>232</v>
      </c>
      <c r="J859" s="37" t="s">
        <v>233</v>
      </c>
      <c r="K859" s="37" t="s">
        <v>234</v>
      </c>
      <c r="L859" s="37" t="s">
        <v>235</v>
      </c>
      <c r="M859" s="37" t="s">
        <v>279</v>
      </c>
      <c r="N859" s="37" t="s">
        <v>330</v>
      </c>
      <c r="O859" s="37" t="s">
        <v>330</v>
      </c>
      <c r="P859" s="37" t="s">
        <v>239</v>
      </c>
      <c r="Q859" s="37" t="s">
        <v>240</v>
      </c>
      <c r="R859" s="38">
        <v>42342</v>
      </c>
      <c r="S859" s="38">
        <v>42375</v>
      </c>
      <c r="T859" s="38">
        <v>42377</v>
      </c>
      <c r="U859" s="36">
        <v>169242110</v>
      </c>
      <c r="V859" s="36">
        <v>85300</v>
      </c>
      <c r="W859" s="36">
        <v>0</v>
      </c>
      <c r="X859" s="36">
        <v>41980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147</v>
      </c>
      <c r="AE859" s="36">
        <v>236</v>
      </c>
      <c r="AF859" s="36">
        <v>147</v>
      </c>
      <c r="AG859" s="36">
        <v>147</v>
      </c>
      <c r="AH859" s="36">
        <v>79906</v>
      </c>
      <c r="AI859" s="36">
        <v>1246</v>
      </c>
      <c r="AJ859" s="36">
        <v>0</v>
      </c>
      <c r="AK859" s="36">
        <v>5760698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0</v>
      </c>
      <c r="AS859" s="36">
        <v>0</v>
      </c>
      <c r="AT859" s="36">
        <v>74100</v>
      </c>
      <c r="AU859" s="36">
        <v>0</v>
      </c>
      <c r="AV859" s="36">
        <v>0</v>
      </c>
      <c r="AW859" s="36">
        <v>0</v>
      </c>
      <c r="AX859" s="36">
        <v>0</v>
      </c>
      <c r="AY859" s="36">
        <v>151610</v>
      </c>
      <c r="AZ859" s="36">
        <v>778291</v>
      </c>
      <c r="BA859" s="36">
        <v>200718</v>
      </c>
      <c r="BB859" s="36">
        <v>0</v>
      </c>
      <c r="BC859" s="36">
        <v>0</v>
      </c>
      <c r="BD859" s="36">
        <v>0</v>
      </c>
      <c r="BE859" s="36">
        <v>0</v>
      </c>
      <c r="BF859" s="36">
        <v>0</v>
      </c>
      <c r="BG859" s="36">
        <v>0</v>
      </c>
      <c r="BH859" s="36">
        <v>0</v>
      </c>
      <c r="BI859" s="36">
        <v>0</v>
      </c>
      <c r="BJ859" s="36">
        <v>0</v>
      </c>
      <c r="BK859" s="36">
        <v>0</v>
      </c>
      <c r="BL859" s="36">
        <v>0</v>
      </c>
      <c r="BM859" s="36">
        <v>0</v>
      </c>
      <c r="BN859" s="36">
        <v>0</v>
      </c>
      <c r="BO859" s="36">
        <v>0</v>
      </c>
      <c r="BP859" s="36">
        <v>0</v>
      </c>
      <c r="BQ859" s="36">
        <v>0</v>
      </c>
      <c r="BR859" s="36">
        <v>0</v>
      </c>
      <c r="BS859" s="36">
        <v>0</v>
      </c>
      <c r="BT859" s="36">
        <v>0</v>
      </c>
      <c r="BU859" s="36">
        <v>0</v>
      </c>
      <c r="BV859" s="36">
        <v>0</v>
      </c>
      <c r="BW859" s="36">
        <v>0</v>
      </c>
      <c r="BX859" s="36">
        <v>0</v>
      </c>
      <c r="BY859" s="36">
        <v>0</v>
      </c>
      <c r="BZ859" s="36">
        <v>715779</v>
      </c>
      <c r="CA859" s="36">
        <v>30871</v>
      </c>
      <c r="CB859" s="36">
        <v>0</v>
      </c>
      <c r="CC859" s="36">
        <v>0</v>
      </c>
      <c r="CD859" s="36">
        <v>6548924</v>
      </c>
      <c r="CE859" s="36">
        <v>7793220</v>
      </c>
      <c r="CF859" s="36">
        <v>0</v>
      </c>
      <c r="CG859" s="36">
        <v>1244296</v>
      </c>
      <c r="CH859" s="36">
        <v>0</v>
      </c>
      <c r="CI859" s="36">
        <v>0</v>
      </c>
      <c r="CJ859" s="36">
        <v>0</v>
      </c>
      <c r="CK859" s="36">
        <v>0</v>
      </c>
      <c r="CL859" s="36">
        <v>1244296</v>
      </c>
      <c r="CM859" s="36">
        <v>-7793220</v>
      </c>
      <c r="CN859" s="36">
        <v>0</v>
      </c>
      <c r="CO859" s="36">
        <v>0</v>
      </c>
      <c r="CP859" s="36">
        <v>0</v>
      </c>
      <c r="CQ859" s="36">
        <v>0</v>
      </c>
      <c r="CR859" s="36">
        <v>0</v>
      </c>
      <c r="CS859" s="36">
        <v>0</v>
      </c>
      <c r="CT859" s="36">
        <v>0</v>
      </c>
      <c r="CU859" s="36">
        <v>0</v>
      </c>
      <c r="CV859" s="36">
        <v>0</v>
      </c>
      <c r="CW859" s="36">
        <v>0</v>
      </c>
      <c r="CX859" s="36">
        <v>0</v>
      </c>
      <c r="CY859" s="36">
        <v>0</v>
      </c>
      <c r="CZ859" s="36">
        <v>0</v>
      </c>
      <c r="DA859" s="36">
        <v>0</v>
      </c>
      <c r="DB859" s="36">
        <v>0</v>
      </c>
      <c r="DC859" s="36">
        <v>0</v>
      </c>
      <c r="DD859" s="36">
        <v>0</v>
      </c>
      <c r="DE859" s="36">
        <v>-7793220</v>
      </c>
      <c r="DF859" s="36">
        <v>0</v>
      </c>
      <c r="DG859" s="36">
        <v>0</v>
      </c>
      <c r="DH859" s="36">
        <v>0</v>
      </c>
      <c r="DI859" s="36">
        <v>0</v>
      </c>
      <c r="DJ859" s="36">
        <v>0</v>
      </c>
      <c r="DK859" s="36">
        <v>0</v>
      </c>
      <c r="DL859" s="36">
        <v>0</v>
      </c>
      <c r="DM859" s="36">
        <v>0</v>
      </c>
      <c r="DN859" s="36">
        <v>0</v>
      </c>
      <c r="DO859" s="36">
        <v>0</v>
      </c>
      <c r="DP859" s="36">
        <v>0</v>
      </c>
      <c r="DQ859" s="36">
        <v>0</v>
      </c>
      <c r="DR859" s="36">
        <v>0</v>
      </c>
      <c r="DS859" s="36">
        <v>0</v>
      </c>
      <c r="DT859" s="36">
        <v>0</v>
      </c>
      <c r="DU859" s="36">
        <v>0</v>
      </c>
      <c r="DV859" s="36">
        <v>0</v>
      </c>
      <c r="DW859" s="36">
        <v>0</v>
      </c>
      <c r="DX859" s="36">
        <v>0</v>
      </c>
      <c r="DY859" s="36">
        <v>0</v>
      </c>
      <c r="DZ859" s="36">
        <v>0</v>
      </c>
      <c r="EA859" s="36">
        <v>0</v>
      </c>
      <c r="EB859" s="36">
        <v>0</v>
      </c>
      <c r="EC859" s="36">
        <v>0</v>
      </c>
      <c r="ED859" s="36">
        <v>0</v>
      </c>
      <c r="EE859" s="36">
        <v>0</v>
      </c>
      <c r="EF859" s="36">
        <v>0</v>
      </c>
      <c r="EG859" s="36">
        <v>0</v>
      </c>
      <c r="EH859" s="36">
        <v>0</v>
      </c>
      <c r="EI859" s="36">
        <v>0</v>
      </c>
      <c r="EJ859" s="36">
        <v>0</v>
      </c>
      <c r="EK859" s="36">
        <v>0</v>
      </c>
      <c r="EL859" s="36">
        <v>0</v>
      </c>
      <c r="EM859" s="36">
        <v>0</v>
      </c>
      <c r="EN859" s="36">
        <v>0</v>
      </c>
      <c r="EO859" s="36">
        <v>0</v>
      </c>
      <c r="EP859" s="36">
        <v>0</v>
      </c>
      <c r="EQ859" s="36">
        <v>0</v>
      </c>
      <c r="ER859" s="36">
        <v>0</v>
      </c>
      <c r="ES859" s="36">
        <v>0</v>
      </c>
      <c r="ET859" s="36">
        <v>0</v>
      </c>
      <c r="EU859" s="36">
        <v>0</v>
      </c>
      <c r="EV859" s="36">
        <v>0</v>
      </c>
      <c r="EW859" s="36">
        <v>0</v>
      </c>
      <c r="EX859" s="36">
        <v>0</v>
      </c>
      <c r="EY859" s="36">
        <v>0</v>
      </c>
      <c r="EZ859" s="36">
        <v>0</v>
      </c>
      <c r="FA859" s="36">
        <v>0</v>
      </c>
      <c r="FB859" s="36">
        <v>0</v>
      </c>
      <c r="FC859" s="36">
        <v>0</v>
      </c>
      <c r="FD859" s="36">
        <v>0</v>
      </c>
      <c r="FE859" s="36">
        <v>0</v>
      </c>
      <c r="FF859" s="36">
        <v>0</v>
      </c>
      <c r="FG859" s="36">
        <v>0</v>
      </c>
      <c r="FH859" s="36">
        <v>0</v>
      </c>
      <c r="FI859" s="36">
        <v>0</v>
      </c>
      <c r="FJ859" s="36">
        <v>0</v>
      </c>
      <c r="FK859" s="36">
        <v>0</v>
      </c>
      <c r="FL859" s="36">
        <v>0</v>
      </c>
      <c r="FM859" s="36">
        <v>0</v>
      </c>
      <c r="FN859" s="36">
        <v>0</v>
      </c>
      <c r="FO859" s="36">
        <v>0</v>
      </c>
      <c r="FP859" s="36">
        <v>0</v>
      </c>
      <c r="FQ859" s="36">
        <v>1244296</v>
      </c>
      <c r="FR859" s="36">
        <v>0</v>
      </c>
      <c r="FS859" s="37"/>
      <c r="FT859" s="39">
        <f t="shared" si="393"/>
        <v>67148</v>
      </c>
      <c r="FU859" s="39">
        <f t="shared" si="394"/>
        <v>1047</v>
      </c>
      <c r="FV859" s="39">
        <f t="shared" si="395"/>
        <v>0</v>
      </c>
      <c r="FW859" s="39">
        <f t="shared" si="396"/>
        <v>4840923</v>
      </c>
      <c r="FX859" s="39">
        <f t="shared" si="397"/>
        <v>0</v>
      </c>
      <c r="FY859" s="39">
        <f t="shared" si="398"/>
        <v>62269</v>
      </c>
      <c r="FZ859" s="39">
        <f t="shared" si="399"/>
        <v>0</v>
      </c>
      <c r="GA859" s="39">
        <f t="shared" si="400"/>
        <v>127403</v>
      </c>
      <c r="GB859" s="39">
        <f t="shared" si="401"/>
        <v>654026</v>
      </c>
      <c r="GC859" s="39">
        <f t="shared" si="402"/>
        <v>168671</v>
      </c>
      <c r="GD859" s="39">
        <f t="shared" si="403"/>
        <v>0</v>
      </c>
      <c r="GE859" s="39">
        <f t="shared" si="404"/>
        <v>0</v>
      </c>
      <c r="GF859" s="39">
        <f t="shared" si="391"/>
        <v>0</v>
      </c>
      <c r="GG859" s="39"/>
      <c r="GH859" s="39">
        <f t="shared" si="405"/>
        <v>0</v>
      </c>
      <c r="GI859" s="39">
        <f t="shared" si="406"/>
        <v>0</v>
      </c>
      <c r="GJ859" s="39">
        <f t="shared" si="392"/>
        <v>5921487</v>
      </c>
      <c r="GK859" s="39"/>
      <c r="GL859" s="39">
        <f t="shared" si="407"/>
        <v>0</v>
      </c>
      <c r="GM859" s="39"/>
      <c r="GN859" s="39">
        <f t="shared" si="412"/>
        <v>0</v>
      </c>
      <c r="GO859" s="40">
        <f t="shared" si="408"/>
        <v>1125083</v>
      </c>
      <c r="GP859" s="40">
        <f t="shared" si="409"/>
        <v>7046570</v>
      </c>
      <c r="GQ859" s="40">
        <f t="shared" si="410"/>
        <v>7046570</v>
      </c>
      <c r="GR859" s="39" t="str">
        <f>IFERROR(VLOOKUP(CONCATENATE(C859,R859,S859),'Clientes Afectados'!$L$4:$M$249,2,0),"NO")</f>
        <v>NO</v>
      </c>
      <c r="GS859" s="64">
        <f t="shared" si="411"/>
        <v>33</v>
      </c>
      <c r="GT859" s="39" t="e">
        <f>+IF(GS859&gt;#REF!,"SI","NO")</f>
        <v>#REF!</v>
      </c>
    </row>
    <row r="860" spans="1:202" x14ac:dyDescent="0.25">
      <c r="A860" s="35">
        <v>42370</v>
      </c>
      <c r="B860" s="36">
        <v>1594986</v>
      </c>
      <c r="C860" s="36">
        <v>1027882</v>
      </c>
      <c r="D860" s="36">
        <v>1027882</v>
      </c>
      <c r="E860" s="37" t="s">
        <v>350</v>
      </c>
      <c r="F860" s="37" t="s">
        <v>229</v>
      </c>
      <c r="G860" s="37" t="s">
        <v>332</v>
      </c>
      <c r="H860" s="85" t="s">
        <v>231</v>
      </c>
      <c r="I860" s="37" t="s">
        <v>244</v>
      </c>
      <c r="J860" s="37" t="s">
        <v>233</v>
      </c>
      <c r="K860" s="37" t="s">
        <v>234</v>
      </c>
      <c r="L860" s="37" t="s">
        <v>235</v>
      </c>
      <c r="M860" s="37" t="s">
        <v>279</v>
      </c>
      <c r="N860" s="37" t="s">
        <v>280</v>
      </c>
      <c r="O860" s="37" t="s">
        <v>280</v>
      </c>
      <c r="P860" s="37" t="s">
        <v>239</v>
      </c>
      <c r="Q860" s="37" t="s">
        <v>240</v>
      </c>
      <c r="R860" s="38">
        <v>42342</v>
      </c>
      <c r="S860" s="38">
        <v>42375</v>
      </c>
      <c r="T860" s="38">
        <v>42377</v>
      </c>
      <c r="U860" s="36">
        <v>169242110</v>
      </c>
      <c r="V860" s="36">
        <v>357371</v>
      </c>
      <c r="W860" s="36">
        <v>0</v>
      </c>
      <c r="X860" s="36">
        <v>137796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644</v>
      </c>
      <c r="AE860" s="36">
        <v>802</v>
      </c>
      <c r="AF860" s="36">
        <v>644</v>
      </c>
      <c r="AG860" s="36">
        <v>710</v>
      </c>
      <c r="AH860" s="36">
        <v>79906</v>
      </c>
      <c r="AI860" s="36">
        <v>1246</v>
      </c>
      <c r="AJ860" s="36">
        <v>0</v>
      </c>
      <c r="AK860" s="36">
        <v>24134897</v>
      </c>
      <c r="AL860" s="36">
        <v>0</v>
      </c>
      <c r="AM860" s="36">
        <v>0</v>
      </c>
      <c r="AN860" s="36">
        <v>0</v>
      </c>
      <c r="AO860" s="36">
        <v>0</v>
      </c>
      <c r="AP860" s="36">
        <v>0</v>
      </c>
      <c r="AQ860" s="36">
        <v>0</v>
      </c>
      <c r="AR860" s="36">
        <v>0</v>
      </c>
      <c r="AS860" s="36">
        <v>0</v>
      </c>
      <c r="AT860" s="36">
        <v>310448</v>
      </c>
      <c r="AU860" s="36">
        <v>0</v>
      </c>
      <c r="AV860" s="36">
        <v>0</v>
      </c>
      <c r="AW860" s="36">
        <v>0</v>
      </c>
      <c r="AX860" s="36">
        <v>0</v>
      </c>
      <c r="AY860" s="36">
        <v>514126</v>
      </c>
      <c r="AZ860" s="36">
        <v>3746352</v>
      </c>
      <c r="BA860" s="36">
        <v>0</v>
      </c>
      <c r="BB860" s="36">
        <v>0</v>
      </c>
      <c r="BC860" s="36">
        <v>0</v>
      </c>
      <c r="BD860" s="36">
        <v>0</v>
      </c>
      <c r="BE860" s="36">
        <v>0</v>
      </c>
      <c r="BF860" s="36">
        <v>0</v>
      </c>
      <c r="BG860" s="36">
        <v>0</v>
      </c>
      <c r="BH860" s="36">
        <v>0</v>
      </c>
      <c r="BI860" s="36">
        <v>0</v>
      </c>
      <c r="BJ860" s="36">
        <v>0</v>
      </c>
      <c r="BK860" s="36">
        <v>0</v>
      </c>
      <c r="BL860" s="36">
        <v>0</v>
      </c>
      <c r="BM860" s="36">
        <v>0</v>
      </c>
      <c r="BN860" s="36">
        <v>0</v>
      </c>
      <c r="BO860" s="36">
        <v>0</v>
      </c>
      <c r="BP860" s="36">
        <v>0</v>
      </c>
      <c r="BQ860" s="36">
        <v>0</v>
      </c>
      <c r="BR860" s="36">
        <v>0</v>
      </c>
      <c r="BS860" s="36">
        <v>0</v>
      </c>
      <c r="BT860" s="36">
        <v>0</v>
      </c>
      <c r="BU860" s="36">
        <v>0</v>
      </c>
      <c r="BV860" s="36">
        <v>0</v>
      </c>
      <c r="BW860" s="36">
        <v>0</v>
      </c>
      <c r="BX860" s="36">
        <v>0</v>
      </c>
      <c r="BY860" s="36">
        <v>0</v>
      </c>
      <c r="BZ860" s="36">
        <v>2823294</v>
      </c>
      <c r="CA860" s="36">
        <v>119878</v>
      </c>
      <c r="CB860" s="36">
        <v>0</v>
      </c>
      <c r="CC860" s="36">
        <v>0</v>
      </c>
      <c r="CD860" s="36">
        <v>26663990</v>
      </c>
      <c r="CE860" s="36">
        <v>31730148</v>
      </c>
      <c r="CF860" s="36">
        <v>0</v>
      </c>
      <c r="CG860" s="36">
        <v>5066158</v>
      </c>
      <c r="CH860" s="36">
        <v>0</v>
      </c>
      <c r="CI860" s="36">
        <v>0</v>
      </c>
      <c r="CJ860" s="36">
        <v>0</v>
      </c>
      <c r="CK860" s="36">
        <v>0</v>
      </c>
      <c r="CL860" s="36">
        <v>5066158</v>
      </c>
      <c r="CM860" s="36">
        <v>-31730148</v>
      </c>
      <c r="CN860" s="36">
        <v>0</v>
      </c>
      <c r="CO860" s="36">
        <v>0</v>
      </c>
      <c r="CP860" s="36">
        <v>0</v>
      </c>
      <c r="CQ860" s="36">
        <v>0</v>
      </c>
      <c r="CR860" s="36">
        <v>0</v>
      </c>
      <c r="CS860" s="36">
        <v>0</v>
      </c>
      <c r="CT860" s="36">
        <v>0</v>
      </c>
      <c r="CU860" s="36">
        <v>0</v>
      </c>
      <c r="CV860" s="36">
        <v>0</v>
      </c>
      <c r="CW860" s="36">
        <v>0</v>
      </c>
      <c r="CX860" s="36">
        <v>0</v>
      </c>
      <c r="CY860" s="36">
        <v>0</v>
      </c>
      <c r="CZ860" s="36">
        <v>0</v>
      </c>
      <c r="DA860" s="36">
        <v>0</v>
      </c>
      <c r="DB860" s="36">
        <v>0</v>
      </c>
      <c r="DC860" s="36">
        <v>0</v>
      </c>
      <c r="DD860" s="36">
        <v>0</v>
      </c>
      <c r="DE860" s="36">
        <v>-31730148</v>
      </c>
      <c r="DF860" s="36">
        <v>0</v>
      </c>
      <c r="DG860" s="36">
        <v>0</v>
      </c>
      <c r="DH860" s="36">
        <v>0</v>
      </c>
      <c r="DI860" s="36">
        <v>0</v>
      </c>
      <c r="DJ860" s="36">
        <v>0</v>
      </c>
      <c r="DK860" s="36">
        <v>0</v>
      </c>
      <c r="DL860" s="36">
        <v>0</v>
      </c>
      <c r="DM860" s="36">
        <v>0</v>
      </c>
      <c r="DN860" s="36">
        <v>0</v>
      </c>
      <c r="DO860" s="36">
        <v>0</v>
      </c>
      <c r="DP860" s="36">
        <v>0</v>
      </c>
      <c r="DQ860" s="36">
        <v>0</v>
      </c>
      <c r="DR860" s="36">
        <v>0</v>
      </c>
      <c r="DS860" s="36">
        <v>0</v>
      </c>
      <c r="DT860" s="36">
        <v>0</v>
      </c>
      <c r="DU860" s="36">
        <v>0</v>
      </c>
      <c r="DV860" s="36">
        <v>0</v>
      </c>
      <c r="DW860" s="36">
        <v>0</v>
      </c>
      <c r="DX860" s="36">
        <v>0</v>
      </c>
      <c r="DY860" s="36">
        <v>0</v>
      </c>
      <c r="DZ860" s="36">
        <v>0</v>
      </c>
      <c r="EA860" s="36">
        <v>0</v>
      </c>
      <c r="EB860" s="36">
        <v>0</v>
      </c>
      <c r="EC860" s="36">
        <v>0</v>
      </c>
      <c r="ED860" s="36">
        <v>0</v>
      </c>
      <c r="EE860" s="36">
        <v>0</v>
      </c>
      <c r="EF860" s="36">
        <v>0</v>
      </c>
      <c r="EG860" s="36">
        <v>0</v>
      </c>
      <c r="EH860" s="36">
        <v>0</v>
      </c>
      <c r="EI860" s="36">
        <v>0</v>
      </c>
      <c r="EJ860" s="36">
        <v>0</v>
      </c>
      <c r="EK860" s="36">
        <v>0</v>
      </c>
      <c r="EL860" s="36">
        <v>0</v>
      </c>
      <c r="EM860" s="36">
        <v>0</v>
      </c>
      <c r="EN860" s="36">
        <v>0</v>
      </c>
      <c r="EO860" s="36">
        <v>0</v>
      </c>
      <c r="EP860" s="36">
        <v>0</v>
      </c>
      <c r="EQ860" s="36">
        <v>0</v>
      </c>
      <c r="ER860" s="36">
        <v>0</v>
      </c>
      <c r="ES860" s="36">
        <v>0</v>
      </c>
      <c r="ET860" s="36">
        <v>0</v>
      </c>
      <c r="EU860" s="36">
        <v>0</v>
      </c>
      <c r="EV860" s="36">
        <v>0</v>
      </c>
      <c r="EW860" s="36">
        <v>0</v>
      </c>
      <c r="EX860" s="36">
        <v>0</v>
      </c>
      <c r="EY860" s="36">
        <v>0</v>
      </c>
      <c r="EZ860" s="36">
        <v>0</v>
      </c>
      <c r="FA860" s="36">
        <v>0</v>
      </c>
      <c r="FB860" s="36">
        <v>0</v>
      </c>
      <c r="FC860" s="36">
        <v>0</v>
      </c>
      <c r="FD860" s="36">
        <v>0</v>
      </c>
      <c r="FE860" s="36">
        <v>0</v>
      </c>
      <c r="FF860" s="36">
        <v>0</v>
      </c>
      <c r="FG860" s="36">
        <v>0</v>
      </c>
      <c r="FH860" s="36">
        <v>0</v>
      </c>
      <c r="FI860" s="36">
        <v>0</v>
      </c>
      <c r="FJ860" s="36">
        <v>0</v>
      </c>
      <c r="FK860" s="36">
        <v>0</v>
      </c>
      <c r="FL860" s="36">
        <v>0</v>
      </c>
      <c r="FM860" s="36">
        <v>0</v>
      </c>
      <c r="FN860" s="36">
        <v>0</v>
      </c>
      <c r="FO860" s="36">
        <v>0</v>
      </c>
      <c r="FP860" s="36">
        <v>0</v>
      </c>
      <c r="FQ860" s="36">
        <v>5066158</v>
      </c>
      <c r="FR860" s="36">
        <v>0</v>
      </c>
      <c r="FS860" s="37"/>
      <c r="FT860" s="39">
        <f t="shared" si="393"/>
        <v>67148</v>
      </c>
      <c r="FU860" s="39">
        <f t="shared" si="394"/>
        <v>1047</v>
      </c>
      <c r="FV860" s="39">
        <f t="shared" si="395"/>
        <v>0</v>
      </c>
      <c r="FW860" s="39">
        <f t="shared" si="396"/>
        <v>20281426</v>
      </c>
      <c r="FX860" s="39">
        <f t="shared" si="397"/>
        <v>0</v>
      </c>
      <c r="FY860" s="39">
        <f t="shared" si="398"/>
        <v>260881</v>
      </c>
      <c r="FZ860" s="39">
        <f t="shared" si="399"/>
        <v>0</v>
      </c>
      <c r="GA860" s="39">
        <f t="shared" si="400"/>
        <v>432039</v>
      </c>
      <c r="GB860" s="39">
        <f t="shared" si="401"/>
        <v>3148195</v>
      </c>
      <c r="GC860" s="39">
        <f t="shared" si="402"/>
        <v>0</v>
      </c>
      <c r="GD860" s="39">
        <f t="shared" si="403"/>
        <v>0</v>
      </c>
      <c r="GE860" s="39">
        <f t="shared" si="404"/>
        <v>0</v>
      </c>
      <c r="GF860" s="39">
        <f t="shared" si="391"/>
        <v>0</v>
      </c>
      <c r="GG860" s="39"/>
      <c r="GH860" s="39">
        <f t="shared" si="405"/>
        <v>0</v>
      </c>
      <c r="GI860" s="39">
        <f t="shared" si="406"/>
        <v>0</v>
      </c>
      <c r="GJ860" s="39">
        <f t="shared" si="392"/>
        <v>24190736</v>
      </c>
      <c r="GK860" s="39"/>
      <c r="GL860" s="39">
        <f t="shared" si="407"/>
        <v>0</v>
      </c>
      <c r="GM860" s="39"/>
      <c r="GN860" s="39">
        <f t="shared" si="412"/>
        <v>0</v>
      </c>
      <c r="GO860" s="40">
        <f t="shared" si="408"/>
        <v>4596240</v>
      </c>
      <c r="GP860" s="40">
        <f t="shared" si="409"/>
        <v>28786976</v>
      </c>
      <c r="GQ860" s="40">
        <f t="shared" si="410"/>
        <v>28786976</v>
      </c>
      <c r="GR860" s="39" t="str">
        <f>IFERROR(VLOOKUP(CONCATENATE(C860,R860,S860),'Clientes Afectados'!$L$4:$M$249,2,0),"NO")</f>
        <v>NO</v>
      </c>
      <c r="GS860" s="64">
        <f t="shared" si="411"/>
        <v>33</v>
      </c>
      <c r="GT860" s="39" t="e">
        <f>+IF(GS860&gt;#REF!,"SI","NO")</f>
        <v>#REF!</v>
      </c>
    </row>
    <row r="861" spans="1:202" x14ac:dyDescent="0.25">
      <c r="A861" s="35">
        <v>42370</v>
      </c>
      <c r="B861" s="36">
        <v>1594986</v>
      </c>
      <c r="C861" s="36">
        <v>1263130</v>
      </c>
      <c r="D861" s="36">
        <v>1263130</v>
      </c>
      <c r="E861" s="37" t="s">
        <v>267</v>
      </c>
      <c r="F861" s="37" t="s">
        <v>229</v>
      </c>
      <c r="G861" s="37" t="s">
        <v>268</v>
      </c>
      <c r="H861" s="85" t="s">
        <v>231</v>
      </c>
      <c r="I861" s="37" t="s">
        <v>262</v>
      </c>
      <c r="J861" s="37" t="s">
        <v>233</v>
      </c>
      <c r="K861" s="37" t="s">
        <v>234</v>
      </c>
      <c r="L861" s="37" t="s">
        <v>235</v>
      </c>
      <c r="M861" s="37" t="s">
        <v>269</v>
      </c>
      <c r="N861" s="37" t="s">
        <v>270</v>
      </c>
      <c r="O861" s="37" t="s">
        <v>270</v>
      </c>
      <c r="P861" s="37" t="s">
        <v>239</v>
      </c>
      <c r="Q861" s="37" t="s">
        <v>240</v>
      </c>
      <c r="R861" s="38">
        <v>42342</v>
      </c>
      <c r="S861" s="38">
        <v>42375</v>
      </c>
      <c r="T861" s="38">
        <v>42377</v>
      </c>
      <c r="U861" s="36">
        <v>169242110</v>
      </c>
      <c r="V861" s="36">
        <v>30444</v>
      </c>
      <c r="W861" s="36">
        <v>0</v>
      </c>
      <c r="X861" s="36">
        <v>5134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49</v>
      </c>
      <c r="AE861" s="36">
        <v>76</v>
      </c>
      <c r="AF861" s="36">
        <v>49</v>
      </c>
      <c r="AG861" s="36">
        <v>51</v>
      </c>
      <c r="AH861" s="36">
        <v>0</v>
      </c>
      <c r="AI861" s="36">
        <v>1246</v>
      </c>
      <c r="AJ861" s="36">
        <v>0</v>
      </c>
      <c r="AK861" s="36">
        <v>2056022</v>
      </c>
      <c r="AL861" s="36">
        <v>0</v>
      </c>
      <c r="AM861" s="36">
        <v>0</v>
      </c>
      <c r="AN861" s="36">
        <v>0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26447</v>
      </c>
      <c r="AU861" s="36">
        <v>0</v>
      </c>
      <c r="AV861" s="36">
        <v>0</v>
      </c>
      <c r="AW861" s="36">
        <v>0</v>
      </c>
      <c r="AX861" s="36">
        <v>0</v>
      </c>
      <c r="AY861" s="36">
        <v>49041</v>
      </c>
      <c r="AZ861" s="36">
        <v>269104</v>
      </c>
      <c r="BA861" s="36">
        <v>0</v>
      </c>
      <c r="BB861" s="36">
        <v>0</v>
      </c>
      <c r="BC861" s="36">
        <v>0</v>
      </c>
      <c r="BD861" s="36">
        <v>0</v>
      </c>
      <c r="BE861" s="36">
        <v>0</v>
      </c>
      <c r="BF861" s="36">
        <v>0</v>
      </c>
      <c r="BG861" s="36">
        <v>0</v>
      </c>
      <c r="BH861" s="36">
        <v>0</v>
      </c>
      <c r="BI861" s="36">
        <v>0</v>
      </c>
      <c r="BJ861" s="36">
        <v>0</v>
      </c>
      <c r="BK861" s="36">
        <v>0</v>
      </c>
      <c r="BL861" s="36">
        <v>0</v>
      </c>
      <c r="BM861" s="36">
        <v>0</v>
      </c>
      <c r="BN861" s="36">
        <v>0</v>
      </c>
      <c r="BO861" s="36">
        <v>0</v>
      </c>
      <c r="BP861" s="36">
        <v>0</v>
      </c>
      <c r="BQ861" s="36">
        <v>0</v>
      </c>
      <c r="BR861" s="36">
        <v>0</v>
      </c>
      <c r="BS861" s="36">
        <v>0</v>
      </c>
      <c r="BT861" s="36">
        <v>0</v>
      </c>
      <c r="BU861" s="36">
        <v>0</v>
      </c>
      <c r="BV861" s="36">
        <v>0</v>
      </c>
      <c r="BW861" s="36">
        <v>0</v>
      </c>
      <c r="BX861" s="36">
        <v>0</v>
      </c>
      <c r="BY861" s="36">
        <v>0</v>
      </c>
      <c r="BZ861" s="36">
        <v>234310</v>
      </c>
      <c r="CA861" s="36">
        <v>9858</v>
      </c>
      <c r="CB861" s="36">
        <v>0</v>
      </c>
      <c r="CC861" s="36">
        <v>0</v>
      </c>
      <c r="CD861" s="36">
        <v>2223554</v>
      </c>
      <c r="CE861" s="36">
        <v>2646029</v>
      </c>
      <c r="CF861" s="36">
        <v>0</v>
      </c>
      <c r="CG861" s="36">
        <v>422475</v>
      </c>
      <c r="CH861" s="36">
        <v>0</v>
      </c>
      <c r="CI861" s="36">
        <v>0</v>
      </c>
      <c r="CJ861" s="36">
        <v>0</v>
      </c>
      <c r="CK861" s="36">
        <v>0</v>
      </c>
      <c r="CL861" s="36">
        <v>422475</v>
      </c>
      <c r="CM861" s="36">
        <v>-2646029</v>
      </c>
      <c r="CN861" s="36">
        <v>0</v>
      </c>
      <c r="CO861" s="36">
        <v>0</v>
      </c>
      <c r="CP861" s="36">
        <v>0</v>
      </c>
      <c r="CQ861" s="36">
        <v>0</v>
      </c>
      <c r="CR861" s="36">
        <v>0</v>
      </c>
      <c r="CS861" s="36">
        <v>0</v>
      </c>
      <c r="CT861" s="36">
        <v>0</v>
      </c>
      <c r="CU861" s="36">
        <v>0</v>
      </c>
      <c r="CV861" s="36">
        <v>0</v>
      </c>
      <c r="CW861" s="36">
        <v>0</v>
      </c>
      <c r="CX861" s="36">
        <v>0</v>
      </c>
      <c r="CY861" s="36">
        <v>0</v>
      </c>
      <c r="CZ861" s="36">
        <v>0</v>
      </c>
      <c r="DA861" s="36">
        <v>0</v>
      </c>
      <c r="DB861" s="36">
        <v>0</v>
      </c>
      <c r="DC861" s="36">
        <v>0</v>
      </c>
      <c r="DD861" s="36">
        <v>0</v>
      </c>
      <c r="DE861" s="36">
        <v>-2646029</v>
      </c>
      <c r="DF861" s="36">
        <v>0</v>
      </c>
      <c r="DG861" s="36">
        <v>0</v>
      </c>
      <c r="DH861" s="36">
        <v>0</v>
      </c>
      <c r="DI861" s="36">
        <v>0</v>
      </c>
      <c r="DJ861" s="36">
        <v>0</v>
      </c>
      <c r="DK861" s="36">
        <v>0</v>
      </c>
      <c r="DL861" s="36">
        <v>0</v>
      </c>
      <c r="DM861" s="36">
        <v>0</v>
      </c>
      <c r="DN861" s="36">
        <v>0</v>
      </c>
      <c r="DO861" s="36">
        <v>0</v>
      </c>
      <c r="DP861" s="36">
        <v>0</v>
      </c>
      <c r="DQ861" s="36">
        <v>0</v>
      </c>
      <c r="DR861" s="36">
        <v>0</v>
      </c>
      <c r="DS861" s="36">
        <v>0</v>
      </c>
      <c r="DT861" s="36">
        <v>0</v>
      </c>
      <c r="DU861" s="36">
        <v>0</v>
      </c>
      <c r="DV861" s="36">
        <v>0</v>
      </c>
      <c r="DW861" s="36">
        <v>0</v>
      </c>
      <c r="DX861" s="36">
        <v>0</v>
      </c>
      <c r="DY861" s="36">
        <v>0</v>
      </c>
      <c r="DZ861" s="36">
        <v>0</v>
      </c>
      <c r="EA861" s="36">
        <v>0</v>
      </c>
      <c r="EB861" s="36">
        <v>0</v>
      </c>
      <c r="EC861" s="36">
        <v>0</v>
      </c>
      <c r="ED861" s="36">
        <v>0</v>
      </c>
      <c r="EE861" s="36">
        <v>0</v>
      </c>
      <c r="EF861" s="36">
        <v>0</v>
      </c>
      <c r="EG861" s="36">
        <v>0</v>
      </c>
      <c r="EH861" s="36">
        <v>0</v>
      </c>
      <c r="EI861" s="36">
        <v>0</v>
      </c>
      <c r="EJ861" s="36">
        <v>0</v>
      </c>
      <c r="EK861" s="36">
        <v>0</v>
      </c>
      <c r="EL861" s="36">
        <v>0</v>
      </c>
      <c r="EM861" s="36">
        <v>0</v>
      </c>
      <c r="EN861" s="36">
        <v>0</v>
      </c>
      <c r="EO861" s="36">
        <v>0</v>
      </c>
      <c r="EP861" s="36">
        <v>0</v>
      </c>
      <c r="EQ861" s="36">
        <v>0</v>
      </c>
      <c r="ER861" s="36">
        <v>0</v>
      </c>
      <c r="ES861" s="36">
        <v>0</v>
      </c>
      <c r="ET861" s="36">
        <v>0</v>
      </c>
      <c r="EU861" s="36">
        <v>0</v>
      </c>
      <c r="EV861" s="36">
        <v>0</v>
      </c>
      <c r="EW861" s="36">
        <v>0</v>
      </c>
      <c r="EX861" s="36">
        <v>0</v>
      </c>
      <c r="EY861" s="36">
        <v>0</v>
      </c>
      <c r="EZ861" s="36">
        <v>0</v>
      </c>
      <c r="FA861" s="36">
        <v>0</v>
      </c>
      <c r="FB861" s="36">
        <v>0</v>
      </c>
      <c r="FC861" s="36">
        <v>0</v>
      </c>
      <c r="FD861" s="36">
        <v>0</v>
      </c>
      <c r="FE861" s="36">
        <v>0</v>
      </c>
      <c r="FF861" s="36">
        <v>0</v>
      </c>
      <c r="FG861" s="36">
        <v>0</v>
      </c>
      <c r="FH861" s="36">
        <v>0</v>
      </c>
      <c r="FI861" s="36">
        <v>0</v>
      </c>
      <c r="FJ861" s="36">
        <v>0</v>
      </c>
      <c r="FK861" s="36">
        <v>0</v>
      </c>
      <c r="FL861" s="36">
        <v>0</v>
      </c>
      <c r="FM861" s="36">
        <v>0</v>
      </c>
      <c r="FN861" s="36">
        <v>0</v>
      </c>
      <c r="FO861" s="36">
        <v>0</v>
      </c>
      <c r="FP861" s="36">
        <v>0</v>
      </c>
      <c r="FQ861" s="36">
        <v>422475</v>
      </c>
      <c r="FR861" s="36">
        <v>0</v>
      </c>
      <c r="FS861" s="37"/>
      <c r="FT861" s="39">
        <f t="shared" si="393"/>
        <v>0</v>
      </c>
      <c r="FU861" s="39">
        <f t="shared" si="394"/>
        <v>1047</v>
      </c>
      <c r="FV861" s="39">
        <f t="shared" si="395"/>
        <v>0</v>
      </c>
      <c r="FW861" s="39">
        <f t="shared" si="396"/>
        <v>1727750</v>
      </c>
      <c r="FX861" s="39">
        <f t="shared" si="397"/>
        <v>0</v>
      </c>
      <c r="FY861" s="39">
        <f t="shared" si="398"/>
        <v>22224</v>
      </c>
      <c r="FZ861" s="39">
        <f t="shared" si="399"/>
        <v>0</v>
      </c>
      <c r="GA861" s="39">
        <f t="shared" si="400"/>
        <v>41211</v>
      </c>
      <c r="GB861" s="39">
        <f t="shared" si="401"/>
        <v>226138</v>
      </c>
      <c r="GC861" s="39">
        <f t="shared" si="402"/>
        <v>0</v>
      </c>
      <c r="GD861" s="39">
        <f t="shared" si="403"/>
        <v>0</v>
      </c>
      <c r="GE861" s="39">
        <f t="shared" si="404"/>
        <v>0</v>
      </c>
      <c r="GF861" s="39">
        <f t="shared" si="391"/>
        <v>0</v>
      </c>
      <c r="GG861" s="39"/>
      <c r="GH861" s="39">
        <f t="shared" si="405"/>
        <v>0</v>
      </c>
      <c r="GI861" s="39">
        <f t="shared" si="406"/>
        <v>0</v>
      </c>
      <c r="GJ861" s="39">
        <f t="shared" si="392"/>
        <v>2018370</v>
      </c>
      <c r="GK861" s="39"/>
      <c r="GL861" s="39">
        <f t="shared" si="407"/>
        <v>0</v>
      </c>
      <c r="GM861" s="39"/>
      <c r="GN861" s="39">
        <f t="shared" si="412"/>
        <v>0</v>
      </c>
      <c r="GO861" s="40">
        <f t="shared" si="408"/>
        <v>383490</v>
      </c>
      <c r="GP861" s="40">
        <f t="shared" si="409"/>
        <v>2401860</v>
      </c>
      <c r="GQ861" s="40">
        <f t="shared" si="410"/>
        <v>2401860</v>
      </c>
      <c r="GR861" s="39" t="str">
        <f>IFERROR(VLOOKUP(CONCATENATE(C861,R861,S861),'Clientes Afectados'!$L$4:$M$249,2,0),"NO")</f>
        <v>NO</v>
      </c>
      <c r="GS861" s="64">
        <f t="shared" si="411"/>
        <v>33</v>
      </c>
      <c r="GT861" s="39" t="e">
        <f>+IF(GS861&gt;#REF!,"SI","NO")</f>
        <v>#REF!</v>
      </c>
    </row>
    <row r="862" spans="1:202" x14ac:dyDescent="0.25">
      <c r="A862" s="35">
        <v>42370</v>
      </c>
      <c r="B862" s="36">
        <v>1594986</v>
      </c>
      <c r="C862" s="36">
        <v>1314153</v>
      </c>
      <c r="D862" s="36">
        <v>1314153</v>
      </c>
      <c r="E862" s="37" t="s">
        <v>271</v>
      </c>
      <c r="F862" s="37" t="s">
        <v>229</v>
      </c>
      <c r="G862" s="37" t="s">
        <v>272</v>
      </c>
      <c r="H862" s="85" t="s">
        <v>231</v>
      </c>
      <c r="I862" s="37" t="s">
        <v>262</v>
      </c>
      <c r="J862" s="37" t="s">
        <v>233</v>
      </c>
      <c r="K862" s="37" t="s">
        <v>234</v>
      </c>
      <c r="L862" s="37" t="s">
        <v>235</v>
      </c>
      <c r="M862" s="37" t="s">
        <v>245</v>
      </c>
      <c r="N862" s="37" t="s">
        <v>246</v>
      </c>
      <c r="O862" s="37" t="s">
        <v>246</v>
      </c>
      <c r="P862" s="37" t="s">
        <v>239</v>
      </c>
      <c r="Q862" s="37" t="s">
        <v>240</v>
      </c>
      <c r="R862" s="38">
        <v>42251</v>
      </c>
      <c r="S862" s="38">
        <v>42375</v>
      </c>
      <c r="T862" s="38">
        <v>42377</v>
      </c>
      <c r="U862" s="36">
        <v>169242110</v>
      </c>
      <c r="V862" s="36">
        <v>138565</v>
      </c>
      <c r="W862" s="36">
        <v>0</v>
      </c>
      <c r="X862" s="36">
        <v>5632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139</v>
      </c>
      <c r="AE862" s="36">
        <v>138</v>
      </c>
      <c r="AF862" s="36">
        <v>136</v>
      </c>
      <c r="AG862" s="36">
        <v>393</v>
      </c>
      <c r="AH862" s="36">
        <v>0</v>
      </c>
      <c r="AI862" s="36">
        <v>1371</v>
      </c>
      <c r="AJ862" s="36">
        <v>0</v>
      </c>
      <c r="AK862" s="36">
        <v>9357235</v>
      </c>
      <c r="AL862" s="36">
        <v>0</v>
      </c>
      <c r="AM862" s="36">
        <v>0</v>
      </c>
      <c r="AN862" s="36">
        <v>0</v>
      </c>
      <c r="AO862" s="36">
        <v>0</v>
      </c>
      <c r="AP862" s="36">
        <v>0</v>
      </c>
      <c r="AQ862" s="36">
        <v>0</v>
      </c>
      <c r="AR862" s="36">
        <v>0</v>
      </c>
      <c r="AS862" s="36">
        <v>0</v>
      </c>
      <c r="AT862" s="36">
        <v>120371</v>
      </c>
      <c r="AU862" s="36">
        <v>0</v>
      </c>
      <c r="AV862" s="36">
        <v>0</v>
      </c>
      <c r="AW862" s="36">
        <v>0</v>
      </c>
      <c r="AX862" s="36">
        <v>0</v>
      </c>
      <c r="AY862" s="36">
        <v>368563</v>
      </c>
      <c r="AZ862" s="36">
        <v>2078548</v>
      </c>
      <c r="BA862" s="36">
        <v>0</v>
      </c>
      <c r="BB862" s="36">
        <v>0</v>
      </c>
      <c r="BC862" s="36">
        <v>0</v>
      </c>
      <c r="BD862" s="36">
        <v>0</v>
      </c>
      <c r="BE862" s="36">
        <v>0</v>
      </c>
      <c r="BF862" s="36">
        <v>0</v>
      </c>
      <c r="BG862" s="36">
        <v>0</v>
      </c>
      <c r="BH862" s="36">
        <v>0</v>
      </c>
      <c r="BI862" s="36">
        <v>0</v>
      </c>
      <c r="BJ862" s="36">
        <v>0</v>
      </c>
      <c r="BK862" s="36">
        <v>0</v>
      </c>
      <c r="BL862" s="36">
        <v>0</v>
      </c>
      <c r="BM862" s="36">
        <v>0</v>
      </c>
      <c r="BN862" s="36">
        <v>0</v>
      </c>
      <c r="BO862" s="36">
        <v>0</v>
      </c>
      <c r="BP862" s="36">
        <v>-8916494</v>
      </c>
      <c r="BQ862" s="36">
        <v>0</v>
      </c>
      <c r="BR862" s="36">
        <v>0</v>
      </c>
      <c r="BS862" s="36">
        <v>0</v>
      </c>
      <c r="BT862" s="36">
        <v>0</v>
      </c>
      <c r="BU862" s="36">
        <v>0</v>
      </c>
      <c r="BV862" s="36">
        <v>0</v>
      </c>
      <c r="BW862" s="36">
        <v>0</v>
      </c>
      <c r="BX862" s="36">
        <v>0</v>
      </c>
      <c r="BY862" s="36">
        <v>0</v>
      </c>
      <c r="BZ862" s="36">
        <v>396515</v>
      </c>
      <c r="CA862" s="36">
        <v>16340</v>
      </c>
      <c r="CB862" s="36">
        <v>0</v>
      </c>
      <c r="CC862" s="36">
        <v>0</v>
      </c>
      <c r="CD862" s="36">
        <v>2876009</v>
      </c>
      <c r="CE862" s="36">
        <v>3422449</v>
      </c>
      <c r="CF862" s="36">
        <v>0</v>
      </c>
      <c r="CG862" s="36">
        <v>546442</v>
      </c>
      <c r="CH862" s="36">
        <v>0</v>
      </c>
      <c r="CI862" s="36">
        <v>0</v>
      </c>
      <c r="CJ862" s="36">
        <v>0</v>
      </c>
      <c r="CK862" s="36">
        <v>0</v>
      </c>
      <c r="CL862" s="36">
        <v>546442</v>
      </c>
      <c r="CM862" s="36">
        <v>-3422449</v>
      </c>
      <c r="CN862" s="36">
        <v>0</v>
      </c>
      <c r="CO862" s="36">
        <v>0</v>
      </c>
      <c r="CP862" s="36">
        <v>0</v>
      </c>
      <c r="CQ862" s="36">
        <v>0</v>
      </c>
      <c r="CR862" s="36">
        <v>0</v>
      </c>
      <c r="CS862" s="36">
        <v>0</v>
      </c>
      <c r="CT862" s="36">
        <v>0</v>
      </c>
      <c r="CU862" s="36">
        <v>0</v>
      </c>
      <c r="CV862" s="36">
        <v>0</v>
      </c>
      <c r="CW862" s="36">
        <v>0</v>
      </c>
      <c r="CX862" s="36">
        <v>0</v>
      </c>
      <c r="CY862" s="36">
        <v>0</v>
      </c>
      <c r="CZ862" s="36">
        <v>0</v>
      </c>
      <c r="DA862" s="36">
        <v>0</v>
      </c>
      <c r="DB862" s="36">
        <v>0</v>
      </c>
      <c r="DC862" s="36">
        <v>0</v>
      </c>
      <c r="DD862" s="36">
        <v>2932048</v>
      </c>
      <c r="DE862" s="36">
        <v>-490401</v>
      </c>
      <c r="DF862" s="36">
        <v>0</v>
      </c>
      <c r="DG862" s="36">
        <v>0</v>
      </c>
      <c r="DH862" s="36">
        <v>0</v>
      </c>
      <c r="DI862" s="36">
        <v>0</v>
      </c>
      <c r="DJ862" s="36">
        <v>0</v>
      </c>
      <c r="DK862" s="36">
        <v>0</v>
      </c>
      <c r="DL862" s="36">
        <v>0</v>
      </c>
      <c r="DM862" s="36">
        <v>0</v>
      </c>
      <c r="DN862" s="36">
        <v>0</v>
      </c>
      <c r="DO862" s="36">
        <v>0</v>
      </c>
      <c r="DP862" s="36">
        <v>0</v>
      </c>
      <c r="DQ862" s="36">
        <v>0</v>
      </c>
      <c r="DR862" s="36">
        <v>-2932048</v>
      </c>
      <c r="DS862" s="36">
        <v>0</v>
      </c>
      <c r="DT862" s="36">
        <v>0</v>
      </c>
      <c r="DU862" s="36">
        <v>0</v>
      </c>
      <c r="DV862" s="36">
        <v>0</v>
      </c>
      <c r="DW862" s="36">
        <v>0</v>
      </c>
      <c r="DX862" s="36">
        <v>0</v>
      </c>
      <c r="DY862" s="36">
        <v>0</v>
      </c>
      <c r="DZ862" s="36">
        <v>0</v>
      </c>
      <c r="EA862" s="36">
        <v>0</v>
      </c>
      <c r="EB862" s="36">
        <v>-2932048</v>
      </c>
      <c r="EC862" s="36">
        <v>0</v>
      </c>
      <c r="ED862" s="36">
        <v>0</v>
      </c>
      <c r="EE862" s="36">
        <v>0</v>
      </c>
      <c r="EF862" s="36">
        <v>0</v>
      </c>
      <c r="EG862" s="36">
        <v>0</v>
      </c>
      <c r="EH862" s="36">
        <v>0</v>
      </c>
      <c r="EI862" s="36">
        <v>0</v>
      </c>
      <c r="EJ862" s="36">
        <v>0</v>
      </c>
      <c r="EK862" s="36">
        <v>0</v>
      </c>
      <c r="EL862" s="36">
        <v>0</v>
      </c>
      <c r="EM862" s="36">
        <v>0</v>
      </c>
      <c r="EN862" s="36">
        <v>0</v>
      </c>
      <c r="EO862" s="36">
        <v>0</v>
      </c>
      <c r="EP862" s="36">
        <v>0</v>
      </c>
      <c r="EQ862" s="36">
        <v>0</v>
      </c>
      <c r="ER862" s="36">
        <v>0</v>
      </c>
      <c r="ES862" s="36">
        <v>0</v>
      </c>
      <c r="ET862" s="36">
        <v>0</v>
      </c>
      <c r="EU862" s="36">
        <v>0</v>
      </c>
      <c r="EV862" s="36">
        <v>0</v>
      </c>
      <c r="EW862" s="36">
        <v>0</v>
      </c>
      <c r="EX862" s="36">
        <v>0</v>
      </c>
      <c r="EY862" s="36">
        <v>0</v>
      </c>
      <c r="EZ862" s="36">
        <v>0</v>
      </c>
      <c r="FA862" s="36">
        <v>0</v>
      </c>
      <c r="FB862" s="36">
        <v>0</v>
      </c>
      <c r="FC862" s="36">
        <v>0</v>
      </c>
      <c r="FD862" s="36">
        <v>0</v>
      </c>
      <c r="FE862" s="36">
        <v>0</v>
      </c>
      <c r="FF862" s="36">
        <v>0</v>
      </c>
      <c r="FG862" s="36">
        <v>0</v>
      </c>
      <c r="FH862" s="36">
        <v>0</v>
      </c>
      <c r="FI862" s="36">
        <v>0</v>
      </c>
      <c r="FJ862" s="36">
        <v>0</v>
      </c>
      <c r="FK862" s="36">
        <v>0</v>
      </c>
      <c r="FL862" s="36">
        <v>0</v>
      </c>
      <c r="FM862" s="36">
        <v>0</v>
      </c>
      <c r="FN862" s="36">
        <v>0</v>
      </c>
      <c r="FO862" s="36">
        <v>0</v>
      </c>
      <c r="FP862" s="36">
        <v>0</v>
      </c>
      <c r="FQ862" s="36">
        <v>546442</v>
      </c>
      <c r="FR862" s="36">
        <v>1</v>
      </c>
      <c r="FS862" s="37"/>
      <c r="FT862" s="39">
        <f t="shared" si="393"/>
        <v>0</v>
      </c>
      <c r="FU862" s="39">
        <f t="shared" si="394"/>
        <v>1152</v>
      </c>
      <c r="FV862" s="39">
        <f t="shared" si="395"/>
        <v>0</v>
      </c>
      <c r="FW862" s="39">
        <f t="shared" si="396"/>
        <v>7863223</v>
      </c>
      <c r="FX862" s="39">
        <f t="shared" si="397"/>
        <v>0</v>
      </c>
      <c r="FY862" s="39">
        <f t="shared" si="398"/>
        <v>101152</v>
      </c>
      <c r="FZ862" s="39">
        <f t="shared" si="399"/>
        <v>0</v>
      </c>
      <c r="GA862" s="39">
        <f t="shared" si="400"/>
        <v>309717</v>
      </c>
      <c r="GB862" s="39">
        <f t="shared" si="401"/>
        <v>1746679</v>
      </c>
      <c r="GC862" s="39">
        <f t="shared" si="402"/>
        <v>0</v>
      </c>
      <c r="GD862" s="39">
        <f t="shared" si="403"/>
        <v>0</v>
      </c>
      <c r="GE862" s="39">
        <f t="shared" si="404"/>
        <v>0</v>
      </c>
      <c r="GF862" s="39">
        <f t="shared" si="391"/>
        <v>-7492852.1008403366</v>
      </c>
      <c r="GG862" s="39"/>
      <c r="GH862" s="39">
        <f t="shared" si="405"/>
        <v>0</v>
      </c>
      <c r="GI862" s="39">
        <f t="shared" si="406"/>
        <v>0</v>
      </c>
      <c r="GJ862" s="39">
        <f t="shared" si="392"/>
        <v>2529070.8991596634</v>
      </c>
      <c r="GK862" s="39"/>
      <c r="GL862" s="39">
        <f>DR862</f>
        <v>-2932048</v>
      </c>
      <c r="GM862" s="39"/>
      <c r="GN862" s="39">
        <f t="shared" si="412"/>
        <v>0</v>
      </c>
      <c r="GO862" s="40">
        <f t="shared" si="408"/>
        <v>480523</v>
      </c>
      <c r="GP862" s="40">
        <f t="shared" si="409"/>
        <v>3009593.8991596634</v>
      </c>
      <c r="GQ862" s="40">
        <f t="shared" si="410"/>
        <v>77545.899159663357</v>
      </c>
      <c r="GR862" s="39" t="str">
        <f>IFERROR(VLOOKUP(CONCATENATE(C862,R862,S862),'Clientes Afectados'!$L$4:$M$249,2,0),"NO")</f>
        <v>NO</v>
      </c>
      <c r="GS862" s="64">
        <f t="shared" si="411"/>
        <v>124</v>
      </c>
      <c r="GT862" s="39" t="e">
        <f>+IF(GS862&gt;#REF!,"SI","NO")</f>
        <v>#REF!</v>
      </c>
    </row>
    <row r="863" spans="1:202" x14ac:dyDescent="0.25">
      <c r="A863" s="35">
        <v>42370</v>
      </c>
      <c r="B863" s="36">
        <v>1594986</v>
      </c>
      <c r="C863" s="36">
        <v>1314156</v>
      </c>
      <c r="D863" s="36">
        <v>1314156</v>
      </c>
      <c r="E863" s="37" t="s">
        <v>273</v>
      </c>
      <c r="F863" s="37" t="s">
        <v>229</v>
      </c>
      <c r="G863" s="37" t="s">
        <v>274</v>
      </c>
      <c r="H863" s="85" t="s">
        <v>231</v>
      </c>
      <c r="I863" s="37" t="s">
        <v>262</v>
      </c>
      <c r="J863" s="37" t="s">
        <v>233</v>
      </c>
      <c r="K863" s="37" t="s">
        <v>234</v>
      </c>
      <c r="L863" s="37" t="s">
        <v>235</v>
      </c>
      <c r="M863" s="37" t="s">
        <v>245</v>
      </c>
      <c r="N863" s="37" t="s">
        <v>245</v>
      </c>
      <c r="O863" s="37" t="s">
        <v>245</v>
      </c>
      <c r="P863" s="37" t="s">
        <v>239</v>
      </c>
      <c r="Q863" s="37" t="s">
        <v>240</v>
      </c>
      <c r="R863" s="38">
        <v>42342</v>
      </c>
      <c r="S863" s="38">
        <v>42375</v>
      </c>
      <c r="T863" s="38">
        <v>42377</v>
      </c>
      <c r="U863" s="36">
        <v>169242110</v>
      </c>
      <c r="V863" s="36">
        <v>14439</v>
      </c>
      <c r="W863" s="36">
        <v>0</v>
      </c>
      <c r="X863" s="36">
        <v>4860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52</v>
      </c>
      <c r="AE863" s="36">
        <v>52</v>
      </c>
      <c r="AF863" s="36">
        <v>52</v>
      </c>
      <c r="AG863" s="36">
        <v>51</v>
      </c>
      <c r="AH863" s="36">
        <v>116813</v>
      </c>
      <c r="AI863" s="36">
        <v>1246</v>
      </c>
      <c r="AJ863" s="36">
        <v>0</v>
      </c>
      <c r="AK863" s="36">
        <v>975131</v>
      </c>
      <c r="AL863" s="36">
        <v>0</v>
      </c>
      <c r="AM863" s="36">
        <v>0</v>
      </c>
      <c r="AN863" s="36">
        <v>0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12543</v>
      </c>
      <c r="AU863" s="36">
        <v>0</v>
      </c>
      <c r="AV863" s="36">
        <v>0</v>
      </c>
      <c r="AW863" s="36">
        <v>0</v>
      </c>
      <c r="AX863" s="36">
        <v>0</v>
      </c>
      <c r="AY863" s="36">
        <v>33335</v>
      </c>
      <c r="AZ863" s="36">
        <v>271742</v>
      </c>
      <c r="BA863" s="36">
        <v>0</v>
      </c>
      <c r="BB863" s="36">
        <v>0</v>
      </c>
      <c r="BC863" s="36">
        <v>0</v>
      </c>
      <c r="BD863" s="36">
        <v>0</v>
      </c>
      <c r="BE863" s="36">
        <v>0</v>
      </c>
      <c r="BF863" s="36">
        <v>0</v>
      </c>
      <c r="BG863" s="36">
        <v>0</v>
      </c>
      <c r="BH863" s="36">
        <v>0</v>
      </c>
      <c r="BI863" s="36">
        <v>0</v>
      </c>
      <c r="BJ863" s="36">
        <v>0</v>
      </c>
      <c r="BK863" s="36">
        <v>0</v>
      </c>
      <c r="BL863" s="36">
        <v>0</v>
      </c>
      <c r="BM863" s="36">
        <v>0</v>
      </c>
      <c r="BN863" s="36">
        <v>0</v>
      </c>
      <c r="BO863" s="36">
        <v>0</v>
      </c>
      <c r="BP863" s="36">
        <v>0</v>
      </c>
      <c r="BQ863" s="36">
        <v>0</v>
      </c>
      <c r="BR863" s="36">
        <v>0</v>
      </c>
      <c r="BS863" s="36">
        <v>0</v>
      </c>
      <c r="BT863" s="36">
        <v>0</v>
      </c>
      <c r="BU863" s="36">
        <v>0</v>
      </c>
      <c r="BV863" s="36">
        <v>0</v>
      </c>
      <c r="BW863" s="36">
        <v>0</v>
      </c>
      <c r="BX863" s="36">
        <v>0</v>
      </c>
      <c r="BY863" s="36">
        <v>0</v>
      </c>
      <c r="BZ863" s="36">
        <v>261587</v>
      </c>
      <c r="CA863" s="36">
        <v>10823</v>
      </c>
      <c r="CB863" s="36">
        <v>0</v>
      </c>
      <c r="CC863" s="36">
        <v>0</v>
      </c>
      <c r="CD863" s="36">
        <v>1414471</v>
      </c>
      <c r="CE863" s="36">
        <v>1683220</v>
      </c>
      <c r="CF863" s="36">
        <v>0</v>
      </c>
      <c r="CG863" s="36">
        <v>268749</v>
      </c>
      <c r="CH863" s="36">
        <v>0</v>
      </c>
      <c r="CI863" s="36">
        <v>0</v>
      </c>
      <c r="CJ863" s="36">
        <v>0</v>
      </c>
      <c r="CK863" s="36">
        <v>0</v>
      </c>
      <c r="CL863" s="36">
        <v>268749</v>
      </c>
      <c r="CM863" s="36">
        <v>-1683220</v>
      </c>
      <c r="CN863" s="36">
        <v>0</v>
      </c>
      <c r="CO863" s="36">
        <v>0</v>
      </c>
      <c r="CP863" s="36">
        <v>0</v>
      </c>
      <c r="CQ863" s="36">
        <v>0</v>
      </c>
      <c r="CR863" s="36">
        <v>0</v>
      </c>
      <c r="CS863" s="36">
        <v>0</v>
      </c>
      <c r="CT863" s="36">
        <v>0</v>
      </c>
      <c r="CU863" s="36">
        <v>0</v>
      </c>
      <c r="CV863" s="36">
        <v>0</v>
      </c>
      <c r="CW863" s="36">
        <v>0</v>
      </c>
      <c r="CX863" s="36">
        <v>0</v>
      </c>
      <c r="CY863" s="36">
        <v>0</v>
      </c>
      <c r="CZ863" s="36">
        <v>0</v>
      </c>
      <c r="DA863" s="36">
        <v>0</v>
      </c>
      <c r="DB863" s="36">
        <v>0</v>
      </c>
      <c r="DC863" s="36">
        <v>0</v>
      </c>
      <c r="DD863" s="36">
        <v>0</v>
      </c>
      <c r="DE863" s="36">
        <v>-1683220</v>
      </c>
      <c r="DF863" s="36">
        <v>0</v>
      </c>
      <c r="DG863" s="36">
        <v>0</v>
      </c>
      <c r="DH863" s="36">
        <v>0</v>
      </c>
      <c r="DI863" s="36">
        <v>0</v>
      </c>
      <c r="DJ863" s="36">
        <v>0</v>
      </c>
      <c r="DK863" s="36">
        <v>0</v>
      </c>
      <c r="DL863" s="36">
        <v>0</v>
      </c>
      <c r="DM863" s="36">
        <v>0</v>
      </c>
      <c r="DN863" s="36">
        <v>0</v>
      </c>
      <c r="DO863" s="36">
        <v>0</v>
      </c>
      <c r="DP863" s="36">
        <v>0</v>
      </c>
      <c r="DQ863" s="36">
        <v>0</v>
      </c>
      <c r="DR863" s="36">
        <v>0</v>
      </c>
      <c r="DS863" s="36">
        <v>0</v>
      </c>
      <c r="DT863" s="36">
        <v>0</v>
      </c>
      <c r="DU863" s="36">
        <v>0</v>
      </c>
      <c r="DV863" s="36">
        <v>0</v>
      </c>
      <c r="DW863" s="36">
        <v>0</v>
      </c>
      <c r="DX863" s="36">
        <v>0</v>
      </c>
      <c r="DY863" s="36">
        <v>0</v>
      </c>
      <c r="DZ863" s="36">
        <v>0</v>
      </c>
      <c r="EA863" s="36">
        <v>0</v>
      </c>
      <c r="EB863" s="36">
        <v>0</v>
      </c>
      <c r="EC863" s="36">
        <v>0</v>
      </c>
      <c r="ED863" s="36">
        <v>0</v>
      </c>
      <c r="EE863" s="36">
        <v>0</v>
      </c>
      <c r="EF863" s="36">
        <v>0</v>
      </c>
      <c r="EG863" s="36">
        <v>0</v>
      </c>
      <c r="EH863" s="36">
        <v>0</v>
      </c>
      <c r="EI863" s="36">
        <v>0</v>
      </c>
      <c r="EJ863" s="36">
        <v>0</v>
      </c>
      <c r="EK863" s="36">
        <v>0</v>
      </c>
      <c r="EL863" s="36">
        <v>0</v>
      </c>
      <c r="EM863" s="36">
        <v>0</v>
      </c>
      <c r="EN863" s="36">
        <v>0</v>
      </c>
      <c r="EO863" s="36">
        <v>0</v>
      </c>
      <c r="EP863" s="36">
        <v>0</v>
      </c>
      <c r="EQ863" s="36">
        <v>0</v>
      </c>
      <c r="ER863" s="36">
        <v>0</v>
      </c>
      <c r="ES863" s="36">
        <v>0</v>
      </c>
      <c r="ET863" s="36">
        <v>0</v>
      </c>
      <c r="EU863" s="36">
        <v>0</v>
      </c>
      <c r="EV863" s="36">
        <v>0</v>
      </c>
      <c r="EW863" s="36">
        <v>0</v>
      </c>
      <c r="EX863" s="36">
        <v>0</v>
      </c>
      <c r="EY863" s="36">
        <v>0</v>
      </c>
      <c r="EZ863" s="36">
        <v>0</v>
      </c>
      <c r="FA863" s="36">
        <v>0</v>
      </c>
      <c r="FB863" s="36">
        <v>0</v>
      </c>
      <c r="FC863" s="36">
        <v>0</v>
      </c>
      <c r="FD863" s="36">
        <v>0</v>
      </c>
      <c r="FE863" s="36">
        <v>0</v>
      </c>
      <c r="FF863" s="36">
        <v>0</v>
      </c>
      <c r="FG863" s="36">
        <v>0</v>
      </c>
      <c r="FH863" s="36">
        <v>0</v>
      </c>
      <c r="FI863" s="36">
        <v>0</v>
      </c>
      <c r="FJ863" s="36">
        <v>0</v>
      </c>
      <c r="FK863" s="36">
        <v>0</v>
      </c>
      <c r="FL863" s="36">
        <v>0</v>
      </c>
      <c r="FM863" s="36">
        <v>0</v>
      </c>
      <c r="FN863" s="36">
        <v>0</v>
      </c>
      <c r="FO863" s="36">
        <v>0</v>
      </c>
      <c r="FP863" s="36">
        <v>0</v>
      </c>
      <c r="FQ863" s="36">
        <v>268749</v>
      </c>
      <c r="FR863" s="36">
        <v>0</v>
      </c>
      <c r="FS863" s="37"/>
      <c r="FT863" s="39">
        <f t="shared" si="393"/>
        <v>98162</v>
      </c>
      <c r="FU863" s="39">
        <f t="shared" si="394"/>
        <v>1047</v>
      </c>
      <c r="FV863" s="39">
        <f t="shared" si="395"/>
        <v>0</v>
      </c>
      <c r="FW863" s="39">
        <f t="shared" si="396"/>
        <v>819438</v>
      </c>
      <c r="FX863" s="39">
        <f t="shared" si="397"/>
        <v>0</v>
      </c>
      <c r="FY863" s="39">
        <f t="shared" si="398"/>
        <v>10540</v>
      </c>
      <c r="FZ863" s="39">
        <f t="shared" si="399"/>
        <v>0</v>
      </c>
      <c r="GA863" s="39">
        <f t="shared" si="400"/>
        <v>28013</v>
      </c>
      <c r="GB863" s="39">
        <f t="shared" si="401"/>
        <v>228355</v>
      </c>
      <c r="GC863" s="39">
        <f t="shared" si="402"/>
        <v>0</v>
      </c>
      <c r="GD863" s="39">
        <f t="shared" si="403"/>
        <v>0</v>
      </c>
      <c r="GE863" s="39">
        <f t="shared" si="404"/>
        <v>0</v>
      </c>
      <c r="GF863" s="39">
        <f t="shared" si="391"/>
        <v>0</v>
      </c>
      <c r="GG863" s="39"/>
      <c r="GH863" s="39">
        <f t="shared" si="405"/>
        <v>0</v>
      </c>
      <c r="GI863" s="39">
        <f t="shared" si="406"/>
        <v>0</v>
      </c>
      <c r="GJ863" s="39">
        <f t="shared" si="392"/>
        <v>1185555</v>
      </c>
      <c r="GK863" s="39"/>
      <c r="GL863" s="39">
        <f t="shared" si="407"/>
        <v>0</v>
      </c>
      <c r="GM863" s="39"/>
      <c r="GN863" s="39">
        <f t="shared" si="412"/>
        <v>0</v>
      </c>
      <c r="GO863" s="40">
        <f t="shared" si="408"/>
        <v>225255</v>
      </c>
      <c r="GP863" s="40">
        <f t="shared" si="409"/>
        <v>1410810</v>
      </c>
      <c r="GQ863" s="40">
        <f t="shared" si="410"/>
        <v>1410810</v>
      </c>
      <c r="GR863" s="39" t="str">
        <f>IFERROR(VLOOKUP(CONCATENATE(C863,R863,S863),'Clientes Afectados'!$L$4:$M$249,2,0),"NO")</f>
        <v>NO</v>
      </c>
      <c r="GS863" s="64">
        <f t="shared" si="411"/>
        <v>33</v>
      </c>
      <c r="GT863" s="39" t="e">
        <f>+IF(GS863&gt;#REF!,"SI","NO")</f>
        <v>#REF!</v>
      </c>
    </row>
    <row r="864" spans="1:202" x14ac:dyDescent="0.25">
      <c r="A864" s="35">
        <v>42370</v>
      </c>
      <c r="B864" s="36">
        <v>1594986</v>
      </c>
      <c r="C864" s="36">
        <v>1386062</v>
      </c>
      <c r="D864" s="36">
        <v>1386062</v>
      </c>
      <c r="E864" s="37" t="s">
        <v>351</v>
      </c>
      <c r="F864" s="37" t="s">
        <v>229</v>
      </c>
      <c r="G864" s="37" t="s">
        <v>334</v>
      </c>
      <c r="H864" s="85" t="s">
        <v>231</v>
      </c>
      <c r="I864" s="37" t="s">
        <v>262</v>
      </c>
      <c r="J864" s="37" t="s">
        <v>233</v>
      </c>
      <c r="K864" s="37" t="s">
        <v>234</v>
      </c>
      <c r="L864" s="37" t="s">
        <v>235</v>
      </c>
      <c r="M864" s="37" t="s">
        <v>245</v>
      </c>
      <c r="N864" s="37" t="s">
        <v>246</v>
      </c>
      <c r="O864" s="37" t="s">
        <v>246</v>
      </c>
      <c r="P864" s="37" t="s">
        <v>239</v>
      </c>
      <c r="Q864" s="37" t="s">
        <v>240</v>
      </c>
      <c r="R864" s="38">
        <v>42342</v>
      </c>
      <c r="S864" s="38">
        <v>42375</v>
      </c>
      <c r="T864" s="38">
        <v>42377</v>
      </c>
      <c r="U864" s="36">
        <v>169242110</v>
      </c>
      <c r="V864" s="36">
        <v>117338</v>
      </c>
      <c r="W864" s="36">
        <v>0</v>
      </c>
      <c r="X864" s="36">
        <v>37568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286</v>
      </c>
      <c r="AE864" s="36">
        <v>359</v>
      </c>
      <c r="AF864" s="36">
        <v>284</v>
      </c>
      <c r="AG864" s="36">
        <v>310</v>
      </c>
      <c r="AH864" s="36">
        <v>0</v>
      </c>
      <c r="AI864" s="36">
        <v>1246</v>
      </c>
      <c r="AJ864" s="36">
        <v>0</v>
      </c>
      <c r="AK864" s="36">
        <v>7924372</v>
      </c>
      <c r="AL864" s="36">
        <v>0</v>
      </c>
      <c r="AM864" s="36">
        <v>0</v>
      </c>
      <c r="AN864" s="36">
        <v>0</v>
      </c>
      <c r="AO864" s="36">
        <v>0</v>
      </c>
      <c r="AP864" s="36">
        <v>0</v>
      </c>
      <c r="AQ864" s="36">
        <v>0</v>
      </c>
      <c r="AR864" s="36">
        <v>0</v>
      </c>
      <c r="AS864" s="36">
        <v>0</v>
      </c>
      <c r="AT864" s="36">
        <v>101932</v>
      </c>
      <c r="AU864" s="36">
        <v>0</v>
      </c>
      <c r="AV864" s="36">
        <v>0</v>
      </c>
      <c r="AW864" s="36">
        <v>0</v>
      </c>
      <c r="AX864" s="36">
        <v>0</v>
      </c>
      <c r="AY864" s="36">
        <v>230139</v>
      </c>
      <c r="AZ864" s="36">
        <v>1638369</v>
      </c>
      <c r="BA864" s="36">
        <v>0</v>
      </c>
      <c r="BB864" s="36">
        <v>0</v>
      </c>
      <c r="BC864" s="36">
        <v>0</v>
      </c>
      <c r="BD864" s="36">
        <v>0</v>
      </c>
      <c r="BE864" s="36">
        <v>0</v>
      </c>
      <c r="BF864" s="36">
        <v>0</v>
      </c>
      <c r="BG864" s="36">
        <v>0</v>
      </c>
      <c r="BH864" s="36">
        <v>0</v>
      </c>
      <c r="BI864" s="36">
        <v>0</v>
      </c>
      <c r="BJ864" s="36">
        <v>0</v>
      </c>
      <c r="BK864" s="36">
        <v>0</v>
      </c>
      <c r="BL864" s="36">
        <v>0</v>
      </c>
      <c r="BM864" s="36">
        <v>0</v>
      </c>
      <c r="BN864" s="36">
        <v>0</v>
      </c>
      <c r="BO864" s="36">
        <v>0</v>
      </c>
      <c r="BP864" s="36">
        <v>0</v>
      </c>
      <c r="BQ864" s="36">
        <v>0</v>
      </c>
      <c r="BR864" s="36">
        <v>0</v>
      </c>
      <c r="BS864" s="36">
        <v>0</v>
      </c>
      <c r="BT864" s="36">
        <v>0</v>
      </c>
      <c r="BU864" s="36">
        <v>0</v>
      </c>
      <c r="BV864" s="36">
        <v>0</v>
      </c>
      <c r="BW864" s="36">
        <v>0</v>
      </c>
      <c r="BX864" s="36">
        <v>0</v>
      </c>
      <c r="BY864" s="36">
        <v>0</v>
      </c>
      <c r="BZ864" s="36">
        <v>523499</v>
      </c>
      <c r="CA864" s="36">
        <v>24208</v>
      </c>
      <c r="CB864" s="36">
        <v>0</v>
      </c>
      <c r="CC864" s="36">
        <v>0</v>
      </c>
      <c r="CD864" s="36">
        <v>8776273</v>
      </c>
      <c r="CE864" s="36">
        <v>10443765</v>
      </c>
      <c r="CF864" s="36">
        <v>0</v>
      </c>
      <c r="CG864" s="36">
        <v>1667492</v>
      </c>
      <c r="CH864" s="36">
        <v>0</v>
      </c>
      <c r="CI864" s="36">
        <v>0</v>
      </c>
      <c r="CJ864" s="36">
        <v>0</v>
      </c>
      <c r="CK864" s="36">
        <v>0</v>
      </c>
      <c r="CL864" s="36">
        <v>1667492</v>
      </c>
      <c r="CM864" s="36">
        <v>-10443765</v>
      </c>
      <c r="CN864" s="36">
        <v>0</v>
      </c>
      <c r="CO864" s="36">
        <v>0</v>
      </c>
      <c r="CP864" s="36">
        <v>0</v>
      </c>
      <c r="CQ864" s="36">
        <v>0</v>
      </c>
      <c r="CR864" s="36">
        <v>0</v>
      </c>
      <c r="CS864" s="36">
        <v>0</v>
      </c>
      <c r="CT864" s="36">
        <v>0</v>
      </c>
      <c r="CU864" s="36">
        <v>0</v>
      </c>
      <c r="CV864" s="36">
        <v>0</v>
      </c>
      <c r="CW864" s="36">
        <v>0</v>
      </c>
      <c r="CX864" s="36">
        <v>0</v>
      </c>
      <c r="CY864" s="36">
        <v>0</v>
      </c>
      <c r="CZ864" s="36">
        <v>0</v>
      </c>
      <c r="DA864" s="36">
        <v>0</v>
      </c>
      <c r="DB864" s="36">
        <v>0</v>
      </c>
      <c r="DC864" s="36">
        <v>0</v>
      </c>
      <c r="DD864" s="36">
        <v>0</v>
      </c>
      <c r="DE864" s="36">
        <v>-10443765</v>
      </c>
      <c r="DF864" s="36">
        <v>0</v>
      </c>
      <c r="DG864" s="36">
        <v>0</v>
      </c>
      <c r="DH864" s="36">
        <v>0</v>
      </c>
      <c r="DI864" s="36">
        <v>0</v>
      </c>
      <c r="DJ864" s="36">
        <v>0</v>
      </c>
      <c r="DK864" s="36">
        <v>0</v>
      </c>
      <c r="DL864" s="36">
        <v>0</v>
      </c>
      <c r="DM864" s="36">
        <v>0</v>
      </c>
      <c r="DN864" s="36">
        <v>0</v>
      </c>
      <c r="DO864" s="36">
        <v>0</v>
      </c>
      <c r="DP864" s="36">
        <v>0</v>
      </c>
      <c r="DQ864" s="36">
        <v>0</v>
      </c>
      <c r="DR864" s="36">
        <v>0</v>
      </c>
      <c r="DS864" s="36">
        <v>0</v>
      </c>
      <c r="DT864" s="36">
        <v>0</v>
      </c>
      <c r="DU864" s="36">
        <v>0</v>
      </c>
      <c r="DV864" s="36">
        <v>0</v>
      </c>
      <c r="DW864" s="36">
        <v>0</v>
      </c>
      <c r="DX864" s="36">
        <v>0</v>
      </c>
      <c r="DY864" s="36">
        <v>0</v>
      </c>
      <c r="DZ864" s="36">
        <v>0</v>
      </c>
      <c r="EA864" s="36">
        <v>0</v>
      </c>
      <c r="EB864" s="36">
        <v>0</v>
      </c>
      <c r="EC864" s="36">
        <v>0</v>
      </c>
      <c r="ED864" s="36">
        <v>0</v>
      </c>
      <c r="EE864" s="36">
        <v>0</v>
      </c>
      <c r="EF864" s="36">
        <v>0</v>
      </c>
      <c r="EG864" s="36">
        <v>0</v>
      </c>
      <c r="EH864" s="36">
        <v>0</v>
      </c>
      <c r="EI864" s="36">
        <v>0</v>
      </c>
      <c r="EJ864" s="36">
        <v>0</v>
      </c>
      <c r="EK864" s="36">
        <v>0</v>
      </c>
      <c r="EL864" s="36">
        <v>0</v>
      </c>
      <c r="EM864" s="36">
        <v>0</v>
      </c>
      <c r="EN864" s="36">
        <v>0</v>
      </c>
      <c r="EO864" s="36">
        <v>0</v>
      </c>
      <c r="EP864" s="36">
        <v>0</v>
      </c>
      <c r="EQ864" s="36">
        <v>0</v>
      </c>
      <c r="ER864" s="36">
        <v>0</v>
      </c>
      <c r="ES864" s="36">
        <v>0</v>
      </c>
      <c r="ET864" s="36">
        <v>0</v>
      </c>
      <c r="EU864" s="36">
        <v>0</v>
      </c>
      <c r="EV864" s="36">
        <v>0</v>
      </c>
      <c r="EW864" s="36">
        <v>0</v>
      </c>
      <c r="EX864" s="36">
        <v>0</v>
      </c>
      <c r="EY864" s="36">
        <v>0</v>
      </c>
      <c r="EZ864" s="36">
        <v>0</v>
      </c>
      <c r="FA864" s="36">
        <v>0</v>
      </c>
      <c r="FB864" s="36">
        <v>0</v>
      </c>
      <c r="FC864" s="36">
        <v>0</v>
      </c>
      <c r="FD864" s="36">
        <v>0</v>
      </c>
      <c r="FE864" s="36">
        <v>0</v>
      </c>
      <c r="FF864" s="36">
        <v>0</v>
      </c>
      <c r="FG864" s="36">
        <v>0</v>
      </c>
      <c r="FH864" s="36">
        <v>0</v>
      </c>
      <c r="FI864" s="36">
        <v>0</v>
      </c>
      <c r="FJ864" s="36">
        <v>0</v>
      </c>
      <c r="FK864" s="36">
        <v>0</v>
      </c>
      <c r="FL864" s="36">
        <v>0</v>
      </c>
      <c r="FM864" s="36">
        <v>0</v>
      </c>
      <c r="FN864" s="36">
        <v>0</v>
      </c>
      <c r="FO864" s="36">
        <v>0</v>
      </c>
      <c r="FP864" s="36">
        <v>0</v>
      </c>
      <c r="FQ864" s="36">
        <v>1667492</v>
      </c>
      <c r="FR864" s="36">
        <v>0</v>
      </c>
      <c r="FS864" s="37"/>
      <c r="FT864" s="39">
        <f t="shared" si="393"/>
        <v>0</v>
      </c>
      <c r="FU864" s="39">
        <f t="shared" si="394"/>
        <v>1047</v>
      </c>
      <c r="FV864" s="39">
        <f t="shared" si="395"/>
        <v>0</v>
      </c>
      <c r="FW864" s="39">
        <f t="shared" si="396"/>
        <v>6659136</v>
      </c>
      <c r="FX864" s="39">
        <f t="shared" si="397"/>
        <v>0</v>
      </c>
      <c r="FY864" s="39">
        <f t="shared" si="398"/>
        <v>85657</v>
      </c>
      <c r="FZ864" s="39">
        <f t="shared" si="399"/>
        <v>0</v>
      </c>
      <c r="GA864" s="39">
        <f t="shared" si="400"/>
        <v>193394</v>
      </c>
      <c r="GB864" s="39">
        <f t="shared" si="401"/>
        <v>1376781</v>
      </c>
      <c r="GC864" s="39">
        <f t="shared" si="402"/>
        <v>0</v>
      </c>
      <c r="GD864" s="39">
        <f t="shared" si="403"/>
        <v>0</v>
      </c>
      <c r="GE864" s="39">
        <f t="shared" si="404"/>
        <v>0</v>
      </c>
      <c r="GF864" s="39">
        <f t="shared" si="391"/>
        <v>0</v>
      </c>
      <c r="GG864" s="39"/>
      <c r="GH864" s="39">
        <f t="shared" si="405"/>
        <v>0</v>
      </c>
      <c r="GI864" s="39">
        <f t="shared" si="406"/>
        <v>0</v>
      </c>
      <c r="GJ864" s="39">
        <f t="shared" si="392"/>
        <v>8316015</v>
      </c>
      <c r="GK864" s="39"/>
      <c r="GL864" s="39">
        <f t="shared" si="407"/>
        <v>0</v>
      </c>
      <c r="GM864" s="39"/>
      <c r="GN864" s="39">
        <f t="shared" si="412"/>
        <v>0</v>
      </c>
      <c r="GO864" s="40">
        <f t="shared" si="408"/>
        <v>1580043</v>
      </c>
      <c r="GP864" s="40">
        <f t="shared" si="409"/>
        <v>9896058</v>
      </c>
      <c r="GQ864" s="40">
        <f t="shared" si="410"/>
        <v>9896058</v>
      </c>
      <c r="GR864" s="39" t="str">
        <f>IFERROR(VLOOKUP(CONCATENATE(C864,R864,S864),'Clientes Afectados'!$L$4:$M$249,2,0),"NO")</f>
        <v>NO</v>
      </c>
      <c r="GS864" s="64">
        <f t="shared" si="411"/>
        <v>33</v>
      </c>
      <c r="GT864" s="39" t="e">
        <f>+IF(GS864&gt;#REF!,"SI","NO")</f>
        <v>#REF!</v>
      </c>
    </row>
    <row r="865" spans="1:202" x14ac:dyDescent="0.25">
      <c r="A865" s="35">
        <v>42370</v>
      </c>
      <c r="B865" s="36">
        <v>1594986</v>
      </c>
      <c r="C865" s="36">
        <v>1459358</v>
      </c>
      <c r="D865" s="36">
        <v>1459358</v>
      </c>
      <c r="E865" s="37" t="s">
        <v>275</v>
      </c>
      <c r="F865" s="37" t="s">
        <v>229</v>
      </c>
      <c r="G865" s="37" t="s">
        <v>276</v>
      </c>
      <c r="H865" s="85" t="s">
        <v>231</v>
      </c>
      <c r="I865" s="37" t="s">
        <v>262</v>
      </c>
      <c r="J865" s="37" t="s">
        <v>233</v>
      </c>
      <c r="K865" s="37" t="s">
        <v>234</v>
      </c>
      <c r="L865" s="37" t="s">
        <v>235</v>
      </c>
      <c r="M865" s="37" t="s">
        <v>252</v>
      </c>
      <c r="N865" s="37" t="s">
        <v>253</v>
      </c>
      <c r="O865" s="37" t="s">
        <v>253</v>
      </c>
      <c r="P865" s="37" t="s">
        <v>239</v>
      </c>
      <c r="Q865" s="37" t="s">
        <v>240</v>
      </c>
      <c r="R865" s="38">
        <v>42342</v>
      </c>
      <c r="S865" s="38">
        <v>42375</v>
      </c>
      <c r="T865" s="38">
        <v>42377</v>
      </c>
      <c r="U865" s="36">
        <v>169242110</v>
      </c>
      <c r="V865" s="36">
        <v>39903</v>
      </c>
      <c r="W865" s="36">
        <v>0</v>
      </c>
      <c r="X865" s="36">
        <v>13430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88</v>
      </c>
      <c r="AE865" s="36">
        <v>92</v>
      </c>
      <c r="AF865" s="36">
        <v>88</v>
      </c>
      <c r="AG865" s="36">
        <v>90</v>
      </c>
      <c r="AH865" s="36">
        <v>0</v>
      </c>
      <c r="AI865" s="36">
        <v>1246</v>
      </c>
      <c r="AJ865" s="36">
        <v>0</v>
      </c>
      <c r="AK865" s="36">
        <v>2694832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34664</v>
      </c>
      <c r="AU865" s="36">
        <v>0</v>
      </c>
      <c r="AV865" s="36">
        <v>0</v>
      </c>
      <c r="AW865" s="36">
        <v>0</v>
      </c>
      <c r="AX865" s="36">
        <v>0</v>
      </c>
      <c r="AY865" s="36">
        <v>58978</v>
      </c>
      <c r="AZ865" s="36">
        <v>474890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  <c r="BP865" s="36">
        <v>0</v>
      </c>
      <c r="BQ865" s="36">
        <v>0</v>
      </c>
      <c r="BR865" s="36">
        <v>0</v>
      </c>
      <c r="BS865" s="36">
        <v>0</v>
      </c>
      <c r="BT865" s="36">
        <v>0</v>
      </c>
      <c r="BU865" s="36">
        <v>0</v>
      </c>
      <c r="BV865" s="36">
        <v>0</v>
      </c>
      <c r="BW865" s="36">
        <v>0</v>
      </c>
      <c r="BX865" s="36">
        <v>0</v>
      </c>
      <c r="BY865" s="36">
        <v>0</v>
      </c>
      <c r="BZ865" s="36">
        <v>300242</v>
      </c>
      <c r="CA865" s="36">
        <v>12750</v>
      </c>
      <c r="CB865" s="36">
        <v>0</v>
      </c>
      <c r="CC865" s="36">
        <v>0</v>
      </c>
      <c r="CD865" s="36">
        <v>3006387</v>
      </c>
      <c r="CE865" s="36">
        <v>3577601</v>
      </c>
      <c r="CF865" s="36">
        <v>0</v>
      </c>
      <c r="CG865" s="36">
        <v>571214</v>
      </c>
      <c r="CH865" s="36">
        <v>0</v>
      </c>
      <c r="CI865" s="36">
        <v>0</v>
      </c>
      <c r="CJ865" s="36">
        <v>0</v>
      </c>
      <c r="CK865" s="36">
        <v>0</v>
      </c>
      <c r="CL865" s="36">
        <v>571214</v>
      </c>
      <c r="CM865" s="36">
        <v>-3577601</v>
      </c>
      <c r="CN865" s="36">
        <v>0</v>
      </c>
      <c r="CO865" s="36">
        <v>0</v>
      </c>
      <c r="CP865" s="36">
        <v>0</v>
      </c>
      <c r="CQ865" s="36">
        <v>0</v>
      </c>
      <c r="CR865" s="36">
        <v>0</v>
      </c>
      <c r="CS865" s="36">
        <v>0</v>
      </c>
      <c r="CT865" s="36">
        <v>0</v>
      </c>
      <c r="CU865" s="36">
        <v>0</v>
      </c>
      <c r="CV865" s="36">
        <v>0</v>
      </c>
      <c r="CW865" s="36">
        <v>0</v>
      </c>
      <c r="CX865" s="36">
        <v>0</v>
      </c>
      <c r="CY865" s="36">
        <v>0</v>
      </c>
      <c r="CZ865" s="36">
        <v>0</v>
      </c>
      <c r="DA865" s="36">
        <v>0</v>
      </c>
      <c r="DB865" s="36">
        <v>0</v>
      </c>
      <c r="DC865" s="36">
        <v>0</v>
      </c>
      <c r="DD865" s="36">
        <v>0</v>
      </c>
      <c r="DE865" s="36">
        <v>-3577601</v>
      </c>
      <c r="DF865" s="36">
        <v>0</v>
      </c>
      <c r="DG865" s="36">
        <v>0</v>
      </c>
      <c r="DH865" s="36">
        <v>0</v>
      </c>
      <c r="DI865" s="36">
        <v>0</v>
      </c>
      <c r="DJ865" s="36">
        <v>0</v>
      </c>
      <c r="DK865" s="36">
        <v>0</v>
      </c>
      <c r="DL865" s="36">
        <v>0</v>
      </c>
      <c r="DM865" s="36">
        <v>0</v>
      </c>
      <c r="DN865" s="36">
        <v>0</v>
      </c>
      <c r="DO865" s="36">
        <v>0</v>
      </c>
      <c r="DP865" s="36">
        <v>0</v>
      </c>
      <c r="DQ865" s="36">
        <v>0</v>
      </c>
      <c r="DR865" s="36">
        <v>0</v>
      </c>
      <c r="DS865" s="36">
        <v>0</v>
      </c>
      <c r="DT865" s="36">
        <v>0</v>
      </c>
      <c r="DU865" s="36">
        <v>0</v>
      </c>
      <c r="DV865" s="36">
        <v>0</v>
      </c>
      <c r="DW865" s="36">
        <v>0</v>
      </c>
      <c r="DX865" s="36">
        <v>0</v>
      </c>
      <c r="DY865" s="36">
        <v>0</v>
      </c>
      <c r="DZ865" s="36">
        <v>0</v>
      </c>
      <c r="EA865" s="36">
        <v>0</v>
      </c>
      <c r="EB865" s="36">
        <v>0</v>
      </c>
      <c r="EC865" s="36">
        <v>0</v>
      </c>
      <c r="ED865" s="36">
        <v>0</v>
      </c>
      <c r="EE865" s="36">
        <v>0</v>
      </c>
      <c r="EF865" s="36">
        <v>0</v>
      </c>
      <c r="EG865" s="36">
        <v>0</v>
      </c>
      <c r="EH865" s="36">
        <v>0</v>
      </c>
      <c r="EI865" s="36">
        <v>0</v>
      </c>
      <c r="EJ865" s="36">
        <v>0</v>
      </c>
      <c r="EK865" s="36">
        <v>0</v>
      </c>
      <c r="EL865" s="36">
        <v>0</v>
      </c>
      <c r="EM865" s="36">
        <v>0</v>
      </c>
      <c r="EN865" s="36">
        <v>0</v>
      </c>
      <c r="EO865" s="36">
        <v>0</v>
      </c>
      <c r="EP865" s="36">
        <v>0</v>
      </c>
      <c r="EQ865" s="36">
        <v>0</v>
      </c>
      <c r="ER865" s="36">
        <v>0</v>
      </c>
      <c r="ES865" s="36">
        <v>0</v>
      </c>
      <c r="ET865" s="36">
        <v>0</v>
      </c>
      <c r="EU865" s="36">
        <v>0</v>
      </c>
      <c r="EV865" s="36">
        <v>0</v>
      </c>
      <c r="EW865" s="36">
        <v>0</v>
      </c>
      <c r="EX865" s="36">
        <v>0</v>
      </c>
      <c r="EY865" s="36">
        <v>0</v>
      </c>
      <c r="EZ865" s="36">
        <v>0</v>
      </c>
      <c r="FA865" s="36">
        <v>0</v>
      </c>
      <c r="FB865" s="36">
        <v>0</v>
      </c>
      <c r="FC865" s="36">
        <v>0</v>
      </c>
      <c r="FD865" s="36">
        <v>0</v>
      </c>
      <c r="FE865" s="36">
        <v>0</v>
      </c>
      <c r="FF865" s="36">
        <v>0</v>
      </c>
      <c r="FG865" s="36">
        <v>0</v>
      </c>
      <c r="FH865" s="36">
        <v>0</v>
      </c>
      <c r="FI865" s="36">
        <v>0</v>
      </c>
      <c r="FJ865" s="36">
        <v>0</v>
      </c>
      <c r="FK865" s="36">
        <v>0</v>
      </c>
      <c r="FL865" s="36">
        <v>0</v>
      </c>
      <c r="FM865" s="36">
        <v>0</v>
      </c>
      <c r="FN865" s="36">
        <v>0</v>
      </c>
      <c r="FO865" s="36">
        <v>0</v>
      </c>
      <c r="FP865" s="36">
        <v>0</v>
      </c>
      <c r="FQ865" s="36">
        <v>571214</v>
      </c>
      <c r="FR865" s="36">
        <v>0</v>
      </c>
      <c r="FS865" s="37"/>
      <c r="FT865" s="39">
        <f t="shared" si="393"/>
        <v>0</v>
      </c>
      <c r="FU865" s="39">
        <f t="shared" si="394"/>
        <v>1047</v>
      </c>
      <c r="FV865" s="39">
        <f t="shared" si="395"/>
        <v>0</v>
      </c>
      <c r="FW865" s="39">
        <f t="shared" si="396"/>
        <v>2264565</v>
      </c>
      <c r="FX865" s="39">
        <f t="shared" si="397"/>
        <v>0</v>
      </c>
      <c r="FY865" s="39">
        <f t="shared" si="398"/>
        <v>29129</v>
      </c>
      <c r="FZ865" s="39">
        <f t="shared" si="399"/>
        <v>0</v>
      </c>
      <c r="GA865" s="39">
        <f t="shared" si="400"/>
        <v>49561</v>
      </c>
      <c r="GB865" s="39">
        <f t="shared" si="401"/>
        <v>399067</v>
      </c>
      <c r="GC865" s="39">
        <f t="shared" si="402"/>
        <v>0</v>
      </c>
      <c r="GD865" s="39">
        <f t="shared" si="403"/>
        <v>0</v>
      </c>
      <c r="GE865" s="39">
        <f t="shared" si="404"/>
        <v>0</v>
      </c>
      <c r="GF865" s="39">
        <f t="shared" si="391"/>
        <v>0</v>
      </c>
      <c r="GG865" s="39"/>
      <c r="GH865" s="39">
        <f t="shared" si="405"/>
        <v>0</v>
      </c>
      <c r="GI865" s="39">
        <f t="shared" si="406"/>
        <v>0</v>
      </c>
      <c r="GJ865" s="39">
        <f t="shared" si="392"/>
        <v>2743369</v>
      </c>
      <c r="GK865" s="39"/>
      <c r="GL865" s="39">
        <f t="shared" si="407"/>
        <v>0</v>
      </c>
      <c r="GM865" s="39"/>
      <c r="GN865" s="39">
        <f t="shared" si="412"/>
        <v>0</v>
      </c>
      <c r="GO865" s="40">
        <f t="shared" si="408"/>
        <v>521240</v>
      </c>
      <c r="GP865" s="40">
        <f t="shared" si="409"/>
        <v>3264609</v>
      </c>
      <c r="GQ865" s="40">
        <f t="shared" si="410"/>
        <v>3264609</v>
      </c>
      <c r="GR865" s="39" t="str">
        <f>IFERROR(VLOOKUP(CONCATENATE(C865,R865,S865),'Clientes Afectados'!$L$4:$M$249,2,0),"NO")</f>
        <v>NO</v>
      </c>
      <c r="GS865" s="64">
        <f t="shared" si="411"/>
        <v>33</v>
      </c>
      <c r="GT865" s="39" t="e">
        <f>+IF(GS865&gt;#REF!,"SI","NO")</f>
        <v>#REF!</v>
      </c>
    </row>
    <row r="866" spans="1:202" x14ac:dyDescent="0.25">
      <c r="A866" s="35">
        <v>42370</v>
      </c>
      <c r="B866" s="36">
        <v>1594986</v>
      </c>
      <c r="C866" s="36">
        <v>1486848</v>
      </c>
      <c r="D866" s="36">
        <v>1486848</v>
      </c>
      <c r="E866" s="37" t="s">
        <v>352</v>
      </c>
      <c r="F866" s="37" t="s">
        <v>229</v>
      </c>
      <c r="G866" s="37" t="s">
        <v>336</v>
      </c>
      <c r="H866" s="85" t="s">
        <v>231</v>
      </c>
      <c r="I866" s="37" t="s">
        <v>262</v>
      </c>
      <c r="J866" s="37" t="s">
        <v>337</v>
      </c>
      <c r="K866" s="37" t="s">
        <v>234</v>
      </c>
      <c r="L866" s="37" t="s">
        <v>235</v>
      </c>
      <c r="M866" s="37" t="s">
        <v>338</v>
      </c>
      <c r="N866" s="37" t="s">
        <v>339</v>
      </c>
      <c r="O866" s="37" t="s">
        <v>339</v>
      </c>
      <c r="P866" s="37" t="s">
        <v>239</v>
      </c>
      <c r="Q866" s="37" t="s">
        <v>240</v>
      </c>
      <c r="R866" s="38">
        <v>42342</v>
      </c>
      <c r="S866" s="38">
        <v>42375</v>
      </c>
      <c r="T866" s="38">
        <v>42377</v>
      </c>
      <c r="U866" s="36">
        <v>169242110</v>
      </c>
      <c r="V866" s="36">
        <v>176800</v>
      </c>
      <c r="W866" s="36">
        <v>0</v>
      </c>
      <c r="X866" s="36">
        <v>48700</v>
      </c>
      <c r="Y866" s="36">
        <v>0</v>
      </c>
      <c r="Z866" s="36">
        <v>0</v>
      </c>
      <c r="AA866" s="36">
        <v>0</v>
      </c>
      <c r="AB866" s="36">
        <v>0</v>
      </c>
      <c r="AC866" s="36">
        <v>0</v>
      </c>
      <c r="AD866" s="36">
        <v>522</v>
      </c>
      <c r="AE866" s="36">
        <v>678</v>
      </c>
      <c r="AF866" s="36">
        <v>494</v>
      </c>
      <c r="AG866" s="36">
        <v>497</v>
      </c>
      <c r="AH866" s="36">
        <v>0</v>
      </c>
      <c r="AI866" s="36">
        <v>1246</v>
      </c>
      <c r="AJ866" s="36">
        <v>0</v>
      </c>
      <c r="AK866" s="36">
        <v>11940113</v>
      </c>
      <c r="AL866" s="36">
        <v>0</v>
      </c>
      <c r="AM866" s="36">
        <v>0</v>
      </c>
      <c r="AN866" s="36">
        <v>0</v>
      </c>
      <c r="AO866" s="36">
        <v>0</v>
      </c>
      <c r="AP866" s="36">
        <v>0</v>
      </c>
      <c r="AQ866" s="36">
        <v>0</v>
      </c>
      <c r="AR866" s="36">
        <v>0</v>
      </c>
      <c r="AS866" s="36">
        <v>0</v>
      </c>
      <c r="AT866" s="36">
        <v>153586</v>
      </c>
      <c r="AU866" s="36">
        <v>0</v>
      </c>
      <c r="AV866" s="36">
        <v>0</v>
      </c>
      <c r="AW866" s="36">
        <v>0</v>
      </c>
      <c r="AX866" s="36">
        <v>0</v>
      </c>
      <c r="AY866" s="36">
        <v>739428</v>
      </c>
      <c r="AZ866" s="36">
        <v>2880227</v>
      </c>
      <c r="BA866" s="36">
        <v>0</v>
      </c>
      <c r="BB866" s="36">
        <v>0</v>
      </c>
      <c r="BC866" s="36">
        <v>0</v>
      </c>
      <c r="BD866" s="36">
        <v>0</v>
      </c>
      <c r="BE866" s="36">
        <v>0</v>
      </c>
      <c r="BF866" s="36">
        <v>0</v>
      </c>
      <c r="BG866" s="36">
        <v>0</v>
      </c>
      <c r="BH866" s="36">
        <v>0</v>
      </c>
      <c r="BI866" s="36">
        <v>0</v>
      </c>
      <c r="BJ866" s="36">
        <v>0</v>
      </c>
      <c r="BK866" s="36">
        <v>0</v>
      </c>
      <c r="BL866" s="36">
        <v>0</v>
      </c>
      <c r="BM866" s="36">
        <v>0</v>
      </c>
      <c r="BN866" s="36">
        <v>0</v>
      </c>
      <c r="BO866" s="36">
        <v>0</v>
      </c>
      <c r="BP866" s="36">
        <v>0</v>
      </c>
      <c r="BQ866" s="36">
        <v>0</v>
      </c>
      <c r="BR866" s="36">
        <v>0</v>
      </c>
      <c r="BS866" s="36">
        <v>0</v>
      </c>
      <c r="BT866" s="36">
        <v>0</v>
      </c>
      <c r="BU866" s="36">
        <v>0</v>
      </c>
      <c r="BV866" s="36">
        <v>0</v>
      </c>
      <c r="BW866" s="36">
        <v>0</v>
      </c>
      <c r="BX866" s="36">
        <v>0</v>
      </c>
      <c r="BY866" s="36">
        <v>0</v>
      </c>
      <c r="BZ866" s="36">
        <v>2097144</v>
      </c>
      <c r="CA866" s="36">
        <v>89210</v>
      </c>
      <c r="CB866" s="36">
        <v>0</v>
      </c>
      <c r="CC866" s="36">
        <v>0</v>
      </c>
      <c r="CD866" s="36">
        <v>15042819</v>
      </c>
      <c r="CE866" s="36">
        <v>17900955</v>
      </c>
      <c r="CF866" s="36">
        <v>0</v>
      </c>
      <c r="CG866" s="36">
        <v>2858136</v>
      </c>
      <c r="CH866" s="36">
        <v>0</v>
      </c>
      <c r="CI866" s="36">
        <v>0</v>
      </c>
      <c r="CJ866" s="36">
        <v>0</v>
      </c>
      <c r="CK866" s="36">
        <v>0</v>
      </c>
      <c r="CL866" s="36">
        <v>2858136</v>
      </c>
      <c r="CM866" s="36">
        <v>-17900955</v>
      </c>
      <c r="CN866" s="36">
        <v>0</v>
      </c>
      <c r="CO866" s="36">
        <v>0</v>
      </c>
      <c r="CP866" s="36">
        <v>0</v>
      </c>
      <c r="CQ866" s="36">
        <v>0</v>
      </c>
      <c r="CR866" s="36">
        <v>0</v>
      </c>
      <c r="CS866" s="36">
        <v>0</v>
      </c>
      <c r="CT866" s="36">
        <v>0</v>
      </c>
      <c r="CU866" s="36">
        <v>0</v>
      </c>
      <c r="CV866" s="36">
        <v>0</v>
      </c>
      <c r="CW866" s="36">
        <v>0</v>
      </c>
      <c r="CX866" s="36">
        <v>0</v>
      </c>
      <c r="CY866" s="36">
        <v>0</v>
      </c>
      <c r="CZ866" s="36">
        <v>0</v>
      </c>
      <c r="DA866" s="36">
        <v>0</v>
      </c>
      <c r="DB866" s="36">
        <v>0</v>
      </c>
      <c r="DC866" s="36">
        <v>0</v>
      </c>
      <c r="DD866" s="36">
        <v>0</v>
      </c>
      <c r="DE866" s="36">
        <v>-17900955</v>
      </c>
      <c r="DF866" s="36">
        <v>0</v>
      </c>
      <c r="DG866" s="36">
        <v>0</v>
      </c>
      <c r="DH866" s="36">
        <v>0</v>
      </c>
      <c r="DI866" s="36">
        <v>0</v>
      </c>
      <c r="DJ866" s="36">
        <v>0</v>
      </c>
      <c r="DK866" s="36">
        <v>0</v>
      </c>
      <c r="DL866" s="36">
        <v>0</v>
      </c>
      <c r="DM866" s="36">
        <v>0</v>
      </c>
      <c r="DN866" s="36">
        <v>0</v>
      </c>
      <c r="DO866" s="36">
        <v>0</v>
      </c>
      <c r="DP866" s="36">
        <v>0</v>
      </c>
      <c r="DQ866" s="36">
        <v>0</v>
      </c>
      <c r="DR866" s="36">
        <v>0</v>
      </c>
      <c r="DS866" s="36">
        <v>0</v>
      </c>
      <c r="DT866" s="36">
        <v>0</v>
      </c>
      <c r="DU866" s="36">
        <v>0</v>
      </c>
      <c r="DV866" s="36">
        <v>0</v>
      </c>
      <c r="DW866" s="36">
        <v>0</v>
      </c>
      <c r="DX866" s="36">
        <v>0</v>
      </c>
      <c r="DY866" s="36">
        <v>0</v>
      </c>
      <c r="DZ866" s="36">
        <v>0</v>
      </c>
      <c r="EA866" s="36">
        <v>0</v>
      </c>
      <c r="EB866" s="36">
        <v>0</v>
      </c>
      <c r="EC866" s="36">
        <v>0</v>
      </c>
      <c r="ED866" s="36">
        <v>0</v>
      </c>
      <c r="EE866" s="36">
        <v>0</v>
      </c>
      <c r="EF866" s="36">
        <v>0</v>
      </c>
      <c r="EG866" s="36">
        <v>0</v>
      </c>
      <c r="EH866" s="36">
        <v>0</v>
      </c>
      <c r="EI866" s="36">
        <v>0</v>
      </c>
      <c r="EJ866" s="36">
        <v>0</v>
      </c>
      <c r="EK866" s="36">
        <v>0</v>
      </c>
      <c r="EL866" s="36">
        <v>0</v>
      </c>
      <c r="EM866" s="36">
        <v>0</v>
      </c>
      <c r="EN866" s="36">
        <v>0</v>
      </c>
      <c r="EO866" s="36">
        <v>0</v>
      </c>
      <c r="EP866" s="36">
        <v>0</v>
      </c>
      <c r="EQ866" s="36">
        <v>0</v>
      </c>
      <c r="ER866" s="36">
        <v>0</v>
      </c>
      <c r="ES866" s="36">
        <v>0</v>
      </c>
      <c r="ET866" s="36">
        <v>0</v>
      </c>
      <c r="EU866" s="36">
        <v>0</v>
      </c>
      <c r="EV866" s="36">
        <v>0</v>
      </c>
      <c r="EW866" s="36">
        <v>0</v>
      </c>
      <c r="EX866" s="36">
        <v>0</v>
      </c>
      <c r="EY866" s="36">
        <v>0</v>
      </c>
      <c r="EZ866" s="36">
        <v>0</v>
      </c>
      <c r="FA866" s="36">
        <v>0</v>
      </c>
      <c r="FB866" s="36">
        <v>0</v>
      </c>
      <c r="FC866" s="36">
        <v>0</v>
      </c>
      <c r="FD866" s="36">
        <v>0</v>
      </c>
      <c r="FE866" s="36">
        <v>0</v>
      </c>
      <c r="FF866" s="36">
        <v>0</v>
      </c>
      <c r="FG866" s="36">
        <v>0</v>
      </c>
      <c r="FH866" s="36">
        <v>0</v>
      </c>
      <c r="FI866" s="36">
        <v>0</v>
      </c>
      <c r="FJ866" s="36">
        <v>0</v>
      </c>
      <c r="FK866" s="36">
        <v>0</v>
      </c>
      <c r="FL866" s="36">
        <v>0</v>
      </c>
      <c r="FM866" s="36">
        <v>0</v>
      </c>
      <c r="FN866" s="36">
        <v>0</v>
      </c>
      <c r="FO866" s="36">
        <v>0</v>
      </c>
      <c r="FP866" s="36">
        <v>0</v>
      </c>
      <c r="FQ866" s="36">
        <v>2858136</v>
      </c>
      <c r="FR866" s="36">
        <v>0</v>
      </c>
      <c r="FS866" s="37"/>
      <c r="FT866" s="39">
        <f t="shared" si="393"/>
        <v>0</v>
      </c>
      <c r="FU866" s="39">
        <f t="shared" si="394"/>
        <v>1047</v>
      </c>
      <c r="FV866" s="39">
        <f t="shared" si="395"/>
        <v>0</v>
      </c>
      <c r="FW866" s="39">
        <f t="shared" si="396"/>
        <v>10033708</v>
      </c>
      <c r="FX866" s="39">
        <f t="shared" si="397"/>
        <v>0</v>
      </c>
      <c r="FY866" s="39">
        <f t="shared" si="398"/>
        <v>129064</v>
      </c>
      <c r="FZ866" s="39">
        <f t="shared" si="399"/>
        <v>0</v>
      </c>
      <c r="GA866" s="39">
        <f t="shared" si="400"/>
        <v>621368</v>
      </c>
      <c r="GB866" s="39">
        <f t="shared" si="401"/>
        <v>2420359</v>
      </c>
      <c r="GC866" s="39">
        <f t="shared" si="402"/>
        <v>0</v>
      </c>
      <c r="GD866" s="39">
        <f t="shared" si="403"/>
        <v>0</v>
      </c>
      <c r="GE866" s="39">
        <f t="shared" si="404"/>
        <v>0</v>
      </c>
      <c r="GF866" s="39">
        <f t="shared" si="391"/>
        <v>0</v>
      </c>
      <c r="GG866" s="39"/>
      <c r="GH866" s="39">
        <f t="shared" si="405"/>
        <v>0</v>
      </c>
      <c r="GI866" s="39">
        <f t="shared" si="406"/>
        <v>0</v>
      </c>
      <c r="GJ866" s="39">
        <f t="shared" si="392"/>
        <v>13205546</v>
      </c>
      <c r="GK866" s="39"/>
      <c r="GL866" s="39">
        <f t="shared" si="407"/>
        <v>0</v>
      </c>
      <c r="GM866" s="39"/>
      <c r="GN866" s="39">
        <f t="shared" si="412"/>
        <v>0</v>
      </c>
      <c r="GO866" s="40">
        <f t="shared" si="408"/>
        <v>2509054</v>
      </c>
      <c r="GP866" s="40">
        <f t="shared" si="409"/>
        <v>15714600</v>
      </c>
      <c r="GQ866" s="40">
        <f t="shared" si="410"/>
        <v>15714600</v>
      </c>
      <c r="GR866" s="39" t="str">
        <f>IFERROR(VLOOKUP(CONCATENATE(C866,R866,S866),'Clientes Afectados'!$L$4:$M$249,2,0),"NO")</f>
        <v>NO</v>
      </c>
      <c r="GS866" s="64">
        <f t="shared" si="411"/>
        <v>33</v>
      </c>
      <c r="GT866" s="39" t="e">
        <f>+IF(GS866&gt;#REF!,"SI","NO")</f>
        <v>#REF!</v>
      </c>
    </row>
    <row r="867" spans="1:202" x14ac:dyDescent="0.25">
      <c r="A867" s="35">
        <v>42370</v>
      </c>
      <c r="B867" s="36">
        <v>1594986</v>
      </c>
      <c r="C867" s="36">
        <v>1493531</v>
      </c>
      <c r="D867" s="36">
        <v>1493531</v>
      </c>
      <c r="E867" s="37" t="s">
        <v>277</v>
      </c>
      <c r="F867" s="37" t="s">
        <v>258</v>
      </c>
      <c r="G867" s="37" t="s">
        <v>278</v>
      </c>
      <c r="H867" s="85" t="s">
        <v>231</v>
      </c>
      <c r="I867" s="37" t="s">
        <v>262</v>
      </c>
      <c r="J867" s="37" t="s">
        <v>233</v>
      </c>
      <c r="K867" s="37" t="s">
        <v>234</v>
      </c>
      <c r="L867" s="37" t="s">
        <v>235</v>
      </c>
      <c r="M867" s="37" t="s">
        <v>279</v>
      </c>
      <c r="N867" s="37" t="s">
        <v>280</v>
      </c>
      <c r="O867" s="37" t="s">
        <v>241</v>
      </c>
      <c r="P867" s="37" t="s">
        <v>281</v>
      </c>
      <c r="Q867" s="37" t="s">
        <v>240</v>
      </c>
      <c r="R867" s="38">
        <v>42342</v>
      </c>
      <c r="S867" s="38">
        <v>42375</v>
      </c>
      <c r="T867" s="38">
        <v>42377</v>
      </c>
      <c r="U867" s="36">
        <v>169242110</v>
      </c>
      <c r="V867" s="36">
        <v>17416</v>
      </c>
      <c r="W867" s="36">
        <v>0</v>
      </c>
      <c r="X867" s="36">
        <v>77</v>
      </c>
      <c r="Y867" s="36">
        <v>0</v>
      </c>
      <c r="Z867" s="36">
        <v>0</v>
      </c>
      <c r="AA867" s="36">
        <v>0</v>
      </c>
      <c r="AB867" s="36">
        <v>0</v>
      </c>
      <c r="AC867" s="36">
        <v>0</v>
      </c>
      <c r="AD867" s="36">
        <v>50</v>
      </c>
      <c r="AE867" s="36">
        <v>94</v>
      </c>
      <c r="AF867" s="36">
        <v>50</v>
      </c>
      <c r="AG867" s="36">
        <v>84</v>
      </c>
      <c r="AH867" s="36">
        <v>79906</v>
      </c>
      <c r="AI867" s="36">
        <v>1246</v>
      </c>
      <c r="AJ867" s="36">
        <v>0</v>
      </c>
      <c r="AK867" s="36">
        <v>1176182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15130</v>
      </c>
      <c r="AU867" s="36">
        <v>0</v>
      </c>
      <c r="AV867" s="36">
        <v>0</v>
      </c>
      <c r="AW867" s="36">
        <v>0</v>
      </c>
      <c r="AX867" s="36">
        <v>0</v>
      </c>
      <c r="AY867" s="36">
        <v>60579</v>
      </c>
      <c r="AZ867" s="36">
        <v>445869</v>
      </c>
      <c r="BA867" s="36">
        <v>0</v>
      </c>
      <c r="BB867" s="36">
        <v>0</v>
      </c>
      <c r="BC867" s="36">
        <v>0</v>
      </c>
      <c r="BD867" s="36">
        <v>0</v>
      </c>
      <c r="BE867" s="36">
        <v>0</v>
      </c>
      <c r="BF867" s="36">
        <v>0</v>
      </c>
      <c r="BG867" s="36">
        <v>0</v>
      </c>
      <c r="BH867" s="36">
        <v>0</v>
      </c>
      <c r="BI867" s="36">
        <v>0</v>
      </c>
      <c r="BJ867" s="36">
        <v>0</v>
      </c>
      <c r="BK867" s="36">
        <v>0</v>
      </c>
      <c r="BL867" s="36">
        <v>0</v>
      </c>
      <c r="BM867" s="36">
        <v>0</v>
      </c>
      <c r="BN867" s="36">
        <v>0</v>
      </c>
      <c r="BO867" s="36">
        <v>0</v>
      </c>
      <c r="BP867" s="36">
        <v>0</v>
      </c>
      <c r="BQ867" s="36">
        <v>0</v>
      </c>
      <c r="BR867" s="36">
        <v>0</v>
      </c>
      <c r="BS867" s="36">
        <v>0</v>
      </c>
      <c r="BT867" s="36">
        <v>0</v>
      </c>
      <c r="BU867" s="36">
        <v>0</v>
      </c>
      <c r="BV867" s="36">
        <v>0</v>
      </c>
      <c r="BW867" s="36">
        <v>0</v>
      </c>
      <c r="BX867" s="36">
        <v>0</v>
      </c>
      <c r="BY867" s="36">
        <v>0</v>
      </c>
      <c r="BZ867" s="36">
        <v>234323</v>
      </c>
      <c r="CA867" s="36">
        <v>9696</v>
      </c>
      <c r="CB867" s="36">
        <v>0</v>
      </c>
      <c r="CC867" s="36">
        <v>0</v>
      </c>
      <c r="CD867" s="36">
        <v>1699942</v>
      </c>
      <c r="CE867" s="36">
        <v>2022931</v>
      </c>
      <c r="CF867" s="36">
        <v>0</v>
      </c>
      <c r="CG867" s="36">
        <v>322989</v>
      </c>
      <c r="CH867" s="36">
        <v>0</v>
      </c>
      <c r="CI867" s="36">
        <v>0</v>
      </c>
      <c r="CJ867" s="36">
        <v>0</v>
      </c>
      <c r="CK867" s="36">
        <v>0</v>
      </c>
      <c r="CL867" s="36">
        <v>322989</v>
      </c>
      <c r="CM867" s="36">
        <v>-2022931</v>
      </c>
      <c r="CN867" s="36">
        <v>0</v>
      </c>
      <c r="CO867" s="36">
        <v>0</v>
      </c>
      <c r="CP867" s="36">
        <v>0</v>
      </c>
      <c r="CQ867" s="36">
        <v>0</v>
      </c>
      <c r="CR867" s="36">
        <v>0</v>
      </c>
      <c r="CS867" s="36">
        <v>0</v>
      </c>
      <c r="CT867" s="36">
        <v>0</v>
      </c>
      <c r="CU867" s="36">
        <v>0</v>
      </c>
      <c r="CV867" s="36">
        <v>0</v>
      </c>
      <c r="CW867" s="36">
        <v>0</v>
      </c>
      <c r="CX867" s="36">
        <v>0</v>
      </c>
      <c r="CY867" s="36">
        <v>0</v>
      </c>
      <c r="CZ867" s="36">
        <v>0</v>
      </c>
      <c r="DA867" s="36">
        <v>0</v>
      </c>
      <c r="DB867" s="36">
        <v>0</v>
      </c>
      <c r="DC867" s="36">
        <v>0</v>
      </c>
      <c r="DD867" s="36">
        <v>0</v>
      </c>
      <c r="DE867" s="36">
        <v>-2022931</v>
      </c>
      <c r="DF867" s="36">
        <v>0</v>
      </c>
      <c r="DG867" s="36">
        <v>0</v>
      </c>
      <c r="DH867" s="36">
        <v>0</v>
      </c>
      <c r="DI867" s="36">
        <v>0</v>
      </c>
      <c r="DJ867" s="36">
        <v>0</v>
      </c>
      <c r="DK867" s="36">
        <v>0</v>
      </c>
      <c r="DL867" s="36">
        <v>0</v>
      </c>
      <c r="DM867" s="36">
        <v>0</v>
      </c>
      <c r="DN867" s="36">
        <v>0</v>
      </c>
      <c r="DO867" s="36">
        <v>0</v>
      </c>
      <c r="DP867" s="36">
        <v>0</v>
      </c>
      <c r="DQ867" s="36">
        <v>0</v>
      </c>
      <c r="DR867" s="36">
        <v>0</v>
      </c>
      <c r="DS867" s="36">
        <v>0</v>
      </c>
      <c r="DT867" s="36">
        <v>0</v>
      </c>
      <c r="DU867" s="36">
        <v>0</v>
      </c>
      <c r="DV867" s="36">
        <v>0</v>
      </c>
      <c r="DW867" s="36">
        <v>0</v>
      </c>
      <c r="DX867" s="36">
        <v>0</v>
      </c>
      <c r="DY867" s="36">
        <v>0</v>
      </c>
      <c r="DZ867" s="36">
        <v>0</v>
      </c>
      <c r="EA867" s="36">
        <v>0</v>
      </c>
      <c r="EB867" s="36">
        <v>0</v>
      </c>
      <c r="EC867" s="36">
        <v>0</v>
      </c>
      <c r="ED867" s="36">
        <v>0</v>
      </c>
      <c r="EE867" s="36">
        <v>0</v>
      </c>
      <c r="EF867" s="36">
        <v>0</v>
      </c>
      <c r="EG867" s="36">
        <v>0</v>
      </c>
      <c r="EH867" s="36">
        <v>0</v>
      </c>
      <c r="EI867" s="36">
        <v>0</v>
      </c>
      <c r="EJ867" s="36">
        <v>0</v>
      </c>
      <c r="EK867" s="36">
        <v>0</v>
      </c>
      <c r="EL867" s="36">
        <v>0</v>
      </c>
      <c r="EM867" s="36">
        <v>0</v>
      </c>
      <c r="EN867" s="36">
        <v>0</v>
      </c>
      <c r="EO867" s="36">
        <v>0</v>
      </c>
      <c r="EP867" s="36">
        <v>0</v>
      </c>
      <c r="EQ867" s="36">
        <v>0</v>
      </c>
      <c r="ER867" s="36">
        <v>0</v>
      </c>
      <c r="ES867" s="36">
        <v>0</v>
      </c>
      <c r="ET867" s="36">
        <v>0</v>
      </c>
      <c r="EU867" s="36">
        <v>0</v>
      </c>
      <c r="EV867" s="36">
        <v>0</v>
      </c>
      <c r="EW867" s="36">
        <v>0</v>
      </c>
      <c r="EX867" s="36">
        <v>0</v>
      </c>
      <c r="EY867" s="36">
        <v>0</v>
      </c>
      <c r="EZ867" s="36">
        <v>0</v>
      </c>
      <c r="FA867" s="36">
        <v>0</v>
      </c>
      <c r="FB867" s="36">
        <v>0</v>
      </c>
      <c r="FC867" s="36">
        <v>0</v>
      </c>
      <c r="FD867" s="36">
        <v>0</v>
      </c>
      <c r="FE867" s="36">
        <v>0</v>
      </c>
      <c r="FF867" s="36">
        <v>0</v>
      </c>
      <c r="FG867" s="36">
        <v>0</v>
      </c>
      <c r="FH867" s="36">
        <v>0</v>
      </c>
      <c r="FI867" s="36">
        <v>0</v>
      </c>
      <c r="FJ867" s="36">
        <v>0</v>
      </c>
      <c r="FK867" s="36">
        <v>0</v>
      </c>
      <c r="FL867" s="36">
        <v>0</v>
      </c>
      <c r="FM867" s="36">
        <v>0</v>
      </c>
      <c r="FN867" s="36">
        <v>0</v>
      </c>
      <c r="FO867" s="36">
        <v>0</v>
      </c>
      <c r="FP867" s="36">
        <v>0</v>
      </c>
      <c r="FQ867" s="36">
        <v>322989</v>
      </c>
      <c r="FR867" s="36">
        <v>0</v>
      </c>
      <c r="FS867" s="37"/>
      <c r="FT867" s="39">
        <f t="shared" si="393"/>
        <v>67148</v>
      </c>
      <c r="FU867" s="39">
        <f t="shared" si="394"/>
        <v>1047</v>
      </c>
      <c r="FV867" s="39">
        <f t="shared" si="395"/>
        <v>0</v>
      </c>
      <c r="FW867" s="39">
        <f t="shared" si="396"/>
        <v>988388</v>
      </c>
      <c r="FX867" s="39">
        <f t="shared" si="397"/>
        <v>0</v>
      </c>
      <c r="FY867" s="39">
        <f t="shared" si="398"/>
        <v>12714</v>
      </c>
      <c r="FZ867" s="39">
        <f t="shared" si="399"/>
        <v>0</v>
      </c>
      <c r="GA867" s="39">
        <f t="shared" si="400"/>
        <v>50907</v>
      </c>
      <c r="GB867" s="39">
        <f t="shared" si="401"/>
        <v>374680</v>
      </c>
      <c r="GC867" s="39">
        <f t="shared" si="402"/>
        <v>0</v>
      </c>
      <c r="GD867" s="39">
        <f t="shared" si="403"/>
        <v>0</v>
      </c>
      <c r="GE867" s="39">
        <f t="shared" si="404"/>
        <v>0</v>
      </c>
      <c r="GF867" s="39">
        <f t="shared" si="391"/>
        <v>0</v>
      </c>
      <c r="GG867" s="39"/>
      <c r="GH867" s="39">
        <f t="shared" si="405"/>
        <v>0</v>
      </c>
      <c r="GI867" s="39">
        <f t="shared" si="406"/>
        <v>0</v>
      </c>
      <c r="GJ867" s="39">
        <f t="shared" si="392"/>
        <v>1494884</v>
      </c>
      <c r="GK867" s="39"/>
      <c r="GL867" s="39">
        <f t="shared" si="407"/>
        <v>0</v>
      </c>
      <c r="GM867" s="39"/>
      <c r="GN867" s="39">
        <f t="shared" si="412"/>
        <v>0</v>
      </c>
      <c r="GO867" s="40">
        <f t="shared" si="408"/>
        <v>284028</v>
      </c>
      <c r="GP867" s="40">
        <f t="shared" si="409"/>
        <v>1778912</v>
      </c>
      <c r="GQ867" s="40">
        <f t="shared" si="410"/>
        <v>1778912</v>
      </c>
      <c r="GR867" s="39" t="str">
        <f>IFERROR(VLOOKUP(CONCATENATE(C867,R867,S867),'Clientes Afectados'!$L$4:$M$249,2,0),"NO")</f>
        <v>NO</v>
      </c>
      <c r="GS867" s="64">
        <f t="shared" si="411"/>
        <v>33</v>
      </c>
      <c r="GT867" s="39" t="e">
        <f>+IF(GS867&gt;#REF!,"SI","NO")</f>
        <v>#REF!</v>
      </c>
    </row>
    <row r="868" spans="1:202" x14ac:dyDescent="0.25">
      <c r="A868" s="35">
        <v>42370</v>
      </c>
      <c r="B868" s="36">
        <v>1594986</v>
      </c>
      <c r="C868" s="36">
        <v>2510800</v>
      </c>
      <c r="D868" s="36">
        <v>2510800</v>
      </c>
      <c r="E868" s="37" t="s">
        <v>353</v>
      </c>
      <c r="F868" s="37" t="s">
        <v>305</v>
      </c>
      <c r="G868" s="37" t="s">
        <v>341</v>
      </c>
      <c r="H868" s="85" t="s">
        <v>231</v>
      </c>
      <c r="I868" s="37" t="s">
        <v>232</v>
      </c>
      <c r="J868" s="37" t="s">
        <v>233</v>
      </c>
      <c r="K868" s="37" t="s">
        <v>234</v>
      </c>
      <c r="L868" s="37" t="s">
        <v>235</v>
      </c>
      <c r="M868" s="37" t="s">
        <v>279</v>
      </c>
      <c r="N868" s="37" t="s">
        <v>330</v>
      </c>
      <c r="O868" s="37" t="s">
        <v>330</v>
      </c>
      <c r="P868" s="37" t="s">
        <v>239</v>
      </c>
      <c r="Q868" s="37" t="s">
        <v>240</v>
      </c>
      <c r="R868" s="38">
        <v>42342</v>
      </c>
      <c r="S868" s="38">
        <v>42375</v>
      </c>
      <c r="T868" s="38">
        <v>42377</v>
      </c>
      <c r="U868" s="36">
        <v>169242110</v>
      </c>
      <c r="V868" s="36">
        <v>91111</v>
      </c>
      <c r="W868" s="36">
        <v>0</v>
      </c>
      <c r="X868" s="36">
        <v>34795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211</v>
      </c>
      <c r="AE868" s="36">
        <v>210</v>
      </c>
      <c r="AF868" s="36">
        <v>210</v>
      </c>
      <c r="AG868" s="36">
        <v>113</v>
      </c>
      <c r="AH868" s="36">
        <v>0</v>
      </c>
      <c r="AI868" s="36">
        <v>1246</v>
      </c>
      <c r="AJ868" s="36">
        <v>0</v>
      </c>
      <c r="AK868" s="36">
        <v>6153143</v>
      </c>
      <c r="AL868" s="36">
        <v>0</v>
      </c>
      <c r="AM868" s="36">
        <v>0</v>
      </c>
      <c r="AN868" s="36">
        <v>0</v>
      </c>
      <c r="AO868" s="36">
        <v>0</v>
      </c>
      <c r="AP868" s="36">
        <v>0</v>
      </c>
      <c r="AQ868" s="36">
        <v>0</v>
      </c>
      <c r="AR868" s="36">
        <v>0</v>
      </c>
      <c r="AS868" s="36">
        <v>0</v>
      </c>
      <c r="AT868" s="36">
        <v>79148</v>
      </c>
      <c r="AU868" s="36">
        <v>0</v>
      </c>
      <c r="AV868" s="36">
        <v>0</v>
      </c>
      <c r="AW868" s="36">
        <v>0</v>
      </c>
      <c r="AX868" s="36">
        <v>0</v>
      </c>
      <c r="AY868" s="36">
        <v>134622</v>
      </c>
      <c r="AZ868" s="36">
        <v>598889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  <c r="BP868" s="36">
        <v>0</v>
      </c>
      <c r="BQ868" s="36">
        <v>0</v>
      </c>
      <c r="BR868" s="36">
        <v>0</v>
      </c>
      <c r="BS868" s="36">
        <v>0</v>
      </c>
      <c r="BT868" s="36">
        <v>0</v>
      </c>
      <c r="BU868" s="36">
        <v>0</v>
      </c>
      <c r="BV868" s="36">
        <v>0</v>
      </c>
      <c r="BW868" s="36">
        <v>0</v>
      </c>
      <c r="BX868" s="36">
        <v>0</v>
      </c>
      <c r="BY868" s="36">
        <v>0</v>
      </c>
      <c r="BZ868" s="36">
        <v>488192</v>
      </c>
      <c r="CA868" s="36">
        <v>22050</v>
      </c>
      <c r="CB868" s="36">
        <v>0</v>
      </c>
      <c r="CC868" s="36">
        <v>0</v>
      </c>
      <c r="CD868" s="36">
        <v>6283436</v>
      </c>
      <c r="CE868" s="36">
        <v>7477290</v>
      </c>
      <c r="CF868" s="36">
        <v>0</v>
      </c>
      <c r="CG868" s="36">
        <v>1193853</v>
      </c>
      <c r="CH868" s="36">
        <v>0</v>
      </c>
      <c r="CI868" s="36">
        <v>0</v>
      </c>
      <c r="CJ868" s="36">
        <v>0</v>
      </c>
      <c r="CK868" s="36">
        <v>0</v>
      </c>
      <c r="CL868" s="36">
        <v>1193853</v>
      </c>
      <c r="CM868" s="36">
        <v>-7477290</v>
      </c>
      <c r="CN868" s="36">
        <v>0</v>
      </c>
      <c r="CO868" s="36">
        <v>0</v>
      </c>
      <c r="CP868" s="36">
        <v>0</v>
      </c>
      <c r="CQ868" s="36">
        <v>0</v>
      </c>
      <c r="CR868" s="36">
        <v>0</v>
      </c>
      <c r="CS868" s="36">
        <v>0</v>
      </c>
      <c r="CT868" s="36">
        <v>0</v>
      </c>
      <c r="CU868" s="36">
        <v>0</v>
      </c>
      <c r="CV868" s="36">
        <v>0</v>
      </c>
      <c r="CW868" s="36">
        <v>0</v>
      </c>
      <c r="CX868" s="36">
        <v>0</v>
      </c>
      <c r="CY868" s="36">
        <v>0</v>
      </c>
      <c r="CZ868" s="36">
        <v>0</v>
      </c>
      <c r="DA868" s="36">
        <v>0</v>
      </c>
      <c r="DB868" s="36">
        <v>0</v>
      </c>
      <c r="DC868" s="36">
        <v>0</v>
      </c>
      <c r="DD868" s="36">
        <v>0</v>
      </c>
      <c r="DE868" s="36">
        <v>-7477290</v>
      </c>
      <c r="DF868" s="36">
        <v>0</v>
      </c>
      <c r="DG868" s="36">
        <v>0</v>
      </c>
      <c r="DH868" s="36">
        <v>0</v>
      </c>
      <c r="DI868" s="36">
        <v>0</v>
      </c>
      <c r="DJ868" s="36">
        <v>0</v>
      </c>
      <c r="DK868" s="36">
        <v>0</v>
      </c>
      <c r="DL868" s="36">
        <v>0</v>
      </c>
      <c r="DM868" s="36">
        <v>0</v>
      </c>
      <c r="DN868" s="36">
        <v>0</v>
      </c>
      <c r="DO868" s="36">
        <v>0</v>
      </c>
      <c r="DP868" s="36">
        <v>0</v>
      </c>
      <c r="DQ868" s="36">
        <v>0</v>
      </c>
      <c r="DR868" s="36">
        <v>0</v>
      </c>
      <c r="DS868" s="36">
        <v>0</v>
      </c>
      <c r="DT868" s="36">
        <v>0</v>
      </c>
      <c r="DU868" s="36">
        <v>0</v>
      </c>
      <c r="DV868" s="36">
        <v>0</v>
      </c>
      <c r="DW868" s="36">
        <v>0</v>
      </c>
      <c r="DX868" s="36">
        <v>0</v>
      </c>
      <c r="DY868" s="36">
        <v>0</v>
      </c>
      <c r="DZ868" s="36">
        <v>0</v>
      </c>
      <c r="EA868" s="36">
        <v>0</v>
      </c>
      <c r="EB868" s="36">
        <v>0</v>
      </c>
      <c r="EC868" s="36">
        <v>0</v>
      </c>
      <c r="ED868" s="36">
        <v>0</v>
      </c>
      <c r="EE868" s="36">
        <v>0</v>
      </c>
      <c r="EF868" s="36">
        <v>0</v>
      </c>
      <c r="EG868" s="36">
        <v>0</v>
      </c>
      <c r="EH868" s="36">
        <v>0</v>
      </c>
      <c r="EI868" s="36">
        <v>0</v>
      </c>
      <c r="EJ868" s="36">
        <v>0</v>
      </c>
      <c r="EK868" s="36">
        <v>0</v>
      </c>
      <c r="EL868" s="36">
        <v>0</v>
      </c>
      <c r="EM868" s="36">
        <v>0</v>
      </c>
      <c r="EN868" s="36">
        <v>0</v>
      </c>
      <c r="EO868" s="36">
        <v>0</v>
      </c>
      <c r="EP868" s="36">
        <v>0</v>
      </c>
      <c r="EQ868" s="36">
        <v>0</v>
      </c>
      <c r="ER868" s="36">
        <v>0</v>
      </c>
      <c r="ES868" s="36">
        <v>0</v>
      </c>
      <c r="ET868" s="36">
        <v>0</v>
      </c>
      <c r="EU868" s="36">
        <v>0</v>
      </c>
      <c r="EV868" s="36">
        <v>0</v>
      </c>
      <c r="EW868" s="36">
        <v>0</v>
      </c>
      <c r="EX868" s="36">
        <v>0</v>
      </c>
      <c r="EY868" s="36">
        <v>0</v>
      </c>
      <c r="EZ868" s="36">
        <v>0</v>
      </c>
      <c r="FA868" s="36">
        <v>0</v>
      </c>
      <c r="FB868" s="36">
        <v>0</v>
      </c>
      <c r="FC868" s="36">
        <v>0</v>
      </c>
      <c r="FD868" s="36">
        <v>0</v>
      </c>
      <c r="FE868" s="36">
        <v>0</v>
      </c>
      <c r="FF868" s="36">
        <v>0</v>
      </c>
      <c r="FG868" s="36">
        <v>0</v>
      </c>
      <c r="FH868" s="36">
        <v>0</v>
      </c>
      <c r="FI868" s="36">
        <v>0</v>
      </c>
      <c r="FJ868" s="36">
        <v>0</v>
      </c>
      <c r="FK868" s="36">
        <v>0</v>
      </c>
      <c r="FL868" s="36">
        <v>0</v>
      </c>
      <c r="FM868" s="36">
        <v>0</v>
      </c>
      <c r="FN868" s="36">
        <v>0</v>
      </c>
      <c r="FO868" s="36">
        <v>0</v>
      </c>
      <c r="FP868" s="36">
        <v>0</v>
      </c>
      <c r="FQ868" s="36">
        <v>1193853</v>
      </c>
      <c r="FR868" s="36">
        <v>-1</v>
      </c>
      <c r="FS868" s="37"/>
      <c r="FT868" s="39">
        <f t="shared" si="393"/>
        <v>0</v>
      </c>
      <c r="FU868" s="39">
        <f t="shared" si="394"/>
        <v>1047</v>
      </c>
      <c r="FV868" s="39">
        <f t="shared" si="395"/>
        <v>0</v>
      </c>
      <c r="FW868" s="39">
        <f t="shared" si="396"/>
        <v>5170708</v>
      </c>
      <c r="FX868" s="39">
        <f t="shared" si="397"/>
        <v>0</v>
      </c>
      <c r="FY868" s="39">
        <f t="shared" si="398"/>
        <v>66511</v>
      </c>
      <c r="FZ868" s="39">
        <f t="shared" si="399"/>
        <v>0</v>
      </c>
      <c r="GA868" s="39">
        <f t="shared" si="400"/>
        <v>113128</v>
      </c>
      <c r="GB868" s="39">
        <f t="shared" si="401"/>
        <v>503268</v>
      </c>
      <c r="GC868" s="39">
        <f t="shared" si="402"/>
        <v>0</v>
      </c>
      <c r="GD868" s="39">
        <f t="shared" si="403"/>
        <v>0</v>
      </c>
      <c r="GE868" s="39">
        <f t="shared" si="404"/>
        <v>0</v>
      </c>
      <c r="GF868" s="39">
        <f t="shared" si="391"/>
        <v>0</v>
      </c>
      <c r="GG868" s="39"/>
      <c r="GH868" s="39">
        <f t="shared" si="405"/>
        <v>0</v>
      </c>
      <c r="GI868" s="39">
        <f t="shared" si="406"/>
        <v>0</v>
      </c>
      <c r="GJ868" s="39">
        <f t="shared" si="392"/>
        <v>5854662</v>
      </c>
      <c r="GK868" s="39"/>
      <c r="GL868" s="39">
        <f t="shared" si="407"/>
        <v>0</v>
      </c>
      <c r="GM868" s="39"/>
      <c r="GN868" s="39">
        <f t="shared" si="412"/>
        <v>0</v>
      </c>
      <c r="GO868" s="40">
        <f t="shared" si="408"/>
        <v>1112386</v>
      </c>
      <c r="GP868" s="40">
        <f t="shared" si="409"/>
        <v>6967048</v>
      </c>
      <c r="GQ868" s="40">
        <f t="shared" si="410"/>
        <v>6967048</v>
      </c>
      <c r="GR868" s="39" t="str">
        <f>IFERROR(VLOOKUP(CONCATENATE(C868,R868,S868),'Clientes Afectados'!$L$4:$M$249,2,0),"NO")</f>
        <v>NO</v>
      </c>
      <c r="GS868" s="64">
        <f t="shared" si="411"/>
        <v>33</v>
      </c>
      <c r="GT868" s="39" t="e">
        <f>+IF(GS868&gt;#REF!,"SI","NO")</f>
        <v>#REF!</v>
      </c>
    </row>
    <row r="869" spans="1:202" x14ac:dyDescent="0.25">
      <c r="A869" s="35">
        <v>42370</v>
      </c>
      <c r="B869" s="36">
        <v>1594986</v>
      </c>
      <c r="C869" s="36">
        <v>2797207</v>
      </c>
      <c r="D869" s="36">
        <v>2797207</v>
      </c>
      <c r="E869" s="37" t="s">
        <v>282</v>
      </c>
      <c r="F869" s="37" t="s">
        <v>305</v>
      </c>
      <c r="G869" s="37" t="s">
        <v>284</v>
      </c>
      <c r="H869" s="85" t="s">
        <v>285</v>
      </c>
      <c r="I869" s="37" t="s">
        <v>286</v>
      </c>
      <c r="J869" s="37" t="s">
        <v>233</v>
      </c>
      <c r="K869" s="37" t="s">
        <v>234</v>
      </c>
      <c r="L869" s="37" t="s">
        <v>235</v>
      </c>
      <c r="M869" s="37" t="s">
        <v>245</v>
      </c>
      <c r="N869" s="37" t="s">
        <v>246</v>
      </c>
      <c r="O869" s="37" t="s">
        <v>246</v>
      </c>
      <c r="P869" s="37" t="s">
        <v>281</v>
      </c>
      <c r="Q869" s="37" t="s">
        <v>240</v>
      </c>
      <c r="R869" s="38">
        <v>42313</v>
      </c>
      <c r="S869" s="38">
        <v>42375</v>
      </c>
      <c r="T869" s="38">
        <v>42377</v>
      </c>
      <c r="U869" s="36">
        <v>169242110</v>
      </c>
      <c r="V869" s="36">
        <v>0</v>
      </c>
      <c r="W869" s="36">
        <v>0</v>
      </c>
      <c r="X869" s="36">
        <v>0</v>
      </c>
      <c r="Y869" s="36">
        <v>0</v>
      </c>
      <c r="Z869" s="36">
        <v>0</v>
      </c>
      <c r="AA869" s="36">
        <v>0</v>
      </c>
      <c r="AB869" s="36">
        <v>0</v>
      </c>
      <c r="AC869" s="36">
        <v>22813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1246</v>
      </c>
      <c r="AJ869" s="36">
        <v>0</v>
      </c>
      <c r="AK869" s="36">
        <v>1622063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85500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36">
        <v>0</v>
      </c>
      <c r="BN869" s="36">
        <v>0</v>
      </c>
      <c r="BO869" s="36">
        <v>0</v>
      </c>
      <c r="BP869" s="36">
        <v>0</v>
      </c>
      <c r="BQ869" s="36">
        <v>0</v>
      </c>
      <c r="BR869" s="36">
        <v>0</v>
      </c>
      <c r="BS869" s="36">
        <v>0</v>
      </c>
      <c r="BT869" s="36">
        <v>0</v>
      </c>
      <c r="BU869" s="36">
        <v>0</v>
      </c>
      <c r="BV869" s="36">
        <v>0</v>
      </c>
      <c r="BW869" s="36">
        <v>0</v>
      </c>
      <c r="BX869" s="36">
        <v>0</v>
      </c>
      <c r="BY869" s="36">
        <v>0</v>
      </c>
      <c r="BZ869" s="36">
        <v>0</v>
      </c>
      <c r="CA869" s="36">
        <v>0</v>
      </c>
      <c r="CB869" s="36">
        <v>0</v>
      </c>
      <c r="CC869" s="36">
        <v>0</v>
      </c>
      <c r="CD869" s="36">
        <v>1435974</v>
      </c>
      <c r="CE869" s="36">
        <v>1708809</v>
      </c>
      <c r="CF869" s="36">
        <v>0</v>
      </c>
      <c r="CG869" s="36">
        <v>272835</v>
      </c>
      <c r="CH869" s="36">
        <v>0</v>
      </c>
      <c r="CI869" s="36">
        <v>0</v>
      </c>
      <c r="CJ869" s="36">
        <v>0</v>
      </c>
      <c r="CK869" s="36">
        <v>0</v>
      </c>
      <c r="CL869" s="36">
        <v>272835</v>
      </c>
      <c r="CM869" s="36">
        <v>-1708809</v>
      </c>
      <c r="CN869" s="36">
        <v>0</v>
      </c>
      <c r="CO869" s="36">
        <v>0</v>
      </c>
      <c r="CP869" s="36">
        <v>0</v>
      </c>
      <c r="CQ869" s="36">
        <v>0</v>
      </c>
      <c r="CR869" s="36">
        <v>0</v>
      </c>
      <c r="CS869" s="36">
        <v>0</v>
      </c>
      <c r="CT869" s="36">
        <v>0</v>
      </c>
      <c r="CU869" s="36">
        <v>0</v>
      </c>
      <c r="CV869" s="36">
        <v>0</v>
      </c>
      <c r="CW869" s="36">
        <v>0</v>
      </c>
      <c r="CX869" s="36">
        <v>0</v>
      </c>
      <c r="CY869" s="36">
        <v>0</v>
      </c>
      <c r="CZ869" s="36">
        <v>0</v>
      </c>
      <c r="DA869" s="36">
        <v>0</v>
      </c>
      <c r="DB869" s="36">
        <v>0</v>
      </c>
      <c r="DC869" s="36">
        <v>0</v>
      </c>
      <c r="DD869" s="36">
        <v>0</v>
      </c>
      <c r="DE869" s="36">
        <v>-1708809</v>
      </c>
      <c r="DF869" s="36">
        <v>0</v>
      </c>
      <c r="DG869" s="36">
        <v>0</v>
      </c>
      <c r="DH869" s="36">
        <v>0</v>
      </c>
      <c r="DI869" s="36">
        <v>0</v>
      </c>
      <c r="DJ869" s="36">
        <v>0</v>
      </c>
      <c r="DK869" s="36">
        <v>0</v>
      </c>
      <c r="DL869" s="36">
        <v>0</v>
      </c>
      <c r="DM869" s="36">
        <v>0</v>
      </c>
      <c r="DN869" s="36">
        <v>0</v>
      </c>
      <c r="DO869" s="36">
        <v>0</v>
      </c>
      <c r="DP869" s="36">
        <v>0</v>
      </c>
      <c r="DQ869" s="36">
        <v>0</v>
      </c>
      <c r="DR869" s="36">
        <v>0</v>
      </c>
      <c r="DS869" s="36">
        <v>0</v>
      </c>
      <c r="DT869" s="36">
        <v>0</v>
      </c>
      <c r="DU869" s="36">
        <v>0</v>
      </c>
      <c r="DV869" s="36">
        <v>0</v>
      </c>
      <c r="DW869" s="36">
        <v>0</v>
      </c>
      <c r="DX869" s="36">
        <v>0</v>
      </c>
      <c r="DY869" s="36">
        <v>0</v>
      </c>
      <c r="DZ869" s="36">
        <v>0</v>
      </c>
      <c r="EA869" s="36">
        <v>0</v>
      </c>
      <c r="EB869" s="36">
        <v>0</v>
      </c>
      <c r="EC869" s="36">
        <v>0</v>
      </c>
      <c r="ED869" s="36">
        <v>0</v>
      </c>
      <c r="EE869" s="36">
        <v>0</v>
      </c>
      <c r="EF869" s="36">
        <v>0</v>
      </c>
      <c r="EG869" s="36">
        <v>0</v>
      </c>
      <c r="EH869" s="36">
        <v>0</v>
      </c>
      <c r="EI869" s="36">
        <v>0</v>
      </c>
      <c r="EJ869" s="36">
        <v>0</v>
      </c>
      <c r="EK869" s="36">
        <v>0</v>
      </c>
      <c r="EL869" s="36">
        <v>0</v>
      </c>
      <c r="EM869" s="36">
        <v>0</v>
      </c>
      <c r="EN869" s="36">
        <v>0</v>
      </c>
      <c r="EO869" s="36">
        <v>0</v>
      </c>
      <c r="EP869" s="36">
        <v>0</v>
      </c>
      <c r="EQ869" s="36">
        <v>0</v>
      </c>
      <c r="ER869" s="36">
        <v>0</v>
      </c>
      <c r="ES869" s="36">
        <v>0</v>
      </c>
      <c r="ET869" s="36">
        <v>0</v>
      </c>
      <c r="EU869" s="36">
        <v>0</v>
      </c>
      <c r="EV869" s="36">
        <v>0</v>
      </c>
      <c r="EW869" s="36">
        <v>0</v>
      </c>
      <c r="EX869" s="36">
        <v>0</v>
      </c>
      <c r="EY869" s="36">
        <v>0</v>
      </c>
      <c r="EZ869" s="36">
        <v>0</v>
      </c>
      <c r="FA869" s="36">
        <v>0</v>
      </c>
      <c r="FB869" s="36">
        <v>0</v>
      </c>
      <c r="FC869" s="36">
        <v>0</v>
      </c>
      <c r="FD869" s="36">
        <v>0</v>
      </c>
      <c r="FE869" s="36">
        <v>0</v>
      </c>
      <c r="FF869" s="36">
        <v>0</v>
      </c>
      <c r="FG869" s="36">
        <v>0</v>
      </c>
      <c r="FH869" s="36">
        <v>0</v>
      </c>
      <c r="FI869" s="36">
        <v>0</v>
      </c>
      <c r="FJ869" s="36">
        <v>0</v>
      </c>
      <c r="FK869" s="36">
        <v>0</v>
      </c>
      <c r="FL869" s="36">
        <v>0</v>
      </c>
      <c r="FM869" s="36">
        <v>0</v>
      </c>
      <c r="FN869" s="36">
        <v>0</v>
      </c>
      <c r="FO869" s="36">
        <v>0</v>
      </c>
      <c r="FP869" s="36">
        <v>0</v>
      </c>
      <c r="FQ869" s="36">
        <v>272835</v>
      </c>
      <c r="FR869" s="36">
        <v>0</v>
      </c>
      <c r="FS869" s="37"/>
      <c r="FT869" s="39">
        <f t="shared" si="393"/>
        <v>0</v>
      </c>
      <c r="FU869" s="39">
        <f t="shared" si="394"/>
        <v>1047</v>
      </c>
      <c r="FV869" s="39">
        <f t="shared" si="395"/>
        <v>0</v>
      </c>
      <c r="FW869" s="39">
        <f t="shared" si="396"/>
        <v>1363078</v>
      </c>
      <c r="FX869" s="39">
        <f t="shared" si="397"/>
        <v>0</v>
      </c>
      <c r="FY869" s="39">
        <f t="shared" si="398"/>
        <v>0</v>
      </c>
      <c r="FZ869" s="39">
        <f t="shared" si="399"/>
        <v>0</v>
      </c>
      <c r="GA869" s="39">
        <f t="shared" si="400"/>
        <v>71849</v>
      </c>
      <c r="GB869" s="39">
        <f t="shared" si="401"/>
        <v>0</v>
      </c>
      <c r="GC869" s="39">
        <f t="shared" si="402"/>
        <v>0</v>
      </c>
      <c r="GD869" s="39">
        <f t="shared" si="403"/>
        <v>0</v>
      </c>
      <c r="GE869" s="39">
        <f t="shared" si="404"/>
        <v>0</v>
      </c>
      <c r="GF869" s="39">
        <f t="shared" si="391"/>
        <v>0</v>
      </c>
      <c r="GG869" s="39"/>
      <c r="GH869" s="39">
        <f t="shared" si="405"/>
        <v>0</v>
      </c>
      <c r="GI869" s="39">
        <f t="shared" si="406"/>
        <v>0</v>
      </c>
      <c r="GJ869" s="39">
        <f t="shared" si="392"/>
        <v>1435974</v>
      </c>
      <c r="GK869" s="39"/>
      <c r="GL869" s="39">
        <f t="shared" si="407"/>
        <v>0</v>
      </c>
      <c r="GM869" s="39"/>
      <c r="GN869" s="39">
        <f t="shared" si="412"/>
        <v>0</v>
      </c>
      <c r="GO869" s="40">
        <f t="shared" si="408"/>
        <v>272835</v>
      </c>
      <c r="GP869" s="40">
        <f t="shared" si="409"/>
        <v>1708809</v>
      </c>
      <c r="GQ869" s="40">
        <f t="shared" si="410"/>
        <v>1708809</v>
      </c>
      <c r="GR869" s="39" t="str">
        <f>IFERROR(VLOOKUP(CONCATENATE(C869,R869,S869),'Clientes Afectados'!$L$4:$M$249,2,0),"NO")</f>
        <v>NO</v>
      </c>
      <c r="GS869" s="64">
        <f t="shared" si="411"/>
        <v>62</v>
      </c>
      <c r="GT869" s="39" t="e">
        <f>+IF(GS869&gt;#REF!,"SI","NO")</f>
        <v>#REF!</v>
      </c>
    </row>
  </sheetData>
  <autoFilter ref="A1:GT869" xr:uid="{AA5AE219-E696-4A09-80F8-44A879F5E58E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EN249"/>
  <sheetViews>
    <sheetView topLeftCell="B1" zoomScale="90" zoomScaleNormal="90" workbookViewId="0">
      <selection activeCell="J18" sqref="J18"/>
    </sheetView>
  </sheetViews>
  <sheetFormatPr baseColWidth="10" defaultRowHeight="13.8" x14ac:dyDescent="0.3"/>
  <cols>
    <col min="1" max="1" width="6.6640625" customWidth="1"/>
    <col min="3" max="3" width="21.44140625" customWidth="1"/>
    <col min="7" max="7" width="10.44140625" customWidth="1"/>
    <col min="9" max="9" width="16.33203125" customWidth="1"/>
    <col min="10" max="10" width="22.6640625" customWidth="1"/>
  </cols>
  <sheetData>
    <row r="3" spans="2:144" ht="86.4" x14ac:dyDescent="0.3">
      <c r="B3" s="26" t="s">
        <v>376</v>
      </c>
      <c r="C3" s="26" t="s">
        <v>377</v>
      </c>
      <c r="D3" s="26" t="s">
        <v>378</v>
      </c>
      <c r="E3" s="26" t="s">
        <v>379</v>
      </c>
      <c r="F3" s="26" t="s">
        <v>60</v>
      </c>
      <c r="G3" s="41" t="s">
        <v>393</v>
      </c>
      <c r="L3" t="s">
        <v>922</v>
      </c>
      <c r="M3" t="s">
        <v>393</v>
      </c>
      <c r="N3" s="43" t="s">
        <v>395</v>
      </c>
      <c r="O3" s="43" t="s">
        <v>396</v>
      </c>
      <c r="P3" s="44" t="s">
        <v>397</v>
      </c>
      <c r="Q3" s="44" t="s">
        <v>398</v>
      </c>
      <c r="R3" s="44" t="s">
        <v>378</v>
      </c>
      <c r="S3" s="44" t="s">
        <v>379</v>
      </c>
      <c r="T3" s="44" t="s">
        <v>60</v>
      </c>
      <c r="U3" s="44" t="s">
        <v>399</v>
      </c>
      <c r="V3" s="44" t="s">
        <v>400</v>
      </c>
      <c r="W3" s="44" t="s">
        <v>58</v>
      </c>
      <c r="X3" s="44" t="s">
        <v>59</v>
      </c>
      <c r="Y3" s="44" t="s">
        <v>65</v>
      </c>
      <c r="Z3" s="44" t="s">
        <v>401</v>
      </c>
      <c r="AA3" s="44" t="s">
        <v>402</v>
      </c>
      <c r="AB3" s="44" t="s">
        <v>403</v>
      </c>
      <c r="AC3" s="45" t="s">
        <v>404</v>
      </c>
      <c r="AD3" s="45" t="s">
        <v>405</v>
      </c>
      <c r="AE3" s="45" t="s">
        <v>406</v>
      </c>
      <c r="AF3" s="45" t="s">
        <v>407</v>
      </c>
      <c r="AG3" s="45" t="s">
        <v>408</v>
      </c>
      <c r="AH3" s="44" t="s">
        <v>409</v>
      </c>
      <c r="AI3" s="44" t="s">
        <v>410</v>
      </c>
      <c r="AJ3" s="44" t="s">
        <v>411</v>
      </c>
      <c r="AK3" s="44" t="s">
        <v>412</v>
      </c>
      <c r="AL3" s="44" t="s">
        <v>413</v>
      </c>
      <c r="AM3" s="44" t="s">
        <v>414</v>
      </c>
      <c r="AN3" s="44" t="s">
        <v>415</v>
      </c>
      <c r="AO3" s="44" t="s">
        <v>416</v>
      </c>
      <c r="AP3" s="44" t="s">
        <v>417</v>
      </c>
      <c r="AQ3" s="44" t="s">
        <v>418</v>
      </c>
      <c r="AR3" s="44" t="s">
        <v>419</v>
      </c>
      <c r="AS3" s="44" t="s">
        <v>420</v>
      </c>
      <c r="AT3" s="44" t="s">
        <v>421</v>
      </c>
      <c r="AU3" s="44" t="s">
        <v>422</v>
      </c>
      <c r="AV3" s="44" t="s">
        <v>423</v>
      </c>
      <c r="AW3" s="44" t="s">
        <v>424</v>
      </c>
      <c r="AX3" s="44" t="s">
        <v>425</v>
      </c>
      <c r="AY3" s="44" t="s">
        <v>426</v>
      </c>
      <c r="AZ3" s="44" t="s">
        <v>427</v>
      </c>
      <c r="BA3" s="44" t="s">
        <v>428</v>
      </c>
      <c r="BB3" s="44" t="s">
        <v>429</v>
      </c>
      <c r="BC3" s="44" t="s">
        <v>430</v>
      </c>
      <c r="BD3" s="44" t="s">
        <v>431</v>
      </c>
      <c r="BE3" s="44" t="s">
        <v>432</v>
      </c>
      <c r="BF3" s="44" t="s">
        <v>433</v>
      </c>
      <c r="BG3" s="44" t="s">
        <v>434</v>
      </c>
      <c r="BH3" s="44" t="s">
        <v>435</v>
      </c>
      <c r="BI3" s="44" t="s">
        <v>436</v>
      </c>
      <c r="BJ3" s="44" t="s">
        <v>414</v>
      </c>
      <c r="BK3" s="44" t="s">
        <v>437</v>
      </c>
      <c r="BL3" s="44" t="s">
        <v>438</v>
      </c>
      <c r="BM3" s="44" t="s">
        <v>439</v>
      </c>
      <c r="BN3" s="44" t="s">
        <v>440</v>
      </c>
      <c r="BO3" s="44" t="s">
        <v>441</v>
      </c>
      <c r="BP3" s="44" t="s">
        <v>442</v>
      </c>
      <c r="BQ3" s="44" t="s">
        <v>443</v>
      </c>
      <c r="BR3" s="44" t="s">
        <v>444</v>
      </c>
      <c r="BS3" s="44" t="s">
        <v>445</v>
      </c>
      <c r="BT3" s="44" t="s">
        <v>446</v>
      </c>
      <c r="BU3" s="44" t="s">
        <v>447</v>
      </c>
      <c r="BV3" s="44" t="s">
        <v>448</v>
      </c>
      <c r="BW3" s="44" t="s">
        <v>449</v>
      </c>
      <c r="BX3" s="44" t="s">
        <v>450</v>
      </c>
      <c r="BY3" s="44" t="s">
        <v>451</v>
      </c>
      <c r="BZ3" s="44" t="s">
        <v>452</v>
      </c>
      <c r="CA3" s="44" t="s">
        <v>453</v>
      </c>
      <c r="CB3" s="46" t="s">
        <v>454</v>
      </c>
      <c r="CC3" s="46" t="s">
        <v>455</v>
      </c>
      <c r="CD3" s="46" t="s">
        <v>456</v>
      </c>
      <c r="CE3" s="46" t="s">
        <v>457</v>
      </c>
      <c r="CF3" s="46" t="s">
        <v>458</v>
      </c>
      <c r="CG3" s="46" t="s">
        <v>459</v>
      </c>
      <c r="CH3" s="46" t="s">
        <v>460</v>
      </c>
      <c r="CI3" s="46" t="s">
        <v>461</v>
      </c>
      <c r="CJ3" s="46" t="s">
        <v>462</v>
      </c>
      <c r="CK3" s="46" t="s">
        <v>463</v>
      </c>
      <c r="CL3" s="46" t="s">
        <v>464</v>
      </c>
      <c r="CM3" s="46" t="s">
        <v>465</v>
      </c>
      <c r="CN3" s="46" t="s">
        <v>466</v>
      </c>
      <c r="CO3" s="46" t="s">
        <v>467</v>
      </c>
      <c r="CP3" s="46" t="s">
        <v>462</v>
      </c>
      <c r="CQ3" s="46" t="s">
        <v>463</v>
      </c>
      <c r="CR3" s="46" t="s">
        <v>464</v>
      </c>
      <c r="CS3" s="46" t="s">
        <v>465</v>
      </c>
      <c r="CT3" s="46" t="s">
        <v>466</v>
      </c>
      <c r="CU3" s="46" t="s">
        <v>467</v>
      </c>
      <c r="CV3" s="46" t="s">
        <v>462</v>
      </c>
      <c r="CW3" s="46" t="s">
        <v>463</v>
      </c>
      <c r="CX3" s="46" t="s">
        <v>464</v>
      </c>
      <c r="CY3" s="46" t="s">
        <v>465</v>
      </c>
      <c r="CZ3" s="46" t="s">
        <v>466</v>
      </c>
      <c r="DA3" s="46" t="s">
        <v>467</v>
      </c>
      <c r="DB3" s="46" t="s">
        <v>462</v>
      </c>
      <c r="DC3" s="46" t="s">
        <v>463</v>
      </c>
      <c r="DD3" s="46" t="s">
        <v>464</v>
      </c>
      <c r="DE3" s="46" t="s">
        <v>465</v>
      </c>
      <c r="DF3" s="46" t="s">
        <v>466</v>
      </c>
      <c r="DG3" s="46" t="s">
        <v>467</v>
      </c>
      <c r="DH3" s="46" t="s">
        <v>462</v>
      </c>
      <c r="DI3" s="46" t="s">
        <v>463</v>
      </c>
      <c r="DJ3" s="46" t="s">
        <v>462</v>
      </c>
      <c r="DK3" s="46" t="s">
        <v>465</v>
      </c>
      <c r="DL3" s="46" t="s">
        <v>466</v>
      </c>
      <c r="DM3" s="46" t="s">
        <v>467</v>
      </c>
      <c r="DN3" s="46" t="s">
        <v>462</v>
      </c>
      <c r="DO3" s="46" t="s">
        <v>463</v>
      </c>
      <c r="DP3" s="46" t="s">
        <v>462</v>
      </c>
      <c r="DQ3" s="46" t="s">
        <v>465</v>
      </c>
      <c r="DR3" s="46" t="s">
        <v>466</v>
      </c>
      <c r="DS3" s="46" t="s">
        <v>467</v>
      </c>
      <c r="DT3" s="46" t="s">
        <v>462</v>
      </c>
      <c r="DU3" s="46" t="s">
        <v>463</v>
      </c>
      <c r="DV3" s="46" t="s">
        <v>462</v>
      </c>
      <c r="DW3" s="46" t="s">
        <v>465</v>
      </c>
      <c r="DX3" s="46" t="s">
        <v>466</v>
      </c>
      <c r="DY3" s="46" t="s">
        <v>467</v>
      </c>
      <c r="DZ3" s="46" t="s">
        <v>462</v>
      </c>
      <c r="EA3" s="46" t="s">
        <v>463</v>
      </c>
      <c r="EB3" s="46" t="s">
        <v>462</v>
      </c>
      <c r="EC3" s="46" t="s">
        <v>465</v>
      </c>
      <c r="ED3" s="46" t="s">
        <v>466</v>
      </c>
      <c r="EE3" s="46" t="s">
        <v>467</v>
      </c>
      <c r="EF3" s="46" t="s">
        <v>468</v>
      </c>
      <c r="EG3" s="46" t="s">
        <v>469</v>
      </c>
      <c r="EH3" s="47" t="s">
        <v>470</v>
      </c>
      <c r="EI3" s="48" t="s">
        <v>471</v>
      </c>
      <c r="EJ3" s="48" t="s">
        <v>472</v>
      </c>
      <c r="EK3" s="48" t="s">
        <v>473</v>
      </c>
      <c r="EL3" s="48" t="s">
        <v>474</v>
      </c>
      <c r="EM3" s="48" t="s">
        <v>475</v>
      </c>
      <c r="EN3" s="49" t="s">
        <v>476</v>
      </c>
    </row>
    <row r="4" spans="2:144" ht="14.4" x14ac:dyDescent="0.3">
      <c r="B4" s="27">
        <v>1595042</v>
      </c>
      <c r="C4" s="28" t="s">
        <v>380</v>
      </c>
      <c r="D4" s="27">
        <v>574718</v>
      </c>
      <c r="E4" s="28" t="s">
        <v>381</v>
      </c>
      <c r="F4" s="28" t="s">
        <v>382</v>
      </c>
      <c r="G4" s="42" t="s">
        <v>394</v>
      </c>
      <c r="I4" s="15" t="s">
        <v>924</v>
      </c>
      <c r="J4" t="s">
        <v>923</v>
      </c>
      <c r="L4" t="str">
        <f>CONCATENATE(R4,AE4,AF4)</f>
        <v>16700094129042753</v>
      </c>
      <c r="M4" s="62" t="s">
        <v>394</v>
      </c>
      <c r="N4" s="50">
        <v>42736</v>
      </c>
      <c r="O4" s="51">
        <v>2017</v>
      </c>
      <c r="P4" s="52" t="s">
        <v>477</v>
      </c>
      <c r="Q4" s="52">
        <v>1595042</v>
      </c>
      <c r="R4" s="52">
        <v>1670009</v>
      </c>
      <c r="S4" s="52" t="s">
        <v>478</v>
      </c>
      <c r="T4" s="52" t="s">
        <v>479</v>
      </c>
      <c r="U4" s="52" t="s">
        <v>480</v>
      </c>
      <c r="V4" s="52" t="s">
        <v>481</v>
      </c>
      <c r="W4" s="52" t="s">
        <v>482</v>
      </c>
      <c r="X4" s="52" t="s">
        <v>483</v>
      </c>
      <c r="Y4" s="52" t="s">
        <v>484</v>
      </c>
      <c r="Z4" s="52">
        <v>14</v>
      </c>
      <c r="AA4" s="52">
        <v>333</v>
      </c>
      <c r="AB4" s="52">
        <v>1370</v>
      </c>
      <c r="AC4" s="53" t="s">
        <v>485</v>
      </c>
      <c r="AD4" s="53" t="s">
        <v>485</v>
      </c>
      <c r="AE4" s="53">
        <v>41290</v>
      </c>
      <c r="AF4" s="53">
        <v>42753</v>
      </c>
      <c r="AG4" s="53">
        <v>42782</v>
      </c>
      <c r="AH4" s="52">
        <v>0</v>
      </c>
      <c r="AI4" s="52">
        <v>350</v>
      </c>
      <c r="AJ4" s="52">
        <v>0</v>
      </c>
      <c r="AK4" s="52">
        <v>11566</v>
      </c>
      <c r="AL4" s="52">
        <v>0</v>
      </c>
      <c r="AM4" s="52"/>
      <c r="AN4" s="52">
        <v>298</v>
      </c>
      <c r="AO4" s="52" t="s">
        <v>486</v>
      </c>
      <c r="AP4" s="52">
        <v>0</v>
      </c>
      <c r="AQ4" s="52">
        <v>0</v>
      </c>
      <c r="AR4" s="52">
        <v>0</v>
      </c>
      <c r="AS4" s="52" t="s">
        <v>487</v>
      </c>
      <c r="AT4" s="52">
        <v>0</v>
      </c>
      <c r="AU4" s="52">
        <v>0</v>
      </c>
      <c r="AV4" s="52">
        <v>0</v>
      </c>
      <c r="AW4" s="52">
        <v>0</v>
      </c>
      <c r="AX4" s="52">
        <v>0</v>
      </c>
      <c r="AY4" s="52">
        <v>4424</v>
      </c>
      <c r="AZ4" s="52">
        <v>0</v>
      </c>
      <c r="BA4" s="52">
        <v>0</v>
      </c>
      <c r="BB4" s="52">
        <v>0</v>
      </c>
      <c r="BC4" s="52">
        <v>0</v>
      </c>
      <c r="BD4" s="52">
        <v>0</v>
      </c>
      <c r="BE4" s="52">
        <v>0</v>
      </c>
      <c r="BF4" s="52">
        <v>624</v>
      </c>
      <c r="BG4" s="52">
        <v>8785</v>
      </c>
      <c r="BH4" s="52">
        <v>945306</v>
      </c>
      <c r="BI4" s="52">
        <v>0</v>
      </c>
      <c r="BJ4" s="52"/>
      <c r="BK4" s="52">
        <v>0</v>
      </c>
      <c r="BL4" s="52">
        <v>0</v>
      </c>
      <c r="BM4" s="52">
        <v>0</v>
      </c>
      <c r="BN4" s="52">
        <v>0</v>
      </c>
      <c r="BO4" s="52">
        <v>0</v>
      </c>
      <c r="BP4" s="52">
        <v>0</v>
      </c>
      <c r="BQ4" s="52">
        <v>0</v>
      </c>
      <c r="BR4" s="52">
        <v>0</v>
      </c>
      <c r="BS4" s="52">
        <v>0</v>
      </c>
      <c r="BT4" s="52">
        <v>0</v>
      </c>
      <c r="BU4" s="52">
        <v>0</v>
      </c>
      <c r="BV4" s="52">
        <v>954715</v>
      </c>
      <c r="BW4" s="52">
        <v>-112883</v>
      </c>
      <c r="BX4" s="52">
        <v>0</v>
      </c>
      <c r="BY4" s="52">
        <v>0</v>
      </c>
      <c r="BZ4" s="52">
        <v>0</v>
      </c>
      <c r="CA4" s="52">
        <v>-112883</v>
      </c>
      <c r="CB4" s="52">
        <v>0</v>
      </c>
      <c r="CC4" s="52">
        <v>0</v>
      </c>
      <c r="CD4" s="52">
        <v>0</v>
      </c>
      <c r="CE4" s="52">
        <v>0</v>
      </c>
      <c r="CF4" s="52">
        <v>0</v>
      </c>
      <c r="CG4" s="52">
        <v>0</v>
      </c>
      <c r="CH4" s="52">
        <v>0</v>
      </c>
      <c r="CI4" s="52">
        <v>1</v>
      </c>
      <c r="CJ4" s="52">
        <v>225352</v>
      </c>
      <c r="CK4" s="52">
        <v>1</v>
      </c>
      <c r="CL4" s="52" t="s">
        <v>488</v>
      </c>
      <c r="CM4" s="52">
        <v>49065</v>
      </c>
      <c r="CN4" s="52">
        <v>60631</v>
      </c>
      <c r="CO4" s="52">
        <v>11566</v>
      </c>
      <c r="CP4" s="52" t="s">
        <v>489</v>
      </c>
      <c r="CQ4" s="52">
        <v>1</v>
      </c>
      <c r="CR4" s="52" t="s">
        <v>488</v>
      </c>
      <c r="CS4" s="52">
        <v>24723</v>
      </c>
      <c r="CT4" s="52">
        <v>29147</v>
      </c>
      <c r="CU4" s="52">
        <v>4424</v>
      </c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52"/>
      <c r="DR4" s="52"/>
      <c r="DS4" s="52"/>
      <c r="DT4" s="52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 t="s">
        <v>490</v>
      </c>
      <c r="EG4" s="52" t="s">
        <v>490</v>
      </c>
      <c r="EH4" s="54">
        <v>1463</v>
      </c>
      <c r="EI4" s="55">
        <v>1</v>
      </c>
      <c r="EJ4" s="55">
        <v>1</v>
      </c>
      <c r="EK4" s="56">
        <v>19577.204374572797</v>
      </c>
      <c r="EL4" s="56">
        <v>39154.408749145594</v>
      </c>
      <c r="EM4" s="56">
        <v>58731.613123718387</v>
      </c>
      <c r="EN4" s="57" t="str">
        <f>+VLOOKUP(W4,[1]Empresas!$A$1:$B$27,2,0)</f>
        <v>AGUAS ANDINAS S.A.</v>
      </c>
    </row>
    <row r="5" spans="2:144" ht="14.4" x14ac:dyDescent="0.3">
      <c r="B5" s="27">
        <v>1595042</v>
      </c>
      <c r="C5" s="28" t="s">
        <v>380</v>
      </c>
      <c r="D5" s="27">
        <v>574743</v>
      </c>
      <c r="E5" s="28" t="s">
        <v>381</v>
      </c>
      <c r="F5" s="28" t="s">
        <v>385</v>
      </c>
      <c r="G5" s="42" t="s">
        <v>394</v>
      </c>
      <c r="I5" s="17">
        <v>1594986</v>
      </c>
      <c r="J5" s="63">
        <v>8</v>
      </c>
      <c r="L5" t="str">
        <f t="shared" ref="L5:L68" si="0">CONCATENATE(R5,AE5,AF5)</f>
        <v>13221254145042759</v>
      </c>
      <c r="M5" s="62" t="s">
        <v>394</v>
      </c>
      <c r="N5" s="50">
        <v>42736</v>
      </c>
      <c r="O5" s="51">
        <v>2017</v>
      </c>
      <c r="P5" s="52" t="s">
        <v>477</v>
      </c>
      <c r="Q5" s="52">
        <v>1595042</v>
      </c>
      <c r="R5" s="52">
        <v>1322125</v>
      </c>
      <c r="S5" s="52" t="s">
        <v>478</v>
      </c>
      <c r="T5" s="52" t="s">
        <v>479</v>
      </c>
      <c r="U5" s="52" t="s">
        <v>480</v>
      </c>
      <c r="V5" s="52" t="s">
        <v>491</v>
      </c>
      <c r="W5" s="52" t="s">
        <v>492</v>
      </c>
      <c r="X5" s="52" t="s">
        <v>493</v>
      </c>
      <c r="Y5" s="52" t="s">
        <v>494</v>
      </c>
      <c r="Z5" s="52">
        <v>18</v>
      </c>
      <c r="AA5" s="52">
        <v>155</v>
      </c>
      <c r="AB5" s="52">
        <v>4375</v>
      </c>
      <c r="AC5" s="53" t="s">
        <v>485</v>
      </c>
      <c r="AD5" s="53" t="s">
        <v>485</v>
      </c>
      <c r="AE5" s="53">
        <v>41450</v>
      </c>
      <c r="AF5" s="53">
        <v>42759</v>
      </c>
      <c r="AG5" s="53">
        <v>42788</v>
      </c>
      <c r="AH5" s="52">
        <v>2</v>
      </c>
      <c r="AI5" s="52">
        <v>350</v>
      </c>
      <c r="AJ5" s="52">
        <v>0</v>
      </c>
      <c r="AK5" s="52">
        <v>9</v>
      </c>
      <c r="AL5" s="52">
        <v>0</v>
      </c>
      <c r="AM5" s="52"/>
      <c r="AN5" s="52">
        <v>196</v>
      </c>
      <c r="AO5" s="52" t="s">
        <v>486</v>
      </c>
      <c r="AP5" s="52">
        <v>0</v>
      </c>
      <c r="AQ5" s="52">
        <v>0</v>
      </c>
      <c r="AR5" s="52">
        <v>0</v>
      </c>
      <c r="AS5" s="52" t="s">
        <v>487</v>
      </c>
      <c r="AT5" s="52">
        <v>0</v>
      </c>
      <c r="AU5" s="52">
        <v>0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0</v>
      </c>
      <c r="BB5" s="52">
        <v>0</v>
      </c>
      <c r="BC5" s="52">
        <v>0</v>
      </c>
      <c r="BD5" s="52">
        <v>0</v>
      </c>
      <c r="BE5" s="52">
        <v>0</v>
      </c>
      <c r="BF5" s="52">
        <v>624</v>
      </c>
      <c r="BG5" s="52">
        <v>7</v>
      </c>
      <c r="BH5" s="52">
        <v>752</v>
      </c>
      <c r="BI5" s="52">
        <v>0</v>
      </c>
      <c r="BJ5" s="52"/>
      <c r="BK5" s="52">
        <v>0</v>
      </c>
      <c r="BL5" s="52">
        <v>0</v>
      </c>
      <c r="BM5" s="52">
        <v>0</v>
      </c>
      <c r="BN5" s="52">
        <v>0</v>
      </c>
      <c r="BO5" s="52">
        <v>0</v>
      </c>
      <c r="BP5" s="52">
        <v>0</v>
      </c>
      <c r="BQ5" s="52">
        <v>0</v>
      </c>
      <c r="BR5" s="52">
        <v>0</v>
      </c>
      <c r="BS5" s="52">
        <v>0</v>
      </c>
      <c r="BT5" s="52">
        <v>0</v>
      </c>
      <c r="BU5" s="52">
        <v>0</v>
      </c>
      <c r="BV5" s="52">
        <v>1383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B5" s="52">
        <v>0</v>
      </c>
      <c r="CC5" s="52">
        <v>0</v>
      </c>
      <c r="CD5" s="52">
        <v>0</v>
      </c>
      <c r="CE5" s="52">
        <v>0</v>
      </c>
      <c r="CF5" s="52">
        <v>0</v>
      </c>
      <c r="CG5" s="52">
        <v>0</v>
      </c>
      <c r="CH5" s="52">
        <v>0</v>
      </c>
      <c r="CI5" s="52">
        <v>1</v>
      </c>
      <c r="CJ5" s="52">
        <v>97201922</v>
      </c>
      <c r="CK5" s="52">
        <v>1</v>
      </c>
      <c r="CL5" s="52" t="s">
        <v>495</v>
      </c>
      <c r="CM5" s="52">
        <v>0</v>
      </c>
      <c r="CN5" s="52">
        <v>9</v>
      </c>
      <c r="CO5" s="52">
        <v>9</v>
      </c>
      <c r="CP5" s="52">
        <v>0</v>
      </c>
      <c r="CQ5" s="52">
        <v>0</v>
      </c>
      <c r="CR5" s="52" t="s">
        <v>496</v>
      </c>
      <c r="CS5" s="52">
        <v>0</v>
      </c>
      <c r="CT5" s="52">
        <v>0</v>
      </c>
      <c r="CU5" s="52">
        <v>0</v>
      </c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 t="s">
        <v>490</v>
      </c>
      <c r="EG5" s="52" t="s">
        <v>490</v>
      </c>
      <c r="EH5" s="54">
        <v>1309</v>
      </c>
      <c r="EI5" s="55">
        <v>1</v>
      </c>
      <c r="EJ5" s="55">
        <v>1</v>
      </c>
      <c r="EK5" s="56">
        <v>31.69595110771581</v>
      </c>
      <c r="EL5" s="56">
        <v>63.391902215431621</v>
      </c>
      <c r="EM5" s="56">
        <v>95.087853323147442</v>
      </c>
      <c r="EN5" s="57" t="str">
        <f>+VLOOKUP(W5,[1]Empresas!$A$1:$B$27,2,0)</f>
        <v>AGUAS ANDINAS S.A.</v>
      </c>
    </row>
    <row r="6" spans="2:144" ht="14.4" x14ac:dyDescent="0.3">
      <c r="B6" s="27">
        <v>1595042</v>
      </c>
      <c r="C6" s="28" t="s">
        <v>380</v>
      </c>
      <c r="D6" s="27">
        <v>574732</v>
      </c>
      <c r="E6" s="28" t="s">
        <v>381</v>
      </c>
      <c r="F6" s="28" t="s">
        <v>382</v>
      </c>
      <c r="G6" s="42" t="s">
        <v>394</v>
      </c>
      <c r="I6" s="17">
        <v>1595042</v>
      </c>
      <c r="J6" s="63">
        <v>148</v>
      </c>
      <c r="L6" t="str">
        <f t="shared" si="0"/>
        <v>27497624236642760</v>
      </c>
      <c r="M6" s="62" t="s">
        <v>394</v>
      </c>
      <c r="N6" s="50">
        <v>42736</v>
      </c>
      <c r="O6" s="51">
        <v>2017</v>
      </c>
      <c r="P6" s="52" t="s">
        <v>477</v>
      </c>
      <c r="Q6" s="52">
        <v>1595042</v>
      </c>
      <c r="R6" s="52">
        <v>2749762</v>
      </c>
      <c r="S6" s="52" t="s">
        <v>478</v>
      </c>
      <c r="T6" s="52" t="s">
        <v>479</v>
      </c>
      <c r="U6" s="52" t="s">
        <v>480</v>
      </c>
      <c r="V6" s="52" t="s">
        <v>497</v>
      </c>
      <c r="W6" s="52" t="s">
        <v>498</v>
      </c>
      <c r="X6" s="52" t="s">
        <v>499</v>
      </c>
      <c r="Y6" s="52" t="s">
        <v>500</v>
      </c>
      <c r="Z6" s="52">
        <v>19</v>
      </c>
      <c r="AA6" s="52">
        <v>478</v>
      </c>
      <c r="AB6" s="52">
        <v>780</v>
      </c>
      <c r="AC6" s="53" t="s">
        <v>485</v>
      </c>
      <c r="AD6" s="53" t="s">
        <v>485</v>
      </c>
      <c r="AE6" s="53">
        <v>42366</v>
      </c>
      <c r="AF6" s="53">
        <v>42760</v>
      </c>
      <c r="AG6" s="53">
        <v>42789</v>
      </c>
      <c r="AH6" s="52">
        <v>2.5</v>
      </c>
      <c r="AI6" s="52">
        <v>350</v>
      </c>
      <c r="AJ6" s="52">
        <v>0</v>
      </c>
      <c r="AK6" s="52">
        <v>367</v>
      </c>
      <c r="AL6" s="52">
        <v>0</v>
      </c>
      <c r="AM6" s="52"/>
      <c r="AN6" s="52">
        <v>245</v>
      </c>
      <c r="AO6" s="52" t="s">
        <v>486</v>
      </c>
      <c r="AP6" s="52">
        <v>0</v>
      </c>
      <c r="AQ6" s="52">
        <v>0</v>
      </c>
      <c r="AR6" s="52">
        <v>0</v>
      </c>
      <c r="AS6" s="52" t="s">
        <v>487</v>
      </c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>
        <v>0</v>
      </c>
      <c r="BC6" s="52">
        <v>0</v>
      </c>
      <c r="BD6" s="52">
        <v>0</v>
      </c>
      <c r="BE6" s="52">
        <v>0</v>
      </c>
      <c r="BF6" s="52">
        <v>624</v>
      </c>
      <c r="BG6" s="52">
        <v>397</v>
      </c>
      <c r="BH6" s="52">
        <v>33922</v>
      </c>
      <c r="BI6" s="52">
        <v>0</v>
      </c>
      <c r="BJ6" s="52"/>
      <c r="BK6" s="52">
        <v>0</v>
      </c>
      <c r="BL6" s="52">
        <v>0</v>
      </c>
      <c r="BM6" s="52">
        <v>0</v>
      </c>
      <c r="BN6" s="52">
        <v>0</v>
      </c>
      <c r="BO6" s="52">
        <v>0</v>
      </c>
      <c r="BP6" s="52">
        <v>0</v>
      </c>
      <c r="BQ6" s="52">
        <v>0</v>
      </c>
      <c r="BR6" s="52">
        <v>0</v>
      </c>
      <c r="BS6" s="52">
        <v>0</v>
      </c>
      <c r="BT6" s="52">
        <v>0</v>
      </c>
      <c r="BU6" s="52">
        <v>0</v>
      </c>
      <c r="BV6" s="52">
        <v>34943</v>
      </c>
      <c r="BW6" s="52">
        <v>-3939</v>
      </c>
      <c r="BX6" s="52">
        <v>0</v>
      </c>
      <c r="BY6" s="52">
        <v>0</v>
      </c>
      <c r="BZ6" s="52">
        <v>0</v>
      </c>
      <c r="CA6" s="52">
        <v>-3939</v>
      </c>
      <c r="CB6" s="52">
        <v>0</v>
      </c>
      <c r="CC6" s="52">
        <v>0</v>
      </c>
      <c r="CD6" s="52">
        <v>0</v>
      </c>
      <c r="CE6" s="52">
        <v>0</v>
      </c>
      <c r="CF6" s="52">
        <v>0</v>
      </c>
      <c r="CG6" s="52">
        <v>0</v>
      </c>
      <c r="CH6" s="52">
        <v>0</v>
      </c>
      <c r="CI6" s="52">
        <v>1</v>
      </c>
      <c r="CJ6" s="52">
        <v>2367302</v>
      </c>
      <c r="CK6" s="52">
        <v>1</v>
      </c>
      <c r="CL6" s="52" t="s">
        <v>495</v>
      </c>
      <c r="CM6" s="52">
        <v>6904</v>
      </c>
      <c r="CN6" s="52">
        <v>7271</v>
      </c>
      <c r="CO6" s="52">
        <v>367</v>
      </c>
      <c r="CP6" s="52">
        <v>0</v>
      </c>
      <c r="CQ6" s="52">
        <v>0</v>
      </c>
      <c r="CR6" s="52" t="s">
        <v>496</v>
      </c>
      <c r="CS6" s="52">
        <v>0</v>
      </c>
      <c r="CT6" s="52">
        <v>0</v>
      </c>
      <c r="CU6" s="52">
        <v>0</v>
      </c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 t="s">
        <v>490</v>
      </c>
      <c r="EG6" s="52" t="s">
        <v>490</v>
      </c>
      <c r="EH6" s="54">
        <v>394</v>
      </c>
      <c r="EI6" s="55">
        <v>1</v>
      </c>
      <c r="EJ6" s="55">
        <v>1</v>
      </c>
      <c r="EK6" s="56">
        <v>2660.6345177664971</v>
      </c>
      <c r="EL6" s="56">
        <v>5321.2690355329942</v>
      </c>
      <c r="EM6" s="56">
        <v>7981.9035532994922</v>
      </c>
      <c r="EN6" s="57" t="str">
        <f>+VLOOKUP(W6,[1]Empresas!$A$1:$B$27,2,0)</f>
        <v>AGUAS ANDINAS S.A.</v>
      </c>
    </row>
    <row r="7" spans="2:144" ht="14.4" x14ac:dyDescent="0.3">
      <c r="B7" s="27">
        <v>1595042</v>
      </c>
      <c r="C7" s="28" t="s">
        <v>380</v>
      </c>
      <c r="D7" s="27">
        <v>2952051</v>
      </c>
      <c r="E7" s="28" t="s">
        <v>381</v>
      </c>
      <c r="F7" s="28" t="s">
        <v>382</v>
      </c>
      <c r="G7" s="42" t="s">
        <v>394</v>
      </c>
      <c r="I7" s="17">
        <v>1677038</v>
      </c>
      <c r="J7" s="63">
        <v>45</v>
      </c>
      <c r="L7" t="str">
        <f t="shared" si="0"/>
        <v>25698964251542759</v>
      </c>
      <c r="M7" s="62" t="s">
        <v>394</v>
      </c>
      <c r="N7" s="50">
        <v>42736</v>
      </c>
      <c r="O7" s="51">
        <v>2017</v>
      </c>
      <c r="P7" s="52" t="s">
        <v>477</v>
      </c>
      <c r="Q7" s="52">
        <v>1595042</v>
      </c>
      <c r="R7" s="52">
        <v>2569896</v>
      </c>
      <c r="S7" s="52" t="s">
        <v>478</v>
      </c>
      <c r="T7" s="52" t="s">
        <v>479</v>
      </c>
      <c r="U7" s="52" t="s">
        <v>480</v>
      </c>
      <c r="V7" s="52" t="s">
        <v>501</v>
      </c>
      <c r="W7" s="52" t="s">
        <v>482</v>
      </c>
      <c r="X7" s="52" t="s">
        <v>502</v>
      </c>
      <c r="Y7" s="52" t="s">
        <v>503</v>
      </c>
      <c r="Z7" s="52">
        <v>18</v>
      </c>
      <c r="AA7" s="52">
        <v>157</v>
      </c>
      <c r="AB7" s="52">
        <v>2180</v>
      </c>
      <c r="AC7" s="53" t="s">
        <v>485</v>
      </c>
      <c r="AD7" s="53" t="s">
        <v>485</v>
      </c>
      <c r="AE7" s="53">
        <v>42515</v>
      </c>
      <c r="AF7" s="53">
        <v>42759</v>
      </c>
      <c r="AG7" s="53">
        <v>42788</v>
      </c>
      <c r="AH7" s="52">
        <v>2.5</v>
      </c>
      <c r="AI7" s="52">
        <v>350</v>
      </c>
      <c r="AJ7" s="52">
        <v>0</v>
      </c>
      <c r="AK7" s="52">
        <v>1105</v>
      </c>
      <c r="AL7" s="52">
        <v>0</v>
      </c>
      <c r="AM7" s="52"/>
      <c r="AN7" s="52">
        <v>10</v>
      </c>
      <c r="AO7" s="52" t="s">
        <v>486</v>
      </c>
      <c r="AP7" s="52">
        <v>0</v>
      </c>
      <c r="AQ7" s="52">
        <v>0</v>
      </c>
      <c r="AR7" s="52">
        <v>0</v>
      </c>
      <c r="AS7" s="52" t="s">
        <v>487</v>
      </c>
      <c r="AT7" s="52">
        <v>0</v>
      </c>
      <c r="AU7" s="52">
        <v>0</v>
      </c>
      <c r="AV7" s="52">
        <v>0</v>
      </c>
      <c r="AW7" s="52">
        <v>0</v>
      </c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>
        <v>0</v>
      </c>
      <c r="BD7" s="52">
        <v>0</v>
      </c>
      <c r="BE7" s="52">
        <v>0</v>
      </c>
      <c r="BF7" s="52">
        <v>624</v>
      </c>
      <c r="BG7" s="52">
        <v>1374</v>
      </c>
      <c r="BH7" s="52">
        <v>101196</v>
      </c>
      <c r="BI7" s="52">
        <v>0</v>
      </c>
      <c r="BJ7" s="52"/>
      <c r="BK7" s="52">
        <v>0</v>
      </c>
      <c r="BL7" s="52">
        <v>0</v>
      </c>
      <c r="BM7" s="52">
        <v>0</v>
      </c>
      <c r="BN7" s="52">
        <v>0</v>
      </c>
      <c r="BO7" s="52">
        <v>0</v>
      </c>
      <c r="BP7" s="52">
        <v>0</v>
      </c>
      <c r="BQ7" s="52">
        <v>0</v>
      </c>
      <c r="BR7" s="52">
        <v>0</v>
      </c>
      <c r="BS7" s="52">
        <v>0</v>
      </c>
      <c r="BT7" s="52">
        <v>0</v>
      </c>
      <c r="BU7" s="52">
        <v>0</v>
      </c>
      <c r="BV7" s="52">
        <v>103194</v>
      </c>
      <c r="BW7" s="52">
        <v>-52632</v>
      </c>
      <c r="BX7" s="52">
        <v>0</v>
      </c>
      <c r="BY7" s="52">
        <v>0</v>
      </c>
      <c r="BZ7" s="52">
        <v>0</v>
      </c>
      <c r="CA7" s="52">
        <v>-52632</v>
      </c>
      <c r="CB7" s="52">
        <v>0</v>
      </c>
      <c r="CC7" s="52">
        <v>0</v>
      </c>
      <c r="CD7" s="52">
        <v>0</v>
      </c>
      <c r="CE7" s="52">
        <v>0</v>
      </c>
      <c r="CF7" s="52">
        <v>0</v>
      </c>
      <c r="CG7" s="52">
        <v>0</v>
      </c>
      <c r="CH7" s="52">
        <v>0</v>
      </c>
      <c r="CI7" s="52">
        <v>1</v>
      </c>
      <c r="CJ7" s="52">
        <v>13736</v>
      </c>
      <c r="CK7" s="52">
        <v>1</v>
      </c>
      <c r="CL7" s="52" t="s">
        <v>495</v>
      </c>
      <c r="CM7" s="52">
        <v>4029</v>
      </c>
      <c r="CN7" s="52">
        <v>5134</v>
      </c>
      <c r="CO7" s="52">
        <v>1105</v>
      </c>
      <c r="CP7" s="52">
        <v>0</v>
      </c>
      <c r="CQ7" s="52">
        <v>0</v>
      </c>
      <c r="CR7" s="52" t="s">
        <v>496</v>
      </c>
      <c r="CS7" s="52">
        <v>0</v>
      </c>
      <c r="CT7" s="52">
        <v>0</v>
      </c>
      <c r="CU7" s="52">
        <v>0</v>
      </c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 t="s">
        <v>490</v>
      </c>
      <c r="EG7" s="52" t="s">
        <v>490</v>
      </c>
      <c r="EH7" s="54">
        <v>244</v>
      </c>
      <c r="EI7" s="55">
        <v>1</v>
      </c>
      <c r="EJ7" s="55">
        <v>1</v>
      </c>
      <c r="EK7" s="56">
        <v>12687.786885245901</v>
      </c>
      <c r="EL7" s="56">
        <v>25375.573770491803</v>
      </c>
      <c r="EM7" s="56">
        <v>38063.360655737706</v>
      </c>
      <c r="EN7" s="57" t="str">
        <f>+VLOOKUP(W7,[1]Empresas!$A$1:$B$27,2,0)</f>
        <v>AGUAS ANDINAS S.A.</v>
      </c>
    </row>
    <row r="8" spans="2:144" ht="14.4" x14ac:dyDescent="0.3">
      <c r="B8" s="27">
        <v>1595042</v>
      </c>
      <c r="C8" s="28" t="s">
        <v>380</v>
      </c>
      <c r="D8" s="27">
        <v>2726703</v>
      </c>
      <c r="E8" s="28" t="s">
        <v>381</v>
      </c>
      <c r="F8" s="28" t="s">
        <v>382</v>
      </c>
      <c r="G8" s="42" t="s">
        <v>394</v>
      </c>
      <c r="I8" s="17">
        <v>1677039</v>
      </c>
      <c r="J8" s="63">
        <v>43</v>
      </c>
      <c r="L8" t="str">
        <f t="shared" si="0"/>
        <v>5330984259442748</v>
      </c>
      <c r="M8" s="62" t="s">
        <v>394</v>
      </c>
      <c r="N8" s="50">
        <v>42736</v>
      </c>
      <c r="O8" s="51">
        <v>2017</v>
      </c>
      <c r="P8" s="52" t="s">
        <v>477</v>
      </c>
      <c r="Q8" s="52">
        <v>1595042</v>
      </c>
      <c r="R8" s="52">
        <v>533098</v>
      </c>
      <c r="S8" s="52" t="s">
        <v>478</v>
      </c>
      <c r="T8" s="52" t="s">
        <v>504</v>
      </c>
      <c r="U8" s="52" t="s">
        <v>480</v>
      </c>
      <c r="V8" s="52" t="s">
        <v>505</v>
      </c>
      <c r="W8" s="52" t="s">
        <v>492</v>
      </c>
      <c r="X8" s="52" t="s">
        <v>506</v>
      </c>
      <c r="Y8" s="52" t="s">
        <v>507</v>
      </c>
      <c r="Z8" s="52">
        <v>11</v>
      </c>
      <c r="AA8" s="52">
        <v>172</v>
      </c>
      <c r="AB8" s="52">
        <v>8240</v>
      </c>
      <c r="AC8" s="53" t="s">
        <v>508</v>
      </c>
      <c r="AD8" s="53">
        <v>43191</v>
      </c>
      <c r="AE8" s="53">
        <v>42594</v>
      </c>
      <c r="AF8" s="53">
        <v>42748</v>
      </c>
      <c r="AG8" s="53">
        <v>42779</v>
      </c>
      <c r="AH8" s="52">
        <v>200</v>
      </c>
      <c r="AI8" s="52" t="s">
        <v>509</v>
      </c>
      <c r="AJ8" s="52">
        <v>195800</v>
      </c>
      <c r="AK8" s="52">
        <v>0</v>
      </c>
      <c r="AL8" s="52">
        <v>0</v>
      </c>
      <c r="AM8" s="52"/>
      <c r="AN8" s="52">
        <v>35228</v>
      </c>
      <c r="AO8" s="52" t="s">
        <v>486</v>
      </c>
      <c r="AP8" s="52">
        <v>0</v>
      </c>
      <c r="AQ8" s="52">
        <v>0</v>
      </c>
      <c r="AR8" s="52">
        <v>0</v>
      </c>
      <c r="AS8" s="52" t="s">
        <v>487</v>
      </c>
      <c r="AT8" s="52">
        <v>0</v>
      </c>
      <c r="AU8" s="52">
        <v>84</v>
      </c>
      <c r="AV8" s="52">
        <v>92</v>
      </c>
      <c r="AW8" s="52">
        <v>0</v>
      </c>
      <c r="AX8" s="52">
        <v>92</v>
      </c>
      <c r="AY8" s="52">
        <v>59600</v>
      </c>
      <c r="AZ8" s="52">
        <v>0</v>
      </c>
      <c r="BA8" s="52">
        <v>0</v>
      </c>
      <c r="BB8" s="52">
        <v>0</v>
      </c>
      <c r="BC8" s="52">
        <v>0</v>
      </c>
      <c r="BD8" s="52">
        <v>0</v>
      </c>
      <c r="BE8" s="52">
        <v>56532</v>
      </c>
      <c r="BF8" s="52">
        <v>1065</v>
      </c>
      <c r="BG8" s="52">
        <v>243379</v>
      </c>
      <c r="BH8" s="52">
        <v>0</v>
      </c>
      <c r="BI8" s="52">
        <v>0</v>
      </c>
      <c r="BJ8" s="52"/>
      <c r="BK8" s="52">
        <v>11779203</v>
      </c>
      <c r="BL8" s="52">
        <v>244501</v>
      </c>
      <c r="BM8" s="52">
        <v>1539044</v>
      </c>
      <c r="BN8" s="52">
        <v>0</v>
      </c>
      <c r="BO8" s="52">
        <v>0</v>
      </c>
      <c r="BP8" s="52">
        <v>0</v>
      </c>
      <c r="BQ8" s="52">
        <v>0</v>
      </c>
      <c r="BR8" s="52">
        <v>0</v>
      </c>
      <c r="BS8" s="52">
        <v>0</v>
      </c>
      <c r="BT8" s="52">
        <v>0</v>
      </c>
      <c r="BU8" s="52">
        <v>0</v>
      </c>
      <c r="BV8" s="52">
        <v>13863724</v>
      </c>
      <c r="BW8" s="52">
        <v>-1018453</v>
      </c>
      <c r="BX8" s="52">
        <v>0</v>
      </c>
      <c r="BY8" s="52">
        <v>0</v>
      </c>
      <c r="BZ8" s="52">
        <v>0</v>
      </c>
      <c r="CA8" s="52">
        <v>-1018453</v>
      </c>
      <c r="CB8" s="52">
        <v>0</v>
      </c>
      <c r="CC8" s="52">
        <v>0</v>
      </c>
      <c r="CD8" s="52">
        <v>0</v>
      </c>
      <c r="CE8" s="52">
        <v>0</v>
      </c>
      <c r="CF8" s="52">
        <v>0</v>
      </c>
      <c r="CG8" s="52">
        <v>0</v>
      </c>
      <c r="CH8" s="52">
        <v>0</v>
      </c>
      <c r="CI8" s="52">
        <v>2</v>
      </c>
      <c r="CJ8" s="52">
        <v>342627</v>
      </c>
      <c r="CK8" s="52">
        <v>200</v>
      </c>
      <c r="CL8" s="52" t="s">
        <v>510</v>
      </c>
      <c r="CM8" s="52">
        <v>72851</v>
      </c>
      <c r="CN8" s="52">
        <v>73830</v>
      </c>
      <c r="CO8" s="52">
        <v>195800</v>
      </c>
      <c r="CP8" s="52">
        <v>342627</v>
      </c>
      <c r="CQ8" s="52">
        <v>20</v>
      </c>
      <c r="CR8" s="52" t="s">
        <v>510</v>
      </c>
      <c r="CS8" s="52">
        <v>0</v>
      </c>
      <c r="CT8" s="52">
        <v>84</v>
      </c>
      <c r="CU8" s="52">
        <v>0</v>
      </c>
      <c r="CV8" s="52">
        <v>342627</v>
      </c>
      <c r="CW8" s="52">
        <v>20</v>
      </c>
      <c r="CX8" s="52" t="s">
        <v>510</v>
      </c>
      <c r="CY8" s="52">
        <v>0</v>
      </c>
      <c r="CZ8" s="52">
        <v>0</v>
      </c>
      <c r="DA8" s="52">
        <v>0</v>
      </c>
      <c r="DB8" s="52" t="s">
        <v>511</v>
      </c>
      <c r="DC8" s="52">
        <v>200</v>
      </c>
      <c r="DD8" s="52" t="s">
        <v>510</v>
      </c>
      <c r="DE8" s="52">
        <v>8054</v>
      </c>
      <c r="DF8" s="52">
        <v>8352</v>
      </c>
      <c r="DG8" s="52">
        <v>59600</v>
      </c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 t="s">
        <v>490</v>
      </c>
      <c r="EG8" s="52" t="s">
        <v>490</v>
      </c>
      <c r="EH8" s="54">
        <v>154</v>
      </c>
      <c r="EI8" s="55">
        <v>1</v>
      </c>
      <c r="EJ8" s="55">
        <v>1</v>
      </c>
      <c r="EK8" s="56">
        <v>2700725.4545454546</v>
      </c>
      <c r="EL8" s="56">
        <v>5401450.9090909092</v>
      </c>
      <c r="EM8" s="56">
        <v>8102176.3636363642</v>
      </c>
      <c r="EN8" s="57" t="str">
        <f>+VLOOKUP(W8,[1]Empresas!$A$1:$B$27,2,0)</f>
        <v>AGUAS ANDINAS S.A.</v>
      </c>
    </row>
    <row r="9" spans="2:144" ht="14.4" x14ac:dyDescent="0.3">
      <c r="B9" s="27">
        <v>1595042</v>
      </c>
      <c r="C9" s="28" t="s">
        <v>380</v>
      </c>
      <c r="D9" s="27">
        <v>1640819</v>
      </c>
      <c r="E9" s="28" t="s">
        <v>381</v>
      </c>
      <c r="F9" s="28" t="s">
        <v>384</v>
      </c>
      <c r="G9" s="42" t="s">
        <v>394</v>
      </c>
      <c r="I9" s="17">
        <v>2878763</v>
      </c>
      <c r="J9" s="63">
        <v>2</v>
      </c>
      <c r="L9" t="str">
        <f t="shared" si="0"/>
        <v>26384114266542758</v>
      </c>
      <c r="M9" s="62" t="s">
        <v>394</v>
      </c>
      <c r="N9" s="50">
        <v>42736</v>
      </c>
      <c r="O9" s="51">
        <v>2017</v>
      </c>
      <c r="P9" s="52" t="s">
        <v>477</v>
      </c>
      <c r="Q9" s="52">
        <v>1595042</v>
      </c>
      <c r="R9" s="52">
        <v>2638411</v>
      </c>
      <c r="S9" s="52" t="s">
        <v>478</v>
      </c>
      <c r="T9" s="52" t="s">
        <v>479</v>
      </c>
      <c r="U9" s="52" t="s">
        <v>480</v>
      </c>
      <c r="V9" s="52" t="s">
        <v>501</v>
      </c>
      <c r="W9" s="52" t="s">
        <v>482</v>
      </c>
      <c r="X9" s="52" t="s">
        <v>512</v>
      </c>
      <c r="Y9" s="52" t="s">
        <v>503</v>
      </c>
      <c r="Z9" s="52">
        <v>17</v>
      </c>
      <c r="AA9" s="52">
        <v>262</v>
      </c>
      <c r="AB9" s="52">
        <v>1891</v>
      </c>
      <c r="AC9" s="53" t="s">
        <v>485</v>
      </c>
      <c r="AD9" s="53" t="s">
        <v>485</v>
      </c>
      <c r="AE9" s="53">
        <v>42665</v>
      </c>
      <c r="AF9" s="53">
        <v>42758</v>
      </c>
      <c r="AG9" s="53">
        <v>42787</v>
      </c>
      <c r="AH9" s="52">
        <v>2.5</v>
      </c>
      <c r="AI9" s="52">
        <v>350</v>
      </c>
      <c r="AJ9" s="52">
        <v>0</v>
      </c>
      <c r="AK9" s="52">
        <v>259</v>
      </c>
      <c r="AL9" s="52">
        <v>0</v>
      </c>
      <c r="AM9" s="52"/>
      <c r="AN9" s="52">
        <v>245</v>
      </c>
      <c r="AO9" s="52" t="s">
        <v>486</v>
      </c>
      <c r="AP9" s="52">
        <v>0</v>
      </c>
      <c r="AQ9" s="52">
        <v>0</v>
      </c>
      <c r="AR9" s="52">
        <v>0</v>
      </c>
      <c r="AS9" s="52" t="s">
        <v>487</v>
      </c>
      <c r="AT9" s="52">
        <v>0</v>
      </c>
      <c r="AU9" s="52">
        <v>0</v>
      </c>
      <c r="AV9" s="52">
        <v>0</v>
      </c>
      <c r="AW9" s="52">
        <v>0</v>
      </c>
      <c r="AX9" s="52">
        <v>0</v>
      </c>
      <c r="AY9" s="52">
        <v>0</v>
      </c>
      <c r="AZ9" s="52">
        <v>0</v>
      </c>
      <c r="BA9" s="52">
        <v>0</v>
      </c>
      <c r="BB9" s="52">
        <v>0</v>
      </c>
      <c r="BC9" s="52">
        <v>0</v>
      </c>
      <c r="BD9" s="52">
        <v>0</v>
      </c>
      <c r="BE9" s="52">
        <v>0</v>
      </c>
      <c r="BF9" s="52">
        <v>624</v>
      </c>
      <c r="BG9" s="52">
        <v>322</v>
      </c>
      <c r="BH9" s="52">
        <v>23819</v>
      </c>
      <c r="BI9" s="52">
        <v>0</v>
      </c>
      <c r="BJ9" s="52"/>
      <c r="BK9" s="52">
        <v>0</v>
      </c>
      <c r="BL9" s="52">
        <v>0</v>
      </c>
      <c r="BM9" s="52">
        <v>0</v>
      </c>
      <c r="BN9" s="52">
        <v>0</v>
      </c>
      <c r="BO9" s="52">
        <v>0</v>
      </c>
      <c r="BP9" s="52">
        <v>0</v>
      </c>
      <c r="BQ9" s="52">
        <v>0</v>
      </c>
      <c r="BR9" s="52">
        <v>0</v>
      </c>
      <c r="BS9" s="52">
        <v>0</v>
      </c>
      <c r="BT9" s="52">
        <v>0</v>
      </c>
      <c r="BU9" s="52">
        <v>0</v>
      </c>
      <c r="BV9" s="52">
        <v>24765</v>
      </c>
      <c r="BW9" s="52">
        <v>-7904</v>
      </c>
      <c r="BX9" s="52">
        <v>0</v>
      </c>
      <c r="BY9" s="52">
        <v>0</v>
      </c>
      <c r="BZ9" s="52">
        <v>0</v>
      </c>
      <c r="CA9" s="52">
        <v>-7904</v>
      </c>
      <c r="CB9" s="52">
        <v>0</v>
      </c>
      <c r="CC9" s="52">
        <v>0</v>
      </c>
      <c r="CD9" s="52">
        <v>0</v>
      </c>
      <c r="CE9" s="52">
        <v>0</v>
      </c>
      <c r="CF9" s="52">
        <v>0</v>
      </c>
      <c r="CG9" s="52">
        <v>0</v>
      </c>
      <c r="CH9" s="52">
        <v>0</v>
      </c>
      <c r="CI9" s="52">
        <v>1</v>
      </c>
      <c r="CJ9" s="52">
        <v>1130071</v>
      </c>
      <c r="CK9" s="52">
        <v>1</v>
      </c>
      <c r="CL9" s="52" t="s">
        <v>495</v>
      </c>
      <c r="CM9" s="52">
        <v>10352</v>
      </c>
      <c r="CN9" s="52">
        <v>10611</v>
      </c>
      <c r="CO9" s="52">
        <v>259</v>
      </c>
      <c r="CP9" s="52">
        <v>0</v>
      </c>
      <c r="CQ9" s="52">
        <v>0</v>
      </c>
      <c r="CR9" s="52" t="s">
        <v>496</v>
      </c>
      <c r="CS9" s="52">
        <v>0</v>
      </c>
      <c r="CT9" s="52">
        <v>0</v>
      </c>
      <c r="CU9" s="52">
        <v>0</v>
      </c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 t="s">
        <v>490</v>
      </c>
      <c r="EG9" s="52" t="s">
        <v>490</v>
      </c>
      <c r="EH9" s="54">
        <v>93</v>
      </c>
      <c r="EI9" s="55">
        <v>1</v>
      </c>
      <c r="EJ9" s="55">
        <v>1</v>
      </c>
      <c r="EK9" s="56">
        <v>7988.7096774193551</v>
      </c>
      <c r="EL9" s="56">
        <v>15977.41935483871</v>
      </c>
      <c r="EM9" s="56">
        <v>23966.129032258068</v>
      </c>
      <c r="EN9" s="57" t="str">
        <f>+VLOOKUP(W9,[1]Empresas!$A$1:$B$27,2,0)</f>
        <v>AGUAS ANDINAS S.A.</v>
      </c>
    </row>
    <row r="10" spans="2:144" ht="14.4" x14ac:dyDescent="0.3">
      <c r="B10" s="27">
        <v>1595042</v>
      </c>
      <c r="C10" s="28" t="s">
        <v>380</v>
      </c>
      <c r="D10" s="27">
        <v>574636</v>
      </c>
      <c r="E10" s="28" t="s">
        <v>381</v>
      </c>
      <c r="F10" s="28" t="s">
        <v>382</v>
      </c>
      <c r="G10" s="42" t="s">
        <v>394</v>
      </c>
      <c r="I10" s="17" t="s">
        <v>925</v>
      </c>
      <c r="J10" s="63">
        <v>246</v>
      </c>
      <c r="L10" t="str">
        <f t="shared" si="0"/>
        <v>13392974239642790</v>
      </c>
      <c r="M10" s="62" t="s">
        <v>394</v>
      </c>
      <c r="N10" s="50">
        <v>42767</v>
      </c>
      <c r="O10" s="51">
        <v>2017</v>
      </c>
      <c r="P10" s="52" t="s">
        <v>513</v>
      </c>
      <c r="Q10" s="52">
        <v>1677038</v>
      </c>
      <c r="R10" s="52">
        <v>1339297</v>
      </c>
      <c r="S10" s="52" t="s">
        <v>478</v>
      </c>
      <c r="T10" s="52" t="s">
        <v>504</v>
      </c>
      <c r="U10" s="52" t="s">
        <v>514</v>
      </c>
      <c r="V10" s="52" t="s">
        <v>515</v>
      </c>
      <c r="W10" s="52" t="s">
        <v>516</v>
      </c>
      <c r="X10" s="52" t="s">
        <v>517</v>
      </c>
      <c r="Y10" s="52" t="s">
        <v>518</v>
      </c>
      <c r="Z10" s="52">
        <v>20</v>
      </c>
      <c r="AA10" s="52">
        <v>940</v>
      </c>
      <c r="AB10" s="52">
        <v>590</v>
      </c>
      <c r="AC10" s="53" t="s">
        <v>508</v>
      </c>
      <c r="AD10" s="53">
        <v>43191</v>
      </c>
      <c r="AE10" s="53">
        <v>42396</v>
      </c>
      <c r="AF10" s="53">
        <v>42790</v>
      </c>
      <c r="AG10" s="53">
        <v>42823</v>
      </c>
      <c r="AH10" s="52">
        <v>36</v>
      </c>
      <c r="AI10" s="52"/>
      <c r="AJ10" s="52">
        <v>2400</v>
      </c>
      <c r="AK10" s="52">
        <v>0</v>
      </c>
      <c r="AL10" s="52">
        <v>0</v>
      </c>
      <c r="AM10" s="52"/>
      <c r="AN10" s="52">
        <v>6750</v>
      </c>
      <c r="AO10" s="52" t="s">
        <v>486</v>
      </c>
      <c r="AP10" s="52">
        <v>0</v>
      </c>
      <c r="AQ10" s="52">
        <v>0</v>
      </c>
      <c r="AR10" s="52">
        <v>0</v>
      </c>
      <c r="AS10" s="52" t="s">
        <v>487</v>
      </c>
      <c r="AT10" s="52">
        <v>0</v>
      </c>
      <c r="AU10" s="52">
        <v>0.4</v>
      </c>
      <c r="AV10" s="52">
        <v>0.2</v>
      </c>
      <c r="AW10" s="52">
        <v>0.3</v>
      </c>
      <c r="AX10" s="52">
        <v>0.3</v>
      </c>
      <c r="AY10" s="52">
        <v>8500</v>
      </c>
      <c r="AZ10" s="52">
        <v>66</v>
      </c>
      <c r="BA10" s="52">
        <v>0</v>
      </c>
      <c r="BB10" s="52">
        <v>0</v>
      </c>
      <c r="BC10" s="52">
        <v>0</v>
      </c>
      <c r="BD10" s="52">
        <v>0</v>
      </c>
      <c r="BE10" s="52">
        <v>0</v>
      </c>
      <c r="BF10" s="52">
        <v>1072</v>
      </c>
      <c r="BG10" s="52">
        <v>2689</v>
      </c>
      <c r="BH10" s="52">
        <v>0</v>
      </c>
      <c r="BI10" s="52">
        <v>0</v>
      </c>
      <c r="BJ10" s="52"/>
      <c r="BK10" s="52">
        <v>145244</v>
      </c>
      <c r="BL10" s="52">
        <v>1364</v>
      </c>
      <c r="BM10" s="52">
        <v>17085</v>
      </c>
      <c r="BN10" s="52">
        <v>108036</v>
      </c>
      <c r="BO10" s="52">
        <v>0</v>
      </c>
      <c r="BP10" s="52">
        <v>0</v>
      </c>
      <c r="BQ10" s="52">
        <v>0</v>
      </c>
      <c r="BR10" s="52">
        <v>0</v>
      </c>
      <c r="BS10" s="52">
        <v>0</v>
      </c>
      <c r="BT10" s="52">
        <v>0</v>
      </c>
      <c r="BU10" s="52">
        <v>746</v>
      </c>
      <c r="BV10" s="52">
        <v>276236</v>
      </c>
      <c r="BW10" s="52">
        <v>-80663</v>
      </c>
      <c r="BX10" s="52">
        <v>0</v>
      </c>
      <c r="BY10" s="52">
        <v>0</v>
      </c>
      <c r="BZ10" s="52">
        <v>0</v>
      </c>
      <c r="CA10" s="52">
        <v>-80663</v>
      </c>
      <c r="CB10" s="52">
        <v>0</v>
      </c>
      <c r="CC10" s="52">
        <v>0</v>
      </c>
      <c r="CD10" s="52">
        <v>0</v>
      </c>
      <c r="CE10" s="52">
        <v>0</v>
      </c>
      <c r="CF10" s="52">
        <v>0</v>
      </c>
      <c r="CG10" s="52">
        <v>0</v>
      </c>
      <c r="CH10" s="52">
        <v>0</v>
      </c>
      <c r="CI10" s="52">
        <v>1</v>
      </c>
      <c r="CJ10" s="52">
        <v>2516401</v>
      </c>
      <c r="CK10" s="52">
        <v>100</v>
      </c>
      <c r="CL10" s="52" t="s">
        <v>488</v>
      </c>
      <c r="CM10" s="52">
        <v>98</v>
      </c>
      <c r="CN10" s="52">
        <v>122</v>
      </c>
      <c r="CO10" s="52">
        <v>2400</v>
      </c>
      <c r="CP10" s="52">
        <v>2516401</v>
      </c>
      <c r="CQ10" s="52">
        <v>100</v>
      </c>
      <c r="CR10" s="52" t="s">
        <v>488</v>
      </c>
      <c r="CS10" s="52">
        <v>19.2</v>
      </c>
      <c r="CT10" s="52">
        <v>0.4</v>
      </c>
      <c r="CU10" s="52">
        <v>0</v>
      </c>
      <c r="CV10" s="52">
        <v>2516401</v>
      </c>
      <c r="CW10" s="52">
        <v>100</v>
      </c>
      <c r="CX10" s="52" t="s">
        <v>488</v>
      </c>
      <c r="CY10" s="52">
        <v>0.3</v>
      </c>
      <c r="CZ10" s="52">
        <v>0.3</v>
      </c>
      <c r="DA10" s="52">
        <v>0</v>
      </c>
      <c r="DB10" s="52" t="s">
        <v>519</v>
      </c>
      <c r="DC10" s="52">
        <v>100</v>
      </c>
      <c r="DD10" s="52" t="s">
        <v>488</v>
      </c>
      <c r="DE10" s="52">
        <v>95</v>
      </c>
      <c r="DF10" s="52">
        <v>180</v>
      </c>
      <c r="DG10" s="52">
        <v>8500</v>
      </c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 t="s">
        <v>490</v>
      </c>
      <c r="EG10" s="52" t="s">
        <v>490</v>
      </c>
      <c r="EH10" s="54">
        <v>394</v>
      </c>
      <c r="EI10" s="55">
        <v>1</v>
      </c>
      <c r="EJ10" s="55">
        <v>1</v>
      </c>
      <c r="EK10" s="56">
        <v>21033.197969543147</v>
      </c>
      <c r="EL10" s="56">
        <v>42066.395939086295</v>
      </c>
      <c r="EM10" s="56">
        <v>63099.593908629446</v>
      </c>
      <c r="EN10" s="57" t="str">
        <f>+VLOOKUP(W10,[1]Empresas!$A$1:$B$27,2,0)</f>
        <v>AGUAS CORDILLERA S.A.</v>
      </c>
    </row>
    <row r="11" spans="2:144" ht="14.4" x14ac:dyDescent="0.3">
      <c r="B11" s="27">
        <v>1595042</v>
      </c>
      <c r="C11" s="28" t="s">
        <v>380</v>
      </c>
      <c r="D11" s="27">
        <v>574734</v>
      </c>
      <c r="E11" s="28" t="s">
        <v>381</v>
      </c>
      <c r="F11" s="28" t="s">
        <v>386</v>
      </c>
      <c r="G11" s="42" t="s">
        <v>394</v>
      </c>
      <c r="L11" t="str">
        <f t="shared" si="0"/>
        <v>30886554249342767</v>
      </c>
      <c r="M11" s="62" t="s">
        <v>394</v>
      </c>
      <c r="N11" s="50">
        <v>42767</v>
      </c>
      <c r="O11" s="51">
        <v>2017</v>
      </c>
      <c r="P11" s="52" t="s">
        <v>513</v>
      </c>
      <c r="Q11" s="52">
        <v>1677039</v>
      </c>
      <c r="R11" s="52">
        <v>3088655</v>
      </c>
      <c r="S11" s="52" t="s">
        <v>478</v>
      </c>
      <c r="T11" s="52" t="s">
        <v>504</v>
      </c>
      <c r="U11" s="52" t="s">
        <v>514</v>
      </c>
      <c r="V11" s="52" t="s">
        <v>520</v>
      </c>
      <c r="W11" s="52" t="s">
        <v>521</v>
      </c>
      <c r="X11" s="52" t="s">
        <v>522</v>
      </c>
      <c r="Y11" s="52" t="s">
        <v>523</v>
      </c>
      <c r="Z11" s="52">
        <v>3</v>
      </c>
      <c r="AA11" s="52">
        <v>542</v>
      </c>
      <c r="AB11" s="52">
        <v>6220</v>
      </c>
      <c r="AC11" s="53" t="s">
        <v>508</v>
      </c>
      <c r="AD11" s="53">
        <v>43191</v>
      </c>
      <c r="AE11" s="53">
        <v>42493</v>
      </c>
      <c r="AF11" s="53">
        <v>42767</v>
      </c>
      <c r="AG11" s="53">
        <v>42796</v>
      </c>
      <c r="AH11" s="52">
        <v>292</v>
      </c>
      <c r="AI11" s="52"/>
      <c r="AJ11" s="52">
        <v>447600</v>
      </c>
      <c r="AK11" s="52">
        <v>0</v>
      </c>
      <c r="AL11" s="52">
        <v>0</v>
      </c>
      <c r="AM11" s="52"/>
      <c r="AN11" s="52">
        <v>46456</v>
      </c>
      <c r="AO11" s="52" t="s">
        <v>486</v>
      </c>
      <c r="AP11" s="52">
        <v>0</v>
      </c>
      <c r="AQ11" s="52">
        <v>0</v>
      </c>
      <c r="AR11" s="52">
        <v>0</v>
      </c>
      <c r="AS11" s="52" t="s">
        <v>524</v>
      </c>
      <c r="AT11" s="52">
        <v>0</v>
      </c>
      <c r="AU11" s="52">
        <v>238.8</v>
      </c>
      <c r="AV11" s="52">
        <v>250.8</v>
      </c>
      <c r="AW11" s="52">
        <v>238.8</v>
      </c>
      <c r="AX11" s="52">
        <v>183</v>
      </c>
      <c r="AY11" s="52">
        <v>111000</v>
      </c>
      <c r="AZ11" s="52">
        <v>0</v>
      </c>
      <c r="BA11" s="52">
        <v>0</v>
      </c>
      <c r="BB11" s="52">
        <v>0</v>
      </c>
      <c r="BC11" s="52">
        <v>0</v>
      </c>
      <c r="BD11" s="52">
        <v>0</v>
      </c>
      <c r="BE11" s="52">
        <v>0</v>
      </c>
      <c r="BF11" s="52">
        <v>1727</v>
      </c>
      <c r="BG11" s="52">
        <v>556367</v>
      </c>
      <c r="BH11" s="52">
        <v>0</v>
      </c>
      <c r="BI11" s="52">
        <v>0</v>
      </c>
      <c r="BJ11" s="52"/>
      <c r="BK11" s="52">
        <v>26810083</v>
      </c>
      <c r="BL11" s="52">
        <v>2074423</v>
      </c>
      <c r="BM11" s="52">
        <v>10269117</v>
      </c>
      <c r="BN11" s="52">
        <v>0</v>
      </c>
      <c r="BO11" s="52">
        <v>0</v>
      </c>
      <c r="BP11" s="52">
        <v>0</v>
      </c>
      <c r="BQ11" s="52">
        <v>0</v>
      </c>
      <c r="BR11" s="52">
        <v>0</v>
      </c>
      <c r="BS11" s="52">
        <v>0</v>
      </c>
      <c r="BT11" s="52">
        <v>0</v>
      </c>
      <c r="BU11" s="52">
        <v>0</v>
      </c>
      <c r="BV11" s="52">
        <v>39711717</v>
      </c>
      <c r="BW11" s="52">
        <v>-30729331</v>
      </c>
      <c r="BX11" s="52">
        <v>0</v>
      </c>
      <c r="BY11" s="52">
        <v>0</v>
      </c>
      <c r="BZ11" s="52">
        <v>0</v>
      </c>
      <c r="CA11" s="52">
        <v>-30729331</v>
      </c>
      <c r="CB11" s="52">
        <v>0</v>
      </c>
      <c r="CC11" s="52">
        <v>0</v>
      </c>
      <c r="CD11" s="52">
        <v>0</v>
      </c>
      <c r="CE11" s="52">
        <v>0</v>
      </c>
      <c r="CF11" s="52">
        <v>0</v>
      </c>
      <c r="CG11" s="52">
        <v>0</v>
      </c>
      <c r="CH11" s="52">
        <v>0</v>
      </c>
      <c r="CI11" s="52">
        <v>1</v>
      </c>
      <c r="CJ11" s="52">
        <v>4012523</v>
      </c>
      <c r="CK11" s="52">
        <v>600</v>
      </c>
      <c r="CL11" s="52" t="s">
        <v>495</v>
      </c>
      <c r="CM11" s="52">
        <v>1866</v>
      </c>
      <c r="CN11" s="52">
        <v>2612</v>
      </c>
      <c r="CO11" s="52">
        <v>447600</v>
      </c>
      <c r="CP11" s="52">
        <v>4012523</v>
      </c>
      <c r="CQ11" s="52">
        <v>600</v>
      </c>
      <c r="CR11" s="52" t="s">
        <v>495</v>
      </c>
      <c r="CS11" s="52">
        <v>251.4</v>
      </c>
      <c r="CT11" s="52">
        <v>238.8</v>
      </c>
      <c r="CU11" s="52">
        <v>0</v>
      </c>
      <c r="CV11" s="52">
        <v>4012523</v>
      </c>
      <c r="CW11" s="52">
        <v>600</v>
      </c>
      <c r="CX11" s="52" t="s">
        <v>495</v>
      </c>
      <c r="CY11" s="52">
        <v>127.2</v>
      </c>
      <c r="CZ11" s="52">
        <v>238.8</v>
      </c>
      <c r="DA11" s="52">
        <v>0</v>
      </c>
      <c r="DB11" s="52" t="s">
        <v>525</v>
      </c>
      <c r="DC11" s="52">
        <v>600</v>
      </c>
      <c r="DD11" s="52" t="s">
        <v>495</v>
      </c>
      <c r="DE11" s="52">
        <v>408</v>
      </c>
      <c r="DF11" s="52">
        <v>593</v>
      </c>
      <c r="DG11" s="52">
        <v>111000</v>
      </c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 t="s">
        <v>490</v>
      </c>
      <c r="EG11" s="52" t="s">
        <v>490</v>
      </c>
      <c r="EH11" s="54">
        <v>274</v>
      </c>
      <c r="EI11" s="55">
        <v>1</v>
      </c>
      <c r="EJ11" s="55">
        <v>1</v>
      </c>
      <c r="EK11" s="56">
        <v>4347998.2116788318</v>
      </c>
      <c r="EL11" s="56">
        <v>8695996.4233576637</v>
      </c>
      <c r="EM11" s="56">
        <v>13043994.635036495</v>
      </c>
      <c r="EN11" s="57" t="str">
        <f>+VLOOKUP(W11,[1]Empresas!$A$1:$B$27,2,0)</f>
        <v>AGUAS MANQUEHUE S.A.</v>
      </c>
    </row>
    <row r="12" spans="2:144" ht="14.4" x14ac:dyDescent="0.3">
      <c r="B12" s="27">
        <v>1595042</v>
      </c>
      <c r="C12" s="28" t="s">
        <v>380</v>
      </c>
      <c r="D12" s="27">
        <v>533024</v>
      </c>
      <c r="E12" s="28" t="s">
        <v>381</v>
      </c>
      <c r="F12" s="28" t="s">
        <v>382</v>
      </c>
      <c r="G12" s="42" t="s">
        <v>394</v>
      </c>
      <c r="L12" t="str">
        <f t="shared" si="0"/>
        <v>5747314256342776</v>
      </c>
      <c r="M12" s="62" t="s">
        <v>394</v>
      </c>
      <c r="N12" s="50">
        <v>42767</v>
      </c>
      <c r="O12" s="51">
        <v>2017</v>
      </c>
      <c r="P12" s="52" t="s">
        <v>513</v>
      </c>
      <c r="Q12" s="52">
        <v>1595042</v>
      </c>
      <c r="R12" s="52">
        <v>574731</v>
      </c>
      <c r="S12" s="52" t="s">
        <v>478</v>
      </c>
      <c r="T12" s="52" t="s">
        <v>526</v>
      </c>
      <c r="U12" s="52" t="s">
        <v>480</v>
      </c>
      <c r="V12" s="52" t="s">
        <v>481</v>
      </c>
      <c r="W12" s="52" t="s">
        <v>527</v>
      </c>
      <c r="X12" s="52" t="s">
        <v>528</v>
      </c>
      <c r="Y12" s="52" t="s">
        <v>529</v>
      </c>
      <c r="Z12" s="52">
        <v>10</v>
      </c>
      <c r="AA12" s="52">
        <v>864</v>
      </c>
      <c r="AB12" s="52">
        <v>6468</v>
      </c>
      <c r="AC12" s="53" t="s">
        <v>508</v>
      </c>
      <c r="AD12" s="53">
        <v>43374</v>
      </c>
      <c r="AE12" s="53">
        <v>42563</v>
      </c>
      <c r="AF12" s="53">
        <v>42776</v>
      </c>
      <c r="AG12" s="53">
        <v>42807</v>
      </c>
      <c r="AH12" s="52">
        <v>27</v>
      </c>
      <c r="AI12" s="52"/>
      <c r="AJ12" s="52">
        <v>20913</v>
      </c>
      <c r="AK12" s="52">
        <v>0</v>
      </c>
      <c r="AL12" s="52">
        <v>0</v>
      </c>
      <c r="AM12" s="52"/>
      <c r="AN12" s="52">
        <v>2007</v>
      </c>
      <c r="AO12" s="52" t="s">
        <v>486</v>
      </c>
      <c r="AP12" s="52">
        <v>0</v>
      </c>
      <c r="AQ12" s="52">
        <v>0</v>
      </c>
      <c r="AR12" s="52">
        <v>0</v>
      </c>
      <c r="AS12" s="52" t="s">
        <v>524</v>
      </c>
      <c r="AT12" s="52">
        <v>0</v>
      </c>
      <c r="AU12" s="52">
        <v>11.6</v>
      </c>
      <c r="AV12" s="52">
        <v>11.6</v>
      </c>
      <c r="AW12" s="52">
        <v>0</v>
      </c>
      <c r="AX12" s="52">
        <v>0</v>
      </c>
      <c r="AY12" s="52">
        <v>3689</v>
      </c>
      <c r="AZ12" s="52">
        <v>0</v>
      </c>
      <c r="BA12" s="52">
        <v>0</v>
      </c>
      <c r="BB12" s="52">
        <v>0</v>
      </c>
      <c r="BC12" s="52">
        <v>0</v>
      </c>
      <c r="BD12" s="52">
        <v>0</v>
      </c>
      <c r="BE12" s="52">
        <v>0</v>
      </c>
      <c r="BF12" s="52">
        <v>975</v>
      </c>
      <c r="BG12" s="52">
        <v>25995</v>
      </c>
      <c r="BH12" s="52">
        <v>0</v>
      </c>
      <c r="BI12" s="52">
        <v>0</v>
      </c>
      <c r="BJ12" s="52"/>
      <c r="BK12" s="52">
        <v>1323633</v>
      </c>
      <c r="BL12" s="52">
        <v>0</v>
      </c>
      <c r="BM12" s="52">
        <v>812496</v>
      </c>
      <c r="BN12" s="52">
        <v>0</v>
      </c>
      <c r="BO12" s="52">
        <v>0</v>
      </c>
      <c r="BP12" s="52">
        <v>0</v>
      </c>
      <c r="BQ12" s="52">
        <v>0</v>
      </c>
      <c r="BR12" s="52">
        <v>0</v>
      </c>
      <c r="BS12" s="52">
        <v>0</v>
      </c>
      <c r="BT12" s="52">
        <v>0</v>
      </c>
      <c r="BU12" s="52">
        <v>0</v>
      </c>
      <c r="BV12" s="52">
        <v>2163099</v>
      </c>
      <c r="BW12" s="52">
        <v>-1600809</v>
      </c>
      <c r="BX12" s="52">
        <v>0</v>
      </c>
      <c r="BY12" s="52">
        <v>0</v>
      </c>
      <c r="BZ12" s="52">
        <v>0</v>
      </c>
      <c r="CA12" s="52">
        <v>-1600809</v>
      </c>
      <c r="CB12" s="52">
        <v>0</v>
      </c>
      <c r="CC12" s="52">
        <v>0</v>
      </c>
      <c r="CD12" s="52">
        <v>0</v>
      </c>
      <c r="CE12" s="52">
        <v>0</v>
      </c>
      <c r="CF12" s="52">
        <v>0</v>
      </c>
      <c r="CG12" s="52">
        <v>0</v>
      </c>
      <c r="CH12" s="52">
        <v>0</v>
      </c>
      <c r="CI12" s="52">
        <v>1</v>
      </c>
      <c r="CJ12" s="52">
        <v>50250397</v>
      </c>
      <c r="CK12" s="52">
        <v>1</v>
      </c>
      <c r="CL12" s="52" t="s">
        <v>495</v>
      </c>
      <c r="CM12" s="52">
        <v>90069</v>
      </c>
      <c r="CN12" s="52">
        <v>110982</v>
      </c>
      <c r="CO12" s="52">
        <v>20913</v>
      </c>
      <c r="CP12" s="52">
        <v>50250397</v>
      </c>
      <c r="CQ12" s="52">
        <v>1</v>
      </c>
      <c r="CR12" s="52" t="s">
        <v>495</v>
      </c>
      <c r="CS12" s="52">
        <v>9.77</v>
      </c>
      <c r="CT12" s="52">
        <v>11.64</v>
      </c>
      <c r="CU12" s="52">
        <v>0</v>
      </c>
      <c r="CV12" s="52" t="s">
        <v>530</v>
      </c>
      <c r="CW12" s="52">
        <v>1</v>
      </c>
      <c r="CX12" s="52" t="s">
        <v>495</v>
      </c>
      <c r="CY12" s="52">
        <v>36163</v>
      </c>
      <c r="CZ12" s="52">
        <v>39852</v>
      </c>
      <c r="DA12" s="52">
        <v>3689</v>
      </c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 t="s">
        <v>490</v>
      </c>
      <c r="EG12" s="52" t="s">
        <v>490</v>
      </c>
      <c r="EH12" s="54">
        <v>213</v>
      </c>
      <c r="EI12" s="55">
        <v>1</v>
      </c>
      <c r="EJ12" s="55">
        <v>1</v>
      </c>
      <c r="EK12" s="56">
        <v>304661.8309859155</v>
      </c>
      <c r="EL12" s="56">
        <v>609323.661971831</v>
      </c>
      <c r="EM12" s="56">
        <v>913985.49295774638</v>
      </c>
      <c r="EN12" s="57" t="str">
        <f>+VLOOKUP(W12,[1]Empresas!$A$1:$B$27,2,0)</f>
        <v>AGUAS ANDINAS S.A.</v>
      </c>
    </row>
    <row r="13" spans="2:144" ht="14.4" x14ac:dyDescent="0.3">
      <c r="B13" s="27">
        <v>1595042</v>
      </c>
      <c r="C13" s="28" t="s">
        <v>380</v>
      </c>
      <c r="D13" s="27">
        <v>2638411</v>
      </c>
      <c r="E13" s="28" t="s">
        <v>381</v>
      </c>
      <c r="F13" s="28" t="s">
        <v>382</v>
      </c>
      <c r="G13" s="42" t="s">
        <v>394</v>
      </c>
      <c r="L13" t="str">
        <f t="shared" si="0"/>
        <v>12582144258742772</v>
      </c>
      <c r="M13" s="62" t="s">
        <v>394</v>
      </c>
      <c r="N13" s="50">
        <v>42767</v>
      </c>
      <c r="O13" s="51">
        <v>2017</v>
      </c>
      <c r="P13" s="52" t="s">
        <v>513</v>
      </c>
      <c r="Q13" s="52">
        <v>1595042</v>
      </c>
      <c r="R13" s="52">
        <v>1258214</v>
      </c>
      <c r="S13" s="52" t="s">
        <v>478</v>
      </c>
      <c r="T13" s="52" t="s">
        <v>504</v>
      </c>
      <c r="U13" s="52" t="s">
        <v>480</v>
      </c>
      <c r="V13" s="52" t="s">
        <v>531</v>
      </c>
      <c r="W13" s="52" t="s">
        <v>527</v>
      </c>
      <c r="X13" s="52" t="s">
        <v>532</v>
      </c>
      <c r="Y13" s="52" t="s">
        <v>533</v>
      </c>
      <c r="Z13" s="52">
        <v>6</v>
      </c>
      <c r="AA13" s="52">
        <v>119</v>
      </c>
      <c r="AB13" s="52">
        <v>731</v>
      </c>
      <c r="AC13" s="53" t="s">
        <v>508</v>
      </c>
      <c r="AD13" s="53">
        <v>43191</v>
      </c>
      <c r="AE13" s="53">
        <v>42587</v>
      </c>
      <c r="AF13" s="53">
        <v>42772</v>
      </c>
      <c r="AG13" s="53">
        <v>42801</v>
      </c>
      <c r="AH13" s="52">
        <v>111</v>
      </c>
      <c r="AI13" s="52"/>
      <c r="AJ13" s="52">
        <v>37600</v>
      </c>
      <c r="AK13" s="52">
        <v>0</v>
      </c>
      <c r="AL13" s="52">
        <v>0</v>
      </c>
      <c r="AM13" s="52"/>
      <c r="AN13" s="52">
        <v>18921</v>
      </c>
      <c r="AO13" s="52" t="s">
        <v>486</v>
      </c>
      <c r="AP13" s="52">
        <v>0</v>
      </c>
      <c r="AQ13" s="52">
        <v>0</v>
      </c>
      <c r="AR13" s="52">
        <v>0</v>
      </c>
      <c r="AS13" s="52" t="s">
        <v>524</v>
      </c>
      <c r="AT13" s="52">
        <v>0</v>
      </c>
      <c r="AU13" s="52">
        <v>0</v>
      </c>
      <c r="AV13" s="52">
        <v>12.9</v>
      </c>
      <c r="AW13" s="52">
        <v>0</v>
      </c>
      <c r="AX13" s="52">
        <v>5.9</v>
      </c>
      <c r="AY13" s="52">
        <v>27400</v>
      </c>
      <c r="AZ13" s="52">
        <v>0</v>
      </c>
      <c r="BA13" s="52">
        <v>0</v>
      </c>
      <c r="BB13" s="52">
        <v>0</v>
      </c>
      <c r="BC13" s="52">
        <v>0</v>
      </c>
      <c r="BD13" s="52">
        <v>0</v>
      </c>
      <c r="BE13" s="52">
        <v>0</v>
      </c>
      <c r="BF13" s="52">
        <v>1071</v>
      </c>
      <c r="BG13" s="52">
        <v>46737</v>
      </c>
      <c r="BH13" s="52">
        <v>0</v>
      </c>
      <c r="BI13" s="52">
        <v>0</v>
      </c>
      <c r="BJ13" s="52"/>
      <c r="BK13" s="52">
        <v>2261455</v>
      </c>
      <c r="BL13" s="52">
        <v>41263</v>
      </c>
      <c r="BM13" s="52">
        <v>121434</v>
      </c>
      <c r="BN13" s="52">
        <v>290898</v>
      </c>
      <c r="BO13" s="52">
        <v>0</v>
      </c>
      <c r="BP13" s="52">
        <v>0</v>
      </c>
      <c r="BQ13" s="52">
        <v>0</v>
      </c>
      <c r="BR13" s="52">
        <v>0</v>
      </c>
      <c r="BS13" s="52">
        <v>0</v>
      </c>
      <c r="BT13" s="52">
        <v>0</v>
      </c>
      <c r="BU13" s="52">
        <v>0</v>
      </c>
      <c r="BV13" s="52">
        <v>2762858</v>
      </c>
      <c r="BW13" s="52">
        <v>-2365677</v>
      </c>
      <c r="BX13" s="52">
        <v>0</v>
      </c>
      <c r="BY13" s="52">
        <v>0</v>
      </c>
      <c r="BZ13" s="52">
        <v>0</v>
      </c>
      <c r="CA13" s="52">
        <v>-2365677</v>
      </c>
      <c r="CB13" s="52">
        <v>0</v>
      </c>
      <c r="CC13" s="52">
        <v>0</v>
      </c>
      <c r="CD13" s="52">
        <v>0</v>
      </c>
      <c r="CE13" s="52">
        <v>0</v>
      </c>
      <c r="CF13" s="52">
        <v>0</v>
      </c>
      <c r="CG13" s="52">
        <v>0</v>
      </c>
      <c r="CH13" s="52">
        <v>0</v>
      </c>
      <c r="CI13" s="52">
        <v>2</v>
      </c>
      <c r="CJ13" s="52">
        <v>64276265</v>
      </c>
      <c r="CK13" s="52">
        <v>200</v>
      </c>
      <c r="CL13" s="52" t="s">
        <v>488</v>
      </c>
      <c r="CM13" s="52">
        <v>5840</v>
      </c>
      <c r="CN13" s="52">
        <v>6028</v>
      </c>
      <c r="CO13" s="52">
        <v>37600</v>
      </c>
      <c r="CP13" s="52">
        <v>64276265</v>
      </c>
      <c r="CQ13" s="52">
        <v>200</v>
      </c>
      <c r="CR13" s="52" t="s">
        <v>488</v>
      </c>
      <c r="CS13" s="52">
        <v>25.8</v>
      </c>
      <c r="CT13" s="52">
        <v>0</v>
      </c>
      <c r="CU13" s="52">
        <v>0</v>
      </c>
      <c r="CV13" s="52">
        <v>64276265</v>
      </c>
      <c r="CW13" s="52">
        <v>200</v>
      </c>
      <c r="CX13" s="52" t="s">
        <v>488</v>
      </c>
      <c r="CY13" s="52">
        <v>11.8</v>
      </c>
      <c r="CZ13" s="52">
        <v>0</v>
      </c>
      <c r="DA13" s="52">
        <v>0</v>
      </c>
      <c r="DB13" s="52" t="s">
        <v>534</v>
      </c>
      <c r="DC13" s="52">
        <v>200</v>
      </c>
      <c r="DD13" s="52" t="s">
        <v>488</v>
      </c>
      <c r="DE13" s="52">
        <v>2638</v>
      </c>
      <c r="DF13" s="52">
        <v>2775</v>
      </c>
      <c r="DG13" s="52">
        <v>27400</v>
      </c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 t="s">
        <v>490</v>
      </c>
      <c r="EG13" s="52" t="s">
        <v>490</v>
      </c>
      <c r="EH13" s="54">
        <v>185</v>
      </c>
      <c r="EI13" s="55">
        <v>1</v>
      </c>
      <c r="EJ13" s="55">
        <v>1</v>
      </c>
      <c r="EK13" s="56">
        <v>448031.02702702704</v>
      </c>
      <c r="EL13" s="56">
        <v>896062.05405405408</v>
      </c>
      <c r="EM13" s="56">
        <v>1344093.0810810812</v>
      </c>
      <c r="EN13" s="57" t="str">
        <f>+VLOOKUP(W13,[1]Empresas!$A$1:$B$27,2,0)</f>
        <v>AGUAS ANDINAS S.A.</v>
      </c>
    </row>
    <row r="14" spans="2:144" ht="14.4" x14ac:dyDescent="0.3">
      <c r="B14" s="27">
        <v>1595042</v>
      </c>
      <c r="C14" s="28" t="s">
        <v>380</v>
      </c>
      <c r="D14" s="27">
        <v>533090</v>
      </c>
      <c r="E14" s="28" t="s">
        <v>381</v>
      </c>
      <c r="F14" s="28" t="s">
        <v>384</v>
      </c>
      <c r="G14" s="42" t="s">
        <v>394</v>
      </c>
      <c r="L14" t="str">
        <f t="shared" si="0"/>
        <v>11806764273242823</v>
      </c>
      <c r="M14" s="62" t="s">
        <v>394</v>
      </c>
      <c r="N14" s="50">
        <v>42795</v>
      </c>
      <c r="O14" s="51">
        <v>2017</v>
      </c>
      <c r="P14" s="52" t="s">
        <v>535</v>
      </c>
      <c r="Q14" s="52">
        <v>1677038</v>
      </c>
      <c r="R14" s="52">
        <v>1180676</v>
      </c>
      <c r="S14" s="52" t="s">
        <v>478</v>
      </c>
      <c r="T14" s="52" t="s">
        <v>504</v>
      </c>
      <c r="U14" s="52" t="s">
        <v>514</v>
      </c>
      <c r="V14" s="52" t="s">
        <v>536</v>
      </c>
      <c r="W14" s="52" t="s">
        <v>537</v>
      </c>
      <c r="X14" s="52" t="s">
        <v>538</v>
      </c>
      <c r="Y14" s="52" t="s">
        <v>518</v>
      </c>
      <c r="Z14" s="52">
        <v>20</v>
      </c>
      <c r="AA14" s="52">
        <v>920</v>
      </c>
      <c r="AB14" s="52">
        <v>6605</v>
      </c>
      <c r="AC14" s="53" t="s">
        <v>508</v>
      </c>
      <c r="AD14" s="53">
        <v>43191</v>
      </c>
      <c r="AE14" s="53">
        <v>42732</v>
      </c>
      <c r="AF14" s="53">
        <v>42823</v>
      </c>
      <c r="AG14" s="53">
        <v>42852</v>
      </c>
      <c r="AH14" s="52">
        <v>170</v>
      </c>
      <c r="AI14" s="52"/>
      <c r="AJ14" s="52">
        <v>32000</v>
      </c>
      <c r="AK14" s="52">
        <v>0</v>
      </c>
      <c r="AL14" s="52">
        <v>0</v>
      </c>
      <c r="AM14" s="52"/>
      <c r="AN14" s="52">
        <v>28012</v>
      </c>
      <c r="AO14" s="52" t="s">
        <v>486</v>
      </c>
      <c r="AP14" s="52">
        <v>0</v>
      </c>
      <c r="AQ14" s="52">
        <v>0</v>
      </c>
      <c r="AR14" s="52">
        <v>0</v>
      </c>
      <c r="AS14" s="52" t="s">
        <v>487</v>
      </c>
      <c r="AT14" s="52">
        <v>0</v>
      </c>
      <c r="AU14" s="52">
        <v>96</v>
      </c>
      <c r="AV14" s="52">
        <v>96</v>
      </c>
      <c r="AW14" s="52">
        <v>0</v>
      </c>
      <c r="AX14" s="52">
        <v>291.2</v>
      </c>
      <c r="AY14" s="52">
        <v>3000</v>
      </c>
      <c r="AZ14" s="52">
        <v>0</v>
      </c>
      <c r="BA14" s="52">
        <v>0</v>
      </c>
      <c r="BB14" s="52">
        <v>0</v>
      </c>
      <c r="BC14" s="52">
        <v>0</v>
      </c>
      <c r="BD14" s="52">
        <v>0</v>
      </c>
      <c r="BE14" s="52">
        <v>0</v>
      </c>
      <c r="BF14" s="52">
        <v>1079</v>
      </c>
      <c r="BG14" s="52">
        <v>39776</v>
      </c>
      <c r="BH14" s="52">
        <v>0</v>
      </c>
      <c r="BI14" s="52">
        <v>0</v>
      </c>
      <c r="BJ14" s="52"/>
      <c r="BK14" s="52">
        <v>1928387</v>
      </c>
      <c r="BL14" s="52">
        <v>153484</v>
      </c>
      <c r="BM14" s="52">
        <v>1407294</v>
      </c>
      <c r="BN14" s="52">
        <v>0</v>
      </c>
      <c r="BO14" s="52">
        <v>0</v>
      </c>
      <c r="BP14" s="52">
        <v>0</v>
      </c>
      <c r="BQ14" s="52">
        <v>0</v>
      </c>
      <c r="BR14" s="52">
        <v>0</v>
      </c>
      <c r="BS14" s="52">
        <v>0</v>
      </c>
      <c r="BT14" s="52">
        <v>0</v>
      </c>
      <c r="BU14" s="52">
        <v>0</v>
      </c>
      <c r="BV14" s="52">
        <v>3530020</v>
      </c>
      <c r="BW14" s="52">
        <v>-152031</v>
      </c>
      <c r="BX14" s="52">
        <v>0</v>
      </c>
      <c r="BY14" s="52">
        <v>0</v>
      </c>
      <c r="BZ14" s="52">
        <v>0</v>
      </c>
      <c r="CA14" s="52">
        <v>-152031</v>
      </c>
      <c r="CB14" s="52">
        <v>0</v>
      </c>
      <c r="CC14" s="52">
        <v>0</v>
      </c>
      <c r="CD14" s="52">
        <v>0</v>
      </c>
      <c r="CE14" s="52">
        <v>0</v>
      </c>
      <c r="CF14" s="52">
        <v>0</v>
      </c>
      <c r="CG14" s="52">
        <v>0</v>
      </c>
      <c r="CH14" s="52">
        <v>0</v>
      </c>
      <c r="CI14" s="52">
        <v>1</v>
      </c>
      <c r="CJ14" s="52">
        <v>7899</v>
      </c>
      <c r="CK14" s="52">
        <v>200</v>
      </c>
      <c r="CL14" s="52" t="s">
        <v>495</v>
      </c>
      <c r="CM14" s="52">
        <v>8815</v>
      </c>
      <c r="CN14" s="52">
        <v>8975</v>
      </c>
      <c r="CO14" s="52">
        <v>32000</v>
      </c>
      <c r="CP14" s="52">
        <v>7899</v>
      </c>
      <c r="CQ14" s="52">
        <v>200</v>
      </c>
      <c r="CR14" s="52" t="s">
        <v>495</v>
      </c>
      <c r="CS14" s="52">
        <v>0</v>
      </c>
      <c r="CT14" s="52">
        <v>96</v>
      </c>
      <c r="CU14" s="52">
        <v>0</v>
      </c>
      <c r="CV14" s="52">
        <v>7899</v>
      </c>
      <c r="CW14" s="52">
        <v>200</v>
      </c>
      <c r="CX14" s="52" t="s">
        <v>495</v>
      </c>
      <c r="CY14" s="52">
        <v>0</v>
      </c>
      <c r="CZ14" s="52">
        <v>0</v>
      </c>
      <c r="DA14" s="52">
        <v>0</v>
      </c>
      <c r="DB14" s="52" t="s">
        <v>539</v>
      </c>
      <c r="DC14" s="52">
        <v>200</v>
      </c>
      <c r="DD14" s="52" t="s">
        <v>495</v>
      </c>
      <c r="DE14" s="52">
        <v>2119</v>
      </c>
      <c r="DF14" s="52">
        <v>2134</v>
      </c>
      <c r="DG14" s="52">
        <v>3000</v>
      </c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 t="s">
        <v>490</v>
      </c>
      <c r="EG14" s="52" t="s">
        <v>490</v>
      </c>
      <c r="EH14" s="54">
        <v>91</v>
      </c>
      <c r="EI14" s="55">
        <v>1</v>
      </c>
      <c r="EJ14" s="55">
        <v>1</v>
      </c>
      <c r="EK14" s="56">
        <v>1163742.8571428573</v>
      </c>
      <c r="EL14" s="56">
        <v>2327485.7142857146</v>
      </c>
      <c r="EM14" s="56">
        <v>3491228.5714285714</v>
      </c>
      <c r="EN14" s="57" t="str">
        <f>+VLOOKUP(W14,[1]Empresas!$A$1:$B$27,2,0)</f>
        <v>AGUAS CORDILLERA S.A.</v>
      </c>
    </row>
    <row r="15" spans="2:144" ht="14.4" x14ac:dyDescent="0.3">
      <c r="B15" s="27">
        <v>1595042</v>
      </c>
      <c r="C15" s="28" t="s">
        <v>380</v>
      </c>
      <c r="D15" s="27">
        <v>1492689</v>
      </c>
      <c r="E15" s="28" t="s">
        <v>381</v>
      </c>
      <c r="F15" s="28" t="s">
        <v>382</v>
      </c>
      <c r="G15" s="42" t="s">
        <v>394</v>
      </c>
      <c r="L15" t="str">
        <f t="shared" si="0"/>
        <v>26743194272542816</v>
      </c>
      <c r="M15" s="62" t="s">
        <v>394</v>
      </c>
      <c r="N15" s="50">
        <v>42795</v>
      </c>
      <c r="O15" s="51">
        <v>2017</v>
      </c>
      <c r="P15" s="52" t="s">
        <v>535</v>
      </c>
      <c r="Q15" s="52">
        <v>1677039</v>
      </c>
      <c r="R15" s="52">
        <v>2674319</v>
      </c>
      <c r="S15" s="52" t="s">
        <v>478</v>
      </c>
      <c r="T15" s="52" t="s">
        <v>540</v>
      </c>
      <c r="U15" s="52" t="s">
        <v>514</v>
      </c>
      <c r="V15" s="52" t="s">
        <v>541</v>
      </c>
      <c r="W15" s="52" t="s">
        <v>521</v>
      </c>
      <c r="X15" s="52" t="s">
        <v>542</v>
      </c>
      <c r="Y15" s="52" t="s">
        <v>543</v>
      </c>
      <c r="Z15" s="52">
        <v>15</v>
      </c>
      <c r="AA15" s="52">
        <v>921</v>
      </c>
      <c r="AB15" s="52">
        <v>4400</v>
      </c>
      <c r="AC15" s="53" t="s">
        <v>508</v>
      </c>
      <c r="AD15" s="53">
        <v>43191</v>
      </c>
      <c r="AE15" s="53">
        <v>42725</v>
      </c>
      <c r="AF15" s="53">
        <v>42816</v>
      </c>
      <c r="AG15" s="53">
        <v>42846</v>
      </c>
      <c r="AH15" s="52">
        <v>180</v>
      </c>
      <c r="AI15" s="52"/>
      <c r="AJ15" s="52">
        <v>30480</v>
      </c>
      <c r="AK15" s="52"/>
      <c r="AL15" s="52">
        <v>0</v>
      </c>
      <c r="AM15" s="52"/>
      <c r="AN15" s="52"/>
      <c r="AO15" s="52"/>
      <c r="AP15" s="52"/>
      <c r="AQ15" s="52"/>
      <c r="AR15" s="52"/>
      <c r="AS15" s="52"/>
      <c r="AT15" s="52"/>
      <c r="AU15" s="52">
        <v>47.2</v>
      </c>
      <c r="AV15" s="52">
        <v>41.4</v>
      </c>
      <c r="AW15" s="52">
        <v>0</v>
      </c>
      <c r="AX15" s="52">
        <v>88.5</v>
      </c>
      <c r="AY15" s="52">
        <v>6200</v>
      </c>
      <c r="AZ15" s="52">
        <v>0</v>
      </c>
      <c r="BA15" s="52">
        <v>0</v>
      </c>
      <c r="BB15" s="52">
        <v>0</v>
      </c>
      <c r="BC15" s="52">
        <v>0</v>
      </c>
      <c r="BD15" s="52">
        <v>0</v>
      </c>
      <c r="BE15" s="52">
        <v>0</v>
      </c>
      <c r="BF15" s="52">
        <v>1077</v>
      </c>
      <c r="BG15" s="52">
        <v>37887</v>
      </c>
      <c r="BH15" s="52">
        <v>0</v>
      </c>
      <c r="BI15" s="52">
        <v>0</v>
      </c>
      <c r="BJ15" s="52"/>
      <c r="BK15" s="52">
        <v>1935428</v>
      </c>
      <c r="BL15" s="52"/>
      <c r="BM15" s="52">
        <v>255225</v>
      </c>
      <c r="BN15" s="52">
        <v>698676</v>
      </c>
      <c r="BO15" s="52">
        <v>0</v>
      </c>
      <c r="BP15" s="52">
        <v>0</v>
      </c>
      <c r="BQ15" s="52">
        <v>0</v>
      </c>
      <c r="BR15" s="52">
        <v>0</v>
      </c>
      <c r="BS15" s="52">
        <v>0</v>
      </c>
      <c r="BT15" s="52">
        <v>0</v>
      </c>
      <c r="BU15" s="52">
        <v>0</v>
      </c>
      <c r="BV15" s="52">
        <v>0</v>
      </c>
      <c r="BW15" s="52">
        <v>2928293</v>
      </c>
      <c r="BX15" s="52">
        <v>-1527386</v>
      </c>
      <c r="BY15" s="52">
        <v>0</v>
      </c>
      <c r="BZ15" s="52">
        <v>0</v>
      </c>
      <c r="CA15" s="52">
        <v>0</v>
      </c>
      <c r="CB15" s="52">
        <v>-1527386</v>
      </c>
      <c r="CC15" s="52">
        <v>0</v>
      </c>
      <c r="CD15" s="52">
        <v>0</v>
      </c>
      <c r="CE15" s="52">
        <v>0</v>
      </c>
      <c r="CF15" s="52">
        <v>0</v>
      </c>
      <c r="CG15" s="52">
        <v>0</v>
      </c>
      <c r="CH15" s="52">
        <v>0</v>
      </c>
      <c r="CI15" s="52">
        <v>1</v>
      </c>
      <c r="CJ15" s="52">
        <v>28131</v>
      </c>
      <c r="CK15" s="52">
        <v>40</v>
      </c>
      <c r="CL15" s="52" t="s">
        <v>495</v>
      </c>
      <c r="CM15" s="52">
        <v>20148</v>
      </c>
      <c r="CN15" s="52">
        <v>20910</v>
      </c>
      <c r="CO15" s="52">
        <v>30480</v>
      </c>
      <c r="CP15" s="52">
        <v>28131</v>
      </c>
      <c r="CQ15" s="52">
        <v>40</v>
      </c>
      <c r="CR15" s="52" t="s">
        <v>495</v>
      </c>
      <c r="CS15" s="52">
        <v>35.6</v>
      </c>
      <c r="CT15" s="52">
        <v>47.2</v>
      </c>
      <c r="CU15" s="52">
        <v>0</v>
      </c>
      <c r="CV15" s="52">
        <v>28131</v>
      </c>
      <c r="CW15" s="52">
        <v>40</v>
      </c>
      <c r="CX15" s="52" t="s">
        <v>495</v>
      </c>
      <c r="CY15" s="52">
        <v>0</v>
      </c>
      <c r="CZ15" s="52">
        <v>0</v>
      </c>
      <c r="DA15" s="52">
        <v>0</v>
      </c>
      <c r="DB15" s="52" t="s">
        <v>544</v>
      </c>
      <c r="DC15" s="52">
        <v>40</v>
      </c>
      <c r="DD15" s="52" t="s">
        <v>495</v>
      </c>
      <c r="DE15" s="52">
        <v>3961</v>
      </c>
      <c r="DF15" s="52">
        <v>4116</v>
      </c>
      <c r="DG15" s="52">
        <v>6200</v>
      </c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 t="s">
        <v>490</v>
      </c>
      <c r="EG15" s="52" t="s">
        <v>490</v>
      </c>
      <c r="EH15" s="54">
        <v>91</v>
      </c>
      <c r="EI15" s="55">
        <v>1</v>
      </c>
      <c r="EJ15" s="55">
        <v>1</v>
      </c>
      <c r="EK15" s="56">
        <v>0</v>
      </c>
      <c r="EL15" s="56">
        <v>0</v>
      </c>
      <c r="EM15" s="56">
        <v>0</v>
      </c>
      <c r="EN15" s="57" t="str">
        <f>+VLOOKUP(W15,[1]Empresas!$A$1:$B$27,2,0)</f>
        <v>AGUAS MANQUEHUE S.A.</v>
      </c>
    </row>
    <row r="16" spans="2:144" ht="14.4" x14ac:dyDescent="0.3">
      <c r="B16" s="27">
        <v>1595042</v>
      </c>
      <c r="C16" s="28" t="s">
        <v>380</v>
      </c>
      <c r="D16" s="27">
        <v>1591499</v>
      </c>
      <c r="E16" s="28" t="s">
        <v>381</v>
      </c>
      <c r="F16" s="28" t="s">
        <v>387</v>
      </c>
      <c r="G16" s="42" t="s">
        <v>394</v>
      </c>
      <c r="L16" t="str">
        <f t="shared" si="0"/>
        <v>14283984273242823</v>
      </c>
      <c r="M16" s="62" t="s">
        <v>394</v>
      </c>
      <c r="N16" s="50">
        <v>42795</v>
      </c>
      <c r="O16" s="51">
        <v>2017</v>
      </c>
      <c r="P16" s="52" t="s">
        <v>535</v>
      </c>
      <c r="Q16" s="52">
        <v>1677039</v>
      </c>
      <c r="R16" s="52">
        <v>1428398</v>
      </c>
      <c r="S16" s="52" t="s">
        <v>478</v>
      </c>
      <c r="T16" s="52" t="s">
        <v>504</v>
      </c>
      <c r="U16" s="52" t="s">
        <v>514</v>
      </c>
      <c r="V16" s="52" t="s">
        <v>536</v>
      </c>
      <c r="W16" s="52" t="s">
        <v>545</v>
      </c>
      <c r="X16" s="52" t="s">
        <v>546</v>
      </c>
      <c r="Y16" s="52" t="s">
        <v>518</v>
      </c>
      <c r="Z16" s="52">
        <v>20</v>
      </c>
      <c r="AA16" s="52">
        <v>938</v>
      </c>
      <c r="AB16" s="52">
        <v>660</v>
      </c>
      <c r="AC16" s="53" t="s">
        <v>508</v>
      </c>
      <c r="AD16" s="53">
        <v>43191</v>
      </c>
      <c r="AE16" s="53">
        <v>42732</v>
      </c>
      <c r="AF16" s="53">
        <v>42823</v>
      </c>
      <c r="AG16" s="53">
        <v>42852</v>
      </c>
      <c r="AH16" s="52">
        <v>0</v>
      </c>
      <c r="AI16" s="52"/>
      <c r="AJ16" s="52">
        <v>11000</v>
      </c>
      <c r="AK16" s="52"/>
      <c r="AL16" s="52">
        <v>0</v>
      </c>
      <c r="AM16" s="52"/>
      <c r="AN16" s="52"/>
      <c r="AO16" s="52"/>
      <c r="AP16" s="52"/>
      <c r="AQ16" s="52"/>
      <c r="AR16" s="52"/>
      <c r="AS16" s="52"/>
      <c r="AT16" s="52"/>
      <c r="AU16" s="52">
        <v>200</v>
      </c>
      <c r="AV16" s="52">
        <v>143.5</v>
      </c>
      <c r="AW16" s="52">
        <v>0</v>
      </c>
      <c r="AX16" s="52">
        <v>3.6</v>
      </c>
      <c r="AY16" s="52">
        <v>2400</v>
      </c>
      <c r="AZ16" s="52">
        <v>0</v>
      </c>
      <c r="BA16" s="52">
        <v>0</v>
      </c>
      <c r="BB16" s="52">
        <v>0</v>
      </c>
      <c r="BC16" s="52">
        <v>0</v>
      </c>
      <c r="BD16" s="52">
        <v>0</v>
      </c>
      <c r="BE16" s="52">
        <v>0</v>
      </c>
      <c r="BF16" s="52">
        <v>1079</v>
      </c>
      <c r="BG16" s="52">
        <v>13673</v>
      </c>
      <c r="BH16" s="52">
        <v>0</v>
      </c>
      <c r="BI16" s="52">
        <v>0</v>
      </c>
      <c r="BJ16" s="52"/>
      <c r="BK16" s="52">
        <v>662883</v>
      </c>
      <c r="BL16" s="52"/>
      <c r="BM16" s="52">
        <v>390026</v>
      </c>
      <c r="BN16" s="52">
        <v>19126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1086787</v>
      </c>
      <c r="BX16" s="52">
        <v>-112628</v>
      </c>
      <c r="BY16" s="52">
        <v>0</v>
      </c>
      <c r="BZ16" s="52">
        <v>0</v>
      </c>
      <c r="CA16" s="52">
        <v>0</v>
      </c>
      <c r="CB16" s="52">
        <v>-112628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2</v>
      </c>
      <c r="CJ16" s="52">
        <v>64150644</v>
      </c>
      <c r="CK16" s="52">
        <v>200</v>
      </c>
      <c r="CL16" s="52" t="s">
        <v>495</v>
      </c>
      <c r="CM16" s="52">
        <v>26564</v>
      </c>
      <c r="CN16" s="52">
        <v>26619</v>
      </c>
      <c r="CO16" s="52">
        <v>11000</v>
      </c>
      <c r="CP16" s="52">
        <v>64150644</v>
      </c>
      <c r="CQ16" s="52">
        <v>200</v>
      </c>
      <c r="CR16" s="52" t="s">
        <v>495</v>
      </c>
      <c r="CS16" s="52">
        <v>1.4</v>
      </c>
      <c r="CT16" s="52">
        <v>200</v>
      </c>
      <c r="CU16" s="52">
        <v>0</v>
      </c>
      <c r="CV16" s="52">
        <v>64150644</v>
      </c>
      <c r="CW16" s="52">
        <v>200</v>
      </c>
      <c r="CX16" s="52" t="s">
        <v>495</v>
      </c>
      <c r="CY16" s="52">
        <v>0</v>
      </c>
      <c r="CZ16" s="52">
        <v>0</v>
      </c>
      <c r="DA16" s="52">
        <v>0</v>
      </c>
      <c r="DB16" s="52" t="s">
        <v>547</v>
      </c>
      <c r="DC16" s="52">
        <v>200</v>
      </c>
      <c r="DD16" s="52" t="s">
        <v>495</v>
      </c>
      <c r="DE16" s="52">
        <v>11905</v>
      </c>
      <c r="DF16" s="52">
        <v>11917</v>
      </c>
      <c r="DG16" s="52">
        <v>2400</v>
      </c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 t="s">
        <v>490</v>
      </c>
      <c r="EG16" s="52" t="s">
        <v>490</v>
      </c>
      <c r="EH16" s="54">
        <v>91</v>
      </c>
      <c r="EI16" s="55">
        <v>1</v>
      </c>
      <c r="EJ16" s="55">
        <v>1</v>
      </c>
      <c r="EK16" s="56">
        <v>0</v>
      </c>
      <c r="EL16" s="56">
        <v>0</v>
      </c>
      <c r="EM16" s="56">
        <v>0</v>
      </c>
      <c r="EN16" s="57" t="str">
        <f>+VLOOKUP(W16,[1]Empresas!$A$1:$B$27,2,0)</f>
        <v>AGUAS MANQUEHUE S.A.</v>
      </c>
    </row>
    <row r="17" spans="2:144" ht="14.4" x14ac:dyDescent="0.3">
      <c r="B17" s="27">
        <v>1595042</v>
      </c>
      <c r="C17" s="28" t="s">
        <v>380</v>
      </c>
      <c r="D17" s="27">
        <v>532980</v>
      </c>
      <c r="E17" s="28" t="s">
        <v>381</v>
      </c>
      <c r="F17" s="28" t="s">
        <v>384</v>
      </c>
      <c r="G17" s="42" t="s">
        <v>394</v>
      </c>
      <c r="L17" t="str">
        <f t="shared" si="0"/>
        <v>14713154242442822</v>
      </c>
      <c r="M17" s="62" t="s">
        <v>394</v>
      </c>
      <c r="N17" s="50">
        <v>42795</v>
      </c>
      <c r="O17" s="51">
        <v>2017</v>
      </c>
      <c r="P17" s="52" t="s">
        <v>535</v>
      </c>
      <c r="Q17" s="52">
        <v>1595042</v>
      </c>
      <c r="R17" s="52">
        <v>1471315</v>
      </c>
      <c r="S17" s="52" t="s">
        <v>478</v>
      </c>
      <c r="T17" s="52" t="s">
        <v>540</v>
      </c>
      <c r="U17" s="52" t="s">
        <v>480</v>
      </c>
      <c r="V17" s="52" t="s">
        <v>548</v>
      </c>
      <c r="W17" s="52" t="s">
        <v>527</v>
      </c>
      <c r="X17" s="52" t="s">
        <v>549</v>
      </c>
      <c r="Y17" s="52" t="s">
        <v>550</v>
      </c>
      <c r="Z17" s="52">
        <v>19</v>
      </c>
      <c r="AA17" s="52">
        <v>142</v>
      </c>
      <c r="AB17" s="52">
        <v>1921</v>
      </c>
      <c r="AC17" s="53" t="s">
        <v>508</v>
      </c>
      <c r="AD17" s="53">
        <v>43191</v>
      </c>
      <c r="AE17" s="53">
        <v>42424</v>
      </c>
      <c r="AF17" s="53">
        <v>42822</v>
      </c>
      <c r="AG17" s="53">
        <v>42851</v>
      </c>
      <c r="AH17" s="52">
        <v>47</v>
      </c>
      <c r="AI17" s="52"/>
      <c r="AJ17" s="52">
        <v>29560</v>
      </c>
      <c r="AK17" s="52">
        <v>0</v>
      </c>
      <c r="AL17" s="52">
        <v>0</v>
      </c>
      <c r="AM17" s="52"/>
      <c r="AN17" s="52">
        <v>3904</v>
      </c>
      <c r="AO17" s="52" t="s">
        <v>486</v>
      </c>
      <c r="AP17" s="52">
        <v>0</v>
      </c>
      <c r="AQ17" s="52">
        <v>0</v>
      </c>
      <c r="AR17" s="52">
        <v>0</v>
      </c>
      <c r="AS17" s="52" t="s">
        <v>487</v>
      </c>
      <c r="AT17" s="52">
        <v>0</v>
      </c>
      <c r="AU17" s="52">
        <v>17</v>
      </c>
      <c r="AV17" s="52">
        <v>8.5</v>
      </c>
      <c r="AW17" s="52">
        <v>7.7</v>
      </c>
      <c r="AX17" s="52">
        <v>3.8</v>
      </c>
      <c r="AY17" s="52">
        <v>2080</v>
      </c>
      <c r="AZ17" s="52">
        <v>0</v>
      </c>
      <c r="BA17" s="52">
        <v>0</v>
      </c>
      <c r="BB17" s="52">
        <v>0</v>
      </c>
      <c r="BC17" s="52">
        <v>0</v>
      </c>
      <c r="BD17" s="52">
        <v>0</v>
      </c>
      <c r="BE17" s="52">
        <v>25033</v>
      </c>
      <c r="BF17" s="52">
        <v>1078</v>
      </c>
      <c r="BG17" s="52">
        <v>34228</v>
      </c>
      <c r="BH17" s="52">
        <v>0</v>
      </c>
      <c r="BI17" s="52">
        <v>0</v>
      </c>
      <c r="BJ17" s="52"/>
      <c r="BK17" s="52">
        <v>1880061</v>
      </c>
      <c r="BL17" s="52"/>
      <c r="BM17" s="52">
        <v>223767</v>
      </c>
      <c r="BN17" s="52">
        <v>538981</v>
      </c>
      <c r="BO17" s="52">
        <v>0</v>
      </c>
      <c r="BP17" s="52">
        <v>0</v>
      </c>
      <c r="BQ17" s="52">
        <v>0</v>
      </c>
      <c r="BR17" s="52">
        <v>0</v>
      </c>
      <c r="BS17" s="52">
        <v>0</v>
      </c>
      <c r="BT17" s="52">
        <v>0</v>
      </c>
      <c r="BU17" s="52">
        <v>0</v>
      </c>
      <c r="BV17" s="52">
        <v>0</v>
      </c>
      <c r="BW17" s="52">
        <v>2703148</v>
      </c>
      <c r="BX17" s="52">
        <v>-1472364</v>
      </c>
      <c r="BY17" s="52">
        <v>0</v>
      </c>
      <c r="BZ17" s="52">
        <v>0</v>
      </c>
      <c r="CA17" s="52">
        <v>0</v>
      </c>
      <c r="CB17" s="52">
        <v>-1472364</v>
      </c>
      <c r="CC17" s="52">
        <v>0</v>
      </c>
      <c r="CD17" s="52">
        <v>0</v>
      </c>
      <c r="CE17" s="52">
        <v>0</v>
      </c>
      <c r="CF17" s="52">
        <v>0</v>
      </c>
      <c r="CG17" s="52">
        <v>0</v>
      </c>
      <c r="CH17" s="52">
        <v>0</v>
      </c>
      <c r="CI17" s="52">
        <v>1</v>
      </c>
      <c r="CJ17" s="52">
        <v>5498064</v>
      </c>
      <c r="CK17" s="52">
        <v>20</v>
      </c>
      <c r="CL17" s="52" t="s">
        <v>551</v>
      </c>
      <c r="CM17" s="52">
        <v>99745</v>
      </c>
      <c r="CN17" s="52">
        <v>1223</v>
      </c>
      <c r="CO17" s="52">
        <v>29560</v>
      </c>
      <c r="CP17" s="52">
        <v>5498064</v>
      </c>
      <c r="CQ17" s="52">
        <v>20</v>
      </c>
      <c r="CR17" s="52" t="s">
        <v>551</v>
      </c>
      <c r="CS17" s="52">
        <v>0</v>
      </c>
      <c r="CT17" s="52">
        <v>17.02</v>
      </c>
      <c r="CU17" s="52">
        <v>0</v>
      </c>
      <c r="CV17" s="52">
        <v>5498064</v>
      </c>
      <c r="CW17" s="52">
        <v>20</v>
      </c>
      <c r="CX17" s="52" t="s">
        <v>551</v>
      </c>
      <c r="CY17" s="52">
        <v>0</v>
      </c>
      <c r="CZ17" s="52">
        <v>7.72</v>
      </c>
      <c r="DA17" s="52">
        <v>0</v>
      </c>
      <c r="DB17" s="52" t="s">
        <v>552</v>
      </c>
      <c r="DC17" s="52">
        <v>20</v>
      </c>
      <c r="DD17" s="52" t="s">
        <v>551</v>
      </c>
      <c r="DE17" s="52">
        <v>0</v>
      </c>
      <c r="DF17" s="52">
        <v>104</v>
      </c>
      <c r="DG17" s="52">
        <v>2080</v>
      </c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 t="s">
        <v>490</v>
      </c>
      <c r="EG17" s="52" t="s">
        <v>490</v>
      </c>
      <c r="EH17" s="54">
        <v>398</v>
      </c>
      <c r="EI17" s="55">
        <v>1</v>
      </c>
      <c r="EJ17" s="55">
        <v>1</v>
      </c>
      <c r="EK17" s="56">
        <v>0</v>
      </c>
      <c r="EL17" s="56">
        <v>0</v>
      </c>
      <c r="EM17" s="56">
        <v>0</v>
      </c>
      <c r="EN17" s="57" t="str">
        <f>+VLOOKUP(W17,[1]Empresas!$A$1:$B$27,2,0)</f>
        <v>AGUAS ANDINAS S.A.</v>
      </c>
    </row>
    <row r="18" spans="2:144" ht="14.4" x14ac:dyDescent="0.3">
      <c r="B18" s="27">
        <v>1595042</v>
      </c>
      <c r="C18" s="28" t="s">
        <v>380</v>
      </c>
      <c r="D18" s="27">
        <v>533025</v>
      </c>
      <c r="E18" s="28" t="s">
        <v>381</v>
      </c>
      <c r="F18" s="28" t="s">
        <v>382</v>
      </c>
      <c r="G18" s="42" t="s">
        <v>394</v>
      </c>
      <c r="L18" t="str">
        <f t="shared" si="0"/>
        <v>5747434270942800</v>
      </c>
      <c r="M18" s="62" t="s">
        <v>394</v>
      </c>
      <c r="N18" s="50">
        <v>42795</v>
      </c>
      <c r="O18" s="51">
        <v>2017</v>
      </c>
      <c r="P18" s="52" t="s">
        <v>535</v>
      </c>
      <c r="Q18" s="52">
        <v>1595042</v>
      </c>
      <c r="R18" s="52">
        <v>574743</v>
      </c>
      <c r="S18" s="52" t="s">
        <v>478</v>
      </c>
      <c r="T18" s="52" t="s">
        <v>540</v>
      </c>
      <c r="U18" s="52" t="s">
        <v>480</v>
      </c>
      <c r="V18" s="52" t="s">
        <v>481</v>
      </c>
      <c r="W18" s="52" t="s">
        <v>527</v>
      </c>
      <c r="X18" s="52" t="s">
        <v>553</v>
      </c>
      <c r="Y18" s="52" t="s">
        <v>554</v>
      </c>
      <c r="Z18" s="52">
        <v>5</v>
      </c>
      <c r="AA18" s="52">
        <v>221</v>
      </c>
      <c r="AB18" s="52">
        <v>3355</v>
      </c>
      <c r="AC18" s="53" t="s">
        <v>508</v>
      </c>
      <c r="AD18" s="53">
        <v>43191</v>
      </c>
      <c r="AE18" s="53">
        <v>42709</v>
      </c>
      <c r="AF18" s="53">
        <v>42800</v>
      </c>
      <c r="AG18" s="53">
        <v>42830</v>
      </c>
      <c r="AH18" s="52">
        <v>103</v>
      </c>
      <c r="AI18" s="52"/>
      <c r="AJ18" s="52">
        <v>61320</v>
      </c>
      <c r="AK18" s="52">
        <v>0</v>
      </c>
      <c r="AL18" s="52">
        <v>0</v>
      </c>
      <c r="AM18" s="52"/>
      <c r="AN18" s="52">
        <v>9145</v>
      </c>
      <c r="AO18" s="52" t="s">
        <v>486</v>
      </c>
      <c r="AP18" s="52">
        <v>0</v>
      </c>
      <c r="AQ18" s="52">
        <v>0</v>
      </c>
      <c r="AR18" s="52">
        <v>0</v>
      </c>
      <c r="AS18" s="52" t="s">
        <v>524</v>
      </c>
      <c r="AT18" s="52">
        <v>0</v>
      </c>
      <c r="AU18" s="52">
        <v>30</v>
      </c>
      <c r="AV18" s="52">
        <v>35.200000000000003</v>
      </c>
      <c r="AW18" s="52">
        <v>0</v>
      </c>
      <c r="AX18" s="52">
        <v>59.6</v>
      </c>
      <c r="AY18" s="52">
        <v>21540</v>
      </c>
      <c r="AZ18" s="52">
        <v>0</v>
      </c>
      <c r="BA18" s="52">
        <v>0</v>
      </c>
      <c r="BB18" s="52">
        <v>0</v>
      </c>
      <c r="BC18" s="52">
        <v>0</v>
      </c>
      <c r="BD18" s="52">
        <v>0</v>
      </c>
      <c r="BE18" s="52">
        <v>0</v>
      </c>
      <c r="BF18" s="52">
        <v>1074</v>
      </c>
      <c r="BG18" s="52">
        <v>76221</v>
      </c>
      <c r="BH18" s="52">
        <v>0</v>
      </c>
      <c r="BI18" s="52">
        <v>0</v>
      </c>
      <c r="BJ18" s="52"/>
      <c r="BK18" s="52">
        <v>3893716</v>
      </c>
      <c r="BL18" s="52"/>
      <c r="BM18" s="52">
        <v>174978</v>
      </c>
      <c r="BN18" s="52">
        <v>432492</v>
      </c>
      <c r="BO18" s="52">
        <v>0</v>
      </c>
      <c r="BP18" s="52">
        <v>0</v>
      </c>
      <c r="BQ18" s="52">
        <v>0</v>
      </c>
      <c r="BR18" s="52">
        <v>0</v>
      </c>
      <c r="BS18" s="52">
        <v>0</v>
      </c>
      <c r="BT18" s="52">
        <v>0</v>
      </c>
      <c r="BU18" s="52">
        <v>0</v>
      </c>
      <c r="BV18" s="52">
        <v>815390</v>
      </c>
      <c r="BW18" s="52">
        <v>5393871</v>
      </c>
      <c r="BX18" s="52">
        <v>-1682786</v>
      </c>
      <c r="BY18" s="52">
        <v>0</v>
      </c>
      <c r="BZ18" s="52">
        <v>0</v>
      </c>
      <c r="CA18" s="52">
        <v>0</v>
      </c>
      <c r="CB18" s="52">
        <v>-1682786</v>
      </c>
      <c r="CC18" s="52">
        <v>0</v>
      </c>
      <c r="CD18" s="52">
        <v>0</v>
      </c>
      <c r="CE18" s="52">
        <v>0</v>
      </c>
      <c r="CF18" s="52">
        <v>0</v>
      </c>
      <c r="CG18" s="52">
        <v>0</v>
      </c>
      <c r="CH18" s="52">
        <v>0</v>
      </c>
      <c r="CI18" s="52">
        <v>2</v>
      </c>
      <c r="CJ18" s="52">
        <v>86435252</v>
      </c>
      <c r="CK18" s="52">
        <v>60</v>
      </c>
      <c r="CL18" s="52" t="s">
        <v>488</v>
      </c>
      <c r="CM18" s="52">
        <v>43620</v>
      </c>
      <c r="CN18" s="52">
        <v>44642</v>
      </c>
      <c r="CO18" s="52">
        <v>61320</v>
      </c>
      <c r="CP18" s="52">
        <v>86435252</v>
      </c>
      <c r="CQ18" s="52">
        <v>60</v>
      </c>
      <c r="CR18" s="52" t="s">
        <v>488</v>
      </c>
      <c r="CS18" s="52">
        <v>31.2</v>
      </c>
      <c r="CT18" s="52">
        <v>30</v>
      </c>
      <c r="CU18" s="52">
        <v>0</v>
      </c>
      <c r="CV18" s="52">
        <v>86435252</v>
      </c>
      <c r="CW18" s="52">
        <v>60</v>
      </c>
      <c r="CX18" s="52" t="s">
        <v>488</v>
      </c>
      <c r="CY18" s="52">
        <v>0</v>
      </c>
      <c r="CZ18" s="52">
        <v>0</v>
      </c>
      <c r="DA18" s="52">
        <v>0</v>
      </c>
      <c r="DB18" s="52" t="s">
        <v>555</v>
      </c>
      <c r="DC18" s="52">
        <v>60</v>
      </c>
      <c r="DD18" s="52" t="s">
        <v>488</v>
      </c>
      <c r="DE18" s="52">
        <v>10114</v>
      </c>
      <c r="DF18" s="52">
        <v>10473</v>
      </c>
      <c r="DG18" s="52">
        <v>21540</v>
      </c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 t="s">
        <v>490</v>
      </c>
      <c r="EG18" s="52" t="s">
        <v>490</v>
      </c>
      <c r="EH18" s="54">
        <v>91</v>
      </c>
      <c r="EI18" s="55">
        <v>1</v>
      </c>
      <c r="EJ18" s="55">
        <v>1</v>
      </c>
      <c r="EK18" s="56">
        <v>268809.89010989014</v>
      </c>
      <c r="EL18" s="56">
        <v>537619.78021978028</v>
      </c>
      <c r="EM18" s="56">
        <v>806429.67032967042</v>
      </c>
      <c r="EN18" s="57" t="str">
        <f>+VLOOKUP(W18,[1]Empresas!$A$1:$B$27,2,0)</f>
        <v>AGUAS ANDINAS S.A.</v>
      </c>
    </row>
    <row r="19" spans="2:144" ht="14.4" x14ac:dyDescent="0.3">
      <c r="B19" s="27">
        <v>1595042</v>
      </c>
      <c r="C19" s="28" t="s">
        <v>380</v>
      </c>
      <c r="D19" s="27">
        <v>574741</v>
      </c>
      <c r="E19" s="28" t="s">
        <v>381</v>
      </c>
      <c r="F19" s="28" t="s">
        <v>384</v>
      </c>
      <c r="G19" s="42" t="s">
        <v>394</v>
      </c>
      <c r="L19" t="str">
        <f t="shared" si="0"/>
        <v>5746444266242815</v>
      </c>
      <c r="M19" s="62" t="s">
        <v>394</v>
      </c>
      <c r="N19" s="50">
        <v>42795</v>
      </c>
      <c r="O19" s="51">
        <v>2017</v>
      </c>
      <c r="P19" s="52" t="s">
        <v>535</v>
      </c>
      <c r="Q19" s="52">
        <v>1595042</v>
      </c>
      <c r="R19" s="52">
        <v>574644</v>
      </c>
      <c r="S19" s="52" t="s">
        <v>478</v>
      </c>
      <c r="T19" s="52" t="s">
        <v>504</v>
      </c>
      <c r="U19" s="52" t="s">
        <v>480</v>
      </c>
      <c r="V19" s="52" t="s">
        <v>556</v>
      </c>
      <c r="W19" s="52" t="s">
        <v>527</v>
      </c>
      <c r="X19" s="52" t="s">
        <v>557</v>
      </c>
      <c r="Y19" s="52" t="s">
        <v>529</v>
      </c>
      <c r="Z19" s="52">
        <v>14</v>
      </c>
      <c r="AA19" s="52">
        <v>971</v>
      </c>
      <c r="AB19" s="52">
        <v>5440</v>
      </c>
      <c r="AC19" s="53" t="s">
        <v>508</v>
      </c>
      <c r="AD19" s="53">
        <v>43191</v>
      </c>
      <c r="AE19" s="53">
        <v>42662</v>
      </c>
      <c r="AF19" s="53">
        <v>42815</v>
      </c>
      <c r="AG19" s="53">
        <v>42845</v>
      </c>
      <c r="AH19" s="52">
        <v>100</v>
      </c>
      <c r="AI19" s="52"/>
      <c r="AJ19" s="52">
        <v>37000</v>
      </c>
      <c r="AK19" s="52">
        <v>0</v>
      </c>
      <c r="AL19" s="52">
        <v>0</v>
      </c>
      <c r="AM19" s="52"/>
      <c r="AN19" s="52">
        <v>17046</v>
      </c>
      <c r="AO19" s="52" t="s">
        <v>486</v>
      </c>
      <c r="AP19" s="52">
        <v>0</v>
      </c>
      <c r="AQ19" s="52">
        <v>0</v>
      </c>
      <c r="AR19" s="52">
        <v>0</v>
      </c>
      <c r="AS19" s="52" t="s">
        <v>487</v>
      </c>
      <c r="AT19" s="52">
        <v>0</v>
      </c>
      <c r="AU19" s="52">
        <v>83.6</v>
      </c>
      <c r="AV19" s="52">
        <v>83.5</v>
      </c>
      <c r="AW19" s="52">
        <v>83.2</v>
      </c>
      <c r="AX19" s="52">
        <v>210.8</v>
      </c>
      <c r="AY19" s="52">
        <v>6100</v>
      </c>
      <c r="AZ19" s="52">
        <v>0</v>
      </c>
      <c r="BA19" s="52">
        <v>0</v>
      </c>
      <c r="BB19" s="52">
        <v>0</v>
      </c>
      <c r="BC19" s="52">
        <v>0</v>
      </c>
      <c r="BD19" s="52">
        <v>0</v>
      </c>
      <c r="BE19" s="52">
        <v>0</v>
      </c>
      <c r="BF19" s="52">
        <v>1077</v>
      </c>
      <c r="BG19" s="52">
        <v>45991</v>
      </c>
      <c r="BH19" s="52">
        <v>0</v>
      </c>
      <c r="BI19" s="52">
        <v>0</v>
      </c>
      <c r="BJ19" s="52"/>
      <c r="BK19" s="52">
        <v>2229698</v>
      </c>
      <c r="BL19" s="52"/>
      <c r="BM19" s="52">
        <v>222525</v>
      </c>
      <c r="BN19" s="52">
        <v>1018061</v>
      </c>
      <c r="BO19" s="52">
        <v>0</v>
      </c>
      <c r="BP19" s="52">
        <v>0</v>
      </c>
      <c r="BQ19" s="52">
        <v>0</v>
      </c>
      <c r="BR19" s="52">
        <v>0</v>
      </c>
      <c r="BS19" s="52">
        <v>0</v>
      </c>
      <c r="BT19" s="52">
        <v>0</v>
      </c>
      <c r="BU19" s="52">
        <v>0</v>
      </c>
      <c r="BV19" s="52">
        <v>0</v>
      </c>
      <c r="BW19" s="52">
        <v>3517352</v>
      </c>
      <c r="BX19" s="52">
        <v>-150588</v>
      </c>
      <c r="BY19" s="52">
        <v>0</v>
      </c>
      <c r="BZ19" s="52">
        <v>0</v>
      </c>
      <c r="CA19" s="52">
        <v>0</v>
      </c>
      <c r="CB19" s="52">
        <v>-150588</v>
      </c>
      <c r="CC19" s="52">
        <v>0</v>
      </c>
      <c r="CD19" s="52">
        <v>0</v>
      </c>
      <c r="CE19" s="52">
        <v>0</v>
      </c>
      <c r="CF19" s="52">
        <v>0</v>
      </c>
      <c r="CG19" s="52">
        <v>0</v>
      </c>
      <c r="CH19" s="52">
        <v>0</v>
      </c>
      <c r="CI19" s="52">
        <v>2</v>
      </c>
      <c r="CJ19" s="52">
        <v>86308672</v>
      </c>
      <c r="CK19" s="52">
        <v>100</v>
      </c>
      <c r="CL19" s="52" t="s">
        <v>495</v>
      </c>
      <c r="CM19" s="52">
        <v>22762</v>
      </c>
      <c r="CN19" s="52">
        <v>23132</v>
      </c>
      <c r="CO19" s="52">
        <v>37000</v>
      </c>
      <c r="CP19" s="52">
        <v>86308672</v>
      </c>
      <c r="CQ19" s="52">
        <v>100</v>
      </c>
      <c r="CR19" s="52" t="s">
        <v>495</v>
      </c>
      <c r="CS19" s="52">
        <v>83.4</v>
      </c>
      <c r="CT19" s="52">
        <v>83.6</v>
      </c>
      <c r="CU19" s="52">
        <v>0</v>
      </c>
      <c r="CV19" s="52">
        <v>86308672</v>
      </c>
      <c r="CW19" s="52">
        <v>100</v>
      </c>
      <c r="CX19" s="52" t="s">
        <v>495</v>
      </c>
      <c r="CY19" s="52">
        <v>82.7</v>
      </c>
      <c r="CZ19" s="52">
        <v>83.2</v>
      </c>
      <c r="DA19" s="52">
        <v>0</v>
      </c>
      <c r="DB19" s="52" t="s">
        <v>558</v>
      </c>
      <c r="DC19" s="52">
        <v>100</v>
      </c>
      <c r="DD19" s="52" t="s">
        <v>495</v>
      </c>
      <c r="DE19" s="52">
        <v>14222</v>
      </c>
      <c r="DF19" s="52">
        <v>14283</v>
      </c>
      <c r="DG19" s="52">
        <v>6100</v>
      </c>
      <c r="DH19" s="52"/>
      <c r="DI19" s="52"/>
      <c r="DJ19" s="52"/>
      <c r="DK19" s="52"/>
      <c r="DL19" s="52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/>
      <c r="EB19" s="52"/>
      <c r="EC19" s="52"/>
      <c r="ED19" s="52"/>
      <c r="EE19" s="52"/>
      <c r="EF19" s="52" t="s">
        <v>490</v>
      </c>
      <c r="EG19" s="52" t="s">
        <v>490</v>
      </c>
      <c r="EH19" s="54">
        <v>153</v>
      </c>
      <c r="EI19" s="55">
        <v>1</v>
      </c>
      <c r="EJ19" s="55">
        <v>1</v>
      </c>
      <c r="EK19" s="56">
        <v>0</v>
      </c>
      <c r="EL19" s="56">
        <v>0</v>
      </c>
      <c r="EM19" s="56">
        <v>0</v>
      </c>
      <c r="EN19" s="57" t="str">
        <f>+VLOOKUP(W19,[1]Empresas!$A$1:$B$27,2,0)</f>
        <v>AGUAS ANDINAS S.A.</v>
      </c>
    </row>
    <row r="20" spans="2:144" ht="14.4" x14ac:dyDescent="0.3">
      <c r="B20" s="27">
        <v>1595042</v>
      </c>
      <c r="C20" s="28" t="s">
        <v>380</v>
      </c>
      <c r="D20" s="27">
        <v>1323454</v>
      </c>
      <c r="E20" s="28" t="s">
        <v>381</v>
      </c>
      <c r="F20" s="28" t="s">
        <v>382</v>
      </c>
      <c r="G20" s="42" t="s">
        <v>394</v>
      </c>
      <c r="L20" t="str">
        <f t="shared" si="0"/>
        <v>5746434266242815</v>
      </c>
      <c r="M20" s="62" t="s">
        <v>394</v>
      </c>
      <c r="N20" s="50">
        <v>42795</v>
      </c>
      <c r="O20" s="51">
        <v>2017</v>
      </c>
      <c r="P20" s="52" t="s">
        <v>535</v>
      </c>
      <c r="Q20" s="52">
        <v>1595042</v>
      </c>
      <c r="R20" s="52">
        <v>574643</v>
      </c>
      <c r="S20" s="52" t="s">
        <v>478</v>
      </c>
      <c r="T20" s="52" t="s">
        <v>504</v>
      </c>
      <c r="U20" s="52" t="s">
        <v>480</v>
      </c>
      <c r="V20" s="52" t="s">
        <v>481</v>
      </c>
      <c r="W20" s="52" t="s">
        <v>527</v>
      </c>
      <c r="X20" s="52" t="s">
        <v>559</v>
      </c>
      <c r="Y20" s="52" t="s">
        <v>529</v>
      </c>
      <c r="Z20" s="52">
        <v>14</v>
      </c>
      <c r="AA20" s="52">
        <v>971</v>
      </c>
      <c r="AB20" s="52">
        <v>5700</v>
      </c>
      <c r="AC20" s="53" t="s">
        <v>508</v>
      </c>
      <c r="AD20" s="53">
        <v>43191</v>
      </c>
      <c r="AE20" s="53">
        <v>42662</v>
      </c>
      <c r="AF20" s="53">
        <v>42815</v>
      </c>
      <c r="AG20" s="53">
        <v>42845</v>
      </c>
      <c r="AH20" s="52">
        <v>300</v>
      </c>
      <c r="AI20" s="52"/>
      <c r="AJ20" s="52">
        <v>29700</v>
      </c>
      <c r="AK20" s="52">
        <v>0</v>
      </c>
      <c r="AL20" s="52">
        <v>0</v>
      </c>
      <c r="AM20" s="52"/>
      <c r="AN20" s="52">
        <v>51138</v>
      </c>
      <c r="AO20" s="52" t="s">
        <v>486</v>
      </c>
      <c r="AP20" s="52">
        <v>0</v>
      </c>
      <c r="AQ20" s="52">
        <v>0</v>
      </c>
      <c r="AR20" s="52">
        <v>0</v>
      </c>
      <c r="AS20" s="52" t="s">
        <v>487</v>
      </c>
      <c r="AT20" s="52">
        <v>0</v>
      </c>
      <c r="AU20" s="52">
        <v>70</v>
      </c>
      <c r="AV20" s="52">
        <v>67.5</v>
      </c>
      <c r="AW20" s="52">
        <v>67.2</v>
      </c>
      <c r="AX20" s="52">
        <v>167</v>
      </c>
      <c r="AY20" s="52">
        <v>400</v>
      </c>
      <c r="AZ20" s="52">
        <v>0</v>
      </c>
      <c r="BA20" s="52">
        <v>0</v>
      </c>
      <c r="BB20" s="52">
        <v>0</v>
      </c>
      <c r="BC20" s="52">
        <v>0</v>
      </c>
      <c r="BD20" s="52">
        <v>0</v>
      </c>
      <c r="BE20" s="52">
        <v>0</v>
      </c>
      <c r="BF20" s="52">
        <v>1077</v>
      </c>
      <c r="BG20" s="52">
        <v>36917</v>
      </c>
      <c r="BH20" s="52">
        <v>0</v>
      </c>
      <c r="BI20" s="52">
        <v>0</v>
      </c>
      <c r="BJ20" s="52"/>
      <c r="BK20" s="52">
        <v>1789784</v>
      </c>
      <c r="BL20" s="52"/>
      <c r="BM20" s="52">
        <v>179886</v>
      </c>
      <c r="BN20" s="52">
        <v>806325</v>
      </c>
      <c r="BO20" s="52">
        <v>0</v>
      </c>
      <c r="BP20" s="52">
        <v>0</v>
      </c>
      <c r="BQ20" s="52">
        <v>0</v>
      </c>
      <c r="BR20" s="52">
        <v>0</v>
      </c>
      <c r="BS20" s="52">
        <v>0</v>
      </c>
      <c r="BT20" s="52">
        <v>0</v>
      </c>
      <c r="BU20" s="52">
        <v>0</v>
      </c>
      <c r="BV20" s="52">
        <v>0</v>
      </c>
      <c r="BW20" s="52">
        <v>2813989</v>
      </c>
      <c r="BX20" s="52">
        <v>-127588</v>
      </c>
      <c r="BY20" s="52">
        <v>0</v>
      </c>
      <c r="BZ20" s="52">
        <v>0</v>
      </c>
      <c r="CA20" s="52">
        <v>0</v>
      </c>
      <c r="CB20" s="52">
        <v>-127588</v>
      </c>
      <c r="CC20" s="52">
        <v>0</v>
      </c>
      <c r="CD20" s="52">
        <v>0</v>
      </c>
      <c r="CE20" s="52">
        <v>0</v>
      </c>
      <c r="CF20" s="52">
        <v>0</v>
      </c>
      <c r="CG20" s="52">
        <v>0</v>
      </c>
      <c r="CH20" s="52">
        <v>0</v>
      </c>
      <c r="CI20" s="52">
        <v>2</v>
      </c>
      <c r="CJ20" s="52">
        <v>84014015</v>
      </c>
      <c r="CK20" s="52">
        <v>100</v>
      </c>
      <c r="CL20" s="52" t="s">
        <v>495</v>
      </c>
      <c r="CM20" s="52">
        <v>22217</v>
      </c>
      <c r="CN20" s="52">
        <v>22514</v>
      </c>
      <c r="CO20" s="52">
        <v>29700</v>
      </c>
      <c r="CP20" s="52">
        <v>84014015</v>
      </c>
      <c r="CQ20" s="52">
        <v>100</v>
      </c>
      <c r="CR20" s="52" t="s">
        <v>495</v>
      </c>
      <c r="CS20" s="52">
        <v>65</v>
      </c>
      <c r="CT20" s="52">
        <v>70</v>
      </c>
      <c r="CU20" s="52">
        <v>0</v>
      </c>
      <c r="CV20" s="52">
        <v>84014015</v>
      </c>
      <c r="CW20" s="52">
        <v>100</v>
      </c>
      <c r="CX20" s="52" t="s">
        <v>495</v>
      </c>
      <c r="CY20" s="52">
        <v>65</v>
      </c>
      <c r="CZ20" s="52">
        <v>67.2</v>
      </c>
      <c r="DA20" s="52">
        <v>0</v>
      </c>
      <c r="DB20" s="52" t="s">
        <v>560</v>
      </c>
      <c r="DC20" s="52">
        <v>100</v>
      </c>
      <c r="DD20" s="52" t="s">
        <v>495</v>
      </c>
      <c r="DE20" s="52">
        <v>8215</v>
      </c>
      <c r="DF20" s="52">
        <v>8219</v>
      </c>
      <c r="DG20" s="52">
        <v>400</v>
      </c>
      <c r="DH20" s="52"/>
      <c r="DI20" s="52"/>
      <c r="DJ20" s="52"/>
      <c r="DK20" s="52"/>
      <c r="DL20" s="52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/>
      <c r="EB20" s="52"/>
      <c r="EC20" s="52"/>
      <c r="ED20" s="52"/>
      <c r="EE20" s="52"/>
      <c r="EF20" s="52" t="s">
        <v>490</v>
      </c>
      <c r="EG20" s="52" t="s">
        <v>490</v>
      </c>
      <c r="EH20" s="54">
        <v>153</v>
      </c>
      <c r="EI20" s="55">
        <v>1</v>
      </c>
      <c r="EJ20" s="55">
        <v>1</v>
      </c>
      <c r="EK20" s="56">
        <v>0</v>
      </c>
      <c r="EL20" s="56">
        <v>0</v>
      </c>
      <c r="EM20" s="56">
        <v>0</v>
      </c>
      <c r="EN20" s="57" t="str">
        <f>+VLOOKUP(W20,[1]Empresas!$A$1:$B$27,2,0)</f>
        <v>AGUAS ANDINAS S.A.</v>
      </c>
    </row>
    <row r="21" spans="2:144" ht="14.4" x14ac:dyDescent="0.3">
      <c r="B21" s="27">
        <v>1595042</v>
      </c>
      <c r="C21" s="28" t="s">
        <v>380</v>
      </c>
      <c r="D21" s="27">
        <v>1518954</v>
      </c>
      <c r="E21" s="28" t="s">
        <v>381</v>
      </c>
      <c r="F21" s="28" t="s">
        <v>384</v>
      </c>
      <c r="G21" s="42" t="s">
        <v>394</v>
      </c>
      <c r="L21" t="str">
        <f t="shared" si="0"/>
        <v>16408214268142800</v>
      </c>
      <c r="M21" s="62" t="s">
        <v>394</v>
      </c>
      <c r="N21" s="50">
        <v>42795</v>
      </c>
      <c r="O21" s="51">
        <v>2017</v>
      </c>
      <c r="P21" s="52" t="s">
        <v>535</v>
      </c>
      <c r="Q21" s="52">
        <v>1595042</v>
      </c>
      <c r="R21" s="52">
        <v>1640821</v>
      </c>
      <c r="S21" s="52" t="s">
        <v>478</v>
      </c>
      <c r="T21" s="52" t="s">
        <v>504</v>
      </c>
      <c r="U21" s="52" t="s">
        <v>480</v>
      </c>
      <c r="V21" s="52" t="s">
        <v>561</v>
      </c>
      <c r="W21" s="52" t="s">
        <v>562</v>
      </c>
      <c r="X21" s="52" t="s">
        <v>563</v>
      </c>
      <c r="Y21" s="52" t="s">
        <v>564</v>
      </c>
      <c r="Z21" s="52">
        <v>5</v>
      </c>
      <c r="AA21" s="52">
        <v>34</v>
      </c>
      <c r="AB21" s="52">
        <v>2460</v>
      </c>
      <c r="AC21" s="53" t="s">
        <v>508</v>
      </c>
      <c r="AD21" s="53">
        <v>43191</v>
      </c>
      <c r="AE21" s="53">
        <v>42681</v>
      </c>
      <c r="AF21" s="53">
        <v>42800</v>
      </c>
      <c r="AG21" s="53">
        <v>42830</v>
      </c>
      <c r="AH21" s="52">
        <v>0</v>
      </c>
      <c r="AI21" s="52"/>
      <c r="AJ21" s="52">
        <v>177800</v>
      </c>
      <c r="AK21" s="52">
        <v>0</v>
      </c>
      <c r="AL21" s="52">
        <v>0</v>
      </c>
      <c r="AM21" s="52"/>
      <c r="AN21" s="52">
        <v>35228</v>
      </c>
      <c r="AO21" s="52" t="s">
        <v>486</v>
      </c>
      <c r="AP21" s="52">
        <v>0</v>
      </c>
      <c r="AQ21" s="52">
        <v>0</v>
      </c>
      <c r="AR21" s="52">
        <v>0</v>
      </c>
      <c r="AS21" s="52" t="s">
        <v>524</v>
      </c>
      <c r="AT21" s="52">
        <v>0</v>
      </c>
      <c r="AU21" s="52">
        <v>193.8</v>
      </c>
      <c r="AV21" s="52">
        <v>193.9</v>
      </c>
      <c r="AW21" s="52">
        <v>0</v>
      </c>
      <c r="AX21" s="52">
        <v>5.6</v>
      </c>
      <c r="AY21" s="52">
        <v>92800</v>
      </c>
      <c r="AZ21" s="52">
        <v>0</v>
      </c>
      <c r="BA21" s="52">
        <v>0</v>
      </c>
      <c r="BB21" s="52">
        <v>0</v>
      </c>
      <c r="BC21" s="52">
        <v>0</v>
      </c>
      <c r="BD21" s="52">
        <v>0</v>
      </c>
      <c r="BE21" s="52">
        <v>22489</v>
      </c>
      <c r="BF21" s="52">
        <v>1074</v>
      </c>
      <c r="BG21" s="52">
        <v>221005</v>
      </c>
      <c r="BH21" s="52">
        <v>0</v>
      </c>
      <c r="BI21" s="52">
        <v>0</v>
      </c>
      <c r="BJ21" s="52"/>
      <c r="BK21" s="52">
        <v>10714601</v>
      </c>
      <c r="BL21" s="52"/>
      <c r="BM21" s="52">
        <v>401890</v>
      </c>
      <c r="BN21" s="52">
        <v>107236</v>
      </c>
      <c r="BO21" s="52">
        <v>448949</v>
      </c>
      <c r="BP21" s="52">
        <v>0</v>
      </c>
      <c r="BQ21" s="52">
        <v>0</v>
      </c>
      <c r="BR21" s="52">
        <v>0</v>
      </c>
      <c r="BS21" s="52">
        <v>0</v>
      </c>
      <c r="BT21" s="52">
        <v>0</v>
      </c>
      <c r="BU21" s="52">
        <v>0</v>
      </c>
      <c r="BV21" s="52">
        <v>0</v>
      </c>
      <c r="BW21" s="52">
        <v>11917244</v>
      </c>
      <c r="BX21" s="52">
        <v>-1697945</v>
      </c>
      <c r="BY21" s="52">
        <v>0</v>
      </c>
      <c r="BZ21" s="52">
        <v>0</v>
      </c>
      <c r="CA21" s="52">
        <v>0</v>
      </c>
      <c r="CB21" s="52">
        <v>-1697945</v>
      </c>
      <c r="CC21" s="52">
        <v>0</v>
      </c>
      <c r="CD21" s="52">
        <v>0</v>
      </c>
      <c r="CE21" s="52">
        <v>0</v>
      </c>
      <c r="CF21" s="52">
        <v>0</v>
      </c>
      <c r="CG21" s="52">
        <v>0</v>
      </c>
      <c r="CH21" s="52">
        <v>0</v>
      </c>
      <c r="CI21" s="52">
        <v>1</v>
      </c>
      <c r="CJ21" s="52">
        <v>5497579</v>
      </c>
      <c r="CK21" s="52">
        <v>200</v>
      </c>
      <c r="CL21" s="52" t="s">
        <v>551</v>
      </c>
      <c r="CM21" s="52">
        <v>377</v>
      </c>
      <c r="CN21" s="52">
        <v>1266</v>
      </c>
      <c r="CO21" s="52">
        <v>177800</v>
      </c>
      <c r="CP21" s="52">
        <v>5497579</v>
      </c>
      <c r="CQ21" s="52">
        <v>200</v>
      </c>
      <c r="CR21" s="52" t="s">
        <v>551</v>
      </c>
      <c r="CS21" s="52">
        <v>0.96899999999999997</v>
      </c>
      <c r="CT21" s="52">
        <v>193.8</v>
      </c>
      <c r="CU21" s="52">
        <v>0</v>
      </c>
      <c r="CV21" s="52">
        <v>5497579</v>
      </c>
      <c r="CW21" s="52">
        <v>200</v>
      </c>
      <c r="CX21" s="52" t="s">
        <v>551</v>
      </c>
      <c r="CY21" s="52">
        <v>5.6000000000000001E-2</v>
      </c>
      <c r="CZ21" s="52">
        <v>0</v>
      </c>
      <c r="DA21" s="52">
        <v>0</v>
      </c>
      <c r="DB21" s="52" t="s">
        <v>565</v>
      </c>
      <c r="DC21" s="52">
        <v>200</v>
      </c>
      <c r="DD21" s="52" t="s">
        <v>551</v>
      </c>
      <c r="DE21" s="52">
        <v>191</v>
      </c>
      <c r="DF21" s="52">
        <v>655</v>
      </c>
      <c r="DG21" s="52">
        <v>92800</v>
      </c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 t="s">
        <v>490</v>
      </c>
      <c r="EG21" s="52" t="s">
        <v>490</v>
      </c>
      <c r="EH21" s="54">
        <v>119</v>
      </c>
      <c r="EI21" s="55">
        <v>1</v>
      </c>
      <c r="EJ21" s="55">
        <v>1</v>
      </c>
      <c r="EK21" s="56">
        <v>0</v>
      </c>
      <c r="EL21" s="56">
        <v>0</v>
      </c>
      <c r="EM21" s="56">
        <v>0</v>
      </c>
      <c r="EN21" s="57" t="str">
        <f>+VLOOKUP(W21,[1]Empresas!$A$1:$B$27,2,0)</f>
        <v>AGUAS ANDINAS S.A.</v>
      </c>
    </row>
    <row r="22" spans="2:144" ht="14.4" x14ac:dyDescent="0.3">
      <c r="B22" s="27">
        <v>1595042</v>
      </c>
      <c r="C22" s="28" t="s">
        <v>380</v>
      </c>
      <c r="D22" s="27">
        <v>1518988</v>
      </c>
      <c r="E22" s="28" t="s">
        <v>381</v>
      </c>
      <c r="F22" s="28" t="s">
        <v>384</v>
      </c>
      <c r="G22" s="42" t="s">
        <v>394</v>
      </c>
      <c r="L22" t="str">
        <f t="shared" si="0"/>
        <v>9107254269742818</v>
      </c>
      <c r="M22" s="62" t="s">
        <v>394</v>
      </c>
      <c r="N22" s="50">
        <v>42795</v>
      </c>
      <c r="O22" s="51">
        <v>2017</v>
      </c>
      <c r="P22" s="52" t="s">
        <v>535</v>
      </c>
      <c r="Q22" s="52">
        <v>1595042</v>
      </c>
      <c r="R22" s="52">
        <v>910725</v>
      </c>
      <c r="S22" s="52" t="s">
        <v>478</v>
      </c>
      <c r="T22" s="52" t="s">
        <v>479</v>
      </c>
      <c r="U22" s="52" t="s">
        <v>480</v>
      </c>
      <c r="V22" s="52" t="s">
        <v>566</v>
      </c>
      <c r="W22" s="52" t="s">
        <v>527</v>
      </c>
      <c r="X22" s="52" t="s">
        <v>567</v>
      </c>
      <c r="Y22" s="52" t="s">
        <v>568</v>
      </c>
      <c r="Z22" s="52">
        <v>17</v>
      </c>
      <c r="AA22" s="52">
        <v>860</v>
      </c>
      <c r="AB22" s="52">
        <v>500</v>
      </c>
      <c r="AC22" s="53" t="s">
        <v>485</v>
      </c>
      <c r="AD22" s="53" t="s">
        <v>485</v>
      </c>
      <c r="AE22" s="53">
        <v>42697</v>
      </c>
      <c r="AF22" s="53">
        <v>42818</v>
      </c>
      <c r="AG22" s="53">
        <v>42849</v>
      </c>
      <c r="AH22" s="52">
        <v>0</v>
      </c>
      <c r="AI22" s="52">
        <v>677</v>
      </c>
      <c r="AJ22" s="52">
        <v>0</v>
      </c>
      <c r="AK22" s="52">
        <v>2190</v>
      </c>
      <c r="AL22" s="52">
        <v>0</v>
      </c>
      <c r="AM22" s="52"/>
      <c r="AN22" s="52">
        <v>409</v>
      </c>
      <c r="AO22" s="52" t="s">
        <v>486</v>
      </c>
      <c r="AP22" s="52">
        <v>0</v>
      </c>
      <c r="AQ22" s="52">
        <v>0</v>
      </c>
      <c r="AR22" s="52">
        <v>0</v>
      </c>
      <c r="AS22" s="52" t="s">
        <v>487</v>
      </c>
      <c r="AT22" s="52">
        <v>0</v>
      </c>
      <c r="AU22" s="52">
        <v>0</v>
      </c>
      <c r="AV22" s="52">
        <v>0</v>
      </c>
      <c r="AW22" s="52">
        <v>0</v>
      </c>
      <c r="AX22" s="52">
        <v>0</v>
      </c>
      <c r="AY22" s="52">
        <v>0</v>
      </c>
      <c r="AZ22" s="52">
        <v>0</v>
      </c>
      <c r="BA22" s="52">
        <v>0</v>
      </c>
      <c r="BB22" s="52">
        <v>0</v>
      </c>
      <c r="BC22" s="52">
        <v>0</v>
      </c>
      <c r="BD22" s="52">
        <v>0</v>
      </c>
      <c r="BE22" s="52">
        <v>0</v>
      </c>
      <c r="BF22" s="52">
        <v>627</v>
      </c>
      <c r="BG22" s="52">
        <v>2722</v>
      </c>
      <c r="BH22" s="52">
        <v>201743</v>
      </c>
      <c r="BI22" s="52">
        <v>0</v>
      </c>
      <c r="BJ22" s="52"/>
      <c r="BK22" s="52">
        <v>0</v>
      </c>
      <c r="BL22" s="52"/>
      <c r="BM22" s="52">
        <v>0</v>
      </c>
      <c r="BN22" s="52">
        <v>0</v>
      </c>
      <c r="BO22" s="52">
        <v>0</v>
      </c>
      <c r="BP22" s="52">
        <v>0</v>
      </c>
      <c r="BQ22" s="52">
        <v>0</v>
      </c>
      <c r="BR22" s="52">
        <v>0</v>
      </c>
      <c r="BS22" s="52">
        <v>0</v>
      </c>
      <c r="BT22" s="52">
        <v>0</v>
      </c>
      <c r="BU22" s="52">
        <v>0</v>
      </c>
      <c r="BV22" s="52">
        <v>0</v>
      </c>
      <c r="BW22" s="52">
        <v>205092</v>
      </c>
      <c r="BX22" s="52">
        <v>-227408</v>
      </c>
      <c r="BY22" s="52">
        <v>0</v>
      </c>
      <c r="BZ22" s="52">
        <v>0</v>
      </c>
      <c r="CA22" s="52">
        <v>0</v>
      </c>
      <c r="CB22" s="52">
        <v>-227408</v>
      </c>
      <c r="CC22" s="52">
        <v>0</v>
      </c>
      <c r="CD22" s="52">
        <v>0</v>
      </c>
      <c r="CE22" s="52">
        <v>0</v>
      </c>
      <c r="CF22" s="52">
        <v>0</v>
      </c>
      <c r="CG22" s="52">
        <v>0</v>
      </c>
      <c r="CH22" s="52">
        <v>0</v>
      </c>
      <c r="CI22" s="52">
        <v>1</v>
      </c>
      <c r="CJ22" s="52">
        <v>3724122</v>
      </c>
      <c r="CK22" s="52">
        <v>1</v>
      </c>
      <c r="CL22" s="52" t="s">
        <v>488</v>
      </c>
      <c r="CM22" s="52">
        <v>50759</v>
      </c>
      <c r="CN22" s="52">
        <v>52949</v>
      </c>
      <c r="CO22" s="52">
        <v>2190</v>
      </c>
      <c r="CP22" s="52">
        <v>0</v>
      </c>
      <c r="CQ22" s="52">
        <v>0</v>
      </c>
      <c r="CR22" s="52" t="s">
        <v>496</v>
      </c>
      <c r="CS22" s="52">
        <v>0</v>
      </c>
      <c r="CT22" s="52">
        <v>0</v>
      </c>
      <c r="CU22" s="52">
        <v>0</v>
      </c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/>
      <c r="EB22" s="52"/>
      <c r="EC22" s="52"/>
      <c r="ED22" s="52"/>
      <c r="EE22" s="52"/>
      <c r="EF22" s="52" t="s">
        <v>490</v>
      </c>
      <c r="EG22" s="52" t="s">
        <v>490</v>
      </c>
      <c r="EH22" s="54">
        <v>121</v>
      </c>
      <c r="EI22" s="55">
        <v>1</v>
      </c>
      <c r="EJ22" s="55">
        <v>1</v>
      </c>
      <c r="EK22" s="56">
        <v>0</v>
      </c>
      <c r="EL22" s="56">
        <v>0</v>
      </c>
      <c r="EM22" s="56">
        <v>0</v>
      </c>
      <c r="EN22" s="57" t="str">
        <f>+VLOOKUP(W22,[1]Empresas!$A$1:$B$27,2,0)</f>
        <v>AGUAS ANDINAS S.A.</v>
      </c>
    </row>
    <row r="23" spans="2:144" ht="14.4" x14ac:dyDescent="0.3">
      <c r="B23" s="27">
        <v>1595042</v>
      </c>
      <c r="C23" s="28" t="s">
        <v>380</v>
      </c>
      <c r="D23" s="27">
        <v>1518991</v>
      </c>
      <c r="E23" s="28" t="s">
        <v>381</v>
      </c>
      <c r="F23" s="28" t="s">
        <v>384</v>
      </c>
      <c r="G23" s="42" t="s">
        <v>394</v>
      </c>
      <c r="L23" t="str">
        <f t="shared" si="0"/>
        <v>15914994259242804</v>
      </c>
      <c r="M23" s="62" t="s">
        <v>394</v>
      </c>
      <c r="N23" s="50">
        <v>42795</v>
      </c>
      <c r="O23" s="51">
        <v>2017</v>
      </c>
      <c r="P23" s="52" t="s">
        <v>535</v>
      </c>
      <c r="Q23" s="52">
        <v>1595042</v>
      </c>
      <c r="R23" s="52">
        <v>1591499</v>
      </c>
      <c r="S23" s="52" t="s">
        <v>478</v>
      </c>
      <c r="T23" s="52" t="s">
        <v>526</v>
      </c>
      <c r="U23" s="52" t="s">
        <v>480</v>
      </c>
      <c r="V23" s="52" t="s">
        <v>505</v>
      </c>
      <c r="W23" s="52" t="s">
        <v>527</v>
      </c>
      <c r="X23" s="52" t="s">
        <v>569</v>
      </c>
      <c r="Y23" s="52" t="s">
        <v>533</v>
      </c>
      <c r="Z23" s="52">
        <v>9</v>
      </c>
      <c r="AA23" s="52">
        <v>184</v>
      </c>
      <c r="AB23" s="52">
        <v>3</v>
      </c>
      <c r="AC23" s="53" t="s">
        <v>508</v>
      </c>
      <c r="AD23" s="53">
        <v>43149</v>
      </c>
      <c r="AE23" s="53">
        <v>42592</v>
      </c>
      <c r="AF23" s="53">
        <v>42804</v>
      </c>
      <c r="AG23" s="53">
        <v>42836</v>
      </c>
      <c r="AH23" s="52">
        <v>34</v>
      </c>
      <c r="AI23" s="52"/>
      <c r="AJ23" s="52">
        <v>18540</v>
      </c>
      <c r="AK23" s="52">
        <v>0</v>
      </c>
      <c r="AL23" s="52">
        <v>0</v>
      </c>
      <c r="AM23" s="52"/>
      <c r="AN23" s="52">
        <v>2789</v>
      </c>
      <c r="AO23" s="52" t="s">
        <v>486</v>
      </c>
      <c r="AP23" s="52">
        <v>0</v>
      </c>
      <c r="AQ23" s="52">
        <v>0</v>
      </c>
      <c r="AR23" s="52">
        <v>0</v>
      </c>
      <c r="AS23" s="52" t="s">
        <v>487</v>
      </c>
      <c r="AT23" s="52">
        <v>0</v>
      </c>
      <c r="AU23" s="52">
        <v>21</v>
      </c>
      <c r="AV23" s="52">
        <v>22.5</v>
      </c>
      <c r="AW23" s="52">
        <v>0</v>
      </c>
      <c r="AX23" s="52">
        <v>0</v>
      </c>
      <c r="AY23" s="52">
        <v>5480</v>
      </c>
      <c r="AZ23" s="52">
        <v>0</v>
      </c>
      <c r="BA23" s="52">
        <v>0</v>
      </c>
      <c r="BB23" s="52">
        <v>0</v>
      </c>
      <c r="BC23" s="52">
        <v>0</v>
      </c>
      <c r="BD23" s="52">
        <v>0</v>
      </c>
      <c r="BE23" s="52">
        <v>25006</v>
      </c>
      <c r="BF23" s="52">
        <v>978</v>
      </c>
      <c r="BG23" s="52">
        <v>23045</v>
      </c>
      <c r="BH23" s="52">
        <v>0</v>
      </c>
      <c r="BI23" s="52">
        <v>0</v>
      </c>
      <c r="BJ23" s="52"/>
      <c r="BK23" s="52">
        <v>1175647</v>
      </c>
      <c r="BL23" s="52"/>
      <c r="BM23" s="52">
        <v>0</v>
      </c>
      <c r="BN23" s="52">
        <v>1411798</v>
      </c>
      <c r="BO23" s="52">
        <v>0</v>
      </c>
      <c r="BP23" s="52">
        <v>0</v>
      </c>
      <c r="BQ23" s="52">
        <v>0</v>
      </c>
      <c r="BR23" s="52">
        <v>0</v>
      </c>
      <c r="BS23" s="52">
        <v>0</v>
      </c>
      <c r="BT23" s="52">
        <v>0</v>
      </c>
      <c r="BU23" s="52">
        <v>0</v>
      </c>
      <c r="BV23" s="52">
        <v>0</v>
      </c>
      <c r="BW23" s="52">
        <v>2636474</v>
      </c>
      <c r="BX23" s="52">
        <v>-1637073</v>
      </c>
      <c r="BY23" s="52">
        <v>0</v>
      </c>
      <c r="BZ23" s="52">
        <v>0</v>
      </c>
      <c r="CA23" s="52">
        <v>0</v>
      </c>
      <c r="CB23" s="52">
        <v>-1637073</v>
      </c>
      <c r="CC23" s="52">
        <v>0</v>
      </c>
      <c r="CD23" s="52">
        <v>0</v>
      </c>
      <c r="CE23" s="52">
        <v>0</v>
      </c>
      <c r="CF23" s="52">
        <v>0</v>
      </c>
      <c r="CG23" s="52">
        <v>0</v>
      </c>
      <c r="CH23" s="52">
        <v>0</v>
      </c>
      <c r="CI23" s="52">
        <v>1</v>
      </c>
      <c r="CJ23" s="52">
        <v>5497639</v>
      </c>
      <c r="CK23" s="52">
        <v>20</v>
      </c>
      <c r="CL23" s="52" t="s">
        <v>551</v>
      </c>
      <c r="CM23" s="52">
        <v>373</v>
      </c>
      <c r="CN23" s="52">
        <v>1300</v>
      </c>
      <c r="CO23" s="52">
        <v>18540</v>
      </c>
      <c r="CP23" s="52">
        <v>5497639</v>
      </c>
      <c r="CQ23" s="52">
        <v>20</v>
      </c>
      <c r="CR23" s="52" t="s">
        <v>551</v>
      </c>
      <c r="CS23" s="52">
        <v>20.76</v>
      </c>
      <c r="CT23" s="52">
        <v>21.04</v>
      </c>
      <c r="CU23" s="52">
        <v>0</v>
      </c>
      <c r="CV23" s="52" t="s">
        <v>570</v>
      </c>
      <c r="CW23" s="52">
        <v>20</v>
      </c>
      <c r="CX23" s="52" t="s">
        <v>551</v>
      </c>
      <c r="CY23" s="52">
        <v>113</v>
      </c>
      <c r="CZ23" s="52">
        <v>387</v>
      </c>
      <c r="DA23" s="52">
        <v>5480</v>
      </c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52"/>
      <c r="DM23" s="52"/>
      <c r="DN23" s="52"/>
      <c r="DO23" s="52"/>
      <c r="DP23" s="52"/>
      <c r="DQ23" s="52"/>
      <c r="DR23" s="52"/>
      <c r="DS23" s="52"/>
      <c r="DT23" s="52"/>
      <c r="DU23" s="52"/>
      <c r="DV23" s="52"/>
      <c r="DW23" s="52"/>
      <c r="DX23" s="52"/>
      <c r="DY23" s="52"/>
      <c r="DZ23" s="52"/>
      <c r="EA23" s="52"/>
      <c r="EB23" s="52"/>
      <c r="EC23" s="52"/>
      <c r="ED23" s="52"/>
      <c r="EE23" s="52"/>
      <c r="EF23" s="52" t="s">
        <v>490</v>
      </c>
      <c r="EG23" s="52" t="s">
        <v>490</v>
      </c>
      <c r="EH23" s="54">
        <v>212</v>
      </c>
      <c r="EI23" s="55">
        <v>1</v>
      </c>
      <c r="EJ23" s="55">
        <v>1</v>
      </c>
      <c r="EK23" s="56">
        <v>0</v>
      </c>
      <c r="EL23" s="56">
        <v>0</v>
      </c>
      <c r="EM23" s="56">
        <v>0</v>
      </c>
      <c r="EN23" s="57" t="str">
        <f>+VLOOKUP(W23,[1]Empresas!$A$1:$B$27,2,0)</f>
        <v>AGUAS ANDINAS S.A.</v>
      </c>
    </row>
    <row r="24" spans="2:144" ht="14.4" x14ac:dyDescent="0.3">
      <c r="B24" s="27">
        <v>1595042</v>
      </c>
      <c r="C24" s="28" t="s">
        <v>380</v>
      </c>
      <c r="D24" s="27">
        <v>1258214</v>
      </c>
      <c r="E24" s="28" t="s">
        <v>381</v>
      </c>
      <c r="F24" s="28" t="s">
        <v>384</v>
      </c>
      <c r="G24" s="42" t="s">
        <v>394</v>
      </c>
      <c r="L24" t="str">
        <f t="shared" si="0"/>
        <v>5330964276942860</v>
      </c>
      <c r="M24" s="62" t="s">
        <v>394</v>
      </c>
      <c r="N24" s="50">
        <v>42795</v>
      </c>
      <c r="O24" s="51">
        <v>2017</v>
      </c>
      <c r="P24" s="52" t="s">
        <v>535</v>
      </c>
      <c r="Q24" s="52">
        <v>1594986</v>
      </c>
      <c r="R24" s="52">
        <v>533096</v>
      </c>
      <c r="S24" s="52" t="s">
        <v>478</v>
      </c>
      <c r="T24" s="52" t="s">
        <v>504</v>
      </c>
      <c r="U24" s="52" t="s">
        <v>480</v>
      </c>
      <c r="V24" s="52" t="s">
        <v>571</v>
      </c>
      <c r="W24" s="52" t="s">
        <v>562</v>
      </c>
      <c r="X24" s="52" t="s">
        <v>572</v>
      </c>
      <c r="Y24" s="52" t="s">
        <v>573</v>
      </c>
      <c r="Z24" s="52">
        <v>25</v>
      </c>
      <c r="AA24" s="52">
        <v>616</v>
      </c>
      <c r="AB24" s="52">
        <v>2200</v>
      </c>
      <c r="AC24" s="53" t="s">
        <v>508</v>
      </c>
      <c r="AD24" s="53">
        <v>43191</v>
      </c>
      <c r="AE24" s="53">
        <v>42769</v>
      </c>
      <c r="AF24" s="53">
        <v>42860</v>
      </c>
      <c r="AG24" s="53">
        <v>42886</v>
      </c>
      <c r="AH24" s="52">
        <v>1000</v>
      </c>
      <c r="AI24" s="52"/>
      <c r="AJ24" s="52">
        <v>157109</v>
      </c>
      <c r="AK24" s="52">
        <v>0</v>
      </c>
      <c r="AL24" s="52">
        <v>0</v>
      </c>
      <c r="AM24" s="52"/>
      <c r="AN24" s="52">
        <v>181824</v>
      </c>
      <c r="AO24" s="52" t="s">
        <v>486</v>
      </c>
      <c r="AP24" s="52">
        <v>0</v>
      </c>
      <c r="AQ24" s="52">
        <v>0</v>
      </c>
      <c r="AR24" s="52">
        <v>0</v>
      </c>
      <c r="AS24" s="52" t="s">
        <v>487</v>
      </c>
      <c r="AT24" s="52">
        <v>0</v>
      </c>
      <c r="AU24" s="52">
        <v>99</v>
      </c>
      <c r="AV24" s="52">
        <v>100</v>
      </c>
      <c r="AW24" s="52">
        <v>98</v>
      </c>
      <c r="AX24" s="52">
        <v>301</v>
      </c>
      <c r="AY24" s="52">
        <v>45349</v>
      </c>
      <c r="AZ24" s="52">
        <v>0</v>
      </c>
      <c r="BA24" s="52">
        <v>0</v>
      </c>
      <c r="BB24" s="52">
        <v>0</v>
      </c>
      <c r="BC24" s="52">
        <v>0</v>
      </c>
      <c r="BD24" s="52">
        <v>0</v>
      </c>
      <c r="BE24" s="52">
        <v>101807</v>
      </c>
      <c r="BF24" s="52">
        <v>1081</v>
      </c>
      <c r="BG24" s="52">
        <v>195286</v>
      </c>
      <c r="BH24" s="52">
        <v>0</v>
      </c>
      <c r="BI24" s="52">
        <v>0</v>
      </c>
      <c r="BJ24" s="52"/>
      <c r="BK24" s="52">
        <v>9467718</v>
      </c>
      <c r="BL24" s="52"/>
      <c r="BM24" s="52">
        <v>160602</v>
      </c>
      <c r="BN24" s="52">
        <v>1455473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365137</v>
      </c>
      <c r="BV24" s="52">
        <v>11747104</v>
      </c>
      <c r="BW24" s="52">
        <v>-5944983</v>
      </c>
      <c r="BX24" s="52">
        <v>0</v>
      </c>
      <c r="BY24" s="52">
        <v>0</v>
      </c>
      <c r="BZ24" s="52">
        <v>0</v>
      </c>
      <c r="CA24" s="52">
        <v>-5944983</v>
      </c>
      <c r="CB24" s="52">
        <v>0</v>
      </c>
      <c r="CC24" s="52">
        <v>0</v>
      </c>
      <c r="CD24" s="52">
        <v>0</v>
      </c>
      <c r="CE24" s="52">
        <v>0</v>
      </c>
      <c r="CF24" s="52">
        <v>0</v>
      </c>
      <c r="CG24" s="52">
        <v>0</v>
      </c>
      <c r="CH24" s="52"/>
      <c r="CI24" s="52">
        <v>1</v>
      </c>
      <c r="CJ24" s="52">
        <v>519001</v>
      </c>
      <c r="CK24" s="52">
        <v>1000</v>
      </c>
      <c r="CL24" s="52" t="s">
        <v>574</v>
      </c>
      <c r="CM24" s="52">
        <v>1373.4939999999999</v>
      </c>
      <c r="CN24" s="52">
        <v>1530.3030000000001</v>
      </c>
      <c r="CO24" s="52">
        <v>157109</v>
      </c>
      <c r="CP24" s="52">
        <v>519001</v>
      </c>
      <c r="CQ24" s="52">
        <v>1000</v>
      </c>
      <c r="CR24" s="52" t="s">
        <v>574</v>
      </c>
      <c r="CS24" s="52">
        <v>9.8000000000000004E-2</v>
      </c>
      <c r="CT24" s="52">
        <v>9.9000000000000005E-2</v>
      </c>
      <c r="CU24" s="52">
        <v>0</v>
      </c>
      <c r="CV24" s="52">
        <v>519001</v>
      </c>
      <c r="CW24" s="52">
        <v>1000</v>
      </c>
      <c r="CX24" s="52" t="s">
        <v>574</v>
      </c>
      <c r="CY24" s="52">
        <v>9.8000000000000004E-2</v>
      </c>
      <c r="CZ24" s="52">
        <v>9.8000000000000004E-2</v>
      </c>
      <c r="DA24" s="52">
        <v>0</v>
      </c>
      <c r="DB24" s="52" t="s">
        <v>575</v>
      </c>
      <c r="DC24" s="52">
        <v>1000</v>
      </c>
      <c r="DD24" s="52" t="s">
        <v>574</v>
      </c>
      <c r="DE24" s="52">
        <v>345.26400000000001</v>
      </c>
      <c r="DF24" s="52">
        <v>390.613</v>
      </c>
      <c r="DG24" s="52">
        <v>45349</v>
      </c>
      <c r="DH24" s="52"/>
      <c r="DI24" s="52"/>
      <c r="DJ24" s="52"/>
      <c r="DK24" s="52"/>
      <c r="DL24" s="52"/>
      <c r="DM24" s="52"/>
      <c r="DN24" s="52"/>
      <c r="DO24" s="52"/>
      <c r="DP24" s="52"/>
      <c r="DQ24" s="52"/>
      <c r="DR24" s="52"/>
      <c r="DS24" s="52"/>
      <c r="DT24" s="52"/>
      <c r="DU24" s="52"/>
      <c r="DV24" s="52"/>
      <c r="DW24" s="52"/>
      <c r="DX24" s="52"/>
      <c r="DY24" s="52"/>
      <c r="DZ24" s="52"/>
      <c r="EA24" s="52"/>
      <c r="EB24" s="52"/>
      <c r="EC24" s="52"/>
      <c r="ED24" s="52"/>
      <c r="EE24" s="52"/>
      <c r="EF24" s="52" t="s">
        <v>490</v>
      </c>
      <c r="EG24" s="52" t="s">
        <v>490</v>
      </c>
      <c r="EH24" s="54">
        <v>91</v>
      </c>
      <c r="EI24" s="55">
        <v>1</v>
      </c>
      <c r="EJ24" s="55">
        <v>1</v>
      </c>
      <c r="EK24" s="56">
        <v>3872671.6483516484</v>
      </c>
      <c r="EL24" s="56">
        <v>7745343.2967032967</v>
      </c>
      <c r="EM24" s="56">
        <v>11618014.945054945</v>
      </c>
      <c r="EN24" s="57" t="str">
        <f>+VLOOKUP(W24,[1]Empresas!$A$1:$B$27,2,0)</f>
        <v>AGUAS ANDINAS S.A.</v>
      </c>
    </row>
    <row r="25" spans="2:144" ht="14.4" x14ac:dyDescent="0.3">
      <c r="B25" s="27">
        <v>1595042</v>
      </c>
      <c r="C25" s="28" t="s">
        <v>380</v>
      </c>
      <c r="D25" s="27">
        <v>1640821</v>
      </c>
      <c r="E25" s="28" t="s">
        <v>381</v>
      </c>
      <c r="F25" s="28" t="s">
        <v>384</v>
      </c>
      <c r="G25" s="42" t="s">
        <v>394</v>
      </c>
      <c r="L25" t="str">
        <f t="shared" si="0"/>
        <v>13396134266342846</v>
      </c>
      <c r="M25" s="62" t="s">
        <v>394</v>
      </c>
      <c r="N25" s="50">
        <v>42826</v>
      </c>
      <c r="O25" s="51">
        <v>2017</v>
      </c>
      <c r="P25" s="52" t="s">
        <v>576</v>
      </c>
      <c r="Q25" s="52">
        <v>1677038</v>
      </c>
      <c r="R25" s="52">
        <v>1339613</v>
      </c>
      <c r="S25" s="52" t="s">
        <v>478</v>
      </c>
      <c r="T25" s="52" t="s">
        <v>504</v>
      </c>
      <c r="U25" s="52" t="s">
        <v>514</v>
      </c>
      <c r="V25" s="52" t="s">
        <v>515</v>
      </c>
      <c r="W25" s="52" t="s">
        <v>537</v>
      </c>
      <c r="X25" s="52" t="s">
        <v>577</v>
      </c>
      <c r="Y25" s="52" t="s">
        <v>543</v>
      </c>
      <c r="Z25" s="52">
        <v>15</v>
      </c>
      <c r="AA25" s="52">
        <v>685</v>
      </c>
      <c r="AB25" s="52">
        <v>1285</v>
      </c>
      <c r="AC25" s="53" t="s">
        <v>508</v>
      </c>
      <c r="AD25" s="53">
        <v>43191</v>
      </c>
      <c r="AE25" s="53">
        <v>42663</v>
      </c>
      <c r="AF25" s="53">
        <v>42846</v>
      </c>
      <c r="AG25" s="53">
        <v>42878</v>
      </c>
      <c r="AH25" s="52">
        <v>85</v>
      </c>
      <c r="AI25" s="52"/>
      <c r="AJ25" s="52">
        <v>78900</v>
      </c>
      <c r="AK25" s="52">
        <v>0</v>
      </c>
      <c r="AL25" s="52">
        <v>0</v>
      </c>
      <c r="AM25" s="52"/>
      <c r="AN25" s="52">
        <v>15455</v>
      </c>
      <c r="AO25" s="52" t="s">
        <v>486</v>
      </c>
      <c r="AP25" s="52">
        <v>0</v>
      </c>
      <c r="AQ25" s="52">
        <v>0</v>
      </c>
      <c r="AR25" s="52">
        <v>0</v>
      </c>
      <c r="AS25" s="52" t="s">
        <v>487</v>
      </c>
      <c r="AT25" s="52">
        <v>0</v>
      </c>
      <c r="AU25" s="52">
        <v>40.799999999999997</v>
      </c>
      <c r="AV25" s="52">
        <v>40.700000000000003</v>
      </c>
      <c r="AW25" s="52">
        <v>40.5</v>
      </c>
      <c r="AX25" s="52">
        <v>31</v>
      </c>
      <c r="AY25" s="52">
        <v>0</v>
      </c>
      <c r="AZ25" s="52">
        <v>0</v>
      </c>
      <c r="BA25" s="52">
        <v>0</v>
      </c>
      <c r="BB25" s="52">
        <v>0</v>
      </c>
      <c r="BC25" s="52">
        <v>0</v>
      </c>
      <c r="BD25" s="52">
        <v>0</v>
      </c>
      <c r="BE25" s="52">
        <v>0</v>
      </c>
      <c r="BF25" s="52">
        <v>1080</v>
      </c>
      <c r="BG25" s="52">
        <v>98073</v>
      </c>
      <c r="BH25" s="52">
        <v>0</v>
      </c>
      <c r="BI25" s="52">
        <v>0</v>
      </c>
      <c r="BJ25" s="52"/>
      <c r="BK25" s="52">
        <v>4754680</v>
      </c>
      <c r="BL25" s="52">
        <v>221340</v>
      </c>
      <c r="BM25" s="52">
        <v>1028785</v>
      </c>
      <c r="BN25" s="52">
        <v>0</v>
      </c>
      <c r="BO25" s="52">
        <v>0</v>
      </c>
      <c r="BP25" s="52">
        <v>0</v>
      </c>
      <c r="BQ25" s="52">
        <v>0</v>
      </c>
      <c r="BR25" s="52">
        <v>0</v>
      </c>
      <c r="BS25" s="52">
        <v>0</v>
      </c>
      <c r="BT25" s="52">
        <v>0</v>
      </c>
      <c r="BU25" s="52">
        <v>0</v>
      </c>
      <c r="BV25" s="52">
        <v>6103958</v>
      </c>
      <c r="BW25" s="52">
        <v>-2672394</v>
      </c>
      <c r="BX25" s="52">
        <v>0</v>
      </c>
      <c r="BY25" s="52">
        <v>0</v>
      </c>
      <c r="BZ25" s="52">
        <v>0</v>
      </c>
      <c r="CA25" s="52">
        <v>-2672394</v>
      </c>
      <c r="CB25" s="52">
        <v>0</v>
      </c>
      <c r="CC25" s="52">
        <v>0</v>
      </c>
      <c r="CD25" s="52">
        <v>0</v>
      </c>
      <c r="CE25" s="52">
        <v>0</v>
      </c>
      <c r="CF25" s="52">
        <v>0</v>
      </c>
      <c r="CG25" s="52">
        <v>0</v>
      </c>
      <c r="CH25" s="52">
        <v>0</v>
      </c>
      <c r="CI25" s="52">
        <v>2</v>
      </c>
      <c r="CJ25" s="52">
        <v>86342427</v>
      </c>
      <c r="CK25" s="52">
        <v>100</v>
      </c>
      <c r="CL25" s="52" t="s">
        <v>488</v>
      </c>
      <c r="CM25" s="52">
        <v>18848</v>
      </c>
      <c r="CN25" s="52">
        <v>19637</v>
      </c>
      <c r="CO25" s="52">
        <v>78900</v>
      </c>
      <c r="CP25" s="52">
        <v>86342427</v>
      </c>
      <c r="CQ25" s="52">
        <v>100</v>
      </c>
      <c r="CR25" s="52" t="s">
        <v>488</v>
      </c>
      <c r="CS25" s="52">
        <v>40.700000000000003</v>
      </c>
      <c r="CT25" s="52">
        <v>40.799999999999997</v>
      </c>
      <c r="CU25" s="52">
        <v>0</v>
      </c>
      <c r="CV25" s="52">
        <v>86342427</v>
      </c>
      <c r="CW25" s="52">
        <v>100</v>
      </c>
      <c r="CX25" s="52" t="s">
        <v>488</v>
      </c>
      <c r="CY25" s="52">
        <v>21.7</v>
      </c>
      <c r="CZ25" s="52">
        <v>40.5</v>
      </c>
      <c r="DA25" s="52">
        <v>0</v>
      </c>
      <c r="DB25" s="52" t="s">
        <v>578</v>
      </c>
      <c r="DC25" s="52">
        <v>100</v>
      </c>
      <c r="DD25" s="52" t="s">
        <v>488</v>
      </c>
      <c r="DE25" s="52">
        <v>2229</v>
      </c>
      <c r="DF25" s="52">
        <v>2229</v>
      </c>
      <c r="DG25" s="52">
        <v>0</v>
      </c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 t="s">
        <v>490</v>
      </c>
      <c r="EG25" s="52" t="s">
        <v>490</v>
      </c>
      <c r="EH25" s="54">
        <v>183</v>
      </c>
      <c r="EI25" s="55">
        <v>1</v>
      </c>
      <c r="EJ25" s="55">
        <v>1</v>
      </c>
      <c r="EK25" s="56">
        <v>1000648.8524590165</v>
      </c>
      <c r="EL25" s="56">
        <v>2001297.704918033</v>
      </c>
      <c r="EM25" s="56">
        <v>3001946.5573770497</v>
      </c>
      <c r="EN25" s="57" t="str">
        <f>+VLOOKUP(W25,[1]Empresas!$A$1:$B$27,2,0)</f>
        <v>AGUAS CORDILLERA S.A.</v>
      </c>
    </row>
    <row r="26" spans="2:144" ht="14.4" x14ac:dyDescent="0.3">
      <c r="B26" s="27">
        <v>1595042</v>
      </c>
      <c r="C26" s="28" t="s">
        <v>380</v>
      </c>
      <c r="D26" s="27">
        <v>2574355</v>
      </c>
      <c r="E26" s="28" t="s">
        <v>381</v>
      </c>
      <c r="F26" s="28" t="s">
        <v>385</v>
      </c>
      <c r="G26" s="42" t="s">
        <v>394</v>
      </c>
      <c r="L26" t="str">
        <f t="shared" si="0"/>
        <v>16438764260142846</v>
      </c>
      <c r="M26" s="62" t="s">
        <v>394</v>
      </c>
      <c r="N26" s="50">
        <v>42826</v>
      </c>
      <c r="O26" s="51">
        <v>2017</v>
      </c>
      <c r="P26" s="52" t="s">
        <v>576</v>
      </c>
      <c r="Q26" s="52">
        <v>1677038</v>
      </c>
      <c r="R26" s="52">
        <v>1643876</v>
      </c>
      <c r="S26" s="52" t="s">
        <v>478</v>
      </c>
      <c r="T26" s="52" t="s">
        <v>540</v>
      </c>
      <c r="U26" s="52" t="s">
        <v>514</v>
      </c>
      <c r="V26" s="52" t="s">
        <v>541</v>
      </c>
      <c r="W26" s="52" t="s">
        <v>579</v>
      </c>
      <c r="X26" s="52" t="s">
        <v>580</v>
      </c>
      <c r="Y26" s="52" t="s">
        <v>543</v>
      </c>
      <c r="Z26" s="52">
        <v>15</v>
      </c>
      <c r="AA26" s="52">
        <v>686</v>
      </c>
      <c r="AB26" s="52">
        <v>3215</v>
      </c>
      <c r="AC26" s="53" t="s">
        <v>508</v>
      </c>
      <c r="AD26" s="53">
        <v>43191</v>
      </c>
      <c r="AE26" s="53">
        <v>42601</v>
      </c>
      <c r="AF26" s="53">
        <v>42846</v>
      </c>
      <c r="AG26" s="53">
        <v>42878</v>
      </c>
      <c r="AH26" s="52">
        <v>72</v>
      </c>
      <c r="AI26" s="52"/>
      <c r="AJ26" s="52">
        <v>50720</v>
      </c>
      <c r="AK26" s="52">
        <v>0</v>
      </c>
      <c r="AL26" s="52">
        <v>0</v>
      </c>
      <c r="AM26" s="52"/>
      <c r="AN26" s="52">
        <v>6599</v>
      </c>
      <c r="AO26" s="52" t="s">
        <v>486</v>
      </c>
      <c r="AP26" s="52">
        <v>0</v>
      </c>
      <c r="AQ26" s="52">
        <v>0</v>
      </c>
      <c r="AR26" s="52">
        <v>0</v>
      </c>
      <c r="AS26" s="52" t="s">
        <v>487</v>
      </c>
      <c r="AT26" s="52">
        <v>0</v>
      </c>
      <c r="AU26" s="52">
        <v>24.9</v>
      </c>
      <c r="AV26" s="52">
        <v>19.600000000000001</v>
      </c>
      <c r="AW26" s="52">
        <v>20.8</v>
      </c>
      <c r="AX26" s="52">
        <v>14.5</v>
      </c>
      <c r="AY26" s="52">
        <v>0</v>
      </c>
      <c r="AZ26" s="52">
        <v>0</v>
      </c>
      <c r="BA26" s="52">
        <v>0</v>
      </c>
      <c r="BB26" s="52">
        <v>0</v>
      </c>
      <c r="BC26" s="52">
        <v>0</v>
      </c>
      <c r="BD26" s="52">
        <v>0</v>
      </c>
      <c r="BE26" s="52">
        <v>25038</v>
      </c>
      <c r="BF26" s="52">
        <v>1080</v>
      </c>
      <c r="BG26" s="52">
        <v>63045</v>
      </c>
      <c r="BH26" s="52">
        <v>0</v>
      </c>
      <c r="BI26" s="52">
        <v>0</v>
      </c>
      <c r="BJ26" s="52"/>
      <c r="BK26" s="52">
        <v>3218454</v>
      </c>
      <c r="BL26" s="52">
        <v>373689</v>
      </c>
      <c r="BM26" s="52">
        <v>534416</v>
      </c>
      <c r="BN26" s="52">
        <v>0</v>
      </c>
      <c r="BO26" s="52">
        <v>0</v>
      </c>
      <c r="BP26" s="52">
        <v>0</v>
      </c>
      <c r="BQ26" s="52">
        <v>0</v>
      </c>
      <c r="BR26" s="52">
        <v>0</v>
      </c>
      <c r="BS26" s="52">
        <v>0</v>
      </c>
      <c r="BT26" s="52">
        <v>0</v>
      </c>
      <c r="BU26" s="52">
        <v>0</v>
      </c>
      <c r="BV26" s="52">
        <v>4215722</v>
      </c>
      <c r="BW26" s="52">
        <v>-1497262</v>
      </c>
      <c r="BX26" s="52">
        <v>0</v>
      </c>
      <c r="BY26" s="52">
        <v>0</v>
      </c>
      <c r="BZ26" s="52">
        <v>0</v>
      </c>
      <c r="CA26" s="52">
        <v>-1497262</v>
      </c>
      <c r="CB26" s="52">
        <v>0</v>
      </c>
      <c r="CC26" s="52">
        <v>0</v>
      </c>
      <c r="CD26" s="52">
        <v>0</v>
      </c>
      <c r="CE26" s="52">
        <v>0</v>
      </c>
      <c r="CF26" s="52">
        <v>0</v>
      </c>
      <c r="CG26" s="52">
        <v>0</v>
      </c>
      <c r="CH26" s="52">
        <v>0</v>
      </c>
      <c r="CI26" s="52">
        <v>1</v>
      </c>
      <c r="CJ26" s="52">
        <v>5497633</v>
      </c>
      <c r="CK26" s="52">
        <v>40</v>
      </c>
      <c r="CL26" s="52" t="s">
        <v>551</v>
      </c>
      <c r="CM26" s="52">
        <v>109</v>
      </c>
      <c r="CN26" s="52">
        <v>1377</v>
      </c>
      <c r="CO26" s="52">
        <v>50720</v>
      </c>
      <c r="CP26" s="52">
        <v>5497633</v>
      </c>
      <c r="CQ26" s="52">
        <v>40</v>
      </c>
      <c r="CR26" s="52" t="s">
        <v>551</v>
      </c>
      <c r="CS26" s="52">
        <v>14.24</v>
      </c>
      <c r="CT26" s="52">
        <v>24.96</v>
      </c>
      <c r="CU26" s="52">
        <v>0</v>
      </c>
      <c r="CV26" s="52">
        <v>5497633</v>
      </c>
      <c r="CW26" s="52">
        <v>40</v>
      </c>
      <c r="CX26" s="52" t="s">
        <v>551</v>
      </c>
      <c r="CY26" s="52">
        <v>11</v>
      </c>
      <c r="CZ26" s="52">
        <v>20.8</v>
      </c>
      <c r="DA26" s="52">
        <v>0</v>
      </c>
      <c r="DB26" s="52" t="s">
        <v>581</v>
      </c>
      <c r="DC26" s="52">
        <v>40</v>
      </c>
      <c r="DD26" s="52" t="s">
        <v>551</v>
      </c>
      <c r="DE26" s="52">
        <v>0</v>
      </c>
      <c r="DF26" s="52">
        <v>0</v>
      </c>
      <c r="DG26" s="52">
        <v>0</v>
      </c>
      <c r="DH26" s="52"/>
      <c r="DI26" s="52"/>
      <c r="DJ26" s="52"/>
      <c r="DK26" s="52"/>
      <c r="DL26" s="52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/>
      <c r="EB26" s="52"/>
      <c r="EC26" s="52"/>
      <c r="ED26" s="52"/>
      <c r="EE26" s="52"/>
      <c r="EF26" s="52" t="s">
        <v>490</v>
      </c>
      <c r="EG26" s="52" t="s">
        <v>490</v>
      </c>
      <c r="EH26" s="54">
        <v>245</v>
      </c>
      <c r="EI26" s="55">
        <v>1</v>
      </c>
      <c r="EJ26" s="55">
        <v>1</v>
      </c>
      <c r="EK26" s="56">
        <v>516210.85714285716</v>
      </c>
      <c r="EL26" s="56">
        <v>1032421.7142857143</v>
      </c>
      <c r="EM26" s="56">
        <v>1548632.5714285714</v>
      </c>
      <c r="EN26" s="57" t="str">
        <f>+VLOOKUP(W26,[1]Empresas!$A$1:$B$27,2,0)</f>
        <v>AGUAS CORDILLERA S.A.</v>
      </c>
    </row>
    <row r="27" spans="2:144" ht="14.4" x14ac:dyDescent="0.3">
      <c r="B27" s="27">
        <v>1595042</v>
      </c>
      <c r="C27" s="28" t="s">
        <v>380</v>
      </c>
      <c r="D27" s="27">
        <v>902770</v>
      </c>
      <c r="E27" s="28" t="s">
        <v>381</v>
      </c>
      <c r="F27" s="28" t="s">
        <v>388</v>
      </c>
      <c r="G27" s="42" t="s">
        <v>394</v>
      </c>
      <c r="L27" t="str">
        <f t="shared" si="0"/>
        <v>15168444050142849</v>
      </c>
      <c r="M27" s="62" t="s">
        <v>394</v>
      </c>
      <c r="N27" s="50">
        <v>42826</v>
      </c>
      <c r="O27" s="51">
        <v>2017</v>
      </c>
      <c r="P27" s="52" t="s">
        <v>576</v>
      </c>
      <c r="Q27" s="52">
        <v>1677038</v>
      </c>
      <c r="R27" s="52">
        <v>1516844</v>
      </c>
      <c r="S27" s="52" t="s">
        <v>478</v>
      </c>
      <c r="T27" s="52" t="s">
        <v>479</v>
      </c>
      <c r="U27" s="52" t="s">
        <v>514</v>
      </c>
      <c r="V27" s="52" t="s">
        <v>541</v>
      </c>
      <c r="W27" s="52" t="s">
        <v>582</v>
      </c>
      <c r="X27" s="52" t="s">
        <v>583</v>
      </c>
      <c r="Y27" s="52" t="s">
        <v>543</v>
      </c>
      <c r="Z27" s="52">
        <v>17</v>
      </c>
      <c r="AA27" s="52">
        <v>668</v>
      </c>
      <c r="AB27" s="52">
        <v>1045</v>
      </c>
      <c r="AC27" s="53" t="s">
        <v>485</v>
      </c>
      <c r="AD27" s="53" t="s">
        <v>485</v>
      </c>
      <c r="AE27" s="53">
        <v>40501</v>
      </c>
      <c r="AF27" s="53">
        <v>42849</v>
      </c>
      <c r="AG27" s="53">
        <v>42880</v>
      </c>
      <c r="AH27" s="52">
        <v>0</v>
      </c>
      <c r="AI27" s="52">
        <v>350</v>
      </c>
      <c r="AJ27" s="52">
        <v>0</v>
      </c>
      <c r="AK27" s="52">
        <v>3588</v>
      </c>
      <c r="AL27" s="52">
        <v>0</v>
      </c>
      <c r="AM27" s="52"/>
      <c r="AN27" s="52">
        <v>262</v>
      </c>
      <c r="AO27" s="52" t="s">
        <v>486</v>
      </c>
      <c r="AP27" s="52">
        <v>0</v>
      </c>
      <c r="AQ27" s="52">
        <v>0</v>
      </c>
      <c r="AR27" s="52">
        <v>0</v>
      </c>
      <c r="AS27" s="52" t="s">
        <v>487</v>
      </c>
      <c r="AT27" s="52">
        <v>0</v>
      </c>
      <c r="AU27" s="52">
        <v>0</v>
      </c>
      <c r="AV27" s="52">
        <v>0</v>
      </c>
      <c r="AW27" s="52">
        <v>0</v>
      </c>
      <c r="AX27" s="52">
        <v>0</v>
      </c>
      <c r="AY27" s="52">
        <v>0</v>
      </c>
      <c r="AZ27" s="52">
        <v>0</v>
      </c>
      <c r="BA27" s="52">
        <v>0</v>
      </c>
      <c r="BB27" s="52">
        <v>0</v>
      </c>
      <c r="BC27" s="52">
        <v>0</v>
      </c>
      <c r="BD27" s="52">
        <v>0</v>
      </c>
      <c r="BE27" s="52">
        <v>0</v>
      </c>
      <c r="BF27" s="52">
        <v>629</v>
      </c>
      <c r="BG27" s="52">
        <v>2609</v>
      </c>
      <c r="BH27" s="52">
        <v>290276</v>
      </c>
      <c r="BI27" s="52">
        <v>0</v>
      </c>
      <c r="BJ27" s="52"/>
      <c r="BK27" s="52">
        <v>0</v>
      </c>
      <c r="BL27" s="52">
        <v>0</v>
      </c>
      <c r="BM27" s="52">
        <v>0</v>
      </c>
      <c r="BN27" s="52">
        <v>0</v>
      </c>
      <c r="BO27" s="52">
        <v>0</v>
      </c>
      <c r="BP27" s="52">
        <v>0</v>
      </c>
      <c r="BQ27" s="52">
        <v>0</v>
      </c>
      <c r="BR27" s="52">
        <v>0</v>
      </c>
      <c r="BS27" s="52">
        <v>0</v>
      </c>
      <c r="BT27" s="52">
        <v>0</v>
      </c>
      <c r="BU27" s="52">
        <v>0</v>
      </c>
      <c r="BV27" s="52">
        <v>293514</v>
      </c>
      <c r="BW27" s="52">
        <v>-73112</v>
      </c>
      <c r="BX27" s="52">
        <v>0</v>
      </c>
      <c r="BY27" s="52">
        <v>0</v>
      </c>
      <c r="BZ27" s="52">
        <v>0</v>
      </c>
      <c r="CA27" s="52">
        <v>-73112</v>
      </c>
      <c r="CB27" s="52">
        <v>0</v>
      </c>
      <c r="CC27" s="52">
        <v>0</v>
      </c>
      <c r="CD27" s="52">
        <v>0</v>
      </c>
      <c r="CE27" s="52">
        <v>0</v>
      </c>
      <c r="CF27" s="52">
        <v>0</v>
      </c>
      <c r="CG27" s="52">
        <v>0</v>
      </c>
      <c r="CH27" s="52">
        <v>0</v>
      </c>
      <c r="CI27" s="52">
        <v>1</v>
      </c>
      <c r="CJ27" s="52">
        <v>25879789</v>
      </c>
      <c r="CK27" s="52">
        <v>1</v>
      </c>
      <c r="CL27" s="52" t="s">
        <v>495</v>
      </c>
      <c r="CM27" s="52">
        <v>0</v>
      </c>
      <c r="CN27" s="52">
        <v>3588</v>
      </c>
      <c r="CO27" s="52">
        <v>3588</v>
      </c>
      <c r="CP27" s="52">
        <v>0</v>
      </c>
      <c r="CQ27" s="52">
        <v>0</v>
      </c>
      <c r="CR27" s="52" t="s">
        <v>496</v>
      </c>
      <c r="CS27" s="52">
        <v>0</v>
      </c>
      <c r="CT27" s="52">
        <v>0</v>
      </c>
      <c r="CU27" s="52">
        <v>0</v>
      </c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 t="s">
        <v>490</v>
      </c>
      <c r="EG27" s="52" t="s">
        <v>490</v>
      </c>
      <c r="EH27" s="54">
        <v>2348</v>
      </c>
      <c r="EI27" s="55">
        <v>1</v>
      </c>
      <c r="EJ27" s="55">
        <v>1</v>
      </c>
      <c r="EK27" s="56">
        <v>3750.1788756388414</v>
      </c>
      <c r="EL27" s="56">
        <v>7500.3577512776828</v>
      </c>
      <c r="EM27" s="56">
        <v>11250.536626916524</v>
      </c>
      <c r="EN27" s="57" t="str">
        <f>+VLOOKUP(W27,[1]Empresas!$A$1:$B$27,2,0)</f>
        <v>AGUAS CORDILLERA S.A.</v>
      </c>
    </row>
    <row r="28" spans="2:144" ht="14.4" x14ac:dyDescent="0.3">
      <c r="B28" s="27">
        <v>1595042</v>
      </c>
      <c r="C28" s="28" t="s">
        <v>380</v>
      </c>
      <c r="D28" s="27">
        <v>910725</v>
      </c>
      <c r="E28" s="28" t="s">
        <v>381</v>
      </c>
      <c r="F28" s="28" t="s">
        <v>382</v>
      </c>
      <c r="G28" s="42" t="s">
        <v>394</v>
      </c>
      <c r="L28" t="str">
        <f t="shared" si="0"/>
        <v>13914504273242852</v>
      </c>
      <c r="M28" s="62" t="s">
        <v>394</v>
      </c>
      <c r="N28" s="50">
        <v>42826</v>
      </c>
      <c r="O28" s="51">
        <v>2017</v>
      </c>
      <c r="P28" s="52" t="s">
        <v>576</v>
      </c>
      <c r="Q28" s="52">
        <v>1677039</v>
      </c>
      <c r="R28" s="52">
        <v>1391450</v>
      </c>
      <c r="S28" s="52" t="s">
        <v>478</v>
      </c>
      <c r="T28" s="52" t="s">
        <v>504</v>
      </c>
      <c r="U28" s="52" t="s">
        <v>514</v>
      </c>
      <c r="V28" s="52" t="s">
        <v>536</v>
      </c>
      <c r="W28" s="52" t="s">
        <v>545</v>
      </c>
      <c r="X28" s="52" t="s">
        <v>584</v>
      </c>
      <c r="Y28" s="52" t="s">
        <v>518</v>
      </c>
      <c r="Z28" s="52">
        <v>20</v>
      </c>
      <c r="AA28" s="52">
        <v>938</v>
      </c>
      <c r="AB28" s="52">
        <v>650</v>
      </c>
      <c r="AC28" s="53" t="s">
        <v>508</v>
      </c>
      <c r="AD28" s="53">
        <v>43191</v>
      </c>
      <c r="AE28" s="53">
        <v>42732</v>
      </c>
      <c r="AF28" s="53">
        <v>42852</v>
      </c>
      <c r="AG28" s="53">
        <v>42885</v>
      </c>
      <c r="AH28" s="52">
        <v>0</v>
      </c>
      <c r="AI28" s="52"/>
      <c r="AJ28" s="52">
        <v>18000</v>
      </c>
      <c r="AK28" s="52">
        <v>0</v>
      </c>
      <c r="AL28" s="52">
        <v>0</v>
      </c>
      <c r="AM28" s="52"/>
      <c r="AN28" s="52">
        <v>11250</v>
      </c>
      <c r="AO28" s="52" t="s">
        <v>486</v>
      </c>
      <c r="AP28" s="52">
        <v>0</v>
      </c>
      <c r="AQ28" s="52">
        <v>0</v>
      </c>
      <c r="AR28" s="52">
        <v>0</v>
      </c>
      <c r="AS28" s="52" t="s">
        <v>487</v>
      </c>
      <c r="AT28" s="52">
        <v>0</v>
      </c>
      <c r="AU28" s="52">
        <v>55.6</v>
      </c>
      <c r="AV28" s="52">
        <v>51</v>
      </c>
      <c r="AW28" s="52">
        <v>0</v>
      </c>
      <c r="AX28" s="52">
        <v>6.5</v>
      </c>
      <c r="AY28" s="52">
        <v>4000</v>
      </c>
      <c r="AZ28" s="52">
        <v>0</v>
      </c>
      <c r="BA28" s="52">
        <v>0</v>
      </c>
      <c r="BB28" s="52">
        <v>0</v>
      </c>
      <c r="BC28" s="52">
        <v>0</v>
      </c>
      <c r="BD28" s="52">
        <v>0</v>
      </c>
      <c r="BE28" s="52">
        <v>0</v>
      </c>
      <c r="BF28" s="52">
        <v>1080</v>
      </c>
      <c r="BG28" s="52">
        <v>22374</v>
      </c>
      <c r="BH28" s="52">
        <v>0</v>
      </c>
      <c r="BI28" s="52">
        <v>0</v>
      </c>
      <c r="BJ28" s="52"/>
      <c r="BK28" s="52">
        <v>1084718</v>
      </c>
      <c r="BL28" s="52">
        <v>182980</v>
      </c>
      <c r="BM28" s="52">
        <v>105879</v>
      </c>
      <c r="BN28" s="52">
        <v>0</v>
      </c>
      <c r="BO28" s="52">
        <v>0</v>
      </c>
      <c r="BP28" s="52">
        <v>0</v>
      </c>
      <c r="BQ28" s="52">
        <v>0</v>
      </c>
      <c r="BR28" s="52">
        <v>0</v>
      </c>
      <c r="BS28" s="52">
        <v>0</v>
      </c>
      <c r="BT28" s="52">
        <v>0</v>
      </c>
      <c r="BU28" s="52">
        <v>0</v>
      </c>
      <c r="BV28" s="52">
        <v>1397031</v>
      </c>
      <c r="BW28" s="52">
        <v>-199912</v>
      </c>
      <c r="BX28" s="52">
        <v>0</v>
      </c>
      <c r="BY28" s="52">
        <v>0</v>
      </c>
      <c r="BZ28" s="52">
        <v>0</v>
      </c>
      <c r="CA28" s="52">
        <v>-199912</v>
      </c>
      <c r="CB28" s="52">
        <v>0</v>
      </c>
      <c r="CC28" s="52">
        <v>0</v>
      </c>
      <c r="CD28" s="52">
        <v>0</v>
      </c>
      <c r="CE28" s="52">
        <v>0</v>
      </c>
      <c r="CF28" s="52">
        <v>0</v>
      </c>
      <c r="CG28" s="52">
        <v>0</v>
      </c>
      <c r="CH28" s="52">
        <v>0</v>
      </c>
      <c r="CI28" s="52">
        <v>2</v>
      </c>
      <c r="CJ28" s="52">
        <v>86435681</v>
      </c>
      <c r="CK28" s="52">
        <v>100</v>
      </c>
      <c r="CL28" s="52" t="s">
        <v>488</v>
      </c>
      <c r="CM28" s="52">
        <v>27049</v>
      </c>
      <c r="CN28" s="52">
        <v>27229</v>
      </c>
      <c r="CO28" s="52">
        <v>18000</v>
      </c>
      <c r="CP28" s="52">
        <v>86435681</v>
      </c>
      <c r="CQ28" s="52">
        <v>100</v>
      </c>
      <c r="CR28" s="52" t="s">
        <v>488</v>
      </c>
      <c r="CS28" s="52">
        <v>0.6</v>
      </c>
      <c r="CT28" s="52">
        <v>55.6</v>
      </c>
      <c r="CU28" s="52">
        <v>0</v>
      </c>
      <c r="CV28" s="52">
        <v>86435681</v>
      </c>
      <c r="CW28" s="52">
        <v>100</v>
      </c>
      <c r="CX28" s="52" t="s">
        <v>488</v>
      </c>
      <c r="CY28" s="52">
        <v>0</v>
      </c>
      <c r="CZ28" s="52">
        <v>0</v>
      </c>
      <c r="DA28" s="52">
        <v>0</v>
      </c>
      <c r="DB28" s="52" t="s">
        <v>585</v>
      </c>
      <c r="DC28" s="52">
        <v>100</v>
      </c>
      <c r="DD28" s="52" t="s">
        <v>488</v>
      </c>
      <c r="DE28" s="52">
        <v>9283</v>
      </c>
      <c r="DF28" s="52">
        <v>9323</v>
      </c>
      <c r="DG28" s="52">
        <v>4000</v>
      </c>
      <c r="DH28" s="52"/>
      <c r="DI28" s="52"/>
      <c r="DJ28" s="52"/>
      <c r="DK28" s="52"/>
      <c r="DL28" s="52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/>
      <c r="EB28" s="52"/>
      <c r="EC28" s="52"/>
      <c r="ED28" s="52"/>
      <c r="EE28" s="52"/>
      <c r="EF28" s="52" t="s">
        <v>490</v>
      </c>
      <c r="EG28" s="52" t="s">
        <v>490</v>
      </c>
      <c r="EH28" s="54">
        <v>120</v>
      </c>
      <c r="EI28" s="55">
        <v>1</v>
      </c>
      <c r="EJ28" s="55">
        <v>1</v>
      </c>
      <c r="EK28" s="56">
        <v>349257.75</v>
      </c>
      <c r="EL28" s="56">
        <v>698515.5</v>
      </c>
      <c r="EM28" s="56">
        <v>1047773.2499999999</v>
      </c>
      <c r="EN28" s="57" t="str">
        <f>+VLOOKUP(W28,[1]Empresas!$A$1:$B$27,2,0)</f>
        <v>AGUAS MANQUEHUE S.A.</v>
      </c>
    </row>
    <row r="29" spans="2:144" ht="14.4" x14ac:dyDescent="0.3">
      <c r="B29" s="27">
        <v>1595042</v>
      </c>
      <c r="C29" s="28" t="s">
        <v>380</v>
      </c>
      <c r="D29" s="27">
        <v>1368474</v>
      </c>
      <c r="E29" s="28" t="s">
        <v>381</v>
      </c>
      <c r="F29" s="28" t="s">
        <v>384</v>
      </c>
      <c r="G29" s="42" t="s">
        <v>394</v>
      </c>
      <c r="L29" t="str">
        <f t="shared" si="0"/>
        <v>14384594270242852</v>
      </c>
      <c r="M29" s="62" t="s">
        <v>394</v>
      </c>
      <c r="N29" s="50">
        <v>42826</v>
      </c>
      <c r="O29" s="51">
        <v>2017</v>
      </c>
      <c r="P29" s="52" t="s">
        <v>576</v>
      </c>
      <c r="Q29" s="52">
        <v>1677039</v>
      </c>
      <c r="R29" s="52">
        <v>1438459</v>
      </c>
      <c r="S29" s="52" t="s">
        <v>478</v>
      </c>
      <c r="T29" s="52" t="s">
        <v>504</v>
      </c>
      <c r="U29" s="52" t="s">
        <v>514</v>
      </c>
      <c r="V29" s="52" t="s">
        <v>536</v>
      </c>
      <c r="W29" s="52" t="s">
        <v>545</v>
      </c>
      <c r="X29" s="52" t="s">
        <v>586</v>
      </c>
      <c r="Y29" s="52" t="s">
        <v>518</v>
      </c>
      <c r="Z29" s="52">
        <v>20</v>
      </c>
      <c r="AA29" s="52">
        <v>938</v>
      </c>
      <c r="AB29" s="52">
        <v>670</v>
      </c>
      <c r="AC29" s="53" t="s">
        <v>508</v>
      </c>
      <c r="AD29" s="53">
        <v>43191</v>
      </c>
      <c r="AE29" s="53">
        <v>42702</v>
      </c>
      <c r="AF29" s="53">
        <v>42852</v>
      </c>
      <c r="AG29" s="53">
        <v>42885</v>
      </c>
      <c r="AH29" s="52">
        <v>0</v>
      </c>
      <c r="AI29" s="52"/>
      <c r="AJ29" s="52">
        <v>20200</v>
      </c>
      <c r="AK29" s="52">
        <v>0</v>
      </c>
      <c r="AL29" s="52">
        <v>0</v>
      </c>
      <c r="AM29" s="52"/>
      <c r="AN29" s="52">
        <v>20626</v>
      </c>
      <c r="AO29" s="52" t="s">
        <v>486</v>
      </c>
      <c r="AP29" s="52">
        <v>0</v>
      </c>
      <c r="AQ29" s="52">
        <v>0</v>
      </c>
      <c r="AR29" s="52">
        <v>0</v>
      </c>
      <c r="AS29" s="52" t="s">
        <v>487</v>
      </c>
      <c r="AT29" s="52">
        <v>0</v>
      </c>
      <c r="AU29" s="52">
        <v>106</v>
      </c>
      <c r="AV29" s="52">
        <v>102</v>
      </c>
      <c r="AW29" s="52">
        <v>106</v>
      </c>
      <c r="AX29" s="52">
        <v>48.6</v>
      </c>
      <c r="AY29" s="52">
        <v>11000</v>
      </c>
      <c r="AZ29" s="52">
        <v>5</v>
      </c>
      <c r="BA29" s="52">
        <v>0</v>
      </c>
      <c r="BB29" s="52">
        <v>0</v>
      </c>
      <c r="BC29" s="52">
        <v>0</v>
      </c>
      <c r="BD29" s="52">
        <v>0</v>
      </c>
      <c r="BE29" s="52">
        <v>0</v>
      </c>
      <c r="BF29" s="52">
        <v>1080</v>
      </c>
      <c r="BG29" s="52">
        <v>25109</v>
      </c>
      <c r="BH29" s="52">
        <v>0</v>
      </c>
      <c r="BI29" s="52">
        <v>0</v>
      </c>
      <c r="BJ29" s="52"/>
      <c r="BK29" s="52">
        <v>1217294</v>
      </c>
      <c r="BL29" s="52">
        <v>455772</v>
      </c>
      <c r="BM29" s="52">
        <v>1547827</v>
      </c>
      <c r="BN29" s="52">
        <v>161045</v>
      </c>
      <c r="BO29" s="52">
        <v>0</v>
      </c>
      <c r="BP29" s="52">
        <v>0</v>
      </c>
      <c r="BQ29" s="52">
        <v>0</v>
      </c>
      <c r="BR29" s="52">
        <v>0</v>
      </c>
      <c r="BS29" s="52">
        <v>0</v>
      </c>
      <c r="BT29" s="52">
        <v>0</v>
      </c>
      <c r="BU29" s="52">
        <v>0</v>
      </c>
      <c r="BV29" s="52">
        <v>3408127</v>
      </c>
      <c r="BW29" s="52">
        <v>-303805</v>
      </c>
      <c r="BX29" s="52">
        <v>0</v>
      </c>
      <c r="BY29" s="52">
        <v>0</v>
      </c>
      <c r="BZ29" s="52">
        <v>0</v>
      </c>
      <c r="CA29" s="52">
        <v>-303805</v>
      </c>
      <c r="CB29" s="52">
        <v>0</v>
      </c>
      <c r="CC29" s="52">
        <v>0</v>
      </c>
      <c r="CD29" s="52">
        <v>0</v>
      </c>
      <c r="CE29" s="52">
        <v>0</v>
      </c>
      <c r="CF29" s="52">
        <v>0</v>
      </c>
      <c r="CG29" s="52">
        <v>0</v>
      </c>
      <c r="CH29" s="52">
        <v>0</v>
      </c>
      <c r="CI29" s="52">
        <v>2</v>
      </c>
      <c r="CJ29" s="52">
        <v>86435527</v>
      </c>
      <c r="CK29" s="52">
        <v>200</v>
      </c>
      <c r="CL29" s="52" t="s">
        <v>488</v>
      </c>
      <c r="CM29" s="52">
        <v>23068</v>
      </c>
      <c r="CN29" s="52">
        <v>23169</v>
      </c>
      <c r="CO29" s="52">
        <v>20200</v>
      </c>
      <c r="CP29" s="52">
        <v>86435527</v>
      </c>
      <c r="CQ29" s="52">
        <v>200</v>
      </c>
      <c r="CR29" s="52" t="s">
        <v>488</v>
      </c>
      <c r="CS29" s="52">
        <v>98</v>
      </c>
      <c r="CT29" s="52">
        <v>106</v>
      </c>
      <c r="CU29" s="52">
        <v>0</v>
      </c>
      <c r="CV29" s="52">
        <v>86435527</v>
      </c>
      <c r="CW29" s="52">
        <v>200</v>
      </c>
      <c r="CX29" s="52" t="s">
        <v>488</v>
      </c>
      <c r="CY29" s="52">
        <v>0.8</v>
      </c>
      <c r="CZ29" s="52">
        <v>106</v>
      </c>
      <c r="DA29" s="52">
        <v>0</v>
      </c>
      <c r="DB29" s="52" t="s">
        <v>587</v>
      </c>
      <c r="DC29" s="52">
        <v>200</v>
      </c>
      <c r="DD29" s="52" t="s">
        <v>488</v>
      </c>
      <c r="DE29" s="52">
        <v>11205</v>
      </c>
      <c r="DF29" s="52">
        <v>11260</v>
      </c>
      <c r="DG29" s="52">
        <v>11000</v>
      </c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 t="s">
        <v>490</v>
      </c>
      <c r="EG29" s="52" t="s">
        <v>490</v>
      </c>
      <c r="EH29" s="54">
        <v>150</v>
      </c>
      <c r="EI29" s="55">
        <v>1</v>
      </c>
      <c r="EJ29" s="55">
        <v>1</v>
      </c>
      <c r="EK29" s="56">
        <v>681625.4</v>
      </c>
      <c r="EL29" s="56">
        <v>1363250.8</v>
      </c>
      <c r="EM29" s="56">
        <v>2044876.2000000002</v>
      </c>
      <c r="EN29" s="57" t="str">
        <f>+VLOOKUP(W29,[1]Empresas!$A$1:$B$27,2,0)</f>
        <v>AGUAS MANQUEHUE S.A.</v>
      </c>
    </row>
    <row r="30" spans="2:144" ht="14.4" x14ac:dyDescent="0.3">
      <c r="B30" s="27">
        <v>1595042</v>
      </c>
      <c r="C30" s="28" t="s">
        <v>380</v>
      </c>
      <c r="D30" s="27">
        <v>533091</v>
      </c>
      <c r="E30" s="28" t="s">
        <v>381</v>
      </c>
      <c r="F30" s="28" t="s">
        <v>384</v>
      </c>
      <c r="G30" s="42" t="s">
        <v>394</v>
      </c>
      <c r="L30" t="str">
        <f t="shared" si="0"/>
        <v>15778484273242852</v>
      </c>
      <c r="M30" s="62" t="s">
        <v>394</v>
      </c>
      <c r="N30" s="50">
        <v>42826</v>
      </c>
      <c r="O30" s="51">
        <v>2017</v>
      </c>
      <c r="P30" s="52" t="s">
        <v>576</v>
      </c>
      <c r="Q30" s="52">
        <v>1677039</v>
      </c>
      <c r="R30" s="52">
        <v>1577848</v>
      </c>
      <c r="S30" s="52" t="s">
        <v>478</v>
      </c>
      <c r="T30" s="52" t="s">
        <v>479</v>
      </c>
      <c r="U30" s="52" t="s">
        <v>514</v>
      </c>
      <c r="V30" s="52" t="s">
        <v>536</v>
      </c>
      <c r="W30" s="52" t="s">
        <v>521</v>
      </c>
      <c r="X30" s="52" t="s">
        <v>588</v>
      </c>
      <c r="Y30" s="52" t="s">
        <v>518</v>
      </c>
      <c r="Z30" s="52">
        <v>20</v>
      </c>
      <c r="AA30" s="52">
        <v>938</v>
      </c>
      <c r="AB30" s="52">
        <v>680</v>
      </c>
      <c r="AC30" s="53" t="s">
        <v>485</v>
      </c>
      <c r="AD30" s="53" t="s">
        <v>485</v>
      </c>
      <c r="AE30" s="53">
        <v>42732</v>
      </c>
      <c r="AF30" s="53">
        <v>42852</v>
      </c>
      <c r="AG30" s="53">
        <v>42885</v>
      </c>
      <c r="AH30" s="52">
        <v>0</v>
      </c>
      <c r="AI30" s="52">
        <v>350</v>
      </c>
      <c r="AJ30" s="52">
        <v>0</v>
      </c>
      <c r="AK30" s="52">
        <v>191</v>
      </c>
      <c r="AL30" s="52">
        <v>0</v>
      </c>
      <c r="AM30" s="52"/>
      <c r="AN30" s="52">
        <v>132</v>
      </c>
      <c r="AO30" s="52" t="s">
        <v>486</v>
      </c>
      <c r="AP30" s="52">
        <v>0</v>
      </c>
      <c r="AQ30" s="52">
        <v>0</v>
      </c>
      <c r="AR30" s="52">
        <v>0</v>
      </c>
      <c r="AS30" s="52" t="s">
        <v>487</v>
      </c>
      <c r="AT30" s="52">
        <v>0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>
        <v>0</v>
      </c>
      <c r="BD30" s="52">
        <v>0</v>
      </c>
      <c r="BE30" s="52">
        <v>0</v>
      </c>
      <c r="BF30" s="52">
        <v>629</v>
      </c>
      <c r="BG30" s="52">
        <v>237</v>
      </c>
      <c r="BH30" s="52">
        <v>18205</v>
      </c>
      <c r="BI30" s="52">
        <v>0</v>
      </c>
      <c r="BJ30" s="52"/>
      <c r="BK30" s="52">
        <v>0</v>
      </c>
      <c r="BL30" s="52">
        <v>0</v>
      </c>
      <c r="BM30" s="52">
        <v>0</v>
      </c>
      <c r="BN30" s="52">
        <v>0</v>
      </c>
      <c r="BO30" s="52">
        <v>0</v>
      </c>
      <c r="BP30" s="52">
        <v>0</v>
      </c>
      <c r="BQ30" s="52">
        <v>0</v>
      </c>
      <c r="BR30" s="52">
        <v>0</v>
      </c>
      <c r="BS30" s="52">
        <v>0</v>
      </c>
      <c r="BT30" s="52">
        <v>0</v>
      </c>
      <c r="BU30" s="52">
        <v>0</v>
      </c>
      <c r="BV30" s="52">
        <v>19071</v>
      </c>
      <c r="BW30" s="52">
        <v>-13714</v>
      </c>
      <c r="BX30" s="52">
        <v>0</v>
      </c>
      <c r="BY30" s="52">
        <v>0</v>
      </c>
      <c r="BZ30" s="52">
        <v>0</v>
      </c>
      <c r="CA30" s="52">
        <v>-13714</v>
      </c>
      <c r="CB30" s="52">
        <v>0</v>
      </c>
      <c r="CC30" s="52">
        <v>0</v>
      </c>
      <c r="CD30" s="52">
        <v>0</v>
      </c>
      <c r="CE30" s="52">
        <v>0</v>
      </c>
      <c r="CF30" s="52">
        <v>0</v>
      </c>
      <c r="CG30" s="52">
        <v>0</v>
      </c>
      <c r="CH30" s="52">
        <v>0</v>
      </c>
      <c r="CI30" s="52">
        <v>1</v>
      </c>
      <c r="CJ30" s="52">
        <v>9067779</v>
      </c>
      <c r="CK30" s="52">
        <v>1</v>
      </c>
      <c r="CL30" s="52" t="s">
        <v>495</v>
      </c>
      <c r="CM30" s="52">
        <v>15563</v>
      </c>
      <c r="CN30" s="52">
        <v>15754</v>
      </c>
      <c r="CO30" s="52">
        <v>191</v>
      </c>
      <c r="CP30" s="52">
        <v>0</v>
      </c>
      <c r="CQ30" s="52">
        <v>0</v>
      </c>
      <c r="CR30" s="52" t="s">
        <v>496</v>
      </c>
      <c r="CS30" s="52">
        <v>0</v>
      </c>
      <c r="CT30" s="52">
        <v>0</v>
      </c>
      <c r="CU30" s="52">
        <v>0</v>
      </c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 t="s">
        <v>490</v>
      </c>
      <c r="EG30" s="52" t="s">
        <v>490</v>
      </c>
      <c r="EH30" s="54">
        <v>120</v>
      </c>
      <c r="EI30" s="55">
        <v>1</v>
      </c>
      <c r="EJ30" s="55">
        <v>1</v>
      </c>
      <c r="EK30" s="56">
        <v>4767.75</v>
      </c>
      <c r="EL30" s="56">
        <v>9535.5</v>
      </c>
      <c r="EM30" s="56">
        <v>14303.250000000002</v>
      </c>
      <c r="EN30" s="57" t="str">
        <f>+VLOOKUP(W30,[1]Empresas!$A$1:$B$27,2,0)</f>
        <v>AGUAS MANQUEHUE S.A.</v>
      </c>
    </row>
    <row r="31" spans="2:144" ht="14.4" x14ac:dyDescent="0.3">
      <c r="B31" s="27">
        <v>1595042</v>
      </c>
      <c r="C31" s="28" t="s">
        <v>380</v>
      </c>
      <c r="D31" s="27">
        <v>2642505</v>
      </c>
      <c r="E31" s="28" t="s">
        <v>381</v>
      </c>
      <c r="F31" s="28" t="s">
        <v>382</v>
      </c>
      <c r="G31" s="42" t="s">
        <v>394</v>
      </c>
      <c r="L31" t="str">
        <f t="shared" si="0"/>
        <v>13010974273242852</v>
      </c>
      <c r="M31" s="62" t="s">
        <v>394</v>
      </c>
      <c r="N31" s="50">
        <v>42826</v>
      </c>
      <c r="O31" s="51">
        <v>2017</v>
      </c>
      <c r="P31" s="52" t="s">
        <v>576</v>
      </c>
      <c r="Q31" s="52">
        <v>1677039</v>
      </c>
      <c r="R31" s="52">
        <v>1301097</v>
      </c>
      <c r="S31" s="52" t="s">
        <v>478</v>
      </c>
      <c r="T31" s="52" t="s">
        <v>540</v>
      </c>
      <c r="U31" s="52" t="s">
        <v>514</v>
      </c>
      <c r="V31" s="52" t="s">
        <v>536</v>
      </c>
      <c r="W31" s="52" t="s">
        <v>545</v>
      </c>
      <c r="X31" s="52" t="s">
        <v>589</v>
      </c>
      <c r="Y31" s="52" t="s">
        <v>518</v>
      </c>
      <c r="Z31" s="52">
        <v>20</v>
      </c>
      <c r="AA31" s="52">
        <v>938</v>
      </c>
      <c r="AB31" s="52">
        <v>700</v>
      </c>
      <c r="AC31" s="53" t="s">
        <v>508</v>
      </c>
      <c r="AD31" s="53">
        <v>43191</v>
      </c>
      <c r="AE31" s="53">
        <v>42732</v>
      </c>
      <c r="AF31" s="53">
        <v>42852</v>
      </c>
      <c r="AG31" s="53">
        <v>42885</v>
      </c>
      <c r="AH31" s="52">
        <v>27</v>
      </c>
      <c r="AI31" s="52"/>
      <c r="AJ31" s="52">
        <v>30306</v>
      </c>
      <c r="AK31" s="52">
        <v>0</v>
      </c>
      <c r="AL31" s="52">
        <v>0</v>
      </c>
      <c r="AM31" s="52"/>
      <c r="AN31" s="52">
        <v>2552</v>
      </c>
      <c r="AO31" s="52" t="s">
        <v>486</v>
      </c>
      <c r="AP31" s="52">
        <v>0</v>
      </c>
      <c r="AQ31" s="52">
        <v>0</v>
      </c>
      <c r="AR31" s="52">
        <v>0</v>
      </c>
      <c r="AS31" s="52" t="s">
        <v>487</v>
      </c>
      <c r="AT31" s="52">
        <v>0</v>
      </c>
      <c r="AU31" s="52">
        <v>23.6</v>
      </c>
      <c r="AV31" s="52">
        <v>27.5</v>
      </c>
      <c r="AW31" s="52">
        <v>0</v>
      </c>
      <c r="AX31" s="52">
        <v>19.8</v>
      </c>
      <c r="AY31" s="52">
        <v>11102</v>
      </c>
      <c r="AZ31" s="52">
        <v>0</v>
      </c>
      <c r="BA31" s="52">
        <v>0</v>
      </c>
      <c r="BB31" s="52">
        <v>0</v>
      </c>
      <c r="BC31" s="52">
        <v>0</v>
      </c>
      <c r="BD31" s="52">
        <v>0</v>
      </c>
      <c r="BE31" s="52">
        <v>0</v>
      </c>
      <c r="BF31" s="52">
        <v>1080</v>
      </c>
      <c r="BG31" s="52">
        <v>37670</v>
      </c>
      <c r="BH31" s="52">
        <v>0</v>
      </c>
      <c r="BI31" s="52">
        <v>0</v>
      </c>
      <c r="BJ31" s="52"/>
      <c r="BK31" s="52">
        <v>1924379</v>
      </c>
      <c r="BL31" s="52">
        <v>224970</v>
      </c>
      <c r="BM31" s="52">
        <v>485253</v>
      </c>
      <c r="BN31" s="52">
        <v>0</v>
      </c>
      <c r="BO31" s="52">
        <v>0</v>
      </c>
      <c r="BP31" s="52">
        <v>0</v>
      </c>
      <c r="BQ31" s="52">
        <v>0</v>
      </c>
      <c r="BR31" s="52">
        <v>0</v>
      </c>
      <c r="BS31" s="52">
        <v>0</v>
      </c>
      <c r="BT31" s="52">
        <v>0</v>
      </c>
      <c r="BU31" s="52">
        <v>0</v>
      </c>
      <c r="BV31" s="52">
        <v>2673352</v>
      </c>
      <c r="BW31" s="52">
        <v>-1120370</v>
      </c>
      <c r="BX31" s="52">
        <v>0</v>
      </c>
      <c r="BY31" s="52">
        <v>0</v>
      </c>
      <c r="BZ31" s="52">
        <v>0</v>
      </c>
      <c r="CA31" s="52">
        <v>-1120370</v>
      </c>
      <c r="CB31" s="52">
        <v>0</v>
      </c>
      <c r="CC31" s="52">
        <v>0</v>
      </c>
      <c r="CD31" s="52">
        <v>0</v>
      </c>
      <c r="CE31" s="52">
        <v>0</v>
      </c>
      <c r="CF31" s="52">
        <v>0</v>
      </c>
      <c r="CG31" s="52">
        <v>0</v>
      </c>
      <c r="CH31" s="52">
        <v>0</v>
      </c>
      <c r="CI31" s="52">
        <v>2</v>
      </c>
      <c r="CJ31" s="52">
        <v>84789441</v>
      </c>
      <c r="CK31" s="52">
        <v>1</v>
      </c>
      <c r="CL31" s="52" t="s">
        <v>495</v>
      </c>
      <c r="CM31" s="52">
        <v>199416</v>
      </c>
      <c r="CN31" s="52">
        <v>229722</v>
      </c>
      <c r="CO31" s="52">
        <v>30306</v>
      </c>
      <c r="CP31" s="52">
        <v>84789441</v>
      </c>
      <c r="CQ31" s="52">
        <v>1</v>
      </c>
      <c r="CR31" s="52" t="s">
        <v>495</v>
      </c>
      <c r="CS31" s="52">
        <v>25.81</v>
      </c>
      <c r="CT31" s="52">
        <v>23.63</v>
      </c>
      <c r="CU31" s="52">
        <v>0</v>
      </c>
      <c r="CV31" s="52">
        <v>84789441</v>
      </c>
      <c r="CW31" s="52">
        <v>1</v>
      </c>
      <c r="CX31" s="52" t="s">
        <v>495</v>
      </c>
      <c r="CY31" s="52">
        <v>0</v>
      </c>
      <c r="CZ31" s="52">
        <v>0</v>
      </c>
      <c r="DA31" s="52">
        <v>0</v>
      </c>
      <c r="DB31" s="52" t="s">
        <v>590</v>
      </c>
      <c r="DC31" s="52">
        <v>1</v>
      </c>
      <c r="DD31" s="52" t="s">
        <v>495</v>
      </c>
      <c r="DE31" s="52">
        <v>402738</v>
      </c>
      <c r="DF31" s="52">
        <v>413840</v>
      </c>
      <c r="DG31" s="52">
        <v>11102</v>
      </c>
      <c r="DH31" s="52"/>
      <c r="DI31" s="52"/>
      <c r="DJ31" s="52"/>
      <c r="DK31" s="52"/>
      <c r="DL31" s="52"/>
      <c r="DM31" s="52"/>
      <c r="DN31" s="52"/>
      <c r="DO31" s="52"/>
      <c r="DP31" s="52"/>
      <c r="DQ31" s="52"/>
      <c r="DR31" s="52"/>
      <c r="DS31" s="52"/>
      <c r="DT31" s="52"/>
      <c r="DU31" s="52"/>
      <c r="DV31" s="52"/>
      <c r="DW31" s="52"/>
      <c r="DX31" s="52"/>
      <c r="DY31" s="52"/>
      <c r="DZ31" s="52"/>
      <c r="EA31" s="52"/>
      <c r="EB31" s="52"/>
      <c r="EC31" s="52"/>
      <c r="ED31" s="52"/>
      <c r="EE31" s="52"/>
      <c r="EF31" s="52" t="s">
        <v>490</v>
      </c>
      <c r="EG31" s="52" t="s">
        <v>490</v>
      </c>
      <c r="EH31" s="54">
        <v>120</v>
      </c>
      <c r="EI31" s="55">
        <v>1</v>
      </c>
      <c r="EJ31" s="55">
        <v>1</v>
      </c>
      <c r="EK31" s="56">
        <v>668338</v>
      </c>
      <c r="EL31" s="56">
        <v>1336676</v>
      </c>
      <c r="EM31" s="56">
        <v>2005014</v>
      </c>
      <c r="EN31" s="57" t="str">
        <f>+VLOOKUP(W31,[1]Empresas!$A$1:$B$27,2,0)</f>
        <v>AGUAS MANQUEHUE S.A.</v>
      </c>
    </row>
    <row r="32" spans="2:144" ht="14.4" x14ac:dyDescent="0.3">
      <c r="B32" s="27">
        <v>1595042</v>
      </c>
      <c r="C32" s="28" t="s">
        <v>380</v>
      </c>
      <c r="D32" s="27">
        <v>533092</v>
      </c>
      <c r="E32" s="28" t="s">
        <v>381</v>
      </c>
      <c r="F32" s="28" t="s">
        <v>384</v>
      </c>
      <c r="G32" s="42" t="s">
        <v>394</v>
      </c>
      <c r="L32" t="str">
        <f t="shared" si="0"/>
        <v>14466354207642837</v>
      </c>
      <c r="M32" s="62" t="s">
        <v>394</v>
      </c>
      <c r="N32" s="50">
        <v>42826</v>
      </c>
      <c r="O32" s="51">
        <v>2017</v>
      </c>
      <c r="P32" s="52" t="s">
        <v>576</v>
      </c>
      <c r="Q32" s="52">
        <v>1595042</v>
      </c>
      <c r="R32" s="52">
        <v>1446635</v>
      </c>
      <c r="S32" s="52" t="s">
        <v>478</v>
      </c>
      <c r="T32" s="52" t="s">
        <v>479</v>
      </c>
      <c r="U32" s="52" t="s">
        <v>480</v>
      </c>
      <c r="V32" s="52" t="s">
        <v>561</v>
      </c>
      <c r="W32" s="52" t="s">
        <v>527</v>
      </c>
      <c r="X32" s="52" t="s">
        <v>591</v>
      </c>
      <c r="Y32" s="52" t="s">
        <v>592</v>
      </c>
      <c r="Z32" s="52">
        <v>10</v>
      </c>
      <c r="AA32" s="52">
        <v>348</v>
      </c>
      <c r="AB32" s="52">
        <v>1290</v>
      </c>
      <c r="AC32" s="53" t="s">
        <v>485</v>
      </c>
      <c r="AD32" s="53" t="s">
        <v>485</v>
      </c>
      <c r="AE32" s="53">
        <v>42076</v>
      </c>
      <c r="AF32" s="53">
        <v>42837</v>
      </c>
      <c r="AG32" s="53">
        <v>42867</v>
      </c>
      <c r="AH32" s="52">
        <v>2.5</v>
      </c>
      <c r="AI32" s="52">
        <v>350</v>
      </c>
      <c r="AJ32" s="52">
        <v>0</v>
      </c>
      <c r="AK32" s="52">
        <v>1424</v>
      </c>
      <c r="AL32" s="52">
        <v>0</v>
      </c>
      <c r="AM32" s="52"/>
      <c r="AN32" s="52">
        <v>254</v>
      </c>
      <c r="AO32" s="52" t="s">
        <v>486</v>
      </c>
      <c r="AP32" s="52">
        <v>0</v>
      </c>
      <c r="AQ32" s="52">
        <v>0</v>
      </c>
      <c r="AR32" s="52">
        <v>0</v>
      </c>
      <c r="AS32" s="52" t="s">
        <v>487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>
        <v>0</v>
      </c>
      <c r="BD32" s="52">
        <v>0</v>
      </c>
      <c r="BE32" s="52">
        <v>0</v>
      </c>
      <c r="BF32" s="52">
        <v>628</v>
      </c>
      <c r="BG32" s="52">
        <v>1360</v>
      </c>
      <c r="BH32" s="52">
        <v>129334</v>
      </c>
      <c r="BI32" s="52">
        <v>0</v>
      </c>
      <c r="BJ32" s="52"/>
      <c r="BK32" s="52">
        <v>0</v>
      </c>
      <c r="BL32" s="52">
        <v>0</v>
      </c>
      <c r="BM32" s="52">
        <v>0</v>
      </c>
      <c r="BN32" s="52">
        <v>0</v>
      </c>
      <c r="BO32" s="52">
        <v>0</v>
      </c>
      <c r="BP32" s="52">
        <v>0</v>
      </c>
      <c r="BQ32" s="52">
        <v>0</v>
      </c>
      <c r="BR32" s="52">
        <v>0</v>
      </c>
      <c r="BS32" s="52">
        <v>0</v>
      </c>
      <c r="BT32" s="52">
        <v>0</v>
      </c>
      <c r="BU32" s="52">
        <v>0</v>
      </c>
      <c r="BV32" s="52">
        <v>131322</v>
      </c>
      <c r="BW32" s="52">
        <v>-23529</v>
      </c>
      <c r="BX32" s="52">
        <v>0</v>
      </c>
      <c r="BY32" s="52">
        <v>0</v>
      </c>
      <c r="BZ32" s="52">
        <v>0</v>
      </c>
      <c r="CA32" s="52">
        <v>-23529</v>
      </c>
      <c r="CB32" s="52">
        <v>0</v>
      </c>
      <c r="CC32" s="52">
        <v>0</v>
      </c>
      <c r="CD32" s="52">
        <v>0</v>
      </c>
      <c r="CE32" s="52">
        <v>0</v>
      </c>
      <c r="CF32" s="52">
        <v>0</v>
      </c>
      <c r="CG32" s="52">
        <v>0</v>
      </c>
      <c r="CH32" s="52">
        <v>0</v>
      </c>
      <c r="CI32" s="52">
        <v>1</v>
      </c>
      <c r="CJ32" s="52">
        <v>8062328</v>
      </c>
      <c r="CK32" s="52">
        <v>1</v>
      </c>
      <c r="CL32" s="52" t="s">
        <v>488</v>
      </c>
      <c r="CM32" s="52">
        <v>17502</v>
      </c>
      <c r="CN32" s="52">
        <v>18926</v>
      </c>
      <c r="CO32" s="52">
        <v>1424</v>
      </c>
      <c r="CP32" s="52">
        <v>0</v>
      </c>
      <c r="CQ32" s="52">
        <v>0</v>
      </c>
      <c r="CR32" s="52" t="s">
        <v>496</v>
      </c>
      <c r="CS32" s="52">
        <v>0</v>
      </c>
      <c r="CT32" s="52">
        <v>0</v>
      </c>
      <c r="CU32" s="52">
        <v>0</v>
      </c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 t="s">
        <v>490</v>
      </c>
      <c r="EG32" s="52" t="s">
        <v>490</v>
      </c>
      <c r="EH32" s="54">
        <v>761</v>
      </c>
      <c r="EI32" s="55">
        <v>1</v>
      </c>
      <c r="EJ32" s="55">
        <v>1</v>
      </c>
      <c r="EK32" s="56">
        <v>5176.951379763469</v>
      </c>
      <c r="EL32" s="56">
        <v>10353.902759526938</v>
      </c>
      <c r="EM32" s="56">
        <v>15530.854139290408</v>
      </c>
      <c r="EN32" s="57" t="str">
        <f>+VLOOKUP(W32,[1]Empresas!$A$1:$B$27,2,0)</f>
        <v>AGUAS ANDINAS S.A.</v>
      </c>
    </row>
    <row r="33" spans="2:144" ht="14.4" x14ac:dyDescent="0.3">
      <c r="B33" s="27">
        <v>1595042</v>
      </c>
      <c r="C33" s="28" t="s">
        <v>380</v>
      </c>
      <c r="D33" s="27">
        <v>574644</v>
      </c>
      <c r="E33" s="28" t="s">
        <v>381</v>
      </c>
      <c r="F33" s="28" t="s">
        <v>384</v>
      </c>
      <c r="G33" s="42" t="s">
        <v>394</v>
      </c>
      <c r="L33" t="str">
        <f t="shared" si="0"/>
        <v>6706184279042881</v>
      </c>
      <c r="M33" s="62" t="s">
        <v>394</v>
      </c>
      <c r="N33" s="50">
        <v>42856</v>
      </c>
      <c r="O33" s="51">
        <v>2017</v>
      </c>
      <c r="P33" s="52" t="s">
        <v>593</v>
      </c>
      <c r="Q33" s="52">
        <v>1677038</v>
      </c>
      <c r="R33" s="52">
        <v>670618</v>
      </c>
      <c r="S33" s="52" t="s">
        <v>478</v>
      </c>
      <c r="T33" s="52" t="s">
        <v>479</v>
      </c>
      <c r="U33" s="52" t="s">
        <v>514</v>
      </c>
      <c r="V33" s="52" t="s">
        <v>594</v>
      </c>
      <c r="W33" s="52" t="s">
        <v>595</v>
      </c>
      <c r="X33" s="52" t="s">
        <v>596</v>
      </c>
      <c r="Y33" s="52" t="s">
        <v>518</v>
      </c>
      <c r="Z33" s="52">
        <v>20</v>
      </c>
      <c r="AA33" s="52">
        <v>940</v>
      </c>
      <c r="AB33" s="52">
        <v>520</v>
      </c>
      <c r="AC33" s="53" t="s">
        <v>485</v>
      </c>
      <c r="AD33" s="53" t="s">
        <v>485</v>
      </c>
      <c r="AE33" s="53">
        <v>42790</v>
      </c>
      <c r="AF33" s="53">
        <v>42881</v>
      </c>
      <c r="AG33" s="53">
        <v>42914</v>
      </c>
      <c r="AH33" s="52">
        <v>2.5</v>
      </c>
      <c r="AI33" s="52">
        <v>350</v>
      </c>
      <c r="AJ33" s="52">
        <v>0</v>
      </c>
      <c r="AK33" s="52">
        <v>308</v>
      </c>
      <c r="AL33" s="52">
        <v>0</v>
      </c>
      <c r="AM33" s="52"/>
      <c r="AN33" s="52">
        <v>279</v>
      </c>
      <c r="AO33" s="52" t="s">
        <v>486</v>
      </c>
      <c r="AP33" s="52">
        <v>0</v>
      </c>
      <c r="AQ33" s="52">
        <v>0</v>
      </c>
      <c r="AR33" s="52">
        <v>0</v>
      </c>
      <c r="AS33" s="52" t="s">
        <v>487</v>
      </c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>
        <v>0</v>
      </c>
      <c r="BC33" s="52">
        <v>0</v>
      </c>
      <c r="BD33" s="52">
        <v>0</v>
      </c>
      <c r="BE33" s="52">
        <v>344</v>
      </c>
      <c r="BF33" s="52">
        <v>631</v>
      </c>
      <c r="BG33" s="52">
        <v>383</v>
      </c>
      <c r="BH33" s="52">
        <v>28431</v>
      </c>
      <c r="BI33" s="52">
        <v>0</v>
      </c>
      <c r="BJ33" s="52"/>
      <c r="BK33" s="52">
        <v>0</v>
      </c>
      <c r="BL33" s="52">
        <v>0</v>
      </c>
      <c r="BM33" s="52">
        <v>0</v>
      </c>
      <c r="BN33" s="52">
        <v>0</v>
      </c>
      <c r="BO33" s="52">
        <v>0</v>
      </c>
      <c r="BP33" s="52">
        <v>0</v>
      </c>
      <c r="BQ33" s="52">
        <v>0</v>
      </c>
      <c r="BR33" s="52">
        <v>0</v>
      </c>
      <c r="BS33" s="52">
        <v>0</v>
      </c>
      <c r="BT33" s="52">
        <v>0</v>
      </c>
      <c r="BU33" s="52">
        <v>0</v>
      </c>
      <c r="BV33" s="52">
        <v>29789</v>
      </c>
      <c r="BW33" s="52">
        <v>-24918</v>
      </c>
      <c r="BX33" s="52">
        <v>0</v>
      </c>
      <c r="BY33" s="52">
        <v>0</v>
      </c>
      <c r="BZ33" s="52">
        <v>0</v>
      </c>
      <c r="CA33" s="52">
        <v>-24918</v>
      </c>
      <c r="CB33" s="52">
        <v>0</v>
      </c>
      <c r="CC33" s="52">
        <v>0</v>
      </c>
      <c r="CD33" s="52">
        <v>0</v>
      </c>
      <c r="CE33" s="52">
        <v>0</v>
      </c>
      <c r="CF33" s="52">
        <v>0</v>
      </c>
      <c r="CG33" s="52">
        <v>0</v>
      </c>
      <c r="CH33" s="52">
        <v>0</v>
      </c>
      <c r="CI33" s="52">
        <v>1</v>
      </c>
      <c r="CJ33" s="52">
        <v>93077209</v>
      </c>
      <c r="CK33" s="52">
        <v>1</v>
      </c>
      <c r="CL33" s="52" t="s">
        <v>510</v>
      </c>
      <c r="CM33" s="52">
        <v>10990</v>
      </c>
      <c r="CN33" s="52">
        <v>11298</v>
      </c>
      <c r="CO33" s="52">
        <v>308</v>
      </c>
      <c r="CP33" s="52">
        <v>0</v>
      </c>
      <c r="CQ33" s="52">
        <v>0</v>
      </c>
      <c r="CR33" s="52" t="s">
        <v>496</v>
      </c>
      <c r="CS33" s="52">
        <v>0</v>
      </c>
      <c r="CT33" s="52">
        <v>0</v>
      </c>
      <c r="CU33" s="52">
        <v>0</v>
      </c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 t="s">
        <v>490</v>
      </c>
      <c r="EG33" s="52" t="s">
        <v>490</v>
      </c>
      <c r="EH33" s="54">
        <v>91</v>
      </c>
      <c r="EI33" s="55">
        <v>1</v>
      </c>
      <c r="EJ33" s="55">
        <v>1</v>
      </c>
      <c r="EK33" s="56">
        <v>9820.5494505494498</v>
      </c>
      <c r="EL33" s="56">
        <v>19641.0989010989</v>
      </c>
      <c r="EM33" s="56">
        <v>29461.648351648353</v>
      </c>
      <c r="EN33" s="57" t="str">
        <f>+VLOOKUP(W33,[1]Empresas!$A$1:$B$27,2,0)</f>
        <v>AGUAS CORDILLERA S.A.</v>
      </c>
    </row>
    <row r="34" spans="2:144" ht="14.4" x14ac:dyDescent="0.3">
      <c r="B34" s="27">
        <v>1595042</v>
      </c>
      <c r="C34" s="28" t="s">
        <v>380</v>
      </c>
      <c r="D34" s="27">
        <v>574643</v>
      </c>
      <c r="E34" s="28" t="s">
        <v>381</v>
      </c>
      <c r="F34" s="28" t="s">
        <v>384</v>
      </c>
      <c r="G34" s="42" t="s">
        <v>394</v>
      </c>
      <c r="L34" t="str">
        <f t="shared" si="0"/>
        <v>6145984279042881</v>
      </c>
      <c r="M34" s="62" t="s">
        <v>394</v>
      </c>
      <c r="N34" s="50">
        <v>42856</v>
      </c>
      <c r="O34" s="51">
        <v>2017</v>
      </c>
      <c r="P34" s="52" t="s">
        <v>593</v>
      </c>
      <c r="Q34" s="52">
        <v>1677038</v>
      </c>
      <c r="R34" s="52">
        <v>614598</v>
      </c>
      <c r="S34" s="52" t="s">
        <v>478</v>
      </c>
      <c r="T34" s="52" t="s">
        <v>479</v>
      </c>
      <c r="U34" s="52" t="s">
        <v>514</v>
      </c>
      <c r="V34" s="52" t="s">
        <v>515</v>
      </c>
      <c r="W34" s="52" t="s">
        <v>537</v>
      </c>
      <c r="X34" s="52" t="s">
        <v>597</v>
      </c>
      <c r="Y34" s="52" t="s">
        <v>518</v>
      </c>
      <c r="Z34" s="52">
        <v>20</v>
      </c>
      <c r="AA34" s="52">
        <v>940</v>
      </c>
      <c r="AB34" s="52">
        <v>540</v>
      </c>
      <c r="AC34" s="53" t="s">
        <v>485</v>
      </c>
      <c r="AD34" s="53" t="s">
        <v>485</v>
      </c>
      <c r="AE34" s="53">
        <v>42790</v>
      </c>
      <c r="AF34" s="53">
        <v>42881</v>
      </c>
      <c r="AG34" s="53">
        <v>42914</v>
      </c>
      <c r="AH34" s="52">
        <v>0</v>
      </c>
      <c r="AI34" s="52">
        <v>350</v>
      </c>
      <c r="AJ34" s="52">
        <v>0</v>
      </c>
      <c r="AK34" s="52">
        <v>1</v>
      </c>
      <c r="AL34" s="52">
        <v>0</v>
      </c>
      <c r="AM34" s="52"/>
      <c r="AN34" s="52">
        <v>112</v>
      </c>
      <c r="AO34" s="52" t="s">
        <v>486</v>
      </c>
      <c r="AP34" s="52">
        <v>0</v>
      </c>
      <c r="AQ34" s="52">
        <v>0</v>
      </c>
      <c r="AR34" s="52">
        <v>0</v>
      </c>
      <c r="AS34" s="52" t="s">
        <v>487</v>
      </c>
      <c r="AT34" s="52">
        <v>0</v>
      </c>
      <c r="AU34" s="52">
        <v>0</v>
      </c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>
        <v>0</v>
      </c>
      <c r="BD34" s="52">
        <v>0</v>
      </c>
      <c r="BE34" s="52">
        <v>0</v>
      </c>
      <c r="BF34" s="52">
        <v>631</v>
      </c>
      <c r="BG34" s="52">
        <v>0</v>
      </c>
      <c r="BH34" s="52">
        <v>92</v>
      </c>
      <c r="BI34" s="52">
        <v>0</v>
      </c>
      <c r="BJ34" s="52"/>
      <c r="BK34" s="52">
        <v>0</v>
      </c>
      <c r="BL34" s="52">
        <v>0</v>
      </c>
      <c r="BM34" s="52">
        <v>0</v>
      </c>
      <c r="BN34" s="52">
        <v>0</v>
      </c>
      <c r="BO34" s="52">
        <v>0</v>
      </c>
      <c r="BP34" s="52">
        <v>0</v>
      </c>
      <c r="BQ34" s="52">
        <v>0</v>
      </c>
      <c r="BR34" s="52">
        <v>0</v>
      </c>
      <c r="BS34" s="52">
        <v>0</v>
      </c>
      <c r="BT34" s="52">
        <v>0</v>
      </c>
      <c r="BU34" s="52">
        <v>0</v>
      </c>
      <c r="BV34" s="52">
        <v>723</v>
      </c>
      <c r="BW34" s="52">
        <v>0</v>
      </c>
      <c r="BX34" s="52">
        <v>0</v>
      </c>
      <c r="BY34" s="52">
        <v>0</v>
      </c>
      <c r="BZ34" s="52">
        <v>0</v>
      </c>
      <c r="CA34" s="52">
        <v>0</v>
      </c>
      <c r="CB34" s="52">
        <v>0</v>
      </c>
      <c r="CC34" s="52">
        <v>0</v>
      </c>
      <c r="CD34" s="52">
        <v>0</v>
      </c>
      <c r="CE34" s="52">
        <v>0</v>
      </c>
      <c r="CF34" s="52">
        <v>0</v>
      </c>
      <c r="CG34" s="52">
        <v>0</v>
      </c>
      <c r="CH34" s="52">
        <v>0</v>
      </c>
      <c r="CI34" s="52">
        <v>1</v>
      </c>
      <c r="CJ34" s="52">
        <v>2538969</v>
      </c>
      <c r="CK34" s="52">
        <v>1</v>
      </c>
      <c r="CL34" s="52" t="s">
        <v>495</v>
      </c>
      <c r="CM34" s="52">
        <v>0</v>
      </c>
      <c r="CN34" s="52">
        <v>1</v>
      </c>
      <c r="CO34" s="52">
        <v>1</v>
      </c>
      <c r="CP34" s="52">
        <v>0</v>
      </c>
      <c r="CQ34" s="52">
        <v>0</v>
      </c>
      <c r="CR34" s="52" t="s">
        <v>496</v>
      </c>
      <c r="CS34" s="52">
        <v>0</v>
      </c>
      <c r="CT34" s="52">
        <v>0</v>
      </c>
      <c r="CU34" s="52">
        <v>0</v>
      </c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 t="s">
        <v>490</v>
      </c>
      <c r="EG34" s="52" t="s">
        <v>490</v>
      </c>
      <c r="EH34" s="54">
        <v>91</v>
      </c>
      <c r="EI34" s="55">
        <v>1</v>
      </c>
      <c r="EJ34" s="55">
        <v>1</v>
      </c>
      <c r="EK34" s="56">
        <v>238.35164835164835</v>
      </c>
      <c r="EL34" s="56">
        <v>476.7032967032967</v>
      </c>
      <c r="EM34" s="56">
        <v>715.05494505494505</v>
      </c>
      <c r="EN34" s="57" t="str">
        <f>+VLOOKUP(W34,[1]Empresas!$A$1:$B$27,2,0)</f>
        <v>AGUAS CORDILLERA S.A.</v>
      </c>
    </row>
    <row r="35" spans="2:144" ht="14.4" x14ac:dyDescent="0.3">
      <c r="B35" s="27">
        <v>1595042</v>
      </c>
      <c r="C35" s="28" t="s">
        <v>380</v>
      </c>
      <c r="D35" s="27">
        <v>956698</v>
      </c>
      <c r="E35" s="28" t="s">
        <v>381</v>
      </c>
      <c r="F35" s="28" t="s">
        <v>385</v>
      </c>
      <c r="G35" s="42" t="s">
        <v>394</v>
      </c>
      <c r="L35" t="str">
        <f t="shared" si="0"/>
        <v>10654084270242853</v>
      </c>
      <c r="M35" s="62" t="s">
        <v>394</v>
      </c>
      <c r="N35" s="50">
        <v>42856</v>
      </c>
      <c r="O35" s="51">
        <v>2017</v>
      </c>
      <c r="P35" s="52" t="s">
        <v>593</v>
      </c>
      <c r="Q35" s="52">
        <v>1677039</v>
      </c>
      <c r="R35" s="52">
        <v>1065408</v>
      </c>
      <c r="S35" s="52" t="s">
        <v>478</v>
      </c>
      <c r="T35" s="52" t="s">
        <v>504</v>
      </c>
      <c r="U35" s="52" t="s">
        <v>514</v>
      </c>
      <c r="V35" s="52" t="s">
        <v>536</v>
      </c>
      <c r="W35" s="52" t="s">
        <v>545</v>
      </c>
      <c r="X35" s="52" t="s">
        <v>598</v>
      </c>
      <c r="Y35" s="52" t="s">
        <v>518</v>
      </c>
      <c r="Z35" s="52">
        <v>1</v>
      </c>
      <c r="AA35" s="52">
        <v>941</v>
      </c>
      <c r="AB35" s="52">
        <v>2610</v>
      </c>
      <c r="AC35" s="53" t="s">
        <v>508</v>
      </c>
      <c r="AD35" s="53">
        <v>43191</v>
      </c>
      <c r="AE35" s="53">
        <v>42702</v>
      </c>
      <c r="AF35" s="53">
        <v>42853</v>
      </c>
      <c r="AG35" s="53">
        <v>42884</v>
      </c>
      <c r="AH35" s="52">
        <v>43</v>
      </c>
      <c r="AI35" s="52"/>
      <c r="AJ35" s="52">
        <v>269900</v>
      </c>
      <c r="AK35" s="52">
        <v>0</v>
      </c>
      <c r="AL35" s="52">
        <v>0</v>
      </c>
      <c r="AM35" s="52"/>
      <c r="AN35" s="52">
        <v>7085</v>
      </c>
      <c r="AO35" s="52" t="s">
        <v>486</v>
      </c>
      <c r="AP35" s="52">
        <v>0</v>
      </c>
      <c r="AQ35" s="52">
        <v>0</v>
      </c>
      <c r="AR35" s="52">
        <v>0</v>
      </c>
      <c r="AS35" s="52" t="s">
        <v>524</v>
      </c>
      <c r="AT35" s="52">
        <v>0</v>
      </c>
      <c r="AU35" s="52">
        <v>124.5</v>
      </c>
      <c r="AV35" s="52">
        <v>124.5</v>
      </c>
      <c r="AW35" s="52">
        <v>0</v>
      </c>
      <c r="AX35" s="52">
        <v>0</v>
      </c>
      <c r="AY35" s="52">
        <v>72300</v>
      </c>
      <c r="AZ35" s="52">
        <v>0</v>
      </c>
      <c r="BA35" s="52">
        <v>0</v>
      </c>
      <c r="BB35" s="52">
        <v>0</v>
      </c>
      <c r="BC35" s="52">
        <v>0</v>
      </c>
      <c r="BD35" s="52">
        <v>0</v>
      </c>
      <c r="BE35" s="52">
        <v>0</v>
      </c>
      <c r="BF35" s="52">
        <v>1080</v>
      </c>
      <c r="BG35" s="52">
        <v>335486</v>
      </c>
      <c r="BH35" s="52">
        <v>0</v>
      </c>
      <c r="BI35" s="52">
        <v>0</v>
      </c>
      <c r="BJ35" s="52"/>
      <c r="BK35" s="52">
        <v>16264741</v>
      </c>
      <c r="BL35" s="52">
        <v>560044</v>
      </c>
      <c r="BM35" s="52">
        <v>0</v>
      </c>
      <c r="BN35" s="52">
        <v>0</v>
      </c>
      <c r="BO35" s="52">
        <v>0</v>
      </c>
      <c r="BP35" s="52">
        <v>0</v>
      </c>
      <c r="BQ35" s="52">
        <v>0</v>
      </c>
      <c r="BR35" s="52">
        <v>0</v>
      </c>
      <c r="BS35" s="52">
        <v>0</v>
      </c>
      <c r="BT35" s="52">
        <v>0</v>
      </c>
      <c r="BU35" s="52">
        <v>0</v>
      </c>
      <c r="BV35" s="52">
        <v>17161351</v>
      </c>
      <c r="BW35" s="52">
        <v>-8740243</v>
      </c>
      <c r="BX35" s="52">
        <v>0</v>
      </c>
      <c r="BY35" s="52">
        <v>0</v>
      </c>
      <c r="BZ35" s="52">
        <v>0</v>
      </c>
      <c r="CA35" s="52">
        <v>-8740243</v>
      </c>
      <c r="CB35" s="52">
        <v>0</v>
      </c>
      <c r="CC35" s="52">
        <v>0</v>
      </c>
      <c r="CD35" s="52">
        <v>0</v>
      </c>
      <c r="CE35" s="52">
        <v>0</v>
      </c>
      <c r="CF35" s="52">
        <v>0</v>
      </c>
      <c r="CG35" s="52">
        <v>0</v>
      </c>
      <c r="CH35" s="52">
        <v>0</v>
      </c>
      <c r="CI35" s="52">
        <v>2</v>
      </c>
      <c r="CJ35" s="52">
        <v>59043856</v>
      </c>
      <c r="CK35" s="52">
        <v>100</v>
      </c>
      <c r="CL35" s="52" t="s">
        <v>488</v>
      </c>
      <c r="CM35" s="52">
        <v>79044</v>
      </c>
      <c r="CN35" s="52">
        <v>81743</v>
      </c>
      <c r="CO35" s="52">
        <v>269900</v>
      </c>
      <c r="CP35" s="52">
        <v>59043856</v>
      </c>
      <c r="CQ35" s="52">
        <v>100</v>
      </c>
      <c r="CR35" s="52" t="s">
        <v>488</v>
      </c>
      <c r="CS35" s="52">
        <v>124.5</v>
      </c>
      <c r="CT35" s="52">
        <v>124.5</v>
      </c>
      <c r="CU35" s="52">
        <v>0</v>
      </c>
      <c r="CV35" s="52">
        <v>59043856</v>
      </c>
      <c r="CW35" s="52">
        <v>100</v>
      </c>
      <c r="CX35" s="52" t="s">
        <v>488</v>
      </c>
      <c r="CY35" s="52">
        <v>0</v>
      </c>
      <c r="CZ35" s="52">
        <v>0</v>
      </c>
      <c r="DA35" s="52">
        <v>0</v>
      </c>
      <c r="DB35" s="52" t="s">
        <v>599</v>
      </c>
      <c r="DC35" s="52">
        <v>100</v>
      </c>
      <c r="DD35" s="52" t="s">
        <v>488</v>
      </c>
      <c r="DE35" s="52">
        <v>18578</v>
      </c>
      <c r="DF35" s="52">
        <v>19301</v>
      </c>
      <c r="DG35" s="52">
        <v>72300</v>
      </c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 t="s">
        <v>490</v>
      </c>
      <c r="EG35" s="52" t="s">
        <v>490</v>
      </c>
      <c r="EH35" s="54">
        <v>151</v>
      </c>
      <c r="EI35" s="55">
        <v>1</v>
      </c>
      <c r="EJ35" s="55">
        <v>1</v>
      </c>
      <c r="EK35" s="56">
        <v>3409539.9337748345</v>
      </c>
      <c r="EL35" s="56">
        <v>6819079.867549669</v>
      </c>
      <c r="EM35" s="56">
        <v>10228619.801324503</v>
      </c>
      <c r="EN35" s="57" t="str">
        <f>+VLOOKUP(W35,[1]Empresas!$A$1:$B$27,2,0)</f>
        <v>AGUAS MANQUEHUE S.A.</v>
      </c>
    </row>
    <row r="36" spans="2:144" ht="14.4" x14ac:dyDescent="0.3">
      <c r="B36" s="27">
        <v>1595042</v>
      </c>
      <c r="C36" s="28" t="s">
        <v>380</v>
      </c>
      <c r="D36" s="27">
        <v>533098</v>
      </c>
      <c r="E36" s="28" t="s">
        <v>381</v>
      </c>
      <c r="F36" s="28" t="s">
        <v>384</v>
      </c>
      <c r="G36" s="42" t="s">
        <v>394</v>
      </c>
      <c r="L36" t="str">
        <f t="shared" si="0"/>
        <v>13684744269542874</v>
      </c>
      <c r="M36" s="62" t="s">
        <v>394</v>
      </c>
      <c r="N36" s="50">
        <v>42856</v>
      </c>
      <c r="O36" s="51">
        <v>2017</v>
      </c>
      <c r="P36" s="52" t="s">
        <v>593</v>
      </c>
      <c r="Q36" s="52">
        <v>1595042</v>
      </c>
      <c r="R36" s="52">
        <v>1368474</v>
      </c>
      <c r="S36" s="52" t="s">
        <v>478</v>
      </c>
      <c r="T36" s="52" t="s">
        <v>504</v>
      </c>
      <c r="U36" s="52" t="s">
        <v>480</v>
      </c>
      <c r="V36" s="52" t="s">
        <v>481</v>
      </c>
      <c r="W36" s="52" t="s">
        <v>527</v>
      </c>
      <c r="X36" s="52" t="s">
        <v>600</v>
      </c>
      <c r="Y36" s="52" t="s">
        <v>554</v>
      </c>
      <c r="Z36" s="52">
        <v>15</v>
      </c>
      <c r="AA36" s="52">
        <v>331</v>
      </c>
      <c r="AB36" s="52">
        <v>3323</v>
      </c>
      <c r="AC36" s="53" t="s">
        <v>508</v>
      </c>
      <c r="AD36" s="53">
        <v>43191</v>
      </c>
      <c r="AE36" s="53">
        <v>42695</v>
      </c>
      <c r="AF36" s="53">
        <v>42874</v>
      </c>
      <c r="AG36" s="53">
        <v>42906</v>
      </c>
      <c r="AH36" s="52">
        <v>0</v>
      </c>
      <c r="AI36" s="52"/>
      <c r="AJ36" s="52">
        <v>62700</v>
      </c>
      <c r="AK36" s="52">
        <v>0</v>
      </c>
      <c r="AL36" s="52">
        <v>0</v>
      </c>
      <c r="AM36" s="52"/>
      <c r="AN36" s="52">
        <v>9091</v>
      </c>
      <c r="AO36" s="52" t="s">
        <v>486</v>
      </c>
      <c r="AP36" s="52">
        <v>0</v>
      </c>
      <c r="AQ36" s="52">
        <v>0</v>
      </c>
      <c r="AR36" s="52">
        <v>0</v>
      </c>
      <c r="AS36" s="52" t="s">
        <v>487</v>
      </c>
      <c r="AT36" s="52">
        <v>0</v>
      </c>
      <c r="AU36" s="52">
        <v>42.7</v>
      </c>
      <c r="AV36" s="52">
        <v>45.8</v>
      </c>
      <c r="AW36" s="52">
        <v>0</v>
      </c>
      <c r="AX36" s="52">
        <v>31.7</v>
      </c>
      <c r="AY36" s="52">
        <v>10300</v>
      </c>
      <c r="AZ36" s="52">
        <v>0</v>
      </c>
      <c r="BA36" s="52">
        <v>0</v>
      </c>
      <c r="BB36" s="52">
        <v>0</v>
      </c>
      <c r="BC36" s="52">
        <v>0</v>
      </c>
      <c r="BD36" s="52">
        <v>0</v>
      </c>
      <c r="BE36" s="52">
        <v>0</v>
      </c>
      <c r="BF36" s="52">
        <v>1083</v>
      </c>
      <c r="BG36" s="52">
        <v>77936</v>
      </c>
      <c r="BH36" s="52">
        <v>0</v>
      </c>
      <c r="BI36" s="52">
        <v>0</v>
      </c>
      <c r="BJ36" s="52"/>
      <c r="BK36" s="52">
        <v>3778434</v>
      </c>
      <c r="BL36" s="52">
        <v>144024</v>
      </c>
      <c r="BM36" s="52">
        <v>663458</v>
      </c>
      <c r="BN36" s="52">
        <v>0</v>
      </c>
      <c r="BO36" s="52">
        <v>0</v>
      </c>
      <c r="BP36" s="52">
        <v>0</v>
      </c>
      <c r="BQ36" s="52">
        <v>0</v>
      </c>
      <c r="BR36" s="52">
        <v>0</v>
      </c>
      <c r="BS36" s="52">
        <v>0</v>
      </c>
      <c r="BT36" s="52">
        <v>0</v>
      </c>
      <c r="BU36" s="52">
        <v>0</v>
      </c>
      <c r="BV36" s="52">
        <v>4664935</v>
      </c>
      <c r="BW36" s="52">
        <v>-443383</v>
      </c>
      <c r="BX36" s="52">
        <v>0</v>
      </c>
      <c r="BY36" s="52">
        <v>0</v>
      </c>
      <c r="BZ36" s="52">
        <v>0</v>
      </c>
      <c r="CA36" s="52">
        <v>-443383</v>
      </c>
      <c r="CB36" s="52">
        <v>0</v>
      </c>
      <c r="CC36" s="52">
        <v>0</v>
      </c>
      <c r="CD36" s="52">
        <v>0</v>
      </c>
      <c r="CE36" s="52">
        <v>0</v>
      </c>
      <c r="CF36" s="52">
        <v>0</v>
      </c>
      <c r="CG36" s="52">
        <v>0</v>
      </c>
      <c r="CH36" s="52">
        <v>0</v>
      </c>
      <c r="CI36" s="52">
        <v>2</v>
      </c>
      <c r="CJ36" s="52">
        <v>86308673</v>
      </c>
      <c r="CK36" s="52">
        <v>100</v>
      </c>
      <c r="CL36" s="52" t="s">
        <v>488</v>
      </c>
      <c r="CM36" s="52">
        <v>17871</v>
      </c>
      <c r="CN36" s="52">
        <v>18498</v>
      </c>
      <c r="CO36" s="52">
        <v>62700</v>
      </c>
      <c r="CP36" s="52">
        <v>86308673</v>
      </c>
      <c r="CQ36" s="52">
        <v>100</v>
      </c>
      <c r="CR36" s="52" t="s">
        <v>488</v>
      </c>
      <c r="CS36" s="52">
        <v>32.299999999999997</v>
      </c>
      <c r="CT36" s="52">
        <v>42.7</v>
      </c>
      <c r="CU36" s="52">
        <v>0</v>
      </c>
      <c r="CV36" s="52">
        <v>86308673</v>
      </c>
      <c r="CW36" s="52">
        <v>100</v>
      </c>
      <c r="CX36" s="52" t="s">
        <v>488</v>
      </c>
      <c r="CY36" s="52">
        <v>31.3</v>
      </c>
      <c r="CZ36" s="52">
        <v>0</v>
      </c>
      <c r="DA36" s="52">
        <v>0</v>
      </c>
      <c r="DB36" s="52" t="s">
        <v>601</v>
      </c>
      <c r="DC36" s="52">
        <v>100</v>
      </c>
      <c r="DD36" s="52" t="s">
        <v>488</v>
      </c>
      <c r="DE36" s="52">
        <v>572</v>
      </c>
      <c r="DF36" s="52">
        <v>675</v>
      </c>
      <c r="DG36" s="52">
        <v>10300</v>
      </c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 t="s">
        <v>490</v>
      </c>
      <c r="EG36" s="52" t="s">
        <v>490</v>
      </c>
      <c r="EH36" s="54">
        <v>179</v>
      </c>
      <c r="EI36" s="55">
        <v>1</v>
      </c>
      <c r="EJ36" s="55">
        <v>1</v>
      </c>
      <c r="EK36" s="56">
        <v>781832.68156424584</v>
      </c>
      <c r="EL36" s="56">
        <v>1563665.3631284917</v>
      </c>
      <c r="EM36" s="56">
        <v>2345498.0446927375</v>
      </c>
      <c r="EN36" s="57" t="str">
        <f>+VLOOKUP(W36,[1]Empresas!$A$1:$B$27,2,0)</f>
        <v>AGUAS ANDINAS S.A.</v>
      </c>
    </row>
    <row r="37" spans="2:144" ht="14.4" x14ac:dyDescent="0.3">
      <c r="B37" s="27">
        <v>1595042</v>
      </c>
      <c r="C37" s="28" t="s">
        <v>380</v>
      </c>
      <c r="D37" s="27">
        <v>533106</v>
      </c>
      <c r="E37" s="28" t="s">
        <v>381</v>
      </c>
      <c r="F37" s="28" t="s">
        <v>384</v>
      </c>
      <c r="G37" s="42" t="s">
        <v>394</v>
      </c>
      <c r="L37" t="str">
        <f t="shared" si="0"/>
        <v>5747324277942870</v>
      </c>
      <c r="M37" s="62" t="s">
        <v>394</v>
      </c>
      <c r="N37" s="50">
        <v>42856</v>
      </c>
      <c r="O37" s="51">
        <v>2017</v>
      </c>
      <c r="P37" s="52" t="s">
        <v>593</v>
      </c>
      <c r="Q37" s="52">
        <v>1595042</v>
      </c>
      <c r="R37" s="52">
        <v>574732</v>
      </c>
      <c r="S37" s="52" t="s">
        <v>478</v>
      </c>
      <c r="T37" s="52" t="s">
        <v>479</v>
      </c>
      <c r="U37" s="52" t="s">
        <v>480</v>
      </c>
      <c r="V37" s="52" t="s">
        <v>566</v>
      </c>
      <c r="W37" s="52" t="s">
        <v>527</v>
      </c>
      <c r="X37" s="52" t="s">
        <v>602</v>
      </c>
      <c r="Y37" s="52" t="s">
        <v>529</v>
      </c>
      <c r="Z37" s="52">
        <v>11</v>
      </c>
      <c r="AA37" s="52">
        <v>971</v>
      </c>
      <c r="AB37" s="52">
        <v>6181</v>
      </c>
      <c r="AC37" s="53" t="s">
        <v>485</v>
      </c>
      <c r="AD37" s="53" t="s">
        <v>485</v>
      </c>
      <c r="AE37" s="53">
        <v>42779</v>
      </c>
      <c r="AF37" s="53">
        <v>42870</v>
      </c>
      <c r="AG37" s="53">
        <v>42900</v>
      </c>
      <c r="AH37" s="52">
        <v>10</v>
      </c>
      <c r="AI37" s="52">
        <v>350</v>
      </c>
      <c r="AJ37" s="52">
        <v>0</v>
      </c>
      <c r="AK37" s="52">
        <v>85</v>
      </c>
      <c r="AL37" s="52">
        <v>0</v>
      </c>
      <c r="AM37" s="52"/>
      <c r="AN37" s="52">
        <v>35</v>
      </c>
      <c r="AO37" s="52" t="s">
        <v>486</v>
      </c>
      <c r="AP37" s="52">
        <v>0</v>
      </c>
      <c r="AQ37" s="52">
        <v>0</v>
      </c>
      <c r="AR37" s="52">
        <v>0</v>
      </c>
      <c r="AS37" s="52" t="s">
        <v>524</v>
      </c>
      <c r="AT37" s="52">
        <v>0</v>
      </c>
      <c r="AU37" s="52">
        <v>0</v>
      </c>
      <c r="AV37" s="52">
        <v>0</v>
      </c>
      <c r="AW37" s="52">
        <v>0</v>
      </c>
      <c r="AX37" s="52">
        <v>0</v>
      </c>
      <c r="AY37" s="52">
        <v>49</v>
      </c>
      <c r="AZ37" s="52">
        <v>0</v>
      </c>
      <c r="BA37" s="52">
        <v>0</v>
      </c>
      <c r="BB37" s="52">
        <v>0</v>
      </c>
      <c r="BC37" s="52">
        <v>0</v>
      </c>
      <c r="BD37" s="52">
        <v>0</v>
      </c>
      <c r="BE37" s="52">
        <v>0</v>
      </c>
      <c r="BF37" s="52">
        <v>630</v>
      </c>
      <c r="BG37" s="52">
        <v>106</v>
      </c>
      <c r="BH37" s="52">
        <v>7845</v>
      </c>
      <c r="BI37" s="52">
        <v>0</v>
      </c>
      <c r="BJ37" s="52"/>
      <c r="BK37" s="52">
        <v>0</v>
      </c>
      <c r="BL37" s="52">
        <v>0</v>
      </c>
      <c r="BM37" s="52">
        <v>0</v>
      </c>
      <c r="BN37" s="52">
        <v>471</v>
      </c>
      <c r="BO37" s="52">
        <v>0</v>
      </c>
      <c r="BP37" s="52">
        <v>0</v>
      </c>
      <c r="BQ37" s="52">
        <v>0</v>
      </c>
      <c r="BR37" s="52">
        <v>0</v>
      </c>
      <c r="BS37" s="52">
        <v>0</v>
      </c>
      <c r="BT37" s="52">
        <v>0</v>
      </c>
      <c r="BU37" s="52">
        <v>0</v>
      </c>
      <c r="BV37" s="52">
        <v>9052</v>
      </c>
      <c r="BW37" s="52">
        <v>-2768</v>
      </c>
      <c r="BX37" s="52">
        <v>0</v>
      </c>
      <c r="BY37" s="52">
        <v>0</v>
      </c>
      <c r="BZ37" s="52">
        <v>0</v>
      </c>
      <c r="CA37" s="52">
        <v>-2768</v>
      </c>
      <c r="CB37" s="52">
        <v>0</v>
      </c>
      <c r="CC37" s="52">
        <v>0</v>
      </c>
      <c r="CD37" s="52">
        <v>0</v>
      </c>
      <c r="CE37" s="52">
        <v>0</v>
      </c>
      <c r="CF37" s="52">
        <v>0</v>
      </c>
      <c r="CG37" s="52">
        <v>0</v>
      </c>
      <c r="CH37" s="52">
        <v>0</v>
      </c>
      <c r="CI37" s="52">
        <v>1</v>
      </c>
      <c r="CJ37" s="52">
        <v>231000</v>
      </c>
      <c r="CK37" s="52">
        <v>1</v>
      </c>
      <c r="CL37" s="52" t="s">
        <v>495</v>
      </c>
      <c r="CM37" s="52">
        <v>4275</v>
      </c>
      <c r="CN37" s="52">
        <v>4360</v>
      </c>
      <c r="CO37" s="52">
        <v>85</v>
      </c>
      <c r="CP37" s="52" t="s">
        <v>603</v>
      </c>
      <c r="CQ37" s="52">
        <v>1</v>
      </c>
      <c r="CR37" s="52" t="s">
        <v>495</v>
      </c>
      <c r="CS37" s="52">
        <v>4339</v>
      </c>
      <c r="CT37" s="52">
        <v>4388</v>
      </c>
      <c r="CU37" s="52">
        <v>49</v>
      </c>
      <c r="CV37" s="52"/>
      <c r="CW37" s="52"/>
      <c r="CX37" s="52"/>
      <c r="CY37" s="52"/>
      <c r="CZ37" s="52"/>
      <c r="DA37" s="52"/>
      <c r="DB37" s="52"/>
      <c r="DC37" s="52"/>
      <c r="DD37" s="52"/>
      <c r="DE37" s="52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 t="s">
        <v>490</v>
      </c>
      <c r="EG37" s="52" t="s">
        <v>490</v>
      </c>
      <c r="EH37" s="54">
        <v>91</v>
      </c>
      <c r="EI37" s="55">
        <v>1</v>
      </c>
      <c r="EJ37" s="55">
        <v>1</v>
      </c>
      <c r="EK37" s="56">
        <v>2984.1758241758243</v>
      </c>
      <c r="EL37" s="56">
        <v>5968.3516483516487</v>
      </c>
      <c r="EM37" s="56">
        <v>8952.5274725274721</v>
      </c>
      <c r="EN37" s="57" t="str">
        <f>+VLOOKUP(W37,[1]Empresas!$A$1:$B$27,2,0)</f>
        <v>AGUAS ANDINAS S.A.</v>
      </c>
    </row>
    <row r="38" spans="2:144" ht="14.4" x14ac:dyDescent="0.3">
      <c r="B38" s="27">
        <v>1595042</v>
      </c>
      <c r="C38" s="28" t="s">
        <v>380</v>
      </c>
      <c r="D38" s="27">
        <v>574740</v>
      </c>
      <c r="E38" s="28" t="s">
        <v>381</v>
      </c>
      <c r="F38" s="28" t="s">
        <v>382</v>
      </c>
      <c r="G38" s="42" t="s">
        <v>394</v>
      </c>
      <c r="L38" t="str">
        <f t="shared" si="0"/>
        <v>29520514277242863</v>
      </c>
      <c r="M38" s="62" t="s">
        <v>394</v>
      </c>
      <c r="N38" s="50">
        <v>42856</v>
      </c>
      <c r="O38" s="51">
        <v>2017</v>
      </c>
      <c r="P38" s="52" t="s">
        <v>593</v>
      </c>
      <c r="Q38" s="52">
        <v>1595042</v>
      </c>
      <c r="R38" s="52">
        <v>2952051</v>
      </c>
      <c r="S38" s="52" t="s">
        <v>478</v>
      </c>
      <c r="T38" s="52" t="s">
        <v>479</v>
      </c>
      <c r="U38" s="52" t="s">
        <v>480</v>
      </c>
      <c r="V38" s="52" t="s">
        <v>604</v>
      </c>
      <c r="W38" s="52" t="s">
        <v>605</v>
      </c>
      <c r="X38" s="52" t="s">
        <v>606</v>
      </c>
      <c r="Y38" s="52" t="s">
        <v>607</v>
      </c>
      <c r="Z38" s="52">
        <v>6</v>
      </c>
      <c r="AA38" s="52">
        <v>202</v>
      </c>
      <c r="AB38" s="52">
        <v>130</v>
      </c>
      <c r="AC38" s="53" t="s">
        <v>485</v>
      </c>
      <c r="AD38" s="53" t="s">
        <v>485</v>
      </c>
      <c r="AE38" s="53">
        <v>42772</v>
      </c>
      <c r="AF38" s="53">
        <v>42863</v>
      </c>
      <c r="AG38" s="53">
        <v>42893</v>
      </c>
      <c r="AH38" s="52">
        <v>10</v>
      </c>
      <c r="AI38" s="52">
        <v>350</v>
      </c>
      <c r="AJ38" s="52">
        <v>0</v>
      </c>
      <c r="AK38" s="52">
        <v>128</v>
      </c>
      <c r="AL38" s="52">
        <v>0</v>
      </c>
      <c r="AM38" s="52"/>
      <c r="AN38" s="52">
        <v>143</v>
      </c>
      <c r="AO38" s="52" t="s">
        <v>486</v>
      </c>
      <c r="AP38" s="52">
        <v>0</v>
      </c>
      <c r="AQ38" s="52">
        <v>0</v>
      </c>
      <c r="AR38" s="52">
        <v>0</v>
      </c>
      <c r="AS38" s="52" t="s">
        <v>524</v>
      </c>
      <c r="AT38" s="52">
        <v>0</v>
      </c>
      <c r="AU38" s="52">
        <v>0</v>
      </c>
      <c r="AV38" s="52">
        <v>0</v>
      </c>
      <c r="AW38" s="52">
        <v>0</v>
      </c>
      <c r="AX38" s="52">
        <v>0</v>
      </c>
      <c r="AY38" s="52">
        <v>160</v>
      </c>
      <c r="AZ38" s="52">
        <v>0</v>
      </c>
      <c r="BA38" s="52">
        <v>0</v>
      </c>
      <c r="BB38" s="52">
        <v>0</v>
      </c>
      <c r="BC38" s="52">
        <v>0</v>
      </c>
      <c r="BD38" s="52">
        <v>0</v>
      </c>
      <c r="BE38" s="52">
        <v>0</v>
      </c>
      <c r="BF38" s="52">
        <v>630</v>
      </c>
      <c r="BG38" s="52">
        <v>159</v>
      </c>
      <c r="BH38" s="52">
        <v>11811</v>
      </c>
      <c r="BI38" s="52">
        <v>0</v>
      </c>
      <c r="BJ38" s="52"/>
      <c r="BK38" s="52">
        <v>0</v>
      </c>
      <c r="BL38" s="52">
        <v>0</v>
      </c>
      <c r="BM38" s="52">
        <v>0</v>
      </c>
      <c r="BN38" s="52">
        <v>3661</v>
      </c>
      <c r="BO38" s="52">
        <v>0</v>
      </c>
      <c r="BP38" s="52">
        <v>0</v>
      </c>
      <c r="BQ38" s="52">
        <v>0</v>
      </c>
      <c r="BR38" s="52">
        <v>0</v>
      </c>
      <c r="BS38" s="52">
        <v>0</v>
      </c>
      <c r="BT38" s="52">
        <v>0</v>
      </c>
      <c r="BU38" s="52">
        <v>0</v>
      </c>
      <c r="BV38" s="52">
        <v>16261</v>
      </c>
      <c r="BW38" s="52">
        <v>-9410</v>
      </c>
      <c r="BX38" s="52">
        <v>0</v>
      </c>
      <c r="BY38" s="52">
        <v>0</v>
      </c>
      <c r="BZ38" s="52">
        <v>0</v>
      </c>
      <c r="CA38" s="52">
        <v>-9410</v>
      </c>
      <c r="CB38" s="52">
        <v>0</v>
      </c>
      <c r="CC38" s="52">
        <v>0</v>
      </c>
      <c r="CD38" s="52">
        <v>0</v>
      </c>
      <c r="CE38" s="52">
        <v>0</v>
      </c>
      <c r="CF38" s="52">
        <v>0</v>
      </c>
      <c r="CG38" s="52">
        <v>0</v>
      </c>
      <c r="CH38" s="52">
        <v>0</v>
      </c>
      <c r="CI38" s="52">
        <v>1</v>
      </c>
      <c r="CJ38" s="52">
        <v>2301607</v>
      </c>
      <c r="CK38" s="52">
        <v>1</v>
      </c>
      <c r="CL38" s="52" t="s">
        <v>495</v>
      </c>
      <c r="CM38" s="52">
        <v>7305</v>
      </c>
      <c r="CN38" s="52">
        <v>7433</v>
      </c>
      <c r="CO38" s="52">
        <v>128</v>
      </c>
      <c r="CP38" s="52" t="s">
        <v>608</v>
      </c>
      <c r="CQ38" s="52">
        <v>1</v>
      </c>
      <c r="CR38" s="52" t="s">
        <v>495</v>
      </c>
      <c r="CS38" s="52">
        <v>2930</v>
      </c>
      <c r="CT38" s="52">
        <v>3090</v>
      </c>
      <c r="CU38" s="52">
        <v>160</v>
      </c>
      <c r="CV38" s="52"/>
      <c r="CW38" s="52"/>
      <c r="CX38" s="52"/>
      <c r="CY38" s="52"/>
      <c r="CZ38" s="52"/>
      <c r="DA38" s="52"/>
      <c r="DB38" s="52"/>
      <c r="DC38" s="52"/>
      <c r="DD38" s="52"/>
      <c r="DE38" s="52"/>
      <c r="DF38" s="52"/>
      <c r="DG38" s="52"/>
      <c r="DH38" s="52"/>
      <c r="DI38" s="52"/>
      <c r="DJ38" s="52"/>
      <c r="DK38" s="52"/>
      <c r="DL38" s="52"/>
      <c r="DM38" s="52"/>
      <c r="DN38" s="52"/>
      <c r="DO38" s="52"/>
      <c r="DP38" s="52"/>
      <c r="DQ38" s="52"/>
      <c r="DR38" s="52"/>
      <c r="DS38" s="52"/>
      <c r="DT38" s="52"/>
      <c r="DU38" s="52"/>
      <c r="DV38" s="52"/>
      <c r="DW38" s="52"/>
      <c r="DX38" s="52"/>
      <c r="DY38" s="52"/>
      <c r="DZ38" s="52"/>
      <c r="EA38" s="52"/>
      <c r="EB38" s="52"/>
      <c r="EC38" s="52"/>
      <c r="ED38" s="52"/>
      <c r="EE38" s="52"/>
      <c r="EF38" s="52" t="s">
        <v>490</v>
      </c>
      <c r="EG38" s="52" t="s">
        <v>490</v>
      </c>
      <c r="EH38" s="54">
        <v>91</v>
      </c>
      <c r="EI38" s="55">
        <v>1</v>
      </c>
      <c r="EJ38" s="55">
        <v>1</v>
      </c>
      <c r="EK38" s="56">
        <v>5360.7692307692305</v>
      </c>
      <c r="EL38" s="56">
        <v>10721.538461538461</v>
      </c>
      <c r="EM38" s="56">
        <v>16082.307692307691</v>
      </c>
      <c r="EN38" s="57" t="str">
        <f>+VLOOKUP(W38,[1]Empresas!$A$1:$B$27,2,0)</f>
        <v>AGUAS ANDINAS S.A.</v>
      </c>
    </row>
    <row r="39" spans="2:144" ht="14.4" x14ac:dyDescent="0.3">
      <c r="B39" s="27">
        <v>1595042</v>
      </c>
      <c r="C39" s="28" t="s">
        <v>380</v>
      </c>
      <c r="D39" s="27">
        <v>1470614</v>
      </c>
      <c r="E39" s="28" t="s">
        <v>389</v>
      </c>
      <c r="F39" s="28" t="s">
        <v>384</v>
      </c>
      <c r="G39" s="42" t="s">
        <v>394</v>
      </c>
      <c r="L39" t="str">
        <f t="shared" si="0"/>
        <v>27267034279042881</v>
      </c>
      <c r="M39" s="62" t="s">
        <v>394</v>
      </c>
      <c r="N39" s="50">
        <v>42856</v>
      </c>
      <c r="O39" s="51">
        <v>2017</v>
      </c>
      <c r="P39" s="52" t="s">
        <v>593</v>
      </c>
      <c r="Q39" s="52">
        <v>1595042</v>
      </c>
      <c r="R39" s="52">
        <v>2726703</v>
      </c>
      <c r="S39" s="52" t="s">
        <v>478</v>
      </c>
      <c r="T39" s="52" t="s">
        <v>479</v>
      </c>
      <c r="U39" s="52" t="s">
        <v>480</v>
      </c>
      <c r="V39" s="52" t="s">
        <v>561</v>
      </c>
      <c r="W39" s="52" t="s">
        <v>605</v>
      </c>
      <c r="X39" s="52" t="s">
        <v>609</v>
      </c>
      <c r="Y39" s="52" t="s">
        <v>564</v>
      </c>
      <c r="Z39" s="52">
        <v>20</v>
      </c>
      <c r="AA39" s="52">
        <v>157</v>
      </c>
      <c r="AB39" s="52">
        <v>450</v>
      </c>
      <c r="AC39" s="53" t="s">
        <v>485</v>
      </c>
      <c r="AD39" s="53" t="s">
        <v>485</v>
      </c>
      <c r="AE39" s="53">
        <v>42790</v>
      </c>
      <c r="AF39" s="53">
        <v>42881</v>
      </c>
      <c r="AG39" s="53">
        <v>42914</v>
      </c>
      <c r="AH39" s="52">
        <v>99</v>
      </c>
      <c r="AI39" s="52">
        <v>350</v>
      </c>
      <c r="AJ39" s="52">
        <v>0</v>
      </c>
      <c r="AK39" s="52">
        <v>542</v>
      </c>
      <c r="AL39" s="52">
        <v>0</v>
      </c>
      <c r="AM39" s="52"/>
      <c r="AN39" s="52">
        <v>67</v>
      </c>
      <c r="AO39" s="52" t="s">
        <v>486</v>
      </c>
      <c r="AP39" s="52">
        <v>0</v>
      </c>
      <c r="AQ39" s="52">
        <v>0</v>
      </c>
      <c r="AR39" s="52">
        <v>0</v>
      </c>
      <c r="AS39" s="52" t="s">
        <v>487</v>
      </c>
      <c r="AT39" s="52">
        <v>0</v>
      </c>
      <c r="AU39" s="52">
        <v>0</v>
      </c>
      <c r="AV39" s="52">
        <v>0</v>
      </c>
      <c r="AW39" s="52">
        <v>0</v>
      </c>
      <c r="AX39" s="52">
        <v>0</v>
      </c>
      <c r="AY39" s="52">
        <v>0</v>
      </c>
      <c r="AZ39" s="52">
        <v>0</v>
      </c>
      <c r="BA39" s="52">
        <v>0</v>
      </c>
      <c r="BB39" s="52">
        <v>0</v>
      </c>
      <c r="BC39" s="52">
        <v>0</v>
      </c>
      <c r="BD39" s="52">
        <v>0</v>
      </c>
      <c r="BE39" s="52">
        <v>0</v>
      </c>
      <c r="BF39" s="52">
        <v>631</v>
      </c>
      <c r="BG39" s="52">
        <v>674</v>
      </c>
      <c r="BH39" s="52">
        <v>50032</v>
      </c>
      <c r="BI39" s="52">
        <v>0</v>
      </c>
      <c r="BJ39" s="52"/>
      <c r="BK39" s="52">
        <v>0</v>
      </c>
      <c r="BL39" s="52">
        <v>0</v>
      </c>
      <c r="BM39" s="52">
        <v>0</v>
      </c>
      <c r="BN39" s="52">
        <v>0</v>
      </c>
      <c r="BO39" s="52">
        <v>0</v>
      </c>
      <c r="BP39" s="52">
        <v>0</v>
      </c>
      <c r="BQ39" s="52">
        <v>0</v>
      </c>
      <c r="BR39" s="52">
        <v>0</v>
      </c>
      <c r="BS39" s="52">
        <v>0</v>
      </c>
      <c r="BT39" s="52">
        <v>0</v>
      </c>
      <c r="BU39" s="52">
        <v>0</v>
      </c>
      <c r="BV39" s="52">
        <v>51337</v>
      </c>
      <c r="BW39" s="52">
        <v>-30086</v>
      </c>
      <c r="BX39" s="52">
        <v>0</v>
      </c>
      <c r="BY39" s="52">
        <v>0</v>
      </c>
      <c r="BZ39" s="52">
        <v>0</v>
      </c>
      <c r="CA39" s="52">
        <v>-30086</v>
      </c>
      <c r="CB39" s="52">
        <v>0</v>
      </c>
      <c r="CC39" s="52">
        <v>0</v>
      </c>
      <c r="CD39" s="52">
        <v>0</v>
      </c>
      <c r="CE39" s="52">
        <v>0</v>
      </c>
      <c r="CF39" s="52">
        <v>0</v>
      </c>
      <c r="CG39" s="52">
        <v>0</v>
      </c>
      <c r="CH39" s="52">
        <v>0</v>
      </c>
      <c r="CI39" s="52">
        <v>1</v>
      </c>
      <c r="CJ39" s="52">
        <v>131236</v>
      </c>
      <c r="CK39" s="52">
        <v>1</v>
      </c>
      <c r="CL39" s="52" t="s">
        <v>495</v>
      </c>
      <c r="CM39" s="52">
        <v>4724</v>
      </c>
      <c r="CN39" s="52">
        <v>5266</v>
      </c>
      <c r="CO39" s="52">
        <v>542</v>
      </c>
      <c r="CP39" s="52">
        <v>0</v>
      </c>
      <c r="CQ39" s="52">
        <v>0</v>
      </c>
      <c r="CR39" s="52" t="s">
        <v>496</v>
      </c>
      <c r="CS39" s="52">
        <v>0</v>
      </c>
      <c r="CT39" s="52">
        <v>0</v>
      </c>
      <c r="CU39" s="52">
        <v>0</v>
      </c>
      <c r="CV39" s="52"/>
      <c r="CW39" s="52"/>
      <c r="CX39" s="52"/>
      <c r="CY39" s="52"/>
      <c r="CZ39" s="52"/>
      <c r="DA39" s="52"/>
      <c r="DB39" s="52"/>
      <c r="DC39" s="52"/>
      <c r="DD39" s="52"/>
      <c r="DE39" s="52"/>
      <c r="DF39" s="52"/>
      <c r="DG39" s="52"/>
      <c r="DH39" s="52"/>
      <c r="DI39" s="52"/>
      <c r="DJ39" s="52"/>
      <c r="DK39" s="52"/>
      <c r="DL39" s="52"/>
      <c r="DM39" s="52"/>
      <c r="DN39" s="52"/>
      <c r="DO39" s="52"/>
      <c r="DP39" s="52"/>
      <c r="DQ39" s="52"/>
      <c r="DR39" s="52"/>
      <c r="DS39" s="52"/>
      <c r="DT39" s="52"/>
      <c r="DU39" s="52"/>
      <c r="DV39" s="52"/>
      <c r="DW39" s="52"/>
      <c r="DX39" s="52"/>
      <c r="DY39" s="52"/>
      <c r="DZ39" s="52"/>
      <c r="EA39" s="52"/>
      <c r="EB39" s="52"/>
      <c r="EC39" s="52"/>
      <c r="ED39" s="52"/>
      <c r="EE39" s="52"/>
      <c r="EF39" s="52" t="s">
        <v>490</v>
      </c>
      <c r="EG39" s="52" t="s">
        <v>490</v>
      </c>
      <c r="EH39" s="54">
        <v>91</v>
      </c>
      <c r="EI39" s="55">
        <v>1</v>
      </c>
      <c r="EJ39" s="55">
        <v>1</v>
      </c>
      <c r="EK39" s="56">
        <v>16924.285714285714</v>
      </c>
      <c r="EL39" s="56">
        <v>33848.571428571428</v>
      </c>
      <c r="EM39" s="56">
        <v>50772.857142857138</v>
      </c>
      <c r="EN39" s="57" t="str">
        <f>+VLOOKUP(W39,[1]Empresas!$A$1:$B$27,2,0)</f>
        <v>AGUAS ANDINAS S.A.</v>
      </c>
    </row>
    <row r="40" spans="2:144" ht="14.4" x14ac:dyDescent="0.3">
      <c r="B40" s="27">
        <v>1595042</v>
      </c>
      <c r="C40" s="28" t="s">
        <v>380</v>
      </c>
      <c r="D40" s="27">
        <v>1446639</v>
      </c>
      <c r="E40" s="28" t="s">
        <v>381</v>
      </c>
      <c r="F40" s="28" t="s">
        <v>382</v>
      </c>
      <c r="G40" s="42" t="s">
        <v>394</v>
      </c>
      <c r="L40" t="str">
        <f t="shared" si="0"/>
        <v>16408194268442865</v>
      </c>
      <c r="M40" s="62" t="s">
        <v>394</v>
      </c>
      <c r="N40" s="50">
        <v>42856</v>
      </c>
      <c r="O40" s="51">
        <v>2017</v>
      </c>
      <c r="P40" s="52" t="s">
        <v>593</v>
      </c>
      <c r="Q40" s="52">
        <v>1595042</v>
      </c>
      <c r="R40" s="52">
        <v>1640819</v>
      </c>
      <c r="S40" s="52" t="s">
        <v>478</v>
      </c>
      <c r="T40" s="52" t="s">
        <v>504</v>
      </c>
      <c r="U40" s="52" t="s">
        <v>480</v>
      </c>
      <c r="V40" s="52" t="s">
        <v>561</v>
      </c>
      <c r="W40" s="52" t="s">
        <v>562</v>
      </c>
      <c r="X40" s="52" t="s">
        <v>610</v>
      </c>
      <c r="Y40" s="52" t="s">
        <v>611</v>
      </c>
      <c r="Z40" s="52">
        <v>8</v>
      </c>
      <c r="AA40" s="52">
        <v>23</v>
      </c>
      <c r="AB40" s="52">
        <v>2700</v>
      </c>
      <c r="AC40" s="53" t="s">
        <v>508</v>
      </c>
      <c r="AD40" s="53">
        <v>43191</v>
      </c>
      <c r="AE40" s="53">
        <v>42684</v>
      </c>
      <c r="AF40" s="53">
        <v>42865</v>
      </c>
      <c r="AG40" s="53">
        <v>42895</v>
      </c>
      <c r="AH40" s="52">
        <v>0</v>
      </c>
      <c r="AI40" s="52"/>
      <c r="AJ40" s="52">
        <v>478600</v>
      </c>
      <c r="AK40" s="52">
        <v>0</v>
      </c>
      <c r="AL40" s="52">
        <v>0</v>
      </c>
      <c r="AM40" s="52"/>
      <c r="AN40" s="52">
        <v>34092</v>
      </c>
      <c r="AO40" s="52" t="s">
        <v>486</v>
      </c>
      <c r="AP40" s="52">
        <v>0</v>
      </c>
      <c r="AQ40" s="52">
        <v>0</v>
      </c>
      <c r="AR40" s="52">
        <v>0</v>
      </c>
      <c r="AS40" s="52" t="s">
        <v>524</v>
      </c>
      <c r="AT40" s="52">
        <v>0</v>
      </c>
      <c r="AU40" s="52">
        <v>221.8</v>
      </c>
      <c r="AV40" s="52">
        <v>221.6</v>
      </c>
      <c r="AW40" s="52">
        <v>220.6</v>
      </c>
      <c r="AX40" s="52">
        <v>815.3</v>
      </c>
      <c r="AY40" s="52">
        <v>267400</v>
      </c>
      <c r="AZ40" s="52">
        <v>0</v>
      </c>
      <c r="BA40" s="52">
        <v>0</v>
      </c>
      <c r="BB40" s="52">
        <v>0</v>
      </c>
      <c r="BC40" s="52">
        <v>0</v>
      </c>
      <c r="BD40" s="52">
        <v>0</v>
      </c>
      <c r="BE40" s="52">
        <v>22633</v>
      </c>
      <c r="BF40" s="52">
        <v>1082</v>
      </c>
      <c r="BG40" s="52">
        <v>594900</v>
      </c>
      <c r="BH40" s="52">
        <v>0</v>
      </c>
      <c r="BI40" s="52">
        <v>0</v>
      </c>
      <c r="BJ40" s="52"/>
      <c r="BK40" s="52">
        <v>28841441</v>
      </c>
      <c r="BL40" s="52">
        <v>702595</v>
      </c>
      <c r="BM40" s="52">
        <v>3939859</v>
      </c>
      <c r="BN40" s="52">
        <v>2009034</v>
      </c>
      <c r="BO40" s="52">
        <v>0</v>
      </c>
      <c r="BP40" s="52">
        <v>0</v>
      </c>
      <c r="BQ40" s="52">
        <v>0</v>
      </c>
      <c r="BR40" s="52">
        <v>0</v>
      </c>
      <c r="BS40" s="52">
        <v>0</v>
      </c>
      <c r="BT40" s="52">
        <v>0</v>
      </c>
      <c r="BU40" s="52">
        <v>0</v>
      </c>
      <c r="BV40" s="52">
        <v>36111544</v>
      </c>
      <c r="BW40" s="52">
        <v>-3118008</v>
      </c>
      <c r="BX40" s="52">
        <v>0</v>
      </c>
      <c r="BY40" s="52">
        <v>0</v>
      </c>
      <c r="BZ40" s="52">
        <v>0</v>
      </c>
      <c r="CA40" s="52">
        <v>-3118008</v>
      </c>
      <c r="CB40" s="52">
        <v>0</v>
      </c>
      <c r="CC40" s="52">
        <v>0</v>
      </c>
      <c r="CD40" s="52">
        <v>0</v>
      </c>
      <c r="CE40" s="52">
        <v>0</v>
      </c>
      <c r="CF40" s="52">
        <v>0</v>
      </c>
      <c r="CG40" s="52">
        <v>0</v>
      </c>
      <c r="CH40" s="52">
        <v>0</v>
      </c>
      <c r="CI40" s="52">
        <v>1</v>
      </c>
      <c r="CJ40" s="52">
        <v>5497922</v>
      </c>
      <c r="CK40" s="52">
        <v>200</v>
      </c>
      <c r="CL40" s="52" t="s">
        <v>551</v>
      </c>
      <c r="CM40" s="52">
        <v>183</v>
      </c>
      <c r="CN40" s="52">
        <v>2576</v>
      </c>
      <c r="CO40" s="52">
        <v>478600</v>
      </c>
      <c r="CP40" s="52">
        <v>5497922</v>
      </c>
      <c r="CQ40" s="52">
        <v>200</v>
      </c>
      <c r="CR40" s="52" t="s">
        <v>551</v>
      </c>
      <c r="CS40" s="52">
        <v>220.8</v>
      </c>
      <c r="CT40" s="52">
        <v>221.8</v>
      </c>
      <c r="CU40" s="52">
        <v>0</v>
      </c>
      <c r="CV40" s="52">
        <v>5497922</v>
      </c>
      <c r="CW40" s="52">
        <v>200</v>
      </c>
      <c r="CX40" s="52" t="s">
        <v>551</v>
      </c>
      <c r="CY40" s="52">
        <v>0</v>
      </c>
      <c r="CZ40" s="52">
        <v>220.6</v>
      </c>
      <c r="DA40" s="52">
        <v>0</v>
      </c>
      <c r="DB40" s="52" t="s">
        <v>612</v>
      </c>
      <c r="DC40" s="52">
        <v>200</v>
      </c>
      <c r="DD40" s="52" t="s">
        <v>551</v>
      </c>
      <c r="DE40" s="52">
        <v>106</v>
      </c>
      <c r="DF40" s="52">
        <v>1443</v>
      </c>
      <c r="DG40" s="52">
        <v>267400</v>
      </c>
      <c r="DH40" s="52"/>
      <c r="DI40" s="52"/>
      <c r="DJ40" s="52"/>
      <c r="DK40" s="52"/>
      <c r="DL40" s="52"/>
      <c r="DM40" s="52"/>
      <c r="DN40" s="52"/>
      <c r="DO40" s="52"/>
      <c r="DP40" s="52"/>
      <c r="DQ40" s="52"/>
      <c r="DR40" s="52"/>
      <c r="DS40" s="52"/>
      <c r="DT40" s="52"/>
      <c r="DU40" s="52"/>
      <c r="DV40" s="52"/>
      <c r="DW40" s="52"/>
      <c r="DX40" s="52"/>
      <c r="DY40" s="52"/>
      <c r="DZ40" s="52"/>
      <c r="EA40" s="52"/>
      <c r="EB40" s="52"/>
      <c r="EC40" s="52"/>
      <c r="ED40" s="52"/>
      <c r="EE40" s="52"/>
      <c r="EF40" s="52" t="s">
        <v>490</v>
      </c>
      <c r="EG40" s="52" t="s">
        <v>490</v>
      </c>
      <c r="EH40" s="54">
        <v>181</v>
      </c>
      <c r="EI40" s="55">
        <v>1</v>
      </c>
      <c r="EJ40" s="55">
        <v>1</v>
      </c>
      <c r="EK40" s="56">
        <v>5985338.7845303863</v>
      </c>
      <c r="EL40" s="56">
        <v>11970677.569060773</v>
      </c>
      <c r="EM40" s="56">
        <v>17956016.353591159</v>
      </c>
      <c r="EN40" s="57" t="str">
        <f>+VLOOKUP(W40,[1]Empresas!$A$1:$B$27,2,0)</f>
        <v>AGUAS ANDINAS S.A.</v>
      </c>
    </row>
    <row r="41" spans="2:144" ht="14.4" x14ac:dyDescent="0.3">
      <c r="B41" s="27">
        <v>1595042</v>
      </c>
      <c r="C41" s="28" t="s">
        <v>380</v>
      </c>
      <c r="D41" s="27">
        <v>1282473</v>
      </c>
      <c r="E41" s="28" t="s">
        <v>381</v>
      </c>
      <c r="F41" s="28" t="s">
        <v>384</v>
      </c>
      <c r="G41" s="42" t="s">
        <v>394</v>
      </c>
      <c r="L41" t="str">
        <f t="shared" si="0"/>
        <v>15146333965142907</v>
      </c>
      <c r="M41" s="62" t="s">
        <v>394</v>
      </c>
      <c r="N41" s="50">
        <v>42887</v>
      </c>
      <c r="O41" s="51">
        <v>2017</v>
      </c>
      <c r="P41" s="52" t="s">
        <v>613</v>
      </c>
      <c r="Q41" s="52">
        <v>1677038</v>
      </c>
      <c r="R41" s="52">
        <v>1514633</v>
      </c>
      <c r="S41" s="52" t="s">
        <v>478</v>
      </c>
      <c r="T41" s="52" t="s">
        <v>479</v>
      </c>
      <c r="U41" s="52" t="s">
        <v>514</v>
      </c>
      <c r="V41" s="52" t="s">
        <v>594</v>
      </c>
      <c r="W41" s="52" t="s">
        <v>614</v>
      </c>
      <c r="X41" s="52" t="s">
        <v>615</v>
      </c>
      <c r="Y41" s="52" t="s">
        <v>616</v>
      </c>
      <c r="Z41" s="52">
        <v>16</v>
      </c>
      <c r="AA41" s="52">
        <v>944</v>
      </c>
      <c r="AB41" s="52">
        <v>120</v>
      </c>
      <c r="AC41" s="53" t="s">
        <v>485</v>
      </c>
      <c r="AD41" s="53" t="s">
        <v>485</v>
      </c>
      <c r="AE41" s="53">
        <v>39651</v>
      </c>
      <c r="AF41" s="53">
        <v>42907</v>
      </c>
      <c r="AG41" s="53">
        <v>42940</v>
      </c>
      <c r="AH41" s="52">
        <v>0</v>
      </c>
      <c r="AI41" s="52">
        <v>350</v>
      </c>
      <c r="AJ41" s="52">
        <v>0</v>
      </c>
      <c r="AK41" s="52">
        <v>190</v>
      </c>
      <c r="AL41" s="52">
        <v>0</v>
      </c>
      <c r="AM41" s="52"/>
      <c r="AN41" s="52">
        <v>279</v>
      </c>
      <c r="AO41" s="52" t="s">
        <v>486</v>
      </c>
      <c r="AP41" s="52">
        <v>0</v>
      </c>
      <c r="AQ41" s="52">
        <v>0</v>
      </c>
      <c r="AR41" s="52">
        <v>0</v>
      </c>
      <c r="AS41" s="52" t="s">
        <v>487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>
        <v>0</v>
      </c>
      <c r="BD41" s="52">
        <v>0</v>
      </c>
      <c r="BE41" s="52">
        <v>0</v>
      </c>
      <c r="BF41" s="52">
        <v>632</v>
      </c>
      <c r="BG41" s="52">
        <v>131</v>
      </c>
      <c r="BH41" s="52">
        <v>16625</v>
      </c>
      <c r="BI41" s="52">
        <v>0</v>
      </c>
      <c r="BJ41" s="52"/>
      <c r="BK41" s="52">
        <v>0</v>
      </c>
      <c r="BL41" s="52">
        <v>0</v>
      </c>
      <c r="BM41" s="52">
        <v>0</v>
      </c>
      <c r="BN41" s="52">
        <v>0</v>
      </c>
      <c r="BO41" s="52">
        <v>0</v>
      </c>
      <c r="BP41" s="52">
        <v>0</v>
      </c>
      <c r="BQ41" s="52">
        <v>0</v>
      </c>
      <c r="BR41" s="52">
        <v>0</v>
      </c>
      <c r="BS41" s="52">
        <v>0</v>
      </c>
      <c r="BT41" s="52">
        <v>0</v>
      </c>
      <c r="BU41" s="52">
        <v>0</v>
      </c>
      <c r="BV41" s="52">
        <v>17388</v>
      </c>
      <c r="BW41" s="52">
        <v>-315235</v>
      </c>
      <c r="BX41" s="52">
        <v>0</v>
      </c>
      <c r="BY41" s="52">
        <v>0</v>
      </c>
      <c r="BZ41" s="52">
        <v>0</v>
      </c>
      <c r="CA41" s="52">
        <v>-315235</v>
      </c>
      <c r="CB41" s="52">
        <v>0</v>
      </c>
      <c r="CC41" s="52">
        <v>0</v>
      </c>
      <c r="CD41" s="52">
        <v>0</v>
      </c>
      <c r="CE41" s="52">
        <v>0</v>
      </c>
      <c r="CF41" s="52">
        <v>0</v>
      </c>
      <c r="CG41" s="52">
        <v>0</v>
      </c>
      <c r="CH41" s="52">
        <v>0</v>
      </c>
      <c r="CI41" s="52">
        <v>1</v>
      </c>
      <c r="CJ41" s="52">
        <v>98072694</v>
      </c>
      <c r="CK41" s="52">
        <v>1</v>
      </c>
      <c r="CL41" s="52" t="s">
        <v>495</v>
      </c>
      <c r="CM41" s="52">
        <v>3770</v>
      </c>
      <c r="CN41" s="52">
        <v>3960</v>
      </c>
      <c r="CO41" s="52">
        <v>190</v>
      </c>
      <c r="CP41" s="52">
        <v>0</v>
      </c>
      <c r="CQ41" s="52">
        <v>0</v>
      </c>
      <c r="CR41" s="52" t="s">
        <v>496</v>
      </c>
      <c r="CS41" s="52">
        <v>0</v>
      </c>
      <c r="CT41" s="52">
        <v>0</v>
      </c>
      <c r="CU41" s="52">
        <v>0</v>
      </c>
      <c r="CV41" s="52"/>
      <c r="CW41" s="52"/>
      <c r="CX41" s="52"/>
      <c r="CY41" s="52"/>
      <c r="CZ41" s="52"/>
      <c r="DA41" s="52"/>
      <c r="DB41" s="52"/>
      <c r="DC41" s="52"/>
      <c r="DD41" s="52"/>
      <c r="DE41" s="52"/>
      <c r="DF41" s="52"/>
      <c r="DG41" s="52"/>
      <c r="DH41" s="52"/>
      <c r="DI41" s="52"/>
      <c r="DJ41" s="52"/>
      <c r="DK41" s="52"/>
      <c r="DL41" s="52"/>
      <c r="DM41" s="52"/>
      <c r="DN41" s="52"/>
      <c r="DO41" s="52"/>
      <c r="DP41" s="52"/>
      <c r="DQ41" s="52"/>
      <c r="DR41" s="52"/>
      <c r="DS41" s="52"/>
      <c r="DT41" s="52"/>
      <c r="DU41" s="52"/>
      <c r="DV41" s="52"/>
      <c r="DW41" s="52"/>
      <c r="DX41" s="52"/>
      <c r="DY41" s="52"/>
      <c r="DZ41" s="52"/>
      <c r="EA41" s="52"/>
      <c r="EB41" s="52"/>
      <c r="EC41" s="52"/>
      <c r="ED41" s="52"/>
      <c r="EE41" s="52"/>
      <c r="EF41" s="52" t="s">
        <v>490</v>
      </c>
      <c r="EG41" s="52" t="s">
        <v>490</v>
      </c>
      <c r="EH41" s="54">
        <v>3256</v>
      </c>
      <c r="EI41" s="55">
        <v>1</v>
      </c>
      <c r="EJ41" s="55">
        <v>1</v>
      </c>
      <c r="EK41" s="56">
        <v>160.20884520884519</v>
      </c>
      <c r="EL41" s="56">
        <v>320.41769041769038</v>
      </c>
      <c r="EM41" s="56">
        <v>480.6265356265356</v>
      </c>
      <c r="EN41" s="57" t="str">
        <f>+VLOOKUP(W41,[1]Empresas!$A$1:$B$27,2,0)</f>
        <v>AGUAS CORDILLERA S.A.</v>
      </c>
    </row>
    <row r="42" spans="2:144" ht="14.4" x14ac:dyDescent="0.3">
      <c r="B42" s="27">
        <v>1595042</v>
      </c>
      <c r="C42" s="28" t="s">
        <v>380</v>
      </c>
      <c r="D42" s="27">
        <v>1446632</v>
      </c>
      <c r="E42" s="28" t="s">
        <v>381</v>
      </c>
      <c r="F42" s="28" t="s">
        <v>382</v>
      </c>
      <c r="G42" s="42" t="s">
        <v>394</v>
      </c>
      <c r="L42" t="str">
        <f t="shared" si="0"/>
        <v>26520384278642907</v>
      </c>
      <c r="M42" s="62" t="s">
        <v>394</v>
      </c>
      <c r="N42" s="50">
        <v>42887</v>
      </c>
      <c r="O42" s="51">
        <v>2017</v>
      </c>
      <c r="P42" s="52" t="s">
        <v>613</v>
      </c>
      <c r="Q42" s="52">
        <v>1677038</v>
      </c>
      <c r="R42" s="52">
        <v>2652038</v>
      </c>
      <c r="S42" s="52" t="s">
        <v>478</v>
      </c>
      <c r="T42" s="52" t="s">
        <v>540</v>
      </c>
      <c r="U42" s="52" t="s">
        <v>514</v>
      </c>
      <c r="V42" s="52" t="s">
        <v>515</v>
      </c>
      <c r="W42" s="52" t="s">
        <v>617</v>
      </c>
      <c r="X42" s="52" t="s">
        <v>618</v>
      </c>
      <c r="Y42" s="52" t="s">
        <v>616</v>
      </c>
      <c r="Z42" s="52">
        <v>16</v>
      </c>
      <c r="AA42" s="52">
        <v>944</v>
      </c>
      <c r="AB42" s="52">
        <v>230</v>
      </c>
      <c r="AC42" s="53" t="s">
        <v>508</v>
      </c>
      <c r="AD42" s="53">
        <v>43191</v>
      </c>
      <c r="AE42" s="53">
        <v>42786</v>
      </c>
      <c r="AF42" s="53">
        <v>42907</v>
      </c>
      <c r="AG42" s="53">
        <v>42940</v>
      </c>
      <c r="AH42" s="52">
        <v>47</v>
      </c>
      <c r="AI42" s="52" t="s">
        <v>509</v>
      </c>
      <c r="AJ42" s="52">
        <v>380</v>
      </c>
      <c r="AK42" s="52">
        <v>0</v>
      </c>
      <c r="AL42" s="52">
        <v>0</v>
      </c>
      <c r="AM42" s="52"/>
      <c r="AN42" s="52">
        <v>4442</v>
      </c>
      <c r="AO42" s="52" t="s">
        <v>486</v>
      </c>
      <c r="AP42" s="52">
        <v>0</v>
      </c>
      <c r="AQ42" s="52">
        <v>0</v>
      </c>
      <c r="AR42" s="52">
        <v>0</v>
      </c>
      <c r="AS42" s="52" t="s">
        <v>487</v>
      </c>
      <c r="AT42" s="52">
        <v>0</v>
      </c>
      <c r="AU42" s="52">
        <v>1.2</v>
      </c>
      <c r="AV42" s="52">
        <v>3.6</v>
      </c>
      <c r="AW42" s="52">
        <v>0.2</v>
      </c>
      <c r="AX42" s="52">
        <v>3</v>
      </c>
      <c r="AY42" s="52">
        <v>20</v>
      </c>
      <c r="AZ42" s="52">
        <v>0</v>
      </c>
      <c r="BA42" s="52">
        <v>0</v>
      </c>
      <c r="BB42" s="52">
        <v>0</v>
      </c>
      <c r="BC42" s="52">
        <v>0</v>
      </c>
      <c r="BD42" s="52">
        <v>0</v>
      </c>
      <c r="BE42" s="52">
        <v>0</v>
      </c>
      <c r="BF42" s="52">
        <v>1085</v>
      </c>
      <c r="BG42" s="52">
        <v>472</v>
      </c>
      <c r="BH42" s="52">
        <v>0</v>
      </c>
      <c r="BI42" s="52">
        <v>0</v>
      </c>
      <c r="BJ42" s="52"/>
      <c r="BK42" s="52">
        <v>24129</v>
      </c>
      <c r="BL42" s="52">
        <v>34641</v>
      </c>
      <c r="BM42" s="52">
        <v>25500</v>
      </c>
      <c r="BN42" s="52">
        <v>0</v>
      </c>
      <c r="BO42" s="52">
        <v>0</v>
      </c>
      <c r="BP42" s="52">
        <v>0</v>
      </c>
      <c r="BQ42" s="52">
        <v>0</v>
      </c>
      <c r="BR42" s="52">
        <v>0</v>
      </c>
      <c r="BS42" s="52">
        <v>0</v>
      </c>
      <c r="BT42" s="52">
        <v>0</v>
      </c>
      <c r="BU42" s="52">
        <v>0</v>
      </c>
      <c r="BV42" s="52">
        <v>85827</v>
      </c>
      <c r="BW42" s="52">
        <v>-40752</v>
      </c>
      <c r="BX42" s="52">
        <v>0</v>
      </c>
      <c r="BY42" s="52">
        <v>0</v>
      </c>
      <c r="BZ42" s="52">
        <v>0</v>
      </c>
      <c r="CA42" s="52">
        <v>-40752</v>
      </c>
      <c r="CB42" s="52">
        <v>0</v>
      </c>
      <c r="CC42" s="52">
        <v>0</v>
      </c>
      <c r="CD42" s="52">
        <v>0</v>
      </c>
      <c r="CE42" s="52">
        <v>0</v>
      </c>
      <c r="CF42" s="52">
        <v>0</v>
      </c>
      <c r="CG42" s="52">
        <v>0</v>
      </c>
      <c r="CH42" s="52">
        <v>0</v>
      </c>
      <c r="CI42" s="52">
        <v>1</v>
      </c>
      <c r="CJ42" s="52">
        <v>36066269</v>
      </c>
      <c r="CK42" s="52">
        <v>20</v>
      </c>
      <c r="CL42" s="52" t="s">
        <v>495</v>
      </c>
      <c r="CM42" s="52">
        <v>1120</v>
      </c>
      <c r="CN42" s="52">
        <v>1139</v>
      </c>
      <c r="CO42" s="52">
        <v>380</v>
      </c>
      <c r="CP42" s="52">
        <v>36066269</v>
      </c>
      <c r="CQ42" s="52">
        <v>20</v>
      </c>
      <c r="CR42" s="52" t="s">
        <v>495</v>
      </c>
      <c r="CS42" s="52">
        <v>0.22</v>
      </c>
      <c r="CT42" s="52">
        <v>1.26</v>
      </c>
      <c r="CU42" s="52">
        <v>0</v>
      </c>
      <c r="CV42" s="52">
        <v>36066269</v>
      </c>
      <c r="CW42" s="52">
        <v>20</v>
      </c>
      <c r="CX42" s="52" t="s">
        <v>495</v>
      </c>
      <c r="CY42" s="52">
        <v>0</v>
      </c>
      <c r="CZ42" s="52">
        <v>0.2</v>
      </c>
      <c r="DA42" s="52">
        <v>0</v>
      </c>
      <c r="DB42" s="52" t="s">
        <v>619</v>
      </c>
      <c r="DC42" s="52">
        <v>20</v>
      </c>
      <c r="DD42" s="52" t="s">
        <v>495</v>
      </c>
      <c r="DE42" s="52">
        <v>169</v>
      </c>
      <c r="DF42" s="52">
        <v>170</v>
      </c>
      <c r="DG42" s="52">
        <v>20</v>
      </c>
      <c r="DH42" s="52"/>
      <c r="DI42" s="52"/>
      <c r="DJ42" s="52"/>
      <c r="DK42" s="52"/>
      <c r="DL42" s="52"/>
      <c r="DM42" s="52"/>
      <c r="DN42" s="52"/>
      <c r="DO42" s="52"/>
      <c r="DP42" s="52"/>
      <c r="DQ42" s="52"/>
      <c r="DR42" s="52"/>
      <c r="DS42" s="52"/>
      <c r="DT42" s="52"/>
      <c r="DU42" s="52"/>
      <c r="DV42" s="52"/>
      <c r="DW42" s="52"/>
      <c r="DX42" s="52"/>
      <c r="DY42" s="52"/>
      <c r="DZ42" s="52"/>
      <c r="EA42" s="52"/>
      <c r="EB42" s="52"/>
      <c r="EC42" s="52"/>
      <c r="ED42" s="52"/>
      <c r="EE42" s="52"/>
      <c r="EF42" s="52" t="s">
        <v>490</v>
      </c>
      <c r="EG42" s="52" t="s">
        <v>490</v>
      </c>
      <c r="EH42" s="54">
        <v>121</v>
      </c>
      <c r="EI42" s="55">
        <v>1</v>
      </c>
      <c r="EJ42" s="55">
        <v>1</v>
      </c>
      <c r="EK42" s="56">
        <v>21279.421487603304</v>
      </c>
      <c r="EL42" s="56">
        <v>42558.842975206608</v>
      </c>
      <c r="EM42" s="56">
        <v>63838.264462809915</v>
      </c>
      <c r="EN42" s="57" t="str">
        <f>+VLOOKUP(W42,[1]Empresas!$A$1:$B$27,2,0)</f>
        <v>AGUAS CORDILLERA S.A.</v>
      </c>
    </row>
    <row r="43" spans="2:144" ht="14.4" x14ac:dyDescent="0.3">
      <c r="B43" s="27">
        <v>1595042</v>
      </c>
      <c r="C43" s="28" t="s">
        <v>380</v>
      </c>
      <c r="D43" s="27">
        <v>70066</v>
      </c>
      <c r="E43" s="28" t="s">
        <v>381</v>
      </c>
      <c r="F43" s="28" t="s">
        <v>382</v>
      </c>
      <c r="G43" s="42" t="s">
        <v>394</v>
      </c>
      <c r="L43" t="str">
        <f t="shared" si="0"/>
        <v>25958844264042914</v>
      </c>
      <c r="M43" s="62" t="s">
        <v>394</v>
      </c>
      <c r="N43" s="50">
        <v>42887</v>
      </c>
      <c r="O43" s="51">
        <v>2017</v>
      </c>
      <c r="P43" s="52" t="s">
        <v>613</v>
      </c>
      <c r="Q43" s="52">
        <v>1677039</v>
      </c>
      <c r="R43" s="52">
        <v>2595884</v>
      </c>
      <c r="S43" s="52" t="s">
        <v>478</v>
      </c>
      <c r="T43" s="52" t="s">
        <v>504</v>
      </c>
      <c r="U43" s="52" t="s">
        <v>514</v>
      </c>
      <c r="V43" s="52" t="s">
        <v>536</v>
      </c>
      <c r="W43" s="52" t="s">
        <v>620</v>
      </c>
      <c r="X43" s="52" t="s">
        <v>621</v>
      </c>
      <c r="Y43" s="52" t="s">
        <v>622</v>
      </c>
      <c r="Z43" s="52">
        <v>20</v>
      </c>
      <c r="AA43" s="52">
        <v>892</v>
      </c>
      <c r="AB43" s="52">
        <v>2250</v>
      </c>
      <c r="AC43" s="53" t="s">
        <v>508</v>
      </c>
      <c r="AD43" s="53">
        <v>43191</v>
      </c>
      <c r="AE43" s="53">
        <v>42640</v>
      </c>
      <c r="AF43" s="53">
        <v>42914</v>
      </c>
      <c r="AG43" s="53">
        <v>42944</v>
      </c>
      <c r="AH43" s="52">
        <v>120</v>
      </c>
      <c r="AI43" s="52" t="s">
        <v>509</v>
      </c>
      <c r="AJ43" s="52">
        <v>61800</v>
      </c>
      <c r="AK43" s="52">
        <v>0</v>
      </c>
      <c r="AL43" s="52">
        <v>0</v>
      </c>
      <c r="AM43" s="52"/>
      <c r="AN43" s="52">
        <v>20455</v>
      </c>
      <c r="AO43" s="52" t="s">
        <v>486</v>
      </c>
      <c r="AP43" s="52">
        <v>0</v>
      </c>
      <c r="AQ43" s="52">
        <v>0</v>
      </c>
      <c r="AR43" s="52">
        <v>0</v>
      </c>
      <c r="AS43" s="52" t="s">
        <v>487</v>
      </c>
      <c r="AT43" s="52">
        <v>0</v>
      </c>
      <c r="AU43" s="52">
        <v>0.8</v>
      </c>
      <c r="AV43" s="52">
        <v>133.6</v>
      </c>
      <c r="AW43" s="52">
        <v>0.8</v>
      </c>
      <c r="AX43" s="52">
        <v>73.599999999999994</v>
      </c>
      <c r="AY43" s="52">
        <v>13000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0</v>
      </c>
      <c r="BF43" s="52">
        <v>1085</v>
      </c>
      <c r="BG43" s="52">
        <v>76817</v>
      </c>
      <c r="BH43" s="52">
        <v>0</v>
      </c>
      <c r="BI43" s="52">
        <v>0</v>
      </c>
      <c r="BJ43" s="52"/>
      <c r="BK43" s="52">
        <v>3724198</v>
      </c>
      <c r="BL43" s="52">
        <v>641585</v>
      </c>
      <c r="BM43" s="52">
        <v>2171043</v>
      </c>
      <c r="BN43" s="52">
        <v>0</v>
      </c>
      <c r="BO43" s="52">
        <v>0</v>
      </c>
      <c r="BP43" s="52">
        <v>0</v>
      </c>
      <c r="BQ43" s="52">
        <v>0</v>
      </c>
      <c r="BR43" s="52">
        <v>0</v>
      </c>
      <c r="BS43" s="52">
        <v>0</v>
      </c>
      <c r="BT43" s="52">
        <v>0</v>
      </c>
      <c r="BU43" s="52">
        <v>0</v>
      </c>
      <c r="BV43" s="52">
        <v>6614728</v>
      </c>
      <c r="BW43" s="52">
        <v>-1025121</v>
      </c>
      <c r="BX43" s="52">
        <v>0</v>
      </c>
      <c r="BY43" s="52">
        <v>0</v>
      </c>
      <c r="BZ43" s="52">
        <v>0</v>
      </c>
      <c r="CA43" s="52">
        <v>-1025121</v>
      </c>
      <c r="CB43" s="52">
        <v>0</v>
      </c>
      <c r="CC43" s="52">
        <v>0</v>
      </c>
      <c r="CD43" s="52">
        <v>0</v>
      </c>
      <c r="CE43" s="52">
        <v>0</v>
      </c>
      <c r="CF43" s="52">
        <v>0</v>
      </c>
      <c r="CG43" s="52">
        <v>0</v>
      </c>
      <c r="CH43" s="52">
        <v>0</v>
      </c>
      <c r="CI43" s="52">
        <v>1</v>
      </c>
      <c r="CJ43" s="52">
        <v>295644</v>
      </c>
      <c r="CK43" s="52">
        <v>200</v>
      </c>
      <c r="CL43" s="52" t="s">
        <v>495</v>
      </c>
      <c r="CM43" s="52">
        <v>99994</v>
      </c>
      <c r="CN43" s="52">
        <v>303</v>
      </c>
      <c r="CO43" s="52">
        <v>61800</v>
      </c>
      <c r="CP43" s="52">
        <v>295644</v>
      </c>
      <c r="CQ43" s="52">
        <v>200</v>
      </c>
      <c r="CR43" s="52" t="s">
        <v>495</v>
      </c>
      <c r="CS43" s="52">
        <v>147</v>
      </c>
      <c r="CT43" s="52">
        <v>0.8</v>
      </c>
      <c r="CU43" s="52">
        <v>0</v>
      </c>
      <c r="CV43" s="52">
        <v>295644</v>
      </c>
      <c r="CW43" s="52">
        <v>200</v>
      </c>
      <c r="CX43" s="52" t="s">
        <v>495</v>
      </c>
      <c r="CY43" s="52">
        <v>146.19999999999999</v>
      </c>
      <c r="CZ43" s="52">
        <v>0.8</v>
      </c>
      <c r="DA43" s="52">
        <v>0</v>
      </c>
      <c r="DB43" s="52" t="s">
        <v>623</v>
      </c>
      <c r="DC43" s="52">
        <v>200</v>
      </c>
      <c r="DD43" s="52" t="s">
        <v>495</v>
      </c>
      <c r="DE43" s="52">
        <v>99999</v>
      </c>
      <c r="DF43" s="52">
        <v>64</v>
      </c>
      <c r="DG43" s="52">
        <v>13000</v>
      </c>
      <c r="DH43" s="52"/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2"/>
      <c r="DV43" s="52"/>
      <c r="DW43" s="52"/>
      <c r="DX43" s="52"/>
      <c r="DY43" s="52"/>
      <c r="DZ43" s="52"/>
      <c r="EA43" s="52"/>
      <c r="EB43" s="52"/>
      <c r="EC43" s="52"/>
      <c r="ED43" s="52"/>
      <c r="EE43" s="52"/>
      <c r="EF43" s="52" t="s">
        <v>490</v>
      </c>
      <c r="EG43" s="52" t="s">
        <v>490</v>
      </c>
      <c r="EH43" s="54">
        <v>274</v>
      </c>
      <c r="EI43" s="55">
        <v>1</v>
      </c>
      <c r="EJ43" s="55">
        <v>1</v>
      </c>
      <c r="EK43" s="56">
        <v>724240.29197080294</v>
      </c>
      <c r="EL43" s="56">
        <v>1448480.5839416059</v>
      </c>
      <c r="EM43" s="56">
        <v>2172720.8759124088</v>
      </c>
      <c r="EN43" s="57" t="str">
        <f>+VLOOKUP(W43,[1]Empresas!$A$1:$B$27,2,0)</f>
        <v>AGUAS MANQUEHUE S.A.</v>
      </c>
    </row>
    <row r="44" spans="2:144" ht="14.4" x14ac:dyDescent="0.3">
      <c r="B44" s="27">
        <v>1595042</v>
      </c>
      <c r="C44" s="28" t="s">
        <v>380</v>
      </c>
      <c r="D44" s="27">
        <v>574632</v>
      </c>
      <c r="E44" s="28" t="s">
        <v>381</v>
      </c>
      <c r="F44" s="28" t="s">
        <v>384</v>
      </c>
      <c r="G44" s="42" t="s">
        <v>394</v>
      </c>
      <c r="L44" t="str">
        <f t="shared" si="0"/>
        <v>14466394271742899</v>
      </c>
      <c r="M44" s="62" t="s">
        <v>394</v>
      </c>
      <c r="N44" s="50">
        <v>42887</v>
      </c>
      <c r="O44" s="51">
        <v>2017</v>
      </c>
      <c r="P44" s="52" t="s">
        <v>613</v>
      </c>
      <c r="Q44" s="52">
        <v>1595042</v>
      </c>
      <c r="R44" s="52">
        <v>1446639</v>
      </c>
      <c r="S44" s="52" t="s">
        <v>478</v>
      </c>
      <c r="T44" s="52" t="s">
        <v>479</v>
      </c>
      <c r="U44" s="52" t="s">
        <v>480</v>
      </c>
      <c r="V44" s="52" t="s">
        <v>561</v>
      </c>
      <c r="W44" s="52" t="s">
        <v>492</v>
      </c>
      <c r="X44" s="52" t="s">
        <v>624</v>
      </c>
      <c r="Y44" s="52" t="s">
        <v>625</v>
      </c>
      <c r="Z44" s="52">
        <v>10</v>
      </c>
      <c r="AA44" s="52">
        <v>345</v>
      </c>
      <c r="AB44" s="52">
        <v>70</v>
      </c>
      <c r="AC44" s="53" t="s">
        <v>485</v>
      </c>
      <c r="AD44" s="53" t="s">
        <v>485</v>
      </c>
      <c r="AE44" s="53">
        <v>42717</v>
      </c>
      <c r="AF44" s="53">
        <v>42899</v>
      </c>
      <c r="AG44" s="53">
        <v>42930</v>
      </c>
      <c r="AH44" s="52">
        <v>2.5</v>
      </c>
      <c r="AI44" s="52">
        <v>350</v>
      </c>
      <c r="AJ44" s="52">
        <v>0</v>
      </c>
      <c r="AK44" s="52">
        <v>221</v>
      </c>
      <c r="AL44" s="52">
        <v>0</v>
      </c>
      <c r="AM44" s="52"/>
      <c r="AN44" s="52">
        <v>262</v>
      </c>
      <c r="AO44" s="52" t="s">
        <v>486</v>
      </c>
      <c r="AP44" s="52">
        <v>0</v>
      </c>
      <c r="AQ44" s="52">
        <v>0</v>
      </c>
      <c r="AR44" s="52">
        <v>0</v>
      </c>
      <c r="AS44" s="52" t="s">
        <v>487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0</v>
      </c>
      <c r="BF44" s="52">
        <v>632</v>
      </c>
      <c r="BG44" s="52">
        <v>275</v>
      </c>
      <c r="BH44" s="52">
        <v>20384</v>
      </c>
      <c r="BI44" s="52">
        <v>0</v>
      </c>
      <c r="BJ44" s="52"/>
      <c r="BK44" s="52">
        <v>0</v>
      </c>
      <c r="BL44" s="52">
        <v>0</v>
      </c>
      <c r="BM44" s="52">
        <v>0</v>
      </c>
      <c r="BN44" s="52">
        <v>0</v>
      </c>
      <c r="BO44" s="52">
        <v>0</v>
      </c>
      <c r="BP44" s="52">
        <v>0</v>
      </c>
      <c r="BQ44" s="52">
        <v>0</v>
      </c>
      <c r="BR44" s="52">
        <v>0</v>
      </c>
      <c r="BS44" s="52">
        <v>0</v>
      </c>
      <c r="BT44" s="52">
        <v>0</v>
      </c>
      <c r="BU44" s="52">
        <v>0</v>
      </c>
      <c r="BV44" s="52">
        <v>21291</v>
      </c>
      <c r="BW44" s="52">
        <v>0</v>
      </c>
      <c r="BX44" s="52">
        <v>0</v>
      </c>
      <c r="BY44" s="52">
        <v>0</v>
      </c>
      <c r="BZ44" s="52">
        <v>0</v>
      </c>
      <c r="CA44" s="52">
        <v>0</v>
      </c>
      <c r="CB44" s="52">
        <v>0</v>
      </c>
      <c r="CC44" s="52">
        <v>0</v>
      </c>
      <c r="CD44" s="52">
        <v>0</v>
      </c>
      <c r="CE44" s="52">
        <v>0</v>
      </c>
      <c r="CF44" s="52">
        <v>0</v>
      </c>
      <c r="CG44" s="52">
        <v>0</v>
      </c>
      <c r="CH44" s="52">
        <v>0</v>
      </c>
      <c r="CI44" s="52">
        <v>1</v>
      </c>
      <c r="CJ44" s="52">
        <v>99026850</v>
      </c>
      <c r="CK44" s="52">
        <v>1</v>
      </c>
      <c r="CL44" s="52" t="s">
        <v>488</v>
      </c>
      <c r="CM44" s="52">
        <v>12350</v>
      </c>
      <c r="CN44" s="52">
        <v>12571</v>
      </c>
      <c r="CO44" s="52">
        <v>221</v>
      </c>
      <c r="CP44" s="52">
        <v>0</v>
      </c>
      <c r="CQ44" s="52">
        <v>0</v>
      </c>
      <c r="CR44" s="52" t="s">
        <v>496</v>
      </c>
      <c r="CS44" s="52">
        <v>0</v>
      </c>
      <c r="CT44" s="52">
        <v>0</v>
      </c>
      <c r="CU44" s="52">
        <v>0</v>
      </c>
      <c r="CV44" s="52"/>
      <c r="CW44" s="52"/>
      <c r="CX44" s="52"/>
      <c r="CY44" s="52"/>
      <c r="CZ44" s="52"/>
      <c r="DA44" s="52"/>
      <c r="DB44" s="52"/>
      <c r="DC44" s="52"/>
      <c r="DD44" s="52"/>
      <c r="DE44" s="52"/>
      <c r="DF44" s="52"/>
      <c r="DG44" s="52"/>
      <c r="DH44" s="52"/>
      <c r="DI44" s="52"/>
      <c r="DJ44" s="52"/>
      <c r="DK44" s="52"/>
      <c r="DL44" s="52"/>
      <c r="DM44" s="52"/>
      <c r="DN44" s="52"/>
      <c r="DO44" s="52"/>
      <c r="DP44" s="52"/>
      <c r="DQ44" s="52"/>
      <c r="DR44" s="52"/>
      <c r="DS44" s="52"/>
      <c r="DT44" s="52"/>
      <c r="DU44" s="52"/>
      <c r="DV44" s="52"/>
      <c r="DW44" s="52"/>
      <c r="DX44" s="52"/>
      <c r="DY44" s="52"/>
      <c r="DZ44" s="52"/>
      <c r="EA44" s="52"/>
      <c r="EB44" s="52"/>
      <c r="EC44" s="52"/>
      <c r="ED44" s="52"/>
      <c r="EE44" s="52"/>
      <c r="EF44" s="52" t="s">
        <v>490</v>
      </c>
      <c r="EG44" s="52" t="s">
        <v>490</v>
      </c>
      <c r="EH44" s="54">
        <v>182</v>
      </c>
      <c r="EI44" s="55">
        <v>1</v>
      </c>
      <c r="EJ44" s="55">
        <v>1</v>
      </c>
      <c r="EK44" s="56">
        <v>3509.5054945054944</v>
      </c>
      <c r="EL44" s="56">
        <v>7019.0109890109889</v>
      </c>
      <c r="EM44" s="56">
        <v>10528.516483516483</v>
      </c>
      <c r="EN44" s="57" t="str">
        <f>+VLOOKUP(W44,[1]Empresas!$A$1:$B$27,2,0)</f>
        <v>AGUAS ANDINAS S.A.</v>
      </c>
    </row>
    <row r="45" spans="2:144" ht="14.4" x14ac:dyDescent="0.3">
      <c r="B45" s="27">
        <v>1595042</v>
      </c>
      <c r="C45" s="28" t="s">
        <v>380</v>
      </c>
      <c r="D45" s="27">
        <v>574738</v>
      </c>
      <c r="E45" s="28" t="s">
        <v>381</v>
      </c>
      <c r="F45" s="28" t="s">
        <v>382</v>
      </c>
      <c r="G45" s="42" t="s">
        <v>394</v>
      </c>
      <c r="L45" t="str">
        <f t="shared" si="0"/>
        <v>15828624263942913</v>
      </c>
      <c r="M45" s="62" t="s">
        <v>394</v>
      </c>
      <c r="N45" s="50">
        <v>42887</v>
      </c>
      <c r="O45" s="51">
        <v>2017</v>
      </c>
      <c r="P45" s="52" t="s">
        <v>613</v>
      </c>
      <c r="Q45" s="52">
        <v>1595042</v>
      </c>
      <c r="R45" s="52">
        <v>1582862</v>
      </c>
      <c r="S45" s="52" t="s">
        <v>478</v>
      </c>
      <c r="T45" s="52" t="s">
        <v>504</v>
      </c>
      <c r="U45" s="52" t="s">
        <v>480</v>
      </c>
      <c r="V45" s="52" t="s">
        <v>505</v>
      </c>
      <c r="W45" s="52" t="s">
        <v>492</v>
      </c>
      <c r="X45" s="52" t="s">
        <v>626</v>
      </c>
      <c r="Y45" s="52" t="s">
        <v>627</v>
      </c>
      <c r="Z45" s="52">
        <v>19</v>
      </c>
      <c r="AA45" s="52">
        <v>189</v>
      </c>
      <c r="AB45" s="52">
        <v>4300</v>
      </c>
      <c r="AC45" s="53" t="s">
        <v>508</v>
      </c>
      <c r="AD45" s="53">
        <v>43191</v>
      </c>
      <c r="AE45" s="53">
        <v>42639</v>
      </c>
      <c r="AF45" s="53">
        <v>42913</v>
      </c>
      <c r="AG45" s="53">
        <v>42943</v>
      </c>
      <c r="AH45" s="52">
        <v>100</v>
      </c>
      <c r="AI45" s="52" t="s">
        <v>509</v>
      </c>
      <c r="AJ45" s="52">
        <v>102700</v>
      </c>
      <c r="AK45" s="52">
        <v>0</v>
      </c>
      <c r="AL45" s="52">
        <v>0</v>
      </c>
      <c r="AM45" s="52"/>
      <c r="AN45" s="52">
        <v>17046</v>
      </c>
      <c r="AO45" s="52" t="s">
        <v>486</v>
      </c>
      <c r="AP45" s="52">
        <v>0</v>
      </c>
      <c r="AQ45" s="52">
        <v>0</v>
      </c>
      <c r="AR45" s="52">
        <v>0</v>
      </c>
      <c r="AS45" s="52" t="s">
        <v>487</v>
      </c>
      <c r="AT45" s="52">
        <v>0</v>
      </c>
      <c r="AU45" s="52">
        <v>40.299999999999997</v>
      </c>
      <c r="AV45" s="52">
        <v>20.100000000000001</v>
      </c>
      <c r="AW45" s="52">
        <v>32.4</v>
      </c>
      <c r="AX45" s="52">
        <v>95</v>
      </c>
      <c r="AY45" s="52">
        <v>23200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0</v>
      </c>
      <c r="BF45" s="52">
        <v>1085</v>
      </c>
      <c r="BG45" s="52">
        <v>127656</v>
      </c>
      <c r="BH45" s="52">
        <v>0</v>
      </c>
      <c r="BI45" s="52">
        <v>0</v>
      </c>
      <c r="BJ45" s="52"/>
      <c r="BK45" s="52">
        <v>6188918</v>
      </c>
      <c r="BL45" s="52">
        <v>96753</v>
      </c>
      <c r="BM45" s="52">
        <v>1041201</v>
      </c>
      <c r="BN45" s="52">
        <v>0</v>
      </c>
      <c r="BO45" s="52">
        <v>0</v>
      </c>
      <c r="BP45" s="52">
        <v>0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7455613</v>
      </c>
      <c r="BW45" s="52">
        <v>-1446437</v>
      </c>
      <c r="BX45" s="52">
        <v>0</v>
      </c>
      <c r="BY45" s="52">
        <v>0</v>
      </c>
      <c r="BZ45" s="52">
        <v>0</v>
      </c>
      <c r="CA45" s="52">
        <v>-1446437</v>
      </c>
      <c r="CB45" s="52">
        <v>0</v>
      </c>
      <c r="CC45" s="52">
        <v>0</v>
      </c>
      <c r="CD45" s="52">
        <v>0</v>
      </c>
      <c r="CE45" s="52">
        <v>0</v>
      </c>
      <c r="CF45" s="52">
        <v>0</v>
      </c>
      <c r="CG45" s="52">
        <v>0</v>
      </c>
      <c r="CH45" s="52">
        <v>0</v>
      </c>
      <c r="CI45" s="52">
        <v>1</v>
      </c>
      <c r="CJ45" s="52">
        <v>2302146</v>
      </c>
      <c r="CK45" s="52">
        <v>100</v>
      </c>
      <c r="CL45" s="52" t="s">
        <v>488</v>
      </c>
      <c r="CM45" s="52">
        <v>3976</v>
      </c>
      <c r="CN45" s="52">
        <v>5003</v>
      </c>
      <c r="CO45" s="52">
        <v>102700</v>
      </c>
      <c r="CP45" s="52">
        <v>2302146</v>
      </c>
      <c r="CQ45" s="52">
        <v>100</v>
      </c>
      <c r="CR45" s="52" t="s">
        <v>488</v>
      </c>
      <c r="CS45" s="52">
        <v>0</v>
      </c>
      <c r="CT45" s="52">
        <v>40.299999999999997</v>
      </c>
      <c r="CU45" s="52">
        <v>0</v>
      </c>
      <c r="CV45" s="52">
        <v>2302146</v>
      </c>
      <c r="CW45" s="52">
        <v>100</v>
      </c>
      <c r="CX45" s="52" t="s">
        <v>488</v>
      </c>
      <c r="CY45" s="52">
        <v>0</v>
      </c>
      <c r="CZ45" s="52">
        <v>32.4</v>
      </c>
      <c r="DA45" s="52">
        <v>0</v>
      </c>
      <c r="DB45" s="52" t="s">
        <v>628</v>
      </c>
      <c r="DC45" s="52">
        <v>100</v>
      </c>
      <c r="DD45" s="52" t="s">
        <v>488</v>
      </c>
      <c r="DE45" s="52">
        <v>718</v>
      </c>
      <c r="DF45" s="52">
        <v>950</v>
      </c>
      <c r="DG45" s="52">
        <v>23200</v>
      </c>
      <c r="DH45" s="52"/>
      <c r="DI45" s="52"/>
      <c r="DJ45" s="52"/>
      <c r="DK45" s="52"/>
      <c r="DL45" s="52"/>
      <c r="DM45" s="52"/>
      <c r="DN45" s="52"/>
      <c r="DO45" s="52"/>
      <c r="DP45" s="52"/>
      <c r="DQ45" s="52"/>
      <c r="DR45" s="52"/>
      <c r="DS45" s="52"/>
      <c r="DT45" s="52"/>
      <c r="DU45" s="52"/>
      <c r="DV45" s="52"/>
      <c r="DW45" s="52"/>
      <c r="DX45" s="52"/>
      <c r="DY45" s="52"/>
      <c r="DZ45" s="52"/>
      <c r="EA45" s="52"/>
      <c r="EB45" s="52"/>
      <c r="EC45" s="52"/>
      <c r="ED45" s="52"/>
      <c r="EE45" s="52"/>
      <c r="EF45" s="52" t="s">
        <v>490</v>
      </c>
      <c r="EG45" s="52" t="s">
        <v>490</v>
      </c>
      <c r="EH45" s="54">
        <v>274</v>
      </c>
      <c r="EI45" s="55">
        <v>1</v>
      </c>
      <c r="EJ45" s="55">
        <v>1</v>
      </c>
      <c r="EK45" s="56">
        <v>816307.99270072998</v>
      </c>
      <c r="EL45" s="56">
        <v>1632615.98540146</v>
      </c>
      <c r="EM45" s="56">
        <v>2448923.97810219</v>
      </c>
      <c r="EN45" s="57" t="str">
        <f>+VLOOKUP(W45,[1]Empresas!$A$1:$B$27,2,0)</f>
        <v>AGUAS ANDINAS S.A.</v>
      </c>
    </row>
    <row r="46" spans="2:144" ht="14.4" x14ac:dyDescent="0.3">
      <c r="B46" s="27">
        <v>1595042</v>
      </c>
      <c r="C46" s="28" t="s">
        <v>380</v>
      </c>
      <c r="D46" s="27">
        <v>1471315</v>
      </c>
      <c r="E46" s="28" t="s">
        <v>381</v>
      </c>
      <c r="F46" s="28" t="s">
        <v>385</v>
      </c>
      <c r="G46" s="42" t="s">
        <v>394</v>
      </c>
      <c r="L46" t="str">
        <f t="shared" si="0"/>
        <v>11918214216042892</v>
      </c>
      <c r="M46" s="62" t="s">
        <v>394</v>
      </c>
      <c r="N46" s="50">
        <v>42887</v>
      </c>
      <c r="O46" s="51">
        <v>2017</v>
      </c>
      <c r="P46" s="52" t="s">
        <v>613</v>
      </c>
      <c r="Q46" s="52">
        <v>1595042</v>
      </c>
      <c r="R46" s="52">
        <v>1191821</v>
      </c>
      <c r="S46" s="52" t="s">
        <v>478</v>
      </c>
      <c r="T46" s="52" t="s">
        <v>540</v>
      </c>
      <c r="U46" s="52" t="s">
        <v>480</v>
      </c>
      <c r="V46" s="52" t="s">
        <v>531</v>
      </c>
      <c r="W46" s="52" t="s">
        <v>492</v>
      </c>
      <c r="X46" s="52" t="s">
        <v>629</v>
      </c>
      <c r="Y46" s="52" t="s">
        <v>627</v>
      </c>
      <c r="Z46" s="52">
        <v>5</v>
      </c>
      <c r="AA46" s="52">
        <v>119</v>
      </c>
      <c r="AB46" s="52">
        <v>3100</v>
      </c>
      <c r="AC46" s="53" t="s">
        <v>508</v>
      </c>
      <c r="AD46" s="53">
        <v>43191</v>
      </c>
      <c r="AE46" s="53">
        <v>42160</v>
      </c>
      <c r="AF46" s="53">
        <v>42892</v>
      </c>
      <c r="AG46" s="53">
        <v>42921</v>
      </c>
      <c r="AH46" s="52">
        <v>17</v>
      </c>
      <c r="AI46" s="52" t="s">
        <v>509</v>
      </c>
      <c r="AJ46" s="52">
        <v>8980</v>
      </c>
      <c r="AK46" s="52">
        <v>0</v>
      </c>
      <c r="AL46" s="52">
        <v>0</v>
      </c>
      <c r="AM46" s="52"/>
      <c r="AN46" s="52">
        <v>1558</v>
      </c>
      <c r="AO46" s="52" t="s">
        <v>486</v>
      </c>
      <c r="AP46" s="52">
        <v>0</v>
      </c>
      <c r="AQ46" s="52">
        <v>0</v>
      </c>
      <c r="AR46" s="52">
        <v>0</v>
      </c>
      <c r="AS46" s="52" t="s">
        <v>524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1085</v>
      </c>
      <c r="BG46" s="52">
        <v>9085</v>
      </c>
      <c r="BH46" s="52">
        <v>0</v>
      </c>
      <c r="BI46" s="52">
        <v>0</v>
      </c>
      <c r="BJ46" s="52"/>
      <c r="BK46" s="52">
        <v>566800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576970</v>
      </c>
      <c r="BW46" s="52">
        <v>-187021</v>
      </c>
      <c r="BX46" s="52">
        <v>0</v>
      </c>
      <c r="BY46" s="52">
        <v>0</v>
      </c>
      <c r="BZ46" s="52">
        <v>0</v>
      </c>
      <c r="CA46" s="52">
        <v>-187021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1</v>
      </c>
      <c r="CJ46" s="52">
        <v>64425135</v>
      </c>
      <c r="CK46" s="52">
        <v>10</v>
      </c>
      <c r="CL46" s="52" t="s">
        <v>488</v>
      </c>
      <c r="CM46" s="52">
        <v>32790</v>
      </c>
      <c r="CN46" s="52">
        <v>33688</v>
      </c>
      <c r="CO46" s="52">
        <v>8980</v>
      </c>
      <c r="CP46" s="52">
        <v>64425135</v>
      </c>
      <c r="CQ46" s="52">
        <v>1</v>
      </c>
      <c r="CR46" s="52" t="s">
        <v>488</v>
      </c>
      <c r="CS46" s="52">
        <v>2.2999999999999998</v>
      </c>
      <c r="CT46" s="52">
        <v>0</v>
      </c>
      <c r="CU46" s="52">
        <v>0</v>
      </c>
      <c r="CV46" s="52">
        <v>64425135</v>
      </c>
      <c r="CW46" s="52">
        <v>1</v>
      </c>
      <c r="CX46" s="52" t="s">
        <v>488</v>
      </c>
      <c r="CY46" s="52">
        <v>2.2999999999999998</v>
      </c>
      <c r="CZ46" s="52">
        <v>0</v>
      </c>
      <c r="DA46" s="52">
        <v>0</v>
      </c>
      <c r="DB46" s="52"/>
      <c r="DC46" s="52"/>
      <c r="DD46" s="52"/>
      <c r="DE46" s="52"/>
      <c r="DF46" s="52"/>
      <c r="DG46" s="52"/>
      <c r="DH46" s="52"/>
      <c r="DI46" s="52"/>
      <c r="DJ46" s="52"/>
      <c r="DK46" s="52"/>
      <c r="DL46" s="52"/>
      <c r="DM46" s="52"/>
      <c r="DN46" s="52"/>
      <c r="DO46" s="52"/>
      <c r="DP46" s="52"/>
      <c r="DQ46" s="52"/>
      <c r="DR46" s="52"/>
      <c r="DS46" s="52"/>
      <c r="DT46" s="52"/>
      <c r="DU46" s="52"/>
      <c r="DV46" s="52"/>
      <c r="DW46" s="52"/>
      <c r="DX46" s="52"/>
      <c r="DY46" s="52"/>
      <c r="DZ46" s="52"/>
      <c r="EA46" s="52"/>
      <c r="EB46" s="52"/>
      <c r="EC46" s="52"/>
      <c r="ED46" s="52"/>
      <c r="EE46" s="52"/>
      <c r="EF46" s="52" t="s">
        <v>490</v>
      </c>
      <c r="EG46" s="52" t="s">
        <v>490</v>
      </c>
      <c r="EH46" s="54">
        <v>732</v>
      </c>
      <c r="EI46" s="55">
        <v>1</v>
      </c>
      <c r="EJ46" s="55">
        <v>1</v>
      </c>
      <c r="EK46" s="56">
        <v>23646.311475409835</v>
      </c>
      <c r="EL46" s="56">
        <v>47292.62295081967</v>
      </c>
      <c r="EM46" s="56">
        <v>70938.934426229505</v>
      </c>
      <c r="EN46" s="57" t="str">
        <f>+VLOOKUP(W46,[1]Empresas!$A$1:$B$27,2,0)</f>
        <v>AGUAS ANDINAS S.A.</v>
      </c>
    </row>
    <row r="47" spans="2:144" ht="14.4" x14ac:dyDescent="0.3">
      <c r="B47" s="27">
        <v>1595042</v>
      </c>
      <c r="C47" s="28" t="s">
        <v>380</v>
      </c>
      <c r="D47" s="27">
        <v>574731</v>
      </c>
      <c r="E47" s="28" t="s">
        <v>381</v>
      </c>
      <c r="F47" s="28" t="s">
        <v>387</v>
      </c>
      <c r="G47" s="42" t="s">
        <v>394</v>
      </c>
      <c r="L47" t="str">
        <f t="shared" si="0"/>
        <v>15914994280442898</v>
      </c>
      <c r="M47" s="62" t="s">
        <v>394</v>
      </c>
      <c r="N47" s="50">
        <v>42887</v>
      </c>
      <c r="O47" s="51">
        <v>2017</v>
      </c>
      <c r="P47" s="52" t="s">
        <v>613</v>
      </c>
      <c r="Q47" s="52">
        <v>1595042</v>
      </c>
      <c r="R47" s="52">
        <v>1591499</v>
      </c>
      <c r="S47" s="52" t="s">
        <v>478</v>
      </c>
      <c r="T47" s="52" t="s">
        <v>526</v>
      </c>
      <c r="U47" s="52" t="s">
        <v>480</v>
      </c>
      <c r="V47" s="52" t="s">
        <v>505</v>
      </c>
      <c r="W47" s="52" t="s">
        <v>492</v>
      </c>
      <c r="X47" s="52" t="s">
        <v>630</v>
      </c>
      <c r="Y47" s="52" t="s">
        <v>627</v>
      </c>
      <c r="Z47" s="52">
        <v>9</v>
      </c>
      <c r="AA47" s="52">
        <v>184</v>
      </c>
      <c r="AB47" s="52">
        <v>3</v>
      </c>
      <c r="AC47" s="53" t="s">
        <v>508</v>
      </c>
      <c r="AD47" s="53">
        <v>43149</v>
      </c>
      <c r="AE47" s="53">
        <v>42804</v>
      </c>
      <c r="AF47" s="53">
        <v>42898</v>
      </c>
      <c r="AG47" s="53">
        <v>42928</v>
      </c>
      <c r="AH47" s="52">
        <v>34</v>
      </c>
      <c r="AI47" s="52" t="s">
        <v>509</v>
      </c>
      <c r="AJ47" s="52">
        <v>10280</v>
      </c>
      <c r="AK47" s="52">
        <v>0</v>
      </c>
      <c r="AL47" s="52">
        <v>0</v>
      </c>
      <c r="AM47" s="52"/>
      <c r="AN47" s="52">
        <v>2789</v>
      </c>
      <c r="AO47" s="52" t="s">
        <v>486</v>
      </c>
      <c r="AP47" s="52">
        <v>0</v>
      </c>
      <c r="AQ47" s="52">
        <v>0</v>
      </c>
      <c r="AR47" s="52">
        <v>0</v>
      </c>
      <c r="AS47" s="52" t="s">
        <v>524</v>
      </c>
      <c r="AT47" s="52">
        <v>0</v>
      </c>
      <c r="AU47" s="52">
        <v>15.6</v>
      </c>
      <c r="AV47" s="52">
        <v>22.5</v>
      </c>
      <c r="AW47" s="52">
        <v>0</v>
      </c>
      <c r="AX47" s="52">
        <v>0</v>
      </c>
      <c r="AY47" s="52">
        <v>3180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28556</v>
      </c>
      <c r="BF47" s="52">
        <v>1120</v>
      </c>
      <c r="BG47" s="52">
        <v>12778</v>
      </c>
      <c r="BH47" s="52">
        <v>0</v>
      </c>
      <c r="BI47" s="52">
        <v>0</v>
      </c>
      <c r="BJ47" s="52"/>
      <c r="BK47" s="52">
        <v>652763</v>
      </c>
      <c r="BL47" s="52">
        <v>0</v>
      </c>
      <c r="BM47" s="52">
        <v>633659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1328876</v>
      </c>
      <c r="BW47" s="52">
        <v>-737283</v>
      </c>
      <c r="BX47" s="52">
        <v>0</v>
      </c>
      <c r="BY47" s="52">
        <v>0</v>
      </c>
      <c r="BZ47" s="52">
        <v>0</v>
      </c>
      <c r="CA47" s="52">
        <v>-737283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1</v>
      </c>
      <c r="CJ47" s="52">
        <v>5497639</v>
      </c>
      <c r="CK47" s="52">
        <v>20</v>
      </c>
      <c r="CL47" s="52" t="s">
        <v>551</v>
      </c>
      <c r="CM47" s="52">
        <v>1300</v>
      </c>
      <c r="CN47" s="52">
        <v>1814</v>
      </c>
      <c r="CO47" s="52">
        <v>10280</v>
      </c>
      <c r="CP47" s="52">
        <v>5497639</v>
      </c>
      <c r="CQ47" s="52">
        <v>20</v>
      </c>
      <c r="CR47" s="52" t="s">
        <v>551</v>
      </c>
      <c r="CS47" s="52">
        <v>21.04</v>
      </c>
      <c r="CT47" s="52">
        <v>15.6</v>
      </c>
      <c r="CU47" s="52">
        <v>0</v>
      </c>
      <c r="CV47" s="52" t="s">
        <v>631</v>
      </c>
      <c r="CW47" s="52">
        <v>20</v>
      </c>
      <c r="CX47" s="52" t="s">
        <v>551</v>
      </c>
      <c r="CY47" s="52">
        <v>387</v>
      </c>
      <c r="CZ47" s="52">
        <v>546</v>
      </c>
      <c r="DA47" s="52">
        <v>3180</v>
      </c>
      <c r="DB47" s="52"/>
      <c r="DC47" s="52"/>
      <c r="DD47" s="52"/>
      <c r="DE47" s="52"/>
      <c r="DF47" s="52"/>
      <c r="DG47" s="52"/>
      <c r="DH47" s="52"/>
      <c r="DI47" s="52"/>
      <c r="DJ47" s="52"/>
      <c r="DK47" s="52"/>
      <c r="DL47" s="52"/>
      <c r="DM47" s="52"/>
      <c r="DN47" s="52"/>
      <c r="DO47" s="52"/>
      <c r="DP47" s="52"/>
      <c r="DQ47" s="52"/>
      <c r="DR47" s="52"/>
      <c r="DS47" s="52"/>
      <c r="DT47" s="52"/>
      <c r="DU47" s="52"/>
      <c r="DV47" s="52"/>
      <c r="DW47" s="52"/>
      <c r="DX47" s="52"/>
      <c r="DY47" s="52"/>
      <c r="DZ47" s="52"/>
      <c r="EA47" s="52"/>
      <c r="EB47" s="52"/>
      <c r="EC47" s="52"/>
      <c r="ED47" s="52"/>
      <c r="EE47" s="52"/>
      <c r="EF47" s="52" t="s">
        <v>490</v>
      </c>
      <c r="EG47" s="52" t="s">
        <v>490</v>
      </c>
      <c r="EH47" s="54">
        <v>94</v>
      </c>
      <c r="EI47" s="55">
        <v>1</v>
      </c>
      <c r="EJ47" s="55">
        <v>1</v>
      </c>
      <c r="EK47" s="56">
        <v>424109.36170212767</v>
      </c>
      <c r="EL47" s="56">
        <v>848218.72340425535</v>
      </c>
      <c r="EM47" s="56">
        <v>1272328.0851063831</v>
      </c>
      <c r="EN47" s="57" t="str">
        <f>+VLOOKUP(W47,[1]Empresas!$A$1:$B$27,2,0)</f>
        <v>AGUAS ANDINAS S.A.</v>
      </c>
    </row>
    <row r="48" spans="2:144" ht="14.4" x14ac:dyDescent="0.3">
      <c r="B48" s="27">
        <v>1595042</v>
      </c>
      <c r="C48" s="28" t="s">
        <v>380</v>
      </c>
      <c r="D48" s="27">
        <v>1670104</v>
      </c>
      <c r="E48" s="28" t="s">
        <v>381</v>
      </c>
      <c r="F48" s="28" t="s">
        <v>385</v>
      </c>
      <c r="G48" s="42" t="s">
        <v>394</v>
      </c>
      <c r="L48" t="str">
        <f t="shared" si="0"/>
        <v>25743554276842887</v>
      </c>
      <c r="M48" s="62" t="s">
        <v>394</v>
      </c>
      <c r="N48" s="50">
        <v>42887</v>
      </c>
      <c r="O48" s="51">
        <v>2017</v>
      </c>
      <c r="P48" s="52" t="s">
        <v>613</v>
      </c>
      <c r="Q48" s="52">
        <v>1595042</v>
      </c>
      <c r="R48" s="52">
        <v>2574355</v>
      </c>
      <c r="S48" s="52" t="s">
        <v>478</v>
      </c>
      <c r="T48" s="52" t="s">
        <v>540</v>
      </c>
      <c r="U48" s="52" t="s">
        <v>480</v>
      </c>
      <c r="V48" s="52" t="s">
        <v>632</v>
      </c>
      <c r="W48" s="52" t="s">
        <v>482</v>
      </c>
      <c r="X48" s="52" t="s">
        <v>633</v>
      </c>
      <c r="Y48" s="52" t="s">
        <v>484</v>
      </c>
      <c r="Z48" s="52">
        <v>2</v>
      </c>
      <c r="AA48" s="52">
        <v>323</v>
      </c>
      <c r="AB48" s="52">
        <v>841</v>
      </c>
      <c r="AC48" s="53" t="s">
        <v>508</v>
      </c>
      <c r="AD48" s="53">
        <v>43191</v>
      </c>
      <c r="AE48" s="53">
        <v>42768</v>
      </c>
      <c r="AF48" s="53">
        <v>42887</v>
      </c>
      <c r="AG48" s="53">
        <v>42916</v>
      </c>
      <c r="AH48" s="52">
        <v>230</v>
      </c>
      <c r="AI48" s="52" t="s">
        <v>509</v>
      </c>
      <c r="AJ48" s="52">
        <v>139600</v>
      </c>
      <c r="AK48" s="52">
        <v>0</v>
      </c>
      <c r="AL48" s="52">
        <v>0</v>
      </c>
      <c r="AM48" s="52"/>
      <c r="AN48" s="52">
        <v>21079</v>
      </c>
      <c r="AO48" s="52" t="s">
        <v>486</v>
      </c>
      <c r="AP48" s="52">
        <v>0</v>
      </c>
      <c r="AQ48" s="52">
        <v>0</v>
      </c>
      <c r="AR48" s="52">
        <v>0</v>
      </c>
      <c r="AS48" s="52" t="s">
        <v>524</v>
      </c>
      <c r="AT48" s="52">
        <v>0</v>
      </c>
      <c r="AU48" s="52">
        <v>140</v>
      </c>
      <c r="AV48" s="52">
        <v>140</v>
      </c>
      <c r="AW48" s="52">
        <v>140</v>
      </c>
      <c r="AX48" s="52">
        <v>522.70000000000005</v>
      </c>
      <c r="AY48" s="52">
        <v>22000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1085</v>
      </c>
      <c r="BG48" s="52">
        <v>173523</v>
      </c>
      <c r="BH48" s="52">
        <v>0</v>
      </c>
      <c r="BI48" s="52">
        <v>0</v>
      </c>
      <c r="BJ48" s="52"/>
      <c r="BK48" s="52">
        <v>8864363</v>
      </c>
      <c r="BL48" s="52">
        <v>1105257</v>
      </c>
      <c r="BM48" s="52">
        <v>4087078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14231306</v>
      </c>
      <c r="BW48" s="52">
        <v>-7762737</v>
      </c>
      <c r="BX48" s="52">
        <v>0</v>
      </c>
      <c r="BY48" s="52">
        <v>0</v>
      </c>
      <c r="BZ48" s="52">
        <v>0</v>
      </c>
      <c r="CA48" s="52">
        <v>-7762737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1</v>
      </c>
      <c r="CJ48" s="52">
        <v>292352</v>
      </c>
      <c r="CK48" s="52">
        <v>80</v>
      </c>
      <c r="CL48" s="52" t="s">
        <v>495</v>
      </c>
      <c r="CM48" s="52">
        <v>36397</v>
      </c>
      <c r="CN48" s="52">
        <v>38142</v>
      </c>
      <c r="CO48" s="52">
        <v>139600</v>
      </c>
      <c r="CP48" s="52">
        <v>292352</v>
      </c>
      <c r="CQ48" s="52">
        <v>80</v>
      </c>
      <c r="CR48" s="52" t="s">
        <v>495</v>
      </c>
      <c r="CS48" s="52">
        <v>140</v>
      </c>
      <c r="CT48" s="52">
        <v>140.08000000000001</v>
      </c>
      <c r="CU48" s="52">
        <v>0</v>
      </c>
      <c r="CV48" s="52">
        <v>292352</v>
      </c>
      <c r="CW48" s="52">
        <v>80</v>
      </c>
      <c r="CX48" s="52" t="s">
        <v>495</v>
      </c>
      <c r="CY48" s="52">
        <v>0</v>
      </c>
      <c r="CZ48" s="52">
        <v>140.08000000000001</v>
      </c>
      <c r="DA48" s="52">
        <v>0</v>
      </c>
      <c r="DB48" s="52" t="s">
        <v>634</v>
      </c>
      <c r="DC48" s="52">
        <v>80</v>
      </c>
      <c r="DD48" s="52" t="s">
        <v>495</v>
      </c>
      <c r="DE48" s="52">
        <v>8453</v>
      </c>
      <c r="DF48" s="52">
        <v>8728</v>
      </c>
      <c r="DG48" s="52">
        <v>22000</v>
      </c>
      <c r="DH48" s="52"/>
      <c r="DI48" s="52"/>
      <c r="DJ48" s="52"/>
      <c r="DK48" s="52"/>
      <c r="DL48" s="52"/>
      <c r="DM48" s="52"/>
      <c r="DN48" s="52"/>
      <c r="DO48" s="52"/>
      <c r="DP48" s="52"/>
      <c r="DQ48" s="52"/>
      <c r="DR48" s="52"/>
      <c r="DS48" s="52"/>
      <c r="DT48" s="52"/>
      <c r="DU48" s="52"/>
      <c r="DV48" s="52"/>
      <c r="DW48" s="52"/>
      <c r="DX48" s="52"/>
      <c r="DY48" s="52"/>
      <c r="DZ48" s="52"/>
      <c r="EA48" s="52"/>
      <c r="EB48" s="52"/>
      <c r="EC48" s="52"/>
      <c r="ED48" s="52"/>
      <c r="EE48" s="52"/>
      <c r="EF48" s="52" t="s">
        <v>490</v>
      </c>
      <c r="EG48" s="52" t="s">
        <v>490</v>
      </c>
      <c r="EH48" s="54">
        <v>119</v>
      </c>
      <c r="EI48" s="55">
        <v>1</v>
      </c>
      <c r="EJ48" s="55">
        <v>1</v>
      </c>
      <c r="EK48" s="56">
        <v>3587724.2016806724</v>
      </c>
      <c r="EL48" s="56">
        <v>7175448.4033613447</v>
      </c>
      <c r="EM48" s="56">
        <v>10763172.605042016</v>
      </c>
      <c r="EN48" s="57" t="str">
        <f>+VLOOKUP(W48,[1]Empresas!$A$1:$B$27,2,0)</f>
        <v>AGUAS ANDINAS S.A.</v>
      </c>
    </row>
    <row r="49" spans="2:144" ht="14.4" x14ac:dyDescent="0.3">
      <c r="B49" s="27">
        <v>1595042</v>
      </c>
      <c r="C49" s="28" t="s">
        <v>380</v>
      </c>
      <c r="D49" s="27">
        <v>2569896</v>
      </c>
      <c r="E49" s="28" t="s">
        <v>381</v>
      </c>
      <c r="F49" s="28" t="s">
        <v>382</v>
      </c>
      <c r="G49" s="42" t="s">
        <v>394</v>
      </c>
      <c r="L49" t="str">
        <f t="shared" si="0"/>
        <v>25961804238242899</v>
      </c>
      <c r="M49" s="62" t="s">
        <v>394</v>
      </c>
      <c r="N49" s="50">
        <v>42887</v>
      </c>
      <c r="O49" s="51">
        <v>2017</v>
      </c>
      <c r="P49" s="52" t="s">
        <v>613</v>
      </c>
      <c r="Q49" s="52">
        <v>1595042</v>
      </c>
      <c r="R49" s="52">
        <v>2596180</v>
      </c>
      <c r="S49" s="52" t="s">
        <v>478</v>
      </c>
      <c r="T49" s="52" t="s">
        <v>479</v>
      </c>
      <c r="U49" s="52" t="s">
        <v>480</v>
      </c>
      <c r="V49" s="52" t="s">
        <v>635</v>
      </c>
      <c r="W49" s="52" t="s">
        <v>482</v>
      </c>
      <c r="X49" s="52" t="s">
        <v>636</v>
      </c>
      <c r="Y49" s="52" t="s">
        <v>637</v>
      </c>
      <c r="Z49" s="52">
        <v>10</v>
      </c>
      <c r="AA49" s="52">
        <v>156</v>
      </c>
      <c r="AB49" s="52">
        <v>770</v>
      </c>
      <c r="AC49" s="53" t="s">
        <v>485</v>
      </c>
      <c r="AD49" s="53" t="s">
        <v>485</v>
      </c>
      <c r="AE49" s="53">
        <v>42382</v>
      </c>
      <c r="AF49" s="53">
        <v>42899</v>
      </c>
      <c r="AG49" s="53">
        <v>42930</v>
      </c>
      <c r="AH49" s="52">
        <v>6</v>
      </c>
      <c r="AI49" s="52">
        <v>350</v>
      </c>
      <c r="AJ49" s="52">
        <v>0</v>
      </c>
      <c r="AK49" s="52">
        <v>1101</v>
      </c>
      <c r="AL49" s="52">
        <v>0</v>
      </c>
      <c r="AM49" s="52"/>
      <c r="AN49" s="52">
        <v>213</v>
      </c>
      <c r="AO49" s="52" t="s">
        <v>486</v>
      </c>
      <c r="AP49" s="52">
        <v>0</v>
      </c>
      <c r="AQ49" s="52">
        <v>0</v>
      </c>
      <c r="AR49" s="52">
        <v>0</v>
      </c>
      <c r="AS49" s="52" t="s">
        <v>487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632</v>
      </c>
      <c r="BG49" s="52">
        <v>1251</v>
      </c>
      <c r="BH49" s="52">
        <v>101666</v>
      </c>
      <c r="BI49" s="52">
        <v>0</v>
      </c>
      <c r="BJ49" s="52"/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103549</v>
      </c>
      <c r="BW49" s="52">
        <v>-36096</v>
      </c>
      <c r="BX49" s="52">
        <v>0</v>
      </c>
      <c r="BY49" s="52">
        <v>0</v>
      </c>
      <c r="BZ49" s="52">
        <v>0</v>
      </c>
      <c r="CA49" s="52">
        <v>-36096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1</v>
      </c>
      <c r="CJ49" s="52">
        <v>1226338</v>
      </c>
      <c r="CK49" s="52">
        <v>1</v>
      </c>
      <c r="CL49" s="52" t="s">
        <v>495</v>
      </c>
      <c r="CM49" s="52">
        <v>10975</v>
      </c>
      <c r="CN49" s="52">
        <v>12076</v>
      </c>
      <c r="CO49" s="52">
        <v>1101</v>
      </c>
      <c r="CP49" s="52">
        <v>0</v>
      </c>
      <c r="CQ49" s="52">
        <v>0</v>
      </c>
      <c r="CR49" s="52" t="s">
        <v>496</v>
      </c>
      <c r="CS49" s="52">
        <v>0</v>
      </c>
      <c r="CT49" s="52">
        <v>0</v>
      </c>
      <c r="CU49" s="52">
        <v>0</v>
      </c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2"/>
      <c r="DG49" s="52"/>
      <c r="DH49" s="52"/>
      <c r="DI49" s="52"/>
      <c r="DJ49" s="52"/>
      <c r="DK49" s="52"/>
      <c r="DL49" s="52"/>
      <c r="DM49" s="52"/>
      <c r="DN49" s="52"/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  <c r="EE49" s="52"/>
      <c r="EF49" s="52" t="s">
        <v>490</v>
      </c>
      <c r="EG49" s="52" t="s">
        <v>490</v>
      </c>
      <c r="EH49" s="54">
        <v>517</v>
      </c>
      <c r="EI49" s="55">
        <v>1</v>
      </c>
      <c r="EJ49" s="55">
        <v>1</v>
      </c>
      <c r="EK49" s="56">
        <v>6008.6460348162473</v>
      </c>
      <c r="EL49" s="56">
        <v>12017.292069632495</v>
      </c>
      <c r="EM49" s="56">
        <v>18025.938104448742</v>
      </c>
      <c r="EN49" s="57" t="str">
        <f>+VLOOKUP(W49,[1]Empresas!$A$1:$B$27,2,0)</f>
        <v>AGUAS ANDINAS S.A.</v>
      </c>
    </row>
    <row r="50" spans="2:144" ht="14.4" x14ac:dyDescent="0.3">
      <c r="B50" s="27">
        <v>1595042</v>
      </c>
      <c r="C50" s="28" t="s">
        <v>380</v>
      </c>
      <c r="D50" s="27">
        <v>532991</v>
      </c>
      <c r="E50" s="28" t="s">
        <v>381</v>
      </c>
      <c r="F50" s="28" t="s">
        <v>390</v>
      </c>
      <c r="G50" s="42" t="s">
        <v>394</v>
      </c>
      <c r="L50" t="str">
        <f t="shared" si="0"/>
        <v>9566984260542908</v>
      </c>
      <c r="M50" s="62" t="s">
        <v>394</v>
      </c>
      <c r="N50" s="50">
        <v>42887</v>
      </c>
      <c r="O50" s="51">
        <v>2017</v>
      </c>
      <c r="P50" s="52" t="s">
        <v>613</v>
      </c>
      <c r="Q50" s="52">
        <v>1595042</v>
      </c>
      <c r="R50" s="52">
        <v>956698</v>
      </c>
      <c r="S50" s="52" t="s">
        <v>478</v>
      </c>
      <c r="T50" s="52" t="s">
        <v>540</v>
      </c>
      <c r="U50" s="52" t="s">
        <v>480</v>
      </c>
      <c r="V50" s="52" t="s">
        <v>638</v>
      </c>
      <c r="W50" s="52" t="s">
        <v>492</v>
      </c>
      <c r="X50" s="52" t="s">
        <v>639</v>
      </c>
      <c r="Y50" s="52" t="s">
        <v>640</v>
      </c>
      <c r="Z50" s="52">
        <v>17</v>
      </c>
      <c r="AA50" s="52">
        <v>844</v>
      </c>
      <c r="AB50" s="52">
        <v>690</v>
      </c>
      <c r="AC50" s="53" t="s">
        <v>508</v>
      </c>
      <c r="AD50" s="53">
        <v>43191</v>
      </c>
      <c r="AE50" s="53">
        <v>42605</v>
      </c>
      <c r="AF50" s="53">
        <v>42908</v>
      </c>
      <c r="AG50" s="53">
        <v>42941</v>
      </c>
      <c r="AH50" s="52">
        <v>58</v>
      </c>
      <c r="AI50" s="52" t="s">
        <v>509</v>
      </c>
      <c r="AJ50" s="52">
        <v>20560</v>
      </c>
      <c r="AK50" s="52">
        <v>0</v>
      </c>
      <c r="AL50" s="52">
        <v>0</v>
      </c>
      <c r="AM50" s="52"/>
      <c r="AN50" s="52">
        <v>5482</v>
      </c>
      <c r="AO50" s="52" t="s">
        <v>486</v>
      </c>
      <c r="AP50" s="52">
        <v>0</v>
      </c>
      <c r="AQ50" s="52">
        <v>0</v>
      </c>
      <c r="AR50" s="52">
        <v>0</v>
      </c>
      <c r="AS50" s="52" t="s">
        <v>487</v>
      </c>
      <c r="AT50" s="52">
        <v>0</v>
      </c>
      <c r="AU50" s="52">
        <v>35</v>
      </c>
      <c r="AV50" s="52">
        <v>30</v>
      </c>
      <c r="AW50" s="52">
        <v>35</v>
      </c>
      <c r="AX50" s="52">
        <v>35</v>
      </c>
      <c r="AY50" s="52">
        <v>2800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1085</v>
      </c>
      <c r="BG50" s="52">
        <v>25556</v>
      </c>
      <c r="BH50" s="52">
        <v>0</v>
      </c>
      <c r="BI50" s="52">
        <v>0</v>
      </c>
      <c r="BJ50" s="52"/>
      <c r="BK50" s="52">
        <v>1305049</v>
      </c>
      <c r="BL50" s="52">
        <v>496262</v>
      </c>
      <c r="BM50" s="52">
        <v>706945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2534897</v>
      </c>
      <c r="BW50" s="52">
        <v>-820647</v>
      </c>
      <c r="BX50" s="52">
        <v>0</v>
      </c>
      <c r="BY50" s="52">
        <v>0</v>
      </c>
      <c r="BZ50" s="52">
        <v>0</v>
      </c>
      <c r="CA50" s="52">
        <v>-820647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2</v>
      </c>
      <c r="CJ50" s="52">
        <v>65908391</v>
      </c>
      <c r="CK50" s="52">
        <v>40</v>
      </c>
      <c r="CL50" s="52" t="s">
        <v>488</v>
      </c>
      <c r="CM50" s="52">
        <v>10538</v>
      </c>
      <c r="CN50" s="52">
        <v>11052</v>
      </c>
      <c r="CO50" s="52">
        <v>20560</v>
      </c>
      <c r="CP50" s="52">
        <v>65908391</v>
      </c>
      <c r="CQ50" s="52">
        <v>40</v>
      </c>
      <c r="CR50" s="52" t="s">
        <v>488</v>
      </c>
      <c r="CS50" s="52">
        <v>25.04</v>
      </c>
      <c r="CT50" s="52">
        <v>35.04</v>
      </c>
      <c r="CU50" s="52">
        <v>0</v>
      </c>
      <c r="CV50" s="52">
        <v>65908391</v>
      </c>
      <c r="CW50" s="52">
        <v>40</v>
      </c>
      <c r="CX50" s="52" t="s">
        <v>488</v>
      </c>
      <c r="CY50" s="52">
        <v>25.08</v>
      </c>
      <c r="CZ50" s="52">
        <v>35.04</v>
      </c>
      <c r="DA50" s="52">
        <v>0</v>
      </c>
      <c r="DB50" s="52" t="s">
        <v>641</v>
      </c>
      <c r="DC50" s="52">
        <v>40</v>
      </c>
      <c r="DD50" s="52" t="s">
        <v>488</v>
      </c>
      <c r="DE50" s="52">
        <v>2379</v>
      </c>
      <c r="DF50" s="52">
        <v>2449</v>
      </c>
      <c r="DG50" s="52">
        <v>2800</v>
      </c>
      <c r="DH50" s="52"/>
      <c r="DI50" s="52"/>
      <c r="DJ50" s="52"/>
      <c r="DK50" s="52"/>
      <c r="DL50" s="52"/>
      <c r="DM50" s="52"/>
      <c r="DN50" s="52"/>
      <c r="DO50" s="52"/>
      <c r="DP50" s="52"/>
      <c r="DQ50" s="52"/>
      <c r="DR50" s="52"/>
      <c r="DS50" s="52"/>
      <c r="DT50" s="52"/>
      <c r="DU50" s="52"/>
      <c r="DV50" s="52"/>
      <c r="DW50" s="52"/>
      <c r="DX50" s="52"/>
      <c r="DY50" s="52"/>
      <c r="DZ50" s="52"/>
      <c r="EA50" s="52"/>
      <c r="EB50" s="52"/>
      <c r="EC50" s="52"/>
      <c r="ED50" s="52"/>
      <c r="EE50" s="52"/>
      <c r="EF50" s="52" t="s">
        <v>490</v>
      </c>
      <c r="EG50" s="52" t="s">
        <v>490</v>
      </c>
      <c r="EH50" s="54">
        <v>303</v>
      </c>
      <c r="EI50" s="55">
        <v>1</v>
      </c>
      <c r="EJ50" s="55">
        <v>1</v>
      </c>
      <c r="EK50" s="56">
        <v>250979.90099009903</v>
      </c>
      <c r="EL50" s="56">
        <v>501959.80198019807</v>
      </c>
      <c r="EM50" s="56">
        <v>752939.70297029708</v>
      </c>
      <c r="EN50" s="57" t="str">
        <f>+VLOOKUP(W50,[1]Empresas!$A$1:$B$27,2,0)</f>
        <v>AGUAS ANDINAS S.A.</v>
      </c>
    </row>
    <row r="51" spans="2:144" ht="14.4" x14ac:dyDescent="0.3">
      <c r="B51" s="27">
        <v>1595042</v>
      </c>
      <c r="C51" s="28" t="s">
        <v>380</v>
      </c>
      <c r="D51" s="27">
        <v>1447937</v>
      </c>
      <c r="E51" s="28" t="s">
        <v>381</v>
      </c>
      <c r="F51" s="28" t="s">
        <v>387</v>
      </c>
      <c r="G51" s="42" t="s">
        <v>394</v>
      </c>
      <c r="L51" t="str">
        <f t="shared" si="0"/>
        <v>6705864284742940</v>
      </c>
      <c r="M51" s="62" t="s">
        <v>394</v>
      </c>
      <c r="N51" s="50">
        <v>42917</v>
      </c>
      <c r="O51" s="51">
        <v>2017</v>
      </c>
      <c r="P51" s="52" t="s">
        <v>642</v>
      </c>
      <c r="Q51" s="52">
        <v>1677038</v>
      </c>
      <c r="R51" s="52">
        <v>670586</v>
      </c>
      <c r="S51" s="52" t="s">
        <v>478</v>
      </c>
      <c r="T51" s="52" t="s">
        <v>479</v>
      </c>
      <c r="U51" s="52" t="s">
        <v>514</v>
      </c>
      <c r="V51" s="52" t="s">
        <v>515</v>
      </c>
      <c r="W51" s="52" t="s">
        <v>643</v>
      </c>
      <c r="X51" s="52" t="s">
        <v>644</v>
      </c>
      <c r="Y51" s="52" t="s">
        <v>616</v>
      </c>
      <c r="Z51" s="52">
        <v>16</v>
      </c>
      <c r="AA51" s="52">
        <v>944</v>
      </c>
      <c r="AB51" s="52">
        <v>280</v>
      </c>
      <c r="AC51" s="53" t="s">
        <v>485</v>
      </c>
      <c r="AD51" s="53" t="s">
        <v>485</v>
      </c>
      <c r="AE51" s="53">
        <v>42847</v>
      </c>
      <c r="AF51" s="53">
        <v>42940</v>
      </c>
      <c r="AG51" s="53">
        <v>42970</v>
      </c>
      <c r="AH51" s="52">
        <v>0</v>
      </c>
      <c r="AI51" s="52">
        <v>933</v>
      </c>
      <c r="AJ51" s="52">
        <v>0</v>
      </c>
      <c r="AK51" s="52">
        <v>2892</v>
      </c>
      <c r="AL51" s="52">
        <v>325</v>
      </c>
      <c r="AM51" s="52"/>
      <c r="AN51" s="52">
        <v>631</v>
      </c>
      <c r="AO51" s="52" t="s">
        <v>486</v>
      </c>
      <c r="AP51" s="52">
        <v>0</v>
      </c>
      <c r="AQ51" s="52">
        <v>0</v>
      </c>
      <c r="AR51" s="52">
        <v>0</v>
      </c>
      <c r="AS51" s="52" t="s">
        <v>487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354</v>
      </c>
      <c r="BF51" s="52">
        <v>633</v>
      </c>
      <c r="BG51" s="52">
        <v>3999</v>
      </c>
      <c r="BH51" s="52">
        <v>267258</v>
      </c>
      <c r="BI51" s="52">
        <v>39431</v>
      </c>
      <c r="BJ51" s="52"/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311675</v>
      </c>
      <c r="BW51" s="52">
        <v>-140954</v>
      </c>
      <c r="BX51" s="52">
        <v>0</v>
      </c>
      <c r="BY51" s="52">
        <v>0</v>
      </c>
      <c r="BZ51" s="52">
        <v>0</v>
      </c>
      <c r="CA51" s="52">
        <v>-140954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1</v>
      </c>
      <c r="CJ51" s="52">
        <v>96168797</v>
      </c>
      <c r="CK51" s="52">
        <v>1</v>
      </c>
      <c r="CL51" s="52" t="s">
        <v>510</v>
      </c>
      <c r="CM51" s="52">
        <v>53141</v>
      </c>
      <c r="CN51" s="52">
        <v>56358</v>
      </c>
      <c r="CO51" s="52">
        <v>3217</v>
      </c>
      <c r="CP51" s="52">
        <v>0</v>
      </c>
      <c r="CQ51" s="52">
        <v>0</v>
      </c>
      <c r="CR51" s="52" t="s">
        <v>496</v>
      </c>
      <c r="CS51" s="52">
        <v>0</v>
      </c>
      <c r="CT51" s="52">
        <v>0</v>
      </c>
      <c r="CU51" s="52">
        <v>0</v>
      </c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/>
      <c r="DI51" s="52"/>
      <c r="DJ51" s="52"/>
      <c r="DK51" s="52"/>
      <c r="DL51" s="52"/>
      <c r="DM51" s="52"/>
      <c r="DN51" s="52"/>
      <c r="DO51" s="52"/>
      <c r="DP51" s="52"/>
      <c r="DQ51" s="52"/>
      <c r="DR51" s="52"/>
      <c r="DS51" s="52"/>
      <c r="DT51" s="52"/>
      <c r="DU51" s="52"/>
      <c r="DV51" s="52"/>
      <c r="DW51" s="52"/>
      <c r="DX51" s="52"/>
      <c r="DY51" s="52"/>
      <c r="DZ51" s="52"/>
      <c r="EA51" s="52"/>
      <c r="EB51" s="52"/>
      <c r="EC51" s="52"/>
      <c r="ED51" s="52"/>
      <c r="EE51" s="52"/>
      <c r="EF51" s="52" t="s">
        <v>490</v>
      </c>
      <c r="EG51" s="52" t="s">
        <v>490</v>
      </c>
      <c r="EH51" s="54">
        <v>93</v>
      </c>
      <c r="EI51" s="55">
        <v>1</v>
      </c>
      <c r="EJ51" s="55">
        <v>1</v>
      </c>
      <c r="EK51" s="56">
        <v>100540.32258064517</v>
      </c>
      <c r="EL51" s="56">
        <v>201080.64516129033</v>
      </c>
      <c r="EM51" s="56">
        <v>301620.96774193551</v>
      </c>
      <c r="EN51" s="57" t="str">
        <f>+VLOOKUP(W51,[1]Empresas!$A$1:$B$27,2,0)</f>
        <v>AGUAS CORDILLERA S.A.</v>
      </c>
    </row>
    <row r="52" spans="2:144" ht="14.4" x14ac:dyDescent="0.3">
      <c r="B52" s="27">
        <v>1595042</v>
      </c>
      <c r="C52" s="28" t="s">
        <v>380</v>
      </c>
      <c r="D52" s="27">
        <v>2529119</v>
      </c>
      <c r="E52" s="28" t="s">
        <v>381</v>
      </c>
      <c r="F52" s="28" t="s">
        <v>382</v>
      </c>
      <c r="G52" s="42" t="s">
        <v>394</v>
      </c>
      <c r="L52" t="str">
        <f t="shared" si="0"/>
        <v>14937844285242944</v>
      </c>
      <c r="M52" s="62" t="s">
        <v>394</v>
      </c>
      <c r="N52" s="50">
        <v>42917</v>
      </c>
      <c r="O52" s="51">
        <v>2017</v>
      </c>
      <c r="P52" s="52" t="s">
        <v>642</v>
      </c>
      <c r="Q52" s="52">
        <v>1677038</v>
      </c>
      <c r="R52" s="52">
        <v>1493784</v>
      </c>
      <c r="S52" s="52" t="s">
        <v>478</v>
      </c>
      <c r="T52" s="52" t="s">
        <v>504</v>
      </c>
      <c r="U52" s="52" t="s">
        <v>514</v>
      </c>
      <c r="V52" s="52" t="s">
        <v>536</v>
      </c>
      <c r="W52" s="52" t="s">
        <v>643</v>
      </c>
      <c r="X52" s="52" t="s">
        <v>645</v>
      </c>
      <c r="Y52" s="52" t="s">
        <v>622</v>
      </c>
      <c r="Z52" s="52">
        <v>20</v>
      </c>
      <c r="AA52" s="52">
        <v>940</v>
      </c>
      <c r="AB52" s="52">
        <v>550</v>
      </c>
      <c r="AC52" s="53" t="s">
        <v>508</v>
      </c>
      <c r="AD52" s="53">
        <v>43191</v>
      </c>
      <c r="AE52" s="53">
        <v>42852</v>
      </c>
      <c r="AF52" s="53">
        <v>42944</v>
      </c>
      <c r="AG52" s="53">
        <v>42976</v>
      </c>
      <c r="AH52" s="52">
        <v>0</v>
      </c>
      <c r="AI52" s="52" t="s">
        <v>509</v>
      </c>
      <c r="AJ52" s="52">
        <v>200</v>
      </c>
      <c r="AK52" s="52">
        <v>0</v>
      </c>
      <c r="AL52" s="52">
        <v>0</v>
      </c>
      <c r="AM52" s="52"/>
      <c r="AN52" s="52">
        <v>9091</v>
      </c>
      <c r="AO52" s="52" t="s">
        <v>486</v>
      </c>
      <c r="AP52" s="52">
        <v>0</v>
      </c>
      <c r="AQ52" s="52">
        <v>0</v>
      </c>
      <c r="AR52" s="52">
        <v>0</v>
      </c>
      <c r="AS52" s="52" t="s">
        <v>487</v>
      </c>
      <c r="AT52" s="52">
        <v>0</v>
      </c>
      <c r="AU52" s="52">
        <v>48.4</v>
      </c>
      <c r="AV52" s="52">
        <v>49.3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0</v>
      </c>
      <c r="BF52" s="52">
        <v>1088</v>
      </c>
      <c r="BG52" s="52">
        <v>249</v>
      </c>
      <c r="BH52" s="52">
        <v>0</v>
      </c>
      <c r="BI52" s="52">
        <v>0</v>
      </c>
      <c r="BJ52" s="52"/>
      <c r="BK52" s="52">
        <v>12052</v>
      </c>
      <c r="BL52" s="52">
        <v>81165</v>
      </c>
      <c r="BM52" s="52">
        <v>0</v>
      </c>
      <c r="BN52" s="52">
        <v>0</v>
      </c>
      <c r="BO52" s="52">
        <v>0</v>
      </c>
      <c r="BP52" s="52">
        <v>0</v>
      </c>
      <c r="BQ52" s="52">
        <v>0</v>
      </c>
      <c r="BR52" s="52">
        <v>0</v>
      </c>
      <c r="BS52" s="52">
        <v>0</v>
      </c>
      <c r="BT52" s="52">
        <v>0</v>
      </c>
      <c r="BU52" s="52">
        <v>749</v>
      </c>
      <c r="BV52" s="52">
        <v>95303</v>
      </c>
      <c r="BW52" s="52">
        <v>-58701</v>
      </c>
      <c r="BX52" s="52">
        <v>0</v>
      </c>
      <c r="BY52" s="52">
        <v>0</v>
      </c>
      <c r="BZ52" s="52">
        <v>0</v>
      </c>
      <c r="CA52" s="52">
        <v>-58701</v>
      </c>
      <c r="CB52" s="52">
        <v>0</v>
      </c>
      <c r="CC52" s="52">
        <v>0</v>
      </c>
      <c r="CD52" s="52">
        <v>0</v>
      </c>
      <c r="CE52" s="52">
        <v>0</v>
      </c>
      <c r="CF52" s="52">
        <v>0</v>
      </c>
      <c r="CG52" s="52">
        <v>0</v>
      </c>
      <c r="CH52" s="52">
        <v>0</v>
      </c>
      <c r="CI52" s="52">
        <v>2</v>
      </c>
      <c r="CJ52" s="52">
        <v>86414327</v>
      </c>
      <c r="CK52" s="52">
        <v>100</v>
      </c>
      <c r="CL52" s="52" t="s">
        <v>495</v>
      </c>
      <c r="CM52" s="52">
        <v>1974</v>
      </c>
      <c r="CN52" s="52">
        <v>1976</v>
      </c>
      <c r="CO52" s="52">
        <v>200</v>
      </c>
      <c r="CP52" s="52">
        <v>86414327</v>
      </c>
      <c r="CQ52" s="52">
        <v>100</v>
      </c>
      <c r="CR52" s="52" t="s">
        <v>495</v>
      </c>
      <c r="CS52" s="52">
        <v>49</v>
      </c>
      <c r="CT52" s="52">
        <v>48.4</v>
      </c>
      <c r="CU52" s="52">
        <v>0</v>
      </c>
      <c r="CV52" s="52">
        <v>86414327</v>
      </c>
      <c r="CW52" s="52">
        <v>100</v>
      </c>
      <c r="CX52" s="52" t="s">
        <v>495</v>
      </c>
      <c r="CY52" s="52">
        <v>0</v>
      </c>
      <c r="CZ52" s="52">
        <v>0</v>
      </c>
      <c r="DA52" s="52">
        <v>0</v>
      </c>
      <c r="DB52" s="52" t="s">
        <v>646</v>
      </c>
      <c r="DC52" s="52">
        <v>100</v>
      </c>
      <c r="DD52" s="52" t="s">
        <v>495</v>
      </c>
      <c r="DE52" s="52">
        <v>885</v>
      </c>
      <c r="DF52" s="52">
        <v>885</v>
      </c>
      <c r="DG52" s="52">
        <v>0</v>
      </c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 t="s">
        <v>490</v>
      </c>
      <c r="EG52" s="52" t="s">
        <v>490</v>
      </c>
      <c r="EH52" s="54">
        <v>92</v>
      </c>
      <c r="EI52" s="55">
        <v>1</v>
      </c>
      <c r="EJ52" s="55">
        <v>1</v>
      </c>
      <c r="EK52" s="56">
        <v>31077.065217391304</v>
      </c>
      <c r="EL52" s="56">
        <v>62154.130434782608</v>
      </c>
      <c r="EM52" s="56">
        <v>93231.195652173919</v>
      </c>
      <c r="EN52" s="57" t="str">
        <f>+VLOOKUP(W52,[1]Empresas!$A$1:$B$27,2,0)</f>
        <v>AGUAS CORDILLERA S.A.</v>
      </c>
    </row>
    <row r="53" spans="2:144" ht="14.4" x14ac:dyDescent="0.3">
      <c r="B53" s="27">
        <v>1595042</v>
      </c>
      <c r="C53" s="28" t="s">
        <v>380</v>
      </c>
      <c r="D53" s="27">
        <v>1582862</v>
      </c>
      <c r="E53" s="28" t="s">
        <v>381</v>
      </c>
      <c r="F53" s="28" t="s">
        <v>384</v>
      </c>
      <c r="G53" s="42" t="s">
        <v>394</v>
      </c>
      <c r="L53" t="str">
        <f t="shared" si="0"/>
        <v>30886554276742919</v>
      </c>
      <c r="M53" s="62" t="s">
        <v>394</v>
      </c>
      <c r="N53" s="50">
        <v>42917</v>
      </c>
      <c r="O53" s="51">
        <v>2017</v>
      </c>
      <c r="P53" s="52" t="s">
        <v>642</v>
      </c>
      <c r="Q53" s="52">
        <v>1677039</v>
      </c>
      <c r="R53" s="52">
        <v>3088655</v>
      </c>
      <c r="S53" s="52" t="s">
        <v>478</v>
      </c>
      <c r="T53" s="52" t="s">
        <v>504</v>
      </c>
      <c r="U53" s="52" t="s">
        <v>514</v>
      </c>
      <c r="V53" s="52" t="s">
        <v>520</v>
      </c>
      <c r="W53" s="52" t="s">
        <v>620</v>
      </c>
      <c r="X53" s="52" t="s">
        <v>647</v>
      </c>
      <c r="Y53" s="52" t="s">
        <v>648</v>
      </c>
      <c r="Z53" s="52">
        <v>3</v>
      </c>
      <c r="AA53" s="52">
        <v>544</v>
      </c>
      <c r="AB53" s="52">
        <v>4410</v>
      </c>
      <c r="AC53" s="53" t="s">
        <v>508</v>
      </c>
      <c r="AD53" s="53">
        <v>43191</v>
      </c>
      <c r="AE53" s="53">
        <v>42767</v>
      </c>
      <c r="AF53" s="53">
        <v>42919</v>
      </c>
      <c r="AG53" s="53">
        <v>42949</v>
      </c>
      <c r="AH53" s="52">
        <v>292</v>
      </c>
      <c r="AI53" s="52" t="s">
        <v>509</v>
      </c>
      <c r="AJ53" s="52">
        <v>248400</v>
      </c>
      <c r="AK53" s="52">
        <v>0</v>
      </c>
      <c r="AL53" s="52">
        <v>0</v>
      </c>
      <c r="AM53" s="52"/>
      <c r="AN53" s="52">
        <v>51433</v>
      </c>
      <c r="AO53" s="52" t="s">
        <v>486</v>
      </c>
      <c r="AP53" s="52">
        <v>0</v>
      </c>
      <c r="AQ53" s="52">
        <v>0</v>
      </c>
      <c r="AR53" s="52">
        <v>0</v>
      </c>
      <c r="AS53" s="52" t="s">
        <v>524</v>
      </c>
      <c r="AT53" s="52">
        <v>0</v>
      </c>
      <c r="AU53" s="52">
        <v>240</v>
      </c>
      <c r="AV53" s="52">
        <v>239.4</v>
      </c>
      <c r="AW53" s="52">
        <v>186</v>
      </c>
      <c r="AX53" s="52">
        <v>186</v>
      </c>
      <c r="AY53" s="52">
        <v>59400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0</v>
      </c>
      <c r="BF53" s="52">
        <v>1751</v>
      </c>
      <c r="BG53" s="52">
        <v>308761</v>
      </c>
      <c r="BH53" s="52">
        <v>0</v>
      </c>
      <c r="BI53" s="52">
        <v>0</v>
      </c>
      <c r="BJ53" s="52"/>
      <c r="BK53" s="52">
        <v>14969106</v>
      </c>
      <c r="BL53" s="52">
        <v>1127479</v>
      </c>
      <c r="BM53" s="52">
        <v>4957164</v>
      </c>
      <c r="BN53" s="52">
        <v>0</v>
      </c>
      <c r="BO53" s="52">
        <v>0</v>
      </c>
      <c r="BP53" s="52">
        <v>0</v>
      </c>
      <c r="BQ53" s="52">
        <v>0</v>
      </c>
      <c r="BR53" s="52">
        <v>0</v>
      </c>
      <c r="BS53" s="52">
        <v>0</v>
      </c>
      <c r="BT53" s="52">
        <v>0</v>
      </c>
      <c r="BU53" s="52">
        <v>0</v>
      </c>
      <c r="BV53" s="52">
        <v>21364261</v>
      </c>
      <c r="BW53" s="52">
        <v>-12045169</v>
      </c>
      <c r="BX53" s="52">
        <v>0</v>
      </c>
      <c r="BY53" s="52">
        <v>0</v>
      </c>
      <c r="BZ53" s="52">
        <v>0</v>
      </c>
      <c r="CA53" s="52">
        <v>-12045169</v>
      </c>
      <c r="CB53" s="52">
        <v>0</v>
      </c>
      <c r="CC53" s="52">
        <v>0</v>
      </c>
      <c r="CD53" s="52">
        <v>0</v>
      </c>
      <c r="CE53" s="52">
        <v>0</v>
      </c>
      <c r="CF53" s="52">
        <v>0</v>
      </c>
      <c r="CG53" s="52">
        <v>0</v>
      </c>
      <c r="CH53" s="52">
        <v>0</v>
      </c>
      <c r="CI53" s="52">
        <v>1</v>
      </c>
      <c r="CJ53" s="52">
        <v>4012523</v>
      </c>
      <c r="CK53" s="52">
        <v>600</v>
      </c>
      <c r="CL53" s="52" t="s">
        <v>495</v>
      </c>
      <c r="CM53" s="52">
        <v>2612</v>
      </c>
      <c r="CN53" s="52">
        <v>3026</v>
      </c>
      <c r="CO53" s="52">
        <v>248400</v>
      </c>
      <c r="CP53" s="52">
        <v>4012523</v>
      </c>
      <c r="CQ53" s="52">
        <v>600</v>
      </c>
      <c r="CR53" s="52" t="s">
        <v>495</v>
      </c>
      <c r="CS53" s="52">
        <v>238.8</v>
      </c>
      <c r="CT53" s="52">
        <v>240</v>
      </c>
      <c r="CU53" s="52">
        <v>0</v>
      </c>
      <c r="CV53" s="52">
        <v>4012523</v>
      </c>
      <c r="CW53" s="52">
        <v>600</v>
      </c>
      <c r="CX53" s="52" t="s">
        <v>495</v>
      </c>
      <c r="CY53" s="52">
        <v>238.8</v>
      </c>
      <c r="CZ53" s="52">
        <v>186</v>
      </c>
      <c r="DA53" s="52">
        <v>0</v>
      </c>
      <c r="DB53" s="52" t="s">
        <v>649</v>
      </c>
      <c r="DC53" s="52">
        <v>600</v>
      </c>
      <c r="DD53" s="52" t="s">
        <v>495</v>
      </c>
      <c r="DE53" s="52">
        <v>593</v>
      </c>
      <c r="DF53" s="52">
        <v>692</v>
      </c>
      <c r="DG53" s="52">
        <v>59400</v>
      </c>
      <c r="DH53" s="52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 t="s">
        <v>490</v>
      </c>
      <c r="EG53" s="52" t="s">
        <v>490</v>
      </c>
      <c r="EH53" s="54">
        <v>152</v>
      </c>
      <c r="EI53" s="55">
        <v>1</v>
      </c>
      <c r="EJ53" s="55">
        <v>1</v>
      </c>
      <c r="EK53" s="56">
        <v>4216630.4605263164</v>
      </c>
      <c r="EL53" s="56">
        <v>8433260.9210526329</v>
      </c>
      <c r="EM53" s="56">
        <v>12649891.381578948</v>
      </c>
      <c r="EN53" s="57" t="str">
        <f>+VLOOKUP(W53,[1]Empresas!$A$1:$B$27,2,0)</f>
        <v>AGUAS MANQUEHUE S.A.</v>
      </c>
    </row>
    <row r="54" spans="2:144" ht="14.4" x14ac:dyDescent="0.3">
      <c r="B54" s="27">
        <v>1595042</v>
      </c>
      <c r="C54" s="28" t="s">
        <v>380</v>
      </c>
      <c r="D54" s="27">
        <v>532937</v>
      </c>
      <c r="E54" s="28" t="s">
        <v>381</v>
      </c>
      <c r="F54" s="28" t="s">
        <v>384</v>
      </c>
      <c r="G54" s="42" t="s">
        <v>394</v>
      </c>
      <c r="L54" t="str">
        <f t="shared" si="0"/>
        <v>5330904284742940</v>
      </c>
      <c r="M54" s="62" t="s">
        <v>394</v>
      </c>
      <c r="N54" s="50">
        <v>42917</v>
      </c>
      <c r="O54" s="51">
        <v>2017</v>
      </c>
      <c r="P54" s="52" t="s">
        <v>642</v>
      </c>
      <c r="Q54" s="52">
        <v>1595042</v>
      </c>
      <c r="R54" s="52">
        <v>533090</v>
      </c>
      <c r="S54" s="52" t="s">
        <v>478</v>
      </c>
      <c r="T54" s="52" t="s">
        <v>504</v>
      </c>
      <c r="U54" s="52" t="s">
        <v>480</v>
      </c>
      <c r="V54" s="52" t="s">
        <v>548</v>
      </c>
      <c r="W54" s="52" t="s">
        <v>492</v>
      </c>
      <c r="X54" s="52" t="s">
        <v>650</v>
      </c>
      <c r="Y54" s="52" t="s">
        <v>651</v>
      </c>
      <c r="Z54" s="52">
        <v>16</v>
      </c>
      <c r="AA54" s="52">
        <v>135</v>
      </c>
      <c r="AB54" s="52">
        <v>1505</v>
      </c>
      <c r="AC54" s="53" t="s">
        <v>508</v>
      </c>
      <c r="AD54" s="53">
        <v>43191</v>
      </c>
      <c r="AE54" s="53">
        <v>42847</v>
      </c>
      <c r="AF54" s="53">
        <v>42940</v>
      </c>
      <c r="AG54" s="53">
        <v>42970</v>
      </c>
      <c r="AH54" s="52">
        <v>0</v>
      </c>
      <c r="AI54" s="52" t="s">
        <v>509</v>
      </c>
      <c r="AJ54" s="52">
        <v>3600</v>
      </c>
      <c r="AK54" s="52">
        <v>0</v>
      </c>
      <c r="AL54" s="52">
        <v>0</v>
      </c>
      <c r="AM54" s="52"/>
      <c r="AN54" s="52">
        <v>34092</v>
      </c>
      <c r="AO54" s="52" t="s">
        <v>486</v>
      </c>
      <c r="AP54" s="52">
        <v>0</v>
      </c>
      <c r="AQ54" s="52">
        <v>0</v>
      </c>
      <c r="AR54" s="52">
        <v>0</v>
      </c>
      <c r="AS54" s="52" t="s">
        <v>487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34504</v>
      </c>
      <c r="BF54" s="52">
        <v>1087</v>
      </c>
      <c r="BG54" s="52">
        <v>4475</v>
      </c>
      <c r="BH54" s="52">
        <v>0</v>
      </c>
      <c r="BI54" s="52">
        <v>0</v>
      </c>
      <c r="BJ54" s="52"/>
      <c r="BK54" s="52">
        <v>216944</v>
      </c>
      <c r="BL54" s="52">
        <v>0</v>
      </c>
      <c r="BM54" s="52">
        <v>0</v>
      </c>
      <c r="BN54" s="52">
        <v>0</v>
      </c>
      <c r="BO54" s="52">
        <v>0</v>
      </c>
      <c r="BP54" s="52">
        <v>0</v>
      </c>
      <c r="BQ54" s="52">
        <v>0</v>
      </c>
      <c r="BR54" s="52">
        <v>0</v>
      </c>
      <c r="BS54" s="52">
        <v>0</v>
      </c>
      <c r="BT54" s="52">
        <v>0</v>
      </c>
      <c r="BU54" s="52">
        <v>0</v>
      </c>
      <c r="BV54" s="52">
        <v>257010</v>
      </c>
      <c r="BW54" s="52">
        <v>-148245</v>
      </c>
      <c r="BX54" s="52">
        <v>0</v>
      </c>
      <c r="BY54" s="52">
        <v>0</v>
      </c>
      <c r="BZ54" s="52">
        <v>0</v>
      </c>
      <c r="CA54" s="52">
        <v>-148245</v>
      </c>
      <c r="CB54" s="52">
        <v>0</v>
      </c>
      <c r="CC54" s="52">
        <v>0</v>
      </c>
      <c r="CD54" s="52">
        <v>0</v>
      </c>
      <c r="CE54" s="52">
        <v>0</v>
      </c>
      <c r="CF54" s="52">
        <v>0</v>
      </c>
      <c r="CG54" s="52">
        <v>0</v>
      </c>
      <c r="CH54" s="52">
        <v>0</v>
      </c>
      <c r="CI54" s="52">
        <v>2</v>
      </c>
      <c r="CJ54" s="52">
        <v>342619</v>
      </c>
      <c r="CK54" s="52">
        <v>300</v>
      </c>
      <c r="CL54" s="52" t="s">
        <v>495</v>
      </c>
      <c r="CM54" s="52">
        <v>5022</v>
      </c>
      <c r="CN54" s="52">
        <v>5034</v>
      </c>
      <c r="CO54" s="52">
        <v>3600</v>
      </c>
      <c r="CP54" s="52">
        <v>342619</v>
      </c>
      <c r="CQ54" s="52">
        <v>30</v>
      </c>
      <c r="CR54" s="52" t="s">
        <v>495</v>
      </c>
      <c r="CS54" s="52">
        <v>0</v>
      </c>
      <c r="CT54" s="52">
        <v>0</v>
      </c>
      <c r="CU54" s="52">
        <v>0</v>
      </c>
      <c r="CV54" s="52">
        <v>342619</v>
      </c>
      <c r="CW54" s="52">
        <v>30</v>
      </c>
      <c r="CX54" s="52" t="s">
        <v>495</v>
      </c>
      <c r="CY54" s="52">
        <v>0</v>
      </c>
      <c r="CZ54" s="52">
        <v>0</v>
      </c>
      <c r="DA54" s="52">
        <v>0</v>
      </c>
      <c r="DB54" s="52" t="s">
        <v>652</v>
      </c>
      <c r="DC54" s="52">
        <v>300</v>
      </c>
      <c r="DD54" s="52" t="s">
        <v>510</v>
      </c>
      <c r="DE54" s="52">
        <v>2254</v>
      </c>
      <c r="DF54" s="52">
        <v>2254</v>
      </c>
      <c r="DG54" s="52">
        <v>0</v>
      </c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 t="s">
        <v>490</v>
      </c>
      <c r="EG54" s="52" t="s">
        <v>490</v>
      </c>
      <c r="EH54" s="54">
        <v>93</v>
      </c>
      <c r="EI54" s="55">
        <v>1</v>
      </c>
      <c r="EJ54" s="55">
        <v>1</v>
      </c>
      <c r="EK54" s="56">
        <v>82906.451612903227</v>
      </c>
      <c r="EL54" s="56">
        <v>165812.90322580645</v>
      </c>
      <c r="EM54" s="56">
        <v>248719.35483870967</v>
      </c>
      <c r="EN54" s="57" t="str">
        <f>+VLOOKUP(W54,[1]Empresas!$A$1:$B$27,2,0)</f>
        <v>AGUAS ANDINAS S.A.</v>
      </c>
    </row>
    <row r="55" spans="2:144" ht="14.4" x14ac:dyDescent="0.3">
      <c r="B55" s="27">
        <v>1595042</v>
      </c>
      <c r="C55" s="28" t="s">
        <v>380</v>
      </c>
      <c r="D55" s="27">
        <v>2749762</v>
      </c>
      <c r="E55" s="28" t="s">
        <v>381</v>
      </c>
      <c r="F55" s="28" t="s">
        <v>382</v>
      </c>
      <c r="G55" s="42" t="s">
        <v>394</v>
      </c>
      <c r="L55" t="str">
        <f t="shared" si="0"/>
        <v>5747184248542942</v>
      </c>
      <c r="M55" s="62" t="s">
        <v>394</v>
      </c>
      <c r="N55" s="50">
        <v>42917</v>
      </c>
      <c r="O55" s="51">
        <v>2017</v>
      </c>
      <c r="P55" s="52" t="s">
        <v>642</v>
      </c>
      <c r="Q55" s="52">
        <v>1595042</v>
      </c>
      <c r="R55" s="52">
        <v>574718</v>
      </c>
      <c r="S55" s="52" t="s">
        <v>478</v>
      </c>
      <c r="T55" s="52" t="s">
        <v>479</v>
      </c>
      <c r="U55" s="52" t="s">
        <v>480</v>
      </c>
      <c r="V55" s="52" t="s">
        <v>561</v>
      </c>
      <c r="W55" s="52" t="s">
        <v>653</v>
      </c>
      <c r="X55" s="52" t="s">
        <v>654</v>
      </c>
      <c r="Y55" s="52" t="s">
        <v>655</v>
      </c>
      <c r="Z55" s="52">
        <v>18</v>
      </c>
      <c r="AA55" s="52">
        <v>334</v>
      </c>
      <c r="AB55" s="52">
        <v>4580</v>
      </c>
      <c r="AC55" s="53" t="s">
        <v>485</v>
      </c>
      <c r="AD55" s="53" t="s">
        <v>485</v>
      </c>
      <c r="AE55" s="53">
        <v>42485</v>
      </c>
      <c r="AF55" s="53">
        <v>42942</v>
      </c>
      <c r="AG55" s="53">
        <v>42972</v>
      </c>
      <c r="AH55" s="52">
        <v>0</v>
      </c>
      <c r="AI55" s="52">
        <v>350</v>
      </c>
      <c r="AJ55" s="52">
        <v>0</v>
      </c>
      <c r="AK55" s="52">
        <v>2956</v>
      </c>
      <c r="AL55" s="52">
        <v>0</v>
      </c>
      <c r="AM55" s="52"/>
      <c r="AN55" s="52">
        <v>102</v>
      </c>
      <c r="AO55" s="52" t="s">
        <v>486</v>
      </c>
      <c r="AP55" s="52">
        <v>0</v>
      </c>
      <c r="AQ55" s="52">
        <v>0</v>
      </c>
      <c r="AR55" s="52">
        <v>0</v>
      </c>
      <c r="AS55" s="52" t="s">
        <v>487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354</v>
      </c>
      <c r="BF55" s="52">
        <v>633</v>
      </c>
      <c r="BG55" s="52">
        <v>3658</v>
      </c>
      <c r="BH55" s="52">
        <v>271612</v>
      </c>
      <c r="BI55" s="52">
        <v>0</v>
      </c>
      <c r="BJ55" s="52"/>
      <c r="BK55" s="52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276257</v>
      </c>
      <c r="BW55" s="52">
        <v>-265492</v>
      </c>
      <c r="BX55" s="52">
        <v>0</v>
      </c>
      <c r="BY55" s="52">
        <v>0</v>
      </c>
      <c r="BZ55" s="52">
        <v>0</v>
      </c>
      <c r="CA55" s="52">
        <v>-265492</v>
      </c>
      <c r="CB55" s="52">
        <v>0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0</v>
      </c>
      <c r="CI55" s="52">
        <v>1</v>
      </c>
      <c r="CJ55" s="52">
        <v>7751582</v>
      </c>
      <c r="CK55" s="52">
        <v>1</v>
      </c>
      <c r="CL55" s="52" t="s">
        <v>510</v>
      </c>
      <c r="CM55" s="52">
        <v>6707</v>
      </c>
      <c r="CN55" s="52">
        <v>9663</v>
      </c>
      <c r="CO55" s="52">
        <v>2956</v>
      </c>
      <c r="CP55" s="52">
        <v>0</v>
      </c>
      <c r="CQ55" s="52">
        <v>0</v>
      </c>
      <c r="CR55" s="52" t="s">
        <v>496</v>
      </c>
      <c r="CS55" s="52">
        <v>0</v>
      </c>
      <c r="CT55" s="52">
        <v>0</v>
      </c>
      <c r="CU55" s="52">
        <v>0</v>
      </c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52"/>
      <c r="DG55" s="52"/>
      <c r="DH55" s="52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 t="s">
        <v>490</v>
      </c>
      <c r="EG55" s="52" t="s">
        <v>490</v>
      </c>
      <c r="EH55" s="54">
        <v>457</v>
      </c>
      <c r="EI55" s="55">
        <v>1</v>
      </c>
      <c r="EJ55" s="55">
        <v>1</v>
      </c>
      <c r="EK55" s="56">
        <v>18135.032822757112</v>
      </c>
      <c r="EL55" s="56">
        <v>36270.065645514223</v>
      </c>
      <c r="EM55" s="56">
        <v>54405.098468271332</v>
      </c>
      <c r="EN55" s="57" t="str">
        <f>+VLOOKUP(W55,[1]Empresas!$A$1:$B$27,2,0)</f>
        <v>AGUAS ANDINAS S.A.</v>
      </c>
    </row>
    <row r="56" spans="2:144" ht="14.4" x14ac:dyDescent="0.3">
      <c r="B56" s="27">
        <v>1595042</v>
      </c>
      <c r="C56" s="28" t="s">
        <v>380</v>
      </c>
      <c r="D56" s="27">
        <v>1492590</v>
      </c>
      <c r="E56" s="28" t="s">
        <v>381</v>
      </c>
      <c r="F56" s="28" t="s">
        <v>382</v>
      </c>
      <c r="G56" s="42" t="s">
        <v>394</v>
      </c>
      <c r="L56" t="str">
        <f t="shared" si="0"/>
        <v>25950844254342941</v>
      </c>
      <c r="M56" s="62" t="s">
        <v>394</v>
      </c>
      <c r="N56" s="50">
        <v>42917</v>
      </c>
      <c r="O56" s="51">
        <v>2017</v>
      </c>
      <c r="P56" s="52" t="s">
        <v>642</v>
      </c>
      <c r="Q56" s="52">
        <v>1595042</v>
      </c>
      <c r="R56" s="52">
        <v>2595084</v>
      </c>
      <c r="S56" s="52" t="s">
        <v>478</v>
      </c>
      <c r="T56" s="52" t="s">
        <v>540</v>
      </c>
      <c r="U56" s="52" t="s">
        <v>480</v>
      </c>
      <c r="V56" s="52" t="s">
        <v>505</v>
      </c>
      <c r="W56" s="52" t="s">
        <v>482</v>
      </c>
      <c r="X56" s="52" t="s">
        <v>656</v>
      </c>
      <c r="Y56" s="52" t="s">
        <v>627</v>
      </c>
      <c r="Z56" s="52">
        <v>17</v>
      </c>
      <c r="AA56" s="52">
        <v>189</v>
      </c>
      <c r="AB56" s="52">
        <v>4420</v>
      </c>
      <c r="AC56" s="53" t="s">
        <v>508</v>
      </c>
      <c r="AD56" s="53">
        <v>43191</v>
      </c>
      <c r="AE56" s="53">
        <v>42543</v>
      </c>
      <c r="AF56" s="53">
        <v>42941</v>
      </c>
      <c r="AG56" s="53">
        <v>42971</v>
      </c>
      <c r="AH56" s="52">
        <v>17</v>
      </c>
      <c r="AI56" s="52" t="s">
        <v>509</v>
      </c>
      <c r="AJ56" s="52">
        <v>16867</v>
      </c>
      <c r="AK56" s="52">
        <v>0</v>
      </c>
      <c r="AL56" s="52">
        <v>0</v>
      </c>
      <c r="AM56" s="52"/>
      <c r="AN56" s="52">
        <v>1461</v>
      </c>
      <c r="AO56" s="52" t="s">
        <v>486</v>
      </c>
      <c r="AP56" s="52">
        <v>0</v>
      </c>
      <c r="AQ56" s="52">
        <v>0</v>
      </c>
      <c r="AR56" s="52">
        <v>0</v>
      </c>
      <c r="AS56" s="52" t="s">
        <v>487</v>
      </c>
      <c r="AT56" s="52">
        <v>0</v>
      </c>
      <c r="AU56" s="52">
        <v>4.8</v>
      </c>
      <c r="AV56" s="52">
        <v>2.4</v>
      </c>
      <c r="AW56" s="52">
        <v>5.3</v>
      </c>
      <c r="AX56" s="52">
        <v>5.3</v>
      </c>
      <c r="AY56" s="52">
        <v>3812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1087</v>
      </c>
      <c r="BG56" s="52">
        <v>20966</v>
      </c>
      <c r="BH56" s="52">
        <v>0</v>
      </c>
      <c r="BI56" s="52">
        <v>0</v>
      </c>
      <c r="BJ56" s="52"/>
      <c r="BK56" s="52">
        <v>1068423</v>
      </c>
      <c r="BL56" s="52">
        <v>52949</v>
      </c>
      <c r="BM56" s="52">
        <v>234531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1377956</v>
      </c>
      <c r="BW56" s="52">
        <v>-208066</v>
      </c>
      <c r="BX56" s="52">
        <v>0</v>
      </c>
      <c r="BY56" s="52">
        <v>0</v>
      </c>
      <c r="BZ56" s="52">
        <v>0</v>
      </c>
      <c r="CA56" s="52">
        <v>-208066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1</v>
      </c>
      <c r="CJ56" s="52">
        <v>7824</v>
      </c>
      <c r="CK56" s="52">
        <v>1</v>
      </c>
      <c r="CL56" s="52" t="s">
        <v>495</v>
      </c>
      <c r="CM56" s="52">
        <v>91782</v>
      </c>
      <c r="CN56" s="52">
        <v>108649</v>
      </c>
      <c r="CO56" s="52">
        <v>16867</v>
      </c>
      <c r="CP56" s="52">
        <v>7824</v>
      </c>
      <c r="CQ56" s="52">
        <v>1</v>
      </c>
      <c r="CR56" s="52" t="s">
        <v>495</v>
      </c>
      <c r="CS56" s="52">
        <v>5</v>
      </c>
      <c r="CT56" s="52">
        <v>4.88</v>
      </c>
      <c r="CU56" s="52">
        <v>0</v>
      </c>
      <c r="CV56" s="52">
        <v>7824</v>
      </c>
      <c r="CW56" s="52">
        <v>1</v>
      </c>
      <c r="CX56" s="52" t="s">
        <v>495</v>
      </c>
      <c r="CY56" s="52">
        <v>3.72</v>
      </c>
      <c r="CZ56" s="52">
        <v>5.38</v>
      </c>
      <c r="DA56" s="52">
        <v>0</v>
      </c>
      <c r="DB56" s="52" t="s">
        <v>657</v>
      </c>
      <c r="DC56" s="52">
        <v>1</v>
      </c>
      <c r="DD56" s="52" t="s">
        <v>495</v>
      </c>
      <c r="DE56" s="52">
        <v>39850</v>
      </c>
      <c r="DF56" s="52">
        <v>43662</v>
      </c>
      <c r="DG56" s="52">
        <v>3812</v>
      </c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 t="s">
        <v>490</v>
      </c>
      <c r="EG56" s="52" t="s">
        <v>490</v>
      </c>
      <c r="EH56" s="54">
        <v>398</v>
      </c>
      <c r="EI56" s="55">
        <v>1</v>
      </c>
      <c r="EJ56" s="55">
        <v>1</v>
      </c>
      <c r="EK56" s="56">
        <v>103866.03015075377</v>
      </c>
      <c r="EL56" s="56">
        <v>207732.06030150753</v>
      </c>
      <c r="EM56" s="56">
        <v>311598.09045226133</v>
      </c>
      <c r="EN56" s="57" t="str">
        <f>+VLOOKUP(W56,[1]Empresas!$A$1:$B$27,2,0)</f>
        <v>AGUAS ANDINAS S.A.</v>
      </c>
    </row>
    <row r="57" spans="2:144" ht="14.4" x14ac:dyDescent="0.3">
      <c r="B57" s="27">
        <v>1595042</v>
      </c>
      <c r="C57" s="28" t="s">
        <v>380</v>
      </c>
      <c r="D57" s="27">
        <v>533023</v>
      </c>
      <c r="E57" s="28" t="s">
        <v>381</v>
      </c>
      <c r="F57" s="28" t="s">
        <v>387</v>
      </c>
      <c r="G57" s="42" t="s">
        <v>394</v>
      </c>
      <c r="L57" t="str">
        <f t="shared" si="0"/>
        <v>6706104200242976</v>
      </c>
      <c r="M57" s="62" t="s">
        <v>394</v>
      </c>
      <c r="N57" s="50">
        <v>42948</v>
      </c>
      <c r="O57" s="51">
        <v>2017</v>
      </c>
      <c r="P57" s="52" t="s">
        <v>658</v>
      </c>
      <c r="Q57" s="52">
        <v>1677038</v>
      </c>
      <c r="R57" s="52">
        <v>670610</v>
      </c>
      <c r="S57" s="52" t="s">
        <v>478</v>
      </c>
      <c r="T57" s="52" t="s">
        <v>504</v>
      </c>
      <c r="U57" s="52" t="s">
        <v>514</v>
      </c>
      <c r="V57" s="52" t="s">
        <v>515</v>
      </c>
      <c r="W57" s="52" t="s">
        <v>643</v>
      </c>
      <c r="X57" s="52" t="s">
        <v>659</v>
      </c>
      <c r="Y57" s="52" t="s">
        <v>622</v>
      </c>
      <c r="Z57" s="52">
        <v>20</v>
      </c>
      <c r="AA57" s="52">
        <v>938</v>
      </c>
      <c r="AB57" s="52">
        <v>715</v>
      </c>
      <c r="AC57" s="53" t="s">
        <v>508</v>
      </c>
      <c r="AD57" s="53">
        <v>43191</v>
      </c>
      <c r="AE57" s="53">
        <v>42002</v>
      </c>
      <c r="AF57" s="53">
        <v>42976</v>
      </c>
      <c r="AG57" s="53">
        <v>43006</v>
      </c>
      <c r="AH57" s="52">
        <v>61</v>
      </c>
      <c r="AI57" s="52" t="s">
        <v>509</v>
      </c>
      <c r="AJ57" s="52">
        <v>278560</v>
      </c>
      <c r="AK57" s="52">
        <v>0</v>
      </c>
      <c r="AL57" s="52">
        <v>0</v>
      </c>
      <c r="AM57" s="52">
        <v>0</v>
      </c>
      <c r="AN57" s="52">
        <v>10398</v>
      </c>
      <c r="AO57" s="52" t="s">
        <v>486</v>
      </c>
      <c r="AP57" s="52">
        <v>0</v>
      </c>
      <c r="AQ57" s="52">
        <v>0</v>
      </c>
      <c r="AR57" s="52">
        <v>0</v>
      </c>
      <c r="AS57" s="52" t="s">
        <v>487</v>
      </c>
      <c r="AT57" s="52">
        <v>0</v>
      </c>
      <c r="AU57" s="52">
        <v>36.6</v>
      </c>
      <c r="AV57" s="52">
        <v>18.3</v>
      </c>
      <c r="AW57" s="52">
        <v>36.4</v>
      </c>
      <c r="AX57" s="52">
        <v>36.4</v>
      </c>
      <c r="AY57" s="52">
        <v>5320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22664</v>
      </c>
      <c r="BF57" s="52">
        <v>661</v>
      </c>
      <c r="BG57" s="52">
        <v>269593</v>
      </c>
      <c r="BH57" s="52">
        <v>0</v>
      </c>
      <c r="BI57" s="52">
        <v>0</v>
      </c>
      <c r="BJ57" s="52">
        <v>0</v>
      </c>
      <c r="BK57" s="52">
        <v>17210543</v>
      </c>
      <c r="BL57" s="52">
        <v>390183</v>
      </c>
      <c r="BM57" s="52">
        <v>959948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18853592</v>
      </c>
      <c r="BW57" s="52">
        <v>-2145620</v>
      </c>
      <c r="BX57" s="52">
        <v>0</v>
      </c>
      <c r="BY57" s="52">
        <v>0</v>
      </c>
      <c r="BZ57" s="52">
        <v>0</v>
      </c>
      <c r="CA57" s="52">
        <v>-2145620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1</v>
      </c>
      <c r="CJ57" s="52">
        <v>5498056</v>
      </c>
      <c r="CK57" s="52">
        <v>40</v>
      </c>
      <c r="CL57" s="52" t="s">
        <v>551</v>
      </c>
      <c r="CM57" s="52">
        <v>96325</v>
      </c>
      <c r="CN57" s="52">
        <v>3289</v>
      </c>
      <c r="CO57" s="52">
        <v>278560</v>
      </c>
      <c r="CP57" s="52">
        <v>5498056</v>
      </c>
      <c r="CQ57" s="52">
        <v>40</v>
      </c>
      <c r="CR57" s="52" t="s">
        <v>551</v>
      </c>
      <c r="CS57" s="52">
        <v>0</v>
      </c>
      <c r="CT57" s="52">
        <v>36.64</v>
      </c>
      <c r="CU57" s="52">
        <v>0</v>
      </c>
      <c r="CV57" s="52">
        <v>5498056</v>
      </c>
      <c r="CW57" s="52">
        <v>40</v>
      </c>
      <c r="CX57" s="52" t="s">
        <v>551</v>
      </c>
      <c r="CY57" s="52">
        <v>0</v>
      </c>
      <c r="CZ57" s="52">
        <v>36.44</v>
      </c>
      <c r="DA57" s="52">
        <v>0</v>
      </c>
      <c r="DB57" s="52" t="s">
        <v>660</v>
      </c>
      <c r="DC57" s="52">
        <v>40</v>
      </c>
      <c r="DD57" s="52" t="s">
        <v>551</v>
      </c>
      <c r="DE57" s="52">
        <v>0</v>
      </c>
      <c r="DF57" s="52">
        <v>133</v>
      </c>
      <c r="DG57" s="52">
        <v>5320</v>
      </c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 t="s">
        <v>490</v>
      </c>
      <c r="EG57" s="52" t="s">
        <v>490</v>
      </c>
      <c r="EH57" s="54">
        <v>974</v>
      </c>
      <c r="EI57" s="55">
        <v>1</v>
      </c>
      <c r="EJ57" s="55">
        <v>1</v>
      </c>
      <c r="EK57" s="56">
        <v>580706.1190965093</v>
      </c>
      <c r="EL57" s="56">
        <v>1161412.2381930186</v>
      </c>
      <c r="EM57" s="56">
        <v>1742118.3572895278</v>
      </c>
      <c r="EN57" s="57" t="str">
        <f>+VLOOKUP(W57,[1]Empresas!$A$1:$B$27,2,0)</f>
        <v>AGUAS CORDILLERA S.A.</v>
      </c>
    </row>
    <row r="58" spans="2:144" ht="14.4" x14ac:dyDescent="0.3">
      <c r="B58" s="27">
        <v>1595042</v>
      </c>
      <c r="C58" s="28" t="s">
        <v>380</v>
      </c>
      <c r="D58" s="27">
        <v>532982</v>
      </c>
      <c r="E58" s="28" t="s">
        <v>381</v>
      </c>
      <c r="F58" s="28" t="s">
        <v>384</v>
      </c>
      <c r="G58" s="42" t="s">
        <v>394</v>
      </c>
      <c r="L58" t="str">
        <f t="shared" si="0"/>
        <v>6706204285242976</v>
      </c>
      <c r="M58" s="62" t="s">
        <v>394</v>
      </c>
      <c r="N58" s="50">
        <v>42948</v>
      </c>
      <c r="O58" s="51">
        <v>2017</v>
      </c>
      <c r="P58" s="52" t="s">
        <v>658</v>
      </c>
      <c r="Q58" s="52">
        <v>1677038</v>
      </c>
      <c r="R58" s="52">
        <v>670620</v>
      </c>
      <c r="S58" s="52" t="s">
        <v>478</v>
      </c>
      <c r="T58" s="52" t="s">
        <v>540</v>
      </c>
      <c r="U58" s="52" t="s">
        <v>514</v>
      </c>
      <c r="V58" s="52" t="s">
        <v>515</v>
      </c>
      <c r="W58" s="52" t="s">
        <v>643</v>
      </c>
      <c r="X58" s="52" t="s">
        <v>661</v>
      </c>
      <c r="Y58" s="52" t="s">
        <v>622</v>
      </c>
      <c r="Z58" s="52">
        <v>20</v>
      </c>
      <c r="AA58" s="52">
        <v>938</v>
      </c>
      <c r="AB58" s="52">
        <v>800</v>
      </c>
      <c r="AC58" s="53" t="s">
        <v>508</v>
      </c>
      <c r="AD58" s="53">
        <v>43191</v>
      </c>
      <c r="AE58" s="53">
        <v>42852</v>
      </c>
      <c r="AF58" s="53">
        <v>42976</v>
      </c>
      <c r="AG58" s="53">
        <v>43006</v>
      </c>
      <c r="AH58" s="52">
        <v>27</v>
      </c>
      <c r="AI58" s="52" t="s">
        <v>509</v>
      </c>
      <c r="AJ58" s="52">
        <v>3491</v>
      </c>
      <c r="AK58" s="52">
        <v>0</v>
      </c>
      <c r="AL58" s="52">
        <v>0</v>
      </c>
      <c r="AM58" s="52">
        <v>0</v>
      </c>
      <c r="AN58" s="52">
        <v>2320</v>
      </c>
      <c r="AO58" s="52" t="s">
        <v>486</v>
      </c>
      <c r="AP58" s="52">
        <v>0</v>
      </c>
      <c r="AQ58" s="52">
        <v>0</v>
      </c>
      <c r="AR58" s="52">
        <v>0</v>
      </c>
      <c r="AS58" s="52" t="s">
        <v>487</v>
      </c>
      <c r="AT58" s="52">
        <v>0</v>
      </c>
      <c r="AU58" s="52">
        <v>5.3</v>
      </c>
      <c r="AV58" s="52">
        <v>5.7</v>
      </c>
      <c r="AW58" s="52">
        <v>4.9000000000000004</v>
      </c>
      <c r="AX58" s="52">
        <v>4.9000000000000004</v>
      </c>
      <c r="AY58" s="52">
        <v>192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25289</v>
      </c>
      <c r="BF58" s="52">
        <v>661</v>
      </c>
      <c r="BG58" s="52">
        <v>4339</v>
      </c>
      <c r="BH58" s="52">
        <v>0</v>
      </c>
      <c r="BI58" s="52">
        <v>0</v>
      </c>
      <c r="BJ58" s="52">
        <v>0</v>
      </c>
      <c r="BK58" s="52">
        <v>225935</v>
      </c>
      <c r="BL58" s="52">
        <v>53304</v>
      </c>
      <c r="BM58" s="52">
        <v>153718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463246</v>
      </c>
      <c r="BW58" s="52">
        <v>-99423</v>
      </c>
      <c r="BX58" s="52">
        <v>0</v>
      </c>
      <c r="BY58" s="52">
        <v>0</v>
      </c>
      <c r="BZ58" s="52">
        <v>0</v>
      </c>
      <c r="CA58" s="52">
        <v>-99423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1</v>
      </c>
      <c r="CJ58" s="52">
        <v>63343503</v>
      </c>
      <c r="CK58" s="52">
        <v>1</v>
      </c>
      <c r="CL58" s="52" t="s">
        <v>551</v>
      </c>
      <c r="CM58" s="52">
        <v>7118</v>
      </c>
      <c r="CN58" s="52">
        <v>10609</v>
      </c>
      <c r="CO58" s="52">
        <v>3491</v>
      </c>
      <c r="CP58" s="52">
        <v>63343503</v>
      </c>
      <c r="CQ58" s="52">
        <v>1</v>
      </c>
      <c r="CR58" s="52" t="s">
        <v>551</v>
      </c>
      <c r="CS58" s="52">
        <v>3.54</v>
      </c>
      <c r="CT58" s="52">
        <v>5.3659999999999997</v>
      </c>
      <c r="CU58" s="52">
        <v>0</v>
      </c>
      <c r="CV58" s="52">
        <v>63343503</v>
      </c>
      <c r="CW58" s="52">
        <v>1</v>
      </c>
      <c r="CX58" s="52" t="s">
        <v>551</v>
      </c>
      <c r="CY58" s="52">
        <v>3.3260000000000001</v>
      </c>
      <c r="CZ58" s="52">
        <v>4.9560000000000004</v>
      </c>
      <c r="DA58" s="52">
        <v>0</v>
      </c>
      <c r="DB58" s="52" t="s">
        <v>662</v>
      </c>
      <c r="DC58" s="52">
        <v>1</v>
      </c>
      <c r="DD58" s="52" t="s">
        <v>551</v>
      </c>
      <c r="DE58" s="52">
        <v>13</v>
      </c>
      <c r="DF58" s="52">
        <v>205</v>
      </c>
      <c r="DG58" s="52">
        <v>192</v>
      </c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 t="s">
        <v>490</v>
      </c>
      <c r="EG58" s="52" t="s">
        <v>490</v>
      </c>
      <c r="EH58" s="54">
        <v>124</v>
      </c>
      <c r="EI58" s="55">
        <v>1</v>
      </c>
      <c r="EJ58" s="55">
        <v>1</v>
      </c>
      <c r="EK58" s="56">
        <v>112075.64516129033</v>
      </c>
      <c r="EL58" s="56">
        <v>224151.29032258067</v>
      </c>
      <c r="EM58" s="56">
        <v>336226.93548387097</v>
      </c>
      <c r="EN58" s="57" t="str">
        <f>+VLOOKUP(W58,[1]Empresas!$A$1:$B$27,2,0)</f>
        <v>AGUAS CORDILLERA S.A.</v>
      </c>
    </row>
    <row r="59" spans="2:144" ht="14.4" x14ac:dyDescent="0.3">
      <c r="B59" s="27">
        <v>1595042</v>
      </c>
      <c r="C59" s="28" t="s">
        <v>380</v>
      </c>
      <c r="D59" s="27">
        <v>1597188</v>
      </c>
      <c r="E59" s="28" t="s">
        <v>381</v>
      </c>
      <c r="F59" s="28" t="s">
        <v>385</v>
      </c>
      <c r="G59" s="42" t="s">
        <v>394</v>
      </c>
      <c r="L59" t="str">
        <f t="shared" si="0"/>
        <v>15146344269642970</v>
      </c>
      <c r="M59" s="62" t="s">
        <v>394</v>
      </c>
      <c r="N59" s="50">
        <v>42948</v>
      </c>
      <c r="O59" s="51">
        <v>2017</v>
      </c>
      <c r="P59" s="52" t="s">
        <v>658</v>
      </c>
      <c r="Q59" s="52">
        <v>1677038</v>
      </c>
      <c r="R59" s="52">
        <v>1514634</v>
      </c>
      <c r="S59" s="52" t="s">
        <v>478</v>
      </c>
      <c r="T59" s="52" t="s">
        <v>479</v>
      </c>
      <c r="U59" s="52" t="s">
        <v>514</v>
      </c>
      <c r="V59" s="52" t="s">
        <v>594</v>
      </c>
      <c r="W59" s="52" t="s">
        <v>614</v>
      </c>
      <c r="X59" s="52" t="s">
        <v>663</v>
      </c>
      <c r="Y59" s="52" t="s">
        <v>616</v>
      </c>
      <c r="Z59" s="52">
        <v>16</v>
      </c>
      <c r="AA59" s="52">
        <v>944</v>
      </c>
      <c r="AB59" s="52">
        <v>320</v>
      </c>
      <c r="AC59" s="53" t="s">
        <v>485</v>
      </c>
      <c r="AD59" s="53" t="s">
        <v>485</v>
      </c>
      <c r="AE59" s="53">
        <v>42696</v>
      </c>
      <c r="AF59" s="53">
        <v>42970</v>
      </c>
      <c r="AG59" s="53">
        <v>43000</v>
      </c>
      <c r="AH59" s="52">
        <v>0</v>
      </c>
      <c r="AI59" s="52">
        <v>350</v>
      </c>
      <c r="AJ59" s="52">
        <v>0</v>
      </c>
      <c r="AK59" s="52">
        <v>870</v>
      </c>
      <c r="AL59" s="52">
        <v>0</v>
      </c>
      <c r="AM59" s="52">
        <v>0</v>
      </c>
      <c r="AN59" s="52">
        <v>206</v>
      </c>
      <c r="AO59" s="52" t="s">
        <v>486</v>
      </c>
      <c r="AP59" s="52">
        <v>0</v>
      </c>
      <c r="AQ59" s="52">
        <v>0</v>
      </c>
      <c r="AR59" s="52">
        <v>0</v>
      </c>
      <c r="AS59" s="52" t="s">
        <v>487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632</v>
      </c>
      <c r="BG59" s="52">
        <v>1081</v>
      </c>
      <c r="BH59" s="52">
        <v>80279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81992</v>
      </c>
      <c r="BW59" s="52">
        <v>-50951</v>
      </c>
      <c r="BX59" s="52">
        <v>0</v>
      </c>
      <c r="BY59" s="52">
        <v>0</v>
      </c>
      <c r="BZ59" s="52">
        <v>0</v>
      </c>
      <c r="CA59" s="52">
        <v>-50951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1</v>
      </c>
      <c r="CJ59" s="52">
        <v>98058533</v>
      </c>
      <c r="CK59" s="52">
        <v>1</v>
      </c>
      <c r="CL59" s="52" t="s">
        <v>495</v>
      </c>
      <c r="CM59" s="52">
        <v>23959</v>
      </c>
      <c r="CN59" s="52">
        <v>24829</v>
      </c>
      <c r="CO59" s="52">
        <v>870</v>
      </c>
      <c r="CP59" s="52">
        <v>0</v>
      </c>
      <c r="CQ59" s="52">
        <v>0</v>
      </c>
      <c r="CR59" s="52" t="s">
        <v>496</v>
      </c>
      <c r="CS59" s="52">
        <v>0</v>
      </c>
      <c r="CT59" s="52">
        <v>0</v>
      </c>
      <c r="CU59" s="52">
        <v>0</v>
      </c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 t="s">
        <v>490</v>
      </c>
      <c r="EG59" s="52" t="s">
        <v>490</v>
      </c>
      <c r="EH59" s="54">
        <v>274</v>
      </c>
      <c r="EI59" s="55">
        <v>1</v>
      </c>
      <c r="EJ59" s="55">
        <v>1</v>
      </c>
      <c r="EK59" s="56">
        <v>8977.2262773722614</v>
      </c>
      <c r="EL59" s="56">
        <v>17954.452554744523</v>
      </c>
      <c r="EM59" s="56">
        <v>26931.678832116788</v>
      </c>
      <c r="EN59" s="57" t="str">
        <f>+VLOOKUP(W59,[1]Empresas!$A$1:$B$27,2,0)</f>
        <v>AGUAS CORDILLERA S.A.</v>
      </c>
    </row>
    <row r="60" spans="2:144" ht="14.4" x14ac:dyDescent="0.3">
      <c r="B60" s="27">
        <v>1595042</v>
      </c>
      <c r="C60" s="28" t="s">
        <v>380</v>
      </c>
      <c r="D60" s="27">
        <v>533095</v>
      </c>
      <c r="E60" s="28" t="s">
        <v>381</v>
      </c>
      <c r="F60" s="28" t="s">
        <v>384</v>
      </c>
      <c r="G60" s="42" t="s">
        <v>394</v>
      </c>
      <c r="L60" t="str">
        <f t="shared" si="0"/>
        <v>407114281642972</v>
      </c>
      <c r="M60" s="62" t="s">
        <v>394</v>
      </c>
      <c r="N60" s="50">
        <v>42948</v>
      </c>
      <c r="O60" s="51">
        <v>2017</v>
      </c>
      <c r="P60" s="52" t="s">
        <v>658</v>
      </c>
      <c r="Q60" s="52">
        <v>1677038</v>
      </c>
      <c r="R60" s="52">
        <v>40711</v>
      </c>
      <c r="S60" s="52" t="s">
        <v>478</v>
      </c>
      <c r="T60" s="52" t="s">
        <v>479</v>
      </c>
      <c r="U60" s="52" t="s">
        <v>514</v>
      </c>
      <c r="V60" s="52" t="s">
        <v>515</v>
      </c>
      <c r="W60" s="52" t="s">
        <v>614</v>
      </c>
      <c r="X60" s="52" t="s">
        <v>664</v>
      </c>
      <c r="Y60" s="52" t="s">
        <v>665</v>
      </c>
      <c r="Z60" s="52">
        <v>18</v>
      </c>
      <c r="AA60" s="52">
        <v>661</v>
      </c>
      <c r="AB60" s="52">
        <v>1090</v>
      </c>
      <c r="AC60" s="53" t="s">
        <v>485</v>
      </c>
      <c r="AD60" s="53" t="s">
        <v>485</v>
      </c>
      <c r="AE60" s="53">
        <v>42816</v>
      </c>
      <c r="AF60" s="53">
        <v>42972</v>
      </c>
      <c r="AG60" s="53">
        <v>43004</v>
      </c>
      <c r="AH60" s="52">
        <v>10</v>
      </c>
      <c r="AI60" s="52">
        <v>549</v>
      </c>
      <c r="AJ60" s="52">
        <v>0</v>
      </c>
      <c r="AK60" s="52">
        <v>3173</v>
      </c>
      <c r="AL60" s="52">
        <v>2350</v>
      </c>
      <c r="AM60" s="52">
        <v>0</v>
      </c>
      <c r="AN60" s="52">
        <v>566</v>
      </c>
      <c r="AO60" s="52" t="s">
        <v>486</v>
      </c>
      <c r="AP60" s="52">
        <v>0</v>
      </c>
      <c r="AQ60" s="52">
        <v>0</v>
      </c>
      <c r="AR60" s="52">
        <v>0</v>
      </c>
      <c r="AS60" s="52" t="s">
        <v>487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564</v>
      </c>
      <c r="BG60" s="52">
        <v>6865</v>
      </c>
      <c r="BH60" s="52">
        <v>281878</v>
      </c>
      <c r="BI60" s="52">
        <v>265409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554716</v>
      </c>
      <c r="BW60" s="52">
        <v>-158426</v>
      </c>
      <c r="BX60" s="52">
        <v>0</v>
      </c>
      <c r="BY60" s="52">
        <v>0</v>
      </c>
      <c r="BZ60" s="52">
        <v>0</v>
      </c>
      <c r="CA60" s="52">
        <v>-158426</v>
      </c>
      <c r="CB60" s="52">
        <v>-762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762</v>
      </c>
      <c r="CI60" s="52">
        <v>1</v>
      </c>
      <c r="CJ60" s="52">
        <v>26000467</v>
      </c>
      <c r="CK60" s="52">
        <v>1</v>
      </c>
      <c r="CL60" s="52" t="s">
        <v>495</v>
      </c>
      <c r="CM60" s="52">
        <v>6162</v>
      </c>
      <c r="CN60" s="52">
        <v>11685</v>
      </c>
      <c r="CO60" s="52">
        <v>5523</v>
      </c>
      <c r="CP60" s="52">
        <v>0</v>
      </c>
      <c r="CQ60" s="52">
        <v>0</v>
      </c>
      <c r="CR60" s="52" t="s">
        <v>496</v>
      </c>
      <c r="CS60" s="52">
        <v>0</v>
      </c>
      <c r="CT60" s="52">
        <v>0</v>
      </c>
      <c r="CU60" s="52">
        <v>0</v>
      </c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2"/>
      <c r="DG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T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 t="s">
        <v>490</v>
      </c>
      <c r="EG60" s="52" t="s">
        <v>490</v>
      </c>
      <c r="EH60" s="54">
        <v>156</v>
      </c>
      <c r="EI60" s="55">
        <v>1</v>
      </c>
      <c r="EJ60" s="55">
        <v>1</v>
      </c>
      <c r="EK60" s="56">
        <v>106676.15384615384</v>
      </c>
      <c r="EL60" s="56">
        <v>213352.30769230769</v>
      </c>
      <c r="EM60" s="56">
        <v>320028.46153846156</v>
      </c>
      <c r="EN60" s="57" t="str">
        <f>+VLOOKUP(W60,[1]Empresas!$A$1:$B$27,2,0)</f>
        <v>AGUAS CORDILLERA S.A.</v>
      </c>
    </row>
    <row r="61" spans="2:144" ht="14.4" x14ac:dyDescent="0.3">
      <c r="B61" s="27">
        <v>1595042</v>
      </c>
      <c r="C61" s="28" t="s">
        <v>380</v>
      </c>
      <c r="D61" s="27">
        <v>1446635</v>
      </c>
      <c r="E61" s="28" t="s">
        <v>381</v>
      </c>
      <c r="F61" s="28" t="s">
        <v>382</v>
      </c>
      <c r="G61" s="42" t="s">
        <v>394</v>
      </c>
      <c r="L61" t="str">
        <f t="shared" si="0"/>
        <v>407134287942972</v>
      </c>
      <c r="M61" s="62" t="s">
        <v>394</v>
      </c>
      <c r="N61" s="50">
        <v>42948</v>
      </c>
      <c r="O61" s="51">
        <v>2017</v>
      </c>
      <c r="P61" s="52" t="s">
        <v>658</v>
      </c>
      <c r="Q61" s="52">
        <v>1677038</v>
      </c>
      <c r="R61" s="52">
        <v>40713</v>
      </c>
      <c r="S61" s="52" t="s">
        <v>478</v>
      </c>
      <c r="T61" s="52" t="s">
        <v>479</v>
      </c>
      <c r="U61" s="52" t="s">
        <v>514</v>
      </c>
      <c r="V61" s="52" t="s">
        <v>515</v>
      </c>
      <c r="W61" s="52" t="s">
        <v>666</v>
      </c>
      <c r="X61" s="52" t="s">
        <v>664</v>
      </c>
      <c r="Y61" s="52" t="s">
        <v>665</v>
      </c>
      <c r="Z61" s="52">
        <v>18</v>
      </c>
      <c r="AA61" s="52">
        <v>661</v>
      </c>
      <c r="AB61" s="52">
        <v>1100</v>
      </c>
      <c r="AC61" s="53" t="s">
        <v>485</v>
      </c>
      <c r="AD61" s="53" t="s">
        <v>485</v>
      </c>
      <c r="AE61" s="53">
        <v>42879</v>
      </c>
      <c r="AF61" s="53">
        <v>42972</v>
      </c>
      <c r="AG61" s="53">
        <v>43004</v>
      </c>
      <c r="AH61" s="52">
        <v>10</v>
      </c>
      <c r="AI61" s="52">
        <v>350</v>
      </c>
      <c r="AJ61" s="52">
        <v>0</v>
      </c>
      <c r="AK61" s="52">
        <v>1085</v>
      </c>
      <c r="AL61" s="52">
        <v>5664</v>
      </c>
      <c r="AM61" s="52">
        <v>0</v>
      </c>
      <c r="AN61" s="52">
        <v>4915</v>
      </c>
      <c r="AO61" s="52" t="s">
        <v>486</v>
      </c>
      <c r="AP61" s="52">
        <v>0</v>
      </c>
      <c r="AQ61" s="52">
        <v>0</v>
      </c>
      <c r="AR61" s="52">
        <v>0</v>
      </c>
      <c r="AS61" s="52" t="s">
        <v>487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564</v>
      </c>
      <c r="BG61" s="52">
        <v>8389</v>
      </c>
      <c r="BH61" s="52">
        <v>96490</v>
      </c>
      <c r="BI61" s="52">
        <v>640600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746043</v>
      </c>
      <c r="BW61" s="52">
        <v>-91124</v>
      </c>
      <c r="BX61" s="52">
        <v>0</v>
      </c>
      <c r="BY61" s="52">
        <v>0</v>
      </c>
      <c r="BZ61" s="52">
        <v>0</v>
      </c>
      <c r="CA61" s="52">
        <v>-91124</v>
      </c>
      <c r="CB61" s="52">
        <v>-1248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1248</v>
      </c>
      <c r="CI61" s="52">
        <v>1</v>
      </c>
      <c r="CJ61" s="52">
        <v>26000466</v>
      </c>
      <c r="CK61" s="52">
        <v>1</v>
      </c>
      <c r="CL61" s="52" t="s">
        <v>495</v>
      </c>
      <c r="CM61" s="52">
        <v>12051</v>
      </c>
      <c r="CN61" s="52">
        <v>18800</v>
      </c>
      <c r="CO61" s="52">
        <v>6749</v>
      </c>
      <c r="CP61" s="52">
        <v>0</v>
      </c>
      <c r="CQ61" s="52">
        <v>0</v>
      </c>
      <c r="CR61" s="52" t="s">
        <v>496</v>
      </c>
      <c r="CS61" s="52">
        <v>0</v>
      </c>
      <c r="CT61" s="52">
        <v>0</v>
      </c>
      <c r="CU61" s="52">
        <v>0</v>
      </c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 t="s">
        <v>490</v>
      </c>
      <c r="EG61" s="52" t="s">
        <v>490</v>
      </c>
      <c r="EH61" s="54">
        <v>93</v>
      </c>
      <c r="EI61" s="55">
        <v>1</v>
      </c>
      <c r="EJ61" s="55">
        <v>1</v>
      </c>
      <c r="EK61" s="56">
        <v>240659.03225806452</v>
      </c>
      <c r="EL61" s="56">
        <v>481318.06451612903</v>
      </c>
      <c r="EM61" s="56">
        <v>721977.09677419357</v>
      </c>
      <c r="EN61" s="57" t="str">
        <f>+VLOOKUP(W61,[1]Empresas!$A$1:$B$27,2,0)</f>
        <v>AGUAS CORDILLERA S.A.</v>
      </c>
    </row>
    <row r="62" spans="2:144" ht="14.4" x14ac:dyDescent="0.3">
      <c r="B62" s="27">
        <v>1595042</v>
      </c>
      <c r="C62" s="28" t="s">
        <v>380</v>
      </c>
      <c r="D62" s="27">
        <v>1538366</v>
      </c>
      <c r="E62" s="28" t="s">
        <v>381</v>
      </c>
      <c r="F62" s="28" t="s">
        <v>388</v>
      </c>
      <c r="G62" s="42" t="s">
        <v>394</v>
      </c>
      <c r="L62" t="str">
        <f t="shared" si="0"/>
        <v>29505424281542968</v>
      </c>
      <c r="M62" s="62" t="s">
        <v>394</v>
      </c>
      <c r="N62" s="50">
        <v>42948</v>
      </c>
      <c r="O62" s="51">
        <v>2017</v>
      </c>
      <c r="P62" s="52" t="s">
        <v>658</v>
      </c>
      <c r="Q62" s="52">
        <v>1677038</v>
      </c>
      <c r="R62" s="52">
        <v>2950542</v>
      </c>
      <c r="S62" s="52" t="s">
        <v>478</v>
      </c>
      <c r="T62" s="52" t="s">
        <v>479</v>
      </c>
      <c r="U62" s="52" t="s">
        <v>514</v>
      </c>
      <c r="V62" s="52" t="s">
        <v>536</v>
      </c>
      <c r="W62" s="52" t="s">
        <v>617</v>
      </c>
      <c r="X62" s="52" t="s">
        <v>667</v>
      </c>
      <c r="Y62" s="52" t="s">
        <v>616</v>
      </c>
      <c r="Z62" s="52">
        <v>14</v>
      </c>
      <c r="AA62" s="52">
        <v>972</v>
      </c>
      <c r="AB62" s="52">
        <v>4470</v>
      </c>
      <c r="AC62" s="53" t="s">
        <v>485</v>
      </c>
      <c r="AD62" s="53" t="s">
        <v>485</v>
      </c>
      <c r="AE62" s="53">
        <v>42815</v>
      </c>
      <c r="AF62" s="53">
        <v>42968</v>
      </c>
      <c r="AG62" s="53">
        <v>42998</v>
      </c>
      <c r="AH62" s="52">
        <v>2.5</v>
      </c>
      <c r="AI62" s="52">
        <v>350</v>
      </c>
      <c r="AJ62" s="52">
        <v>0</v>
      </c>
      <c r="AK62" s="52">
        <v>1</v>
      </c>
      <c r="AL62" s="52">
        <v>0</v>
      </c>
      <c r="AM62" s="52">
        <v>0</v>
      </c>
      <c r="AN62" s="52">
        <v>254</v>
      </c>
      <c r="AO62" s="52" t="s">
        <v>486</v>
      </c>
      <c r="AP62" s="52">
        <v>0</v>
      </c>
      <c r="AQ62" s="52">
        <v>0</v>
      </c>
      <c r="AR62" s="52">
        <v>0</v>
      </c>
      <c r="AS62" s="52" t="s">
        <v>487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632</v>
      </c>
      <c r="BG62" s="52">
        <v>0</v>
      </c>
      <c r="BH62" s="52">
        <v>98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730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1</v>
      </c>
      <c r="CJ62" s="52">
        <v>24696666</v>
      </c>
      <c r="CK62" s="52">
        <v>1</v>
      </c>
      <c r="CL62" s="52" t="s">
        <v>495</v>
      </c>
      <c r="CM62" s="52">
        <v>6837</v>
      </c>
      <c r="CN62" s="52">
        <v>6838</v>
      </c>
      <c r="CO62" s="52">
        <v>1</v>
      </c>
      <c r="CP62" s="52">
        <v>0</v>
      </c>
      <c r="CQ62" s="52">
        <v>0</v>
      </c>
      <c r="CR62" s="52" t="s">
        <v>496</v>
      </c>
      <c r="CS62" s="52">
        <v>0</v>
      </c>
      <c r="CT62" s="52">
        <v>0</v>
      </c>
      <c r="CU62" s="52">
        <v>0</v>
      </c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 t="s">
        <v>490</v>
      </c>
      <c r="EG62" s="52" t="s">
        <v>490</v>
      </c>
      <c r="EH62" s="54">
        <v>153</v>
      </c>
      <c r="EI62" s="55">
        <v>1</v>
      </c>
      <c r="EJ62" s="55">
        <v>1</v>
      </c>
      <c r="EK62" s="56">
        <v>143.13725490196077</v>
      </c>
      <c r="EL62" s="56">
        <v>286.27450980392155</v>
      </c>
      <c r="EM62" s="56">
        <v>429.41176470588232</v>
      </c>
      <c r="EN62" s="57" t="str">
        <f>+VLOOKUP(W62,[1]Empresas!$A$1:$B$27,2,0)</f>
        <v>AGUAS CORDILLERA S.A.</v>
      </c>
    </row>
    <row r="63" spans="2:144" ht="14.4" x14ac:dyDescent="0.3">
      <c r="B63" s="27">
        <v>1595042</v>
      </c>
      <c r="C63" s="28" t="s">
        <v>380</v>
      </c>
      <c r="D63" s="27">
        <v>1587285</v>
      </c>
      <c r="E63" s="28" t="s">
        <v>381</v>
      </c>
      <c r="F63" s="28" t="s">
        <v>385</v>
      </c>
      <c r="G63" s="42" t="s">
        <v>394</v>
      </c>
      <c r="L63" t="str">
        <f t="shared" si="0"/>
        <v>12225004287442969</v>
      </c>
      <c r="M63" s="62" t="s">
        <v>394</v>
      </c>
      <c r="N63" s="50">
        <v>42948</v>
      </c>
      <c r="O63" s="51">
        <v>2017</v>
      </c>
      <c r="P63" s="52" t="s">
        <v>658</v>
      </c>
      <c r="Q63" s="52">
        <v>1677039</v>
      </c>
      <c r="R63" s="52">
        <v>1222500</v>
      </c>
      <c r="S63" s="52" t="s">
        <v>478</v>
      </c>
      <c r="T63" s="52" t="s">
        <v>540</v>
      </c>
      <c r="U63" s="52" t="s">
        <v>514</v>
      </c>
      <c r="V63" s="52" t="s">
        <v>541</v>
      </c>
      <c r="W63" s="52" t="s">
        <v>668</v>
      </c>
      <c r="X63" s="52" t="s">
        <v>669</v>
      </c>
      <c r="Y63" s="52" t="s">
        <v>665</v>
      </c>
      <c r="Z63" s="52">
        <v>15</v>
      </c>
      <c r="AA63" s="52">
        <v>921</v>
      </c>
      <c r="AB63" s="52">
        <v>3500</v>
      </c>
      <c r="AC63" s="53" t="s">
        <v>508</v>
      </c>
      <c r="AD63" s="53">
        <v>43191</v>
      </c>
      <c r="AE63" s="53">
        <v>42874</v>
      </c>
      <c r="AF63" s="53">
        <v>42969</v>
      </c>
      <c r="AG63" s="53">
        <v>42999</v>
      </c>
      <c r="AH63" s="52">
        <v>29</v>
      </c>
      <c r="AI63" s="52" t="s">
        <v>509</v>
      </c>
      <c r="AJ63" s="52">
        <v>7360</v>
      </c>
      <c r="AK63" s="52">
        <v>0</v>
      </c>
      <c r="AL63" s="52">
        <v>0</v>
      </c>
      <c r="AM63" s="52">
        <v>0</v>
      </c>
      <c r="AN63" s="52">
        <v>2492</v>
      </c>
      <c r="AO63" s="52" t="s">
        <v>486</v>
      </c>
      <c r="AP63" s="52">
        <v>0</v>
      </c>
      <c r="AQ63" s="52">
        <v>0</v>
      </c>
      <c r="AR63" s="52">
        <v>0</v>
      </c>
      <c r="AS63" s="52" t="s">
        <v>487</v>
      </c>
      <c r="AT63" s="52">
        <v>0</v>
      </c>
      <c r="AU63" s="52">
        <v>7.5</v>
      </c>
      <c r="AV63" s="52">
        <v>11.1</v>
      </c>
      <c r="AW63" s="52">
        <v>6.8</v>
      </c>
      <c r="AX63" s="52">
        <v>6.8</v>
      </c>
      <c r="AY63" s="52">
        <v>40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1266</v>
      </c>
      <c r="BG63" s="52">
        <v>9148</v>
      </c>
      <c r="BH63" s="52">
        <v>0</v>
      </c>
      <c r="BI63" s="52">
        <v>0</v>
      </c>
      <c r="BJ63" s="52">
        <v>0</v>
      </c>
      <c r="BK63" s="52">
        <v>467347</v>
      </c>
      <c r="BL63" s="52">
        <v>73408</v>
      </c>
      <c r="BM63" s="52">
        <v>173401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724570</v>
      </c>
      <c r="BW63" s="52">
        <v>-209024</v>
      </c>
      <c r="BX63" s="52">
        <v>0</v>
      </c>
      <c r="BY63" s="52">
        <v>0</v>
      </c>
      <c r="BZ63" s="52">
        <v>0</v>
      </c>
      <c r="CA63" s="52">
        <v>-209024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1</v>
      </c>
      <c r="CJ63" s="52">
        <v>292359</v>
      </c>
      <c r="CK63" s="52">
        <v>20</v>
      </c>
      <c r="CL63" s="52" t="s">
        <v>488</v>
      </c>
      <c r="CM63" s="52">
        <v>411</v>
      </c>
      <c r="CN63" s="52">
        <v>779</v>
      </c>
      <c r="CO63" s="52">
        <v>7360</v>
      </c>
      <c r="CP63" s="52">
        <v>292359</v>
      </c>
      <c r="CQ63" s="52">
        <v>20</v>
      </c>
      <c r="CR63" s="52" t="s">
        <v>488</v>
      </c>
      <c r="CS63" s="52">
        <v>5.78</v>
      </c>
      <c r="CT63" s="52">
        <v>7.52</v>
      </c>
      <c r="CU63" s="52">
        <v>0</v>
      </c>
      <c r="CV63" s="52">
        <v>292359</v>
      </c>
      <c r="CW63" s="52">
        <v>20</v>
      </c>
      <c r="CX63" s="52" t="s">
        <v>488</v>
      </c>
      <c r="CY63" s="52">
        <v>5.3</v>
      </c>
      <c r="CZ63" s="52">
        <v>6.88</v>
      </c>
      <c r="DA63" s="52">
        <v>0</v>
      </c>
      <c r="DB63" s="52" t="s">
        <v>670</v>
      </c>
      <c r="DC63" s="52">
        <v>20</v>
      </c>
      <c r="DD63" s="52" t="s">
        <v>488</v>
      </c>
      <c r="DE63" s="52">
        <v>19</v>
      </c>
      <c r="DF63" s="52">
        <v>21</v>
      </c>
      <c r="DG63" s="52">
        <v>40</v>
      </c>
      <c r="DH63" s="52"/>
      <c r="DI63" s="52"/>
      <c r="DJ63" s="52"/>
      <c r="DK63" s="52"/>
      <c r="DL63" s="52"/>
      <c r="DM63" s="52"/>
      <c r="DN63" s="52"/>
      <c r="DO63" s="52"/>
      <c r="DP63" s="52"/>
      <c r="DQ63" s="52"/>
      <c r="DR63" s="52"/>
      <c r="DS63" s="52"/>
      <c r="DT63" s="52"/>
      <c r="DU63" s="52"/>
      <c r="DV63" s="52"/>
      <c r="DW63" s="52"/>
      <c r="DX63" s="52"/>
      <c r="DY63" s="52"/>
      <c r="DZ63" s="52"/>
      <c r="EA63" s="52"/>
      <c r="EB63" s="52"/>
      <c r="EC63" s="52"/>
      <c r="ED63" s="52"/>
      <c r="EE63" s="52"/>
      <c r="EF63" s="52" t="s">
        <v>490</v>
      </c>
      <c r="EG63" s="52" t="s">
        <v>490</v>
      </c>
      <c r="EH63" s="54">
        <v>95</v>
      </c>
      <c r="EI63" s="55">
        <v>1</v>
      </c>
      <c r="EJ63" s="55">
        <v>1</v>
      </c>
      <c r="EK63" s="56">
        <v>228811.57894736843</v>
      </c>
      <c r="EL63" s="56">
        <v>457623.15789473685</v>
      </c>
      <c r="EM63" s="56">
        <v>686434.73684210528</v>
      </c>
      <c r="EN63" s="57" t="str">
        <f>+VLOOKUP(W63,[1]Empresas!$A$1:$B$27,2,0)</f>
        <v>AGUAS MANQUEHUE S.A.</v>
      </c>
    </row>
    <row r="64" spans="2:144" ht="14.4" x14ac:dyDescent="0.3">
      <c r="B64" s="27">
        <v>1595042</v>
      </c>
      <c r="C64" s="28" t="s">
        <v>380</v>
      </c>
      <c r="D64" s="27">
        <v>1597182</v>
      </c>
      <c r="E64" s="28" t="s">
        <v>381</v>
      </c>
      <c r="F64" s="28" t="s">
        <v>385</v>
      </c>
      <c r="G64" s="42" t="s">
        <v>394</v>
      </c>
      <c r="L64" t="str">
        <f t="shared" si="0"/>
        <v>26743194287442969</v>
      </c>
      <c r="M64" s="62" t="s">
        <v>394</v>
      </c>
      <c r="N64" s="50">
        <v>42948</v>
      </c>
      <c r="O64" s="51">
        <v>2017</v>
      </c>
      <c r="P64" s="52" t="s">
        <v>658</v>
      </c>
      <c r="Q64" s="52">
        <v>1677039</v>
      </c>
      <c r="R64" s="52">
        <v>2674319</v>
      </c>
      <c r="S64" s="52" t="s">
        <v>478</v>
      </c>
      <c r="T64" s="52" t="s">
        <v>540</v>
      </c>
      <c r="U64" s="52" t="s">
        <v>514</v>
      </c>
      <c r="V64" s="52" t="s">
        <v>541</v>
      </c>
      <c r="W64" s="52" t="s">
        <v>620</v>
      </c>
      <c r="X64" s="52" t="s">
        <v>671</v>
      </c>
      <c r="Y64" s="52" t="s">
        <v>665</v>
      </c>
      <c r="Z64" s="52">
        <v>15</v>
      </c>
      <c r="AA64" s="52">
        <v>921</v>
      </c>
      <c r="AB64" s="52">
        <v>4400</v>
      </c>
      <c r="AC64" s="53" t="s">
        <v>508</v>
      </c>
      <c r="AD64" s="53">
        <v>43191</v>
      </c>
      <c r="AE64" s="53">
        <v>42874</v>
      </c>
      <c r="AF64" s="53">
        <v>42969</v>
      </c>
      <c r="AG64" s="53">
        <v>42999</v>
      </c>
      <c r="AH64" s="52">
        <v>180</v>
      </c>
      <c r="AI64" s="52" t="s">
        <v>509</v>
      </c>
      <c r="AJ64" s="52">
        <v>12720</v>
      </c>
      <c r="AK64" s="52">
        <v>0</v>
      </c>
      <c r="AL64" s="52">
        <v>0</v>
      </c>
      <c r="AM64" s="52">
        <v>0</v>
      </c>
      <c r="AN64" s="52">
        <v>15466</v>
      </c>
      <c r="AO64" s="52" t="s">
        <v>486</v>
      </c>
      <c r="AP64" s="52">
        <v>0</v>
      </c>
      <c r="AQ64" s="52">
        <v>0</v>
      </c>
      <c r="AR64" s="52">
        <v>0</v>
      </c>
      <c r="AS64" s="52" t="s">
        <v>487</v>
      </c>
      <c r="AT64" s="52">
        <v>0</v>
      </c>
      <c r="AU64" s="52">
        <v>42</v>
      </c>
      <c r="AV64" s="52">
        <v>47.2</v>
      </c>
      <c r="AW64" s="52">
        <v>40.799999999999997</v>
      </c>
      <c r="AX64" s="52">
        <v>40.799999999999997</v>
      </c>
      <c r="AY64" s="52">
        <v>400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1266</v>
      </c>
      <c r="BG64" s="52">
        <v>15811</v>
      </c>
      <c r="BH64" s="52">
        <v>0</v>
      </c>
      <c r="BI64" s="52">
        <v>0</v>
      </c>
      <c r="BJ64" s="52">
        <v>0</v>
      </c>
      <c r="BK64" s="52">
        <v>807698</v>
      </c>
      <c r="BL64" s="52">
        <v>309917</v>
      </c>
      <c r="BM64" s="52">
        <v>1028312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2163004</v>
      </c>
      <c r="BW64" s="52">
        <v>-1415596</v>
      </c>
      <c r="BX64" s="52">
        <v>0</v>
      </c>
      <c r="BY64" s="52">
        <v>0</v>
      </c>
      <c r="BZ64" s="52">
        <v>0</v>
      </c>
      <c r="CA64" s="52">
        <v>-1415596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1</v>
      </c>
      <c r="CJ64" s="52">
        <v>28131</v>
      </c>
      <c r="CK64" s="52">
        <v>40</v>
      </c>
      <c r="CL64" s="52" t="s">
        <v>495</v>
      </c>
      <c r="CM64" s="52">
        <v>21156</v>
      </c>
      <c r="CN64" s="52">
        <v>21474</v>
      </c>
      <c r="CO64" s="52">
        <v>12720</v>
      </c>
      <c r="CP64" s="52">
        <v>28131</v>
      </c>
      <c r="CQ64" s="52">
        <v>40</v>
      </c>
      <c r="CR64" s="52" t="s">
        <v>495</v>
      </c>
      <c r="CS64" s="52">
        <v>40.799999999999997</v>
      </c>
      <c r="CT64" s="52">
        <v>42</v>
      </c>
      <c r="CU64" s="52">
        <v>0</v>
      </c>
      <c r="CV64" s="52">
        <v>28131</v>
      </c>
      <c r="CW64" s="52">
        <v>40</v>
      </c>
      <c r="CX64" s="52" t="s">
        <v>495</v>
      </c>
      <c r="CY64" s="52">
        <v>28.4</v>
      </c>
      <c r="CZ64" s="52">
        <v>40.799999999999997</v>
      </c>
      <c r="DA64" s="52">
        <v>0</v>
      </c>
      <c r="DB64" s="52" t="s">
        <v>672</v>
      </c>
      <c r="DC64" s="52">
        <v>40</v>
      </c>
      <c r="DD64" s="52" t="s">
        <v>495</v>
      </c>
      <c r="DE64" s="52">
        <v>4126</v>
      </c>
      <c r="DF64" s="52">
        <v>4136</v>
      </c>
      <c r="DG64" s="52">
        <v>400</v>
      </c>
      <c r="DH64" s="52"/>
      <c r="DI64" s="52"/>
      <c r="DJ64" s="52"/>
      <c r="DK64" s="52"/>
      <c r="DL64" s="52"/>
      <c r="DM64" s="52"/>
      <c r="DN64" s="52"/>
      <c r="DO64" s="52"/>
      <c r="DP64" s="52"/>
      <c r="DQ64" s="52"/>
      <c r="DR64" s="52"/>
      <c r="DS64" s="52"/>
      <c r="DT64" s="52"/>
      <c r="DU64" s="52"/>
      <c r="DV64" s="52"/>
      <c r="DW64" s="52"/>
      <c r="DX64" s="52"/>
      <c r="DY64" s="52"/>
      <c r="DZ64" s="52"/>
      <c r="EA64" s="52"/>
      <c r="EB64" s="52"/>
      <c r="EC64" s="52"/>
      <c r="ED64" s="52"/>
      <c r="EE64" s="52"/>
      <c r="EF64" s="52" t="s">
        <v>490</v>
      </c>
      <c r="EG64" s="52" t="s">
        <v>490</v>
      </c>
      <c r="EH64" s="54">
        <v>95</v>
      </c>
      <c r="EI64" s="55">
        <v>1</v>
      </c>
      <c r="EJ64" s="55">
        <v>1</v>
      </c>
      <c r="EK64" s="56">
        <v>683053.89473684214</v>
      </c>
      <c r="EL64" s="56">
        <v>1366107.7894736843</v>
      </c>
      <c r="EM64" s="56">
        <v>2049161.6842105263</v>
      </c>
      <c r="EN64" s="57" t="str">
        <f>+VLOOKUP(W64,[1]Empresas!$A$1:$B$27,2,0)</f>
        <v>AGUAS MANQUEHUE S.A.</v>
      </c>
    </row>
    <row r="65" spans="2:144" ht="14.4" x14ac:dyDescent="0.3">
      <c r="B65" s="27">
        <v>1595042</v>
      </c>
      <c r="C65" s="28" t="s">
        <v>380</v>
      </c>
      <c r="D65" s="27">
        <v>532981</v>
      </c>
      <c r="E65" s="28" t="s">
        <v>381</v>
      </c>
      <c r="F65" s="28" t="s">
        <v>384</v>
      </c>
      <c r="G65" s="42" t="s">
        <v>394</v>
      </c>
      <c r="L65" t="str">
        <f t="shared" si="0"/>
        <v>25642974278242968</v>
      </c>
      <c r="M65" s="62" t="s">
        <v>394</v>
      </c>
      <c r="N65" s="50">
        <v>42948</v>
      </c>
      <c r="O65" s="51">
        <v>2017</v>
      </c>
      <c r="P65" s="52" t="s">
        <v>658</v>
      </c>
      <c r="Q65" s="52">
        <v>1677039</v>
      </c>
      <c r="R65" s="52">
        <v>2564297</v>
      </c>
      <c r="S65" s="52" t="s">
        <v>478</v>
      </c>
      <c r="T65" s="52" t="s">
        <v>504</v>
      </c>
      <c r="U65" s="52" t="s">
        <v>514</v>
      </c>
      <c r="V65" s="52" t="s">
        <v>520</v>
      </c>
      <c r="W65" s="52" t="s">
        <v>620</v>
      </c>
      <c r="X65" s="52" t="s">
        <v>673</v>
      </c>
      <c r="Y65" s="52" t="s">
        <v>648</v>
      </c>
      <c r="Z65" s="52">
        <v>14</v>
      </c>
      <c r="AA65" s="52">
        <v>556</v>
      </c>
      <c r="AB65" s="52">
        <v>526</v>
      </c>
      <c r="AC65" s="53" t="s">
        <v>508</v>
      </c>
      <c r="AD65" s="53">
        <v>43191</v>
      </c>
      <c r="AE65" s="53">
        <v>42782</v>
      </c>
      <c r="AF65" s="53">
        <v>42968</v>
      </c>
      <c r="AG65" s="53">
        <v>42998</v>
      </c>
      <c r="AH65" s="52">
        <v>2200</v>
      </c>
      <c r="AI65" s="52" t="s">
        <v>509</v>
      </c>
      <c r="AJ65" s="52">
        <v>892000</v>
      </c>
      <c r="AK65" s="52">
        <v>0</v>
      </c>
      <c r="AL65" s="52">
        <v>0</v>
      </c>
      <c r="AM65" s="52">
        <v>0</v>
      </c>
      <c r="AN65" s="52">
        <v>375012</v>
      </c>
      <c r="AO65" s="52" t="s">
        <v>486</v>
      </c>
      <c r="AP65" s="52">
        <v>0</v>
      </c>
      <c r="AQ65" s="52">
        <v>0</v>
      </c>
      <c r="AR65" s="52">
        <v>0</v>
      </c>
      <c r="AS65" s="52" t="s">
        <v>487</v>
      </c>
      <c r="AT65" s="52">
        <v>0</v>
      </c>
      <c r="AU65" s="52">
        <v>880</v>
      </c>
      <c r="AV65" s="52">
        <v>920</v>
      </c>
      <c r="AW65" s="52">
        <v>800</v>
      </c>
      <c r="AX65" s="52">
        <v>800</v>
      </c>
      <c r="AY65" s="52">
        <v>164000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1750</v>
      </c>
      <c r="BG65" s="52">
        <v>3594756</v>
      </c>
      <c r="BH65" s="52">
        <v>0</v>
      </c>
      <c r="BI65" s="52">
        <v>0</v>
      </c>
      <c r="BJ65" s="52">
        <v>0</v>
      </c>
      <c r="BK65" s="52">
        <v>174277993</v>
      </c>
      <c r="BL65" s="52">
        <v>5327803</v>
      </c>
      <c r="BM65" s="52">
        <v>23472905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206675207</v>
      </c>
      <c r="BW65" s="52">
        <v>-118851419</v>
      </c>
      <c r="BX65" s="52">
        <v>0</v>
      </c>
      <c r="BY65" s="52">
        <v>0</v>
      </c>
      <c r="BZ65" s="52">
        <v>0</v>
      </c>
      <c r="CA65" s="52">
        <v>-118851419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1</v>
      </c>
      <c r="CJ65" s="52">
        <v>57066</v>
      </c>
      <c r="CK65" s="52">
        <v>4000</v>
      </c>
      <c r="CL65" s="52" t="s">
        <v>495</v>
      </c>
      <c r="CM65" s="52">
        <v>12325</v>
      </c>
      <c r="CN65" s="52">
        <v>13048</v>
      </c>
      <c r="CO65" s="52">
        <v>2892000</v>
      </c>
      <c r="CP65" s="52">
        <v>57066</v>
      </c>
      <c r="CQ65" s="52">
        <v>4000</v>
      </c>
      <c r="CR65" s="52" t="s">
        <v>495</v>
      </c>
      <c r="CS65" s="52">
        <v>920</v>
      </c>
      <c r="CT65" s="52">
        <v>880</v>
      </c>
      <c r="CU65" s="52">
        <v>0</v>
      </c>
      <c r="CV65" s="52">
        <v>57066</v>
      </c>
      <c r="CW65" s="52">
        <v>4000</v>
      </c>
      <c r="CX65" s="52" t="s">
        <v>495</v>
      </c>
      <c r="CY65" s="52">
        <v>0</v>
      </c>
      <c r="CZ65" s="52">
        <v>800</v>
      </c>
      <c r="DA65" s="52">
        <v>0</v>
      </c>
      <c r="DB65" s="52" t="s">
        <v>674</v>
      </c>
      <c r="DC65" s="52">
        <v>4000</v>
      </c>
      <c r="DD65" s="52" t="s">
        <v>495</v>
      </c>
      <c r="DE65" s="52">
        <v>4292</v>
      </c>
      <c r="DF65" s="52">
        <v>4583</v>
      </c>
      <c r="DG65" s="52">
        <v>1164000</v>
      </c>
      <c r="DH65" s="52"/>
      <c r="DI65" s="52"/>
      <c r="DJ65" s="52"/>
      <c r="DK65" s="52"/>
      <c r="DL65" s="52"/>
      <c r="DM65" s="52"/>
      <c r="DN65" s="52"/>
      <c r="DO65" s="52"/>
      <c r="DP65" s="52"/>
      <c r="DQ65" s="52"/>
      <c r="DR65" s="52"/>
      <c r="DS65" s="52"/>
      <c r="DT65" s="52"/>
      <c r="DU65" s="52"/>
      <c r="DV65" s="52"/>
      <c r="DW65" s="52"/>
      <c r="DX65" s="52"/>
      <c r="DY65" s="52"/>
      <c r="DZ65" s="52"/>
      <c r="EA65" s="52"/>
      <c r="EB65" s="52"/>
      <c r="EC65" s="52"/>
      <c r="ED65" s="52"/>
      <c r="EE65" s="52"/>
      <c r="EF65" s="52" t="s">
        <v>490</v>
      </c>
      <c r="EG65" s="52" t="s">
        <v>490</v>
      </c>
      <c r="EH65" s="54">
        <v>186</v>
      </c>
      <c r="EI65" s="55">
        <v>1</v>
      </c>
      <c r="EJ65" s="55">
        <v>1</v>
      </c>
      <c r="EK65" s="56">
        <v>33334710.806451611</v>
      </c>
      <c r="EL65" s="56">
        <v>66669421.612903222</v>
      </c>
      <c r="EM65" s="56">
        <v>100004132.41935484</v>
      </c>
      <c r="EN65" s="57" t="str">
        <f>+VLOOKUP(W65,[1]Empresas!$A$1:$B$27,2,0)</f>
        <v>AGUAS MANQUEHUE S.A.</v>
      </c>
    </row>
    <row r="66" spans="2:144" ht="14.4" x14ac:dyDescent="0.3">
      <c r="B66" s="27">
        <v>1595042</v>
      </c>
      <c r="C66" s="28" t="s">
        <v>380</v>
      </c>
      <c r="D66" s="27">
        <v>2595084</v>
      </c>
      <c r="E66" s="28" t="s">
        <v>381</v>
      </c>
      <c r="F66" s="28" t="s">
        <v>385</v>
      </c>
      <c r="G66" s="42" t="s">
        <v>394</v>
      </c>
      <c r="L66" t="str">
        <f t="shared" si="0"/>
        <v>5747324287042963</v>
      </c>
      <c r="M66" s="62" t="s">
        <v>394</v>
      </c>
      <c r="N66" s="50">
        <v>42948</v>
      </c>
      <c r="O66" s="51">
        <v>2017</v>
      </c>
      <c r="P66" s="52" t="s">
        <v>658</v>
      </c>
      <c r="Q66" s="52">
        <v>1595042</v>
      </c>
      <c r="R66" s="52">
        <v>574732</v>
      </c>
      <c r="S66" s="52" t="s">
        <v>478</v>
      </c>
      <c r="T66" s="52" t="s">
        <v>479</v>
      </c>
      <c r="U66" s="52" t="s">
        <v>480</v>
      </c>
      <c r="V66" s="52" t="s">
        <v>566</v>
      </c>
      <c r="W66" s="52" t="s">
        <v>492</v>
      </c>
      <c r="X66" s="52" t="s">
        <v>675</v>
      </c>
      <c r="Y66" s="52" t="s">
        <v>616</v>
      </c>
      <c r="Z66" s="52">
        <v>11</v>
      </c>
      <c r="AA66" s="52">
        <v>971</v>
      </c>
      <c r="AB66" s="52">
        <v>6181</v>
      </c>
      <c r="AC66" s="53" t="s">
        <v>485</v>
      </c>
      <c r="AD66" s="53" t="s">
        <v>485</v>
      </c>
      <c r="AE66" s="53">
        <v>42870</v>
      </c>
      <c r="AF66" s="53">
        <v>42963</v>
      </c>
      <c r="AG66" s="53">
        <v>42991</v>
      </c>
      <c r="AH66" s="52">
        <v>10</v>
      </c>
      <c r="AI66" s="52">
        <v>350</v>
      </c>
      <c r="AJ66" s="52">
        <v>0</v>
      </c>
      <c r="AK66" s="52">
        <v>93</v>
      </c>
      <c r="AL66" s="52">
        <v>0</v>
      </c>
      <c r="AM66" s="52">
        <v>0</v>
      </c>
      <c r="AN66" s="52">
        <v>320</v>
      </c>
      <c r="AO66" s="52" t="s">
        <v>486</v>
      </c>
      <c r="AP66" s="52">
        <v>0</v>
      </c>
      <c r="AQ66" s="52">
        <v>0</v>
      </c>
      <c r="AR66" s="52">
        <v>0</v>
      </c>
      <c r="AS66" s="52" t="s">
        <v>487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53</v>
      </c>
      <c r="AZ66" s="52">
        <v>6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632</v>
      </c>
      <c r="BG66" s="52">
        <v>116</v>
      </c>
      <c r="BH66" s="52">
        <v>8598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516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9862</v>
      </c>
      <c r="BW66" s="52">
        <v>-3881</v>
      </c>
      <c r="BX66" s="52">
        <v>0</v>
      </c>
      <c r="BY66" s="52">
        <v>0</v>
      </c>
      <c r="BZ66" s="52">
        <v>0</v>
      </c>
      <c r="CA66" s="52">
        <v>-3881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1</v>
      </c>
      <c r="CJ66" s="52">
        <v>231000</v>
      </c>
      <c r="CK66" s="52">
        <v>1</v>
      </c>
      <c r="CL66" s="52" t="s">
        <v>495</v>
      </c>
      <c r="CM66" s="52">
        <v>4360</v>
      </c>
      <c r="CN66" s="52">
        <v>4453</v>
      </c>
      <c r="CO66" s="52">
        <v>93</v>
      </c>
      <c r="CP66" s="52" t="s">
        <v>676</v>
      </c>
      <c r="CQ66" s="52">
        <v>1</v>
      </c>
      <c r="CR66" s="52" t="s">
        <v>495</v>
      </c>
      <c r="CS66" s="52">
        <v>4388</v>
      </c>
      <c r="CT66" s="52">
        <v>4441</v>
      </c>
      <c r="CU66" s="52">
        <v>53</v>
      </c>
      <c r="CV66" s="52"/>
      <c r="CW66" s="52"/>
      <c r="CX66" s="52"/>
      <c r="CY66" s="52"/>
      <c r="CZ66" s="52"/>
      <c r="DA66" s="52"/>
      <c r="DB66" s="52"/>
      <c r="DC66" s="52"/>
      <c r="DD66" s="52"/>
      <c r="DE66" s="52"/>
      <c r="DF66" s="52"/>
      <c r="DG66" s="52"/>
      <c r="DH66" s="52"/>
      <c r="DI66" s="52"/>
      <c r="DJ66" s="52"/>
      <c r="DK66" s="52"/>
      <c r="DL66" s="52"/>
      <c r="DM66" s="52"/>
      <c r="DN66" s="52"/>
      <c r="DO66" s="52"/>
      <c r="DP66" s="52"/>
      <c r="DQ66" s="52"/>
      <c r="DR66" s="52"/>
      <c r="DS66" s="52"/>
      <c r="DT66" s="52"/>
      <c r="DU66" s="52"/>
      <c r="DV66" s="52"/>
      <c r="DW66" s="52"/>
      <c r="DX66" s="52"/>
      <c r="DY66" s="52"/>
      <c r="DZ66" s="52"/>
      <c r="EA66" s="52"/>
      <c r="EB66" s="52"/>
      <c r="EC66" s="52"/>
      <c r="ED66" s="52"/>
      <c r="EE66" s="52"/>
      <c r="EF66" s="52" t="s">
        <v>490</v>
      </c>
      <c r="EG66" s="52" t="s">
        <v>490</v>
      </c>
      <c r="EH66" s="54">
        <v>93</v>
      </c>
      <c r="EI66" s="55">
        <v>1</v>
      </c>
      <c r="EJ66" s="55">
        <v>1</v>
      </c>
      <c r="EK66" s="56">
        <v>3181.2903225806454</v>
      </c>
      <c r="EL66" s="56">
        <v>6362.5806451612907</v>
      </c>
      <c r="EM66" s="56">
        <v>9543.8709677419356</v>
      </c>
      <c r="EN66" s="57" t="str">
        <f>+VLOOKUP(W66,[1]Empresas!$A$1:$B$27,2,0)</f>
        <v>AGUAS ANDINAS S.A.</v>
      </c>
    </row>
    <row r="67" spans="2:144" ht="14.4" x14ac:dyDescent="0.3">
      <c r="B67" s="27">
        <v>1595042</v>
      </c>
      <c r="C67" s="28" t="s">
        <v>380</v>
      </c>
      <c r="D67" s="27">
        <v>2718124</v>
      </c>
      <c r="E67" s="28" t="s">
        <v>381</v>
      </c>
      <c r="F67" s="28" t="s">
        <v>382</v>
      </c>
      <c r="G67" s="42" t="s">
        <v>394</v>
      </c>
      <c r="L67" t="str">
        <f t="shared" si="0"/>
        <v>5329814247542964</v>
      </c>
      <c r="M67" s="62" t="s">
        <v>394</v>
      </c>
      <c r="N67" s="50">
        <v>42948</v>
      </c>
      <c r="O67" s="51">
        <v>2017</v>
      </c>
      <c r="P67" s="52" t="s">
        <v>658</v>
      </c>
      <c r="Q67" s="52">
        <v>1595042</v>
      </c>
      <c r="R67" s="52">
        <v>532981</v>
      </c>
      <c r="S67" s="52" t="s">
        <v>478</v>
      </c>
      <c r="T67" s="52" t="s">
        <v>504</v>
      </c>
      <c r="U67" s="52" t="s">
        <v>480</v>
      </c>
      <c r="V67" s="52" t="s">
        <v>677</v>
      </c>
      <c r="W67" s="52" t="s">
        <v>492</v>
      </c>
      <c r="X67" s="52" t="s">
        <v>678</v>
      </c>
      <c r="Y67" s="52" t="s">
        <v>679</v>
      </c>
      <c r="Z67" s="52">
        <v>12</v>
      </c>
      <c r="AA67" s="52">
        <v>196</v>
      </c>
      <c r="AB67" s="52">
        <v>1580</v>
      </c>
      <c r="AC67" s="53" t="s">
        <v>508</v>
      </c>
      <c r="AD67" s="53">
        <v>43191</v>
      </c>
      <c r="AE67" s="53">
        <v>42475</v>
      </c>
      <c r="AF67" s="53">
        <v>42964</v>
      </c>
      <c r="AG67" s="53">
        <v>42992</v>
      </c>
      <c r="AH67" s="52">
        <v>0</v>
      </c>
      <c r="AI67" s="52" t="s">
        <v>509</v>
      </c>
      <c r="AJ67" s="52">
        <v>59300</v>
      </c>
      <c r="AK67" s="52">
        <v>0</v>
      </c>
      <c r="AL67" s="52">
        <v>0</v>
      </c>
      <c r="AM67" s="52">
        <v>0</v>
      </c>
      <c r="AN67" s="52">
        <v>31819</v>
      </c>
      <c r="AO67" s="52" t="s">
        <v>486</v>
      </c>
      <c r="AP67" s="52">
        <v>0</v>
      </c>
      <c r="AQ67" s="52">
        <v>0</v>
      </c>
      <c r="AR67" s="52">
        <v>0</v>
      </c>
      <c r="AS67" s="52" t="s">
        <v>487</v>
      </c>
      <c r="AT67" s="52">
        <v>0</v>
      </c>
      <c r="AU67" s="52">
        <v>205.8</v>
      </c>
      <c r="AV67" s="52">
        <v>102.9</v>
      </c>
      <c r="AW67" s="52">
        <v>204.9</v>
      </c>
      <c r="AX67" s="52">
        <v>204.9</v>
      </c>
      <c r="AY67" s="52">
        <v>290400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57087</v>
      </c>
      <c r="BF67" s="52">
        <v>1086</v>
      </c>
      <c r="BG67" s="52">
        <v>1300041</v>
      </c>
      <c r="BH67" s="52">
        <v>0</v>
      </c>
      <c r="BI67" s="52">
        <v>0</v>
      </c>
      <c r="BJ67" s="52">
        <v>0</v>
      </c>
      <c r="BK67" s="52">
        <v>60902088</v>
      </c>
      <c r="BL67" s="52">
        <v>879733</v>
      </c>
      <c r="BM67" s="52">
        <v>7098523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70238558</v>
      </c>
      <c r="BW67" s="52">
        <v>-4977984</v>
      </c>
      <c r="BX67" s="52">
        <v>0</v>
      </c>
      <c r="BY67" s="52">
        <v>0</v>
      </c>
      <c r="BZ67" s="52">
        <v>0</v>
      </c>
      <c r="CA67" s="52">
        <v>-4977984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2</v>
      </c>
      <c r="CJ67" s="52">
        <v>86414322</v>
      </c>
      <c r="CK67" s="52">
        <v>300</v>
      </c>
      <c r="CL67" s="52" t="s">
        <v>510</v>
      </c>
      <c r="CM67" s="52">
        <v>9302</v>
      </c>
      <c r="CN67" s="52">
        <v>12833</v>
      </c>
      <c r="CO67" s="52">
        <v>1059300</v>
      </c>
      <c r="CP67" s="52">
        <v>86414322</v>
      </c>
      <c r="CQ67" s="52">
        <v>300</v>
      </c>
      <c r="CR67" s="52" t="s">
        <v>510</v>
      </c>
      <c r="CS67" s="52">
        <v>208.2</v>
      </c>
      <c r="CT67" s="52">
        <v>205.8</v>
      </c>
      <c r="CU67" s="52">
        <v>0</v>
      </c>
      <c r="CV67" s="52">
        <v>86414322</v>
      </c>
      <c r="CW67" s="52">
        <v>300</v>
      </c>
      <c r="CX67" s="52" t="s">
        <v>510</v>
      </c>
      <c r="CY67" s="52">
        <v>205.8</v>
      </c>
      <c r="CZ67" s="52">
        <v>204.9</v>
      </c>
      <c r="DA67" s="52">
        <v>0</v>
      </c>
      <c r="DB67" s="52" t="s">
        <v>680</v>
      </c>
      <c r="DC67" s="52">
        <v>300</v>
      </c>
      <c r="DD67" s="52" t="s">
        <v>510</v>
      </c>
      <c r="DE67" s="52">
        <v>7127</v>
      </c>
      <c r="DF67" s="52">
        <v>8095</v>
      </c>
      <c r="DG67" s="52">
        <v>290400</v>
      </c>
      <c r="DH67" s="52"/>
      <c r="DI67" s="52"/>
      <c r="DJ67" s="52"/>
      <c r="DK67" s="52"/>
      <c r="DL67" s="52"/>
      <c r="DM67" s="52"/>
      <c r="DN67" s="52"/>
      <c r="DO67" s="52"/>
      <c r="DP67" s="52"/>
      <c r="DQ67" s="52"/>
      <c r="DR67" s="52"/>
      <c r="DS67" s="52"/>
      <c r="DT67" s="52"/>
      <c r="DU67" s="52"/>
      <c r="DV67" s="52"/>
      <c r="DW67" s="52"/>
      <c r="DX67" s="52"/>
      <c r="DY67" s="52"/>
      <c r="DZ67" s="52"/>
      <c r="EA67" s="52"/>
      <c r="EB67" s="52"/>
      <c r="EC67" s="52"/>
      <c r="ED67" s="52"/>
      <c r="EE67" s="52"/>
      <c r="EF67" s="52" t="s">
        <v>490</v>
      </c>
      <c r="EG67" s="52" t="s">
        <v>490</v>
      </c>
      <c r="EH67" s="54">
        <v>489</v>
      </c>
      <c r="EI67" s="55">
        <v>1</v>
      </c>
      <c r="EJ67" s="55">
        <v>1</v>
      </c>
      <c r="EK67" s="56">
        <v>4309113.9877300607</v>
      </c>
      <c r="EL67" s="56">
        <v>8618227.9754601214</v>
      </c>
      <c r="EM67" s="56">
        <v>12927341.963190183</v>
      </c>
      <c r="EN67" s="57" t="str">
        <f>+VLOOKUP(W67,[1]Empresas!$A$1:$B$27,2,0)</f>
        <v>AGUAS ANDINAS S.A.</v>
      </c>
    </row>
    <row r="68" spans="2:144" ht="14.4" x14ac:dyDescent="0.3">
      <c r="B68" s="27">
        <v>1595042</v>
      </c>
      <c r="C68" s="28" t="s">
        <v>380</v>
      </c>
      <c r="D68" s="27">
        <v>1191821</v>
      </c>
      <c r="E68" s="28" t="s">
        <v>381</v>
      </c>
      <c r="F68" s="28" t="s">
        <v>385</v>
      </c>
      <c r="G68" s="42" t="s">
        <v>394</v>
      </c>
      <c r="L68" t="str">
        <f t="shared" si="0"/>
        <v>5329804285342947</v>
      </c>
      <c r="M68" s="62" t="s">
        <v>394</v>
      </c>
      <c r="N68" s="50">
        <v>42948</v>
      </c>
      <c r="O68" s="51">
        <v>2017</v>
      </c>
      <c r="P68" s="52" t="s">
        <v>658</v>
      </c>
      <c r="Q68" s="52">
        <v>1595042</v>
      </c>
      <c r="R68" s="52">
        <v>532980</v>
      </c>
      <c r="S68" s="52" t="s">
        <v>478</v>
      </c>
      <c r="T68" s="52" t="s">
        <v>504</v>
      </c>
      <c r="U68" s="52" t="s">
        <v>480</v>
      </c>
      <c r="V68" s="52" t="s">
        <v>677</v>
      </c>
      <c r="W68" s="52" t="s">
        <v>492</v>
      </c>
      <c r="X68" s="52" t="s">
        <v>681</v>
      </c>
      <c r="Y68" s="52" t="s">
        <v>682</v>
      </c>
      <c r="Z68" s="52">
        <v>1</v>
      </c>
      <c r="AA68" s="52">
        <v>168</v>
      </c>
      <c r="AB68" s="52">
        <v>7075</v>
      </c>
      <c r="AC68" s="53" t="s">
        <v>508</v>
      </c>
      <c r="AD68" s="53">
        <v>43191</v>
      </c>
      <c r="AE68" s="53">
        <v>42853</v>
      </c>
      <c r="AF68" s="53">
        <v>42947</v>
      </c>
      <c r="AG68" s="53">
        <v>42977</v>
      </c>
      <c r="AH68" s="52">
        <v>100</v>
      </c>
      <c r="AI68" s="52" t="s">
        <v>509</v>
      </c>
      <c r="AJ68" s="52">
        <v>9200</v>
      </c>
      <c r="AK68" s="52">
        <v>0</v>
      </c>
      <c r="AL68" s="52">
        <v>0</v>
      </c>
      <c r="AM68" s="52">
        <v>0</v>
      </c>
      <c r="AN68" s="52">
        <v>18182</v>
      </c>
      <c r="AO68" s="52" t="s">
        <v>486</v>
      </c>
      <c r="AP68" s="52">
        <v>0</v>
      </c>
      <c r="AQ68" s="52">
        <v>0</v>
      </c>
      <c r="AR68" s="52">
        <v>0</v>
      </c>
      <c r="AS68" s="52" t="s">
        <v>524</v>
      </c>
      <c r="AT68" s="52">
        <v>0</v>
      </c>
      <c r="AU68" s="52">
        <v>11.2</v>
      </c>
      <c r="AV68" s="52">
        <v>8.9</v>
      </c>
      <c r="AW68" s="52">
        <v>10.6</v>
      </c>
      <c r="AX68" s="52">
        <v>10.6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54968</v>
      </c>
      <c r="BF68" s="52">
        <v>1233</v>
      </c>
      <c r="BG68" s="52">
        <v>11436</v>
      </c>
      <c r="BH68" s="52">
        <v>0</v>
      </c>
      <c r="BI68" s="52">
        <v>0</v>
      </c>
      <c r="BJ68" s="52">
        <v>0</v>
      </c>
      <c r="BK68" s="52">
        <v>554411</v>
      </c>
      <c r="BL68" s="52">
        <v>14977</v>
      </c>
      <c r="BM68" s="52">
        <v>160890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797915</v>
      </c>
      <c r="BW68" s="52">
        <v>-19211</v>
      </c>
      <c r="BX68" s="52">
        <v>0</v>
      </c>
      <c r="BY68" s="52">
        <v>0</v>
      </c>
      <c r="BZ68" s="52">
        <v>0</v>
      </c>
      <c r="CA68" s="52">
        <v>-19211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1</v>
      </c>
      <c r="CJ68" s="52">
        <v>5821295</v>
      </c>
      <c r="CK68" s="52">
        <v>200</v>
      </c>
      <c r="CL68" s="52" t="s">
        <v>551</v>
      </c>
      <c r="CM68" s="52">
        <v>99999</v>
      </c>
      <c r="CN68" s="52">
        <v>45</v>
      </c>
      <c r="CO68" s="52">
        <v>9200</v>
      </c>
      <c r="CP68" s="52">
        <v>5821295</v>
      </c>
      <c r="CQ68" s="52">
        <v>200</v>
      </c>
      <c r="CR68" s="52" t="s">
        <v>551</v>
      </c>
      <c r="CS68" s="52">
        <v>0</v>
      </c>
      <c r="CT68" s="52">
        <v>11.2</v>
      </c>
      <c r="CU68" s="52">
        <v>0</v>
      </c>
      <c r="CV68" s="52">
        <v>5821295</v>
      </c>
      <c r="CW68" s="52">
        <v>200</v>
      </c>
      <c r="CX68" s="52" t="s">
        <v>551</v>
      </c>
      <c r="CY68" s="52">
        <v>0</v>
      </c>
      <c r="CZ68" s="52">
        <v>10.6</v>
      </c>
      <c r="DA68" s="52">
        <v>0</v>
      </c>
      <c r="DB68" s="52" t="s">
        <v>683</v>
      </c>
      <c r="DC68" s="52">
        <v>200</v>
      </c>
      <c r="DD68" s="52" t="s">
        <v>551</v>
      </c>
      <c r="DE68" s="52">
        <v>0</v>
      </c>
      <c r="DF68" s="52">
        <v>0</v>
      </c>
      <c r="DG68" s="52">
        <v>0</v>
      </c>
      <c r="DH68" s="52"/>
      <c r="DI68" s="52"/>
      <c r="DJ68" s="52"/>
      <c r="DK68" s="52"/>
      <c r="DL68" s="52"/>
      <c r="DM68" s="52"/>
      <c r="DN68" s="52"/>
      <c r="DO68" s="52"/>
      <c r="DP68" s="52"/>
      <c r="DQ68" s="52"/>
      <c r="DR68" s="52"/>
      <c r="DS68" s="52"/>
      <c r="DT68" s="52"/>
      <c r="DU68" s="52"/>
      <c r="DV68" s="52"/>
      <c r="DW68" s="52"/>
      <c r="DX68" s="52"/>
      <c r="DY68" s="52"/>
      <c r="DZ68" s="52"/>
      <c r="EA68" s="52"/>
      <c r="EB68" s="52"/>
      <c r="EC68" s="52"/>
      <c r="ED68" s="52"/>
      <c r="EE68" s="52"/>
      <c r="EF68" s="52" t="s">
        <v>490</v>
      </c>
      <c r="EG68" s="52" t="s">
        <v>490</v>
      </c>
      <c r="EH68" s="54">
        <v>94</v>
      </c>
      <c r="EI68" s="55">
        <v>1</v>
      </c>
      <c r="EJ68" s="55">
        <v>1</v>
      </c>
      <c r="EK68" s="56">
        <v>254653.72340425532</v>
      </c>
      <c r="EL68" s="56">
        <v>509307.44680851063</v>
      </c>
      <c r="EM68" s="56">
        <v>763961.17021276592</v>
      </c>
      <c r="EN68" s="57" t="str">
        <f>+VLOOKUP(W68,[1]Empresas!$A$1:$B$27,2,0)</f>
        <v>AGUAS ANDINAS S.A.</v>
      </c>
    </row>
    <row r="69" spans="2:144" ht="14.4" x14ac:dyDescent="0.3">
      <c r="B69" s="27">
        <v>1595042</v>
      </c>
      <c r="C69" s="28" t="s">
        <v>380</v>
      </c>
      <c r="D69" s="27">
        <v>532983</v>
      </c>
      <c r="E69" s="28" t="s">
        <v>381</v>
      </c>
      <c r="F69" s="28" t="s">
        <v>384</v>
      </c>
      <c r="G69" s="42" t="s">
        <v>394</v>
      </c>
      <c r="L69" t="str">
        <f t="shared" ref="L69:L132" si="1">CONCATENATE(R69,AE69,AF69)</f>
        <v>5329824245842976</v>
      </c>
      <c r="M69" s="62" t="s">
        <v>394</v>
      </c>
      <c r="N69" s="50">
        <v>42948</v>
      </c>
      <c r="O69" s="51">
        <v>2017</v>
      </c>
      <c r="P69" s="52" t="s">
        <v>658</v>
      </c>
      <c r="Q69" s="52">
        <v>1595042</v>
      </c>
      <c r="R69" s="52">
        <v>532982</v>
      </c>
      <c r="S69" s="52" t="s">
        <v>478</v>
      </c>
      <c r="T69" s="52" t="s">
        <v>504</v>
      </c>
      <c r="U69" s="52" t="s">
        <v>480</v>
      </c>
      <c r="V69" s="52" t="s">
        <v>677</v>
      </c>
      <c r="W69" s="52" t="s">
        <v>492</v>
      </c>
      <c r="X69" s="52" t="s">
        <v>684</v>
      </c>
      <c r="Y69" s="52" t="s">
        <v>679</v>
      </c>
      <c r="Z69" s="52">
        <v>20</v>
      </c>
      <c r="AA69" s="52">
        <v>193</v>
      </c>
      <c r="AB69" s="52">
        <v>9650</v>
      </c>
      <c r="AC69" s="53" t="s">
        <v>508</v>
      </c>
      <c r="AD69" s="53">
        <v>43191</v>
      </c>
      <c r="AE69" s="53">
        <v>42458</v>
      </c>
      <c r="AF69" s="53">
        <v>42976</v>
      </c>
      <c r="AG69" s="53">
        <v>43006</v>
      </c>
      <c r="AH69" s="52">
        <v>0</v>
      </c>
      <c r="AI69" s="52" t="s">
        <v>509</v>
      </c>
      <c r="AJ69" s="52">
        <v>327600</v>
      </c>
      <c r="AK69" s="52">
        <v>0</v>
      </c>
      <c r="AL69" s="52">
        <v>0</v>
      </c>
      <c r="AM69" s="52">
        <v>0</v>
      </c>
      <c r="AN69" s="52">
        <v>17046</v>
      </c>
      <c r="AO69" s="52" t="s">
        <v>486</v>
      </c>
      <c r="AP69" s="52">
        <v>0</v>
      </c>
      <c r="AQ69" s="52">
        <v>0</v>
      </c>
      <c r="AR69" s="52">
        <v>0</v>
      </c>
      <c r="AS69" s="52" t="s">
        <v>487</v>
      </c>
      <c r="AT69" s="52">
        <v>0</v>
      </c>
      <c r="AU69" s="52">
        <v>72.599999999999994</v>
      </c>
      <c r="AV69" s="52">
        <v>36.299999999999997</v>
      </c>
      <c r="AW69" s="52">
        <v>72.2</v>
      </c>
      <c r="AX69" s="52">
        <v>72.2</v>
      </c>
      <c r="AY69" s="52">
        <v>91800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54849</v>
      </c>
      <c r="BF69" s="52">
        <v>661</v>
      </c>
      <c r="BG69" s="52">
        <v>396825</v>
      </c>
      <c r="BH69" s="52">
        <v>0</v>
      </c>
      <c r="BI69" s="52">
        <v>0</v>
      </c>
      <c r="BJ69" s="52">
        <v>0</v>
      </c>
      <c r="BK69" s="52">
        <v>19075133</v>
      </c>
      <c r="BL69" s="52">
        <v>454023</v>
      </c>
      <c r="BM69" s="52">
        <v>1837665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21819156</v>
      </c>
      <c r="BW69" s="52">
        <v>-6138065</v>
      </c>
      <c r="BX69" s="52">
        <v>0</v>
      </c>
      <c r="BY69" s="52">
        <v>0</v>
      </c>
      <c r="BZ69" s="52">
        <v>0</v>
      </c>
      <c r="CA69" s="52">
        <v>-6138065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1</v>
      </c>
      <c r="CJ69" s="52">
        <v>620062</v>
      </c>
      <c r="CK69" s="52">
        <v>200</v>
      </c>
      <c r="CL69" s="52" t="s">
        <v>510</v>
      </c>
      <c r="CM69" s="52">
        <v>9414</v>
      </c>
      <c r="CN69" s="52">
        <v>11052</v>
      </c>
      <c r="CO69" s="52">
        <v>327600</v>
      </c>
      <c r="CP69" s="52">
        <v>620062</v>
      </c>
      <c r="CQ69" s="52">
        <v>200</v>
      </c>
      <c r="CR69" s="52" t="s">
        <v>510</v>
      </c>
      <c r="CS69" s="52">
        <v>72.400000000000006</v>
      </c>
      <c r="CT69" s="52">
        <v>72.599999999999994</v>
      </c>
      <c r="CU69" s="52">
        <v>0</v>
      </c>
      <c r="CV69" s="52">
        <v>620062</v>
      </c>
      <c r="CW69" s="52">
        <v>200</v>
      </c>
      <c r="CX69" s="52" t="s">
        <v>510</v>
      </c>
      <c r="CY69" s="52">
        <v>0</v>
      </c>
      <c r="CZ69" s="52">
        <v>72.2</v>
      </c>
      <c r="DA69" s="52">
        <v>0</v>
      </c>
      <c r="DB69" s="52" t="s">
        <v>685</v>
      </c>
      <c r="DC69" s="52">
        <v>200</v>
      </c>
      <c r="DD69" s="52" t="s">
        <v>510</v>
      </c>
      <c r="DE69" s="52">
        <v>2432</v>
      </c>
      <c r="DF69" s="52">
        <v>2891</v>
      </c>
      <c r="DG69" s="52">
        <v>91800</v>
      </c>
      <c r="DH69" s="52"/>
      <c r="DI69" s="52"/>
      <c r="DJ69" s="52"/>
      <c r="DK69" s="52"/>
      <c r="DL69" s="52"/>
      <c r="DM69" s="52"/>
      <c r="DN69" s="52"/>
      <c r="DO69" s="52"/>
      <c r="DP69" s="52"/>
      <c r="DQ69" s="52"/>
      <c r="DR69" s="52"/>
      <c r="DS69" s="52"/>
      <c r="DT69" s="52"/>
      <c r="DU69" s="52"/>
      <c r="DV69" s="52"/>
      <c r="DW69" s="52"/>
      <c r="DX69" s="52"/>
      <c r="DY69" s="52"/>
      <c r="DZ69" s="52"/>
      <c r="EA69" s="52"/>
      <c r="EB69" s="52"/>
      <c r="EC69" s="52"/>
      <c r="ED69" s="52"/>
      <c r="EE69" s="52"/>
      <c r="EF69" s="52" t="s">
        <v>490</v>
      </c>
      <c r="EG69" s="52" t="s">
        <v>490</v>
      </c>
      <c r="EH69" s="54">
        <v>518</v>
      </c>
      <c r="EI69" s="55">
        <v>1</v>
      </c>
      <c r="EJ69" s="55">
        <v>1</v>
      </c>
      <c r="EK69" s="56">
        <v>1263657.6833976833</v>
      </c>
      <c r="EL69" s="56">
        <v>2527315.3667953666</v>
      </c>
      <c r="EM69" s="56">
        <v>3790973.0501930504</v>
      </c>
      <c r="EN69" s="57" t="str">
        <f>+VLOOKUP(W69,[1]Empresas!$A$1:$B$27,2,0)</f>
        <v>AGUAS ANDINAS S.A.</v>
      </c>
    </row>
    <row r="70" spans="2:144" ht="14.4" x14ac:dyDescent="0.3">
      <c r="B70" s="27">
        <v>1595042</v>
      </c>
      <c r="C70" s="28" t="s">
        <v>380</v>
      </c>
      <c r="D70" s="27">
        <v>2771866</v>
      </c>
      <c r="E70" s="28" t="s">
        <v>381</v>
      </c>
      <c r="F70" s="28" t="s">
        <v>382</v>
      </c>
      <c r="G70" s="42" t="s">
        <v>394</v>
      </c>
      <c r="L70" t="str">
        <f t="shared" si="1"/>
        <v>5329834248742976</v>
      </c>
      <c r="M70" s="62" t="s">
        <v>394</v>
      </c>
      <c r="N70" s="50">
        <v>42948</v>
      </c>
      <c r="O70" s="51">
        <v>2017</v>
      </c>
      <c r="P70" s="52" t="s">
        <v>658</v>
      </c>
      <c r="Q70" s="52">
        <v>1595042</v>
      </c>
      <c r="R70" s="52">
        <v>532983</v>
      </c>
      <c r="S70" s="52" t="s">
        <v>478</v>
      </c>
      <c r="T70" s="52" t="s">
        <v>504</v>
      </c>
      <c r="U70" s="52" t="s">
        <v>480</v>
      </c>
      <c r="V70" s="52" t="s">
        <v>677</v>
      </c>
      <c r="W70" s="52" t="s">
        <v>492</v>
      </c>
      <c r="X70" s="52" t="s">
        <v>686</v>
      </c>
      <c r="Y70" s="52" t="s">
        <v>679</v>
      </c>
      <c r="Z70" s="52">
        <v>20</v>
      </c>
      <c r="AA70" s="52">
        <v>193</v>
      </c>
      <c r="AB70" s="52">
        <v>9700</v>
      </c>
      <c r="AC70" s="53" t="s">
        <v>508</v>
      </c>
      <c r="AD70" s="53">
        <v>43191</v>
      </c>
      <c r="AE70" s="53">
        <v>42487</v>
      </c>
      <c r="AF70" s="53">
        <v>42976</v>
      </c>
      <c r="AG70" s="53">
        <v>43006</v>
      </c>
      <c r="AH70" s="52">
        <v>281</v>
      </c>
      <c r="AI70" s="52" t="s">
        <v>509</v>
      </c>
      <c r="AJ70" s="52">
        <v>87000</v>
      </c>
      <c r="AK70" s="52">
        <v>0</v>
      </c>
      <c r="AL70" s="52">
        <v>0</v>
      </c>
      <c r="AM70" s="52">
        <v>0</v>
      </c>
      <c r="AN70" s="52">
        <v>47899</v>
      </c>
      <c r="AO70" s="52" t="s">
        <v>486</v>
      </c>
      <c r="AP70" s="52">
        <v>0</v>
      </c>
      <c r="AQ70" s="52">
        <v>0</v>
      </c>
      <c r="AR70" s="52">
        <v>0</v>
      </c>
      <c r="AS70" s="52" t="s">
        <v>487</v>
      </c>
      <c r="AT70" s="52">
        <v>0</v>
      </c>
      <c r="AU70" s="52">
        <v>187.2</v>
      </c>
      <c r="AV70" s="52">
        <v>93.6</v>
      </c>
      <c r="AW70" s="52">
        <v>116.4</v>
      </c>
      <c r="AX70" s="52">
        <v>116.4</v>
      </c>
      <c r="AY70" s="52">
        <v>28800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34423</v>
      </c>
      <c r="BF70" s="52">
        <v>661</v>
      </c>
      <c r="BG70" s="52">
        <v>107867</v>
      </c>
      <c r="BH70" s="52">
        <v>0</v>
      </c>
      <c r="BI70" s="52">
        <v>0</v>
      </c>
      <c r="BJ70" s="52">
        <v>0</v>
      </c>
      <c r="BK70" s="52">
        <v>5043431</v>
      </c>
      <c r="BL70" s="52">
        <v>1123734</v>
      </c>
      <c r="BM70" s="52">
        <v>2962662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9272778</v>
      </c>
      <c r="BW70" s="52">
        <v>-16550578</v>
      </c>
      <c r="BX70" s="52">
        <v>0</v>
      </c>
      <c r="BY70" s="52">
        <v>0</v>
      </c>
      <c r="BZ70" s="52">
        <v>0</v>
      </c>
      <c r="CA70" s="52">
        <v>-16550578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2</v>
      </c>
      <c r="CJ70" s="52">
        <v>86354534</v>
      </c>
      <c r="CK70" s="52">
        <v>600</v>
      </c>
      <c r="CL70" s="52" t="s">
        <v>488</v>
      </c>
      <c r="CM70" s="52">
        <v>10978</v>
      </c>
      <c r="CN70" s="52">
        <v>11123</v>
      </c>
      <c r="CO70" s="52">
        <v>87000</v>
      </c>
      <c r="CP70" s="52">
        <v>86354534</v>
      </c>
      <c r="CQ70" s="52">
        <v>600</v>
      </c>
      <c r="CR70" s="52" t="s">
        <v>488</v>
      </c>
      <c r="CS70" s="52">
        <v>198</v>
      </c>
      <c r="CT70" s="52">
        <v>187.2</v>
      </c>
      <c r="CU70" s="52">
        <v>0</v>
      </c>
      <c r="CV70" s="52">
        <v>86354534</v>
      </c>
      <c r="CW70" s="52">
        <v>600</v>
      </c>
      <c r="CX70" s="52" t="s">
        <v>488</v>
      </c>
      <c r="CY70" s="52">
        <v>105.6</v>
      </c>
      <c r="CZ70" s="52">
        <v>116.4</v>
      </c>
      <c r="DA70" s="52">
        <v>0</v>
      </c>
      <c r="DB70" s="52" t="s">
        <v>687</v>
      </c>
      <c r="DC70" s="52">
        <v>600</v>
      </c>
      <c r="DD70" s="52" t="s">
        <v>510</v>
      </c>
      <c r="DE70" s="52">
        <v>1960</v>
      </c>
      <c r="DF70" s="52">
        <v>2008</v>
      </c>
      <c r="DG70" s="52">
        <v>28800</v>
      </c>
      <c r="DH70" s="52"/>
      <c r="DI70" s="52"/>
      <c r="DJ70" s="52"/>
      <c r="DK70" s="52"/>
      <c r="DL70" s="52"/>
      <c r="DM70" s="52"/>
      <c r="DN70" s="52"/>
      <c r="DO70" s="52"/>
      <c r="DP70" s="52"/>
      <c r="DQ70" s="52"/>
      <c r="DR70" s="52"/>
      <c r="DS70" s="52"/>
      <c r="DT70" s="52"/>
      <c r="DU70" s="52"/>
      <c r="DV70" s="52"/>
      <c r="DW70" s="52"/>
      <c r="DX70" s="52"/>
      <c r="DY70" s="52"/>
      <c r="DZ70" s="52"/>
      <c r="EA70" s="52"/>
      <c r="EB70" s="52"/>
      <c r="EC70" s="52"/>
      <c r="ED70" s="52"/>
      <c r="EE70" s="52"/>
      <c r="EF70" s="52" t="s">
        <v>490</v>
      </c>
      <c r="EG70" s="52" t="s">
        <v>490</v>
      </c>
      <c r="EH70" s="54">
        <v>489</v>
      </c>
      <c r="EI70" s="55">
        <v>1</v>
      </c>
      <c r="EJ70" s="55">
        <v>1</v>
      </c>
      <c r="EK70" s="56">
        <v>568882.08588957065</v>
      </c>
      <c r="EL70" s="56">
        <v>1137764.1717791413</v>
      </c>
      <c r="EM70" s="56">
        <v>1706646.2576687117</v>
      </c>
      <c r="EN70" s="57" t="str">
        <f>+VLOOKUP(W70,[1]Empresas!$A$1:$B$27,2,0)</f>
        <v>AGUAS ANDINAS S.A.</v>
      </c>
    </row>
    <row r="71" spans="2:144" ht="14.4" x14ac:dyDescent="0.3">
      <c r="B71" s="27">
        <v>1595042</v>
      </c>
      <c r="C71" s="28" t="s">
        <v>380</v>
      </c>
      <c r="D71" s="27">
        <v>1520542</v>
      </c>
      <c r="E71" s="28" t="s">
        <v>381</v>
      </c>
      <c r="F71" s="28" t="s">
        <v>384</v>
      </c>
      <c r="G71" s="42" t="s">
        <v>394</v>
      </c>
      <c r="L71" t="str">
        <f t="shared" si="1"/>
        <v>5329914273242976</v>
      </c>
      <c r="M71" s="62" t="s">
        <v>394</v>
      </c>
      <c r="N71" s="50">
        <v>42948</v>
      </c>
      <c r="O71" s="51">
        <v>2017</v>
      </c>
      <c r="P71" s="52" t="s">
        <v>658</v>
      </c>
      <c r="Q71" s="52">
        <v>1595042</v>
      </c>
      <c r="R71" s="52">
        <v>532991</v>
      </c>
      <c r="S71" s="52" t="s">
        <v>478</v>
      </c>
      <c r="T71" s="52" t="s">
        <v>504</v>
      </c>
      <c r="U71" s="52" t="s">
        <v>480</v>
      </c>
      <c r="V71" s="52" t="s">
        <v>688</v>
      </c>
      <c r="W71" s="52" t="s">
        <v>492</v>
      </c>
      <c r="X71" s="52" t="s">
        <v>689</v>
      </c>
      <c r="Y71" s="52" t="s">
        <v>690</v>
      </c>
      <c r="Z71" s="52">
        <v>20</v>
      </c>
      <c r="AA71" s="52">
        <v>219</v>
      </c>
      <c r="AB71" s="52">
        <v>2090</v>
      </c>
      <c r="AC71" s="53" t="s">
        <v>508</v>
      </c>
      <c r="AD71" s="53">
        <v>43191</v>
      </c>
      <c r="AE71" s="53">
        <v>42732</v>
      </c>
      <c r="AF71" s="53">
        <v>42976</v>
      </c>
      <c r="AG71" s="53">
        <v>43006</v>
      </c>
      <c r="AH71" s="52">
        <v>0</v>
      </c>
      <c r="AI71" s="52" t="s">
        <v>509</v>
      </c>
      <c r="AJ71" s="52">
        <v>465900</v>
      </c>
      <c r="AK71" s="52">
        <v>0</v>
      </c>
      <c r="AL71" s="52">
        <v>0</v>
      </c>
      <c r="AM71" s="52">
        <v>0</v>
      </c>
      <c r="AN71" s="52">
        <v>34092</v>
      </c>
      <c r="AO71" s="52" t="s">
        <v>486</v>
      </c>
      <c r="AP71" s="52">
        <v>0</v>
      </c>
      <c r="AQ71" s="52">
        <v>0</v>
      </c>
      <c r="AR71" s="52">
        <v>0</v>
      </c>
      <c r="AS71" s="52" t="s">
        <v>487</v>
      </c>
      <c r="AT71" s="52">
        <v>0</v>
      </c>
      <c r="AU71" s="52">
        <v>306</v>
      </c>
      <c r="AV71" s="52">
        <v>306.7</v>
      </c>
      <c r="AW71" s="52">
        <v>305.39999999999998</v>
      </c>
      <c r="AX71" s="52">
        <v>305.39999999999998</v>
      </c>
      <c r="AY71" s="52">
        <v>101100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31937</v>
      </c>
      <c r="BF71" s="52">
        <v>661</v>
      </c>
      <c r="BG71" s="52">
        <v>579114</v>
      </c>
      <c r="BH71" s="52">
        <v>0</v>
      </c>
      <c r="BI71" s="52">
        <v>0</v>
      </c>
      <c r="BJ71" s="52">
        <v>0</v>
      </c>
      <c r="BK71" s="52">
        <v>28577921</v>
      </c>
      <c r="BL71" s="52">
        <v>2184392</v>
      </c>
      <c r="BM71" s="52">
        <v>8963991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40338016</v>
      </c>
      <c r="BW71" s="52">
        <v>-7630669</v>
      </c>
      <c r="BX71" s="52">
        <v>0</v>
      </c>
      <c r="BY71" s="52">
        <v>0</v>
      </c>
      <c r="BZ71" s="52">
        <v>0</v>
      </c>
      <c r="CA71" s="52">
        <v>-7630669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1</v>
      </c>
      <c r="CJ71" s="52">
        <v>212684</v>
      </c>
      <c r="CK71" s="52">
        <v>300</v>
      </c>
      <c r="CL71" s="52" t="s">
        <v>488</v>
      </c>
      <c r="CM71" s="52">
        <v>4521</v>
      </c>
      <c r="CN71" s="52">
        <v>6074</v>
      </c>
      <c r="CO71" s="52">
        <v>465900</v>
      </c>
      <c r="CP71" s="52">
        <v>212684</v>
      </c>
      <c r="CQ71" s="52">
        <v>300</v>
      </c>
      <c r="CR71" s="52" t="s">
        <v>488</v>
      </c>
      <c r="CS71" s="52">
        <v>307.5</v>
      </c>
      <c r="CT71" s="52">
        <v>306</v>
      </c>
      <c r="CU71" s="52">
        <v>0</v>
      </c>
      <c r="CV71" s="52">
        <v>212684</v>
      </c>
      <c r="CW71" s="52">
        <v>300</v>
      </c>
      <c r="CX71" s="52" t="s">
        <v>488</v>
      </c>
      <c r="CY71" s="52">
        <v>4.2</v>
      </c>
      <c r="CZ71" s="52">
        <v>305.39999999999998</v>
      </c>
      <c r="DA71" s="52">
        <v>0</v>
      </c>
      <c r="DB71" s="52" t="s">
        <v>691</v>
      </c>
      <c r="DC71" s="52">
        <v>300</v>
      </c>
      <c r="DD71" s="52" t="s">
        <v>488</v>
      </c>
      <c r="DE71" s="52">
        <v>850</v>
      </c>
      <c r="DF71" s="52">
        <v>1187</v>
      </c>
      <c r="DG71" s="52">
        <v>101100</v>
      </c>
      <c r="DH71" s="52"/>
      <c r="DI71" s="52"/>
      <c r="DJ71" s="52"/>
      <c r="DK71" s="52"/>
      <c r="DL71" s="52"/>
      <c r="DM71" s="52"/>
      <c r="DN71" s="52"/>
      <c r="DO71" s="52"/>
      <c r="DP71" s="52"/>
      <c r="DQ71" s="52"/>
      <c r="DR71" s="52"/>
      <c r="DS71" s="52"/>
      <c r="DT71" s="52"/>
      <c r="DU71" s="52"/>
      <c r="DV71" s="52"/>
      <c r="DW71" s="52"/>
      <c r="DX71" s="52"/>
      <c r="DY71" s="52"/>
      <c r="DZ71" s="52"/>
      <c r="EA71" s="52"/>
      <c r="EB71" s="52"/>
      <c r="EC71" s="52"/>
      <c r="ED71" s="52"/>
      <c r="EE71" s="52"/>
      <c r="EF71" s="52" t="s">
        <v>490</v>
      </c>
      <c r="EG71" s="52" t="s">
        <v>490</v>
      </c>
      <c r="EH71" s="54">
        <v>244</v>
      </c>
      <c r="EI71" s="55">
        <v>1</v>
      </c>
      <c r="EJ71" s="55">
        <v>1</v>
      </c>
      <c r="EK71" s="56">
        <v>4959592.1311475411</v>
      </c>
      <c r="EL71" s="56">
        <v>9919184.2622950822</v>
      </c>
      <c r="EM71" s="56">
        <v>14878776.393442621</v>
      </c>
      <c r="EN71" s="57" t="str">
        <f>+VLOOKUP(W71,[1]Empresas!$A$1:$B$27,2,0)</f>
        <v>AGUAS ANDINAS S.A.</v>
      </c>
    </row>
    <row r="72" spans="2:144" ht="14.4" x14ac:dyDescent="0.3">
      <c r="B72" s="27">
        <v>1595042</v>
      </c>
      <c r="C72" s="28" t="s">
        <v>380</v>
      </c>
      <c r="D72" s="27">
        <v>2596180</v>
      </c>
      <c r="E72" s="28" t="s">
        <v>381</v>
      </c>
      <c r="F72" s="28" t="s">
        <v>382</v>
      </c>
      <c r="G72" s="42" t="s">
        <v>394</v>
      </c>
      <c r="L72" t="str">
        <f t="shared" si="1"/>
        <v>13860624280042983</v>
      </c>
      <c r="M72" s="62" t="s">
        <v>394</v>
      </c>
      <c r="N72" s="50">
        <v>42948</v>
      </c>
      <c r="O72" s="51">
        <v>2017</v>
      </c>
      <c r="P72" s="52" t="s">
        <v>658</v>
      </c>
      <c r="Q72" s="52">
        <v>1594986</v>
      </c>
      <c r="R72" s="52">
        <v>1386062</v>
      </c>
      <c r="S72" s="52" t="s">
        <v>478</v>
      </c>
      <c r="T72" s="52" t="s">
        <v>504</v>
      </c>
      <c r="U72" s="52" t="s">
        <v>480</v>
      </c>
      <c r="V72" s="52" t="s">
        <v>531</v>
      </c>
      <c r="W72" s="52" t="s">
        <v>562</v>
      </c>
      <c r="X72" s="52" t="s">
        <v>692</v>
      </c>
      <c r="Y72" s="52" t="s">
        <v>533</v>
      </c>
      <c r="Z72" s="52">
        <v>25</v>
      </c>
      <c r="AA72" s="52">
        <v>616</v>
      </c>
      <c r="AB72" s="52">
        <v>1200</v>
      </c>
      <c r="AC72" s="53" t="s">
        <v>508</v>
      </c>
      <c r="AD72" s="53">
        <v>43191</v>
      </c>
      <c r="AE72" s="53">
        <v>42800</v>
      </c>
      <c r="AF72" s="53">
        <v>42983</v>
      </c>
      <c r="AG72" s="53">
        <v>43008</v>
      </c>
      <c r="AH72" s="52">
        <v>850</v>
      </c>
      <c r="AI72" s="52"/>
      <c r="AJ72" s="52">
        <v>407324</v>
      </c>
      <c r="AK72" s="52">
        <v>0</v>
      </c>
      <c r="AL72" s="52">
        <v>0</v>
      </c>
      <c r="AM72" s="52">
        <v>0</v>
      </c>
      <c r="AN72" s="52">
        <v>144891</v>
      </c>
      <c r="AO72" s="52" t="s">
        <v>486</v>
      </c>
      <c r="AP72" s="52">
        <v>0</v>
      </c>
      <c r="AQ72" s="52">
        <v>0</v>
      </c>
      <c r="AR72" s="52">
        <v>0</v>
      </c>
      <c r="AS72" s="52" t="s">
        <v>487</v>
      </c>
      <c r="AT72" s="52">
        <v>0</v>
      </c>
      <c r="AU72" s="52">
        <v>180</v>
      </c>
      <c r="AV72" s="52">
        <v>259</v>
      </c>
      <c r="AW72" s="52">
        <v>180</v>
      </c>
      <c r="AX72" s="52">
        <v>180</v>
      </c>
      <c r="AY72" s="52">
        <v>125667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0</v>
      </c>
      <c r="BF72" s="52">
        <v>662</v>
      </c>
      <c r="BG72" s="52">
        <v>506304</v>
      </c>
      <c r="BH72" s="52">
        <v>0</v>
      </c>
      <c r="BI72" s="52">
        <v>0</v>
      </c>
      <c r="BJ72" s="52">
        <v>0</v>
      </c>
      <c r="BK72" s="52">
        <v>24985010</v>
      </c>
      <c r="BL72" s="52">
        <v>1396416</v>
      </c>
      <c r="BM72" s="52">
        <v>5579136</v>
      </c>
      <c r="BN72" s="52">
        <v>0</v>
      </c>
      <c r="BO72" s="52">
        <v>0</v>
      </c>
      <c r="BP72" s="52">
        <v>0</v>
      </c>
      <c r="BQ72" s="52">
        <v>0</v>
      </c>
      <c r="BR72" s="52">
        <v>0</v>
      </c>
      <c r="BS72" s="52">
        <v>0</v>
      </c>
      <c r="BT72" s="52">
        <v>0</v>
      </c>
      <c r="BU72" s="52">
        <v>5375</v>
      </c>
      <c r="BV72" s="52">
        <v>32472903</v>
      </c>
      <c r="BW72" s="52">
        <v>-24306695</v>
      </c>
      <c r="BX72" s="52">
        <v>0</v>
      </c>
      <c r="BY72" s="52">
        <v>0</v>
      </c>
      <c r="BZ72" s="52">
        <v>0</v>
      </c>
      <c r="CA72" s="52">
        <v>-24306695</v>
      </c>
      <c r="CB72" s="52">
        <v>0</v>
      </c>
      <c r="CC72" s="52">
        <v>0</v>
      </c>
      <c r="CD72" s="52">
        <v>0</v>
      </c>
      <c r="CE72" s="52">
        <v>0</v>
      </c>
      <c r="CF72" s="52">
        <v>0</v>
      </c>
      <c r="CG72" s="52">
        <v>0</v>
      </c>
      <c r="CH72" s="52">
        <v>0</v>
      </c>
      <c r="CI72" s="52">
        <v>1</v>
      </c>
      <c r="CJ72" s="52">
        <v>519221</v>
      </c>
      <c r="CK72" s="52">
        <v>1000</v>
      </c>
      <c r="CL72" s="52" t="s">
        <v>488</v>
      </c>
      <c r="CM72" s="52">
        <v>8378.5650000000005</v>
      </c>
      <c r="CN72" s="52">
        <v>8786.9889999999996</v>
      </c>
      <c r="CO72" s="52">
        <v>407324</v>
      </c>
      <c r="CP72" s="52">
        <v>519221</v>
      </c>
      <c r="CQ72" s="52">
        <v>1000</v>
      </c>
      <c r="CR72" s="52" t="s">
        <v>488</v>
      </c>
      <c r="CS72" s="52">
        <v>0.17899999999999999</v>
      </c>
      <c r="CT72" s="52">
        <v>0.18</v>
      </c>
      <c r="CU72" s="52">
        <v>0</v>
      </c>
      <c r="CV72" s="52">
        <v>519221</v>
      </c>
      <c r="CW72" s="52">
        <v>1000</v>
      </c>
      <c r="CX72" s="52" t="s">
        <v>488</v>
      </c>
      <c r="CY72" s="52">
        <v>0.17799999999999999</v>
      </c>
      <c r="CZ72" s="52">
        <v>0.18</v>
      </c>
      <c r="DA72" s="52">
        <v>0</v>
      </c>
      <c r="DB72" s="52" t="s">
        <v>693</v>
      </c>
      <c r="DC72" s="52">
        <v>1000</v>
      </c>
      <c r="DD72" s="52" t="s">
        <v>488</v>
      </c>
      <c r="DE72" s="52">
        <v>1232.646</v>
      </c>
      <c r="DF72" s="52">
        <v>1358.3130000000001</v>
      </c>
      <c r="DG72" s="52">
        <v>125667</v>
      </c>
      <c r="DH72" s="52"/>
      <c r="DI72" s="52"/>
      <c r="DJ72" s="52"/>
      <c r="DK72" s="52"/>
      <c r="DL72" s="52"/>
      <c r="DM72" s="52"/>
      <c r="DN72" s="52"/>
      <c r="DO72" s="52"/>
      <c r="DP72" s="52"/>
      <c r="DQ72" s="52"/>
      <c r="DR72" s="52"/>
      <c r="DS72" s="52"/>
      <c r="DT72" s="52"/>
      <c r="DU72" s="52"/>
      <c r="DV72" s="52"/>
      <c r="DW72" s="52"/>
      <c r="DX72" s="52"/>
      <c r="DY72" s="52"/>
      <c r="DZ72" s="52"/>
      <c r="EA72" s="52"/>
      <c r="EB72" s="52"/>
      <c r="EC72" s="52"/>
      <c r="ED72" s="52"/>
      <c r="EE72" s="52"/>
      <c r="EF72" s="52" t="s">
        <v>490</v>
      </c>
      <c r="EG72" s="52" t="s">
        <v>490</v>
      </c>
      <c r="EH72" s="54">
        <v>183</v>
      </c>
      <c r="EI72" s="55">
        <v>1</v>
      </c>
      <c r="EJ72" s="55">
        <v>1</v>
      </c>
      <c r="EK72" s="56">
        <v>5323426.7213114752</v>
      </c>
      <c r="EL72" s="56">
        <v>10646853.44262295</v>
      </c>
      <c r="EM72" s="56">
        <v>15970280.163934426</v>
      </c>
      <c r="EN72" s="57" t="str">
        <f>+VLOOKUP(W72,[1]Empresas!$A$1:$B$27,2,0)</f>
        <v>AGUAS ANDINAS S.A.</v>
      </c>
    </row>
    <row r="73" spans="2:144" ht="14.4" x14ac:dyDescent="0.3">
      <c r="B73" s="27">
        <v>1595042</v>
      </c>
      <c r="C73" s="28" t="s">
        <v>380</v>
      </c>
      <c r="D73" s="27">
        <v>1659078</v>
      </c>
      <c r="E73" s="28" t="s">
        <v>381</v>
      </c>
      <c r="F73" s="28" t="s">
        <v>382</v>
      </c>
      <c r="G73" s="42" t="s">
        <v>394</v>
      </c>
      <c r="L73" t="str">
        <f t="shared" si="1"/>
        <v>13466174291443006</v>
      </c>
      <c r="M73" s="62" t="s">
        <v>394</v>
      </c>
      <c r="N73" s="50">
        <v>42979</v>
      </c>
      <c r="O73" s="51">
        <v>2017</v>
      </c>
      <c r="P73" s="52" t="s">
        <v>694</v>
      </c>
      <c r="Q73" s="52">
        <v>1677039</v>
      </c>
      <c r="R73" s="52">
        <v>1346617</v>
      </c>
      <c r="S73" s="52" t="s">
        <v>478</v>
      </c>
      <c r="T73" s="52" t="s">
        <v>504</v>
      </c>
      <c r="U73" s="52" t="s">
        <v>514</v>
      </c>
      <c r="V73" s="52" t="s">
        <v>556</v>
      </c>
      <c r="W73" s="52" t="s">
        <v>545</v>
      </c>
      <c r="X73" s="52" t="s">
        <v>695</v>
      </c>
      <c r="Y73" s="52" t="s">
        <v>518</v>
      </c>
      <c r="Z73" s="52">
        <v>20</v>
      </c>
      <c r="AA73" s="52">
        <v>938</v>
      </c>
      <c r="AB73" s="52">
        <v>640</v>
      </c>
      <c r="AC73" s="53" t="s">
        <v>508</v>
      </c>
      <c r="AD73" s="53">
        <v>43191</v>
      </c>
      <c r="AE73" s="53">
        <v>42914</v>
      </c>
      <c r="AF73" s="53">
        <v>43006</v>
      </c>
      <c r="AG73" s="53">
        <v>43034</v>
      </c>
      <c r="AH73" s="52">
        <v>40</v>
      </c>
      <c r="AI73" s="52"/>
      <c r="AJ73" s="52">
        <v>50</v>
      </c>
      <c r="AK73" s="52">
        <v>0</v>
      </c>
      <c r="AL73" s="52">
        <v>0</v>
      </c>
      <c r="AM73" s="52">
        <v>0</v>
      </c>
      <c r="AN73" s="52">
        <v>6364</v>
      </c>
      <c r="AO73" s="52" t="s">
        <v>486</v>
      </c>
      <c r="AP73" s="52">
        <v>0</v>
      </c>
      <c r="AQ73" s="52">
        <v>0</v>
      </c>
      <c r="AR73" s="52">
        <v>0</v>
      </c>
      <c r="AS73" s="52" t="s">
        <v>487</v>
      </c>
      <c r="AT73" s="52">
        <v>0</v>
      </c>
      <c r="AU73" s="52">
        <v>0.35</v>
      </c>
      <c r="AV73" s="52">
        <v>0.35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663</v>
      </c>
      <c r="BG73" s="52">
        <v>62</v>
      </c>
      <c r="BH73" s="52">
        <v>0</v>
      </c>
      <c r="BI73" s="52">
        <v>0</v>
      </c>
      <c r="BJ73" s="52">
        <v>0</v>
      </c>
      <c r="BK73" s="52">
        <v>3067</v>
      </c>
      <c r="BL73" s="52">
        <v>992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7</v>
      </c>
      <c r="BV73" s="52">
        <v>4791</v>
      </c>
      <c r="BW73" s="52">
        <v>-45755</v>
      </c>
      <c r="BX73" s="52">
        <v>0</v>
      </c>
      <c r="BY73" s="52">
        <v>0</v>
      </c>
      <c r="BZ73" s="52">
        <v>0</v>
      </c>
      <c r="CA73" s="52">
        <v>-45755</v>
      </c>
      <c r="CB73" s="52">
        <v>-4243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4243</v>
      </c>
      <c r="CI73" s="52">
        <v>2</v>
      </c>
      <c r="CJ73" s="52">
        <v>86342410</v>
      </c>
      <c r="CK73" s="52">
        <v>50</v>
      </c>
      <c r="CL73" s="52" t="s">
        <v>488</v>
      </c>
      <c r="CM73" s="52">
        <v>39949</v>
      </c>
      <c r="CN73" s="52">
        <v>39950</v>
      </c>
      <c r="CO73" s="52">
        <v>50</v>
      </c>
      <c r="CP73" s="52">
        <v>86342410</v>
      </c>
      <c r="CQ73" s="52">
        <v>50</v>
      </c>
      <c r="CR73" s="52" t="s">
        <v>488</v>
      </c>
      <c r="CS73" s="52">
        <v>0.35</v>
      </c>
      <c r="CT73" s="52">
        <v>0.35</v>
      </c>
      <c r="CU73" s="52">
        <v>0</v>
      </c>
      <c r="CV73" s="52">
        <v>86342410</v>
      </c>
      <c r="CW73" s="52">
        <v>50</v>
      </c>
      <c r="CX73" s="52" t="s">
        <v>488</v>
      </c>
      <c r="CY73" s="52">
        <v>0</v>
      </c>
      <c r="CZ73" s="52">
        <v>0</v>
      </c>
      <c r="DA73" s="52">
        <v>0</v>
      </c>
      <c r="DB73" s="52" t="s">
        <v>696</v>
      </c>
      <c r="DC73" s="52">
        <v>50</v>
      </c>
      <c r="DD73" s="52" t="s">
        <v>488</v>
      </c>
      <c r="DE73" s="52">
        <v>17185</v>
      </c>
      <c r="DF73" s="52">
        <v>17185</v>
      </c>
      <c r="DG73" s="52">
        <v>0</v>
      </c>
      <c r="DH73" s="52"/>
      <c r="DI73" s="52"/>
      <c r="DJ73" s="52"/>
      <c r="DK73" s="52"/>
      <c r="DL73" s="52"/>
      <c r="DM73" s="52"/>
      <c r="DN73" s="52"/>
      <c r="DO73" s="52"/>
      <c r="DP73" s="52"/>
      <c r="DQ73" s="52"/>
      <c r="DR73" s="52"/>
      <c r="DS73" s="52"/>
      <c r="DT73" s="52"/>
      <c r="DU73" s="52"/>
      <c r="DV73" s="52"/>
      <c r="DW73" s="52"/>
      <c r="DX73" s="52"/>
      <c r="DY73" s="52"/>
      <c r="DZ73" s="52"/>
      <c r="EA73" s="52"/>
      <c r="EB73" s="52"/>
      <c r="EC73" s="52"/>
      <c r="ED73" s="52"/>
      <c r="EE73" s="52"/>
      <c r="EF73" s="52" t="s">
        <v>490</v>
      </c>
      <c r="EG73" s="52" t="s">
        <v>490</v>
      </c>
      <c r="EH73" s="54">
        <v>92</v>
      </c>
      <c r="EI73" s="55">
        <v>1</v>
      </c>
      <c r="EJ73" s="55">
        <v>1</v>
      </c>
      <c r="EK73" s="56">
        <v>1562.2826086956522</v>
      </c>
      <c r="EL73" s="56">
        <v>3124.5652173913045</v>
      </c>
      <c r="EM73" s="56">
        <v>4686.847826086957</v>
      </c>
      <c r="EN73" s="57" t="str">
        <f>+VLOOKUP(W73,[1]Empresas!$A$1:$B$27,2,0)</f>
        <v>AGUAS MANQUEHUE S.A.</v>
      </c>
    </row>
    <row r="74" spans="2:144" ht="14.4" x14ac:dyDescent="0.3">
      <c r="B74" s="27">
        <v>1595042</v>
      </c>
      <c r="C74" s="28" t="s">
        <v>380</v>
      </c>
      <c r="D74" s="27">
        <v>1219003</v>
      </c>
      <c r="E74" s="28" t="s">
        <v>381</v>
      </c>
      <c r="F74" s="28" t="s">
        <v>382</v>
      </c>
      <c r="G74" s="42" t="s">
        <v>394</v>
      </c>
      <c r="L74" t="str">
        <f t="shared" si="1"/>
        <v>27973294241742998</v>
      </c>
      <c r="M74" s="62" t="s">
        <v>394</v>
      </c>
      <c r="N74" s="50">
        <v>42979</v>
      </c>
      <c r="O74" s="51">
        <v>2017</v>
      </c>
      <c r="P74" s="52" t="s">
        <v>694</v>
      </c>
      <c r="Q74" s="52">
        <v>1677039</v>
      </c>
      <c r="R74" s="52">
        <v>2797329</v>
      </c>
      <c r="S74" s="52" t="s">
        <v>478</v>
      </c>
      <c r="T74" s="52" t="s">
        <v>540</v>
      </c>
      <c r="U74" s="52" t="s">
        <v>514</v>
      </c>
      <c r="V74" s="52" t="s">
        <v>520</v>
      </c>
      <c r="W74" s="52" t="s">
        <v>521</v>
      </c>
      <c r="X74" s="52" t="s">
        <v>697</v>
      </c>
      <c r="Y74" s="52" t="s">
        <v>523</v>
      </c>
      <c r="Z74" s="52">
        <v>14</v>
      </c>
      <c r="AA74" s="52">
        <v>556</v>
      </c>
      <c r="AB74" s="52">
        <v>682</v>
      </c>
      <c r="AC74" s="53" t="s">
        <v>508</v>
      </c>
      <c r="AD74" s="53">
        <v>43191</v>
      </c>
      <c r="AE74" s="53">
        <v>42417</v>
      </c>
      <c r="AF74" s="53">
        <v>42998</v>
      </c>
      <c r="AG74" s="53">
        <v>43026</v>
      </c>
      <c r="AH74" s="52">
        <v>72</v>
      </c>
      <c r="AI74" s="52"/>
      <c r="AJ74" s="52">
        <v>30540</v>
      </c>
      <c r="AK74" s="52">
        <v>0</v>
      </c>
      <c r="AL74" s="52">
        <v>0</v>
      </c>
      <c r="AM74" s="52">
        <v>0</v>
      </c>
      <c r="AN74" s="52">
        <v>5774</v>
      </c>
      <c r="AO74" s="52" t="s">
        <v>486</v>
      </c>
      <c r="AP74" s="52">
        <v>0</v>
      </c>
      <c r="AQ74" s="52">
        <v>0</v>
      </c>
      <c r="AR74" s="52">
        <v>0</v>
      </c>
      <c r="AS74" s="52" t="s">
        <v>487</v>
      </c>
      <c r="AT74" s="52">
        <v>0</v>
      </c>
      <c r="AU74" s="52">
        <v>70.900000000000006</v>
      </c>
      <c r="AV74" s="52">
        <v>35.4</v>
      </c>
      <c r="AW74" s="52">
        <v>0.18</v>
      </c>
      <c r="AX74" s="52">
        <v>1</v>
      </c>
      <c r="AY74" s="52">
        <v>6000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662</v>
      </c>
      <c r="BG74" s="52">
        <v>35993</v>
      </c>
      <c r="BH74" s="52">
        <v>0</v>
      </c>
      <c r="BI74" s="52">
        <v>0</v>
      </c>
      <c r="BJ74" s="52">
        <v>0</v>
      </c>
      <c r="BK74" s="52">
        <v>1962816</v>
      </c>
      <c r="BL74" s="52">
        <v>1446551</v>
      </c>
      <c r="BM74" s="52">
        <v>7764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3453786</v>
      </c>
      <c r="BW74" s="52">
        <v>-322710</v>
      </c>
      <c r="BX74" s="52">
        <v>0</v>
      </c>
      <c r="BY74" s="52">
        <v>0</v>
      </c>
      <c r="BZ74" s="52">
        <v>0</v>
      </c>
      <c r="CA74" s="52">
        <v>-322710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1</v>
      </c>
      <c r="CJ74" s="52">
        <v>4719492</v>
      </c>
      <c r="CK74" s="52">
        <v>60</v>
      </c>
      <c r="CL74" s="52" t="s">
        <v>495</v>
      </c>
      <c r="CM74" s="52">
        <v>5669</v>
      </c>
      <c r="CN74" s="52">
        <v>6178</v>
      </c>
      <c r="CO74" s="52">
        <v>30540</v>
      </c>
      <c r="CP74" s="52">
        <v>4719492</v>
      </c>
      <c r="CQ74" s="52">
        <v>60</v>
      </c>
      <c r="CR74" s="52" t="s">
        <v>495</v>
      </c>
      <c r="CS74" s="52">
        <v>71.22</v>
      </c>
      <c r="CT74" s="52">
        <v>70.98</v>
      </c>
      <c r="CU74" s="52">
        <v>0</v>
      </c>
      <c r="CV74" s="52">
        <v>4719492</v>
      </c>
      <c r="CW74" s="52">
        <v>60</v>
      </c>
      <c r="CX74" s="52" t="s">
        <v>495</v>
      </c>
      <c r="CY74" s="52">
        <v>0.12</v>
      </c>
      <c r="CZ74" s="52">
        <v>0.18</v>
      </c>
      <c r="DA74" s="52">
        <v>0</v>
      </c>
      <c r="DB74" s="52" t="s">
        <v>698</v>
      </c>
      <c r="DC74" s="52">
        <v>60</v>
      </c>
      <c r="DD74" s="52" t="s">
        <v>495</v>
      </c>
      <c r="DE74" s="52">
        <v>1141</v>
      </c>
      <c r="DF74" s="52">
        <v>1241</v>
      </c>
      <c r="DG74" s="52">
        <v>6000</v>
      </c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 t="s">
        <v>490</v>
      </c>
      <c r="EG74" s="52" t="s">
        <v>490</v>
      </c>
      <c r="EH74" s="54">
        <v>581</v>
      </c>
      <c r="EI74" s="55">
        <v>1</v>
      </c>
      <c r="EJ74" s="55">
        <v>1</v>
      </c>
      <c r="EK74" s="56">
        <v>178336.6265060241</v>
      </c>
      <c r="EL74" s="56">
        <v>356673.2530120482</v>
      </c>
      <c r="EM74" s="56">
        <v>535009.87951807235</v>
      </c>
      <c r="EN74" s="57" t="str">
        <f>+VLOOKUP(W74,[1]Empresas!$A$1:$B$27,2,0)</f>
        <v>AGUAS MANQUEHUE S.A.</v>
      </c>
    </row>
    <row r="75" spans="2:144" ht="14.4" x14ac:dyDescent="0.3">
      <c r="B75" s="27">
        <v>1595042</v>
      </c>
      <c r="C75" s="28" t="s">
        <v>380</v>
      </c>
      <c r="D75" s="27">
        <v>2515032</v>
      </c>
      <c r="E75" s="28" t="s">
        <v>381</v>
      </c>
      <c r="F75" s="28" t="s">
        <v>385</v>
      </c>
      <c r="G75" s="42" t="s">
        <v>394</v>
      </c>
      <c r="L75" t="str">
        <f t="shared" si="1"/>
        <v>27181244184142998</v>
      </c>
      <c r="M75" s="62" t="s">
        <v>394</v>
      </c>
      <c r="N75" s="50">
        <v>42979</v>
      </c>
      <c r="O75" s="51">
        <v>2017</v>
      </c>
      <c r="P75" s="52" t="s">
        <v>694</v>
      </c>
      <c r="Q75" s="52">
        <v>1595042</v>
      </c>
      <c r="R75" s="52">
        <v>2718124</v>
      </c>
      <c r="S75" s="52" t="s">
        <v>478</v>
      </c>
      <c r="T75" s="52" t="s">
        <v>479</v>
      </c>
      <c r="U75" s="52" t="s">
        <v>480</v>
      </c>
      <c r="V75" s="52" t="s">
        <v>699</v>
      </c>
      <c r="W75" s="52" t="s">
        <v>605</v>
      </c>
      <c r="X75" s="52" t="s">
        <v>700</v>
      </c>
      <c r="Y75" s="52" t="s">
        <v>701</v>
      </c>
      <c r="Z75" s="52">
        <v>14</v>
      </c>
      <c r="AA75" s="52">
        <v>293</v>
      </c>
      <c r="AB75" s="52">
        <v>2975</v>
      </c>
      <c r="AC75" s="53" t="s">
        <v>485</v>
      </c>
      <c r="AD75" s="53" t="s">
        <v>485</v>
      </c>
      <c r="AE75" s="53">
        <v>41841</v>
      </c>
      <c r="AF75" s="53">
        <v>42998</v>
      </c>
      <c r="AG75" s="53">
        <v>43026</v>
      </c>
      <c r="AH75" s="52">
        <v>6</v>
      </c>
      <c r="AI75" s="52">
        <v>350</v>
      </c>
      <c r="AJ75" s="52">
        <v>0</v>
      </c>
      <c r="AK75" s="52">
        <v>3769</v>
      </c>
      <c r="AL75" s="52">
        <v>0</v>
      </c>
      <c r="AM75" s="52">
        <v>0</v>
      </c>
      <c r="AN75" s="52">
        <v>192</v>
      </c>
      <c r="AO75" s="52" t="s">
        <v>486</v>
      </c>
      <c r="AP75" s="52">
        <v>0</v>
      </c>
      <c r="AQ75" s="52">
        <v>0</v>
      </c>
      <c r="AR75" s="52">
        <v>0</v>
      </c>
      <c r="AS75" s="52" t="s">
        <v>487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565</v>
      </c>
      <c r="BG75" s="52">
        <v>3467</v>
      </c>
      <c r="BH75" s="52">
        <v>240469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92888</v>
      </c>
      <c r="BV75" s="52">
        <v>337389</v>
      </c>
      <c r="BW75" s="52">
        <v>-39883</v>
      </c>
      <c r="BX75" s="52">
        <v>0</v>
      </c>
      <c r="BY75" s="52">
        <v>0</v>
      </c>
      <c r="BZ75" s="52">
        <v>0</v>
      </c>
      <c r="CA75" s="52">
        <v>-39883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1</v>
      </c>
      <c r="CJ75" s="52">
        <v>2373469</v>
      </c>
      <c r="CK75" s="52">
        <v>1</v>
      </c>
      <c r="CL75" s="52" t="s">
        <v>495</v>
      </c>
      <c r="CM75" s="52">
        <v>8594</v>
      </c>
      <c r="CN75" s="52">
        <v>12363</v>
      </c>
      <c r="CO75" s="52">
        <v>3769</v>
      </c>
      <c r="CP75" s="52">
        <v>0</v>
      </c>
      <c r="CQ75" s="52">
        <v>0</v>
      </c>
      <c r="CR75" s="52" t="s">
        <v>496</v>
      </c>
      <c r="CS75" s="52">
        <v>0</v>
      </c>
      <c r="CT75" s="52">
        <v>0</v>
      </c>
      <c r="CU75" s="52">
        <v>0</v>
      </c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 t="s">
        <v>490</v>
      </c>
      <c r="EG75" s="52" t="s">
        <v>490</v>
      </c>
      <c r="EH75" s="54">
        <v>1157</v>
      </c>
      <c r="EI75" s="55">
        <v>1</v>
      </c>
      <c r="EJ75" s="55">
        <v>1</v>
      </c>
      <c r="EK75" s="56">
        <v>8748.2022471910113</v>
      </c>
      <c r="EL75" s="56">
        <v>17496.404494382023</v>
      </c>
      <c r="EM75" s="56">
        <v>26244.606741573036</v>
      </c>
      <c r="EN75" s="57" t="str">
        <f>+VLOOKUP(W75,[1]Empresas!$A$1:$B$27,2,0)</f>
        <v>AGUAS ANDINAS S.A.</v>
      </c>
    </row>
    <row r="76" spans="2:144" ht="14.4" x14ac:dyDescent="0.3">
      <c r="B76" s="27">
        <v>1595042</v>
      </c>
      <c r="C76" s="28" t="s">
        <v>380</v>
      </c>
      <c r="D76" s="27">
        <v>1518998</v>
      </c>
      <c r="E76" s="28" t="s">
        <v>381</v>
      </c>
      <c r="F76" s="28" t="s">
        <v>385</v>
      </c>
      <c r="G76" s="42" t="s">
        <v>394</v>
      </c>
      <c r="L76" t="str">
        <f t="shared" si="1"/>
        <v>5330954107442991</v>
      </c>
      <c r="M76" s="62" t="s">
        <v>394</v>
      </c>
      <c r="N76" s="50">
        <v>42979</v>
      </c>
      <c r="O76" s="51">
        <v>2017</v>
      </c>
      <c r="P76" s="52" t="s">
        <v>694</v>
      </c>
      <c r="Q76" s="52">
        <v>1595042</v>
      </c>
      <c r="R76" s="52">
        <v>533095</v>
      </c>
      <c r="S76" s="52" t="s">
        <v>478</v>
      </c>
      <c r="T76" s="52" t="s">
        <v>504</v>
      </c>
      <c r="U76" s="52" t="s">
        <v>480</v>
      </c>
      <c r="V76" s="52" t="s">
        <v>515</v>
      </c>
      <c r="W76" s="52" t="s">
        <v>527</v>
      </c>
      <c r="X76" s="52" t="s">
        <v>702</v>
      </c>
      <c r="Y76" s="52" t="s">
        <v>703</v>
      </c>
      <c r="Z76" s="52">
        <v>11</v>
      </c>
      <c r="AA76" s="52">
        <v>172</v>
      </c>
      <c r="AB76" s="52">
        <v>5770</v>
      </c>
      <c r="AC76" s="53" t="s">
        <v>508</v>
      </c>
      <c r="AD76" s="53">
        <v>43191</v>
      </c>
      <c r="AE76" s="53">
        <v>41074</v>
      </c>
      <c r="AF76" s="53">
        <v>42991</v>
      </c>
      <c r="AG76" s="53">
        <v>43021</v>
      </c>
      <c r="AH76" s="52">
        <v>10</v>
      </c>
      <c r="AI76" s="52"/>
      <c r="AJ76" s="58">
        <v>3723400</v>
      </c>
      <c r="AK76" s="52">
        <v>0</v>
      </c>
      <c r="AL76" s="52">
        <v>0</v>
      </c>
      <c r="AM76" s="52">
        <v>0</v>
      </c>
      <c r="AN76" s="52">
        <v>1705</v>
      </c>
      <c r="AO76" s="52" t="s">
        <v>486</v>
      </c>
      <c r="AP76" s="52">
        <v>0</v>
      </c>
      <c r="AQ76" s="52">
        <v>0</v>
      </c>
      <c r="AR76" s="52">
        <v>0</v>
      </c>
      <c r="AS76" s="52" t="s">
        <v>487</v>
      </c>
      <c r="AT76" s="52">
        <v>0</v>
      </c>
      <c r="AU76" s="52">
        <v>115.4</v>
      </c>
      <c r="AV76" s="52">
        <v>57.7</v>
      </c>
      <c r="AW76" s="52">
        <v>114.2</v>
      </c>
      <c r="AX76" s="52">
        <v>114.2</v>
      </c>
      <c r="AY76" s="52">
        <v>1753400</v>
      </c>
      <c r="AZ76" s="52">
        <v>3</v>
      </c>
      <c r="BA76" s="52">
        <v>0</v>
      </c>
      <c r="BB76" s="52">
        <v>0</v>
      </c>
      <c r="BC76" s="52">
        <v>0</v>
      </c>
      <c r="BD76" s="52">
        <v>0</v>
      </c>
      <c r="BE76" s="58">
        <v>54849</v>
      </c>
      <c r="BF76" s="58">
        <v>662</v>
      </c>
      <c r="BG76" s="58">
        <v>2778222</v>
      </c>
      <c r="BH76" s="52">
        <v>0</v>
      </c>
      <c r="BI76" s="52">
        <v>0</v>
      </c>
      <c r="BJ76" s="52">
        <v>0</v>
      </c>
      <c r="BK76" s="58">
        <v>195624606</v>
      </c>
      <c r="BL76" s="58">
        <v>2147657</v>
      </c>
      <c r="BM76" s="58">
        <v>3195828</v>
      </c>
      <c r="BN76" s="58">
        <v>6029043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8">
        <v>209830867</v>
      </c>
      <c r="BW76" s="58">
        <v>-68309</v>
      </c>
      <c r="BX76" s="52">
        <v>0</v>
      </c>
      <c r="BY76" s="52">
        <v>0</v>
      </c>
      <c r="BZ76" s="52">
        <v>0</v>
      </c>
      <c r="CA76" s="58">
        <v>-68309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2</v>
      </c>
      <c r="CJ76" s="52">
        <v>86403514</v>
      </c>
      <c r="CK76" s="52">
        <v>200</v>
      </c>
      <c r="CL76" s="52" t="s">
        <v>510</v>
      </c>
      <c r="CM76" s="52">
        <v>3364</v>
      </c>
      <c r="CN76" s="52">
        <v>21981</v>
      </c>
      <c r="CO76" s="52">
        <v>3723400</v>
      </c>
      <c r="CP76" s="52">
        <v>86403514</v>
      </c>
      <c r="CQ76" s="52">
        <v>200</v>
      </c>
      <c r="CR76" s="52" t="s">
        <v>510</v>
      </c>
      <c r="CS76" s="52">
        <v>3</v>
      </c>
      <c r="CT76" s="52">
        <v>115.4</v>
      </c>
      <c r="CU76" s="52">
        <v>0</v>
      </c>
      <c r="CV76" s="52">
        <v>86403514</v>
      </c>
      <c r="CW76" s="52">
        <v>200</v>
      </c>
      <c r="CX76" s="52" t="s">
        <v>510</v>
      </c>
      <c r="CY76" s="52">
        <v>2</v>
      </c>
      <c r="CZ76" s="52">
        <v>114.2</v>
      </c>
      <c r="DA76" s="52">
        <v>0</v>
      </c>
      <c r="DB76" s="52" t="s">
        <v>704</v>
      </c>
      <c r="DC76" s="52">
        <v>200</v>
      </c>
      <c r="DD76" s="52" t="s">
        <v>495</v>
      </c>
      <c r="DE76" s="52">
        <v>9594</v>
      </c>
      <c r="DF76" s="52">
        <v>8361</v>
      </c>
      <c r="DG76" s="52">
        <v>1753400</v>
      </c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 t="s">
        <v>490</v>
      </c>
      <c r="EG76" s="52" t="s">
        <v>490</v>
      </c>
      <c r="EH76" s="54">
        <v>1917</v>
      </c>
      <c r="EI76" s="55">
        <v>1</v>
      </c>
      <c r="EJ76" s="55">
        <v>1</v>
      </c>
      <c r="EK76" s="56">
        <v>3283738.1377151799</v>
      </c>
      <c r="EL76" s="56">
        <v>6567476.2754303599</v>
      </c>
      <c r="EM76" s="56">
        <v>9851214.4131455403</v>
      </c>
      <c r="EN76" s="57" t="str">
        <f>+VLOOKUP(W76,[1]Empresas!$A$1:$B$27,2,0)</f>
        <v>AGUAS ANDINAS S.A.</v>
      </c>
    </row>
    <row r="77" spans="2:144" ht="14.4" x14ac:dyDescent="0.3">
      <c r="B77" s="27">
        <v>1595042</v>
      </c>
      <c r="C77" s="28" t="s">
        <v>380</v>
      </c>
      <c r="D77" s="27">
        <v>1519001</v>
      </c>
      <c r="E77" s="28" t="s">
        <v>381</v>
      </c>
      <c r="F77" s="28" t="s">
        <v>385</v>
      </c>
      <c r="G77" s="42" t="s">
        <v>394</v>
      </c>
      <c r="L77" t="str">
        <f t="shared" si="1"/>
        <v>5746444281542998</v>
      </c>
      <c r="M77" s="62" t="s">
        <v>394</v>
      </c>
      <c r="N77" s="50">
        <v>42979</v>
      </c>
      <c r="O77" s="51">
        <v>2017</v>
      </c>
      <c r="P77" s="52" t="s">
        <v>694</v>
      </c>
      <c r="Q77" s="52">
        <v>1595042</v>
      </c>
      <c r="R77" s="52">
        <v>574644</v>
      </c>
      <c r="S77" s="52" t="s">
        <v>478</v>
      </c>
      <c r="T77" s="52" t="s">
        <v>504</v>
      </c>
      <c r="U77" s="52" t="s">
        <v>480</v>
      </c>
      <c r="V77" s="52" t="s">
        <v>556</v>
      </c>
      <c r="W77" s="52" t="s">
        <v>527</v>
      </c>
      <c r="X77" s="52" t="s">
        <v>557</v>
      </c>
      <c r="Y77" s="52" t="s">
        <v>529</v>
      </c>
      <c r="Z77" s="52">
        <v>14</v>
      </c>
      <c r="AA77" s="52">
        <v>971</v>
      </c>
      <c r="AB77" s="52">
        <v>5440</v>
      </c>
      <c r="AC77" s="53" t="s">
        <v>508</v>
      </c>
      <c r="AD77" s="53">
        <v>43191</v>
      </c>
      <c r="AE77" s="53">
        <v>42815</v>
      </c>
      <c r="AF77" s="53">
        <v>42998</v>
      </c>
      <c r="AG77" s="53">
        <v>43026</v>
      </c>
      <c r="AH77" s="52">
        <v>100</v>
      </c>
      <c r="AI77" s="52"/>
      <c r="AJ77" s="52">
        <v>15500</v>
      </c>
      <c r="AK77" s="52">
        <v>0</v>
      </c>
      <c r="AL77" s="52">
        <v>0</v>
      </c>
      <c r="AM77" s="52">
        <v>0</v>
      </c>
      <c r="AN77" s="52">
        <v>15910</v>
      </c>
      <c r="AO77" s="52" t="s">
        <v>486</v>
      </c>
      <c r="AP77" s="52">
        <v>0</v>
      </c>
      <c r="AQ77" s="52">
        <v>0</v>
      </c>
      <c r="AR77" s="52">
        <v>0</v>
      </c>
      <c r="AS77" s="52" t="s">
        <v>487</v>
      </c>
      <c r="AT77" s="52">
        <v>0</v>
      </c>
      <c r="AU77" s="52">
        <v>83.8</v>
      </c>
      <c r="AV77" s="52">
        <v>83.7</v>
      </c>
      <c r="AW77" s="52">
        <v>83.2</v>
      </c>
      <c r="AX77" s="52">
        <v>83.2</v>
      </c>
      <c r="AY77" s="52">
        <v>2300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662</v>
      </c>
      <c r="BG77" s="52">
        <v>19267</v>
      </c>
      <c r="BH77" s="52">
        <v>0</v>
      </c>
      <c r="BI77" s="52">
        <v>0</v>
      </c>
      <c r="BJ77" s="52">
        <v>0</v>
      </c>
      <c r="BK77" s="52">
        <v>950761</v>
      </c>
      <c r="BL77" s="52">
        <v>454018</v>
      </c>
      <c r="BM77" s="52">
        <v>2496239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818</v>
      </c>
      <c r="BV77" s="52">
        <v>3921765</v>
      </c>
      <c r="BW77" s="52">
        <v>-1561437</v>
      </c>
      <c r="BX77" s="52">
        <v>0</v>
      </c>
      <c r="BY77" s="52">
        <v>0</v>
      </c>
      <c r="BZ77" s="52">
        <v>0</v>
      </c>
      <c r="CA77" s="52">
        <v>-1561437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2</v>
      </c>
      <c r="CJ77" s="52">
        <v>86308672</v>
      </c>
      <c r="CK77" s="52">
        <v>100</v>
      </c>
      <c r="CL77" s="52" t="s">
        <v>495</v>
      </c>
      <c r="CM77" s="52">
        <v>23132</v>
      </c>
      <c r="CN77" s="52">
        <v>23287</v>
      </c>
      <c r="CO77" s="52">
        <v>15500</v>
      </c>
      <c r="CP77" s="52">
        <v>86308672</v>
      </c>
      <c r="CQ77" s="52">
        <v>100</v>
      </c>
      <c r="CR77" s="52" t="s">
        <v>495</v>
      </c>
      <c r="CS77" s="52">
        <v>83.6</v>
      </c>
      <c r="CT77" s="52">
        <v>83.8</v>
      </c>
      <c r="CU77" s="52">
        <v>0</v>
      </c>
      <c r="CV77" s="52">
        <v>86308672</v>
      </c>
      <c r="CW77" s="52">
        <v>100</v>
      </c>
      <c r="CX77" s="52" t="s">
        <v>495</v>
      </c>
      <c r="CY77" s="52">
        <v>83.2</v>
      </c>
      <c r="CZ77" s="52">
        <v>83.2</v>
      </c>
      <c r="DA77" s="52">
        <v>0</v>
      </c>
      <c r="DB77" s="52" t="s">
        <v>558</v>
      </c>
      <c r="DC77" s="52">
        <v>100</v>
      </c>
      <c r="DD77" s="52" t="s">
        <v>495</v>
      </c>
      <c r="DE77" s="52">
        <v>14283</v>
      </c>
      <c r="DF77" s="52">
        <v>14306</v>
      </c>
      <c r="DG77" s="52">
        <v>2300</v>
      </c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 t="s">
        <v>490</v>
      </c>
      <c r="EG77" s="52" t="s">
        <v>490</v>
      </c>
      <c r="EH77" s="54">
        <v>183</v>
      </c>
      <c r="EI77" s="55">
        <v>1</v>
      </c>
      <c r="EJ77" s="55">
        <v>1</v>
      </c>
      <c r="EK77" s="56">
        <v>642912.29508196726</v>
      </c>
      <c r="EL77" s="56">
        <v>1285824.5901639345</v>
      </c>
      <c r="EM77" s="56">
        <v>1928736.8852459015</v>
      </c>
      <c r="EN77" s="57" t="str">
        <f>+VLOOKUP(W77,[1]Empresas!$A$1:$B$27,2,0)</f>
        <v>AGUAS ANDINAS S.A.</v>
      </c>
    </row>
    <row r="78" spans="2:144" ht="14.4" x14ac:dyDescent="0.3">
      <c r="B78" s="27">
        <v>1595042</v>
      </c>
      <c r="C78" s="28" t="s">
        <v>380</v>
      </c>
      <c r="D78" s="27">
        <v>1659076</v>
      </c>
      <c r="E78" s="28" t="s">
        <v>381</v>
      </c>
      <c r="F78" s="28" t="s">
        <v>382</v>
      </c>
      <c r="G78" s="42" t="s">
        <v>394</v>
      </c>
      <c r="L78" t="str">
        <f t="shared" si="1"/>
        <v>5746434281542998</v>
      </c>
      <c r="M78" s="62" t="s">
        <v>394</v>
      </c>
      <c r="N78" s="50">
        <v>42979</v>
      </c>
      <c r="O78" s="51">
        <v>2017</v>
      </c>
      <c r="P78" s="52" t="s">
        <v>694</v>
      </c>
      <c r="Q78" s="52">
        <v>1595042</v>
      </c>
      <c r="R78" s="52">
        <v>574643</v>
      </c>
      <c r="S78" s="52" t="s">
        <v>478</v>
      </c>
      <c r="T78" s="52" t="s">
        <v>504</v>
      </c>
      <c r="U78" s="52" t="s">
        <v>480</v>
      </c>
      <c r="V78" s="52" t="s">
        <v>481</v>
      </c>
      <c r="W78" s="52" t="s">
        <v>527</v>
      </c>
      <c r="X78" s="52" t="s">
        <v>559</v>
      </c>
      <c r="Y78" s="52" t="s">
        <v>529</v>
      </c>
      <c r="Z78" s="52">
        <v>14</v>
      </c>
      <c r="AA78" s="52">
        <v>971</v>
      </c>
      <c r="AB78" s="52">
        <v>5700</v>
      </c>
      <c r="AC78" s="53" t="s">
        <v>508</v>
      </c>
      <c r="AD78" s="53">
        <v>43191</v>
      </c>
      <c r="AE78" s="53">
        <v>42815</v>
      </c>
      <c r="AF78" s="53">
        <v>42998</v>
      </c>
      <c r="AG78" s="53">
        <v>43026</v>
      </c>
      <c r="AH78" s="52">
        <v>300</v>
      </c>
      <c r="AI78" s="52"/>
      <c r="AJ78" s="52">
        <v>3400</v>
      </c>
      <c r="AK78" s="52">
        <v>0</v>
      </c>
      <c r="AL78" s="52">
        <v>0</v>
      </c>
      <c r="AM78" s="52">
        <v>0</v>
      </c>
      <c r="AN78" s="52">
        <v>47729</v>
      </c>
      <c r="AO78" s="52" t="s">
        <v>486</v>
      </c>
      <c r="AP78" s="52">
        <v>0</v>
      </c>
      <c r="AQ78" s="52">
        <v>0</v>
      </c>
      <c r="AR78" s="52">
        <v>0</v>
      </c>
      <c r="AS78" s="52" t="s">
        <v>487</v>
      </c>
      <c r="AT78" s="52">
        <v>0</v>
      </c>
      <c r="AU78" s="52">
        <v>64.5</v>
      </c>
      <c r="AV78" s="52">
        <v>67.5</v>
      </c>
      <c r="AW78" s="52">
        <v>64.5</v>
      </c>
      <c r="AX78" s="52">
        <v>64.5</v>
      </c>
      <c r="AY78" s="52">
        <v>3900</v>
      </c>
      <c r="AZ78" s="52">
        <v>27</v>
      </c>
      <c r="BA78" s="52">
        <v>0</v>
      </c>
      <c r="BB78" s="52">
        <v>0</v>
      </c>
      <c r="BC78" s="52">
        <v>0</v>
      </c>
      <c r="BD78" s="52">
        <v>0</v>
      </c>
      <c r="BE78" s="52">
        <v>0</v>
      </c>
      <c r="BF78" s="52">
        <v>662</v>
      </c>
      <c r="BG78" s="52">
        <v>4226</v>
      </c>
      <c r="BH78" s="52">
        <v>0</v>
      </c>
      <c r="BI78" s="52">
        <v>0</v>
      </c>
      <c r="BJ78" s="52">
        <v>0</v>
      </c>
      <c r="BK78" s="52">
        <v>208554</v>
      </c>
      <c r="BL78" s="52">
        <v>366144</v>
      </c>
      <c r="BM78" s="52">
        <v>1936353</v>
      </c>
      <c r="BN78" s="52">
        <v>677984</v>
      </c>
      <c r="BO78" s="52">
        <v>0</v>
      </c>
      <c r="BP78" s="52">
        <v>0</v>
      </c>
      <c r="BQ78" s="52">
        <v>0</v>
      </c>
      <c r="BR78" s="52">
        <v>0</v>
      </c>
      <c r="BS78" s="52">
        <v>0</v>
      </c>
      <c r="BT78" s="52">
        <v>0</v>
      </c>
      <c r="BU78" s="52">
        <v>179</v>
      </c>
      <c r="BV78" s="52">
        <v>3194102</v>
      </c>
      <c r="BW78" s="52">
        <v>-1251041</v>
      </c>
      <c r="BX78" s="52">
        <v>0</v>
      </c>
      <c r="BY78" s="52">
        <v>0</v>
      </c>
      <c r="BZ78" s="52">
        <v>0</v>
      </c>
      <c r="CA78" s="52">
        <v>-1251041</v>
      </c>
      <c r="CB78" s="52">
        <v>0</v>
      </c>
      <c r="CC78" s="52">
        <v>0</v>
      </c>
      <c r="CD78" s="52">
        <v>0</v>
      </c>
      <c r="CE78" s="52">
        <v>0</v>
      </c>
      <c r="CF78" s="52">
        <v>0</v>
      </c>
      <c r="CG78" s="52">
        <v>0</v>
      </c>
      <c r="CH78" s="52">
        <v>0</v>
      </c>
      <c r="CI78" s="52">
        <v>2</v>
      </c>
      <c r="CJ78" s="52">
        <v>84014015</v>
      </c>
      <c r="CK78" s="52">
        <v>100</v>
      </c>
      <c r="CL78" s="52" t="s">
        <v>495</v>
      </c>
      <c r="CM78" s="52">
        <v>22514</v>
      </c>
      <c r="CN78" s="52">
        <v>22548</v>
      </c>
      <c r="CO78" s="52">
        <v>3400</v>
      </c>
      <c r="CP78" s="52">
        <v>84014015</v>
      </c>
      <c r="CQ78" s="52">
        <v>100</v>
      </c>
      <c r="CR78" s="52" t="s">
        <v>495</v>
      </c>
      <c r="CS78" s="52">
        <v>70</v>
      </c>
      <c r="CT78" s="52">
        <v>64.5</v>
      </c>
      <c r="CU78" s="52">
        <v>0</v>
      </c>
      <c r="CV78" s="52">
        <v>84014015</v>
      </c>
      <c r="CW78" s="52">
        <v>100</v>
      </c>
      <c r="CX78" s="52" t="s">
        <v>495</v>
      </c>
      <c r="CY78" s="52">
        <v>67.2</v>
      </c>
      <c r="CZ78" s="52">
        <v>64.5</v>
      </c>
      <c r="DA78" s="52">
        <v>0</v>
      </c>
      <c r="DB78" s="52" t="s">
        <v>560</v>
      </c>
      <c r="DC78" s="52">
        <v>100</v>
      </c>
      <c r="DD78" s="52" t="s">
        <v>495</v>
      </c>
      <c r="DE78" s="52">
        <v>8219</v>
      </c>
      <c r="DF78" s="52">
        <v>8258</v>
      </c>
      <c r="DG78" s="52">
        <v>3900</v>
      </c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 t="s">
        <v>490</v>
      </c>
      <c r="EG78" s="52" t="s">
        <v>490</v>
      </c>
      <c r="EH78" s="54">
        <v>183</v>
      </c>
      <c r="EI78" s="55">
        <v>1</v>
      </c>
      <c r="EJ78" s="55">
        <v>1</v>
      </c>
      <c r="EK78" s="56">
        <v>523623.27868852456</v>
      </c>
      <c r="EL78" s="56">
        <v>1047246.5573770491</v>
      </c>
      <c r="EM78" s="56">
        <v>1570869.8360655736</v>
      </c>
      <c r="EN78" s="57" t="str">
        <f>+VLOOKUP(W78,[1]Empresas!$A$1:$B$27,2,0)</f>
        <v>AGUAS ANDINAS S.A.</v>
      </c>
    </row>
    <row r="79" spans="2:144" ht="14.4" x14ac:dyDescent="0.3">
      <c r="B79" s="27">
        <v>1595042</v>
      </c>
      <c r="C79" s="28" t="s">
        <v>380</v>
      </c>
      <c r="D79" s="27">
        <v>1177452</v>
      </c>
      <c r="E79" s="28" t="s">
        <v>381</v>
      </c>
      <c r="F79" s="28" t="s">
        <v>382</v>
      </c>
      <c r="G79" s="42" t="s">
        <v>394</v>
      </c>
      <c r="L79" t="str">
        <f t="shared" si="1"/>
        <v>5747384281843003</v>
      </c>
      <c r="M79" s="62" t="s">
        <v>394</v>
      </c>
      <c r="N79" s="50">
        <v>42979</v>
      </c>
      <c r="O79" s="51">
        <v>2017</v>
      </c>
      <c r="P79" s="52" t="s">
        <v>694</v>
      </c>
      <c r="Q79" s="52">
        <v>1595042</v>
      </c>
      <c r="R79" s="52">
        <v>574738</v>
      </c>
      <c r="S79" s="52" t="s">
        <v>478</v>
      </c>
      <c r="T79" s="52" t="s">
        <v>479</v>
      </c>
      <c r="U79" s="52" t="s">
        <v>480</v>
      </c>
      <c r="V79" s="52" t="s">
        <v>638</v>
      </c>
      <c r="W79" s="52" t="s">
        <v>527</v>
      </c>
      <c r="X79" s="52" t="s">
        <v>705</v>
      </c>
      <c r="Y79" s="52" t="s">
        <v>568</v>
      </c>
      <c r="Z79" s="52">
        <v>17</v>
      </c>
      <c r="AA79" s="52">
        <v>840</v>
      </c>
      <c r="AB79" s="52">
        <v>2491</v>
      </c>
      <c r="AC79" s="53" t="s">
        <v>485</v>
      </c>
      <c r="AD79" s="53" t="s">
        <v>485</v>
      </c>
      <c r="AE79" s="53">
        <v>42818</v>
      </c>
      <c r="AF79" s="53">
        <v>43003</v>
      </c>
      <c r="AG79" s="53">
        <v>43031</v>
      </c>
      <c r="AH79" s="52">
        <v>10</v>
      </c>
      <c r="AI79" s="52">
        <v>2412</v>
      </c>
      <c r="AJ79" s="52">
        <v>0</v>
      </c>
      <c r="AK79" s="52">
        <v>13447</v>
      </c>
      <c r="AL79" s="52">
        <v>0</v>
      </c>
      <c r="AM79" s="52">
        <v>0</v>
      </c>
      <c r="AN79" s="52">
        <v>355</v>
      </c>
      <c r="AO79" s="52" t="s">
        <v>486</v>
      </c>
      <c r="AP79" s="52">
        <v>0</v>
      </c>
      <c r="AQ79" s="52">
        <v>0</v>
      </c>
      <c r="AR79" s="52">
        <v>0</v>
      </c>
      <c r="AS79" s="52" t="s">
        <v>487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354</v>
      </c>
      <c r="BF79" s="52">
        <v>565</v>
      </c>
      <c r="BG79" s="52">
        <v>16715</v>
      </c>
      <c r="BH79" s="52">
        <v>0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0</v>
      </c>
      <c r="BO79" s="52">
        <v>0</v>
      </c>
      <c r="BP79" s="52">
        <v>0</v>
      </c>
      <c r="BQ79" s="52">
        <v>0</v>
      </c>
      <c r="BR79" s="52">
        <v>0</v>
      </c>
      <c r="BS79" s="52">
        <v>0</v>
      </c>
      <c r="BT79" s="52">
        <v>0</v>
      </c>
      <c r="BU79" s="52">
        <v>1195880</v>
      </c>
      <c r="BV79" s="52">
        <v>1213514</v>
      </c>
      <c r="BW79" s="52">
        <v>-913686</v>
      </c>
      <c r="BX79" s="52">
        <v>0</v>
      </c>
      <c r="BY79" s="52">
        <v>0</v>
      </c>
      <c r="BZ79" s="52">
        <v>0</v>
      </c>
      <c r="CA79" s="52">
        <v>-913686</v>
      </c>
      <c r="CB79" s="52">
        <v>0</v>
      </c>
      <c r="CC79" s="52">
        <v>0</v>
      </c>
      <c r="CD79" s="52">
        <v>0</v>
      </c>
      <c r="CE79" s="52">
        <v>0</v>
      </c>
      <c r="CF79" s="52">
        <v>0</v>
      </c>
      <c r="CG79" s="52">
        <v>0</v>
      </c>
      <c r="CH79" s="52">
        <v>0</v>
      </c>
      <c r="CI79" s="52">
        <v>1</v>
      </c>
      <c r="CJ79" s="52">
        <v>98046695</v>
      </c>
      <c r="CK79" s="52">
        <v>1</v>
      </c>
      <c r="CL79" s="52" t="s">
        <v>510</v>
      </c>
      <c r="CM79" s="52">
        <v>64069</v>
      </c>
      <c r="CN79" s="52">
        <v>77516</v>
      </c>
      <c r="CO79" s="52">
        <v>13447</v>
      </c>
      <c r="CP79" s="52">
        <v>0</v>
      </c>
      <c r="CQ79" s="52">
        <v>0</v>
      </c>
      <c r="CR79" s="52" t="s">
        <v>496</v>
      </c>
      <c r="CS79" s="52">
        <v>0</v>
      </c>
      <c r="CT79" s="52">
        <v>0</v>
      </c>
      <c r="CU79" s="52">
        <v>0</v>
      </c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 t="s">
        <v>490</v>
      </c>
      <c r="EG79" s="52" t="s">
        <v>490</v>
      </c>
      <c r="EH79" s="54">
        <v>185</v>
      </c>
      <c r="EI79" s="55">
        <v>1</v>
      </c>
      <c r="EJ79" s="55">
        <v>1</v>
      </c>
      <c r="EK79" s="56">
        <v>196786.05405405405</v>
      </c>
      <c r="EL79" s="56">
        <v>393572.10810810811</v>
      </c>
      <c r="EM79" s="56">
        <v>590358.16216216225</v>
      </c>
      <c r="EN79" s="57" t="str">
        <f>+VLOOKUP(W79,[1]Empresas!$A$1:$B$27,2,0)</f>
        <v>AGUAS ANDINAS S.A.</v>
      </c>
    </row>
    <row r="80" spans="2:144" ht="14.4" x14ac:dyDescent="0.3">
      <c r="B80" s="27">
        <v>1595042</v>
      </c>
      <c r="C80" s="28" t="s">
        <v>380</v>
      </c>
      <c r="D80" s="27">
        <v>579520</v>
      </c>
      <c r="E80" s="28" t="s">
        <v>381</v>
      </c>
      <c r="F80" s="28" t="s">
        <v>387</v>
      </c>
      <c r="G80" s="42" t="s">
        <v>394</v>
      </c>
      <c r="L80" t="str">
        <f t="shared" si="1"/>
        <v>16408194289542986</v>
      </c>
      <c r="M80" s="62" t="s">
        <v>394</v>
      </c>
      <c r="N80" s="50">
        <v>42979</v>
      </c>
      <c r="O80" s="51">
        <v>2017</v>
      </c>
      <c r="P80" s="52" t="s">
        <v>694</v>
      </c>
      <c r="Q80" s="52">
        <v>1595042</v>
      </c>
      <c r="R80" s="52">
        <v>1640819</v>
      </c>
      <c r="S80" s="52" t="s">
        <v>478</v>
      </c>
      <c r="T80" s="52" t="s">
        <v>504</v>
      </c>
      <c r="U80" s="52" t="s">
        <v>480</v>
      </c>
      <c r="V80" s="52" t="s">
        <v>561</v>
      </c>
      <c r="W80" s="52" t="s">
        <v>562</v>
      </c>
      <c r="X80" s="52" t="s">
        <v>610</v>
      </c>
      <c r="Y80" s="52" t="s">
        <v>611</v>
      </c>
      <c r="Z80" s="52">
        <v>8</v>
      </c>
      <c r="AA80" s="52">
        <v>23</v>
      </c>
      <c r="AB80" s="52">
        <v>2700</v>
      </c>
      <c r="AC80" s="53" t="s">
        <v>508</v>
      </c>
      <c r="AD80" s="53">
        <v>43191</v>
      </c>
      <c r="AE80" s="53">
        <v>42895</v>
      </c>
      <c r="AF80" s="53">
        <v>42986</v>
      </c>
      <c r="AG80" s="53">
        <v>43018</v>
      </c>
      <c r="AH80" s="52">
        <v>0</v>
      </c>
      <c r="AI80" s="52"/>
      <c r="AJ80" s="52">
        <v>5600</v>
      </c>
      <c r="AK80" s="52">
        <v>0</v>
      </c>
      <c r="AL80" s="52">
        <v>0</v>
      </c>
      <c r="AM80" s="52">
        <v>0</v>
      </c>
      <c r="AN80" s="52">
        <v>36365</v>
      </c>
      <c r="AO80" s="52" t="s">
        <v>486</v>
      </c>
      <c r="AP80" s="52">
        <v>0</v>
      </c>
      <c r="AQ80" s="52">
        <v>0</v>
      </c>
      <c r="AR80" s="52">
        <v>0</v>
      </c>
      <c r="AS80" s="52" t="s">
        <v>487</v>
      </c>
      <c r="AT80" s="52">
        <v>0</v>
      </c>
      <c r="AU80" s="52">
        <v>220.4</v>
      </c>
      <c r="AV80" s="52">
        <v>222.1</v>
      </c>
      <c r="AW80" s="52">
        <v>218.4</v>
      </c>
      <c r="AX80" s="52">
        <v>218.4</v>
      </c>
      <c r="AY80" s="52">
        <v>2600</v>
      </c>
      <c r="AZ80" s="52">
        <v>2</v>
      </c>
      <c r="BA80" s="52">
        <v>0</v>
      </c>
      <c r="BB80" s="52">
        <v>0</v>
      </c>
      <c r="BC80" s="52">
        <v>0</v>
      </c>
      <c r="BD80" s="52">
        <v>0</v>
      </c>
      <c r="BE80" s="52">
        <v>22664</v>
      </c>
      <c r="BF80" s="52">
        <v>662</v>
      </c>
      <c r="BG80" s="52">
        <v>6961</v>
      </c>
      <c r="BH80" s="52">
        <v>0</v>
      </c>
      <c r="BI80" s="52">
        <v>0</v>
      </c>
      <c r="BJ80" s="52">
        <v>0</v>
      </c>
      <c r="BK80" s="52">
        <v>343501</v>
      </c>
      <c r="BL80" s="52">
        <v>614090</v>
      </c>
      <c r="BM80" s="52">
        <v>3353337</v>
      </c>
      <c r="BN80" s="52">
        <v>86219</v>
      </c>
      <c r="BO80" s="52">
        <v>0</v>
      </c>
      <c r="BP80" s="52">
        <v>0</v>
      </c>
      <c r="BQ80" s="52">
        <v>0</v>
      </c>
      <c r="BR80" s="52">
        <v>0</v>
      </c>
      <c r="BS80" s="52">
        <v>0</v>
      </c>
      <c r="BT80" s="52">
        <v>0</v>
      </c>
      <c r="BU80" s="52">
        <v>238</v>
      </c>
      <c r="BV80" s="52">
        <v>4427672</v>
      </c>
      <c r="BW80" s="52">
        <v>-9093983</v>
      </c>
      <c r="BX80" s="52">
        <v>0</v>
      </c>
      <c r="BY80" s="52">
        <v>0</v>
      </c>
      <c r="BZ80" s="52">
        <v>0</v>
      </c>
      <c r="CA80" s="52">
        <v>-9093983</v>
      </c>
      <c r="CB80" s="52">
        <v>0</v>
      </c>
      <c r="CC80" s="52">
        <v>0</v>
      </c>
      <c r="CD80" s="52">
        <v>0</v>
      </c>
      <c r="CE80" s="52">
        <v>0</v>
      </c>
      <c r="CF80" s="52">
        <v>0</v>
      </c>
      <c r="CG80" s="52">
        <v>0</v>
      </c>
      <c r="CH80" s="52">
        <v>0</v>
      </c>
      <c r="CI80" s="52">
        <v>1</v>
      </c>
      <c r="CJ80" s="52">
        <v>5497922</v>
      </c>
      <c r="CK80" s="52">
        <v>200</v>
      </c>
      <c r="CL80" s="52" t="s">
        <v>551</v>
      </c>
      <c r="CM80" s="52">
        <v>2795</v>
      </c>
      <c r="CN80" s="52">
        <v>2823</v>
      </c>
      <c r="CO80" s="52">
        <v>5600</v>
      </c>
      <c r="CP80" s="52">
        <v>5497922</v>
      </c>
      <c r="CQ80" s="52">
        <v>200</v>
      </c>
      <c r="CR80" s="52" t="s">
        <v>551</v>
      </c>
      <c r="CS80" s="52">
        <v>222.4</v>
      </c>
      <c r="CT80" s="52">
        <v>220.4</v>
      </c>
      <c r="CU80" s="52">
        <v>0</v>
      </c>
      <c r="CV80" s="52">
        <v>5497922</v>
      </c>
      <c r="CW80" s="52">
        <v>200</v>
      </c>
      <c r="CX80" s="52" t="s">
        <v>551</v>
      </c>
      <c r="CY80" s="52">
        <v>221.4</v>
      </c>
      <c r="CZ80" s="52">
        <v>218.4</v>
      </c>
      <c r="DA80" s="52">
        <v>0</v>
      </c>
      <c r="DB80" s="52" t="s">
        <v>612</v>
      </c>
      <c r="DC80" s="52">
        <v>200</v>
      </c>
      <c r="DD80" s="52" t="s">
        <v>551</v>
      </c>
      <c r="DE80" s="52">
        <v>1571</v>
      </c>
      <c r="DF80" s="52">
        <v>1584</v>
      </c>
      <c r="DG80" s="52">
        <v>2600</v>
      </c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 t="s">
        <v>490</v>
      </c>
      <c r="EG80" s="52" t="s">
        <v>490</v>
      </c>
      <c r="EH80" s="54">
        <v>91</v>
      </c>
      <c r="EI80" s="55">
        <v>1</v>
      </c>
      <c r="EJ80" s="55">
        <v>1</v>
      </c>
      <c r="EK80" s="56">
        <v>1459672.0879120878</v>
      </c>
      <c r="EL80" s="56">
        <v>2919344.1758241756</v>
      </c>
      <c r="EM80" s="56">
        <v>4379016.2637362638</v>
      </c>
      <c r="EN80" s="57" t="str">
        <f>+VLOOKUP(W80,[1]Empresas!$A$1:$B$27,2,0)</f>
        <v>AGUAS ANDINAS S.A.</v>
      </c>
    </row>
    <row r="81" spans="2:144" ht="14.4" x14ac:dyDescent="0.3">
      <c r="B81" s="27">
        <v>1595042</v>
      </c>
      <c r="C81" s="28" t="s">
        <v>380</v>
      </c>
      <c r="D81" s="27">
        <v>1236129</v>
      </c>
      <c r="E81" s="28" t="s">
        <v>381</v>
      </c>
      <c r="F81" s="28" t="s">
        <v>382</v>
      </c>
      <c r="G81" s="42" t="s">
        <v>394</v>
      </c>
      <c r="L81" t="str">
        <f t="shared" si="1"/>
        <v>5329374268442986</v>
      </c>
      <c r="M81" s="62" t="s">
        <v>394</v>
      </c>
      <c r="N81" s="50">
        <v>42979</v>
      </c>
      <c r="O81" s="51">
        <v>2017</v>
      </c>
      <c r="P81" s="52" t="s">
        <v>694</v>
      </c>
      <c r="Q81" s="52">
        <v>1595042</v>
      </c>
      <c r="R81" s="52">
        <v>532937</v>
      </c>
      <c r="S81" s="52" t="s">
        <v>478</v>
      </c>
      <c r="T81" s="52" t="s">
        <v>504</v>
      </c>
      <c r="U81" s="52" t="s">
        <v>480</v>
      </c>
      <c r="V81" s="52" t="s">
        <v>706</v>
      </c>
      <c r="W81" s="52" t="s">
        <v>527</v>
      </c>
      <c r="X81" s="52" t="s">
        <v>707</v>
      </c>
      <c r="Y81" s="52" t="s">
        <v>611</v>
      </c>
      <c r="Z81" s="52">
        <v>8</v>
      </c>
      <c r="AA81" s="52">
        <v>23</v>
      </c>
      <c r="AB81" s="52">
        <v>3600</v>
      </c>
      <c r="AC81" s="53" t="s">
        <v>508</v>
      </c>
      <c r="AD81" s="53">
        <v>43191</v>
      </c>
      <c r="AE81" s="53">
        <v>42684</v>
      </c>
      <c r="AF81" s="53">
        <v>42986</v>
      </c>
      <c r="AG81" s="53">
        <v>43018</v>
      </c>
      <c r="AH81" s="52">
        <v>200</v>
      </c>
      <c r="AI81" s="52"/>
      <c r="AJ81" s="52">
        <v>357800</v>
      </c>
      <c r="AK81" s="52">
        <v>0</v>
      </c>
      <c r="AL81" s="52">
        <v>0</v>
      </c>
      <c r="AM81" s="52">
        <v>0</v>
      </c>
      <c r="AN81" s="52">
        <v>36365</v>
      </c>
      <c r="AO81" s="52" t="s">
        <v>486</v>
      </c>
      <c r="AP81" s="52">
        <v>0</v>
      </c>
      <c r="AQ81" s="52">
        <v>0</v>
      </c>
      <c r="AR81" s="52">
        <v>0</v>
      </c>
      <c r="AS81" s="52" t="s">
        <v>487</v>
      </c>
      <c r="AT81" s="52">
        <v>0</v>
      </c>
      <c r="AU81" s="52">
        <v>288</v>
      </c>
      <c r="AV81" s="52">
        <v>289</v>
      </c>
      <c r="AW81" s="52">
        <v>148</v>
      </c>
      <c r="AX81" s="52">
        <v>148</v>
      </c>
      <c r="AY81" s="52">
        <v>162800</v>
      </c>
      <c r="AZ81" s="52">
        <v>2</v>
      </c>
      <c r="BA81" s="52">
        <v>0</v>
      </c>
      <c r="BB81" s="52">
        <v>0</v>
      </c>
      <c r="BC81" s="52">
        <v>0</v>
      </c>
      <c r="BD81" s="52">
        <v>0</v>
      </c>
      <c r="BE81" s="52">
        <v>34423</v>
      </c>
      <c r="BF81" s="52">
        <v>662</v>
      </c>
      <c r="BG81" s="52">
        <v>444745</v>
      </c>
      <c r="BH81" s="52">
        <v>0</v>
      </c>
      <c r="BI81" s="52">
        <v>0</v>
      </c>
      <c r="BJ81" s="52">
        <v>0</v>
      </c>
      <c r="BK81" s="52">
        <v>21946126</v>
      </c>
      <c r="BL81" s="52">
        <v>2552788</v>
      </c>
      <c r="BM81" s="52">
        <v>5726644</v>
      </c>
      <c r="BN81" s="52">
        <v>604511</v>
      </c>
      <c r="BO81" s="52">
        <v>0</v>
      </c>
      <c r="BP81" s="52">
        <v>0</v>
      </c>
      <c r="BQ81" s="52">
        <v>0</v>
      </c>
      <c r="BR81" s="52">
        <v>0</v>
      </c>
      <c r="BS81" s="52">
        <v>0</v>
      </c>
      <c r="BT81" s="52">
        <v>0</v>
      </c>
      <c r="BU81" s="52">
        <v>4578</v>
      </c>
      <c r="BV81" s="52">
        <v>31314477</v>
      </c>
      <c r="BW81" s="52">
        <v>-5403368</v>
      </c>
      <c r="BX81" s="52">
        <v>0</v>
      </c>
      <c r="BY81" s="52">
        <v>0</v>
      </c>
      <c r="BZ81" s="52">
        <v>0</v>
      </c>
      <c r="CA81" s="52">
        <v>-5403368</v>
      </c>
      <c r="CB81" s="52">
        <v>0</v>
      </c>
      <c r="CC81" s="52">
        <v>0</v>
      </c>
      <c r="CD81" s="52">
        <v>0</v>
      </c>
      <c r="CE81" s="52">
        <v>0</v>
      </c>
      <c r="CF81" s="52">
        <v>0</v>
      </c>
      <c r="CG81" s="52">
        <v>0</v>
      </c>
      <c r="CH81" s="52">
        <v>0</v>
      </c>
      <c r="CI81" s="52">
        <v>2</v>
      </c>
      <c r="CJ81" s="52">
        <v>342638</v>
      </c>
      <c r="CK81" s="52">
        <v>200</v>
      </c>
      <c r="CL81" s="52" t="s">
        <v>488</v>
      </c>
      <c r="CM81" s="52">
        <v>9253</v>
      </c>
      <c r="CN81" s="52">
        <v>11042</v>
      </c>
      <c r="CO81" s="52">
        <v>357800</v>
      </c>
      <c r="CP81" s="52">
        <v>342638</v>
      </c>
      <c r="CQ81" s="52">
        <v>20</v>
      </c>
      <c r="CR81" s="52" t="s">
        <v>488</v>
      </c>
      <c r="CS81" s="52">
        <v>290</v>
      </c>
      <c r="CT81" s="52">
        <v>288</v>
      </c>
      <c r="CU81" s="52">
        <v>0</v>
      </c>
      <c r="CV81" s="52">
        <v>342638</v>
      </c>
      <c r="CW81" s="52">
        <v>20</v>
      </c>
      <c r="CX81" s="52" t="s">
        <v>488</v>
      </c>
      <c r="CY81" s="52">
        <v>0</v>
      </c>
      <c r="CZ81" s="52">
        <v>148</v>
      </c>
      <c r="DA81" s="52">
        <v>0</v>
      </c>
      <c r="DB81" s="52" t="s">
        <v>708</v>
      </c>
      <c r="DC81" s="52">
        <v>200</v>
      </c>
      <c r="DD81" s="52" t="s">
        <v>510</v>
      </c>
      <c r="DE81" s="52">
        <v>6555</v>
      </c>
      <c r="DF81" s="52">
        <v>7369</v>
      </c>
      <c r="DG81" s="52">
        <v>162800</v>
      </c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 t="s">
        <v>490</v>
      </c>
      <c r="EG81" s="52" t="s">
        <v>490</v>
      </c>
      <c r="EH81" s="54">
        <v>302</v>
      </c>
      <c r="EI81" s="55">
        <v>1</v>
      </c>
      <c r="EJ81" s="55">
        <v>1</v>
      </c>
      <c r="EK81" s="56">
        <v>3110709.6357615897</v>
      </c>
      <c r="EL81" s="56">
        <v>6221419.2715231795</v>
      </c>
      <c r="EM81" s="56">
        <v>9332128.9072847683</v>
      </c>
      <c r="EN81" s="57" t="str">
        <f>+VLOOKUP(W81,[1]Empresas!$A$1:$B$27,2,0)</f>
        <v>AGUAS ANDINAS S.A.</v>
      </c>
    </row>
    <row r="82" spans="2:144" ht="14.4" x14ac:dyDescent="0.3">
      <c r="B82" s="27">
        <v>1595042</v>
      </c>
      <c r="C82" s="28" t="s">
        <v>380</v>
      </c>
      <c r="D82" s="27">
        <v>1322125</v>
      </c>
      <c r="E82" s="28" t="s">
        <v>381</v>
      </c>
      <c r="F82" s="28" t="s">
        <v>382</v>
      </c>
      <c r="G82" s="42" t="s">
        <v>394</v>
      </c>
      <c r="L82" t="str">
        <f t="shared" si="1"/>
        <v>14466324268842990</v>
      </c>
      <c r="M82" s="62" t="s">
        <v>394</v>
      </c>
      <c r="N82" s="50">
        <v>42979</v>
      </c>
      <c r="O82" s="51">
        <v>2017</v>
      </c>
      <c r="P82" s="52" t="s">
        <v>694</v>
      </c>
      <c r="Q82" s="52">
        <v>1595042</v>
      </c>
      <c r="R82" s="52">
        <v>1446632</v>
      </c>
      <c r="S82" s="52" t="s">
        <v>478</v>
      </c>
      <c r="T82" s="52" t="s">
        <v>479</v>
      </c>
      <c r="U82" s="52" t="s">
        <v>480</v>
      </c>
      <c r="V82" s="52" t="s">
        <v>632</v>
      </c>
      <c r="W82" s="52" t="s">
        <v>527</v>
      </c>
      <c r="X82" s="52" t="s">
        <v>709</v>
      </c>
      <c r="Y82" s="52" t="s">
        <v>710</v>
      </c>
      <c r="Z82" s="52">
        <v>10</v>
      </c>
      <c r="AA82" s="52">
        <v>400</v>
      </c>
      <c r="AB82" s="52">
        <v>1610</v>
      </c>
      <c r="AC82" s="53" t="s">
        <v>485</v>
      </c>
      <c r="AD82" s="53" t="s">
        <v>485</v>
      </c>
      <c r="AE82" s="53">
        <v>42688</v>
      </c>
      <c r="AF82" s="53">
        <v>42990</v>
      </c>
      <c r="AG82" s="53">
        <v>43020</v>
      </c>
      <c r="AH82" s="52">
        <v>2.5</v>
      </c>
      <c r="AI82" s="52">
        <v>350</v>
      </c>
      <c r="AJ82" s="52">
        <v>0</v>
      </c>
      <c r="AK82" s="52">
        <v>1123</v>
      </c>
      <c r="AL82" s="52">
        <v>0</v>
      </c>
      <c r="AM82" s="52">
        <v>0</v>
      </c>
      <c r="AN82" s="52">
        <v>13</v>
      </c>
      <c r="AO82" s="52" t="s">
        <v>486</v>
      </c>
      <c r="AP82" s="52">
        <v>0</v>
      </c>
      <c r="AQ82" s="52">
        <v>0</v>
      </c>
      <c r="AR82" s="52">
        <v>0</v>
      </c>
      <c r="AS82" s="52" t="s">
        <v>487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564</v>
      </c>
      <c r="BG82" s="52">
        <v>1396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99771</v>
      </c>
      <c r="BV82" s="52">
        <v>101731</v>
      </c>
      <c r="BW82" s="52">
        <v>-96988</v>
      </c>
      <c r="BX82" s="52">
        <v>0</v>
      </c>
      <c r="BY82" s="52">
        <v>0</v>
      </c>
      <c r="BZ82" s="52">
        <v>0</v>
      </c>
      <c r="CA82" s="52">
        <v>-96988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1</v>
      </c>
      <c r="CJ82" s="52">
        <v>8257076</v>
      </c>
      <c r="CK82" s="52">
        <v>1</v>
      </c>
      <c r="CL82" s="52" t="s">
        <v>488</v>
      </c>
      <c r="CM82" s="52">
        <v>23637</v>
      </c>
      <c r="CN82" s="52">
        <v>24760</v>
      </c>
      <c r="CO82" s="52">
        <v>1123</v>
      </c>
      <c r="CP82" s="52">
        <v>0</v>
      </c>
      <c r="CQ82" s="52">
        <v>0</v>
      </c>
      <c r="CR82" s="52" t="s">
        <v>496</v>
      </c>
      <c r="CS82" s="52">
        <v>0</v>
      </c>
      <c r="CT82" s="52">
        <v>0</v>
      </c>
      <c r="CU82" s="52">
        <v>0</v>
      </c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 t="s">
        <v>490</v>
      </c>
      <c r="EG82" s="52" t="s">
        <v>490</v>
      </c>
      <c r="EH82" s="54">
        <v>302</v>
      </c>
      <c r="EI82" s="55">
        <v>1</v>
      </c>
      <c r="EJ82" s="55">
        <v>1</v>
      </c>
      <c r="EK82" s="56">
        <v>10105.728476821192</v>
      </c>
      <c r="EL82" s="56">
        <v>20211.456953642384</v>
      </c>
      <c r="EM82" s="56">
        <v>30317.185430463574</v>
      </c>
      <c r="EN82" s="57" t="str">
        <f>+VLOOKUP(W82,[1]Empresas!$A$1:$B$27,2,0)</f>
        <v>AGUAS ANDINAS S.A.</v>
      </c>
    </row>
    <row r="83" spans="2:144" ht="14.4" x14ac:dyDescent="0.3">
      <c r="B83" s="27">
        <v>1595042</v>
      </c>
      <c r="C83" s="28" t="s">
        <v>380</v>
      </c>
      <c r="D83" s="27">
        <v>1670009</v>
      </c>
      <c r="E83" s="28" t="s">
        <v>381</v>
      </c>
      <c r="F83" s="28" t="s">
        <v>382</v>
      </c>
      <c r="G83" s="42" t="s">
        <v>394</v>
      </c>
      <c r="L83" t="str">
        <f t="shared" si="1"/>
        <v>12824734195342985</v>
      </c>
      <c r="M83" s="62" t="s">
        <v>394</v>
      </c>
      <c r="N83" s="50">
        <v>42979</v>
      </c>
      <c r="O83" s="51">
        <v>2017</v>
      </c>
      <c r="P83" s="52" t="s">
        <v>694</v>
      </c>
      <c r="Q83" s="52">
        <v>1595042</v>
      </c>
      <c r="R83" s="52">
        <v>1282473</v>
      </c>
      <c r="S83" s="52" t="s">
        <v>478</v>
      </c>
      <c r="T83" s="52" t="s">
        <v>504</v>
      </c>
      <c r="U83" s="52" t="s">
        <v>480</v>
      </c>
      <c r="V83" s="52" t="s">
        <v>531</v>
      </c>
      <c r="W83" s="52" t="s">
        <v>527</v>
      </c>
      <c r="X83" s="52" t="s">
        <v>711</v>
      </c>
      <c r="Y83" s="52" t="s">
        <v>533</v>
      </c>
      <c r="Z83" s="52">
        <v>7</v>
      </c>
      <c r="AA83" s="52">
        <v>119</v>
      </c>
      <c r="AB83" s="52">
        <v>850</v>
      </c>
      <c r="AC83" s="53" t="s">
        <v>508</v>
      </c>
      <c r="AD83" s="53">
        <v>43191</v>
      </c>
      <c r="AE83" s="53">
        <v>41953</v>
      </c>
      <c r="AF83" s="53">
        <v>42985</v>
      </c>
      <c r="AG83" s="53">
        <v>43015</v>
      </c>
      <c r="AH83" s="52">
        <v>85</v>
      </c>
      <c r="AI83" s="52"/>
      <c r="AJ83" s="52">
        <v>98300</v>
      </c>
      <c r="AK83" s="52">
        <v>0</v>
      </c>
      <c r="AL83" s="52">
        <v>0</v>
      </c>
      <c r="AM83" s="52">
        <v>0</v>
      </c>
      <c r="AN83" s="52">
        <v>14489</v>
      </c>
      <c r="AO83" s="52" t="s">
        <v>486</v>
      </c>
      <c r="AP83" s="52">
        <v>0</v>
      </c>
      <c r="AQ83" s="52">
        <v>0</v>
      </c>
      <c r="AR83" s="52">
        <v>0</v>
      </c>
      <c r="AS83" s="52" t="s">
        <v>487</v>
      </c>
      <c r="AT83" s="52">
        <v>0</v>
      </c>
      <c r="AU83" s="52">
        <v>35.1</v>
      </c>
      <c r="AV83" s="52">
        <v>17.5</v>
      </c>
      <c r="AW83" s="52">
        <v>26.2</v>
      </c>
      <c r="AX83" s="52">
        <v>26.2</v>
      </c>
      <c r="AY83" s="52">
        <v>52700</v>
      </c>
      <c r="AZ83" s="52">
        <v>5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662</v>
      </c>
      <c r="BG83" s="52">
        <v>93585</v>
      </c>
      <c r="BH83" s="52">
        <v>0</v>
      </c>
      <c r="BI83" s="52">
        <v>0</v>
      </c>
      <c r="BJ83" s="52">
        <v>0</v>
      </c>
      <c r="BK83" s="52">
        <v>5844714</v>
      </c>
      <c r="BL83" s="52">
        <v>381509</v>
      </c>
      <c r="BM83" s="52">
        <v>706657</v>
      </c>
      <c r="BN83" s="52">
        <v>346644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7373771</v>
      </c>
      <c r="BW83" s="52">
        <v>-928082</v>
      </c>
      <c r="BX83" s="52">
        <v>0</v>
      </c>
      <c r="BY83" s="52">
        <v>0</v>
      </c>
      <c r="BZ83" s="52">
        <v>0</v>
      </c>
      <c r="CA83" s="52">
        <v>-928082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2</v>
      </c>
      <c r="CJ83" s="52">
        <v>84898792</v>
      </c>
      <c r="CK83" s="52">
        <v>100</v>
      </c>
      <c r="CL83" s="52" t="s">
        <v>488</v>
      </c>
      <c r="CM83" s="52">
        <v>5239</v>
      </c>
      <c r="CN83" s="52">
        <v>6222</v>
      </c>
      <c r="CO83" s="52">
        <v>98300</v>
      </c>
      <c r="CP83" s="52">
        <v>84898792</v>
      </c>
      <c r="CQ83" s="52">
        <v>100</v>
      </c>
      <c r="CR83" s="52" t="s">
        <v>488</v>
      </c>
      <c r="CS83" s="52">
        <v>28.2</v>
      </c>
      <c r="CT83" s="52">
        <v>35.1</v>
      </c>
      <c r="CU83" s="52">
        <v>0</v>
      </c>
      <c r="CV83" s="52">
        <v>84898792</v>
      </c>
      <c r="CW83" s="52">
        <v>100</v>
      </c>
      <c r="CX83" s="52" t="s">
        <v>488</v>
      </c>
      <c r="CY83" s="52">
        <v>24.8</v>
      </c>
      <c r="CZ83" s="52">
        <v>26.2</v>
      </c>
      <c r="DA83" s="52">
        <v>0</v>
      </c>
      <c r="DB83" s="52" t="s">
        <v>712</v>
      </c>
      <c r="DC83" s="52">
        <v>100</v>
      </c>
      <c r="DD83" s="52" t="s">
        <v>488</v>
      </c>
      <c r="DE83" s="52">
        <v>8961</v>
      </c>
      <c r="DF83" s="52">
        <v>9488</v>
      </c>
      <c r="DG83" s="52">
        <v>52700</v>
      </c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 t="s">
        <v>490</v>
      </c>
      <c r="EG83" s="52" t="s">
        <v>490</v>
      </c>
      <c r="EH83" s="54">
        <v>1032</v>
      </c>
      <c r="EI83" s="55">
        <v>1</v>
      </c>
      <c r="EJ83" s="55">
        <v>1</v>
      </c>
      <c r="EK83" s="56">
        <v>214353.8081395349</v>
      </c>
      <c r="EL83" s="56">
        <v>428707.6162790698</v>
      </c>
      <c r="EM83" s="56">
        <v>643061.4244186047</v>
      </c>
      <c r="EN83" s="57" t="str">
        <f>+VLOOKUP(W83,[1]Empresas!$A$1:$B$27,2,0)</f>
        <v>AGUAS ANDINAS S.A.</v>
      </c>
    </row>
    <row r="84" spans="2:144" ht="14.4" x14ac:dyDescent="0.3">
      <c r="B84" s="27">
        <v>1595042</v>
      </c>
      <c r="C84" s="28" t="s">
        <v>380</v>
      </c>
      <c r="D84" s="27">
        <v>574640</v>
      </c>
      <c r="E84" s="28" t="s">
        <v>381</v>
      </c>
      <c r="F84" s="28" t="s">
        <v>384</v>
      </c>
      <c r="G84" s="42" t="s">
        <v>394</v>
      </c>
      <c r="L84" t="str">
        <f t="shared" si="1"/>
        <v>15872854246442979</v>
      </c>
      <c r="M84" s="62" t="s">
        <v>394</v>
      </c>
      <c r="N84" s="50">
        <v>42979</v>
      </c>
      <c r="O84" s="51">
        <v>2017</v>
      </c>
      <c r="P84" s="52" t="s">
        <v>694</v>
      </c>
      <c r="Q84" s="52">
        <v>1595042</v>
      </c>
      <c r="R84" s="52">
        <v>1587285</v>
      </c>
      <c r="S84" s="52" t="s">
        <v>478</v>
      </c>
      <c r="T84" s="52" t="s">
        <v>540</v>
      </c>
      <c r="U84" s="52" t="s">
        <v>480</v>
      </c>
      <c r="V84" s="52" t="s">
        <v>604</v>
      </c>
      <c r="W84" s="52" t="s">
        <v>527</v>
      </c>
      <c r="X84" s="52" t="s">
        <v>713</v>
      </c>
      <c r="Y84" s="52" t="s">
        <v>714</v>
      </c>
      <c r="Z84" s="52">
        <v>3</v>
      </c>
      <c r="AA84" s="52">
        <v>190</v>
      </c>
      <c r="AB84" s="52">
        <v>6135</v>
      </c>
      <c r="AC84" s="53" t="s">
        <v>508</v>
      </c>
      <c r="AD84" s="53">
        <v>43191</v>
      </c>
      <c r="AE84" s="53">
        <v>42464</v>
      </c>
      <c r="AF84" s="53">
        <v>42979</v>
      </c>
      <c r="AG84" s="53">
        <v>43011</v>
      </c>
      <c r="AH84" s="52">
        <v>218</v>
      </c>
      <c r="AI84" s="52"/>
      <c r="AJ84" s="52">
        <v>792120</v>
      </c>
      <c r="AK84" s="52">
        <v>0</v>
      </c>
      <c r="AL84" s="52">
        <v>0</v>
      </c>
      <c r="AM84" s="52">
        <v>0</v>
      </c>
      <c r="AN84" s="52">
        <v>18731</v>
      </c>
      <c r="AO84" s="52" t="s">
        <v>486</v>
      </c>
      <c r="AP84" s="52">
        <v>0</v>
      </c>
      <c r="AQ84" s="52">
        <v>0</v>
      </c>
      <c r="AR84" s="52">
        <v>0</v>
      </c>
      <c r="AS84" s="52" t="s">
        <v>524</v>
      </c>
      <c r="AT84" s="52">
        <v>0</v>
      </c>
      <c r="AU84" s="52">
        <v>168.6</v>
      </c>
      <c r="AV84" s="52">
        <v>84.3</v>
      </c>
      <c r="AW84" s="52">
        <v>157.4</v>
      </c>
      <c r="AX84" s="52">
        <v>157.4</v>
      </c>
      <c r="AY84" s="52">
        <v>135120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661</v>
      </c>
      <c r="BG84" s="52">
        <v>964090</v>
      </c>
      <c r="BH84" s="52">
        <v>0</v>
      </c>
      <c r="BI84" s="52">
        <v>0</v>
      </c>
      <c r="BJ84" s="52">
        <v>0</v>
      </c>
      <c r="BK84" s="52">
        <v>48594701</v>
      </c>
      <c r="BL84" s="52">
        <v>2852694</v>
      </c>
      <c r="BM84" s="52">
        <v>6055669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58467815</v>
      </c>
      <c r="BW84" s="52">
        <v>-55193590</v>
      </c>
      <c r="BX84" s="52">
        <v>0</v>
      </c>
      <c r="BY84" s="52">
        <v>0</v>
      </c>
      <c r="BZ84" s="52">
        <v>0</v>
      </c>
      <c r="CA84" s="52">
        <v>-55193590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1</v>
      </c>
      <c r="CJ84" s="52">
        <v>2915714</v>
      </c>
      <c r="CK84" s="52">
        <v>120</v>
      </c>
      <c r="CL84" s="52" t="s">
        <v>488</v>
      </c>
      <c r="CM84" s="52">
        <v>39103</v>
      </c>
      <c r="CN84" s="52">
        <v>45704</v>
      </c>
      <c r="CO84" s="52">
        <v>792120</v>
      </c>
      <c r="CP84" s="52">
        <v>2915714</v>
      </c>
      <c r="CQ84" s="52">
        <v>120</v>
      </c>
      <c r="CR84" s="52" t="s">
        <v>488</v>
      </c>
      <c r="CS84" s="52">
        <v>158.16</v>
      </c>
      <c r="CT84" s="52">
        <v>168.6</v>
      </c>
      <c r="CU84" s="52">
        <v>0</v>
      </c>
      <c r="CV84" s="52">
        <v>2915714</v>
      </c>
      <c r="CW84" s="52">
        <v>120</v>
      </c>
      <c r="CX84" s="52" t="s">
        <v>488</v>
      </c>
      <c r="CY84" s="52">
        <v>0</v>
      </c>
      <c r="CZ84" s="52">
        <v>157.44</v>
      </c>
      <c r="DA84" s="52">
        <v>0</v>
      </c>
      <c r="DB84" s="52" t="s">
        <v>715</v>
      </c>
      <c r="DC84" s="52">
        <v>120</v>
      </c>
      <c r="DD84" s="52" t="s">
        <v>488</v>
      </c>
      <c r="DE84" s="52">
        <v>13767</v>
      </c>
      <c r="DF84" s="52">
        <v>14893</v>
      </c>
      <c r="DG84" s="52">
        <v>135120</v>
      </c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  <c r="DS84" s="52"/>
      <c r="DT84" s="52"/>
      <c r="DU84" s="52"/>
      <c r="DV84" s="52"/>
      <c r="DW84" s="52"/>
      <c r="DX84" s="52"/>
      <c r="DY84" s="52"/>
      <c r="DZ84" s="52"/>
      <c r="EA84" s="52"/>
      <c r="EB84" s="52"/>
      <c r="EC84" s="52"/>
      <c r="ED84" s="52"/>
      <c r="EE84" s="52"/>
      <c r="EF84" s="52" t="s">
        <v>490</v>
      </c>
      <c r="EG84" s="52" t="s">
        <v>490</v>
      </c>
      <c r="EH84" s="54">
        <v>515</v>
      </c>
      <c r="EI84" s="55">
        <v>1</v>
      </c>
      <c r="EJ84" s="55">
        <v>1</v>
      </c>
      <c r="EK84" s="56">
        <v>3405892.1359223304</v>
      </c>
      <c r="EL84" s="56">
        <v>6811784.2718446609</v>
      </c>
      <c r="EM84" s="56">
        <v>10217676.40776699</v>
      </c>
      <c r="EN84" s="57" t="str">
        <f>+VLOOKUP(W84,[1]Empresas!$A$1:$B$27,2,0)</f>
        <v>AGUAS ANDINAS S.A.</v>
      </c>
    </row>
    <row r="85" spans="2:144" ht="14.4" x14ac:dyDescent="0.3">
      <c r="B85" s="27">
        <v>1595042</v>
      </c>
      <c r="C85" s="28" t="s">
        <v>380</v>
      </c>
      <c r="D85" s="27">
        <v>1243109</v>
      </c>
      <c r="E85" s="28" t="s">
        <v>381</v>
      </c>
      <c r="F85" s="28" t="s">
        <v>384</v>
      </c>
      <c r="G85" s="42" t="s">
        <v>394</v>
      </c>
      <c r="L85" t="str">
        <f t="shared" si="1"/>
        <v>15971884246442979</v>
      </c>
      <c r="M85" s="62" t="s">
        <v>394</v>
      </c>
      <c r="N85" s="50">
        <v>42979</v>
      </c>
      <c r="O85" s="51">
        <v>2017</v>
      </c>
      <c r="P85" s="52" t="s">
        <v>694</v>
      </c>
      <c r="Q85" s="52">
        <v>1595042</v>
      </c>
      <c r="R85" s="52">
        <v>1597188</v>
      </c>
      <c r="S85" s="52" t="s">
        <v>478</v>
      </c>
      <c r="T85" s="52" t="s">
        <v>540</v>
      </c>
      <c r="U85" s="52" t="s">
        <v>480</v>
      </c>
      <c r="V85" s="52" t="s">
        <v>604</v>
      </c>
      <c r="W85" s="52" t="s">
        <v>562</v>
      </c>
      <c r="X85" s="52" t="s">
        <v>716</v>
      </c>
      <c r="Y85" s="52" t="s">
        <v>714</v>
      </c>
      <c r="Z85" s="52">
        <v>3</v>
      </c>
      <c r="AA85" s="52">
        <v>190</v>
      </c>
      <c r="AB85" s="52">
        <v>6137</v>
      </c>
      <c r="AC85" s="53" t="s">
        <v>508</v>
      </c>
      <c r="AD85" s="53">
        <v>43191</v>
      </c>
      <c r="AE85" s="53">
        <v>42464</v>
      </c>
      <c r="AF85" s="53">
        <v>42979</v>
      </c>
      <c r="AG85" s="53">
        <v>43011</v>
      </c>
      <c r="AH85" s="52">
        <v>287</v>
      </c>
      <c r="AI85" s="52"/>
      <c r="AJ85" s="52">
        <v>1560360</v>
      </c>
      <c r="AK85" s="52">
        <v>0</v>
      </c>
      <c r="AL85" s="52">
        <v>0</v>
      </c>
      <c r="AM85" s="52">
        <v>0</v>
      </c>
      <c r="AN85" s="52">
        <v>24659</v>
      </c>
      <c r="AO85" s="52" t="s">
        <v>486</v>
      </c>
      <c r="AP85" s="52">
        <v>0</v>
      </c>
      <c r="AQ85" s="52">
        <v>0</v>
      </c>
      <c r="AR85" s="52">
        <v>0</v>
      </c>
      <c r="AS85" s="52" t="s">
        <v>524</v>
      </c>
      <c r="AT85" s="52">
        <v>0</v>
      </c>
      <c r="AU85" s="52">
        <v>187.2</v>
      </c>
      <c r="AV85" s="52">
        <v>93.6</v>
      </c>
      <c r="AW85" s="52">
        <v>174</v>
      </c>
      <c r="AX85" s="52">
        <v>174</v>
      </c>
      <c r="AY85" s="52">
        <v>547560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661</v>
      </c>
      <c r="BG85" s="52">
        <v>1899116</v>
      </c>
      <c r="BH85" s="52">
        <v>0</v>
      </c>
      <c r="BI85" s="52">
        <v>0</v>
      </c>
      <c r="BJ85" s="52">
        <v>0</v>
      </c>
      <c r="BK85" s="52">
        <v>95724421</v>
      </c>
      <c r="BL85" s="52">
        <v>3167405</v>
      </c>
      <c r="BM85" s="52">
        <v>6692622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107484225</v>
      </c>
      <c r="BW85" s="52">
        <v>-43636002</v>
      </c>
      <c r="BX85" s="52">
        <v>0</v>
      </c>
      <c r="BY85" s="52">
        <v>0</v>
      </c>
      <c r="BZ85" s="52">
        <v>0</v>
      </c>
      <c r="CA85" s="52">
        <v>-43636002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1</v>
      </c>
      <c r="CJ85" s="52">
        <v>70900</v>
      </c>
      <c r="CK85" s="52">
        <v>120</v>
      </c>
      <c r="CL85" s="52" t="s">
        <v>495</v>
      </c>
      <c r="CM85" s="52">
        <v>29951</v>
      </c>
      <c r="CN85" s="52">
        <v>42954</v>
      </c>
      <c r="CO85" s="52">
        <v>1560360</v>
      </c>
      <c r="CP85" s="52">
        <v>70900</v>
      </c>
      <c r="CQ85" s="52">
        <v>120</v>
      </c>
      <c r="CR85" s="52" t="s">
        <v>495</v>
      </c>
      <c r="CS85" s="52">
        <v>186</v>
      </c>
      <c r="CT85" s="52">
        <v>187.2</v>
      </c>
      <c r="CU85" s="52">
        <v>0</v>
      </c>
      <c r="CV85" s="52">
        <v>70900</v>
      </c>
      <c r="CW85" s="52">
        <v>120</v>
      </c>
      <c r="CX85" s="52" t="s">
        <v>495</v>
      </c>
      <c r="CY85" s="52">
        <v>0</v>
      </c>
      <c r="CZ85" s="52">
        <v>174</v>
      </c>
      <c r="DA85" s="52">
        <v>0</v>
      </c>
      <c r="DB85" s="52" t="s">
        <v>717</v>
      </c>
      <c r="DC85" s="52">
        <v>120</v>
      </c>
      <c r="DD85" s="52" t="s">
        <v>495</v>
      </c>
      <c r="DE85" s="52">
        <v>13110</v>
      </c>
      <c r="DF85" s="52">
        <v>17673</v>
      </c>
      <c r="DG85" s="52">
        <v>547560</v>
      </c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  <c r="DS85" s="52"/>
      <c r="DT85" s="52"/>
      <c r="DU85" s="52"/>
      <c r="DV85" s="52"/>
      <c r="DW85" s="52"/>
      <c r="DX85" s="52"/>
      <c r="DY85" s="52"/>
      <c r="DZ85" s="52"/>
      <c r="EA85" s="52"/>
      <c r="EB85" s="52"/>
      <c r="EC85" s="52"/>
      <c r="ED85" s="52"/>
      <c r="EE85" s="52"/>
      <c r="EF85" s="52" t="s">
        <v>490</v>
      </c>
      <c r="EG85" s="52" t="s">
        <v>490</v>
      </c>
      <c r="EH85" s="54">
        <v>515</v>
      </c>
      <c r="EI85" s="55">
        <v>1</v>
      </c>
      <c r="EJ85" s="55">
        <v>1</v>
      </c>
      <c r="EK85" s="56">
        <v>6261216.990291262</v>
      </c>
      <c r="EL85" s="56">
        <v>12522433.980582524</v>
      </c>
      <c r="EM85" s="56">
        <v>18783650.970873784</v>
      </c>
      <c r="EN85" s="57" t="str">
        <f>+VLOOKUP(W85,[1]Empresas!$A$1:$B$27,2,0)</f>
        <v>AGUAS ANDINAS S.A.</v>
      </c>
    </row>
    <row r="86" spans="2:144" ht="14.4" x14ac:dyDescent="0.3">
      <c r="B86" s="27">
        <v>1595042</v>
      </c>
      <c r="C86" s="28" t="s">
        <v>380</v>
      </c>
      <c r="D86" s="27">
        <v>1470615</v>
      </c>
      <c r="E86" s="28" t="s">
        <v>381</v>
      </c>
      <c r="F86" s="28" t="s">
        <v>384</v>
      </c>
      <c r="G86" s="42" t="s">
        <v>394</v>
      </c>
      <c r="L86" t="str">
        <f t="shared" si="1"/>
        <v>15971824252242979</v>
      </c>
      <c r="M86" s="62" t="s">
        <v>394</v>
      </c>
      <c r="N86" s="50">
        <v>42979</v>
      </c>
      <c r="O86" s="51">
        <v>2017</v>
      </c>
      <c r="P86" s="52" t="s">
        <v>694</v>
      </c>
      <c r="Q86" s="52">
        <v>1595042</v>
      </c>
      <c r="R86" s="52">
        <v>1597182</v>
      </c>
      <c r="S86" s="52" t="s">
        <v>478</v>
      </c>
      <c r="T86" s="52" t="s">
        <v>540</v>
      </c>
      <c r="U86" s="52" t="s">
        <v>480</v>
      </c>
      <c r="V86" s="52" t="s">
        <v>604</v>
      </c>
      <c r="W86" s="52" t="s">
        <v>562</v>
      </c>
      <c r="X86" s="52" t="s">
        <v>718</v>
      </c>
      <c r="Y86" s="52" t="s">
        <v>714</v>
      </c>
      <c r="Z86" s="52">
        <v>3</v>
      </c>
      <c r="AA86" s="52">
        <v>190</v>
      </c>
      <c r="AB86" s="52">
        <v>6138</v>
      </c>
      <c r="AC86" s="53" t="s">
        <v>508</v>
      </c>
      <c r="AD86" s="53">
        <v>43191</v>
      </c>
      <c r="AE86" s="53">
        <v>42522</v>
      </c>
      <c r="AF86" s="53">
        <v>42979</v>
      </c>
      <c r="AG86" s="53">
        <v>43011</v>
      </c>
      <c r="AH86" s="52">
        <v>287</v>
      </c>
      <c r="AI86" s="52"/>
      <c r="AJ86" s="52">
        <v>951000</v>
      </c>
      <c r="AK86" s="52">
        <v>0</v>
      </c>
      <c r="AL86" s="52">
        <v>0</v>
      </c>
      <c r="AM86" s="52">
        <v>0</v>
      </c>
      <c r="AN86" s="52">
        <v>24659</v>
      </c>
      <c r="AO86" s="52" t="s">
        <v>486</v>
      </c>
      <c r="AP86" s="52">
        <v>0</v>
      </c>
      <c r="AQ86" s="52">
        <v>0</v>
      </c>
      <c r="AR86" s="52">
        <v>0</v>
      </c>
      <c r="AS86" s="52" t="s">
        <v>524</v>
      </c>
      <c r="AT86" s="52">
        <v>0</v>
      </c>
      <c r="AU86" s="52">
        <v>199.4</v>
      </c>
      <c r="AV86" s="52">
        <v>99.7</v>
      </c>
      <c r="AW86" s="52">
        <v>199.4</v>
      </c>
      <c r="AX86" s="52">
        <v>199.4</v>
      </c>
      <c r="AY86" s="52">
        <v>288720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25286</v>
      </c>
      <c r="BF86" s="52">
        <v>661</v>
      </c>
      <c r="BG86" s="52">
        <v>1182093</v>
      </c>
      <c r="BH86" s="52">
        <v>0</v>
      </c>
      <c r="BI86" s="52">
        <v>0</v>
      </c>
      <c r="BJ86" s="52">
        <v>0</v>
      </c>
      <c r="BK86" s="52">
        <v>58008657</v>
      </c>
      <c r="BL86" s="52">
        <v>3064572</v>
      </c>
      <c r="BM86" s="52">
        <v>7671129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69952398</v>
      </c>
      <c r="BW86" s="52">
        <v>-10436416</v>
      </c>
      <c r="BX86" s="52">
        <v>0</v>
      </c>
      <c r="BY86" s="52">
        <v>0</v>
      </c>
      <c r="BZ86" s="52">
        <v>0</v>
      </c>
      <c r="CA86" s="52">
        <v>-10436416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1</v>
      </c>
      <c r="CJ86" s="52">
        <v>5497605</v>
      </c>
      <c r="CK86" s="52">
        <v>120</v>
      </c>
      <c r="CL86" s="52" t="s">
        <v>551</v>
      </c>
      <c r="CM86" s="52">
        <v>0</v>
      </c>
      <c r="CN86" s="52">
        <v>7925</v>
      </c>
      <c r="CO86" s="52">
        <v>951000</v>
      </c>
      <c r="CP86" s="52">
        <v>5497605</v>
      </c>
      <c r="CQ86" s="52">
        <v>120</v>
      </c>
      <c r="CR86" s="52" t="s">
        <v>551</v>
      </c>
      <c r="CS86" s="52">
        <v>0</v>
      </c>
      <c r="CT86" s="52">
        <v>199.44</v>
      </c>
      <c r="CU86" s="52">
        <v>0</v>
      </c>
      <c r="CV86" s="52">
        <v>5497605</v>
      </c>
      <c r="CW86" s="52">
        <v>120</v>
      </c>
      <c r="CX86" s="52" t="s">
        <v>551</v>
      </c>
      <c r="CY86" s="52">
        <v>0</v>
      </c>
      <c r="CZ86" s="52">
        <v>199.44</v>
      </c>
      <c r="DA86" s="52">
        <v>0</v>
      </c>
      <c r="DB86" s="52" t="s">
        <v>719</v>
      </c>
      <c r="DC86" s="52">
        <v>120</v>
      </c>
      <c r="DD86" s="52" t="s">
        <v>551</v>
      </c>
      <c r="DE86" s="52">
        <v>0</v>
      </c>
      <c r="DF86" s="52">
        <v>2406</v>
      </c>
      <c r="DG86" s="52">
        <v>288720</v>
      </c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  <c r="DS86" s="52"/>
      <c r="DT86" s="52"/>
      <c r="DU86" s="52"/>
      <c r="DV86" s="52"/>
      <c r="DW86" s="52"/>
      <c r="DX86" s="52"/>
      <c r="DY86" s="52"/>
      <c r="DZ86" s="52"/>
      <c r="EA86" s="52"/>
      <c r="EB86" s="52"/>
      <c r="EC86" s="52"/>
      <c r="ED86" s="52"/>
      <c r="EE86" s="52"/>
      <c r="EF86" s="52" t="s">
        <v>490</v>
      </c>
      <c r="EG86" s="52" t="s">
        <v>490</v>
      </c>
      <c r="EH86" s="54">
        <v>457</v>
      </c>
      <c r="EI86" s="55">
        <v>1</v>
      </c>
      <c r="EJ86" s="55">
        <v>1</v>
      </c>
      <c r="EK86" s="56">
        <v>4592061.1378555801</v>
      </c>
      <c r="EL86" s="56">
        <v>9184122.2757111602</v>
      </c>
      <c r="EM86" s="56">
        <v>13776183.413566738</v>
      </c>
      <c r="EN86" s="57" t="str">
        <f>+VLOOKUP(W86,[1]Empresas!$A$1:$B$27,2,0)</f>
        <v>AGUAS ANDINAS S.A.</v>
      </c>
    </row>
    <row r="87" spans="2:144" ht="14.4" x14ac:dyDescent="0.3">
      <c r="B87" s="27">
        <v>1595042</v>
      </c>
      <c r="C87" s="28" t="s">
        <v>380</v>
      </c>
      <c r="D87" s="27">
        <v>2574358</v>
      </c>
      <c r="E87" s="28" t="s">
        <v>381</v>
      </c>
      <c r="F87" s="28" t="s">
        <v>384</v>
      </c>
      <c r="G87" s="42" t="s">
        <v>394</v>
      </c>
      <c r="L87" t="str">
        <f t="shared" si="1"/>
        <v>700664279642979</v>
      </c>
      <c r="M87" s="62" t="s">
        <v>394</v>
      </c>
      <c r="N87" s="50">
        <v>42979</v>
      </c>
      <c r="O87" s="51">
        <v>2017</v>
      </c>
      <c r="P87" s="52" t="s">
        <v>694</v>
      </c>
      <c r="Q87" s="52">
        <v>1595042</v>
      </c>
      <c r="R87" s="52">
        <v>70066</v>
      </c>
      <c r="S87" s="52" t="s">
        <v>478</v>
      </c>
      <c r="T87" s="52" t="s">
        <v>479</v>
      </c>
      <c r="U87" s="52" t="s">
        <v>480</v>
      </c>
      <c r="V87" s="52" t="s">
        <v>481</v>
      </c>
      <c r="W87" s="52" t="s">
        <v>720</v>
      </c>
      <c r="X87" s="52" t="s">
        <v>721</v>
      </c>
      <c r="Y87" s="52" t="s">
        <v>554</v>
      </c>
      <c r="Z87" s="52">
        <v>3</v>
      </c>
      <c r="AA87" s="52">
        <v>229</v>
      </c>
      <c r="AB87" s="52">
        <v>4240</v>
      </c>
      <c r="AC87" s="53" t="s">
        <v>485</v>
      </c>
      <c r="AD87" s="53" t="s">
        <v>485</v>
      </c>
      <c r="AE87" s="53">
        <v>42796</v>
      </c>
      <c r="AF87" s="53">
        <v>42979</v>
      </c>
      <c r="AG87" s="53">
        <v>43011</v>
      </c>
      <c r="AH87" s="52">
        <v>0</v>
      </c>
      <c r="AI87" s="52">
        <v>350</v>
      </c>
      <c r="AJ87" s="52">
        <v>0</v>
      </c>
      <c r="AK87" s="52">
        <v>1038</v>
      </c>
      <c r="AL87" s="52">
        <v>0</v>
      </c>
      <c r="AM87" s="52">
        <v>0</v>
      </c>
      <c r="AN87" s="52">
        <v>67</v>
      </c>
      <c r="AO87" s="52" t="s">
        <v>486</v>
      </c>
      <c r="AP87" s="52">
        <v>0</v>
      </c>
      <c r="AQ87" s="52">
        <v>0</v>
      </c>
      <c r="AR87" s="52">
        <v>0</v>
      </c>
      <c r="AS87" s="52" t="s">
        <v>524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564</v>
      </c>
      <c r="BG87" s="52">
        <v>1290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92210</v>
      </c>
      <c r="BV87" s="52">
        <v>94064</v>
      </c>
      <c r="BW87" s="52">
        <v>-70525</v>
      </c>
      <c r="BX87" s="52">
        <v>0</v>
      </c>
      <c r="BY87" s="52">
        <v>0</v>
      </c>
      <c r="BZ87" s="52">
        <v>0</v>
      </c>
      <c r="CA87" s="52">
        <v>-70525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1</v>
      </c>
      <c r="CJ87" s="52">
        <v>150653</v>
      </c>
      <c r="CK87" s="52">
        <v>1</v>
      </c>
      <c r="CL87" s="52" t="s">
        <v>495</v>
      </c>
      <c r="CM87" s="52">
        <v>2771</v>
      </c>
      <c r="CN87" s="52">
        <v>3809</v>
      </c>
      <c r="CO87" s="52">
        <v>1038</v>
      </c>
      <c r="CP87" s="52">
        <v>0</v>
      </c>
      <c r="CQ87" s="52">
        <v>0</v>
      </c>
      <c r="CR87" s="52" t="s">
        <v>496</v>
      </c>
      <c r="CS87" s="52">
        <v>0</v>
      </c>
      <c r="CT87" s="52">
        <v>0</v>
      </c>
      <c r="CU87" s="52">
        <v>0</v>
      </c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  <c r="DS87" s="52"/>
      <c r="DT87" s="52"/>
      <c r="DU87" s="52"/>
      <c r="DV87" s="52"/>
      <c r="DW87" s="52"/>
      <c r="DX87" s="52"/>
      <c r="DY87" s="52"/>
      <c r="DZ87" s="52"/>
      <c r="EA87" s="52"/>
      <c r="EB87" s="52"/>
      <c r="EC87" s="52"/>
      <c r="ED87" s="52"/>
      <c r="EE87" s="52"/>
      <c r="EF87" s="52" t="s">
        <v>490</v>
      </c>
      <c r="EG87" s="52" t="s">
        <v>490</v>
      </c>
      <c r="EH87" s="54">
        <v>183</v>
      </c>
      <c r="EI87" s="55">
        <v>1</v>
      </c>
      <c r="EJ87" s="55">
        <v>1</v>
      </c>
      <c r="EK87" s="56">
        <v>15420.327868852459</v>
      </c>
      <c r="EL87" s="56">
        <v>30840.655737704918</v>
      </c>
      <c r="EM87" s="56">
        <v>46260.983606557376</v>
      </c>
      <c r="EN87" s="57" t="str">
        <f>+VLOOKUP(W87,[1]Empresas!$A$1:$B$27,2,0)</f>
        <v>AGUAS ANDINAS S.A.</v>
      </c>
    </row>
    <row r="88" spans="2:144" ht="14.4" x14ac:dyDescent="0.3">
      <c r="B88" s="27">
        <v>1595042</v>
      </c>
      <c r="C88" s="28" t="s">
        <v>380</v>
      </c>
      <c r="D88" s="27">
        <v>1541962</v>
      </c>
      <c r="E88" s="28" t="s">
        <v>381</v>
      </c>
      <c r="F88" s="28" t="s">
        <v>387</v>
      </c>
      <c r="G88" s="42" t="s">
        <v>394</v>
      </c>
      <c r="L88" t="str">
        <f t="shared" si="1"/>
        <v>1371844287142992</v>
      </c>
      <c r="M88" s="62" t="s">
        <v>394</v>
      </c>
      <c r="N88" s="50">
        <v>42979</v>
      </c>
      <c r="O88" s="51">
        <v>2017</v>
      </c>
      <c r="P88" s="52" t="s">
        <v>694</v>
      </c>
      <c r="Q88" s="52">
        <v>2878763</v>
      </c>
      <c r="R88" s="52">
        <v>137184</v>
      </c>
      <c r="S88" s="52" t="s">
        <v>478</v>
      </c>
      <c r="T88" s="52" t="s">
        <v>504</v>
      </c>
      <c r="U88" s="52" t="s">
        <v>514</v>
      </c>
      <c r="V88" s="52" t="s">
        <v>515</v>
      </c>
      <c r="W88" s="52" t="s">
        <v>521</v>
      </c>
      <c r="X88" s="52" t="s">
        <v>722</v>
      </c>
      <c r="Y88" s="52" t="s">
        <v>543</v>
      </c>
      <c r="Z88" s="52">
        <v>32</v>
      </c>
      <c r="AA88" s="52">
        <v>620</v>
      </c>
      <c r="AB88" s="52">
        <v>860</v>
      </c>
      <c r="AC88" s="53" t="s">
        <v>508</v>
      </c>
      <c r="AD88" s="53">
        <v>43191</v>
      </c>
      <c r="AE88" s="53">
        <v>42871</v>
      </c>
      <c r="AF88" s="53">
        <v>42992</v>
      </c>
      <c r="AG88" s="53">
        <v>43024</v>
      </c>
      <c r="AH88" s="52">
        <v>72</v>
      </c>
      <c r="AI88" s="52"/>
      <c r="AJ88" s="52">
        <v>10508</v>
      </c>
      <c r="AK88" s="52">
        <v>0</v>
      </c>
      <c r="AL88" s="52">
        <v>0</v>
      </c>
      <c r="AM88" s="52">
        <v>0</v>
      </c>
      <c r="AN88" s="52">
        <v>13910</v>
      </c>
      <c r="AO88" s="52" t="s">
        <v>486</v>
      </c>
      <c r="AP88" s="52">
        <v>0</v>
      </c>
      <c r="AQ88" s="52">
        <v>0</v>
      </c>
      <c r="AR88" s="52">
        <v>0</v>
      </c>
      <c r="AS88" s="52" t="s">
        <v>487</v>
      </c>
      <c r="AT88" s="52">
        <v>0</v>
      </c>
      <c r="AU88" s="52">
        <v>99</v>
      </c>
      <c r="AV88" s="52">
        <v>98</v>
      </c>
      <c r="AW88" s="52">
        <v>99</v>
      </c>
      <c r="AX88" s="52">
        <v>99</v>
      </c>
      <c r="AY88" s="52">
        <v>9443</v>
      </c>
      <c r="AZ88" s="52">
        <v>19</v>
      </c>
      <c r="BA88" s="52">
        <v>0</v>
      </c>
      <c r="BB88" s="52">
        <v>0</v>
      </c>
      <c r="BC88" s="52">
        <v>0</v>
      </c>
      <c r="BD88" s="52">
        <v>0</v>
      </c>
      <c r="BE88" s="52">
        <v>101956</v>
      </c>
      <c r="BF88" s="52">
        <v>662</v>
      </c>
      <c r="BG88" s="52">
        <v>13061</v>
      </c>
      <c r="BH88" s="52">
        <v>0</v>
      </c>
      <c r="BI88" s="52">
        <v>0</v>
      </c>
      <c r="BJ88" s="52">
        <v>0</v>
      </c>
      <c r="BK88" s="52">
        <v>644554</v>
      </c>
      <c r="BL88" s="52">
        <v>596390</v>
      </c>
      <c r="BM88" s="52">
        <v>2068874</v>
      </c>
      <c r="BN88" s="52">
        <v>628866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587</v>
      </c>
      <c r="BV88" s="52">
        <v>4054950</v>
      </c>
      <c r="BW88" s="52">
        <v>-3298543</v>
      </c>
      <c r="BX88" s="52">
        <v>0</v>
      </c>
      <c r="BY88" s="52">
        <v>0</v>
      </c>
      <c r="BZ88" s="52">
        <v>0</v>
      </c>
      <c r="CA88" s="52">
        <v>-3298543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1</v>
      </c>
      <c r="CJ88" s="52">
        <v>36068178</v>
      </c>
      <c r="CK88" s="52">
        <v>1000</v>
      </c>
      <c r="CL88" s="52" t="s">
        <v>574</v>
      </c>
      <c r="CM88" s="52">
        <v>2101.6460000000002</v>
      </c>
      <c r="CN88" s="52">
        <v>2111.4540000000002</v>
      </c>
      <c r="CO88" s="52">
        <v>10508</v>
      </c>
      <c r="CP88" s="52">
        <v>36068178</v>
      </c>
      <c r="CQ88" s="52">
        <v>1</v>
      </c>
      <c r="CR88" s="52" t="s">
        <v>574</v>
      </c>
      <c r="CS88" s="52">
        <v>97</v>
      </c>
      <c r="CT88" s="52">
        <v>99</v>
      </c>
      <c r="CU88" s="52">
        <v>0</v>
      </c>
      <c r="CV88" s="52">
        <v>36068178</v>
      </c>
      <c r="CW88" s="52">
        <v>1</v>
      </c>
      <c r="CX88" s="52" t="s">
        <v>574</v>
      </c>
      <c r="CY88" s="52">
        <v>97</v>
      </c>
      <c r="CZ88" s="52">
        <v>99</v>
      </c>
      <c r="DA88" s="52">
        <v>0</v>
      </c>
      <c r="DB88" s="52" t="s">
        <v>723</v>
      </c>
      <c r="DC88" s="52">
        <v>1000</v>
      </c>
      <c r="DD88" s="52" t="s">
        <v>574</v>
      </c>
      <c r="DE88" s="52">
        <v>860.29700000000003</v>
      </c>
      <c r="DF88" s="52">
        <v>869.74</v>
      </c>
      <c r="DG88" s="52">
        <v>9443</v>
      </c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  <c r="DS88" s="52"/>
      <c r="DT88" s="52"/>
      <c r="DU88" s="52"/>
      <c r="DV88" s="52"/>
      <c r="DW88" s="52"/>
      <c r="DX88" s="52"/>
      <c r="DY88" s="52"/>
      <c r="DZ88" s="52"/>
      <c r="EA88" s="52"/>
      <c r="EB88" s="52"/>
      <c r="EC88" s="52"/>
      <c r="ED88" s="52"/>
      <c r="EE88" s="52"/>
      <c r="EF88" s="52" t="s">
        <v>490</v>
      </c>
      <c r="EG88" s="52" t="s">
        <v>490</v>
      </c>
      <c r="EH88" s="54">
        <v>121</v>
      </c>
      <c r="EI88" s="55">
        <v>1</v>
      </c>
      <c r="EJ88" s="55">
        <v>1</v>
      </c>
      <c r="EK88" s="56">
        <v>1005359.5041322315</v>
      </c>
      <c r="EL88" s="56">
        <v>2010719.0082644629</v>
      </c>
      <c r="EM88" s="56">
        <v>3016078.5123966942</v>
      </c>
      <c r="EN88" s="57" t="str">
        <f>+VLOOKUP(W88,[1]Empresas!$A$1:$B$27,2,0)</f>
        <v>AGUAS MANQUEHUE S.A.</v>
      </c>
    </row>
    <row r="89" spans="2:144" ht="14.4" x14ac:dyDescent="0.3">
      <c r="B89" s="27">
        <v>1595042</v>
      </c>
      <c r="C89" s="28" t="s">
        <v>380</v>
      </c>
      <c r="D89" s="27">
        <v>2885164</v>
      </c>
      <c r="E89" s="28" t="s">
        <v>381</v>
      </c>
      <c r="F89" s="28" t="s">
        <v>385</v>
      </c>
      <c r="G89" s="42" t="s">
        <v>394</v>
      </c>
      <c r="L89" t="str">
        <f t="shared" si="1"/>
        <v>9737664292143013</v>
      </c>
      <c r="M89" s="62" t="s">
        <v>394</v>
      </c>
      <c r="N89" s="50">
        <v>42979</v>
      </c>
      <c r="O89" s="51">
        <v>2017</v>
      </c>
      <c r="P89" s="52" t="s">
        <v>694</v>
      </c>
      <c r="Q89" s="52">
        <v>1594986</v>
      </c>
      <c r="R89" s="52">
        <v>973766</v>
      </c>
      <c r="S89" s="52" t="s">
        <v>478</v>
      </c>
      <c r="T89" s="52" t="s">
        <v>504</v>
      </c>
      <c r="U89" s="52" t="s">
        <v>480</v>
      </c>
      <c r="V89" s="52" t="s">
        <v>604</v>
      </c>
      <c r="W89" s="52" t="s">
        <v>562</v>
      </c>
      <c r="X89" s="52" t="s">
        <v>724</v>
      </c>
      <c r="Y89" s="52" t="s">
        <v>714</v>
      </c>
      <c r="Z89" s="52">
        <v>25</v>
      </c>
      <c r="AA89" s="52">
        <v>616</v>
      </c>
      <c r="AB89" s="52">
        <v>1600</v>
      </c>
      <c r="AC89" s="53" t="s">
        <v>508</v>
      </c>
      <c r="AD89" s="53">
        <v>43191</v>
      </c>
      <c r="AE89" s="53">
        <v>42921</v>
      </c>
      <c r="AF89" s="53">
        <v>43013</v>
      </c>
      <c r="AG89" s="53">
        <v>43039</v>
      </c>
      <c r="AH89" s="52">
        <v>128</v>
      </c>
      <c r="AI89" s="52"/>
      <c r="AJ89" s="52">
        <v>95692</v>
      </c>
      <c r="AK89" s="52">
        <v>0</v>
      </c>
      <c r="AL89" s="52">
        <v>0</v>
      </c>
      <c r="AM89" s="52">
        <v>0</v>
      </c>
      <c r="AN89" s="52">
        <v>23273</v>
      </c>
      <c r="AO89" s="52" t="s">
        <v>486</v>
      </c>
      <c r="AP89" s="52">
        <v>0</v>
      </c>
      <c r="AQ89" s="52">
        <v>0</v>
      </c>
      <c r="AR89" s="52">
        <v>0</v>
      </c>
      <c r="AS89" s="52" t="s">
        <v>487</v>
      </c>
      <c r="AT89" s="52">
        <v>0</v>
      </c>
      <c r="AU89" s="52">
        <v>80</v>
      </c>
      <c r="AV89" s="52">
        <v>82</v>
      </c>
      <c r="AW89" s="52">
        <v>79</v>
      </c>
      <c r="AX89" s="52">
        <v>79</v>
      </c>
      <c r="AY89" s="52">
        <v>48024</v>
      </c>
      <c r="AZ89" s="52">
        <v>4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663</v>
      </c>
      <c r="BG89" s="52">
        <v>118945</v>
      </c>
      <c r="BH89" s="52">
        <v>0</v>
      </c>
      <c r="BI89" s="52">
        <v>0</v>
      </c>
      <c r="BJ89" s="52">
        <v>0</v>
      </c>
      <c r="BK89" s="52">
        <v>5535017</v>
      </c>
      <c r="BL89" s="52">
        <v>232552</v>
      </c>
      <c r="BM89" s="52">
        <v>1227791</v>
      </c>
      <c r="BN89" s="52">
        <v>279814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17583</v>
      </c>
      <c r="BV89" s="52">
        <v>7412365</v>
      </c>
      <c r="BW89" s="52">
        <v>-2932551</v>
      </c>
      <c r="BX89" s="52">
        <v>0</v>
      </c>
      <c r="BY89" s="52">
        <v>0</v>
      </c>
      <c r="BZ89" s="52">
        <v>0</v>
      </c>
      <c r="CA89" s="52">
        <v>-2932551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1</v>
      </c>
      <c r="CJ89" s="52">
        <v>519113</v>
      </c>
      <c r="CK89" s="52">
        <v>1000</v>
      </c>
      <c r="CL89" s="52" t="s">
        <v>488</v>
      </c>
      <c r="CM89" s="52">
        <v>2509.1210000000001</v>
      </c>
      <c r="CN89" s="52">
        <v>2605.3130000000001</v>
      </c>
      <c r="CO89" s="52">
        <v>0</v>
      </c>
      <c r="CP89" s="52">
        <v>519113</v>
      </c>
      <c r="CQ89" s="52">
        <v>1000</v>
      </c>
      <c r="CR89" s="52" t="s">
        <v>488</v>
      </c>
      <c r="CS89" s="52">
        <v>0.08</v>
      </c>
      <c r="CT89" s="52">
        <v>0.08</v>
      </c>
      <c r="CU89" s="52">
        <v>0</v>
      </c>
      <c r="CV89" s="52">
        <v>519113</v>
      </c>
      <c r="CW89" s="52">
        <v>1000</v>
      </c>
      <c r="CX89" s="52" t="s">
        <v>488</v>
      </c>
      <c r="CY89" s="52">
        <v>7.9000000000000001E-2</v>
      </c>
      <c r="CZ89" s="52">
        <v>7.9000000000000001E-2</v>
      </c>
      <c r="DA89" s="52">
        <v>0</v>
      </c>
      <c r="DB89" s="52" t="s">
        <v>725</v>
      </c>
      <c r="DC89" s="52">
        <v>1000</v>
      </c>
      <c r="DD89" s="52" t="s">
        <v>488</v>
      </c>
      <c r="DE89" s="52">
        <v>1007.111</v>
      </c>
      <c r="DF89" s="52">
        <v>1055.5350000000001</v>
      </c>
      <c r="DG89" s="52">
        <v>0</v>
      </c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  <c r="DS89" s="52"/>
      <c r="DT89" s="52"/>
      <c r="DU89" s="52"/>
      <c r="DV89" s="52"/>
      <c r="DW89" s="52"/>
      <c r="DX89" s="52"/>
      <c r="DY89" s="52"/>
      <c r="DZ89" s="52"/>
      <c r="EA89" s="52"/>
      <c r="EB89" s="52"/>
      <c r="EC89" s="52"/>
      <c r="ED89" s="52"/>
      <c r="EE89" s="52"/>
      <c r="EF89" s="52" t="s">
        <v>490</v>
      </c>
      <c r="EG89" s="52" t="s">
        <v>490</v>
      </c>
      <c r="EH89" s="54">
        <v>92</v>
      </c>
      <c r="EI89" s="55">
        <v>1</v>
      </c>
      <c r="EJ89" s="55">
        <v>1</v>
      </c>
      <c r="EK89" s="56">
        <v>2417075.5434782607</v>
      </c>
      <c r="EL89" s="56">
        <v>4834151.0869565215</v>
      </c>
      <c r="EM89" s="56">
        <v>7251226.6304347822</v>
      </c>
      <c r="EN89" s="57" t="str">
        <f>+VLOOKUP(W89,[1]Empresas!$A$1:$B$27,2,0)</f>
        <v>AGUAS ANDINAS S.A.</v>
      </c>
    </row>
    <row r="90" spans="2:144" ht="14.4" x14ac:dyDescent="0.3">
      <c r="B90" s="27">
        <v>1595042</v>
      </c>
      <c r="C90" s="28" t="s">
        <v>380</v>
      </c>
      <c r="D90" s="27">
        <v>532941</v>
      </c>
      <c r="E90" s="28" t="s">
        <v>381</v>
      </c>
      <c r="F90" s="28" t="s">
        <v>384</v>
      </c>
      <c r="G90" s="42" t="s">
        <v>394</v>
      </c>
      <c r="L90" t="str">
        <f t="shared" si="1"/>
        <v>15190834239643034</v>
      </c>
      <c r="M90" s="62" t="s">
        <v>394</v>
      </c>
      <c r="N90" s="50">
        <v>43009</v>
      </c>
      <c r="O90" s="51">
        <v>2017</v>
      </c>
      <c r="P90" s="52" t="s">
        <v>726</v>
      </c>
      <c r="Q90" s="52">
        <v>1677038</v>
      </c>
      <c r="R90" s="52">
        <v>1519083</v>
      </c>
      <c r="S90" s="52" t="s">
        <v>478</v>
      </c>
      <c r="T90" s="52" t="s">
        <v>479</v>
      </c>
      <c r="U90" s="52" t="s">
        <v>514</v>
      </c>
      <c r="V90" s="52" t="s">
        <v>536</v>
      </c>
      <c r="W90" s="52" t="s">
        <v>582</v>
      </c>
      <c r="X90" s="52" t="s">
        <v>727</v>
      </c>
      <c r="Y90" s="52" t="s">
        <v>518</v>
      </c>
      <c r="Z90" s="52">
        <v>20</v>
      </c>
      <c r="AA90" s="52">
        <v>938</v>
      </c>
      <c r="AB90" s="52">
        <v>820</v>
      </c>
      <c r="AC90" s="53" t="s">
        <v>485</v>
      </c>
      <c r="AD90" s="53" t="s">
        <v>485</v>
      </c>
      <c r="AE90" s="53">
        <v>42396</v>
      </c>
      <c r="AF90" s="53">
        <v>43034</v>
      </c>
      <c r="AG90" s="53">
        <v>43067</v>
      </c>
      <c r="AH90" s="52">
        <v>0</v>
      </c>
      <c r="AI90" s="52">
        <v>350</v>
      </c>
      <c r="AJ90" s="52">
        <v>0</v>
      </c>
      <c r="AK90" s="52">
        <v>924</v>
      </c>
      <c r="AL90" s="52">
        <v>0</v>
      </c>
      <c r="AM90" s="52">
        <v>0</v>
      </c>
      <c r="AN90" s="52">
        <v>279</v>
      </c>
      <c r="AO90" s="52" t="s">
        <v>486</v>
      </c>
      <c r="AP90" s="52">
        <v>0</v>
      </c>
      <c r="AQ90" s="52">
        <v>0</v>
      </c>
      <c r="AR90" s="52">
        <v>0</v>
      </c>
      <c r="AS90" s="52" t="s">
        <v>487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566</v>
      </c>
      <c r="BG90" s="52">
        <v>1079</v>
      </c>
      <c r="BH90" s="52">
        <v>38816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46257</v>
      </c>
      <c r="BV90" s="52">
        <v>86718</v>
      </c>
      <c r="BW90" s="52">
        <v>-35198</v>
      </c>
      <c r="BX90" s="52">
        <v>0</v>
      </c>
      <c r="BY90" s="52">
        <v>0</v>
      </c>
      <c r="BZ90" s="52">
        <v>-200</v>
      </c>
      <c r="CA90" s="52">
        <v>-35398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1</v>
      </c>
      <c r="CJ90" s="52">
        <v>98077247</v>
      </c>
      <c r="CK90" s="52">
        <v>1</v>
      </c>
      <c r="CL90" s="52" t="s">
        <v>495</v>
      </c>
      <c r="CM90" s="52">
        <v>7053</v>
      </c>
      <c r="CN90" s="52">
        <v>7977</v>
      </c>
      <c r="CO90" s="52">
        <v>924</v>
      </c>
      <c r="CP90" s="52">
        <v>0</v>
      </c>
      <c r="CQ90" s="52">
        <v>0</v>
      </c>
      <c r="CR90" s="52" t="s">
        <v>496</v>
      </c>
      <c r="CS90" s="52">
        <v>0</v>
      </c>
      <c r="CT90" s="52">
        <v>0</v>
      </c>
      <c r="CU90" s="52">
        <v>0</v>
      </c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 t="s">
        <v>490</v>
      </c>
      <c r="EG90" s="52" t="s">
        <v>490</v>
      </c>
      <c r="EH90" s="54">
        <v>638</v>
      </c>
      <c r="EI90" s="55">
        <v>1</v>
      </c>
      <c r="EJ90" s="55">
        <v>1</v>
      </c>
      <c r="EK90" s="56">
        <v>4077.6489028213164</v>
      </c>
      <c r="EL90" s="56">
        <v>8155.2978056426327</v>
      </c>
      <c r="EM90" s="56">
        <v>12232.946708463949</v>
      </c>
      <c r="EN90" s="57" t="str">
        <f>+VLOOKUP(W90,[1]Empresas!$A$1:$B$27,2,0)</f>
        <v>AGUAS CORDILLERA S.A.</v>
      </c>
    </row>
    <row r="91" spans="2:144" ht="14.4" x14ac:dyDescent="0.3">
      <c r="B91" s="27">
        <v>1595042</v>
      </c>
      <c r="C91" s="28" t="s">
        <v>380</v>
      </c>
      <c r="D91" s="27">
        <v>1027877</v>
      </c>
      <c r="E91" s="28" t="s">
        <v>381</v>
      </c>
      <c r="F91" s="28" t="s">
        <v>382</v>
      </c>
      <c r="G91" s="42" t="s">
        <v>394</v>
      </c>
      <c r="L91" t="str">
        <f t="shared" si="1"/>
        <v>5330914287943027</v>
      </c>
      <c r="M91" s="62" t="s">
        <v>394</v>
      </c>
      <c r="N91" s="50">
        <v>43009</v>
      </c>
      <c r="O91" s="51">
        <v>2017</v>
      </c>
      <c r="P91" s="52" t="s">
        <v>726</v>
      </c>
      <c r="Q91" s="52">
        <v>1595042</v>
      </c>
      <c r="R91" s="52">
        <v>533091</v>
      </c>
      <c r="S91" s="52" t="s">
        <v>478</v>
      </c>
      <c r="T91" s="52" t="s">
        <v>504</v>
      </c>
      <c r="U91" s="52" t="s">
        <v>480</v>
      </c>
      <c r="V91" s="52" t="s">
        <v>677</v>
      </c>
      <c r="W91" s="52" t="s">
        <v>527</v>
      </c>
      <c r="X91" s="52" t="s">
        <v>728</v>
      </c>
      <c r="Y91" s="52" t="s">
        <v>703</v>
      </c>
      <c r="Z91" s="52">
        <v>15</v>
      </c>
      <c r="AA91" s="52">
        <v>175</v>
      </c>
      <c r="AB91" s="52">
        <v>843</v>
      </c>
      <c r="AC91" s="53" t="s">
        <v>508</v>
      </c>
      <c r="AD91" s="53">
        <v>43191</v>
      </c>
      <c r="AE91" s="53">
        <v>42879</v>
      </c>
      <c r="AF91" s="53">
        <v>43027</v>
      </c>
      <c r="AG91" s="53">
        <v>43060</v>
      </c>
      <c r="AH91" s="52">
        <v>100</v>
      </c>
      <c r="AI91" s="52"/>
      <c r="AJ91" s="52">
        <v>7800</v>
      </c>
      <c r="AK91" s="52">
        <v>0</v>
      </c>
      <c r="AL91" s="52">
        <v>0</v>
      </c>
      <c r="AM91" s="52">
        <v>0</v>
      </c>
      <c r="AN91" s="52">
        <v>15910</v>
      </c>
      <c r="AO91" s="52" t="s">
        <v>486</v>
      </c>
      <c r="AP91" s="52">
        <v>0</v>
      </c>
      <c r="AQ91" s="52">
        <v>0</v>
      </c>
      <c r="AR91" s="52">
        <v>0</v>
      </c>
      <c r="AS91" s="52" t="s">
        <v>524</v>
      </c>
      <c r="AT91" s="52">
        <v>0</v>
      </c>
      <c r="AU91" s="52">
        <v>6.6</v>
      </c>
      <c r="AV91" s="52">
        <v>5.4</v>
      </c>
      <c r="AW91" s="52">
        <v>6</v>
      </c>
      <c r="AX91" s="52">
        <v>5.8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32226</v>
      </c>
      <c r="BF91" s="52">
        <v>664</v>
      </c>
      <c r="BG91" s="52">
        <v>9695</v>
      </c>
      <c r="BH91" s="52">
        <v>0</v>
      </c>
      <c r="BI91" s="52">
        <v>0</v>
      </c>
      <c r="BJ91" s="52">
        <v>0</v>
      </c>
      <c r="BK91" s="52">
        <v>484003</v>
      </c>
      <c r="BL91" s="52">
        <v>27257</v>
      </c>
      <c r="BM91" s="52">
        <v>143604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1973</v>
      </c>
      <c r="BU91" s="52">
        <v>1247</v>
      </c>
      <c r="BV91" s="52">
        <v>700669</v>
      </c>
      <c r="BW91" s="52">
        <v>-258527</v>
      </c>
      <c r="BX91" s="52">
        <v>0</v>
      </c>
      <c r="BY91" s="52">
        <v>0</v>
      </c>
      <c r="BZ91" s="52">
        <v>0</v>
      </c>
      <c r="CA91" s="52">
        <v>-258527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1</v>
      </c>
      <c r="CJ91" s="52">
        <v>235102</v>
      </c>
      <c r="CK91" s="52">
        <v>600</v>
      </c>
      <c r="CL91" s="52" t="s">
        <v>495</v>
      </c>
      <c r="CM91" s="52">
        <v>246</v>
      </c>
      <c r="CN91" s="52">
        <v>259</v>
      </c>
      <c r="CO91" s="52">
        <v>7800</v>
      </c>
      <c r="CP91" s="52">
        <v>235102</v>
      </c>
      <c r="CQ91" s="52">
        <v>600</v>
      </c>
      <c r="CR91" s="52" t="s">
        <v>495</v>
      </c>
      <c r="CS91" s="52">
        <v>4.2</v>
      </c>
      <c r="CT91" s="52">
        <v>6.6</v>
      </c>
      <c r="CU91" s="52">
        <v>0</v>
      </c>
      <c r="CV91" s="52">
        <v>235102</v>
      </c>
      <c r="CW91" s="52">
        <v>600</v>
      </c>
      <c r="CX91" s="52" t="s">
        <v>495</v>
      </c>
      <c r="CY91" s="52">
        <v>3</v>
      </c>
      <c r="CZ91" s="52">
        <v>6</v>
      </c>
      <c r="DA91" s="52">
        <v>0</v>
      </c>
      <c r="DB91" s="52" t="s">
        <v>729</v>
      </c>
      <c r="DC91" s="52">
        <v>600</v>
      </c>
      <c r="DD91" s="52" t="s">
        <v>495</v>
      </c>
      <c r="DE91" s="52">
        <v>195</v>
      </c>
      <c r="DF91" s="52">
        <v>195</v>
      </c>
      <c r="DG91" s="52">
        <v>0</v>
      </c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  <c r="DS91" s="52"/>
      <c r="DT91" s="52"/>
      <c r="DU91" s="52"/>
      <c r="DV91" s="52"/>
      <c r="DW91" s="52"/>
      <c r="DX91" s="52"/>
      <c r="DY91" s="52"/>
      <c r="DZ91" s="52"/>
      <c r="EA91" s="52"/>
      <c r="EB91" s="52"/>
      <c r="EC91" s="52"/>
      <c r="ED91" s="52"/>
      <c r="EE91" s="52"/>
      <c r="EF91" s="52" t="s">
        <v>490</v>
      </c>
      <c r="EG91" s="52" t="s">
        <v>490</v>
      </c>
      <c r="EH91" s="54">
        <v>148</v>
      </c>
      <c r="EI91" s="55">
        <v>1</v>
      </c>
      <c r="EJ91" s="55">
        <v>1</v>
      </c>
      <c r="EK91" s="56">
        <v>142027.5</v>
      </c>
      <c r="EL91" s="56">
        <v>284055</v>
      </c>
      <c r="EM91" s="56">
        <v>426082.5</v>
      </c>
      <c r="EN91" s="57" t="str">
        <f>+VLOOKUP(W91,[1]Empresas!$A$1:$B$27,2,0)</f>
        <v>AGUAS ANDINAS S.A.</v>
      </c>
    </row>
    <row r="92" spans="2:144" ht="14.4" x14ac:dyDescent="0.3">
      <c r="B92" s="27">
        <v>1595042</v>
      </c>
      <c r="C92" s="28" t="s">
        <v>380</v>
      </c>
      <c r="D92" s="27">
        <v>2750095</v>
      </c>
      <c r="E92" s="28" t="s">
        <v>381</v>
      </c>
      <c r="F92" s="28" t="s">
        <v>382</v>
      </c>
      <c r="G92" s="42" t="s">
        <v>394</v>
      </c>
      <c r="L92" t="str">
        <f t="shared" si="1"/>
        <v>14479374251043027</v>
      </c>
      <c r="M92" s="62" t="s">
        <v>394</v>
      </c>
      <c r="N92" s="50">
        <v>43009</v>
      </c>
      <c r="O92" s="51">
        <v>2017</v>
      </c>
      <c r="P92" s="52" t="s">
        <v>726</v>
      </c>
      <c r="Q92" s="52">
        <v>1595042</v>
      </c>
      <c r="R92" s="52">
        <v>1447937</v>
      </c>
      <c r="S92" s="52" t="s">
        <v>478</v>
      </c>
      <c r="T92" s="52" t="s">
        <v>526</v>
      </c>
      <c r="U92" s="52" t="s">
        <v>480</v>
      </c>
      <c r="V92" s="52" t="s">
        <v>505</v>
      </c>
      <c r="W92" s="52" t="s">
        <v>527</v>
      </c>
      <c r="X92" s="52" t="s">
        <v>730</v>
      </c>
      <c r="Y92" s="52" t="s">
        <v>533</v>
      </c>
      <c r="Z92" s="52">
        <v>15</v>
      </c>
      <c r="AA92" s="52">
        <v>186</v>
      </c>
      <c r="AB92" s="52">
        <v>9000</v>
      </c>
      <c r="AC92" s="53" t="s">
        <v>508</v>
      </c>
      <c r="AD92" s="53">
        <v>43121</v>
      </c>
      <c r="AE92" s="53">
        <v>42510</v>
      </c>
      <c r="AF92" s="53">
        <v>43027</v>
      </c>
      <c r="AG92" s="53">
        <v>43060</v>
      </c>
      <c r="AH92" s="52">
        <v>68</v>
      </c>
      <c r="AI92" s="52"/>
      <c r="AJ92" s="52">
        <v>69240</v>
      </c>
      <c r="AK92" s="52">
        <v>0</v>
      </c>
      <c r="AL92" s="52">
        <v>0</v>
      </c>
      <c r="AM92" s="52">
        <v>0</v>
      </c>
      <c r="AN92" s="52">
        <v>4880</v>
      </c>
      <c r="AO92" s="52" t="s">
        <v>486</v>
      </c>
      <c r="AP92" s="52">
        <v>0</v>
      </c>
      <c r="AQ92" s="52">
        <v>0</v>
      </c>
      <c r="AR92" s="52">
        <v>0</v>
      </c>
      <c r="AS92" s="52" t="s">
        <v>524</v>
      </c>
      <c r="AT92" s="52">
        <v>0</v>
      </c>
      <c r="AU92" s="52">
        <v>154.4</v>
      </c>
      <c r="AV92" s="52">
        <v>154.4</v>
      </c>
      <c r="AW92" s="52">
        <v>0</v>
      </c>
      <c r="AX92" s="52">
        <v>0</v>
      </c>
      <c r="AY92" s="52">
        <v>18120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618</v>
      </c>
      <c r="BG92" s="52">
        <v>86065</v>
      </c>
      <c r="BH92" s="52">
        <v>0</v>
      </c>
      <c r="BI92" s="52">
        <v>0</v>
      </c>
      <c r="BJ92" s="52">
        <v>0</v>
      </c>
      <c r="BK92" s="52">
        <v>4379810</v>
      </c>
      <c r="BL92" s="52">
        <v>0</v>
      </c>
      <c r="BM92" s="52">
        <v>25771091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30237584</v>
      </c>
      <c r="BW92" s="52">
        <v>-3381514</v>
      </c>
      <c r="BX92" s="52">
        <v>0</v>
      </c>
      <c r="BY92" s="52">
        <v>0</v>
      </c>
      <c r="BZ92" s="52">
        <v>-1204</v>
      </c>
      <c r="CA92" s="52">
        <v>-3382718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2</v>
      </c>
      <c r="CJ92" s="52">
        <v>58433799</v>
      </c>
      <c r="CK92" s="52">
        <v>40</v>
      </c>
      <c r="CL92" s="52" t="s">
        <v>488</v>
      </c>
      <c r="CM92" s="52">
        <v>21865</v>
      </c>
      <c r="CN92" s="52">
        <v>23596</v>
      </c>
      <c r="CO92" s="52">
        <v>69240</v>
      </c>
      <c r="CP92" s="52">
        <v>58433799</v>
      </c>
      <c r="CQ92" s="52">
        <v>40</v>
      </c>
      <c r="CR92" s="52" t="s">
        <v>488</v>
      </c>
      <c r="CS92" s="52">
        <v>55.2</v>
      </c>
      <c r="CT92" s="52">
        <v>154.4</v>
      </c>
      <c r="CU92" s="52">
        <v>0</v>
      </c>
      <c r="CV92" s="52" t="s">
        <v>731</v>
      </c>
      <c r="CW92" s="52">
        <v>40</v>
      </c>
      <c r="CX92" s="52" t="s">
        <v>488</v>
      </c>
      <c r="CY92" s="52">
        <v>5975</v>
      </c>
      <c r="CZ92" s="52">
        <v>6428</v>
      </c>
      <c r="DA92" s="52">
        <v>18120</v>
      </c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  <c r="DS92" s="52"/>
      <c r="DT92" s="52"/>
      <c r="DU92" s="52"/>
      <c r="DV92" s="52"/>
      <c r="DW92" s="52"/>
      <c r="DX92" s="52"/>
      <c r="DY92" s="52"/>
      <c r="DZ92" s="52"/>
      <c r="EA92" s="52"/>
      <c r="EB92" s="52"/>
      <c r="EC92" s="52"/>
      <c r="ED92" s="52"/>
      <c r="EE92" s="52"/>
      <c r="EF92" s="52" t="s">
        <v>490</v>
      </c>
      <c r="EG92" s="52" t="s">
        <v>490</v>
      </c>
      <c r="EH92" s="54">
        <v>517</v>
      </c>
      <c r="EI92" s="55">
        <v>1</v>
      </c>
      <c r="EJ92" s="55">
        <v>1</v>
      </c>
      <c r="EK92" s="56">
        <v>1754598.684719536</v>
      </c>
      <c r="EL92" s="56">
        <v>3509197.369439072</v>
      </c>
      <c r="EM92" s="56">
        <v>5263796.0541586075</v>
      </c>
      <c r="EN92" s="57" t="str">
        <f>+VLOOKUP(W92,[1]Empresas!$A$1:$B$27,2,0)</f>
        <v>AGUAS ANDINAS S.A.</v>
      </c>
    </row>
    <row r="93" spans="2:144" ht="14.4" x14ac:dyDescent="0.3">
      <c r="B93" s="27">
        <v>1595042</v>
      </c>
      <c r="C93" s="28" t="s">
        <v>380</v>
      </c>
      <c r="D93" s="27">
        <v>532951</v>
      </c>
      <c r="E93" s="28" t="s">
        <v>381</v>
      </c>
      <c r="F93" s="28" t="s">
        <v>385</v>
      </c>
      <c r="G93" s="42" t="s">
        <v>394</v>
      </c>
      <c r="L93" t="str">
        <f t="shared" si="1"/>
        <v>15205424250043010</v>
      </c>
      <c r="M93" s="62" t="s">
        <v>394</v>
      </c>
      <c r="N93" s="50">
        <v>43009</v>
      </c>
      <c r="O93" s="51">
        <v>2017</v>
      </c>
      <c r="P93" s="52" t="s">
        <v>726</v>
      </c>
      <c r="Q93" s="52">
        <v>1595042</v>
      </c>
      <c r="R93" s="52">
        <v>1520542</v>
      </c>
      <c r="S93" s="52" t="s">
        <v>478</v>
      </c>
      <c r="T93" s="52" t="s">
        <v>504</v>
      </c>
      <c r="U93" s="52" t="s">
        <v>480</v>
      </c>
      <c r="V93" s="52" t="s">
        <v>531</v>
      </c>
      <c r="W93" s="52" t="s">
        <v>527</v>
      </c>
      <c r="X93" s="52" t="s">
        <v>732</v>
      </c>
      <c r="Y93" s="52" t="s">
        <v>733</v>
      </c>
      <c r="Z93" s="52">
        <v>2</v>
      </c>
      <c r="AA93" s="52">
        <v>277</v>
      </c>
      <c r="AB93" s="52">
        <v>1460</v>
      </c>
      <c r="AC93" s="53" t="s">
        <v>508</v>
      </c>
      <c r="AD93" s="53">
        <v>43191</v>
      </c>
      <c r="AE93" s="53">
        <v>42500</v>
      </c>
      <c r="AF93" s="53">
        <v>43010</v>
      </c>
      <c r="AG93" s="53">
        <v>43039</v>
      </c>
      <c r="AH93" s="52">
        <v>0</v>
      </c>
      <c r="AI93" s="52"/>
      <c r="AJ93" s="52">
        <v>27000</v>
      </c>
      <c r="AK93" s="52">
        <v>0</v>
      </c>
      <c r="AL93" s="52">
        <v>0</v>
      </c>
      <c r="AM93" s="52">
        <v>0</v>
      </c>
      <c r="AN93" s="52">
        <v>21819</v>
      </c>
      <c r="AO93" s="52" t="s">
        <v>486</v>
      </c>
      <c r="AP93" s="52">
        <v>0</v>
      </c>
      <c r="AQ93" s="52">
        <v>0</v>
      </c>
      <c r="AR93" s="52">
        <v>0</v>
      </c>
      <c r="AS93" s="52" t="s">
        <v>524</v>
      </c>
      <c r="AT93" s="52">
        <v>0</v>
      </c>
      <c r="AU93" s="52">
        <v>49.8</v>
      </c>
      <c r="AV93" s="52">
        <v>120</v>
      </c>
      <c r="AW93" s="52">
        <v>29.6</v>
      </c>
      <c r="AX93" s="52">
        <v>29.5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663</v>
      </c>
      <c r="BG93" s="52">
        <v>33561</v>
      </c>
      <c r="BH93" s="52">
        <v>0</v>
      </c>
      <c r="BI93" s="52">
        <v>0</v>
      </c>
      <c r="BJ93" s="52">
        <v>0</v>
      </c>
      <c r="BK93" s="52">
        <v>1641031</v>
      </c>
      <c r="BL93" s="52">
        <v>1539235</v>
      </c>
      <c r="BM93" s="52">
        <v>1256561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4471051</v>
      </c>
      <c r="BW93" s="52">
        <v>-2383458</v>
      </c>
      <c r="BX93" s="52">
        <v>0</v>
      </c>
      <c r="BY93" s="52">
        <v>0</v>
      </c>
      <c r="BZ93" s="52">
        <v>0</v>
      </c>
      <c r="CA93" s="52">
        <v>-2383458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1</v>
      </c>
      <c r="CJ93" s="52">
        <v>217092</v>
      </c>
      <c r="CK93" s="52">
        <v>200</v>
      </c>
      <c r="CL93" s="52" t="s">
        <v>488</v>
      </c>
      <c r="CM93" s="52">
        <v>257</v>
      </c>
      <c r="CN93" s="52">
        <v>392</v>
      </c>
      <c r="CO93" s="52">
        <v>27000</v>
      </c>
      <c r="CP93" s="52">
        <v>217092</v>
      </c>
      <c r="CQ93" s="52">
        <v>200</v>
      </c>
      <c r="CR93" s="52" t="s">
        <v>488</v>
      </c>
      <c r="CS93" s="52">
        <v>73.400000000000006</v>
      </c>
      <c r="CT93" s="52">
        <v>49.8</v>
      </c>
      <c r="CU93" s="52">
        <v>0</v>
      </c>
      <c r="CV93" s="52">
        <v>217092</v>
      </c>
      <c r="CW93" s="52">
        <v>200</v>
      </c>
      <c r="CX93" s="52" t="s">
        <v>488</v>
      </c>
      <c r="CY93" s="52">
        <v>14.4</v>
      </c>
      <c r="CZ93" s="52">
        <v>29.6</v>
      </c>
      <c r="DA93" s="52">
        <v>0</v>
      </c>
      <c r="DB93" s="52" t="s">
        <v>734</v>
      </c>
      <c r="DC93" s="52">
        <v>200</v>
      </c>
      <c r="DD93" s="52" t="s">
        <v>488</v>
      </c>
      <c r="DE93" s="52">
        <v>7</v>
      </c>
      <c r="DF93" s="52">
        <v>7</v>
      </c>
      <c r="DG93" s="52">
        <v>0</v>
      </c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  <c r="DS93" s="52"/>
      <c r="DT93" s="52"/>
      <c r="DU93" s="52"/>
      <c r="DV93" s="52"/>
      <c r="DW93" s="52"/>
      <c r="DX93" s="52"/>
      <c r="DY93" s="52"/>
      <c r="DZ93" s="52"/>
      <c r="EA93" s="52"/>
      <c r="EB93" s="52"/>
      <c r="EC93" s="52"/>
      <c r="ED93" s="52"/>
      <c r="EE93" s="52"/>
      <c r="EF93" s="52" t="s">
        <v>490</v>
      </c>
      <c r="EG93" s="52" t="s">
        <v>490</v>
      </c>
      <c r="EH93" s="54">
        <v>510</v>
      </c>
      <c r="EI93" s="55">
        <v>1</v>
      </c>
      <c r="EJ93" s="55">
        <v>1</v>
      </c>
      <c r="EK93" s="56">
        <v>263003</v>
      </c>
      <c r="EL93" s="56">
        <v>526006</v>
      </c>
      <c r="EM93" s="56">
        <v>789009</v>
      </c>
      <c r="EN93" s="57" t="str">
        <f>+VLOOKUP(W93,[1]Empresas!$A$1:$B$27,2,0)</f>
        <v>AGUAS ANDINAS S.A.</v>
      </c>
    </row>
    <row r="94" spans="2:144" ht="14.4" x14ac:dyDescent="0.3">
      <c r="B94" s="27">
        <v>1595042</v>
      </c>
      <c r="C94" s="28" t="s">
        <v>380</v>
      </c>
      <c r="D94" s="27">
        <v>1356474</v>
      </c>
      <c r="E94" s="28" t="s">
        <v>381</v>
      </c>
      <c r="F94" s="28" t="s">
        <v>382</v>
      </c>
      <c r="G94" s="42" t="s">
        <v>394</v>
      </c>
      <c r="L94" t="str">
        <f t="shared" si="1"/>
        <v>5330254291643010</v>
      </c>
      <c r="M94" s="62" t="s">
        <v>394</v>
      </c>
      <c r="N94" s="50">
        <v>43009</v>
      </c>
      <c r="O94" s="51">
        <v>2017</v>
      </c>
      <c r="P94" s="52" t="s">
        <v>726</v>
      </c>
      <c r="Q94" s="52">
        <v>1595042</v>
      </c>
      <c r="R94" s="52">
        <v>533025</v>
      </c>
      <c r="S94" s="52" t="s">
        <v>478</v>
      </c>
      <c r="T94" s="52" t="s">
        <v>479</v>
      </c>
      <c r="U94" s="52" t="s">
        <v>480</v>
      </c>
      <c r="V94" s="52" t="s">
        <v>531</v>
      </c>
      <c r="W94" s="52" t="s">
        <v>527</v>
      </c>
      <c r="X94" s="52" t="s">
        <v>735</v>
      </c>
      <c r="Y94" s="52" t="s">
        <v>533</v>
      </c>
      <c r="Z94" s="52">
        <v>2</v>
      </c>
      <c r="AA94" s="52">
        <v>181</v>
      </c>
      <c r="AB94" s="52">
        <v>1780</v>
      </c>
      <c r="AC94" s="53" t="s">
        <v>485</v>
      </c>
      <c r="AD94" s="53" t="s">
        <v>485</v>
      </c>
      <c r="AE94" s="53">
        <v>42916</v>
      </c>
      <c r="AF94" s="53">
        <v>43010</v>
      </c>
      <c r="AG94" s="53">
        <v>43039</v>
      </c>
      <c r="AH94" s="52">
        <v>0</v>
      </c>
      <c r="AI94" s="52">
        <v>350</v>
      </c>
      <c r="AJ94" s="52">
        <v>0</v>
      </c>
      <c r="AK94" s="52">
        <v>959</v>
      </c>
      <c r="AL94" s="52">
        <v>0</v>
      </c>
      <c r="AM94" s="52">
        <v>0</v>
      </c>
      <c r="AN94" s="52">
        <v>329</v>
      </c>
      <c r="AO94" s="52" t="s">
        <v>486</v>
      </c>
      <c r="AP94" s="52">
        <v>0</v>
      </c>
      <c r="AQ94" s="52">
        <v>0</v>
      </c>
      <c r="AR94" s="52">
        <v>0</v>
      </c>
      <c r="AS94" s="52" t="s">
        <v>524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2965</v>
      </c>
      <c r="BF94" s="52">
        <v>641</v>
      </c>
      <c r="BG94" s="52">
        <v>1192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85518</v>
      </c>
      <c r="BV94" s="52">
        <v>90316</v>
      </c>
      <c r="BW94" s="52">
        <v>-52827</v>
      </c>
      <c r="BX94" s="52">
        <v>0</v>
      </c>
      <c r="BY94" s="52">
        <v>0</v>
      </c>
      <c r="BZ94" s="52">
        <v>0</v>
      </c>
      <c r="CA94" s="52">
        <v>-52827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2</v>
      </c>
      <c r="CJ94" s="52">
        <v>31063026</v>
      </c>
      <c r="CK94" s="52">
        <v>10</v>
      </c>
      <c r="CL94" s="52" t="s">
        <v>510</v>
      </c>
      <c r="CM94" s="52">
        <v>8387</v>
      </c>
      <c r="CN94" s="52">
        <v>8387</v>
      </c>
      <c r="CO94" s="52">
        <v>0</v>
      </c>
      <c r="CP94" s="52">
        <v>25683865</v>
      </c>
      <c r="CQ94" s="52">
        <v>1</v>
      </c>
      <c r="CR94" s="52" t="s">
        <v>510</v>
      </c>
      <c r="CS94" s="52">
        <v>12448</v>
      </c>
      <c r="CT94" s="52">
        <v>13407</v>
      </c>
      <c r="CU94" s="52">
        <v>959</v>
      </c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  <c r="DS94" s="52"/>
      <c r="DT94" s="52"/>
      <c r="DU94" s="52"/>
      <c r="DV94" s="52"/>
      <c r="DW94" s="52"/>
      <c r="DX94" s="52"/>
      <c r="DY94" s="52"/>
      <c r="DZ94" s="52"/>
      <c r="EA94" s="52"/>
      <c r="EB94" s="52"/>
      <c r="EC94" s="52"/>
      <c r="ED94" s="52"/>
      <c r="EE94" s="52"/>
      <c r="EF94" s="52" t="s">
        <v>490</v>
      </c>
      <c r="EG94" s="52" t="s">
        <v>490</v>
      </c>
      <c r="EH94" s="54">
        <v>94</v>
      </c>
      <c r="EI94" s="55">
        <v>1</v>
      </c>
      <c r="EJ94" s="55">
        <v>1</v>
      </c>
      <c r="EK94" s="56">
        <v>28824.255319148935</v>
      </c>
      <c r="EL94" s="56">
        <v>57648.51063829787</v>
      </c>
      <c r="EM94" s="56">
        <v>86472.765957446813</v>
      </c>
      <c r="EN94" s="57" t="str">
        <f>+VLOOKUP(W94,[1]Empresas!$A$1:$B$27,2,0)</f>
        <v>AGUAS ANDINAS S.A.</v>
      </c>
    </row>
    <row r="95" spans="2:144" ht="14.4" x14ac:dyDescent="0.3">
      <c r="B95" s="27">
        <v>1595042</v>
      </c>
      <c r="C95" s="28" t="s">
        <v>380</v>
      </c>
      <c r="D95" s="27">
        <v>2613173</v>
      </c>
      <c r="E95" s="28" t="s">
        <v>381</v>
      </c>
      <c r="F95" s="28" t="s">
        <v>382</v>
      </c>
      <c r="G95" s="42" t="s">
        <v>394</v>
      </c>
      <c r="L95" t="str">
        <f t="shared" si="1"/>
        <v>14466383847843014</v>
      </c>
      <c r="M95" s="62" t="s">
        <v>394</v>
      </c>
      <c r="N95" s="50">
        <v>43009</v>
      </c>
      <c r="O95" s="51">
        <v>2017</v>
      </c>
      <c r="P95" s="52" t="s">
        <v>726</v>
      </c>
      <c r="Q95" s="52">
        <v>1595042</v>
      </c>
      <c r="R95" s="52">
        <v>1446638</v>
      </c>
      <c r="S95" s="52" t="s">
        <v>478</v>
      </c>
      <c r="T95" s="52" t="s">
        <v>479</v>
      </c>
      <c r="U95" s="52" t="s">
        <v>480</v>
      </c>
      <c r="V95" s="52" t="s">
        <v>561</v>
      </c>
      <c r="W95" s="52" t="s">
        <v>527</v>
      </c>
      <c r="X95" s="52" t="s">
        <v>736</v>
      </c>
      <c r="Y95" s="52" t="s">
        <v>592</v>
      </c>
      <c r="Z95" s="52">
        <v>6</v>
      </c>
      <c r="AA95" s="52">
        <v>348</v>
      </c>
      <c r="AB95" s="52">
        <v>7700</v>
      </c>
      <c r="AC95" s="53" t="s">
        <v>485</v>
      </c>
      <c r="AD95" s="53" t="s">
        <v>485</v>
      </c>
      <c r="AE95" s="53">
        <v>38478</v>
      </c>
      <c r="AF95" s="53">
        <v>43014</v>
      </c>
      <c r="AG95" s="53">
        <v>43046</v>
      </c>
      <c r="AH95" s="52">
        <v>2.5</v>
      </c>
      <c r="AI95" s="52">
        <v>350</v>
      </c>
      <c r="AJ95" s="52">
        <v>0</v>
      </c>
      <c r="AK95" s="52">
        <v>30541</v>
      </c>
      <c r="AL95" s="52">
        <v>0</v>
      </c>
      <c r="AM95" s="52">
        <v>0</v>
      </c>
      <c r="AN95" s="52">
        <v>254</v>
      </c>
      <c r="AO95" s="52" t="s">
        <v>486</v>
      </c>
      <c r="AP95" s="52">
        <v>0</v>
      </c>
      <c r="AQ95" s="52">
        <v>0</v>
      </c>
      <c r="AR95" s="52">
        <v>0</v>
      </c>
      <c r="AS95" s="52" t="s">
        <v>524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565</v>
      </c>
      <c r="BG95" s="52">
        <v>15971</v>
      </c>
      <c r="BH95" s="52">
        <v>2247357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201574</v>
      </c>
      <c r="BV95" s="52">
        <v>2465467</v>
      </c>
      <c r="BW95" s="52">
        <v>-421742</v>
      </c>
      <c r="BX95" s="52">
        <v>0</v>
      </c>
      <c r="BY95" s="52">
        <v>0</v>
      </c>
      <c r="BZ95" s="52">
        <v>0</v>
      </c>
      <c r="CA95" s="52">
        <v>-421742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1</v>
      </c>
      <c r="CJ95" s="52">
        <v>1103863</v>
      </c>
      <c r="CK95" s="52">
        <v>1</v>
      </c>
      <c r="CL95" s="52" t="s">
        <v>488</v>
      </c>
      <c r="CM95" s="52">
        <v>214</v>
      </c>
      <c r="CN95" s="52">
        <v>30755</v>
      </c>
      <c r="CO95" s="52">
        <v>30541</v>
      </c>
      <c r="CP95" s="52">
        <v>0</v>
      </c>
      <c r="CQ95" s="52">
        <v>0</v>
      </c>
      <c r="CR95" s="52" t="s">
        <v>496</v>
      </c>
      <c r="CS95" s="52">
        <v>0</v>
      </c>
      <c r="CT95" s="52">
        <v>0</v>
      </c>
      <c r="CU95" s="52">
        <v>0</v>
      </c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52"/>
      <c r="DM95" s="52"/>
      <c r="DN95" s="52"/>
      <c r="DO95" s="52"/>
      <c r="DP95" s="52"/>
      <c r="DQ95" s="52"/>
      <c r="DR95" s="52"/>
      <c r="DS95" s="52"/>
      <c r="DT95" s="52"/>
      <c r="DU95" s="52"/>
      <c r="DV95" s="52"/>
      <c r="DW95" s="52"/>
      <c r="DX95" s="52"/>
      <c r="DY95" s="52"/>
      <c r="DZ95" s="52"/>
      <c r="EA95" s="52"/>
      <c r="EB95" s="52"/>
      <c r="EC95" s="52"/>
      <c r="ED95" s="52"/>
      <c r="EE95" s="52"/>
      <c r="EF95" s="52" t="s">
        <v>490</v>
      </c>
      <c r="EG95" s="52" t="s">
        <v>490</v>
      </c>
      <c r="EH95" s="54">
        <v>4536</v>
      </c>
      <c r="EI95" s="55">
        <v>1</v>
      </c>
      <c r="EJ95" s="55">
        <v>1</v>
      </c>
      <c r="EK95" s="56">
        <v>16305.998677248677</v>
      </c>
      <c r="EL95" s="56">
        <v>32611.997354497355</v>
      </c>
      <c r="EM95" s="56">
        <v>48917.996031746035</v>
      </c>
      <c r="EN95" s="57" t="str">
        <f>+VLOOKUP(W95,[1]Empresas!$A$1:$B$27,2,0)</f>
        <v>AGUAS ANDINAS S.A.</v>
      </c>
    </row>
    <row r="96" spans="2:144" ht="14.4" x14ac:dyDescent="0.3">
      <c r="B96" s="27">
        <v>1595042</v>
      </c>
      <c r="C96" s="28" t="s">
        <v>380</v>
      </c>
      <c r="D96" s="27">
        <v>533026</v>
      </c>
      <c r="E96" s="28" t="s">
        <v>381</v>
      </c>
      <c r="F96" s="28" t="s">
        <v>382</v>
      </c>
      <c r="G96" s="42" t="s">
        <v>394</v>
      </c>
      <c r="L96" t="str">
        <f t="shared" si="1"/>
        <v>26425054286343014</v>
      </c>
      <c r="M96" s="62" t="s">
        <v>394</v>
      </c>
      <c r="N96" s="50">
        <v>43009</v>
      </c>
      <c r="O96" s="51">
        <v>2017</v>
      </c>
      <c r="P96" s="52" t="s">
        <v>726</v>
      </c>
      <c r="Q96" s="52">
        <v>1595042</v>
      </c>
      <c r="R96" s="52">
        <v>2642505</v>
      </c>
      <c r="S96" s="52" t="s">
        <v>478</v>
      </c>
      <c r="T96" s="52" t="s">
        <v>479</v>
      </c>
      <c r="U96" s="52" t="s">
        <v>480</v>
      </c>
      <c r="V96" s="52" t="s">
        <v>481</v>
      </c>
      <c r="W96" s="52" t="s">
        <v>605</v>
      </c>
      <c r="X96" s="52" t="s">
        <v>737</v>
      </c>
      <c r="Y96" s="52" t="s">
        <v>568</v>
      </c>
      <c r="Z96" s="52">
        <v>6</v>
      </c>
      <c r="AA96" s="52">
        <v>898</v>
      </c>
      <c r="AB96" s="52">
        <v>520</v>
      </c>
      <c r="AC96" s="53" t="s">
        <v>485</v>
      </c>
      <c r="AD96" s="53" t="s">
        <v>485</v>
      </c>
      <c r="AE96" s="53">
        <v>42863</v>
      </c>
      <c r="AF96" s="53">
        <v>43014</v>
      </c>
      <c r="AG96" s="53">
        <v>43046</v>
      </c>
      <c r="AH96" s="52">
        <v>6</v>
      </c>
      <c r="AI96" s="52">
        <v>6793</v>
      </c>
      <c r="AJ96" s="52">
        <v>0</v>
      </c>
      <c r="AK96" s="52">
        <v>7043</v>
      </c>
      <c r="AL96" s="52">
        <v>0</v>
      </c>
      <c r="AM96" s="52">
        <v>0</v>
      </c>
      <c r="AN96" s="52">
        <v>206</v>
      </c>
      <c r="AO96" s="52" t="s">
        <v>486</v>
      </c>
      <c r="AP96" s="52">
        <v>0</v>
      </c>
      <c r="AQ96" s="52">
        <v>0</v>
      </c>
      <c r="AR96" s="52">
        <v>0</v>
      </c>
      <c r="AS96" s="52" t="s">
        <v>524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0</v>
      </c>
      <c r="BF96" s="52">
        <v>565</v>
      </c>
      <c r="BG96" s="52">
        <v>8754</v>
      </c>
      <c r="BH96" s="52">
        <v>0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0</v>
      </c>
      <c r="BO96" s="52">
        <v>0</v>
      </c>
      <c r="BP96" s="52">
        <v>0</v>
      </c>
      <c r="BQ96" s="52">
        <v>0</v>
      </c>
      <c r="BR96" s="52">
        <v>0</v>
      </c>
      <c r="BS96" s="52">
        <v>0</v>
      </c>
      <c r="BT96" s="52">
        <v>0</v>
      </c>
      <c r="BU96" s="52">
        <v>627128</v>
      </c>
      <c r="BV96" s="52">
        <v>636447</v>
      </c>
      <c r="BW96" s="52">
        <v>0</v>
      </c>
      <c r="BX96" s="52">
        <v>0</v>
      </c>
      <c r="BY96" s="52">
        <v>0</v>
      </c>
      <c r="BZ96" s="52">
        <v>0</v>
      </c>
      <c r="CA96" s="52">
        <v>0</v>
      </c>
      <c r="CB96" s="52">
        <v>0</v>
      </c>
      <c r="CC96" s="52">
        <v>0</v>
      </c>
      <c r="CD96" s="52">
        <v>0</v>
      </c>
      <c r="CE96" s="52">
        <v>0</v>
      </c>
      <c r="CF96" s="52">
        <v>0</v>
      </c>
      <c r="CG96" s="52">
        <v>0</v>
      </c>
      <c r="CH96" s="52">
        <v>0</v>
      </c>
      <c r="CI96" s="52">
        <v>1</v>
      </c>
      <c r="CJ96" s="52">
        <v>1336233</v>
      </c>
      <c r="CK96" s="52">
        <v>1</v>
      </c>
      <c r="CL96" s="52" t="s">
        <v>495</v>
      </c>
      <c r="CM96" s="52">
        <v>89904</v>
      </c>
      <c r="CN96" s="52">
        <v>96947</v>
      </c>
      <c r="CO96" s="52">
        <v>7043</v>
      </c>
      <c r="CP96" s="52">
        <v>0</v>
      </c>
      <c r="CQ96" s="52">
        <v>0</v>
      </c>
      <c r="CR96" s="52" t="s">
        <v>496</v>
      </c>
      <c r="CS96" s="52">
        <v>0</v>
      </c>
      <c r="CT96" s="52">
        <v>0</v>
      </c>
      <c r="CU96" s="52">
        <v>0</v>
      </c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52"/>
      <c r="DM96" s="52"/>
      <c r="DN96" s="52"/>
      <c r="DO96" s="52"/>
      <c r="DP96" s="52"/>
      <c r="DQ96" s="52"/>
      <c r="DR96" s="52"/>
      <c r="DS96" s="52"/>
      <c r="DT96" s="52"/>
      <c r="DU96" s="52"/>
      <c r="DV96" s="52"/>
      <c r="DW96" s="52"/>
      <c r="DX96" s="52"/>
      <c r="DY96" s="52"/>
      <c r="DZ96" s="52"/>
      <c r="EA96" s="52"/>
      <c r="EB96" s="52"/>
      <c r="EC96" s="52"/>
      <c r="ED96" s="52"/>
      <c r="EE96" s="52"/>
      <c r="EF96" s="52" t="s">
        <v>490</v>
      </c>
      <c r="EG96" s="52" t="s">
        <v>490</v>
      </c>
      <c r="EH96" s="54">
        <v>151</v>
      </c>
      <c r="EI96" s="55">
        <v>1</v>
      </c>
      <c r="EJ96" s="55">
        <v>1</v>
      </c>
      <c r="EK96" s="56">
        <v>126446.4238410596</v>
      </c>
      <c r="EL96" s="56">
        <v>252892.8476821192</v>
      </c>
      <c r="EM96" s="56">
        <v>379339.27152317879</v>
      </c>
      <c r="EN96" s="57" t="str">
        <f>+VLOOKUP(W96,[1]Empresas!$A$1:$B$27,2,0)</f>
        <v>AGUAS ANDINAS S.A.</v>
      </c>
    </row>
    <row r="97" spans="2:144" ht="14.4" x14ac:dyDescent="0.3">
      <c r="B97" s="27">
        <v>1595042</v>
      </c>
      <c r="C97" s="28" t="s">
        <v>380</v>
      </c>
      <c r="D97" s="27">
        <v>1646870</v>
      </c>
      <c r="E97" s="28" t="s">
        <v>381</v>
      </c>
      <c r="F97" s="28" t="s">
        <v>384</v>
      </c>
      <c r="G97" s="42" t="s">
        <v>394</v>
      </c>
      <c r="L97" t="str">
        <f t="shared" si="1"/>
        <v>14713154282243021</v>
      </c>
      <c r="M97" s="62" t="s">
        <v>394</v>
      </c>
      <c r="N97" s="50">
        <v>43009</v>
      </c>
      <c r="O97" s="51">
        <v>2017</v>
      </c>
      <c r="P97" s="52" t="s">
        <v>726</v>
      </c>
      <c r="Q97" s="52">
        <v>1595042</v>
      </c>
      <c r="R97" s="52">
        <v>1471315</v>
      </c>
      <c r="S97" s="52" t="s">
        <v>478</v>
      </c>
      <c r="T97" s="52" t="s">
        <v>540</v>
      </c>
      <c r="U97" s="52" t="s">
        <v>480</v>
      </c>
      <c r="V97" s="52" t="s">
        <v>548</v>
      </c>
      <c r="W97" s="52" t="s">
        <v>527</v>
      </c>
      <c r="X97" s="52" t="s">
        <v>549</v>
      </c>
      <c r="Y97" s="52" t="s">
        <v>550</v>
      </c>
      <c r="Z97" s="52">
        <v>11</v>
      </c>
      <c r="AA97" s="52">
        <v>158</v>
      </c>
      <c r="AB97" s="52">
        <v>1674</v>
      </c>
      <c r="AC97" s="53" t="s">
        <v>508</v>
      </c>
      <c r="AD97" s="53">
        <v>43191</v>
      </c>
      <c r="AE97" s="53">
        <v>42822</v>
      </c>
      <c r="AF97" s="53">
        <v>43021</v>
      </c>
      <c r="AG97" s="53">
        <v>43053</v>
      </c>
      <c r="AH97" s="52">
        <v>47</v>
      </c>
      <c r="AI97" s="52"/>
      <c r="AJ97" s="52">
        <v>21600</v>
      </c>
      <c r="AK97" s="52">
        <v>0</v>
      </c>
      <c r="AL97" s="52">
        <v>0</v>
      </c>
      <c r="AM97" s="52">
        <v>0</v>
      </c>
      <c r="AN97" s="52">
        <v>4038</v>
      </c>
      <c r="AO97" s="52" t="s">
        <v>486</v>
      </c>
      <c r="AP97" s="52">
        <v>0</v>
      </c>
      <c r="AQ97" s="52">
        <v>0</v>
      </c>
      <c r="AR97" s="52">
        <v>0</v>
      </c>
      <c r="AS97" s="52" t="s">
        <v>524</v>
      </c>
      <c r="AT97" s="52">
        <v>0</v>
      </c>
      <c r="AU97" s="52">
        <v>17.600000000000001</v>
      </c>
      <c r="AV97" s="52">
        <v>17.3</v>
      </c>
      <c r="AW97" s="52">
        <v>11.2</v>
      </c>
      <c r="AX97" s="52">
        <v>10.8</v>
      </c>
      <c r="AY97" s="52">
        <v>560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25302</v>
      </c>
      <c r="BF97" s="52">
        <v>664</v>
      </c>
      <c r="BG97" s="52">
        <v>26849</v>
      </c>
      <c r="BH97" s="52">
        <v>0</v>
      </c>
      <c r="BI97" s="52">
        <v>0</v>
      </c>
      <c r="BJ97" s="52">
        <v>0</v>
      </c>
      <c r="BK97" s="52">
        <v>1383877</v>
      </c>
      <c r="BL97" s="52">
        <v>404781</v>
      </c>
      <c r="BM97" s="52">
        <v>628356</v>
      </c>
      <c r="BN97" s="52">
        <v>0</v>
      </c>
      <c r="BO97" s="52">
        <v>0</v>
      </c>
      <c r="BP97" s="52">
        <v>0</v>
      </c>
      <c r="BQ97" s="52">
        <v>0</v>
      </c>
      <c r="BR97" s="52">
        <v>0</v>
      </c>
      <c r="BS97" s="52">
        <v>0</v>
      </c>
      <c r="BT97" s="52">
        <v>0</v>
      </c>
      <c r="BU97" s="52">
        <v>2254</v>
      </c>
      <c r="BV97" s="52">
        <v>2472083</v>
      </c>
      <c r="BW97" s="52">
        <v>-424423</v>
      </c>
      <c r="BX97" s="52">
        <v>0</v>
      </c>
      <c r="BY97" s="52">
        <v>0</v>
      </c>
      <c r="BZ97" s="52">
        <v>-159593</v>
      </c>
      <c r="CA97" s="52">
        <v>-584016</v>
      </c>
      <c r="CB97" s="52">
        <v>0</v>
      </c>
      <c r="CC97" s="52">
        <v>0</v>
      </c>
      <c r="CD97" s="52">
        <v>0</v>
      </c>
      <c r="CE97" s="52">
        <v>0</v>
      </c>
      <c r="CF97" s="52">
        <v>0</v>
      </c>
      <c r="CG97" s="52">
        <v>0</v>
      </c>
      <c r="CH97" s="52">
        <v>0</v>
      </c>
      <c r="CI97" s="52">
        <v>1</v>
      </c>
      <c r="CJ97" s="52">
        <v>5498064</v>
      </c>
      <c r="CK97" s="52">
        <v>20</v>
      </c>
      <c r="CL97" s="52" t="s">
        <v>551</v>
      </c>
      <c r="CM97" s="52">
        <v>1223</v>
      </c>
      <c r="CN97" s="52">
        <v>2303</v>
      </c>
      <c r="CO97" s="52">
        <v>21600</v>
      </c>
      <c r="CP97" s="52">
        <v>5498064</v>
      </c>
      <c r="CQ97" s="52">
        <v>20</v>
      </c>
      <c r="CR97" s="52" t="s">
        <v>551</v>
      </c>
      <c r="CS97" s="52">
        <v>17.02</v>
      </c>
      <c r="CT97" s="52">
        <v>17.62</v>
      </c>
      <c r="CU97" s="52">
        <v>0</v>
      </c>
      <c r="CV97" s="52">
        <v>5498064</v>
      </c>
      <c r="CW97" s="52">
        <v>20</v>
      </c>
      <c r="CX97" s="52" t="s">
        <v>551</v>
      </c>
      <c r="CY97" s="52">
        <v>7.72</v>
      </c>
      <c r="CZ97" s="52">
        <v>11.2</v>
      </c>
      <c r="DA97" s="52">
        <v>0</v>
      </c>
      <c r="DB97" s="52" t="s">
        <v>552</v>
      </c>
      <c r="DC97" s="52">
        <v>20</v>
      </c>
      <c r="DD97" s="52" t="s">
        <v>551</v>
      </c>
      <c r="DE97" s="52">
        <v>104</v>
      </c>
      <c r="DF97" s="52">
        <v>132</v>
      </c>
      <c r="DG97" s="52">
        <v>560</v>
      </c>
      <c r="DH97" s="52"/>
      <c r="DI97" s="52"/>
      <c r="DJ97" s="52"/>
      <c r="DK97" s="52"/>
      <c r="DL97" s="52"/>
      <c r="DM97" s="52"/>
      <c r="DN97" s="52"/>
      <c r="DO97" s="52"/>
      <c r="DP97" s="52"/>
      <c r="DQ97" s="52"/>
      <c r="DR97" s="52"/>
      <c r="DS97" s="52"/>
      <c r="DT97" s="52"/>
      <c r="DU97" s="52"/>
      <c r="DV97" s="52"/>
      <c r="DW97" s="52"/>
      <c r="DX97" s="52"/>
      <c r="DY97" s="52"/>
      <c r="DZ97" s="52"/>
      <c r="EA97" s="52"/>
      <c r="EB97" s="52"/>
      <c r="EC97" s="52"/>
      <c r="ED97" s="52"/>
      <c r="EE97" s="52"/>
      <c r="EF97" s="52" t="s">
        <v>490</v>
      </c>
      <c r="EG97" s="52" t="s">
        <v>490</v>
      </c>
      <c r="EH97" s="54">
        <v>199</v>
      </c>
      <c r="EI97" s="55">
        <v>1</v>
      </c>
      <c r="EJ97" s="55">
        <v>1</v>
      </c>
      <c r="EK97" s="56">
        <v>372675.82914572867</v>
      </c>
      <c r="EL97" s="56">
        <v>745351.65829145734</v>
      </c>
      <c r="EM97" s="56">
        <v>1118027.4874371861</v>
      </c>
      <c r="EN97" s="57" t="str">
        <f>+VLOOKUP(W97,[1]Empresas!$A$1:$B$27,2,0)</f>
        <v>AGUAS ANDINAS S.A.</v>
      </c>
    </row>
    <row r="98" spans="2:144" ht="14.4" x14ac:dyDescent="0.3">
      <c r="B98" s="27">
        <v>1595042</v>
      </c>
      <c r="C98" s="28" t="s">
        <v>380</v>
      </c>
      <c r="D98" s="27">
        <v>2950540</v>
      </c>
      <c r="E98" s="28" t="s">
        <v>381</v>
      </c>
      <c r="F98" s="28" t="s">
        <v>382</v>
      </c>
      <c r="G98" s="42" t="s">
        <v>394</v>
      </c>
      <c r="L98" t="str">
        <f t="shared" si="1"/>
        <v>13396124211543060</v>
      </c>
      <c r="M98" s="62" t="s">
        <v>394</v>
      </c>
      <c r="N98" s="50">
        <v>43040</v>
      </c>
      <c r="O98" s="51">
        <v>2017</v>
      </c>
      <c r="P98" s="52" t="s">
        <v>738</v>
      </c>
      <c r="Q98" s="52">
        <v>1677038</v>
      </c>
      <c r="R98" s="52">
        <v>1339612</v>
      </c>
      <c r="S98" s="52" t="s">
        <v>478</v>
      </c>
      <c r="T98" s="52" t="s">
        <v>504</v>
      </c>
      <c r="U98" s="52" t="s">
        <v>514</v>
      </c>
      <c r="V98" s="52" t="s">
        <v>515</v>
      </c>
      <c r="W98" s="52" t="s">
        <v>537</v>
      </c>
      <c r="X98" s="52" t="s">
        <v>739</v>
      </c>
      <c r="Y98" s="52" t="s">
        <v>543</v>
      </c>
      <c r="Z98" s="52">
        <v>15</v>
      </c>
      <c r="AA98" s="52">
        <v>673</v>
      </c>
      <c r="AB98" s="52">
        <v>2111</v>
      </c>
      <c r="AC98" s="53" t="s">
        <v>508</v>
      </c>
      <c r="AD98" s="53">
        <v>43191</v>
      </c>
      <c r="AE98" s="53">
        <v>42115</v>
      </c>
      <c r="AF98" s="53">
        <v>43060</v>
      </c>
      <c r="AG98" s="53">
        <v>43089</v>
      </c>
      <c r="AH98" s="52">
        <v>125</v>
      </c>
      <c r="AI98" s="52"/>
      <c r="AJ98" s="52">
        <v>136000</v>
      </c>
      <c r="AK98" s="52">
        <v>0</v>
      </c>
      <c r="AL98" s="52">
        <v>0</v>
      </c>
      <c r="AM98" s="52">
        <v>0</v>
      </c>
      <c r="AN98" s="52">
        <v>20597</v>
      </c>
      <c r="AO98" s="52" t="s">
        <v>486</v>
      </c>
      <c r="AP98" s="52">
        <v>0</v>
      </c>
      <c r="AQ98" s="52">
        <v>0</v>
      </c>
      <c r="AR98" s="52">
        <v>0</v>
      </c>
      <c r="AS98" s="52" t="s">
        <v>487</v>
      </c>
      <c r="AT98" s="52">
        <v>0</v>
      </c>
      <c r="AU98" s="52">
        <v>71.400000000000006</v>
      </c>
      <c r="AV98" s="52">
        <v>35.700000000000003</v>
      </c>
      <c r="AW98" s="52">
        <v>71.2</v>
      </c>
      <c r="AX98" s="52">
        <v>69.2</v>
      </c>
      <c r="AY98" s="52">
        <v>64200</v>
      </c>
      <c r="AZ98" s="52">
        <v>3</v>
      </c>
      <c r="BA98" s="52">
        <v>0</v>
      </c>
      <c r="BB98" s="52">
        <v>0</v>
      </c>
      <c r="BC98" s="52">
        <v>0</v>
      </c>
      <c r="BD98" s="52">
        <v>0</v>
      </c>
      <c r="BE98" s="52">
        <v>0</v>
      </c>
      <c r="BF98" s="52">
        <v>664</v>
      </c>
      <c r="BG98" s="52">
        <v>141174</v>
      </c>
      <c r="BH98" s="52">
        <v>0</v>
      </c>
      <c r="BI98" s="52">
        <v>0</v>
      </c>
      <c r="BJ98" s="52">
        <v>0</v>
      </c>
      <c r="BK98" s="52">
        <v>8146087</v>
      </c>
      <c r="BL98" s="52">
        <v>1350097</v>
      </c>
      <c r="BM98" s="52">
        <v>11178305</v>
      </c>
      <c r="BN98" s="52">
        <v>620235</v>
      </c>
      <c r="BO98" s="52">
        <v>0</v>
      </c>
      <c r="BP98" s="52">
        <v>0</v>
      </c>
      <c r="BQ98" s="52">
        <v>0</v>
      </c>
      <c r="BR98" s="52">
        <v>0</v>
      </c>
      <c r="BS98" s="52">
        <v>0</v>
      </c>
      <c r="BT98" s="52">
        <v>0</v>
      </c>
      <c r="BU98" s="52">
        <v>0</v>
      </c>
      <c r="BV98" s="52">
        <v>21436562</v>
      </c>
      <c r="BW98" s="52">
        <v>-6527607</v>
      </c>
      <c r="BX98" s="52">
        <v>0</v>
      </c>
      <c r="BY98" s="52">
        <v>0</v>
      </c>
      <c r="BZ98" s="52">
        <v>-1371</v>
      </c>
      <c r="CA98" s="52">
        <v>-6528978</v>
      </c>
      <c r="CB98" s="52">
        <v>0</v>
      </c>
      <c r="CC98" s="52">
        <v>0</v>
      </c>
      <c r="CD98" s="52">
        <v>0</v>
      </c>
      <c r="CE98" s="52">
        <v>0</v>
      </c>
      <c r="CF98" s="52">
        <v>0</v>
      </c>
      <c r="CG98" s="52">
        <v>0</v>
      </c>
      <c r="CH98" s="52">
        <v>0</v>
      </c>
      <c r="CI98" s="52">
        <v>2</v>
      </c>
      <c r="CJ98" s="52">
        <v>86403481</v>
      </c>
      <c r="CK98" s="52">
        <v>200</v>
      </c>
      <c r="CL98" s="52" t="s">
        <v>488</v>
      </c>
      <c r="CM98" s="52">
        <v>9533</v>
      </c>
      <c r="CN98" s="52">
        <v>10213</v>
      </c>
      <c r="CO98" s="52">
        <v>136000</v>
      </c>
      <c r="CP98" s="52">
        <v>86403481</v>
      </c>
      <c r="CQ98" s="52">
        <v>200</v>
      </c>
      <c r="CR98" s="52" t="s">
        <v>488</v>
      </c>
      <c r="CS98" s="52">
        <v>68.599999999999994</v>
      </c>
      <c r="CT98" s="52">
        <v>71.400000000000006</v>
      </c>
      <c r="CU98" s="52">
        <v>0</v>
      </c>
      <c r="CV98" s="52">
        <v>86403481</v>
      </c>
      <c r="CW98" s="52">
        <v>200</v>
      </c>
      <c r="CX98" s="52" t="s">
        <v>488</v>
      </c>
      <c r="CY98" s="52">
        <v>68</v>
      </c>
      <c r="CZ98" s="52">
        <v>71.2</v>
      </c>
      <c r="DA98" s="52">
        <v>0</v>
      </c>
      <c r="DB98" s="52" t="s">
        <v>740</v>
      </c>
      <c r="DC98" s="52">
        <v>200</v>
      </c>
      <c r="DD98" s="52" t="s">
        <v>488</v>
      </c>
      <c r="DE98" s="52">
        <v>2498</v>
      </c>
      <c r="DF98" s="52">
        <v>2819</v>
      </c>
      <c r="DG98" s="52">
        <v>64200</v>
      </c>
      <c r="DH98" s="52"/>
      <c r="DI98" s="52"/>
      <c r="DJ98" s="52"/>
      <c r="DK98" s="52"/>
      <c r="DL98" s="52"/>
      <c r="DM98" s="52"/>
      <c r="DN98" s="52"/>
      <c r="DO98" s="52"/>
      <c r="DP98" s="52"/>
      <c r="DQ98" s="52"/>
      <c r="DR98" s="52"/>
      <c r="DS98" s="52"/>
      <c r="DT98" s="52"/>
      <c r="DU98" s="52"/>
      <c r="DV98" s="52"/>
      <c r="DW98" s="52"/>
      <c r="DX98" s="52"/>
      <c r="DY98" s="52"/>
      <c r="DZ98" s="52"/>
      <c r="EA98" s="52"/>
      <c r="EB98" s="52"/>
      <c r="EC98" s="52"/>
      <c r="ED98" s="52"/>
      <c r="EE98" s="52"/>
      <c r="EF98" s="52" t="s">
        <v>490</v>
      </c>
      <c r="EG98" s="52" t="s">
        <v>490</v>
      </c>
      <c r="EH98" s="54">
        <v>945</v>
      </c>
      <c r="EI98" s="55">
        <v>1</v>
      </c>
      <c r="EJ98" s="55">
        <v>1</v>
      </c>
      <c r="EK98" s="56">
        <v>680525.77777777775</v>
      </c>
      <c r="EL98" s="56">
        <v>1361051.5555555555</v>
      </c>
      <c r="EM98" s="56">
        <v>2041577.3333333335</v>
      </c>
      <c r="EN98" s="57" t="str">
        <f>+VLOOKUP(W98,[1]Empresas!$A$1:$B$27,2,0)</f>
        <v>AGUAS CORDILLERA S.A.</v>
      </c>
    </row>
    <row r="99" spans="2:144" ht="14.4" x14ac:dyDescent="0.3">
      <c r="B99" s="27">
        <v>1595042</v>
      </c>
      <c r="C99" s="28" t="s">
        <v>380</v>
      </c>
      <c r="D99" s="27">
        <v>532975</v>
      </c>
      <c r="E99" s="28" t="s">
        <v>381</v>
      </c>
      <c r="F99" s="28" t="s">
        <v>384</v>
      </c>
      <c r="G99" s="42" t="s">
        <v>394</v>
      </c>
      <c r="L99" t="str">
        <f t="shared" si="1"/>
        <v>16438764284643060</v>
      </c>
      <c r="M99" s="62" t="s">
        <v>394</v>
      </c>
      <c r="N99" s="50">
        <v>43040</v>
      </c>
      <c r="O99" s="51">
        <v>2017</v>
      </c>
      <c r="P99" s="52" t="s">
        <v>738</v>
      </c>
      <c r="Q99" s="52">
        <v>1677038</v>
      </c>
      <c r="R99" s="52">
        <v>1643876</v>
      </c>
      <c r="S99" s="52" t="s">
        <v>478</v>
      </c>
      <c r="T99" s="52" t="s">
        <v>540</v>
      </c>
      <c r="U99" s="52" t="s">
        <v>514</v>
      </c>
      <c r="V99" s="52" t="s">
        <v>541</v>
      </c>
      <c r="W99" s="52" t="s">
        <v>579</v>
      </c>
      <c r="X99" s="52" t="s">
        <v>580</v>
      </c>
      <c r="Y99" s="52" t="s">
        <v>543</v>
      </c>
      <c r="Z99" s="52">
        <v>15</v>
      </c>
      <c r="AA99" s="52">
        <v>686</v>
      </c>
      <c r="AB99" s="52">
        <v>3215</v>
      </c>
      <c r="AC99" s="53" t="s">
        <v>508</v>
      </c>
      <c r="AD99" s="53">
        <v>43191</v>
      </c>
      <c r="AE99" s="53">
        <v>42846</v>
      </c>
      <c r="AF99" s="53">
        <v>43060</v>
      </c>
      <c r="AG99" s="53">
        <v>43089</v>
      </c>
      <c r="AH99" s="52">
        <v>72</v>
      </c>
      <c r="AI99" s="52"/>
      <c r="AJ99" s="52">
        <v>40480</v>
      </c>
      <c r="AK99" s="52">
        <v>0</v>
      </c>
      <c r="AL99" s="52">
        <v>0</v>
      </c>
      <c r="AM99" s="52">
        <v>0</v>
      </c>
      <c r="AN99" s="52">
        <v>5980</v>
      </c>
      <c r="AO99" s="52" t="s">
        <v>486</v>
      </c>
      <c r="AP99" s="52">
        <v>0</v>
      </c>
      <c r="AQ99" s="52">
        <v>0</v>
      </c>
      <c r="AR99" s="52">
        <v>0</v>
      </c>
      <c r="AS99" s="52" t="s">
        <v>487</v>
      </c>
      <c r="AT99" s="52">
        <v>0</v>
      </c>
      <c r="AU99" s="52">
        <v>24.5</v>
      </c>
      <c r="AV99" s="52">
        <v>24.7</v>
      </c>
      <c r="AW99" s="52">
        <v>16.8</v>
      </c>
      <c r="AX99" s="52">
        <v>16.8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25222</v>
      </c>
      <c r="BF99" s="52">
        <v>664</v>
      </c>
      <c r="BG99" s="52">
        <v>50317</v>
      </c>
      <c r="BH99" s="52">
        <v>0</v>
      </c>
      <c r="BI99" s="52">
        <v>0</v>
      </c>
      <c r="BJ99" s="52">
        <v>0</v>
      </c>
      <c r="BK99" s="52">
        <v>2630577</v>
      </c>
      <c r="BL99" s="52">
        <v>622135</v>
      </c>
      <c r="BM99" s="52">
        <v>1087101</v>
      </c>
      <c r="BN99" s="52">
        <v>0</v>
      </c>
      <c r="BO99" s="52">
        <v>0</v>
      </c>
      <c r="BP99" s="52">
        <v>0</v>
      </c>
      <c r="BQ99" s="52">
        <v>0</v>
      </c>
      <c r="BR99" s="52">
        <v>0</v>
      </c>
      <c r="BS99" s="52">
        <v>0</v>
      </c>
      <c r="BT99" s="52">
        <v>29645</v>
      </c>
      <c r="BU99" s="52">
        <v>7492</v>
      </c>
      <c r="BV99" s="52">
        <v>4453153</v>
      </c>
      <c r="BW99" s="52">
        <v>-1307158</v>
      </c>
      <c r="BX99" s="52">
        <v>0</v>
      </c>
      <c r="BY99" s="52">
        <v>0</v>
      </c>
      <c r="BZ99" s="52">
        <v>0</v>
      </c>
      <c r="CA99" s="52">
        <v>-1307158</v>
      </c>
      <c r="CB99" s="52">
        <v>0</v>
      </c>
      <c r="CC99" s="52">
        <v>0</v>
      </c>
      <c r="CD99" s="52">
        <v>0</v>
      </c>
      <c r="CE99" s="52">
        <v>0</v>
      </c>
      <c r="CF99" s="52">
        <v>0</v>
      </c>
      <c r="CG99" s="52">
        <v>0</v>
      </c>
      <c r="CH99" s="52">
        <v>12692</v>
      </c>
      <c r="CI99" s="52">
        <v>1</v>
      </c>
      <c r="CJ99" s="52">
        <v>5497633</v>
      </c>
      <c r="CK99" s="52">
        <v>40</v>
      </c>
      <c r="CL99" s="52" t="s">
        <v>551</v>
      </c>
      <c r="CM99" s="52">
        <v>1377</v>
      </c>
      <c r="CN99" s="52">
        <v>2389</v>
      </c>
      <c r="CO99" s="52">
        <v>40480</v>
      </c>
      <c r="CP99" s="52">
        <v>5497633</v>
      </c>
      <c r="CQ99" s="52">
        <v>40</v>
      </c>
      <c r="CR99" s="52" t="s">
        <v>551</v>
      </c>
      <c r="CS99" s="52">
        <v>0</v>
      </c>
      <c r="CT99" s="52">
        <v>0.61399999999999999</v>
      </c>
      <c r="CU99" s="52">
        <v>0</v>
      </c>
      <c r="CV99" s="52">
        <v>5497633</v>
      </c>
      <c r="CW99" s="52">
        <v>40</v>
      </c>
      <c r="CX99" s="52" t="s">
        <v>551</v>
      </c>
      <c r="CY99" s="52">
        <v>0</v>
      </c>
      <c r="CZ99" s="52">
        <v>0.42</v>
      </c>
      <c r="DA99" s="52">
        <v>0</v>
      </c>
      <c r="DB99" s="52" t="s">
        <v>581</v>
      </c>
      <c r="DC99" s="52">
        <v>40</v>
      </c>
      <c r="DD99" s="52" t="s">
        <v>551</v>
      </c>
      <c r="DE99" s="52">
        <v>0</v>
      </c>
      <c r="DF99" s="52">
        <v>0</v>
      </c>
      <c r="DG99" s="52">
        <v>0</v>
      </c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  <c r="DS99" s="52"/>
      <c r="DT99" s="52"/>
      <c r="DU99" s="52"/>
      <c r="DV99" s="52"/>
      <c r="DW99" s="52"/>
      <c r="DX99" s="52"/>
      <c r="DY99" s="52"/>
      <c r="DZ99" s="52"/>
      <c r="EA99" s="52"/>
      <c r="EB99" s="52"/>
      <c r="EC99" s="52"/>
      <c r="ED99" s="52"/>
      <c r="EE99" s="52"/>
      <c r="EF99" s="52" t="s">
        <v>490</v>
      </c>
      <c r="EG99" s="52" t="s">
        <v>490</v>
      </c>
      <c r="EH99" s="54">
        <v>214</v>
      </c>
      <c r="EI99" s="55">
        <v>1</v>
      </c>
      <c r="EJ99" s="55">
        <v>1</v>
      </c>
      <c r="EK99" s="56">
        <v>624273.78504672891</v>
      </c>
      <c r="EL99" s="56">
        <v>1248547.5700934578</v>
      </c>
      <c r="EM99" s="56">
        <v>1872821.3551401868</v>
      </c>
      <c r="EN99" s="57" t="str">
        <f>+VLOOKUP(W99,[1]Empresas!$A$1:$B$27,2,0)</f>
        <v>AGUAS CORDILLERA S.A.</v>
      </c>
    </row>
    <row r="100" spans="2:144" ht="14.4" x14ac:dyDescent="0.3">
      <c r="B100" s="27">
        <v>1595042</v>
      </c>
      <c r="C100" s="28" t="s">
        <v>380</v>
      </c>
      <c r="D100" s="27">
        <v>1446638</v>
      </c>
      <c r="E100" s="28" t="s">
        <v>381</v>
      </c>
      <c r="F100" s="28" t="s">
        <v>382</v>
      </c>
      <c r="G100" s="42" t="s">
        <v>394</v>
      </c>
      <c r="L100" t="str">
        <f t="shared" si="1"/>
        <v>10927624287443060</v>
      </c>
      <c r="M100" s="62" t="s">
        <v>394</v>
      </c>
      <c r="N100" s="50">
        <v>43040</v>
      </c>
      <c r="O100" s="51">
        <v>2017</v>
      </c>
      <c r="P100" s="52" t="s">
        <v>738</v>
      </c>
      <c r="Q100" s="52">
        <v>1677038</v>
      </c>
      <c r="R100" s="52">
        <v>1092762</v>
      </c>
      <c r="S100" s="52" t="s">
        <v>478</v>
      </c>
      <c r="T100" s="52" t="s">
        <v>540</v>
      </c>
      <c r="U100" s="52" t="s">
        <v>514</v>
      </c>
      <c r="V100" s="52" t="s">
        <v>515</v>
      </c>
      <c r="W100" s="52" t="s">
        <v>537</v>
      </c>
      <c r="X100" s="52" t="s">
        <v>741</v>
      </c>
      <c r="Y100" s="52" t="s">
        <v>543</v>
      </c>
      <c r="Z100" s="52">
        <v>15</v>
      </c>
      <c r="AA100" s="52">
        <v>687</v>
      </c>
      <c r="AB100" s="52">
        <v>2215</v>
      </c>
      <c r="AC100" s="53" t="s">
        <v>508</v>
      </c>
      <c r="AD100" s="53">
        <v>43191</v>
      </c>
      <c r="AE100" s="53">
        <v>42874</v>
      </c>
      <c r="AF100" s="53">
        <v>43060</v>
      </c>
      <c r="AG100" s="53">
        <v>43089</v>
      </c>
      <c r="AH100" s="52">
        <v>45</v>
      </c>
      <c r="AI100" s="52"/>
      <c r="AJ100" s="52">
        <v>4900</v>
      </c>
      <c r="AK100" s="52">
        <v>0</v>
      </c>
      <c r="AL100" s="52">
        <v>0</v>
      </c>
      <c r="AM100" s="52">
        <v>0</v>
      </c>
      <c r="AN100" s="52">
        <v>3738</v>
      </c>
      <c r="AO100" s="52" t="s">
        <v>486</v>
      </c>
      <c r="AP100" s="52">
        <v>0</v>
      </c>
      <c r="AQ100" s="52">
        <v>0</v>
      </c>
      <c r="AR100" s="52">
        <v>0</v>
      </c>
      <c r="AS100" s="52" t="s">
        <v>487</v>
      </c>
      <c r="AT100" s="52">
        <v>0</v>
      </c>
      <c r="AU100" s="52">
        <v>6.4</v>
      </c>
      <c r="AV100" s="52">
        <v>7.4</v>
      </c>
      <c r="AW100" s="52">
        <v>0</v>
      </c>
      <c r="AX100" s="52">
        <v>0.44</v>
      </c>
      <c r="AY100" s="52">
        <v>2020</v>
      </c>
      <c r="AZ100" s="52">
        <v>1</v>
      </c>
      <c r="BA100" s="52">
        <v>0</v>
      </c>
      <c r="BB100" s="52">
        <v>0</v>
      </c>
      <c r="BC100" s="52">
        <v>0</v>
      </c>
      <c r="BD100" s="52">
        <v>0</v>
      </c>
      <c r="BE100" s="52">
        <v>2754</v>
      </c>
      <c r="BF100" s="52">
        <v>664</v>
      </c>
      <c r="BG100" s="52">
        <v>6091</v>
      </c>
      <c r="BH100" s="52">
        <v>0</v>
      </c>
      <c r="BI100" s="52">
        <v>0</v>
      </c>
      <c r="BJ100" s="52">
        <v>0</v>
      </c>
      <c r="BK100" s="52">
        <v>321555</v>
      </c>
      <c r="BL100" s="52">
        <v>161698</v>
      </c>
      <c r="BM100" s="52">
        <v>24391</v>
      </c>
      <c r="BN100" s="52">
        <v>5076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10240</v>
      </c>
      <c r="BU100" s="52">
        <v>1043</v>
      </c>
      <c r="BV100" s="52">
        <v>533512</v>
      </c>
      <c r="BW100" s="52">
        <v>-17664</v>
      </c>
      <c r="BX100" s="52">
        <v>0</v>
      </c>
      <c r="BY100" s="52">
        <v>0</v>
      </c>
      <c r="BZ100" s="52">
        <v>0</v>
      </c>
      <c r="CA100" s="52">
        <v>-17664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2</v>
      </c>
      <c r="CJ100" s="52">
        <v>62954699</v>
      </c>
      <c r="CK100" s="52">
        <v>20</v>
      </c>
      <c r="CL100" s="52" t="s">
        <v>488</v>
      </c>
      <c r="CM100" s="52">
        <v>96013</v>
      </c>
      <c r="CN100" s="52">
        <v>96258</v>
      </c>
      <c r="CO100" s="52">
        <v>4900</v>
      </c>
      <c r="CP100" s="52">
        <v>62954699</v>
      </c>
      <c r="CQ100" s="52">
        <v>20</v>
      </c>
      <c r="CR100" s="52" t="s">
        <v>488</v>
      </c>
      <c r="CS100" s="52">
        <v>7.2</v>
      </c>
      <c r="CT100" s="52">
        <v>6.4</v>
      </c>
      <c r="CU100" s="52">
        <v>0</v>
      </c>
      <c r="CV100" s="52">
        <v>62954699</v>
      </c>
      <c r="CW100" s="52">
        <v>20</v>
      </c>
      <c r="CX100" s="52" t="s">
        <v>488</v>
      </c>
      <c r="CY100" s="52">
        <v>3.2</v>
      </c>
      <c r="CZ100" s="52">
        <v>0</v>
      </c>
      <c r="DA100" s="52">
        <v>0</v>
      </c>
      <c r="DB100" s="52" t="s">
        <v>742</v>
      </c>
      <c r="DC100" s="52">
        <v>20</v>
      </c>
      <c r="DD100" s="52" t="s">
        <v>488</v>
      </c>
      <c r="DE100" s="52">
        <v>2649</v>
      </c>
      <c r="DF100" s="52">
        <v>2750</v>
      </c>
      <c r="DG100" s="52">
        <v>2020</v>
      </c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  <c r="DS100" s="52"/>
      <c r="DT100" s="52"/>
      <c r="DU100" s="52"/>
      <c r="DV100" s="52"/>
      <c r="DW100" s="52"/>
      <c r="DX100" s="52"/>
      <c r="DY100" s="52"/>
      <c r="DZ100" s="52"/>
      <c r="EA100" s="52"/>
      <c r="EB100" s="52"/>
      <c r="EC100" s="52"/>
      <c r="ED100" s="52"/>
      <c r="EE100" s="52"/>
      <c r="EF100" s="52" t="s">
        <v>490</v>
      </c>
      <c r="EG100" s="52" t="s">
        <v>490</v>
      </c>
      <c r="EH100" s="54">
        <v>186</v>
      </c>
      <c r="EI100" s="55">
        <v>1</v>
      </c>
      <c r="EJ100" s="55">
        <v>1</v>
      </c>
      <c r="EK100" s="56">
        <v>86050.322580645166</v>
      </c>
      <c r="EL100" s="56">
        <v>172100.64516129033</v>
      </c>
      <c r="EM100" s="56">
        <v>258150.96774193548</v>
      </c>
      <c r="EN100" s="57" t="str">
        <f>+VLOOKUP(W100,[1]Empresas!$A$1:$B$27,2,0)</f>
        <v>AGUAS CORDILLERA S.A.</v>
      </c>
    </row>
    <row r="101" spans="2:144" ht="14.4" x14ac:dyDescent="0.3">
      <c r="B101" s="27">
        <v>1677038</v>
      </c>
      <c r="C101" s="28" t="s">
        <v>380</v>
      </c>
      <c r="D101" s="27">
        <v>1180676</v>
      </c>
      <c r="E101" s="28" t="s">
        <v>381</v>
      </c>
      <c r="F101" s="28" t="s">
        <v>384</v>
      </c>
      <c r="G101" s="42" t="s">
        <v>394</v>
      </c>
      <c r="L101" t="str">
        <f t="shared" si="1"/>
        <v>10927484281643060</v>
      </c>
      <c r="M101" s="62" t="s">
        <v>394</v>
      </c>
      <c r="N101" s="50">
        <v>43040</v>
      </c>
      <c r="O101" s="51">
        <v>2017</v>
      </c>
      <c r="P101" s="52" t="s">
        <v>738</v>
      </c>
      <c r="Q101" s="52">
        <v>1677038</v>
      </c>
      <c r="R101" s="52">
        <v>1092748</v>
      </c>
      <c r="S101" s="52" t="s">
        <v>478</v>
      </c>
      <c r="T101" s="52" t="s">
        <v>540</v>
      </c>
      <c r="U101" s="52" t="s">
        <v>514</v>
      </c>
      <c r="V101" s="52" t="s">
        <v>515</v>
      </c>
      <c r="W101" s="52" t="s">
        <v>537</v>
      </c>
      <c r="X101" s="52" t="s">
        <v>743</v>
      </c>
      <c r="Y101" s="52" t="s">
        <v>543</v>
      </c>
      <c r="Z101" s="52">
        <v>15</v>
      </c>
      <c r="AA101" s="52">
        <v>687</v>
      </c>
      <c r="AB101" s="52">
        <v>2305</v>
      </c>
      <c r="AC101" s="53" t="s">
        <v>508</v>
      </c>
      <c r="AD101" s="53">
        <v>43191</v>
      </c>
      <c r="AE101" s="53">
        <v>42816</v>
      </c>
      <c r="AF101" s="53">
        <v>43060</v>
      </c>
      <c r="AG101" s="53">
        <v>43089</v>
      </c>
      <c r="AH101" s="52">
        <v>45</v>
      </c>
      <c r="AI101" s="52"/>
      <c r="AJ101" s="52">
        <v>26900</v>
      </c>
      <c r="AK101" s="52">
        <v>0</v>
      </c>
      <c r="AL101" s="52">
        <v>0</v>
      </c>
      <c r="AM101" s="52">
        <v>0</v>
      </c>
      <c r="AN101" s="52">
        <v>3738</v>
      </c>
      <c r="AO101" s="52" t="s">
        <v>486</v>
      </c>
      <c r="AP101" s="52">
        <v>0</v>
      </c>
      <c r="AQ101" s="52">
        <v>0</v>
      </c>
      <c r="AR101" s="52">
        <v>0</v>
      </c>
      <c r="AS101" s="52" t="s">
        <v>487</v>
      </c>
      <c r="AT101" s="52">
        <v>0</v>
      </c>
      <c r="AU101" s="52">
        <v>50</v>
      </c>
      <c r="AV101" s="52">
        <v>33.4</v>
      </c>
      <c r="AW101" s="52">
        <v>0</v>
      </c>
      <c r="AX101" s="52">
        <v>0</v>
      </c>
      <c r="AY101" s="52">
        <v>6820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2754</v>
      </c>
      <c r="BF101" s="52">
        <v>664</v>
      </c>
      <c r="BG101" s="52">
        <v>33437</v>
      </c>
      <c r="BH101" s="52">
        <v>0</v>
      </c>
      <c r="BI101" s="52">
        <v>0</v>
      </c>
      <c r="BJ101" s="52">
        <v>0</v>
      </c>
      <c r="BK101" s="52">
        <v>1734048</v>
      </c>
      <c r="BL101" s="52">
        <v>955653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44075</v>
      </c>
      <c r="BU101" s="52">
        <v>4366</v>
      </c>
      <c r="BV101" s="52">
        <v>2774997</v>
      </c>
      <c r="BW101" s="52">
        <v>-177483</v>
      </c>
      <c r="BX101" s="52">
        <v>0</v>
      </c>
      <c r="BY101" s="52">
        <v>0</v>
      </c>
      <c r="BZ101" s="52">
        <v>0</v>
      </c>
      <c r="CA101" s="52">
        <v>-177483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2</v>
      </c>
      <c r="CJ101" s="52">
        <v>62954698</v>
      </c>
      <c r="CK101" s="52">
        <v>20</v>
      </c>
      <c r="CL101" s="52" t="s">
        <v>488</v>
      </c>
      <c r="CM101" s="52">
        <v>17349</v>
      </c>
      <c r="CN101" s="52">
        <v>18694</v>
      </c>
      <c r="CO101" s="52">
        <v>26900</v>
      </c>
      <c r="CP101" s="52">
        <v>62954698</v>
      </c>
      <c r="CQ101" s="52">
        <v>20</v>
      </c>
      <c r="CR101" s="52" t="s">
        <v>488</v>
      </c>
      <c r="CS101" s="52">
        <v>0</v>
      </c>
      <c r="CT101" s="52">
        <v>50</v>
      </c>
      <c r="CU101" s="52">
        <v>0</v>
      </c>
      <c r="CV101" s="52">
        <v>62954698</v>
      </c>
      <c r="CW101" s="52">
        <v>20</v>
      </c>
      <c r="CX101" s="52" t="s">
        <v>488</v>
      </c>
      <c r="CY101" s="52">
        <v>0</v>
      </c>
      <c r="CZ101" s="52">
        <v>0</v>
      </c>
      <c r="DA101" s="52">
        <v>0</v>
      </c>
      <c r="DB101" s="52" t="s">
        <v>744</v>
      </c>
      <c r="DC101" s="52">
        <v>20</v>
      </c>
      <c r="DD101" s="52" t="s">
        <v>488</v>
      </c>
      <c r="DE101" s="52">
        <v>3769</v>
      </c>
      <c r="DF101" s="52">
        <v>4110</v>
      </c>
      <c r="DG101" s="52">
        <v>6820</v>
      </c>
      <c r="DH101" s="52"/>
      <c r="DI101" s="52"/>
      <c r="DJ101" s="52"/>
      <c r="DK101" s="52"/>
      <c r="DL101" s="52"/>
      <c r="DM101" s="52"/>
      <c r="DN101" s="52"/>
      <c r="DO101" s="52"/>
      <c r="DP101" s="52"/>
      <c r="DQ101" s="52"/>
      <c r="DR101" s="52"/>
      <c r="DS101" s="52"/>
      <c r="DT101" s="52"/>
      <c r="DU101" s="52"/>
      <c r="DV101" s="52"/>
      <c r="DW101" s="52"/>
      <c r="DX101" s="52"/>
      <c r="DY101" s="52"/>
      <c r="DZ101" s="52"/>
      <c r="EA101" s="52"/>
      <c r="EB101" s="52"/>
      <c r="EC101" s="52"/>
      <c r="ED101" s="52"/>
      <c r="EE101" s="52"/>
      <c r="EF101" s="52" t="s">
        <v>490</v>
      </c>
      <c r="EG101" s="52" t="s">
        <v>490</v>
      </c>
      <c r="EH101" s="54">
        <v>244</v>
      </c>
      <c r="EI101" s="55">
        <v>1</v>
      </c>
      <c r="EJ101" s="55">
        <v>1</v>
      </c>
      <c r="EK101" s="56">
        <v>341188.15573770489</v>
      </c>
      <c r="EL101" s="56">
        <v>682376.31147540978</v>
      </c>
      <c r="EM101" s="56">
        <v>1023564.4672131147</v>
      </c>
      <c r="EN101" s="57" t="str">
        <f>+VLOOKUP(W101,[1]Empresas!$A$1:$B$27,2,0)</f>
        <v>AGUAS CORDILLERA S.A.</v>
      </c>
    </row>
    <row r="102" spans="2:144" ht="14.4" x14ac:dyDescent="0.3">
      <c r="B102" s="27">
        <v>1677038</v>
      </c>
      <c r="C102" s="28" t="s">
        <v>380</v>
      </c>
      <c r="D102" s="27">
        <v>670618</v>
      </c>
      <c r="E102" s="28" t="s">
        <v>381</v>
      </c>
      <c r="F102" s="28" t="s">
        <v>382</v>
      </c>
      <c r="G102" s="42" t="s">
        <v>394</v>
      </c>
      <c r="L102" t="str">
        <f t="shared" si="1"/>
        <v>6706044287443060</v>
      </c>
      <c r="M102" s="62" t="s">
        <v>394</v>
      </c>
      <c r="N102" s="50">
        <v>43040</v>
      </c>
      <c r="O102" s="51">
        <v>2017</v>
      </c>
      <c r="P102" s="52" t="s">
        <v>738</v>
      </c>
      <c r="Q102" s="52">
        <v>1677038</v>
      </c>
      <c r="R102" s="52">
        <v>670604</v>
      </c>
      <c r="S102" s="52" t="s">
        <v>478</v>
      </c>
      <c r="T102" s="52" t="s">
        <v>504</v>
      </c>
      <c r="U102" s="52" t="s">
        <v>514</v>
      </c>
      <c r="V102" s="52" t="s">
        <v>515</v>
      </c>
      <c r="W102" s="52" t="s">
        <v>537</v>
      </c>
      <c r="X102" s="52" t="s">
        <v>745</v>
      </c>
      <c r="Y102" s="52" t="s">
        <v>543</v>
      </c>
      <c r="Z102" s="52">
        <v>15</v>
      </c>
      <c r="AA102" s="52">
        <v>694</v>
      </c>
      <c r="AB102" s="52">
        <v>3942</v>
      </c>
      <c r="AC102" s="53" t="s">
        <v>508</v>
      </c>
      <c r="AD102" s="53">
        <v>43191</v>
      </c>
      <c r="AE102" s="53">
        <v>42874</v>
      </c>
      <c r="AF102" s="53">
        <v>43060</v>
      </c>
      <c r="AG102" s="53">
        <v>43089</v>
      </c>
      <c r="AH102" s="52">
        <v>80</v>
      </c>
      <c r="AI102" s="52"/>
      <c r="AJ102" s="52">
        <v>58500</v>
      </c>
      <c r="AK102" s="52">
        <v>0</v>
      </c>
      <c r="AL102" s="52">
        <v>0</v>
      </c>
      <c r="AM102" s="52">
        <v>0</v>
      </c>
      <c r="AN102" s="52">
        <v>13182</v>
      </c>
      <c r="AO102" s="52" t="s">
        <v>486</v>
      </c>
      <c r="AP102" s="52">
        <v>0</v>
      </c>
      <c r="AQ102" s="52">
        <v>0</v>
      </c>
      <c r="AR102" s="52">
        <v>0</v>
      </c>
      <c r="AS102" s="52" t="s">
        <v>487</v>
      </c>
      <c r="AT102" s="52">
        <v>0</v>
      </c>
      <c r="AU102" s="52">
        <v>46.5</v>
      </c>
      <c r="AV102" s="52">
        <v>46.3</v>
      </c>
      <c r="AW102" s="52">
        <v>45.9</v>
      </c>
      <c r="AX102" s="52">
        <v>45.9</v>
      </c>
      <c r="AY102" s="52">
        <v>2100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22714</v>
      </c>
      <c r="BF102" s="52">
        <v>664</v>
      </c>
      <c r="BG102" s="52">
        <v>72716</v>
      </c>
      <c r="BH102" s="52">
        <v>0</v>
      </c>
      <c r="BI102" s="52">
        <v>0</v>
      </c>
      <c r="BJ102" s="52">
        <v>0</v>
      </c>
      <c r="BK102" s="52">
        <v>3638483</v>
      </c>
      <c r="BL102" s="52">
        <v>293907</v>
      </c>
      <c r="BM102" s="52">
        <v>401656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14770</v>
      </c>
      <c r="BU102" s="52">
        <v>12457</v>
      </c>
      <c r="BV102" s="52">
        <v>4457367</v>
      </c>
      <c r="BW102" s="52">
        <v>-500977</v>
      </c>
      <c r="BX102" s="52">
        <v>0</v>
      </c>
      <c r="BY102" s="52">
        <v>0</v>
      </c>
      <c r="BZ102" s="52">
        <v>0</v>
      </c>
      <c r="CA102" s="52">
        <v>-500977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1</v>
      </c>
      <c r="CJ102" s="52">
        <v>5497936</v>
      </c>
      <c r="CK102" s="52">
        <v>300</v>
      </c>
      <c r="CL102" s="52" t="s">
        <v>551</v>
      </c>
      <c r="CM102" s="52">
        <v>46</v>
      </c>
      <c r="CN102" s="52">
        <v>241</v>
      </c>
      <c r="CO102" s="52">
        <v>58500</v>
      </c>
      <c r="CP102" s="52">
        <v>5497936</v>
      </c>
      <c r="CQ102" s="52">
        <v>300</v>
      </c>
      <c r="CR102" s="52" t="s">
        <v>551</v>
      </c>
      <c r="CS102" s="52">
        <v>46.2</v>
      </c>
      <c r="CT102" s="52">
        <v>46.5</v>
      </c>
      <c r="CU102" s="52">
        <v>0</v>
      </c>
      <c r="CV102" s="52">
        <v>5497936</v>
      </c>
      <c r="CW102" s="52">
        <v>300</v>
      </c>
      <c r="CX102" s="52" t="s">
        <v>551</v>
      </c>
      <c r="CY102" s="52">
        <v>46.2</v>
      </c>
      <c r="CZ102" s="52">
        <v>45.9</v>
      </c>
      <c r="DA102" s="52">
        <v>0</v>
      </c>
      <c r="DB102" s="52" t="s">
        <v>746</v>
      </c>
      <c r="DC102" s="52">
        <v>300</v>
      </c>
      <c r="DD102" s="52" t="s">
        <v>551</v>
      </c>
      <c r="DE102" s="52">
        <v>7</v>
      </c>
      <c r="DF102" s="52">
        <v>14</v>
      </c>
      <c r="DG102" s="52">
        <v>2100</v>
      </c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  <c r="DS102" s="52"/>
      <c r="DT102" s="52"/>
      <c r="DU102" s="52"/>
      <c r="DV102" s="52"/>
      <c r="DW102" s="52"/>
      <c r="DX102" s="52"/>
      <c r="DY102" s="52"/>
      <c r="DZ102" s="52"/>
      <c r="EA102" s="52"/>
      <c r="EB102" s="52"/>
      <c r="EC102" s="52"/>
      <c r="ED102" s="52"/>
      <c r="EE102" s="52"/>
      <c r="EF102" s="52" t="s">
        <v>490</v>
      </c>
      <c r="EG102" s="52" t="s">
        <v>490</v>
      </c>
      <c r="EH102" s="54">
        <v>186</v>
      </c>
      <c r="EI102" s="55">
        <v>1</v>
      </c>
      <c r="EJ102" s="55">
        <v>1</v>
      </c>
      <c r="EK102" s="56">
        <v>718930.16129032266</v>
      </c>
      <c r="EL102" s="56">
        <v>1437860.3225806453</v>
      </c>
      <c r="EM102" s="56">
        <v>2156790.4838709678</v>
      </c>
      <c r="EN102" s="57" t="str">
        <f>+VLOOKUP(W102,[1]Empresas!$A$1:$B$27,2,0)</f>
        <v>AGUAS CORDILLERA S.A.</v>
      </c>
    </row>
    <row r="103" spans="2:144" ht="14.4" x14ac:dyDescent="0.3">
      <c r="B103" s="27">
        <v>1677038</v>
      </c>
      <c r="C103" s="28" t="s">
        <v>380</v>
      </c>
      <c r="D103" s="27">
        <v>614598</v>
      </c>
      <c r="E103" s="28" t="s">
        <v>381</v>
      </c>
      <c r="F103" s="28" t="s">
        <v>382</v>
      </c>
      <c r="G103" s="42" t="s">
        <v>394</v>
      </c>
      <c r="L103" t="str">
        <f t="shared" si="1"/>
        <v>10566364229843060</v>
      </c>
      <c r="M103" s="62" t="s">
        <v>394</v>
      </c>
      <c r="N103" s="50">
        <v>43040</v>
      </c>
      <c r="O103" s="51">
        <v>2017</v>
      </c>
      <c r="P103" s="52" t="s">
        <v>738</v>
      </c>
      <c r="Q103" s="52">
        <v>1677038</v>
      </c>
      <c r="R103" s="52">
        <v>1056636</v>
      </c>
      <c r="S103" s="52" t="s">
        <v>478</v>
      </c>
      <c r="T103" s="52" t="s">
        <v>540</v>
      </c>
      <c r="U103" s="52" t="s">
        <v>514</v>
      </c>
      <c r="V103" s="52" t="s">
        <v>541</v>
      </c>
      <c r="W103" s="52" t="s">
        <v>537</v>
      </c>
      <c r="X103" s="52" t="s">
        <v>747</v>
      </c>
      <c r="Y103" s="52" t="s">
        <v>543</v>
      </c>
      <c r="Z103" s="52">
        <v>15</v>
      </c>
      <c r="AA103" s="52">
        <v>920</v>
      </c>
      <c r="AB103" s="52">
        <v>5805</v>
      </c>
      <c r="AC103" s="53" t="s">
        <v>508</v>
      </c>
      <c r="AD103" s="53">
        <v>43191</v>
      </c>
      <c r="AE103" s="53">
        <v>42298</v>
      </c>
      <c r="AF103" s="53">
        <v>43060</v>
      </c>
      <c r="AG103" s="53">
        <v>43089</v>
      </c>
      <c r="AH103" s="52">
        <v>27</v>
      </c>
      <c r="AI103" s="52"/>
      <c r="AJ103" s="52">
        <v>32796</v>
      </c>
      <c r="AK103" s="52">
        <v>0</v>
      </c>
      <c r="AL103" s="52">
        <v>0</v>
      </c>
      <c r="AM103" s="52">
        <v>0</v>
      </c>
      <c r="AN103" s="52">
        <v>2243</v>
      </c>
      <c r="AO103" s="52" t="s">
        <v>486</v>
      </c>
      <c r="AP103" s="52">
        <v>0</v>
      </c>
      <c r="AQ103" s="52">
        <v>0</v>
      </c>
      <c r="AR103" s="52">
        <v>0</v>
      </c>
      <c r="AS103" s="52" t="s">
        <v>487</v>
      </c>
      <c r="AT103" s="52">
        <v>0</v>
      </c>
      <c r="AU103" s="52">
        <v>12.4</v>
      </c>
      <c r="AV103" s="52">
        <v>6.2</v>
      </c>
      <c r="AW103" s="52">
        <v>8</v>
      </c>
      <c r="AX103" s="52">
        <v>7.7</v>
      </c>
      <c r="AY103" s="52">
        <v>22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664</v>
      </c>
      <c r="BG103" s="52">
        <v>36526</v>
      </c>
      <c r="BH103" s="52">
        <v>0</v>
      </c>
      <c r="BI103" s="52">
        <v>0</v>
      </c>
      <c r="BJ103" s="52">
        <v>0</v>
      </c>
      <c r="BK103" s="52">
        <v>2092665</v>
      </c>
      <c r="BL103" s="52">
        <v>390789</v>
      </c>
      <c r="BM103" s="52">
        <v>1566709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4087353</v>
      </c>
      <c r="BW103" s="52">
        <v>-929764</v>
      </c>
      <c r="BX103" s="52">
        <v>0</v>
      </c>
      <c r="BY103" s="52">
        <v>0</v>
      </c>
      <c r="BZ103" s="52">
        <v>-1371</v>
      </c>
      <c r="CA103" s="52">
        <v>-931135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1</v>
      </c>
      <c r="CJ103" s="52">
        <v>234059</v>
      </c>
      <c r="CK103" s="52">
        <v>1</v>
      </c>
      <c r="CL103" s="52" t="s">
        <v>495</v>
      </c>
      <c r="CM103" s="52">
        <v>176542</v>
      </c>
      <c r="CN103" s="52">
        <v>209338</v>
      </c>
      <c r="CO103" s="52">
        <v>32796</v>
      </c>
      <c r="CP103" s="52">
        <v>234059</v>
      </c>
      <c r="CQ103" s="52">
        <v>1</v>
      </c>
      <c r="CR103" s="52" t="s">
        <v>495</v>
      </c>
      <c r="CS103" s="52">
        <v>6.41</v>
      </c>
      <c r="CT103" s="52">
        <v>12.49</v>
      </c>
      <c r="CU103" s="52">
        <v>0</v>
      </c>
      <c r="CV103" s="52">
        <v>234059</v>
      </c>
      <c r="CW103" s="52">
        <v>1</v>
      </c>
      <c r="CX103" s="52" t="s">
        <v>495</v>
      </c>
      <c r="CY103" s="52">
        <v>6.23</v>
      </c>
      <c r="CZ103" s="52">
        <v>8</v>
      </c>
      <c r="DA103" s="52">
        <v>0</v>
      </c>
      <c r="DB103" s="52" t="s">
        <v>748</v>
      </c>
      <c r="DC103" s="52">
        <v>1</v>
      </c>
      <c r="DD103" s="52" t="s">
        <v>495</v>
      </c>
      <c r="DE103" s="52">
        <v>261</v>
      </c>
      <c r="DF103" s="52">
        <v>283</v>
      </c>
      <c r="DG103" s="52">
        <v>22</v>
      </c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  <c r="DS103" s="52"/>
      <c r="DT103" s="52"/>
      <c r="DU103" s="52"/>
      <c r="DV103" s="52"/>
      <c r="DW103" s="52"/>
      <c r="DX103" s="52"/>
      <c r="DY103" s="52"/>
      <c r="DZ103" s="52"/>
      <c r="EA103" s="52"/>
      <c r="EB103" s="52"/>
      <c r="EC103" s="52"/>
      <c r="ED103" s="52"/>
      <c r="EE103" s="52"/>
      <c r="EF103" s="52" t="s">
        <v>490</v>
      </c>
      <c r="EG103" s="52" t="s">
        <v>490</v>
      </c>
      <c r="EH103" s="54">
        <v>762</v>
      </c>
      <c r="EI103" s="55">
        <v>1</v>
      </c>
      <c r="EJ103" s="55">
        <v>1</v>
      </c>
      <c r="EK103" s="56">
        <v>160919.40944881889</v>
      </c>
      <c r="EL103" s="56">
        <v>321838.81889763777</v>
      </c>
      <c r="EM103" s="56">
        <v>482758.22834645666</v>
      </c>
      <c r="EN103" s="57" t="str">
        <f>+VLOOKUP(W103,[1]Empresas!$A$1:$B$27,2,0)</f>
        <v>AGUAS CORDILLERA S.A.</v>
      </c>
    </row>
    <row r="104" spans="2:144" ht="14.4" x14ac:dyDescent="0.3">
      <c r="B104" s="27">
        <v>1677038</v>
      </c>
      <c r="C104" s="28" t="s">
        <v>380</v>
      </c>
      <c r="D104" s="27">
        <v>1152112</v>
      </c>
      <c r="E104" s="28" t="s">
        <v>381</v>
      </c>
      <c r="F104" s="28" t="s">
        <v>384</v>
      </c>
      <c r="G104" s="42" t="s">
        <v>394</v>
      </c>
      <c r="L104" t="str">
        <f t="shared" si="1"/>
        <v>27755054208343060</v>
      </c>
      <c r="M104" s="62" t="s">
        <v>394</v>
      </c>
      <c r="N104" s="50">
        <v>43040</v>
      </c>
      <c r="O104" s="51">
        <v>2017</v>
      </c>
      <c r="P104" s="52" t="s">
        <v>738</v>
      </c>
      <c r="Q104" s="52">
        <v>1677039</v>
      </c>
      <c r="R104" s="52">
        <v>2775505</v>
      </c>
      <c r="S104" s="52" t="s">
        <v>478</v>
      </c>
      <c r="T104" s="52" t="s">
        <v>540</v>
      </c>
      <c r="U104" s="52" t="s">
        <v>514</v>
      </c>
      <c r="V104" s="52" t="s">
        <v>541</v>
      </c>
      <c r="W104" s="52" t="s">
        <v>749</v>
      </c>
      <c r="X104" s="52" t="s">
        <v>750</v>
      </c>
      <c r="Y104" s="52" t="s">
        <v>543</v>
      </c>
      <c r="Z104" s="52">
        <v>15</v>
      </c>
      <c r="AA104" s="52">
        <v>659</v>
      </c>
      <c r="AB104" s="52">
        <v>1405</v>
      </c>
      <c r="AC104" s="53" t="s">
        <v>508</v>
      </c>
      <c r="AD104" s="53">
        <v>43191</v>
      </c>
      <c r="AE104" s="53">
        <v>42083</v>
      </c>
      <c r="AF104" s="53">
        <v>43060</v>
      </c>
      <c r="AG104" s="53">
        <v>43089</v>
      </c>
      <c r="AH104" s="52">
        <v>17</v>
      </c>
      <c r="AI104" s="52"/>
      <c r="AJ104" s="52">
        <v>29780</v>
      </c>
      <c r="AK104" s="52">
        <v>0</v>
      </c>
      <c r="AL104" s="52">
        <v>0</v>
      </c>
      <c r="AM104" s="52">
        <v>0</v>
      </c>
      <c r="AN104" s="52">
        <v>1412</v>
      </c>
      <c r="AO104" s="52" t="s">
        <v>486</v>
      </c>
      <c r="AP104" s="52">
        <v>0</v>
      </c>
      <c r="AQ104" s="52">
        <v>0</v>
      </c>
      <c r="AR104" s="52">
        <v>0</v>
      </c>
      <c r="AS104" s="52" t="s">
        <v>487</v>
      </c>
      <c r="AT104" s="52">
        <v>0</v>
      </c>
      <c r="AU104" s="52">
        <v>8.6999999999999993</v>
      </c>
      <c r="AV104" s="52">
        <v>4.3</v>
      </c>
      <c r="AW104" s="52">
        <v>7.1</v>
      </c>
      <c r="AX104" s="52">
        <v>6.9</v>
      </c>
      <c r="AY104" s="52">
        <v>1644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664</v>
      </c>
      <c r="BG104" s="52">
        <v>30471</v>
      </c>
      <c r="BH104" s="52">
        <v>0</v>
      </c>
      <c r="BI104" s="52">
        <v>0</v>
      </c>
      <c r="BJ104" s="52">
        <v>0</v>
      </c>
      <c r="BK104" s="52">
        <v>1875704</v>
      </c>
      <c r="BL104" s="52">
        <v>337830</v>
      </c>
      <c r="BM104" s="52">
        <v>1778388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4023057</v>
      </c>
      <c r="BW104" s="52">
        <v>-414016</v>
      </c>
      <c r="BX104" s="52">
        <v>0</v>
      </c>
      <c r="BY104" s="52">
        <v>0</v>
      </c>
      <c r="BZ104" s="52">
        <v>-1371</v>
      </c>
      <c r="CA104" s="52">
        <v>-415387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1</v>
      </c>
      <c r="CJ104" s="52">
        <v>4180285</v>
      </c>
      <c r="CK104" s="52">
        <v>1</v>
      </c>
      <c r="CL104" s="52" t="s">
        <v>495</v>
      </c>
      <c r="CM104" s="52">
        <v>14939</v>
      </c>
      <c r="CN104" s="52">
        <v>44719</v>
      </c>
      <c r="CO104" s="52">
        <v>29780</v>
      </c>
      <c r="CP104" s="52">
        <v>4180285</v>
      </c>
      <c r="CQ104" s="52">
        <v>1</v>
      </c>
      <c r="CR104" s="52" t="s">
        <v>495</v>
      </c>
      <c r="CS104" s="52">
        <v>12.375</v>
      </c>
      <c r="CT104" s="52">
        <v>8.7550000000000008</v>
      </c>
      <c r="CU104" s="52">
        <v>0</v>
      </c>
      <c r="CV104" s="52">
        <v>4180285</v>
      </c>
      <c r="CW104" s="52">
        <v>1</v>
      </c>
      <c r="CX104" s="52" t="s">
        <v>495</v>
      </c>
      <c r="CY104" s="52">
        <v>0</v>
      </c>
      <c r="CZ104" s="52">
        <v>7.141</v>
      </c>
      <c r="DA104" s="52">
        <v>0</v>
      </c>
      <c r="DB104" s="52" t="s">
        <v>751</v>
      </c>
      <c r="DC104" s="52">
        <v>1</v>
      </c>
      <c r="DD104" s="52" t="s">
        <v>495</v>
      </c>
      <c r="DE104" s="52">
        <v>1462</v>
      </c>
      <c r="DF104" s="52">
        <v>3106</v>
      </c>
      <c r="DG104" s="52">
        <v>1644</v>
      </c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  <c r="DS104" s="52"/>
      <c r="DT104" s="52"/>
      <c r="DU104" s="52"/>
      <c r="DV104" s="52"/>
      <c r="DW104" s="52"/>
      <c r="DX104" s="52"/>
      <c r="DY104" s="52"/>
      <c r="DZ104" s="52"/>
      <c r="EA104" s="52"/>
      <c r="EB104" s="52"/>
      <c r="EC104" s="52"/>
      <c r="ED104" s="52"/>
      <c r="EE104" s="52"/>
      <c r="EF104" s="52" t="s">
        <v>490</v>
      </c>
      <c r="EG104" s="52" t="s">
        <v>490</v>
      </c>
      <c r="EH104" s="54">
        <v>977</v>
      </c>
      <c r="EI104" s="55">
        <v>1</v>
      </c>
      <c r="EJ104" s="55">
        <v>1</v>
      </c>
      <c r="EK104" s="56">
        <v>123532.96827021494</v>
      </c>
      <c r="EL104" s="56">
        <v>247065.93654042989</v>
      </c>
      <c r="EM104" s="56">
        <v>370598.90481064486</v>
      </c>
      <c r="EN104" s="57" t="str">
        <f>+VLOOKUP(W104,[1]Empresas!$A$1:$B$27,2,0)</f>
        <v>AGUAS MANQUEHUE S.A.</v>
      </c>
    </row>
    <row r="105" spans="2:144" ht="14.4" x14ac:dyDescent="0.3">
      <c r="B105" s="27">
        <v>1677038</v>
      </c>
      <c r="C105" s="28" t="s">
        <v>380</v>
      </c>
      <c r="D105" s="27">
        <v>1339297</v>
      </c>
      <c r="E105" s="28" t="s">
        <v>381</v>
      </c>
      <c r="F105" s="28" t="s">
        <v>384</v>
      </c>
      <c r="G105" s="42" t="s">
        <v>394</v>
      </c>
      <c r="L105" t="str">
        <f t="shared" si="1"/>
        <v>28772594252743045</v>
      </c>
      <c r="M105" s="62" t="s">
        <v>394</v>
      </c>
      <c r="N105" s="50">
        <v>43040</v>
      </c>
      <c r="O105" s="51">
        <v>2017</v>
      </c>
      <c r="P105" s="52" t="s">
        <v>738</v>
      </c>
      <c r="Q105" s="52">
        <v>1677039</v>
      </c>
      <c r="R105" s="52">
        <v>2877259</v>
      </c>
      <c r="S105" s="52" t="s">
        <v>478</v>
      </c>
      <c r="T105" s="52" t="s">
        <v>504</v>
      </c>
      <c r="U105" s="52" t="s">
        <v>514</v>
      </c>
      <c r="V105" s="52" t="s">
        <v>520</v>
      </c>
      <c r="W105" s="52" t="s">
        <v>521</v>
      </c>
      <c r="X105" s="52" t="s">
        <v>752</v>
      </c>
      <c r="Y105" s="52" t="s">
        <v>753</v>
      </c>
      <c r="Z105" s="52">
        <v>5</v>
      </c>
      <c r="AA105" s="52">
        <v>574</v>
      </c>
      <c r="AB105" s="52">
        <v>2082</v>
      </c>
      <c r="AC105" s="53" t="s">
        <v>508</v>
      </c>
      <c r="AD105" s="53">
        <v>43191</v>
      </c>
      <c r="AE105" s="53">
        <v>42527</v>
      </c>
      <c r="AF105" s="53">
        <v>43045</v>
      </c>
      <c r="AG105" s="53">
        <v>43074</v>
      </c>
      <c r="AH105" s="52">
        <v>190</v>
      </c>
      <c r="AI105" s="52"/>
      <c r="AJ105" s="52">
        <v>410200</v>
      </c>
      <c r="AK105" s="52">
        <v>0</v>
      </c>
      <c r="AL105" s="52">
        <v>0</v>
      </c>
      <c r="AM105" s="52">
        <v>0</v>
      </c>
      <c r="AN105" s="52">
        <v>34547</v>
      </c>
      <c r="AO105" s="52" t="s">
        <v>486</v>
      </c>
      <c r="AP105" s="52">
        <v>0</v>
      </c>
      <c r="AQ105" s="52">
        <v>0</v>
      </c>
      <c r="AR105" s="52">
        <v>0</v>
      </c>
      <c r="AS105" s="52" t="s">
        <v>524</v>
      </c>
      <c r="AT105" s="52">
        <v>0</v>
      </c>
      <c r="AU105" s="52">
        <v>93.8</v>
      </c>
      <c r="AV105" s="52">
        <v>46.9</v>
      </c>
      <c r="AW105" s="52">
        <v>84</v>
      </c>
      <c r="AX105" s="52">
        <v>81</v>
      </c>
      <c r="AY105" s="52">
        <v>191600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0</v>
      </c>
      <c r="BF105" s="52">
        <v>664</v>
      </c>
      <c r="BG105" s="52">
        <v>509879</v>
      </c>
      <c r="BH105" s="52">
        <v>0</v>
      </c>
      <c r="BI105" s="52">
        <v>0</v>
      </c>
      <c r="BJ105" s="52">
        <v>0</v>
      </c>
      <c r="BK105" s="52">
        <v>24660772</v>
      </c>
      <c r="BL105" s="52">
        <v>683667</v>
      </c>
      <c r="BM105" s="52">
        <v>2620002</v>
      </c>
      <c r="BN105" s="52">
        <v>655598</v>
      </c>
      <c r="BO105" s="52">
        <v>0</v>
      </c>
      <c r="BP105" s="52">
        <v>0</v>
      </c>
      <c r="BQ105" s="52">
        <v>0</v>
      </c>
      <c r="BR105" s="52">
        <v>0</v>
      </c>
      <c r="BS105" s="52">
        <v>0</v>
      </c>
      <c r="BT105" s="52">
        <v>0</v>
      </c>
      <c r="BU105" s="52">
        <v>0</v>
      </c>
      <c r="BV105" s="52">
        <v>29130582</v>
      </c>
      <c r="BW105" s="52">
        <v>-12827275</v>
      </c>
      <c r="BX105" s="52">
        <v>0</v>
      </c>
      <c r="BY105" s="52">
        <v>0</v>
      </c>
      <c r="BZ105" s="52">
        <v>-1307</v>
      </c>
      <c r="CA105" s="52">
        <v>-12828582</v>
      </c>
      <c r="CB105" s="52">
        <v>0</v>
      </c>
      <c r="CC105" s="52">
        <v>0</v>
      </c>
      <c r="CD105" s="52">
        <v>0</v>
      </c>
      <c r="CE105" s="52">
        <v>0</v>
      </c>
      <c r="CF105" s="52">
        <v>0</v>
      </c>
      <c r="CG105" s="52">
        <v>0</v>
      </c>
      <c r="CH105" s="52">
        <v>0</v>
      </c>
      <c r="CI105" s="52">
        <v>1</v>
      </c>
      <c r="CJ105" s="52">
        <v>820965</v>
      </c>
      <c r="CK105" s="52">
        <v>200</v>
      </c>
      <c r="CL105" s="52" t="s">
        <v>495</v>
      </c>
      <c r="CM105" s="52">
        <v>5347</v>
      </c>
      <c r="CN105" s="52">
        <v>7398</v>
      </c>
      <c r="CO105" s="52">
        <v>410200</v>
      </c>
      <c r="CP105" s="52">
        <v>820965</v>
      </c>
      <c r="CQ105" s="52">
        <v>200</v>
      </c>
      <c r="CR105" s="52" t="s">
        <v>495</v>
      </c>
      <c r="CS105" s="52">
        <v>85.2</v>
      </c>
      <c r="CT105" s="52">
        <v>93.8</v>
      </c>
      <c r="CU105" s="52">
        <v>0</v>
      </c>
      <c r="CV105" s="52">
        <v>820965</v>
      </c>
      <c r="CW105" s="52">
        <v>200</v>
      </c>
      <c r="CX105" s="52" t="s">
        <v>495</v>
      </c>
      <c r="CY105" s="52">
        <v>74</v>
      </c>
      <c r="CZ105" s="52">
        <v>84</v>
      </c>
      <c r="DA105" s="52">
        <v>0</v>
      </c>
      <c r="DB105" s="52" t="s">
        <v>754</v>
      </c>
      <c r="DC105" s="52">
        <v>200</v>
      </c>
      <c r="DD105" s="52" t="s">
        <v>495</v>
      </c>
      <c r="DE105" s="52">
        <v>2326</v>
      </c>
      <c r="DF105" s="52">
        <v>3284</v>
      </c>
      <c r="DG105" s="52">
        <v>191600</v>
      </c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  <c r="DS105" s="52"/>
      <c r="DT105" s="52"/>
      <c r="DU105" s="52"/>
      <c r="DV105" s="52"/>
      <c r="DW105" s="52"/>
      <c r="DX105" s="52"/>
      <c r="DY105" s="52"/>
      <c r="DZ105" s="52"/>
      <c r="EA105" s="52"/>
      <c r="EB105" s="52"/>
      <c r="EC105" s="52"/>
      <c r="ED105" s="52"/>
      <c r="EE105" s="52"/>
      <c r="EF105" s="52" t="s">
        <v>490</v>
      </c>
      <c r="EG105" s="52" t="s">
        <v>490</v>
      </c>
      <c r="EH105" s="54">
        <v>518</v>
      </c>
      <c r="EI105" s="55">
        <v>1</v>
      </c>
      <c r="EJ105" s="55">
        <v>1</v>
      </c>
      <c r="EK105" s="56">
        <v>1687099.3436293437</v>
      </c>
      <c r="EL105" s="56">
        <v>3374198.6872586873</v>
      </c>
      <c r="EM105" s="56">
        <v>5061298.0308880303</v>
      </c>
      <c r="EN105" s="57" t="str">
        <f>+VLOOKUP(W105,[1]Empresas!$A$1:$B$27,2,0)</f>
        <v>AGUAS MANQUEHUE S.A.</v>
      </c>
    </row>
    <row r="106" spans="2:144" ht="14.4" x14ac:dyDescent="0.3">
      <c r="B106" s="27">
        <v>1677038</v>
      </c>
      <c r="C106" s="28" t="s">
        <v>380</v>
      </c>
      <c r="D106" s="27">
        <v>1092762</v>
      </c>
      <c r="E106" s="28" t="s">
        <v>381</v>
      </c>
      <c r="F106" s="28" t="s">
        <v>385</v>
      </c>
      <c r="G106" s="42" t="s">
        <v>394</v>
      </c>
      <c r="L106" t="str">
        <f t="shared" si="1"/>
        <v>27564674272543060</v>
      </c>
      <c r="M106" s="62" t="s">
        <v>394</v>
      </c>
      <c r="N106" s="50">
        <v>43040</v>
      </c>
      <c r="O106" s="51">
        <v>2017</v>
      </c>
      <c r="P106" s="52" t="s">
        <v>738</v>
      </c>
      <c r="Q106" s="52">
        <v>1677039</v>
      </c>
      <c r="R106" s="52">
        <v>2756467</v>
      </c>
      <c r="S106" s="52" t="s">
        <v>478</v>
      </c>
      <c r="T106" s="52" t="s">
        <v>540</v>
      </c>
      <c r="U106" s="52" t="s">
        <v>514</v>
      </c>
      <c r="V106" s="52" t="s">
        <v>541</v>
      </c>
      <c r="W106" s="52" t="s">
        <v>521</v>
      </c>
      <c r="X106" s="52" t="s">
        <v>755</v>
      </c>
      <c r="Y106" s="52" t="s">
        <v>543</v>
      </c>
      <c r="Z106" s="52">
        <v>15</v>
      </c>
      <c r="AA106" s="52">
        <v>654</v>
      </c>
      <c r="AB106" s="52">
        <v>1910</v>
      </c>
      <c r="AC106" s="53" t="s">
        <v>508</v>
      </c>
      <c r="AD106" s="53">
        <v>43191</v>
      </c>
      <c r="AE106" s="53">
        <v>42725</v>
      </c>
      <c r="AF106" s="53">
        <v>43060</v>
      </c>
      <c r="AG106" s="53">
        <v>43089</v>
      </c>
      <c r="AH106" s="52">
        <v>90</v>
      </c>
      <c r="AI106" s="52"/>
      <c r="AJ106" s="52">
        <v>36840</v>
      </c>
      <c r="AK106" s="52">
        <v>0</v>
      </c>
      <c r="AL106" s="52">
        <v>0</v>
      </c>
      <c r="AM106" s="52">
        <v>0</v>
      </c>
      <c r="AN106" s="52">
        <v>7475</v>
      </c>
      <c r="AO106" s="52" t="s">
        <v>486</v>
      </c>
      <c r="AP106" s="52">
        <v>0</v>
      </c>
      <c r="AQ106" s="52">
        <v>0</v>
      </c>
      <c r="AR106" s="52">
        <v>0</v>
      </c>
      <c r="AS106" s="52" t="s">
        <v>487</v>
      </c>
      <c r="AT106" s="52">
        <v>0</v>
      </c>
      <c r="AU106" s="52">
        <v>55.2</v>
      </c>
      <c r="AV106" s="52">
        <v>39.799999999999997</v>
      </c>
      <c r="AW106" s="52">
        <v>55.2</v>
      </c>
      <c r="AX106" s="52">
        <v>50.9</v>
      </c>
      <c r="AY106" s="52">
        <v>600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0</v>
      </c>
      <c r="BF106" s="52">
        <v>664</v>
      </c>
      <c r="BG106" s="52">
        <v>45792</v>
      </c>
      <c r="BH106" s="52">
        <v>0</v>
      </c>
      <c r="BI106" s="52">
        <v>0</v>
      </c>
      <c r="BJ106" s="52">
        <v>0</v>
      </c>
      <c r="BK106" s="52">
        <v>2341917</v>
      </c>
      <c r="BL106" s="52">
        <v>1312226</v>
      </c>
      <c r="BM106" s="52">
        <v>4628832</v>
      </c>
      <c r="BN106" s="52">
        <v>0</v>
      </c>
      <c r="BO106" s="52">
        <v>0</v>
      </c>
      <c r="BP106" s="52">
        <v>0</v>
      </c>
      <c r="BQ106" s="52">
        <v>0</v>
      </c>
      <c r="BR106" s="52">
        <v>0</v>
      </c>
      <c r="BS106" s="52">
        <v>0</v>
      </c>
      <c r="BT106" s="52">
        <v>15429</v>
      </c>
      <c r="BU106" s="52">
        <v>4355</v>
      </c>
      <c r="BV106" s="52">
        <v>8349215</v>
      </c>
      <c r="BW106" s="52">
        <v>-227658</v>
      </c>
      <c r="BX106" s="52">
        <v>0</v>
      </c>
      <c r="BY106" s="52">
        <v>0</v>
      </c>
      <c r="BZ106" s="52">
        <v>0</v>
      </c>
      <c r="CA106" s="52">
        <v>-227658</v>
      </c>
      <c r="CB106" s="52">
        <v>0</v>
      </c>
      <c r="CC106" s="52">
        <v>0</v>
      </c>
      <c r="CD106" s="52">
        <v>0</v>
      </c>
      <c r="CE106" s="52">
        <v>0</v>
      </c>
      <c r="CF106" s="52">
        <v>0</v>
      </c>
      <c r="CG106" s="52">
        <v>0</v>
      </c>
      <c r="CH106" s="52">
        <v>0</v>
      </c>
      <c r="CI106" s="52">
        <v>1</v>
      </c>
      <c r="CJ106" s="52">
        <v>70219</v>
      </c>
      <c r="CK106" s="52">
        <v>40</v>
      </c>
      <c r="CL106" s="52" t="s">
        <v>495</v>
      </c>
      <c r="CM106" s="52">
        <v>4960</v>
      </c>
      <c r="CN106" s="52">
        <v>5881</v>
      </c>
      <c r="CO106" s="52">
        <v>36840</v>
      </c>
      <c r="CP106" s="52">
        <v>70219</v>
      </c>
      <c r="CQ106" s="52">
        <v>40</v>
      </c>
      <c r="CR106" s="52" t="s">
        <v>495</v>
      </c>
      <c r="CS106" s="52">
        <v>24.4</v>
      </c>
      <c r="CT106" s="52">
        <v>55.2</v>
      </c>
      <c r="CU106" s="52">
        <v>0</v>
      </c>
      <c r="CV106" s="52">
        <v>70219</v>
      </c>
      <c r="CW106" s="52">
        <v>40</v>
      </c>
      <c r="CX106" s="52" t="s">
        <v>495</v>
      </c>
      <c r="CY106" s="52">
        <v>0</v>
      </c>
      <c r="CZ106" s="52">
        <v>55.2</v>
      </c>
      <c r="DA106" s="52">
        <v>0</v>
      </c>
      <c r="DB106" s="52" t="s">
        <v>756</v>
      </c>
      <c r="DC106" s="52">
        <v>40</v>
      </c>
      <c r="DD106" s="52" t="s">
        <v>495</v>
      </c>
      <c r="DE106" s="52">
        <v>907</v>
      </c>
      <c r="DF106" s="52">
        <v>922</v>
      </c>
      <c r="DG106" s="52">
        <v>600</v>
      </c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  <c r="DS106" s="52"/>
      <c r="DT106" s="52"/>
      <c r="DU106" s="52"/>
      <c r="DV106" s="52"/>
      <c r="DW106" s="52"/>
      <c r="DX106" s="52"/>
      <c r="DY106" s="52"/>
      <c r="DZ106" s="52"/>
      <c r="EA106" s="52"/>
      <c r="EB106" s="52"/>
      <c r="EC106" s="52"/>
      <c r="ED106" s="52"/>
      <c r="EE106" s="52"/>
      <c r="EF106" s="52" t="s">
        <v>490</v>
      </c>
      <c r="EG106" s="52" t="s">
        <v>490</v>
      </c>
      <c r="EH106" s="54">
        <v>335</v>
      </c>
      <c r="EI106" s="55">
        <v>1</v>
      </c>
      <c r="EJ106" s="55">
        <v>1</v>
      </c>
      <c r="EK106" s="56">
        <v>747690.89552238805</v>
      </c>
      <c r="EL106" s="56">
        <v>1495381.7910447761</v>
      </c>
      <c r="EM106" s="56">
        <v>2243072.686567164</v>
      </c>
      <c r="EN106" s="57" t="str">
        <f>+VLOOKUP(W106,[1]Empresas!$A$1:$B$27,2,0)</f>
        <v>AGUAS MANQUEHUE S.A.</v>
      </c>
    </row>
    <row r="107" spans="2:144" ht="14.4" x14ac:dyDescent="0.3">
      <c r="B107" s="27">
        <v>1677038</v>
      </c>
      <c r="C107" s="28" t="s">
        <v>380</v>
      </c>
      <c r="D107" s="27">
        <v>1493784</v>
      </c>
      <c r="E107" s="28" t="s">
        <v>381</v>
      </c>
      <c r="F107" s="28" t="s">
        <v>384</v>
      </c>
      <c r="G107" s="42" t="s">
        <v>394</v>
      </c>
      <c r="L107" t="str">
        <f t="shared" si="1"/>
        <v>5747184294243063</v>
      </c>
      <c r="M107" s="62" t="s">
        <v>394</v>
      </c>
      <c r="N107" s="50">
        <v>43040</v>
      </c>
      <c r="O107" s="51">
        <v>2017</v>
      </c>
      <c r="P107" s="52" t="s">
        <v>738</v>
      </c>
      <c r="Q107" s="52">
        <v>1595042</v>
      </c>
      <c r="R107" s="52">
        <v>574718</v>
      </c>
      <c r="S107" s="52" t="s">
        <v>478</v>
      </c>
      <c r="T107" s="52" t="s">
        <v>479</v>
      </c>
      <c r="U107" s="52" t="s">
        <v>480</v>
      </c>
      <c r="V107" s="52" t="s">
        <v>561</v>
      </c>
      <c r="W107" s="52" t="s">
        <v>757</v>
      </c>
      <c r="X107" s="52" t="s">
        <v>758</v>
      </c>
      <c r="Y107" s="52" t="s">
        <v>759</v>
      </c>
      <c r="Z107" s="52">
        <v>18</v>
      </c>
      <c r="AA107" s="52">
        <v>334</v>
      </c>
      <c r="AB107" s="52">
        <v>4580</v>
      </c>
      <c r="AC107" s="53" t="s">
        <v>485</v>
      </c>
      <c r="AD107" s="53" t="s">
        <v>485</v>
      </c>
      <c r="AE107" s="53">
        <v>42942</v>
      </c>
      <c r="AF107" s="53">
        <v>43063</v>
      </c>
      <c r="AG107" s="53">
        <v>43095</v>
      </c>
      <c r="AH107" s="52">
        <v>0</v>
      </c>
      <c r="AI107" s="52">
        <v>350</v>
      </c>
      <c r="AJ107" s="52">
        <v>0</v>
      </c>
      <c r="AK107" s="52">
        <v>1592</v>
      </c>
      <c r="AL107" s="52">
        <v>216</v>
      </c>
      <c r="AM107" s="52">
        <v>0</v>
      </c>
      <c r="AN107" s="52">
        <v>108</v>
      </c>
      <c r="AO107" s="52" t="s">
        <v>486</v>
      </c>
      <c r="AP107" s="52">
        <v>0</v>
      </c>
      <c r="AQ107" s="52">
        <v>0</v>
      </c>
      <c r="AR107" s="52">
        <v>0</v>
      </c>
      <c r="AS107" s="52" t="s">
        <v>487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341</v>
      </c>
      <c r="BF107" s="52">
        <v>566</v>
      </c>
      <c r="BG107" s="52">
        <v>2247</v>
      </c>
      <c r="BH107" s="52">
        <v>0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0</v>
      </c>
      <c r="BO107" s="52">
        <v>0</v>
      </c>
      <c r="BP107" s="52">
        <v>0</v>
      </c>
      <c r="BQ107" s="52">
        <v>0</v>
      </c>
      <c r="BR107" s="52">
        <v>0</v>
      </c>
      <c r="BS107" s="52">
        <v>0</v>
      </c>
      <c r="BT107" s="52">
        <v>0</v>
      </c>
      <c r="BU107" s="52">
        <v>173482</v>
      </c>
      <c r="BV107" s="52">
        <v>176636</v>
      </c>
      <c r="BW107" s="52">
        <v>-52496</v>
      </c>
      <c r="BX107" s="52">
        <v>0</v>
      </c>
      <c r="BY107" s="52">
        <v>0</v>
      </c>
      <c r="BZ107" s="52">
        <v>-2837</v>
      </c>
      <c r="CA107" s="52">
        <v>-55333</v>
      </c>
      <c r="CB107" s="52">
        <v>0</v>
      </c>
      <c r="CC107" s="52">
        <v>0</v>
      </c>
      <c r="CD107" s="52">
        <v>0</v>
      </c>
      <c r="CE107" s="52">
        <v>0</v>
      </c>
      <c r="CF107" s="52">
        <v>0</v>
      </c>
      <c r="CG107" s="52">
        <v>0</v>
      </c>
      <c r="CH107" s="52">
        <v>0</v>
      </c>
      <c r="CI107" s="52">
        <v>1</v>
      </c>
      <c r="CJ107" s="52">
        <v>7751582</v>
      </c>
      <c r="CK107" s="52">
        <v>1</v>
      </c>
      <c r="CL107" s="52" t="s">
        <v>510</v>
      </c>
      <c r="CM107" s="52">
        <v>9663</v>
      </c>
      <c r="CN107" s="52">
        <v>1471</v>
      </c>
      <c r="CO107" s="52">
        <v>1808</v>
      </c>
      <c r="CP107" s="52">
        <v>0</v>
      </c>
      <c r="CQ107" s="52">
        <v>0</v>
      </c>
      <c r="CR107" s="52" t="s">
        <v>496</v>
      </c>
      <c r="CS107" s="52">
        <v>0</v>
      </c>
      <c r="CT107" s="52">
        <v>0</v>
      </c>
      <c r="CU107" s="52">
        <v>0</v>
      </c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  <c r="DS107" s="52"/>
      <c r="DT107" s="52"/>
      <c r="DU107" s="52"/>
      <c r="DV107" s="52"/>
      <c r="DW107" s="52"/>
      <c r="DX107" s="52"/>
      <c r="DY107" s="52"/>
      <c r="DZ107" s="52"/>
      <c r="EA107" s="52"/>
      <c r="EB107" s="52"/>
      <c r="EC107" s="52"/>
      <c r="ED107" s="52"/>
      <c r="EE107" s="52"/>
      <c r="EF107" s="52" t="s">
        <v>490</v>
      </c>
      <c r="EG107" s="52" t="s">
        <v>490</v>
      </c>
      <c r="EH107" s="54">
        <v>121</v>
      </c>
      <c r="EI107" s="55">
        <v>1</v>
      </c>
      <c r="EJ107" s="55">
        <v>1</v>
      </c>
      <c r="EK107" s="56">
        <v>43794.049586776862</v>
      </c>
      <c r="EL107" s="56">
        <v>87588.099173553725</v>
      </c>
      <c r="EM107" s="56">
        <v>131382.14876033057</v>
      </c>
      <c r="EN107" s="57" t="str">
        <f>+VLOOKUP(W107,[1]Empresas!$A$1:$B$27,2,0)</f>
        <v>AGUAS ANDINAS S.A.</v>
      </c>
    </row>
    <row r="108" spans="2:144" ht="14.4" x14ac:dyDescent="0.3">
      <c r="B108" s="27">
        <v>1677038</v>
      </c>
      <c r="C108" s="28" t="s">
        <v>380</v>
      </c>
      <c r="D108" s="27">
        <v>670586</v>
      </c>
      <c r="E108" s="28" t="s">
        <v>381</v>
      </c>
      <c r="F108" s="28" t="s">
        <v>382</v>
      </c>
      <c r="G108" s="42" t="s">
        <v>394</v>
      </c>
      <c r="L108" t="str">
        <f t="shared" si="1"/>
        <v>5331104298343074</v>
      </c>
      <c r="M108" s="62" t="s">
        <v>394</v>
      </c>
      <c r="N108" s="50">
        <v>43040</v>
      </c>
      <c r="O108" s="51">
        <v>2017</v>
      </c>
      <c r="P108" s="52" t="s">
        <v>738</v>
      </c>
      <c r="Q108" s="52">
        <v>1594986</v>
      </c>
      <c r="R108" s="52">
        <v>533110</v>
      </c>
      <c r="S108" s="52" t="s">
        <v>478</v>
      </c>
      <c r="T108" s="52" t="s">
        <v>504</v>
      </c>
      <c r="U108" s="52" t="s">
        <v>480</v>
      </c>
      <c r="V108" s="52" t="s">
        <v>571</v>
      </c>
      <c r="W108" s="52" t="s">
        <v>562</v>
      </c>
      <c r="X108" s="52" t="s">
        <v>760</v>
      </c>
      <c r="Y108" s="52" t="s">
        <v>550</v>
      </c>
      <c r="Z108" s="52">
        <v>25</v>
      </c>
      <c r="AA108" s="52">
        <v>616</v>
      </c>
      <c r="AB108" s="52">
        <v>2100</v>
      </c>
      <c r="AC108" s="53" t="s">
        <v>508</v>
      </c>
      <c r="AD108" s="53">
        <v>43191</v>
      </c>
      <c r="AE108" s="53">
        <v>42983</v>
      </c>
      <c r="AF108" s="53">
        <v>43074</v>
      </c>
      <c r="AG108" s="53">
        <v>43100</v>
      </c>
      <c r="AH108" s="52">
        <v>120</v>
      </c>
      <c r="AI108" s="52"/>
      <c r="AJ108" s="52">
        <v>1305</v>
      </c>
      <c r="AK108" s="52">
        <v>0</v>
      </c>
      <c r="AL108" s="52">
        <v>0</v>
      </c>
      <c r="AM108" s="52"/>
      <c r="AN108" s="52">
        <v>21137</v>
      </c>
      <c r="AO108" s="52" t="s">
        <v>486</v>
      </c>
      <c r="AP108" s="52">
        <v>0</v>
      </c>
      <c r="AQ108" s="52">
        <v>0</v>
      </c>
      <c r="AR108" s="52">
        <v>0</v>
      </c>
      <c r="AS108" s="52" t="s">
        <v>487</v>
      </c>
      <c r="AT108" s="52">
        <v>0</v>
      </c>
      <c r="AU108" s="52">
        <v>1</v>
      </c>
      <c r="AV108" s="52">
        <v>34.5</v>
      </c>
      <c r="AW108" s="52">
        <v>1</v>
      </c>
      <c r="AX108" s="52">
        <v>49.5</v>
      </c>
      <c r="AY108" s="52">
        <v>2096</v>
      </c>
      <c r="AZ108" s="52">
        <v>40</v>
      </c>
      <c r="BA108" s="52">
        <v>0</v>
      </c>
      <c r="BB108" s="52">
        <v>0</v>
      </c>
      <c r="BC108" s="52">
        <v>0</v>
      </c>
      <c r="BD108" s="52">
        <v>0</v>
      </c>
      <c r="BE108" s="52">
        <v>123951</v>
      </c>
      <c r="BF108" s="52">
        <v>664</v>
      </c>
      <c r="BG108" s="52">
        <v>1622</v>
      </c>
      <c r="BH108" s="52">
        <v>0</v>
      </c>
      <c r="BI108" s="52">
        <v>0</v>
      </c>
      <c r="BJ108" s="52"/>
      <c r="BK108" s="52">
        <v>82928</v>
      </c>
      <c r="BL108" s="52">
        <v>108077</v>
      </c>
      <c r="BM108" s="52">
        <v>264183</v>
      </c>
      <c r="BN108" s="52">
        <v>182075</v>
      </c>
      <c r="BO108" s="52">
        <v>0</v>
      </c>
      <c r="BP108" s="52">
        <v>0</v>
      </c>
      <c r="BQ108" s="52">
        <v>0</v>
      </c>
      <c r="BR108" s="52">
        <v>0</v>
      </c>
      <c r="BS108" s="52">
        <v>0</v>
      </c>
      <c r="BT108" s="52">
        <v>70473</v>
      </c>
      <c r="BU108" s="52">
        <v>633</v>
      </c>
      <c r="BV108" s="52">
        <v>834606</v>
      </c>
      <c r="BW108" s="52">
        <v>-162325</v>
      </c>
      <c r="BX108" s="52">
        <v>0</v>
      </c>
      <c r="BY108" s="52">
        <v>0</v>
      </c>
      <c r="BZ108" s="52">
        <v>0</v>
      </c>
      <c r="CA108" s="52">
        <v>-162325</v>
      </c>
      <c r="CB108" s="52">
        <v>0</v>
      </c>
      <c r="CC108" s="52">
        <v>0</v>
      </c>
      <c r="CD108" s="52">
        <v>0</v>
      </c>
      <c r="CE108" s="52">
        <v>0</v>
      </c>
      <c r="CF108" s="52">
        <v>0</v>
      </c>
      <c r="CG108" s="52">
        <v>0</v>
      </c>
      <c r="CH108" s="52">
        <v>2230</v>
      </c>
      <c r="CI108" s="52">
        <v>1</v>
      </c>
      <c r="CJ108" s="52">
        <v>518976</v>
      </c>
      <c r="CK108" s="52">
        <v>1000</v>
      </c>
      <c r="CL108" s="52" t="s">
        <v>574</v>
      </c>
      <c r="CM108" s="52">
        <v>107.173</v>
      </c>
      <c r="CN108" s="52">
        <v>108.47799999999999</v>
      </c>
      <c r="CO108" s="52">
        <v>1305</v>
      </c>
      <c r="CP108" s="52">
        <v>518976</v>
      </c>
      <c r="CQ108" s="52">
        <v>1000</v>
      </c>
      <c r="CR108" s="52" t="s">
        <v>574</v>
      </c>
      <c r="CS108" s="52">
        <v>0</v>
      </c>
      <c r="CT108" s="52">
        <v>1E-3</v>
      </c>
      <c r="CU108" s="52">
        <v>0</v>
      </c>
      <c r="CV108" s="52">
        <v>518976</v>
      </c>
      <c r="CW108" s="52">
        <v>1000</v>
      </c>
      <c r="CX108" s="52" t="s">
        <v>574</v>
      </c>
      <c r="CY108" s="52">
        <v>0</v>
      </c>
      <c r="CZ108" s="52">
        <v>1E-3</v>
      </c>
      <c r="DA108" s="52">
        <v>0</v>
      </c>
      <c r="DB108" s="52" t="s">
        <v>761</v>
      </c>
      <c r="DC108" s="52">
        <v>1000</v>
      </c>
      <c r="DD108" s="52" t="s">
        <v>574</v>
      </c>
      <c r="DE108" s="52">
        <v>24.422000000000001</v>
      </c>
      <c r="DF108" s="52">
        <v>26.518000000000001</v>
      </c>
      <c r="DG108" s="52">
        <v>2096</v>
      </c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 t="s">
        <v>490</v>
      </c>
      <c r="EG108" s="52" t="s">
        <v>490</v>
      </c>
      <c r="EH108" s="54">
        <v>91</v>
      </c>
      <c r="EI108" s="55">
        <v>1</v>
      </c>
      <c r="EJ108" s="55">
        <v>1</v>
      </c>
      <c r="EK108" s="56">
        <v>275144.83516483515</v>
      </c>
      <c r="EL108" s="56">
        <v>550289.67032967031</v>
      </c>
      <c r="EM108" s="56">
        <v>825434.50549450552</v>
      </c>
      <c r="EN108" s="57" t="str">
        <f>+VLOOKUP(W108,[1]Empresas!$A$1:$B$27,2,0)</f>
        <v>AGUAS ANDINAS S.A.</v>
      </c>
    </row>
    <row r="109" spans="2:144" ht="14.4" x14ac:dyDescent="0.3">
      <c r="B109" s="27">
        <v>1677038</v>
      </c>
      <c r="C109" s="28" t="s">
        <v>380</v>
      </c>
      <c r="D109" s="27">
        <v>40713</v>
      </c>
      <c r="E109" s="28" t="s">
        <v>381</v>
      </c>
      <c r="F109" s="28" t="s">
        <v>382</v>
      </c>
      <c r="G109" s="42" t="s">
        <v>394</v>
      </c>
      <c r="L109" t="str">
        <f t="shared" si="1"/>
        <v>6706124150743089</v>
      </c>
      <c r="M109" s="62" t="s">
        <v>394</v>
      </c>
      <c r="N109" s="50">
        <v>43070</v>
      </c>
      <c r="O109" s="51">
        <v>2017</v>
      </c>
      <c r="P109" s="52" t="s">
        <v>762</v>
      </c>
      <c r="Q109" s="52">
        <v>1677038</v>
      </c>
      <c r="R109" s="52">
        <v>670612</v>
      </c>
      <c r="S109" s="52" t="s">
        <v>478</v>
      </c>
      <c r="T109" s="52" t="s">
        <v>540</v>
      </c>
      <c r="U109" s="52" t="s">
        <v>514</v>
      </c>
      <c r="V109" s="52" t="s">
        <v>556</v>
      </c>
      <c r="W109" s="52" t="s">
        <v>537</v>
      </c>
      <c r="X109" s="52" t="s">
        <v>763</v>
      </c>
      <c r="Y109" s="52" t="s">
        <v>529</v>
      </c>
      <c r="Z109" s="52">
        <v>16</v>
      </c>
      <c r="AA109" s="52">
        <v>944</v>
      </c>
      <c r="AB109" s="52">
        <v>110</v>
      </c>
      <c r="AC109" s="53" t="s">
        <v>508</v>
      </c>
      <c r="AD109" s="53">
        <v>43191</v>
      </c>
      <c r="AE109" s="53">
        <v>41507</v>
      </c>
      <c r="AF109" s="53">
        <v>43089</v>
      </c>
      <c r="AG109" s="53">
        <v>43122</v>
      </c>
      <c r="AH109" s="52">
        <v>41</v>
      </c>
      <c r="AI109" s="52"/>
      <c r="AJ109" s="52">
        <v>1695840</v>
      </c>
      <c r="AK109" s="52">
        <v>0</v>
      </c>
      <c r="AL109" s="52">
        <v>0</v>
      </c>
      <c r="AM109" s="52"/>
      <c r="AN109" s="52">
        <v>3875</v>
      </c>
      <c r="AO109" s="52" t="s">
        <v>486</v>
      </c>
      <c r="AP109" s="52">
        <v>0</v>
      </c>
      <c r="AQ109" s="52">
        <v>0</v>
      </c>
      <c r="AR109" s="52">
        <v>0</v>
      </c>
      <c r="AS109" s="52" t="s">
        <v>487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25227</v>
      </c>
      <c r="BF109" s="52">
        <v>666</v>
      </c>
      <c r="BG109" s="52">
        <v>40764</v>
      </c>
      <c r="BH109" s="52">
        <v>0</v>
      </c>
      <c r="BI109" s="52">
        <v>0</v>
      </c>
      <c r="BJ109" s="52"/>
      <c r="BK109" s="52">
        <v>2102146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2168803</v>
      </c>
      <c r="BW109" s="52">
        <v>-684850</v>
      </c>
      <c r="BX109" s="52">
        <v>0</v>
      </c>
      <c r="BY109" s="52">
        <v>0</v>
      </c>
      <c r="BZ109" s="52">
        <v>-1376</v>
      </c>
      <c r="CA109" s="52">
        <v>-686226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1</v>
      </c>
      <c r="CJ109" s="52">
        <v>5498057</v>
      </c>
      <c r="CK109" s="52">
        <v>20</v>
      </c>
      <c r="CL109" s="52" t="s">
        <v>551</v>
      </c>
      <c r="CM109" s="52">
        <v>15209</v>
      </c>
      <c r="CN109" s="52">
        <v>1</v>
      </c>
      <c r="CO109" s="52">
        <v>1695840</v>
      </c>
      <c r="CP109" s="52">
        <v>5498057</v>
      </c>
      <c r="CQ109" s="52">
        <v>20</v>
      </c>
      <c r="CR109" s="52" t="s">
        <v>551</v>
      </c>
      <c r="CS109" s="52">
        <v>0</v>
      </c>
      <c r="CT109" s="52">
        <v>0</v>
      </c>
      <c r="CU109" s="52">
        <v>0</v>
      </c>
      <c r="CV109" s="52">
        <v>5498057</v>
      </c>
      <c r="CW109" s="52">
        <v>20</v>
      </c>
      <c r="CX109" s="52" t="s">
        <v>551</v>
      </c>
      <c r="CY109" s="52">
        <v>0</v>
      </c>
      <c r="CZ109" s="52">
        <v>0</v>
      </c>
      <c r="DA109" s="52">
        <v>0</v>
      </c>
      <c r="DB109" s="52" t="s">
        <v>764</v>
      </c>
      <c r="DC109" s="52">
        <v>20</v>
      </c>
      <c r="DD109" s="52" t="s">
        <v>551</v>
      </c>
      <c r="DE109" s="52">
        <v>4830</v>
      </c>
      <c r="DF109" s="52">
        <v>4830</v>
      </c>
      <c r="DG109" s="52">
        <v>0</v>
      </c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  <c r="DS109" s="52"/>
      <c r="DT109" s="52"/>
      <c r="DU109" s="52"/>
      <c r="DV109" s="52"/>
      <c r="DW109" s="52"/>
      <c r="DX109" s="52"/>
      <c r="DY109" s="52"/>
      <c r="DZ109" s="52"/>
      <c r="EA109" s="52"/>
      <c r="EB109" s="52"/>
      <c r="EC109" s="52"/>
      <c r="ED109" s="52"/>
      <c r="EE109" s="52"/>
      <c r="EF109" s="52" t="s">
        <v>490</v>
      </c>
      <c r="EG109" s="52" t="s">
        <v>490</v>
      </c>
      <c r="EH109" s="54">
        <v>1582</v>
      </c>
      <c r="EI109" s="55">
        <v>1</v>
      </c>
      <c r="EJ109" s="55">
        <v>1</v>
      </c>
      <c r="EK109" s="56">
        <v>41127.743362831861</v>
      </c>
      <c r="EL109" s="56">
        <v>82255.486725663723</v>
      </c>
      <c r="EM109" s="56">
        <v>123383.23008849559</v>
      </c>
      <c r="EN109" s="57" t="str">
        <f>+VLOOKUP(W109,[1]Empresas!$A$1:$B$27,2,0)</f>
        <v>AGUAS CORDILLERA S.A.</v>
      </c>
    </row>
    <row r="110" spans="2:144" ht="14.4" x14ac:dyDescent="0.3">
      <c r="B110" s="27">
        <v>1677038</v>
      </c>
      <c r="C110" s="28" t="s">
        <v>380</v>
      </c>
      <c r="D110" s="27">
        <v>2652038</v>
      </c>
      <c r="E110" s="28" t="s">
        <v>381</v>
      </c>
      <c r="F110" s="28" t="s">
        <v>385</v>
      </c>
      <c r="G110" s="42" t="s">
        <v>394</v>
      </c>
      <c r="L110" t="str">
        <f t="shared" si="1"/>
        <v>31441804217143084</v>
      </c>
      <c r="M110" s="62" t="s">
        <v>394</v>
      </c>
      <c r="N110" s="50">
        <v>43070</v>
      </c>
      <c r="O110" s="51">
        <v>2017</v>
      </c>
      <c r="P110" s="52" t="s">
        <v>762</v>
      </c>
      <c r="Q110" s="52">
        <v>1677039</v>
      </c>
      <c r="R110" s="52">
        <v>3144180</v>
      </c>
      <c r="S110" s="52" t="s">
        <v>478</v>
      </c>
      <c r="T110" s="52" t="s">
        <v>540</v>
      </c>
      <c r="U110" s="52" t="s">
        <v>514</v>
      </c>
      <c r="V110" s="52" t="s">
        <v>520</v>
      </c>
      <c r="W110" s="52" t="s">
        <v>521</v>
      </c>
      <c r="X110" s="52" t="s">
        <v>765</v>
      </c>
      <c r="Y110" s="52" t="s">
        <v>523</v>
      </c>
      <c r="Z110" s="52">
        <v>12</v>
      </c>
      <c r="AA110" s="52">
        <v>542</v>
      </c>
      <c r="AB110" s="52">
        <v>1260</v>
      </c>
      <c r="AC110" s="53" t="s">
        <v>508</v>
      </c>
      <c r="AD110" s="53">
        <v>43191</v>
      </c>
      <c r="AE110" s="53">
        <v>42171</v>
      </c>
      <c r="AF110" s="53">
        <v>43084</v>
      </c>
      <c r="AG110" s="53">
        <v>43116</v>
      </c>
      <c r="AH110" s="52">
        <v>90</v>
      </c>
      <c r="AI110" s="52"/>
      <c r="AJ110" s="52">
        <v>595760</v>
      </c>
      <c r="AK110" s="52">
        <v>0</v>
      </c>
      <c r="AL110" s="52">
        <v>0</v>
      </c>
      <c r="AM110" s="52"/>
      <c r="AN110" s="52">
        <v>8506</v>
      </c>
      <c r="AO110" s="52" t="s">
        <v>486</v>
      </c>
      <c r="AP110" s="52">
        <v>0</v>
      </c>
      <c r="AQ110" s="52">
        <v>0</v>
      </c>
      <c r="AR110" s="52">
        <v>0</v>
      </c>
      <c r="AS110" s="52" t="s">
        <v>487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665</v>
      </c>
      <c r="BG110" s="52">
        <v>21788</v>
      </c>
      <c r="BH110" s="52">
        <v>0</v>
      </c>
      <c r="BI110" s="52">
        <v>0</v>
      </c>
      <c r="BJ110" s="52"/>
      <c r="BK110" s="52">
        <v>1298761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1321214</v>
      </c>
      <c r="BW110" s="52">
        <v>-567647</v>
      </c>
      <c r="BX110" s="52">
        <v>0</v>
      </c>
      <c r="BY110" s="52">
        <v>0</v>
      </c>
      <c r="BZ110" s="52">
        <v>-3472</v>
      </c>
      <c r="CA110" s="52">
        <v>-571119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1</v>
      </c>
      <c r="CJ110" s="52">
        <v>4888343</v>
      </c>
      <c r="CK110" s="52">
        <v>40</v>
      </c>
      <c r="CL110" s="52" t="s">
        <v>495</v>
      </c>
      <c r="CM110" s="52">
        <v>82</v>
      </c>
      <c r="CN110" s="52">
        <v>14976</v>
      </c>
      <c r="CO110" s="52">
        <v>595760</v>
      </c>
      <c r="CP110" s="52">
        <v>4888343</v>
      </c>
      <c r="CQ110" s="52">
        <v>40</v>
      </c>
      <c r="CR110" s="52" t="s">
        <v>495</v>
      </c>
      <c r="CS110" s="52">
        <v>44.16</v>
      </c>
      <c r="CT110" s="52">
        <v>0</v>
      </c>
      <c r="CU110" s="52">
        <v>0</v>
      </c>
      <c r="CV110" s="52">
        <v>4888343</v>
      </c>
      <c r="CW110" s="52">
        <v>40</v>
      </c>
      <c r="CX110" s="52" t="s">
        <v>495</v>
      </c>
      <c r="CY110" s="52">
        <v>0.16</v>
      </c>
      <c r="CZ110" s="52">
        <v>0</v>
      </c>
      <c r="DA110" s="52">
        <v>0</v>
      </c>
      <c r="DB110" s="52" t="s">
        <v>766</v>
      </c>
      <c r="DC110" s="52">
        <v>40</v>
      </c>
      <c r="DD110" s="52" t="s">
        <v>495</v>
      </c>
      <c r="DE110" s="52">
        <v>18</v>
      </c>
      <c r="DF110" s="52">
        <v>18</v>
      </c>
      <c r="DG110" s="52">
        <v>0</v>
      </c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  <c r="DS110" s="52"/>
      <c r="DT110" s="52"/>
      <c r="DU110" s="52"/>
      <c r="DV110" s="52"/>
      <c r="DW110" s="52"/>
      <c r="DX110" s="52"/>
      <c r="DY110" s="52"/>
      <c r="DZ110" s="52"/>
      <c r="EA110" s="52"/>
      <c r="EB110" s="52"/>
      <c r="EC110" s="52"/>
      <c r="ED110" s="52"/>
      <c r="EE110" s="52"/>
      <c r="EF110" s="52" t="s">
        <v>490</v>
      </c>
      <c r="EG110" s="52" t="s">
        <v>490</v>
      </c>
      <c r="EH110" s="54">
        <v>913</v>
      </c>
      <c r="EI110" s="55">
        <v>1</v>
      </c>
      <c r="EJ110" s="55">
        <v>1</v>
      </c>
      <c r="EK110" s="56">
        <v>43413.384446878423</v>
      </c>
      <c r="EL110" s="56">
        <v>86826.768893756846</v>
      </c>
      <c r="EM110" s="56">
        <v>130240.15334063527</v>
      </c>
      <c r="EN110" s="57" t="str">
        <f>+VLOOKUP(W110,[1]Empresas!$A$1:$B$27,2,0)</f>
        <v>AGUAS MANQUEHUE S.A.</v>
      </c>
    </row>
    <row r="111" spans="2:144" ht="14.4" x14ac:dyDescent="0.3">
      <c r="B111" s="27">
        <v>1677038</v>
      </c>
      <c r="C111" s="28" t="s">
        <v>380</v>
      </c>
      <c r="D111" s="27">
        <v>670620</v>
      </c>
      <c r="E111" s="28" t="s">
        <v>391</v>
      </c>
      <c r="F111" s="28" t="s">
        <v>385</v>
      </c>
      <c r="G111" s="42" t="s">
        <v>394</v>
      </c>
      <c r="L111" t="str">
        <f t="shared" si="1"/>
        <v>31440144214243084</v>
      </c>
      <c r="M111" s="62" t="s">
        <v>394</v>
      </c>
      <c r="N111" s="50">
        <v>43070</v>
      </c>
      <c r="O111" s="51">
        <v>2017</v>
      </c>
      <c r="P111" s="52" t="s">
        <v>762</v>
      </c>
      <c r="Q111" s="52">
        <v>1677039</v>
      </c>
      <c r="R111" s="52">
        <v>3144014</v>
      </c>
      <c r="S111" s="52" t="s">
        <v>478</v>
      </c>
      <c r="T111" s="52" t="s">
        <v>540</v>
      </c>
      <c r="U111" s="52" t="s">
        <v>514</v>
      </c>
      <c r="V111" s="52" t="s">
        <v>520</v>
      </c>
      <c r="W111" s="52" t="s">
        <v>749</v>
      </c>
      <c r="X111" s="52" t="s">
        <v>767</v>
      </c>
      <c r="Y111" s="52" t="s">
        <v>523</v>
      </c>
      <c r="Z111" s="52">
        <v>12</v>
      </c>
      <c r="AA111" s="52">
        <v>542</v>
      </c>
      <c r="AB111" s="52">
        <v>1990</v>
      </c>
      <c r="AC111" s="53" t="s">
        <v>508</v>
      </c>
      <c r="AD111" s="53">
        <v>43191</v>
      </c>
      <c r="AE111" s="53">
        <v>42142</v>
      </c>
      <c r="AF111" s="53">
        <v>43084</v>
      </c>
      <c r="AG111" s="53">
        <v>43116</v>
      </c>
      <c r="AH111" s="52">
        <v>115</v>
      </c>
      <c r="AI111" s="52"/>
      <c r="AJ111" s="52">
        <v>1020060</v>
      </c>
      <c r="AK111" s="52">
        <v>0</v>
      </c>
      <c r="AL111" s="52">
        <v>0</v>
      </c>
      <c r="AM111" s="52"/>
      <c r="AN111" s="52">
        <v>10869</v>
      </c>
      <c r="AO111" s="52" t="s">
        <v>486</v>
      </c>
      <c r="AP111" s="52">
        <v>0</v>
      </c>
      <c r="AQ111" s="52">
        <v>0</v>
      </c>
      <c r="AR111" s="52">
        <v>0</v>
      </c>
      <c r="AS111" s="52" t="s">
        <v>487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665</v>
      </c>
      <c r="BG111" s="52">
        <v>35237</v>
      </c>
      <c r="BH111" s="52">
        <v>0</v>
      </c>
      <c r="BI111" s="52">
        <v>0</v>
      </c>
      <c r="BJ111" s="52"/>
      <c r="BK111" s="52">
        <v>2118169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2154071</v>
      </c>
      <c r="BW111" s="52">
        <v>-1669888</v>
      </c>
      <c r="BX111" s="52">
        <v>0</v>
      </c>
      <c r="BY111" s="52">
        <v>0</v>
      </c>
      <c r="BZ111" s="52">
        <v>-3472</v>
      </c>
      <c r="CA111" s="52">
        <v>-1673360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1</v>
      </c>
      <c r="CJ111" s="52">
        <v>4453983</v>
      </c>
      <c r="CK111" s="52">
        <v>60</v>
      </c>
      <c r="CL111" s="52" t="s">
        <v>495</v>
      </c>
      <c r="CM111" s="52">
        <v>91</v>
      </c>
      <c r="CN111" s="52">
        <v>17092</v>
      </c>
      <c r="CO111" s="52">
        <v>1020060</v>
      </c>
      <c r="CP111" s="52">
        <v>4453983</v>
      </c>
      <c r="CQ111" s="52">
        <v>60</v>
      </c>
      <c r="CR111" s="52" t="s">
        <v>495</v>
      </c>
      <c r="CS111" s="52">
        <v>66</v>
      </c>
      <c r="CT111" s="52">
        <v>0</v>
      </c>
      <c r="CU111" s="52">
        <v>0</v>
      </c>
      <c r="CV111" s="52">
        <v>4453983</v>
      </c>
      <c r="CW111" s="52">
        <v>60</v>
      </c>
      <c r="CX111" s="52" t="s">
        <v>495</v>
      </c>
      <c r="CY111" s="52">
        <v>0.12</v>
      </c>
      <c r="CZ111" s="52">
        <v>0</v>
      </c>
      <c r="DA111" s="52">
        <v>0</v>
      </c>
      <c r="DB111" s="52" t="s">
        <v>768</v>
      </c>
      <c r="DC111" s="52">
        <v>60</v>
      </c>
      <c r="DD111" s="52" t="s">
        <v>495</v>
      </c>
      <c r="DE111" s="52">
        <v>30</v>
      </c>
      <c r="DF111" s="52">
        <v>30</v>
      </c>
      <c r="DG111" s="52">
        <v>0</v>
      </c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  <c r="DS111" s="52"/>
      <c r="DT111" s="52"/>
      <c r="DU111" s="52"/>
      <c r="DV111" s="52"/>
      <c r="DW111" s="52"/>
      <c r="DX111" s="52"/>
      <c r="DY111" s="52"/>
      <c r="DZ111" s="52"/>
      <c r="EA111" s="52"/>
      <c r="EB111" s="52"/>
      <c r="EC111" s="52"/>
      <c r="ED111" s="52"/>
      <c r="EE111" s="52"/>
      <c r="EF111" s="52" t="s">
        <v>490</v>
      </c>
      <c r="EG111" s="52" t="s">
        <v>490</v>
      </c>
      <c r="EH111" s="54">
        <v>942</v>
      </c>
      <c r="EI111" s="55">
        <v>1</v>
      </c>
      <c r="EJ111" s="55">
        <v>1</v>
      </c>
      <c r="EK111" s="56">
        <v>68600.987261146496</v>
      </c>
      <c r="EL111" s="56">
        <v>137201.97452229299</v>
      </c>
      <c r="EM111" s="56">
        <v>205802.9617834395</v>
      </c>
      <c r="EN111" s="57" t="str">
        <f>+VLOOKUP(W111,[1]Empresas!$A$1:$B$27,2,0)</f>
        <v>AGUAS MANQUEHUE S.A.</v>
      </c>
    </row>
    <row r="112" spans="2:144" ht="14.4" x14ac:dyDescent="0.3">
      <c r="B112" s="27">
        <v>1677038</v>
      </c>
      <c r="C112" s="28" t="s">
        <v>380</v>
      </c>
      <c r="D112" s="27">
        <v>1643876</v>
      </c>
      <c r="E112" s="28" t="s">
        <v>381</v>
      </c>
      <c r="F112" s="28" t="s">
        <v>385</v>
      </c>
      <c r="G112" s="42" t="s">
        <v>394</v>
      </c>
      <c r="L112" t="str">
        <f t="shared" si="1"/>
        <v>31440194214243084</v>
      </c>
      <c r="M112" s="62" t="s">
        <v>394</v>
      </c>
      <c r="N112" s="50">
        <v>43070</v>
      </c>
      <c r="O112" s="51">
        <v>2017</v>
      </c>
      <c r="P112" s="52" t="s">
        <v>762</v>
      </c>
      <c r="Q112" s="52">
        <v>1677039</v>
      </c>
      <c r="R112" s="52">
        <v>3144019</v>
      </c>
      <c r="S112" s="52" t="s">
        <v>478</v>
      </c>
      <c r="T112" s="52" t="s">
        <v>540</v>
      </c>
      <c r="U112" s="52" t="s">
        <v>514</v>
      </c>
      <c r="V112" s="52" t="s">
        <v>520</v>
      </c>
      <c r="W112" s="52" t="s">
        <v>521</v>
      </c>
      <c r="X112" s="52" t="s">
        <v>769</v>
      </c>
      <c r="Y112" s="52" t="s">
        <v>523</v>
      </c>
      <c r="Z112" s="52">
        <v>12</v>
      </c>
      <c r="AA112" s="52">
        <v>542</v>
      </c>
      <c r="AB112" s="52">
        <v>3185</v>
      </c>
      <c r="AC112" s="53" t="s">
        <v>508</v>
      </c>
      <c r="AD112" s="53">
        <v>43191</v>
      </c>
      <c r="AE112" s="53">
        <v>42142</v>
      </c>
      <c r="AF112" s="53">
        <v>43084</v>
      </c>
      <c r="AG112" s="53">
        <v>43116</v>
      </c>
      <c r="AH112" s="52">
        <v>115</v>
      </c>
      <c r="AI112" s="52"/>
      <c r="AJ112" s="52">
        <v>18960</v>
      </c>
      <c r="AK112" s="52">
        <v>0</v>
      </c>
      <c r="AL112" s="52">
        <v>0</v>
      </c>
      <c r="AM112" s="52"/>
      <c r="AN112" s="52">
        <v>10869</v>
      </c>
      <c r="AO112" s="52" t="s">
        <v>486</v>
      </c>
      <c r="AP112" s="52">
        <v>0</v>
      </c>
      <c r="AQ112" s="52">
        <v>0</v>
      </c>
      <c r="AR112" s="52">
        <v>0</v>
      </c>
      <c r="AS112" s="52" t="s">
        <v>487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665</v>
      </c>
      <c r="BG112" s="52">
        <v>602</v>
      </c>
      <c r="BH112" s="52">
        <v>0</v>
      </c>
      <c r="BI112" s="52">
        <v>0</v>
      </c>
      <c r="BJ112" s="52"/>
      <c r="BK112" s="52">
        <v>36160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37427</v>
      </c>
      <c r="BW112" s="52">
        <v>-334495</v>
      </c>
      <c r="BX112" s="52">
        <v>0</v>
      </c>
      <c r="BY112" s="52">
        <v>0</v>
      </c>
      <c r="BZ112" s="52">
        <v>-3472</v>
      </c>
      <c r="CA112" s="52">
        <v>-337967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1</v>
      </c>
      <c r="CJ112" s="52">
        <v>4719658</v>
      </c>
      <c r="CK112" s="52">
        <v>60</v>
      </c>
      <c r="CL112" s="52" t="s">
        <v>495</v>
      </c>
      <c r="CM112" s="52">
        <v>0</v>
      </c>
      <c r="CN112" s="52">
        <v>316</v>
      </c>
      <c r="CO112" s="52">
        <v>18960</v>
      </c>
      <c r="CP112" s="52">
        <v>4719658</v>
      </c>
      <c r="CQ112" s="52">
        <v>60</v>
      </c>
      <c r="CR112" s="52" t="s">
        <v>495</v>
      </c>
      <c r="CS112" s="52">
        <v>0</v>
      </c>
      <c r="CT112" s="52">
        <v>0</v>
      </c>
      <c r="CU112" s="52">
        <v>0</v>
      </c>
      <c r="CV112" s="52">
        <v>4719658</v>
      </c>
      <c r="CW112" s="52">
        <v>60</v>
      </c>
      <c r="CX112" s="52" t="s">
        <v>495</v>
      </c>
      <c r="CY112" s="52">
        <v>0</v>
      </c>
      <c r="CZ112" s="52">
        <v>0</v>
      </c>
      <c r="DA112" s="52">
        <v>0</v>
      </c>
      <c r="DB112" s="52" t="s">
        <v>770</v>
      </c>
      <c r="DC112" s="52">
        <v>60</v>
      </c>
      <c r="DD112" s="52" t="s">
        <v>495</v>
      </c>
      <c r="DE112" s="52">
        <v>0</v>
      </c>
      <c r="DF112" s="52">
        <v>0</v>
      </c>
      <c r="DG112" s="52">
        <v>0</v>
      </c>
      <c r="DH112" s="52"/>
      <c r="DI112" s="52"/>
      <c r="DJ112" s="52"/>
      <c r="DK112" s="52"/>
      <c r="DL112" s="52"/>
      <c r="DM112" s="52"/>
      <c r="DN112" s="52"/>
      <c r="DO112" s="52"/>
      <c r="DP112" s="52"/>
      <c r="DQ112" s="52"/>
      <c r="DR112" s="52"/>
      <c r="DS112" s="52"/>
      <c r="DT112" s="52"/>
      <c r="DU112" s="52"/>
      <c r="DV112" s="52"/>
      <c r="DW112" s="52"/>
      <c r="DX112" s="52"/>
      <c r="DY112" s="52"/>
      <c r="DZ112" s="52"/>
      <c r="EA112" s="52"/>
      <c r="EB112" s="52"/>
      <c r="EC112" s="52"/>
      <c r="ED112" s="52"/>
      <c r="EE112" s="52"/>
      <c r="EF112" s="52" t="s">
        <v>490</v>
      </c>
      <c r="EG112" s="52" t="s">
        <v>490</v>
      </c>
      <c r="EH112" s="54">
        <v>942</v>
      </c>
      <c r="EI112" s="55">
        <v>1</v>
      </c>
      <c r="EJ112" s="55">
        <v>1</v>
      </c>
      <c r="EK112" s="56">
        <v>1191.9426751592357</v>
      </c>
      <c r="EL112" s="56">
        <v>2383.8853503184714</v>
      </c>
      <c r="EM112" s="56">
        <v>3575.8280254777069</v>
      </c>
      <c r="EN112" s="57" t="str">
        <f>+VLOOKUP(W112,[1]Empresas!$A$1:$B$27,2,0)</f>
        <v>AGUAS MANQUEHUE S.A.</v>
      </c>
    </row>
    <row r="113" spans="2:144" ht="14.4" x14ac:dyDescent="0.3">
      <c r="B113" s="27">
        <v>1677038</v>
      </c>
      <c r="C113" s="28" t="s">
        <v>380</v>
      </c>
      <c r="D113" s="27">
        <v>1092748</v>
      </c>
      <c r="E113" s="28" t="s">
        <v>381</v>
      </c>
      <c r="F113" s="28" t="s">
        <v>385</v>
      </c>
      <c r="G113" s="42" t="s">
        <v>394</v>
      </c>
      <c r="L113" t="str">
        <f t="shared" si="1"/>
        <v>5747434280043074</v>
      </c>
      <c r="M113" s="62" t="s">
        <v>394</v>
      </c>
      <c r="N113" s="50">
        <v>43070</v>
      </c>
      <c r="O113" s="51">
        <v>2017</v>
      </c>
      <c r="P113" s="52" t="s">
        <v>762</v>
      </c>
      <c r="Q113" s="52">
        <v>1595042</v>
      </c>
      <c r="R113" s="52">
        <v>574743</v>
      </c>
      <c r="S113" s="52" t="s">
        <v>478</v>
      </c>
      <c r="T113" s="52" t="s">
        <v>540</v>
      </c>
      <c r="U113" s="52" t="s">
        <v>480</v>
      </c>
      <c r="V113" s="52" t="s">
        <v>481</v>
      </c>
      <c r="W113" s="52" t="s">
        <v>527</v>
      </c>
      <c r="X113" s="52" t="s">
        <v>553</v>
      </c>
      <c r="Y113" s="52" t="s">
        <v>554</v>
      </c>
      <c r="Z113" s="52">
        <v>5</v>
      </c>
      <c r="AA113" s="52">
        <v>221</v>
      </c>
      <c r="AB113" s="52">
        <v>3355</v>
      </c>
      <c r="AC113" s="53" t="s">
        <v>508</v>
      </c>
      <c r="AD113" s="53">
        <v>43191</v>
      </c>
      <c r="AE113" s="53">
        <v>42800</v>
      </c>
      <c r="AF113" s="53">
        <v>43074</v>
      </c>
      <c r="AG113" s="53">
        <v>43105</v>
      </c>
      <c r="AH113" s="52">
        <v>103</v>
      </c>
      <c r="AI113" s="52"/>
      <c r="AJ113" s="52">
        <v>124800</v>
      </c>
      <c r="AK113" s="52">
        <v>0</v>
      </c>
      <c r="AL113" s="52">
        <v>0</v>
      </c>
      <c r="AM113" s="52"/>
      <c r="AN113" s="52">
        <v>8555</v>
      </c>
      <c r="AO113" s="52" t="s">
        <v>486</v>
      </c>
      <c r="AP113" s="52">
        <v>0</v>
      </c>
      <c r="AQ113" s="52">
        <v>0</v>
      </c>
      <c r="AR113" s="52">
        <v>0</v>
      </c>
      <c r="AS113" s="52" t="s">
        <v>524</v>
      </c>
      <c r="AT113" s="52">
        <v>0</v>
      </c>
      <c r="AU113" s="52">
        <v>80.2</v>
      </c>
      <c r="AV113" s="52">
        <v>55.1</v>
      </c>
      <c r="AW113" s="52">
        <v>59.4</v>
      </c>
      <c r="AX113" s="52">
        <v>52.2</v>
      </c>
      <c r="AY113" s="52">
        <v>37140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664</v>
      </c>
      <c r="BG113" s="52">
        <v>155126</v>
      </c>
      <c r="BH113" s="52">
        <v>0</v>
      </c>
      <c r="BI113" s="52">
        <v>0</v>
      </c>
      <c r="BJ113" s="52"/>
      <c r="BK113" s="52">
        <v>8034309</v>
      </c>
      <c r="BL113" s="52">
        <v>1259139</v>
      </c>
      <c r="BM113" s="52">
        <v>3672218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45656</v>
      </c>
      <c r="BU113" s="52">
        <v>21206</v>
      </c>
      <c r="BV113" s="52">
        <v>13188318</v>
      </c>
      <c r="BW113" s="52">
        <v>-7339929</v>
      </c>
      <c r="BX113" s="52">
        <v>0</v>
      </c>
      <c r="BY113" s="52">
        <v>0</v>
      </c>
      <c r="BZ113" s="52">
        <v>0</v>
      </c>
      <c r="CA113" s="52">
        <v>-7339929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2</v>
      </c>
      <c r="CJ113" s="52">
        <v>86435252</v>
      </c>
      <c r="CK113" s="52">
        <v>60</v>
      </c>
      <c r="CL113" s="52" t="s">
        <v>488</v>
      </c>
      <c r="CM113" s="52">
        <v>44642</v>
      </c>
      <c r="CN113" s="52">
        <v>46722</v>
      </c>
      <c r="CO113" s="52">
        <v>124800</v>
      </c>
      <c r="CP113" s="52">
        <v>86435252</v>
      </c>
      <c r="CQ113" s="52">
        <v>60</v>
      </c>
      <c r="CR113" s="52" t="s">
        <v>488</v>
      </c>
      <c r="CS113" s="52">
        <v>30</v>
      </c>
      <c r="CT113" s="52">
        <v>80.28</v>
      </c>
      <c r="CU113" s="52">
        <v>0</v>
      </c>
      <c r="CV113" s="52">
        <v>86435252</v>
      </c>
      <c r="CW113" s="52">
        <v>60</v>
      </c>
      <c r="CX113" s="52" t="s">
        <v>488</v>
      </c>
      <c r="CY113" s="52">
        <v>0</v>
      </c>
      <c r="CZ113" s="52">
        <v>59.4</v>
      </c>
      <c r="DA113" s="52">
        <v>0</v>
      </c>
      <c r="DB113" s="52" t="s">
        <v>555</v>
      </c>
      <c r="DC113" s="52">
        <v>60</v>
      </c>
      <c r="DD113" s="52" t="s">
        <v>488</v>
      </c>
      <c r="DE113" s="52">
        <v>10473</v>
      </c>
      <c r="DF113" s="52">
        <v>11092</v>
      </c>
      <c r="DG113" s="52">
        <v>37140</v>
      </c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52"/>
      <c r="DX113" s="52"/>
      <c r="DY113" s="52"/>
      <c r="DZ113" s="52"/>
      <c r="EA113" s="52"/>
      <c r="EB113" s="52"/>
      <c r="EC113" s="52"/>
      <c r="ED113" s="52"/>
      <c r="EE113" s="52"/>
      <c r="EF113" s="52" t="s">
        <v>490</v>
      </c>
      <c r="EG113" s="52" t="s">
        <v>490</v>
      </c>
      <c r="EH113" s="54">
        <v>274</v>
      </c>
      <c r="EI113" s="55">
        <v>1</v>
      </c>
      <c r="EJ113" s="55">
        <v>1</v>
      </c>
      <c r="EK113" s="56">
        <v>1443976.4233576644</v>
      </c>
      <c r="EL113" s="56">
        <v>2887952.8467153287</v>
      </c>
      <c r="EM113" s="56">
        <v>4331929.2700729929</v>
      </c>
      <c r="EN113" s="57" t="str">
        <f>+VLOOKUP(W113,[1]Empresas!$A$1:$B$27,2,0)</f>
        <v>AGUAS ANDINAS S.A.</v>
      </c>
    </row>
    <row r="114" spans="2:144" ht="14.4" x14ac:dyDescent="0.3">
      <c r="B114" s="27">
        <v>1677038</v>
      </c>
      <c r="C114" s="28" t="s">
        <v>380</v>
      </c>
      <c r="D114" s="27">
        <v>2950542</v>
      </c>
      <c r="E114" s="28" t="s">
        <v>381</v>
      </c>
      <c r="F114" s="28" t="s">
        <v>382</v>
      </c>
      <c r="G114" s="42" t="s">
        <v>394</v>
      </c>
      <c r="L114" t="str">
        <f t="shared" si="1"/>
        <v>10278774109443074</v>
      </c>
      <c r="M114" s="62" t="s">
        <v>394</v>
      </c>
      <c r="N114" s="50">
        <v>43070</v>
      </c>
      <c r="O114" s="51">
        <v>2017</v>
      </c>
      <c r="P114" s="52" t="s">
        <v>762</v>
      </c>
      <c r="Q114" s="52">
        <v>1595042</v>
      </c>
      <c r="R114" s="52">
        <v>1027877</v>
      </c>
      <c r="S114" s="52" t="s">
        <v>478</v>
      </c>
      <c r="T114" s="52" t="s">
        <v>479</v>
      </c>
      <c r="U114" s="52" t="s">
        <v>480</v>
      </c>
      <c r="V114" s="52" t="s">
        <v>481</v>
      </c>
      <c r="W114" s="52" t="s">
        <v>527</v>
      </c>
      <c r="X114" s="52" t="s">
        <v>771</v>
      </c>
      <c r="Y114" s="52" t="s">
        <v>554</v>
      </c>
      <c r="Z114" s="52">
        <v>5</v>
      </c>
      <c r="AA114" s="52">
        <v>222</v>
      </c>
      <c r="AB114" s="52">
        <v>3620</v>
      </c>
      <c r="AC114" s="53" t="s">
        <v>485</v>
      </c>
      <c r="AD114" s="53" t="s">
        <v>485</v>
      </c>
      <c r="AE114" s="53">
        <v>41094</v>
      </c>
      <c r="AF114" s="53">
        <v>43074</v>
      </c>
      <c r="AG114" s="53">
        <v>43105</v>
      </c>
      <c r="AH114" s="52">
        <v>10</v>
      </c>
      <c r="AI114" s="52">
        <v>506</v>
      </c>
      <c r="AJ114" s="52">
        <v>0</v>
      </c>
      <c r="AK114" s="52">
        <v>27527</v>
      </c>
      <c r="AL114" s="52">
        <v>0</v>
      </c>
      <c r="AM114" s="52"/>
      <c r="AN114" s="52">
        <v>331</v>
      </c>
      <c r="AO114" s="52" t="s">
        <v>486</v>
      </c>
      <c r="AP114" s="52">
        <v>0</v>
      </c>
      <c r="AQ114" s="52">
        <v>0</v>
      </c>
      <c r="AR114" s="52">
        <v>0</v>
      </c>
      <c r="AS114" s="52" t="s">
        <v>524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0</v>
      </c>
      <c r="BF114" s="52">
        <v>566</v>
      </c>
      <c r="BG114" s="52">
        <v>21290</v>
      </c>
      <c r="BH114" s="52">
        <v>1753975</v>
      </c>
      <c r="BI114" s="52">
        <v>0</v>
      </c>
      <c r="BJ114" s="52"/>
      <c r="BK114" s="52">
        <v>0</v>
      </c>
      <c r="BL114" s="52">
        <v>0</v>
      </c>
      <c r="BM114" s="52">
        <v>0</v>
      </c>
      <c r="BN114" s="52">
        <v>0</v>
      </c>
      <c r="BO114" s="52">
        <v>0</v>
      </c>
      <c r="BP114" s="52">
        <v>0</v>
      </c>
      <c r="BQ114" s="52">
        <v>0</v>
      </c>
      <c r="BR114" s="52">
        <v>0</v>
      </c>
      <c r="BS114" s="52">
        <v>0</v>
      </c>
      <c r="BT114" s="52">
        <v>0</v>
      </c>
      <c r="BU114" s="52">
        <v>483145</v>
      </c>
      <c r="BV114" s="52">
        <v>2258976</v>
      </c>
      <c r="BW114" s="52">
        <v>-226016</v>
      </c>
      <c r="BX114" s="52">
        <v>0</v>
      </c>
      <c r="BY114" s="52">
        <v>0</v>
      </c>
      <c r="BZ114" s="52">
        <v>-208</v>
      </c>
      <c r="CA114" s="52">
        <v>-226224</v>
      </c>
      <c r="CB114" s="52">
        <v>0</v>
      </c>
      <c r="CC114" s="52">
        <v>0</v>
      </c>
      <c r="CD114" s="52">
        <v>0</v>
      </c>
      <c r="CE114" s="52">
        <v>0</v>
      </c>
      <c r="CF114" s="52">
        <v>0</v>
      </c>
      <c r="CG114" s="52">
        <v>0</v>
      </c>
      <c r="CH114" s="52">
        <v>0</v>
      </c>
      <c r="CI114" s="52">
        <v>1</v>
      </c>
      <c r="CJ114" s="52">
        <v>50407</v>
      </c>
      <c r="CK114" s="52">
        <v>1</v>
      </c>
      <c r="CL114" s="52" t="s">
        <v>495</v>
      </c>
      <c r="CM114" s="52">
        <v>3215</v>
      </c>
      <c r="CN114" s="52">
        <v>30742</v>
      </c>
      <c r="CO114" s="52">
        <v>27527</v>
      </c>
      <c r="CP114" s="52">
        <v>0</v>
      </c>
      <c r="CQ114" s="52">
        <v>0</v>
      </c>
      <c r="CR114" s="52" t="s">
        <v>496</v>
      </c>
      <c r="CS114" s="52">
        <v>0</v>
      </c>
      <c r="CT114" s="52">
        <v>0</v>
      </c>
      <c r="CU114" s="52">
        <v>0</v>
      </c>
      <c r="CV114" s="52"/>
      <c r="CW114" s="52"/>
      <c r="CX114" s="52"/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  <c r="DI114" s="52"/>
      <c r="DJ114" s="52"/>
      <c r="DK114" s="52"/>
      <c r="DL114" s="52"/>
      <c r="DM114" s="52"/>
      <c r="DN114" s="52"/>
      <c r="DO114" s="52"/>
      <c r="DP114" s="52"/>
      <c r="DQ114" s="52"/>
      <c r="DR114" s="52"/>
      <c r="DS114" s="52"/>
      <c r="DT114" s="52"/>
      <c r="DU114" s="52"/>
      <c r="DV114" s="52"/>
      <c r="DW114" s="52"/>
      <c r="DX114" s="52"/>
      <c r="DY114" s="52"/>
      <c r="DZ114" s="52"/>
      <c r="EA114" s="52"/>
      <c r="EB114" s="52"/>
      <c r="EC114" s="52"/>
      <c r="ED114" s="52"/>
      <c r="EE114" s="52"/>
      <c r="EF114" s="52" t="s">
        <v>490</v>
      </c>
      <c r="EG114" s="52" t="s">
        <v>490</v>
      </c>
      <c r="EH114" s="54">
        <v>1980</v>
      </c>
      <c r="EI114" s="55">
        <v>1</v>
      </c>
      <c r="EJ114" s="55">
        <v>1</v>
      </c>
      <c r="EK114" s="56">
        <v>34226.909090909096</v>
      </c>
      <c r="EL114" s="56">
        <v>68453.818181818191</v>
      </c>
      <c r="EM114" s="56">
        <v>102680.72727272728</v>
      </c>
      <c r="EN114" s="57" t="str">
        <f>+VLOOKUP(W114,[1]Empresas!$A$1:$B$27,2,0)</f>
        <v>AGUAS ANDINAS S.A.</v>
      </c>
    </row>
    <row r="115" spans="2:144" ht="14.4" x14ac:dyDescent="0.3">
      <c r="B115" s="27">
        <v>1677038</v>
      </c>
      <c r="C115" s="28" t="s">
        <v>380</v>
      </c>
      <c r="D115" s="27">
        <v>40711</v>
      </c>
      <c r="E115" s="28" t="s">
        <v>381</v>
      </c>
      <c r="F115" s="28" t="s">
        <v>382</v>
      </c>
      <c r="G115" s="42" t="s">
        <v>394</v>
      </c>
      <c r="L115" t="str">
        <f t="shared" si="1"/>
        <v>16701044255043068</v>
      </c>
      <c r="M115" s="62" t="s">
        <v>394</v>
      </c>
      <c r="N115" s="50">
        <v>43070</v>
      </c>
      <c r="O115" s="51">
        <v>2017</v>
      </c>
      <c r="P115" s="52" t="s">
        <v>762</v>
      </c>
      <c r="Q115" s="52">
        <v>1595042</v>
      </c>
      <c r="R115" s="52">
        <v>1670104</v>
      </c>
      <c r="S115" s="52" t="s">
        <v>478</v>
      </c>
      <c r="T115" s="52" t="s">
        <v>540</v>
      </c>
      <c r="U115" s="52" t="s">
        <v>480</v>
      </c>
      <c r="V115" s="52" t="s">
        <v>541</v>
      </c>
      <c r="W115" s="52" t="s">
        <v>527</v>
      </c>
      <c r="X115" s="52" t="s">
        <v>772</v>
      </c>
      <c r="Y115" s="52" t="s">
        <v>518</v>
      </c>
      <c r="Z115" s="52">
        <v>1</v>
      </c>
      <c r="AA115" s="52">
        <v>942</v>
      </c>
      <c r="AB115" s="52">
        <v>1150</v>
      </c>
      <c r="AC115" s="53" t="s">
        <v>508</v>
      </c>
      <c r="AD115" s="53">
        <v>43191</v>
      </c>
      <c r="AE115" s="53">
        <v>42550</v>
      </c>
      <c r="AF115" s="53">
        <v>43068</v>
      </c>
      <c r="AG115" s="53">
        <v>43097</v>
      </c>
      <c r="AH115" s="52">
        <v>45</v>
      </c>
      <c r="AI115" s="52"/>
      <c r="AJ115" s="52">
        <v>14840</v>
      </c>
      <c r="AK115" s="52">
        <v>0</v>
      </c>
      <c r="AL115" s="52">
        <v>0</v>
      </c>
      <c r="AM115" s="52"/>
      <c r="AN115" s="52">
        <v>3866</v>
      </c>
      <c r="AO115" s="52" t="s">
        <v>486</v>
      </c>
      <c r="AP115" s="52">
        <v>0</v>
      </c>
      <c r="AQ115" s="52">
        <v>0</v>
      </c>
      <c r="AR115" s="52">
        <v>0</v>
      </c>
      <c r="AS115" s="52" t="s">
        <v>524</v>
      </c>
      <c r="AT115" s="52">
        <v>0</v>
      </c>
      <c r="AU115" s="52">
        <v>15.4</v>
      </c>
      <c r="AV115" s="52">
        <v>15.4</v>
      </c>
      <c r="AW115" s="52">
        <v>14.4</v>
      </c>
      <c r="AX115" s="52">
        <v>13.5</v>
      </c>
      <c r="AY115" s="52">
        <v>900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0</v>
      </c>
      <c r="BF115" s="52">
        <v>663</v>
      </c>
      <c r="BG115" s="52">
        <v>18446</v>
      </c>
      <c r="BH115" s="52">
        <v>0</v>
      </c>
      <c r="BI115" s="52">
        <v>0</v>
      </c>
      <c r="BJ115" s="52"/>
      <c r="BK115" s="52">
        <v>943893</v>
      </c>
      <c r="BL115" s="52">
        <v>715177</v>
      </c>
      <c r="BM115" s="52">
        <v>1882717</v>
      </c>
      <c r="BN115" s="52">
        <v>0</v>
      </c>
      <c r="BO115" s="52">
        <v>0</v>
      </c>
      <c r="BP115" s="52">
        <v>0</v>
      </c>
      <c r="BQ115" s="52">
        <v>0</v>
      </c>
      <c r="BR115" s="52">
        <v>0</v>
      </c>
      <c r="BS115" s="52">
        <v>0</v>
      </c>
      <c r="BT115" s="52">
        <v>0</v>
      </c>
      <c r="BU115" s="52">
        <v>0</v>
      </c>
      <c r="BV115" s="52">
        <v>3560896</v>
      </c>
      <c r="BW115" s="52">
        <v>-909110</v>
      </c>
      <c r="BX115" s="52">
        <v>0</v>
      </c>
      <c r="BY115" s="52">
        <v>0</v>
      </c>
      <c r="BZ115" s="52">
        <v>-1273</v>
      </c>
      <c r="CA115" s="52">
        <v>-910383</v>
      </c>
      <c r="CB115" s="52">
        <v>0</v>
      </c>
      <c r="CC115" s="52">
        <v>0</v>
      </c>
      <c r="CD115" s="52">
        <v>0</v>
      </c>
      <c r="CE115" s="52">
        <v>0</v>
      </c>
      <c r="CF115" s="52">
        <v>0</v>
      </c>
      <c r="CG115" s="52">
        <v>0</v>
      </c>
      <c r="CH115" s="52">
        <v>0</v>
      </c>
      <c r="CI115" s="52">
        <v>1</v>
      </c>
      <c r="CJ115" s="52">
        <v>28023</v>
      </c>
      <c r="CK115" s="52">
        <v>20</v>
      </c>
      <c r="CL115" s="52" t="s">
        <v>495</v>
      </c>
      <c r="CM115" s="52">
        <v>8728</v>
      </c>
      <c r="CN115" s="52">
        <v>9470</v>
      </c>
      <c r="CO115" s="52">
        <v>14840</v>
      </c>
      <c r="CP115" s="52">
        <v>28023</v>
      </c>
      <c r="CQ115" s="52">
        <v>20</v>
      </c>
      <c r="CR115" s="52" t="s">
        <v>495</v>
      </c>
      <c r="CS115" s="52">
        <v>14.4</v>
      </c>
      <c r="CT115" s="52">
        <v>15.4</v>
      </c>
      <c r="CU115" s="52">
        <v>0</v>
      </c>
      <c r="CV115" s="52">
        <v>28023</v>
      </c>
      <c r="CW115" s="52">
        <v>20</v>
      </c>
      <c r="CX115" s="52" t="s">
        <v>495</v>
      </c>
      <c r="CY115" s="52">
        <v>14.2</v>
      </c>
      <c r="CZ115" s="52">
        <v>14.4</v>
      </c>
      <c r="DA115" s="52">
        <v>0</v>
      </c>
      <c r="DB115" s="52" t="s">
        <v>773</v>
      </c>
      <c r="DC115" s="52">
        <v>20</v>
      </c>
      <c r="DD115" s="52" t="s">
        <v>495</v>
      </c>
      <c r="DE115" s="52">
        <v>384</v>
      </c>
      <c r="DF115" s="52">
        <v>429</v>
      </c>
      <c r="DG115" s="52">
        <v>900</v>
      </c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  <c r="DS115" s="52"/>
      <c r="DT115" s="52"/>
      <c r="DU115" s="52"/>
      <c r="DV115" s="52"/>
      <c r="DW115" s="52"/>
      <c r="DX115" s="52"/>
      <c r="DY115" s="52"/>
      <c r="DZ115" s="52"/>
      <c r="EA115" s="52"/>
      <c r="EB115" s="52"/>
      <c r="EC115" s="52"/>
      <c r="ED115" s="52"/>
      <c r="EE115" s="52"/>
      <c r="EF115" s="52" t="s">
        <v>490</v>
      </c>
      <c r="EG115" s="52" t="s">
        <v>490</v>
      </c>
      <c r="EH115" s="54">
        <v>518</v>
      </c>
      <c r="EI115" s="55">
        <v>1</v>
      </c>
      <c r="EJ115" s="55">
        <v>1</v>
      </c>
      <c r="EK115" s="56">
        <v>206229.49806949808</v>
      </c>
      <c r="EL115" s="56">
        <v>412458.99613899615</v>
      </c>
      <c r="EM115" s="56">
        <v>618688.4942084942</v>
      </c>
      <c r="EN115" s="57" t="str">
        <f>+VLOOKUP(W115,[1]Empresas!$A$1:$B$27,2,0)</f>
        <v>AGUAS ANDINAS S.A.</v>
      </c>
    </row>
    <row r="116" spans="2:144" ht="14.4" x14ac:dyDescent="0.3">
      <c r="B116" s="27">
        <v>1677038</v>
      </c>
      <c r="C116" s="28" t="s">
        <v>380</v>
      </c>
      <c r="D116" s="27">
        <v>1514633</v>
      </c>
      <c r="E116" s="28" t="s">
        <v>381</v>
      </c>
      <c r="F116" s="28" t="s">
        <v>382</v>
      </c>
      <c r="G116" s="42" t="s">
        <v>394</v>
      </c>
      <c r="L116" t="str">
        <f t="shared" si="1"/>
        <v>5329754008743070</v>
      </c>
      <c r="M116" s="62" t="s">
        <v>394</v>
      </c>
      <c r="N116" s="50">
        <v>43070</v>
      </c>
      <c r="O116" s="51">
        <v>2017</v>
      </c>
      <c r="P116" s="52" t="s">
        <v>762</v>
      </c>
      <c r="Q116" s="52">
        <v>1595042</v>
      </c>
      <c r="R116" s="52">
        <v>532975</v>
      </c>
      <c r="S116" s="52" t="s">
        <v>478</v>
      </c>
      <c r="T116" s="52" t="s">
        <v>504</v>
      </c>
      <c r="U116" s="52" t="s">
        <v>480</v>
      </c>
      <c r="V116" s="52" t="s">
        <v>677</v>
      </c>
      <c r="W116" s="52" t="s">
        <v>527</v>
      </c>
      <c r="X116" s="52" t="s">
        <v>774</v>
      </c>
      <c r="Y116" s="52" t="s">
        <v>775</v>
      </c>
      <c r="Z116" s="52">
        <v>3</v>
      </c>
      <c r="AA116" s="52">
        <v>164</v>
      </c>
      <c r="AB116" s="52">
        <v>6130</v>
      </c>
      <c r="AC116" s="53" t="s">
        <v>508</v>
      </c>
      <c r="AD116" s="53">
        <v>43191</v>
      </c>
      <c r="AE116" s="53">
        <v>40087</v>
      </c>
      <c r="AF116" s="53">
        <v>43070</v>
      </c>
      <c r="AG116" s="53">
        <v>43103</v>
      </c>
      <c r="AH116" s="52">
        <v>41</v>
      </c>
      <c r="AI116" s="52"/>
      <c r="AJ116" s="52">
        <v>16480</v>
      </c>
      <c r="AK116" s="52">
        <v>0</v>
      </c>
      <c r="AL116" s="52">
        <v>0</v>
      </c>
      <c r="AM116" s="52"/>
      <c r="AN116" s="52">
        <v>6756</v>
      </c>
      <c r="AO116" s="52" t="s">
        <v>486</v>
      </c>
      <c r="AP116" s="52">
        <v>0</v>
      </c>
      <c r="AQ116" s="52">
        <v>0</v>
      </c>
      <c r="AR116" s="52">
        <v>0</v>
      </c>
      <c r="AS116" s="52" t="s">
        <v>524</v>
      </c>
      <c r="AT116" s="52">
        <v>0</v>
      </c>
      <c r="AU116" s="52">
        <v>19.2</v>
      </c>
      <c r="AV116" s="52">
        <v>9.6</v>
      </c>
      <c r="AW116" s="52">
        <v>16.399999999999999</v>
      </c>
      <c r="AX116" s="52">
        <v>16.2</v>
      </c>
      <c r="AY116" s="52">
        <v>680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25475</v>
      </c>
      <c r="BF116" s="52">
        <v>663</v>
      </c>
      <c r="BG116" s="52">
        <v>12565</v>
      </c>
      <c r="BH116" s="52">
        <v>0</v>
      </c>
      <c r="BI116" s="52">
        <v>0</v>
      </c>
      <c r="BJ116" s="52"/>
      <c r="BK116" s="52">
        <v>868309</v>
      </c>
      <c r="BL116" s="52">
        <v>549487</v>
      </c>
      <c r="BM116" s="52">
        <v>583331</v>
      </c>
      <c r="BN116" s="52">
        <v>0</v>
      </c>
      <c r="BO116" s="52">
        <v>0</v>
      </c>
      <c r="BP116" s="52">
        <v>0</v>
      </c>
      <c r="BQ116" s="52">
        <v>0</v>
      </c>
      <c r="BR116" s="52">
        <v>0</v>
      </c>
      <c r="BS116" s="52">
        <v>0</v>
      </c>
      <c r="BT116" s="52">
        <v>0</v>
      </c>
      <c r="BU116" s="52">
        <v>0</v>
      </c>
      <c r="BV116" s="52">
        <v>2039830</v>
      </c>
      <c r="BW116" s="52">
        <v>-296372</v>
      </c>
      <c r="BX116" s="52">
        <v>0</v>
      </c>
      <c r="BY116" s="52">
        <v>0</v>
      </c>
      <c r="BZ116" s="52">
        <v>-1285</v>
      </c>
      <c r="CA116" s="52">
        <v>-297657</v>
      </c>
      <c r="CB116" s="52">
        <v>0</v>
      </c>
      <c r="CC116" s="52">
        <v>0</v>
      </c>
      <c r="CD116" s="52">
        <v>0</v>
      </c>
      <c r="CE116" s="52">
        <v>0</v>
      </c>
      <c r="CF116" s="52">
        <v>0</v>
      </c>
      <c r="CG116" s="52">
        <v>0</v>
      </c>
      <c r="CH116" s="52">
        <v>0</v>
      </c>
      <c r="CI116" s="52">
        <v>1</v>
      </c>
      <c r="CJ116" s="52">
        <v>26386</v>
      </c>
      <c r="CK116" s="52">
        <v>40</v>
      </c>
      <c r="CL116" s="52" t="s">
        <v>510</v>
      </c>
      <c r="CM116" s="52">
        <v>538</v>
      </c>
      <c r="CN116" s="52">
        <v>950</v>
      </c>
      <c r="CO116" s="52">
        <v>16480</v>
      </c>
      <c r="CP116" s="52">
        <v>26386</v>
      </c>
      <c r="CQ116" s="52">
        <v>40</v>
      </c>
      <c r="CR116" s="52" t="s">
        <v>510</v>
      </c>
      <c r="CS116" s="52">
        <v>1</v>
      </c>
      <c r="CT116" s="52">
        <v>19.2</v>
      </c>
      <c r="CU116" s="52">
        <v>0</v>
      </c>
      <c r="CV116" s="52">
        <v>26386</v>
      </c>
      <c r="CW116" s="52">
        <v>40</v>
      </c>
      <c r="CX116" s="52" t="s">
        <v>510</v>
      </c>
      <c r="CY116" s="52">
        <v>1</v>
      </c>
      <c r="CZ116" s="52">
        <v>16.399999999999999</v>
      </c>
      <c r="DA116" s="52">
        <v>0</v>
      </c>
      <c r="DB116" s="52" t="s">
        <v>776</v>
      </c>
      <c r="DC116" s="52">
        <v>40</v>
      </c>
      <c r="DD116" s="52" t="s">
        <v>510</v>
      </c>
      <c r="DE116" s="52">
        <v>7</v>
      </c>
      <c r="DF116" s="52">
        <v>24</v>
      </c>
      <c r="DG116" s="52">
        <v>680</v>
      </c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  <c r="DS116" s="52"/>
      <c r="DT116" s="52"/>
      <c r="DU116" s="52"/>
      <c r="DV116" s="52"/>
      <c r="DW116" s="52"/>
      <c r="DX116" s="52"/>
      <c r="DY116" s="52"/>
      <c r="DZ116" s="52"/>
      <c r="EA116" s="52"/>
      <c r="EB116" s="52"/>
      <c r="EC116" s="52"/>
      <c r="ED116" s="52"/>
      <c r="EE116" s="52"/>
      <c r="EF116" s="52" t="s">
        <v>490</v>
      </c>
      <c r="EG116" s="52" t="s">
        <v>490</v>
      </c>
      <c r="EH116" s="54">
        <v>2983</v>
      </c>
      <c r="EI116" s="55">
        <v>1</v>
      </c>
      <c r="EJ116" s="55">
        <v>1</v>
      </c>
      <c r="EK116" s="56">
        <v>20514.549111632587</v>
      </c>
      <c r="EL116" s="56">
        <v>41029.098223265173</v>
      </c>
      <c r="EM116" s="56">
        <v>61543.64733489776</v>
      </c>
      <c r="EN116" s="57" t="str">
        <f>+VLOOKUP(W116,[1]Empresas!$A$1:$B$27,2,0)</f>
        <v>AGUAS ANDINAS S.A.</v>
      </c>
    </row>
    <row r="117" spans="2:144" ht="14.4" x14ac:dyDescent="0.3">
      <c r="B117" s="27">
        <v>1677038</v>
      </c>
      <c r="C117" s="28" t="s">
        <v>380</v>
      </c>
      <c r="D117" s="27">
        <v>1624715</v>
      </c>
      <c r="E117" s="28" t="s">
        <v>381</v>
      </c>
      <c r="F117" s="28" t="s">
        <v>382</v>
      </c>
      <c r="G117" s="42" t="s">
        <v>394</v>
      </c>
      <c r="L117" t="str">
        <f t="shared" si="1"/>
        <v>5330944295143137</v>
      </c>
      <c r="M117" s="62" t="s">
        <v>394</v>
      </c>
      <c r="N117" s="50">
        <v>43070</v>
      </c>
      <c r="O117" s="51">
        <v>2017</v>
      </c>
      <c r="P117" s="52" t="s">
        <v>762</v>
      </c>
      <c r="Q117" s="52">
        <v>1594986</v>
      </c>
      <c r="R117" s="52">
        <v>533094</v>
      </c>
      <c r="S117" s="52" t="s">
        <v>478</v>
      </c>
      <c r="T117" s="52" t="s">
        <v>504</v>
      </c>
      <c r="U117" s="52" t="s">
        <v>480</v>
      </c>
      <c r="V117" s="52" t="s">
        <v>505</v>
      </c>
      <c r="W117" s="52" t="s">
        <v>562</v>
      </c>
      <c r="X117" s="52" t="s">
        <v>777</v>
      </c>
      <c r="Y117" s="52" t="s">
        <v>703</v>
      </c>
      <c r="Z117" s="52">
        <v>25</v>
      </c>
      <c r="AA117" s="52">
        <v>616</v>
      </c>
      <c r="AB117" s="52">
        <v>800</v>
      </c>
      <c r="AC117" s="53" t="s">
        <v>508</v>
      </c>
      <c r="AD117" s="53">
        <v>43556</v>
      </c>
      <c r="AE117" s="53">
        <v>42951</v>
      </c>
      <c r="AF117" s="53">
        <v>43137</v>
      </c>
      <c r="AG117" s="53">
        <v>43159</v>
      </c>
      <c r="AH117" s="52">
        <v>1350</v>
      </c>
      <c r="AI117" s="52"/>
      <c r="AJ117" s="52">
        <v>2078780</v>
      </c>
      <c r="AK117" s="52">
        <v>0</v>
      </c>
      <c r="AL117" s="52">
        <v>0</v>
      </c>
      <c r="AM117" s="52">
        <v>0</v>
      </c>
      <c r="AN117" s="52">
        <v>214780</v>
      </c>
      <c r="AO117" s="52" t="s">
        <v>486</v>
      </c>
      <c r="AP117" s="52">
        <v>0</v>
      </c>
      <c r="AQ117" s="52">
        <v>0</v>
      </c>
      <c r="AR117" s="52">
        <v>0</v>
      </c>
      <c r="AS117" s="52" t="s">
        <v>487</v>
      </c>
      <c r="AT117" s="52">
        <v>0</v>
      </c>
      <c r="AU117" s="52">
        <v>654</v>
      </c>
      <c r="AV117" s="52">
        <v>667.5</v>
      </c>
      <c r="AW117" s="52">
        <v>648</v>
      </c>
      <c r="AX117" s="52">
        <v>2792.8</v>
      </c>
      <c r="AY117" s="52">
        <v>513620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70297</v>
      </c>
      <c r="BF117" s="52">
        <v>664</v>
      </c>
      <c r="BG117" s="52">
        <v>2069917</v>
      </c>
      <c r="BH117" s="52">
        <v>0</v>
      </c>
      <c r="BI117" s="52">
        <v>0</v>
      </c>
      <c r="BJ117" s="52">
        <v>0</v>
      </c>
      <c r="BK117" s="52">
        <v>132113828</v>
      </c>
      <c r="BL117" s="52">
        <v>4242854</v>
      </c>
      <c r="BM117" s="52">
        <v>14050331</v>
      </c>
      <c r="BN117" s="52">
        <v>0</v>
      </c>
      <c r="BO117" s="52">
        <v>0</v>
      </c>
      <c r="BP117" s="52">
        <v>0</v>
      </c>
      <c r="BQ117" s="52">
        <v>0</v>
      </c>
      <c r="BR117" s="52">
        <v>0</v>
      </c>
      <c r="BS117" s="52">
        <v>0</v>
      </c>
      <c r="BT117" s="52">
        <v>0</v>
      </c>
      <c r="BU117" s="52">
        <v>1762191</v>
      </c>
      <c r="BV117" s="52">
        <v>154310082</v>
      </c>
      <c r="BW117" s="52">
        <v>-111087260</v>
      </c>
      <c r="BX117" s="52">
        <v>0</v>
      </c>
      <c r="BY117" s="52">
        <v>0</v>
      </c>
      <c r="BZ117" s="52">
        <v>0</v>
      </c>
      <c r="CA117" s="52">
        <v>-111087260</v>
      </c>
      <c r="CB117" s="52">
        <v>0</v>
      </c>
      <c r="CC117" s="52">
        <v>0</v>
      </c>
      <c r="CD117" s="52">
        <v>0</v>
      </c>
      <c r="CE117" s="52">
        <v>0</v>
      </c>
      <c r="CF117" s="52">
        <v>0</v>
      </c>
      <c r="CG117" s="52">
        <v>0</v>
      </c>
      <c r="CH117" s="52">
        <v>388442</v>
      </c>
      <c r="CI117" s="52">
        <v>1</v>
      </c>
      <c r="CJ117" s="52">
        <v>2302191</v>
      </c>
      <c r="CK117" s="52">
        <v>1000</v>
      </c>
      <c r="CL117" s="52" t="s">
        <v>574</v>
      </c>
      <c r="CM117" s="52">
        <v>29768.880000000001</v>
      </c>
      <c r="CN117" s="52">
        <v>31847.66</v>
      </c>
      <c r="CO117" s="52">
        <v>2078780</v>
      </c>
      <c r="CP117" s="52">
        <v>2302191</v>
      </c>
      <c r="CQ117" s="52">
        <v>1000</v>
      </c>
      <c r="CR117" s="52" t="s">
        <v>574</v>
      </c>
      <c r="CS117" s="52">
        <v>0.66700000000000004</v>
      </c>
      <c r="CT117" s="52">
        <v>0.65400000000000003</v>
      </c>
      <c r="CU117" s="52">
        <v>0</v>
      </c>
      <c r="CV117" s="52">
        <v>2302191</v>
      </c>
      <c r="CW117" s="52">
        <v>1000</v>
      </c>
      <c r="CX117" s="52" t="s">
        <v>574</v>
      </c>
      <c r="CY117" s="52">
        <v>0.65300000000000002</v>
      </c>
      <c r="CZ117" s="52">
        <v>0.64800000000000002</v>
      </c>
      <c r="DA117" s="52">
        <v>0</v>
      </c>
      <c r="DB117" s="52" t="s">
        <v>778</v>
      </c>
      <c r="DC117" s="52">
        <v>1000</v>
      </c>
      <c r="DD117" s="52" t="s">
        <v>574</v>
      </c>
      <c r="DE117" s="52">
        <v>10478.44</v>
      </c>
      <c r="DF117" s="52">
        <v>10992.66</v>
      </c>
      <c r="DG117" s="52">
        <v>513620</v>
      </c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  <c r="DS117" s="52"/>
      <c r="DT117" s="52"/>
      <c r="DU117" s="52"/>
      <c r="DV117" s="52"/>
      <c r="DW117" s="52"/>
      <c r="DX117" s="52"/>
      <c r="DY117" s="52"/>
      <c r="DZ117" s="52"/>
      <c r="EA117" s="52"/>
      <c r="EB117" s="52"/>
      <c r="EC117" s="52"/>
      <c r="ED117" s="52"/>
      <c r="EE117" s="52"/>
      <c r="EF117" s="52" t="s">
        <v>490</v>
      </c>
      <c r="EG117" s="52" t="s">
        <v>490</v>
      </c>
      <c r="EH117" s="54">
        <v>186</v>
      </c>
      <c r="EI117" s="55">
        <v>1</v>
      </c>
      <c r="EJ117" s="55">
        <v>1</v>
      </c>
      <c r="EK117" s="56">
        <v>24888722.903225806</v>
      </c>
      <c r="EL117" s="56">
        <v>49777445.806451611</v>
      </c>
      <c r="EM117" s="56">
        <v>74666168.709677428</v>
      </c>
      <c r="EN117" s="57" t="str">
        <f>+VLOOKUP(W117,[1]Empresas!$A$1:$B$27,2,0)</f>
        <v>AGUAS ANDINAS S.A.</v>
      </c>
    </row>
    <row r="118" spans="2:144" ht="14.4" x14ac:dyDescent="0.3">
      <c r="B118" s="27">
        <v>1677038</v>
      </c>
      <c r="C118" s="28" t="s">
        <v>380</v>
      </c>
      <c r="D118" s="27">
        <v>1339613</v>
      </c>
      <c r="E118" s="28" t="s">
        <v>381</v>
      </c>
      <c r="F118" s="28" t="s">
        <v>384</v>
      </c>
      <c r="G118" s="42" t="s">
        <v>394</v>
      </c>
      <c r="L118" t="str">
        <f t="shared" si="1"/>
        <v>25642974299843119</v>
      </c>
      <c r="M118" s="62" t="s">
        <v>394</v>
      </c>
      <c r="N118" s="50">
        <v>43101</v>
      </c>
      <c r="O118" s="51">
        <v>2018</v>
      </c>
      <c r="P118" t="s">
        <v>477</v>
      </c>
      <c r="Q118">
        <v>1677039</v>
      </c>
      <c r="R118">
        <v>2564297</v>
      </c>
      <c r="S118" t="s">
        <v>478</v>
      </c>
      <c r="T118" t="s">
        <v>504</v>
      </c>
      <c r="U118" t="s">
        <v>514</v>
      </c>
      <c r="V118" t="s">
        <v>520</v>
      </c>
      <c r="W118" t="s">
        <v>521</v>
      </c>
      <c r="X118" t="s">
        <v>779</v>
      </c>
      <c r="Y118" t="s">
        <v>523</v>
      </c>
      <c r="Z118">
        <v>14</v>
      </c>
      <c r="AA118">
        <v>556</v>
      </c>
      <c r="AB118">
        <v>712</v>
      </c>
      <c r="AC118" s="59" t="s">
        <v>508</v>
      </c>
      <c r="AD118" s="59">
        <v>43556</v>
      </c>
      <c r="AE118" s="53">
        <v>42998</v>
      </c>
      <c r="AF118" s="53">
        <v>43119</v>
      </c>
      <c r="AG118" s="53">
        <v>43150</v>
      </c>
      <c r="AH118" s="52">
        <v>2200</v>
      </c>
      <c r="AI118" s="52"/>
      <c r="AJ118" s="52">
        <v>1488000</v>
      </c>
      <c r="AK118" s="52">
        <v>0</v>
      </c>
      <c r="AL118" s="52">
        <v>0</v>
      </c>
      <c r="AM118" s="52">
        <v>0</v>
      </c>
      <c r="AN118" s="52">
        <v>387512</v>
      </c>
      <c r="AO118" s="52" t="s">
        <v>486</v>
      </c>
      <c r="AP118" s="52">
        <v>0</v>
      </c>
      <c r="AQ118" s="52">
        <v>0</v>
      </c>
      <c r="AR118" s="52">
        <v>0</v>
      </c>
      <c r="AS118" s="52" t="s">
        <v>487</v>
      </c>
      <c r="AT118" s="52">
        <v>0</v>
      </c>
      <c r="AU118" s="52">
        <v>1080</v>
      </c>
      <c r="AV118" s="52">
        <v>1000</v>
      </c>
      <c r="AW118" s="52">
        <v>800</v>
      </c>
      <c r="AX118" s="52">
        <v>800</v>
      </c>
      <c r="AY118" s="52">
        <v>264000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0</v>
      </c>
      <c r="BF118" s="52">
        <v>665</v>
      </c>
      <c r="BG118" s="52">
        <v>1559153</v>
      </c>
      <c r="BH118" s="52">
        <v>0</v>
      </c>
      <c r="BI118" s="52">
        <v>0</v>
      </c>
      <c r="BJ118" s="52">
        <v>0</v>
      </c>
      <c r="BK118" s="52">
        <v>94565367</v>
      </c>
      <c r="BL118" s="52">
        <v>4292422</v>
      </c>
      <c r="BM118" s="52">
        <v>16260374</v>
      </c>
      <c r="BN118" s="52">
        <v>0</v>
      </c>
      <c r="BO118" s="52">
        <v>0</v>
      </c>
      <c r="BP118" s="52">
        <v>0</v>
      </c>
      <c r="BQ118" s="52">
        <v>0</v>
      </c>
      <c r="BR118" s="52">
        <v>0</v>
      </c>
      <c r="BS118" s="52">
        <v>0</v>
      </c>
      <c r="BT118" s="52">
        <v>0</v>
      </c>
      <c r="BU118" s="52">
        <v>1236479</v>
      </c>
      <c r="BV118" s="52">
        <v>117914460</v>
      </c>
      <c r="BW118" s="52">
        <v>-87805244</v>
      </c>
      <c r="BX118" s="52">
        <v>0</v>
      </c>
      <c r="BY118" s="52">
        <v>0</v>
      </c>
      <c r="BZ118" s="52">
        <v>0</v>
      </c>
      <c r="CA118" s="52">
        <v>-87805244</v>
      </c>
      <c r="CB118" s="52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57066</v>
      </c>
      <c r="CK118">
        <v>4000</v>
      </c>
      <c r="CL118" t="s">
        <v>495</v>
      </c>
      <c r="CM118">
        <v>13133</v>
      </c>
      <c r="CN118">
        <v>13505</v>
      </c>
      <c r="CO118">
        <v>1488000</v>
      </c>
      <c r="CP118">
        <v>57066</v>
      </c>
      <c r="CQ118">
        <v>4000</v>
      </c>
      <c r="CR118" t="s">
        <v>495</v>
      </c>
      <c r="CS118">
        <v>880</v>
      </c>
      <c r="CT118">
        <v>1080</v>
      </c>
      <c r="CU118">
        <v>0</v>
      </c>
      <c r="CV118">
        <v>57066</v>
      </c>
      <c r="CW118">
        <v>4000</v>
      </c>
      <c r="CX118" t="s">
        <v>495</v>
      </c>
      <c r="CY118">
        <v>800</v>
      </c>
      <c r="CZ118">
        <v>800</v>
      </c>
      <c r="DA118">
        <v>0</v>
      </c>
      <c r="DB118" t="s">
        <v>780</v>
      </c>
      <c r="DC118">
        <v>4000</v>
      </c>
      <c r="DD118" t="s">
        <v>495</v>
      </c>
      <c r="DE118">
        <v>4609</v>
      </c>
      <c r="DF118">
        <v>4675</v>
      </c>
      <c r="DG118">
        <v>264000</v>
      </c>
      <c r="EF118" t="s">
        <v>490</v>
      </c>
      <c r="EG118" t="s">
        <v>490</v>
      </c>
      <c r="EH118" s="54">
        <v>121</v>
      </c>
      <c r="EI118" s="55">
        <v>1</v>
      </c>
      <c r="EJ118" s="55">
        <v>1</v>
      </c>
      <c r="EK118" s="56">
        <v>29234990.082644626</v>
      </c>
      <c r="EL118" s="56">
        <v>58469980.165289253</v>
      </c>
      <c r="EM118" s="56">
        <v>87704970.247933879</v>
      </c>
      <c r="EN118" s="57" t="str">
        <f>+VLOOKUP(W118,[1]Empresas!$A$1:$B$27,2,0)</f>
        <v>AGUAS MANQUEHUE S.A.</v>
      </c>
    </row>
    <row r="119" spans="2:144" ht="14.4" x14ac:dyDescent="0.3">
      <c r="B119" s="27">
        <v>1677038</v>
      </c>
      <c r="C119" s="28" t="s">
        <v>380</v>
      </c>
      <c r="D119" s="27">
        <v>670604</v>
      </c>
      <c r="E119" s="28" t="s">
        <v>381</v>
      </c>
      <c r="F119" s="28" t="s">
        <v>384</v>
      </c>
      <c r="G119" s="42" t="s">
        <v>394</v>
      </c>
      <c r="L119" t="str">
        <f t="shared" si="1"/>
        <v>30036014301843110</v>
      </c>
      <c r="M119" s="62" t="s">
        <v>394</v>
      </c>
      <c r="N119" s="50">
        <v>43101</v>
      </c>
      <c r="O119" s="51">
        <v>2018</v>
      </c>
      <c r="P119" t="s">
        <v>477</v>
      </c>
      <c r="Q119">
        <v>1677039</v>
      </c>
      <c r="R119">
        <v>3003601</v>
      </c>
      <c r="S119" t="s">
        <v>478</v>
      </c>
      <c r="T119" t="s">
        <v>504</v>
      </c>
      <c r="U119" t="s">
        <v>514</v>
      </c>
      <c r="V119" t="s">
        <v>520</v>
      </c>
      <c r="W119" t="s">
        <v>521</v>
      </c>
      <c r="X119" t="s">
        <v>781</v>
      </c>
      <c r="Y119" t="s">
        <v>523</v>
      </c>
      <c r="Z119">
        <v>8</v>
      </c>
      <c r="AA119">
        <v>544</v>
      </c>
      <c r="AB119">
        <v>1103</v>
      </c>
      <c r="AC119" s="59" t="s">
        <v>508</v>
      </c>
      <c r="AD119" s="59">
        <v>43556</v>
      </c>
      <c r="AE119" s="53">
        <v>43018</v>
      </c>
      <c r="AF119" s="53">
        <v>43110</v>
      </c>
      <c r="AG119" s="53">
        <v>43140</v>
      </c>
      <c r="AH119" s="52">
        <v>286</v>
      </c>
      <c r="AI119" s="52"/>
      <c r="AJ119" s="52">
        <v>361800</v>
      </c>
      <c r="AK119" s="52">
        <v>0</v>
      </c>
      <c r="AL119" s="52">
        <v>0</v>
      </c>
      <c r="AM119" s="52">
        <v>0</v>
      </c>
      <c r="AN119" s="52">
        <v>48752</v>
      </c>
      <c r="AO119" s="52" t="s">
        <v>486</v>
      </c>
      <c r="AP119" s="52">
        <v>0</v>
      </c>
      <c r="AQ119" s="52">
        <v>0</v>
      </c>
      <c r="AR119" s="52">
        <v>0</v>
      </c>
      <c r="AS119" s="52" t="s">
        <v>524</v>
      </c>
      <c r="AT119" s="52">
        <v>0</v>
      </c>
      <c r="AU119" s="52">
        <v>299.39999999999998</v>
      </c>
      <c r="AV119" s="52">
        <v>300.60000000000002</v>
      </c>
      <c r="AW119" s="52">
        <v>0</v>
      </c>
      <c r="AX119" s="52">
        <v>908.9</v>
      </c>
      <c r="AY119" s="52">
        <v>100800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22819</v>
      </c>
      <c r="BF119" s="52">
        <v>666</v>
      </c>
      <c r="BG119" s="52">
        <v>400835</v>
      </c>
      <c r="BH119" s="52">
        <v>0</v>
      </c>
      <c r="BI119" s="52">
        <v>0</v>
      </c>
      <c r="BJ119" s="52">
        <v>0</v>
      </c>
      <c r="BK119" s="52">
        <v>22992466</v>
      </c>
      <c r="BL119" s="52">
        <v>982065</v>
      </c>
      <c r="BM119" s="52">
        <v>4580601</v>
      </c>
      <c r="BN119" s="52">
        <v>0</v>
      </c>
      <c r="BO119" s="52">
        <v>0</v>
      </c>
      <c r="BP119" s="52">
        <v>0</v>
      </c>
      <c r="BQ119" s="52">
        <v>0</v>
      </c>
      <c r="BR119" s="52">
        <v>0</v>
      </c>
      <c r="BS119" s="52">
        <v>0</v>
      </c>
      <c r="BT119" s="52">
        <v>0</v>
      </c>
      <c r="BU119" s="52">
        <v>264090</v>
      </c>
      <c r="BV119" s="52">
        <v>29243542</v>
      </c>
      <c r="BW119" s="52">
        <v>-13144094</v>
      </c>
      <c r="BX119" s="52">
        <v>0</v>
      </c>
      <c r="BY119" s="52">
        <v>0</v>
      </c>
      <c r="BZ119" s="52">
        <v>0</v>
      </c>
      <c r="CA119" s="52">
        <v>-13144094</v>
      </c>
      <c r="CB119" s="52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4888473</v>
      </c>
      <c r="CK119">
        <v>600</v>
      </c>
      <c r="CL119" t="s">
        <v>510</v>
      </c>
      <c r="CM119">
        <v>2511</v>
      </c>
      <c r="CN119">
        <v>3114</v>
      </c>
      <c r="CO119">
        <v>361800</v>
      </c>
      <c r="CP119">
        <v>4888473</v>
      </c>
      <c r="CQ119">
        <v>600</v>
      </c>
      <c r="CR119" t="s">
        <v>510</v>
      </c>
      <c r="CS119">
        <v>219.6</v>
      </c>
      <c r="CT119">
        <v>299.39999999999998</v>
      </c>
      <c r="CU119">
        <v>0</v>
      </c>
      <c r="CV119">
        <v>4888473</v>
      </c>
      <c r="CW119">
        <v>600</v>
      </c>
      <c r="CX119" t="s">
        <v>510</v>
      </c>
      <c r="CY119">
        <v>115.2</v>
      </c>
      <c r="CZ119">
        <v>0</v>
      </c>
      <c r="DA119">
        <v>0</v>
      </c>
      <c r="DB119" t="s">
        <v>782</v>
      </c>
      <c r="DC119">
        <v>600</v>
      </c>
      <c r="DD119" t="s">
        <v>510</v>
      </c>
      <c r="DE119">
        <v>812</v>
      </c>
      <c r="DF119">
        <v>980</v>
      </c>
      <c r="DG119">
        <v>100800</v>
      </c>
      <c r="EF119" t="s">
        <v>490</v>
      </c>
      <c r="EG119" t="s">
        <v>490</v>
      </c>
      <c r="EH119" s="54">
        <v>92</v>
      </c>
      <c r="EI119" s="55">
        <v>1</v>
      </c>
      <c r="EJ119" s="55">
        <v>1</v>
      </c>
      <c r="EK119" s="56">
        <v>9535937.6086956523</v>
      </c>
      <c r="EL119" s="56">
        <v>19071875.217391305</v>
      </c>
      <c r="EM119" s="56">
        <v>28607812.826086957</v>
      </c>
      <c r="EN119" s="57" t="str">
        <f>+VLOOKUP(W119,[1]Empresas!$A$1:$B$27,2,0)</f>
        <v>AGUAS MANQUEHUE S.A.</v>
      </c>
    </row>
    <row r="120" spans="2:144" ht="14.4" x14ac:dyDescent="0.3">
      <c r="B120" s="27">
        <v>1677038</v>
      </c>
      <c r="C120" s="28" t="s">
        <v>380</v>
      </c>
      <c r="D120" s="27">
        <v>1056636</v>
      </c>
      <c r="E120" s="28" t="s">
        <v>381</v>
      </c>
      <c r="F120" s="28" t="s">
        <v>385</v>
      </c>
      <c r="G120" s="42" t="s">
        <v>394</v>
      </c>
      <c r="L120" t="str">
        <f t="shared" si="1"/>
        <v>5747314277643112</v>
      </c>
      <c r="M120" s="62" t="s">
        <v>394</v>
      </c>
      <c r="N120" s="50">
        <v>43101</v>
      </c>
      <c r="O120" s="51">
        <v>2018</v>
      </c>
      <c r="P120" t="s">
        <v>477</v>
      </c>
      <c r="Q120">
        <v>1595042</v>
      </c>
      <c r="R120">
        <v>574731</v>
      </c>
      <c r="S120" t="s">
        <v>478</v>
      </c>
      <c r="T120" t="s">
        <v>526</v>
      </c>
      <c r="U120" t="s">
        <v>480</v>
      </c>
      <c r="V120" t="s">
        <v>481</v>
      </c>
      <c r="W120" t="s">
        <v>527</v>
      </c>
      <c r="X120" t="s">
        <v>528</v>
      </c>
      <c r="Y120" t="s">
        <v>529</v>
      </c>
      <c r="Z120">
        <v>10</v>
      </c>
      <c r="AA120">
        <v>864</v>
      </c>
      <c r="AB120">
        <v>6468</v>
      </c>
      <c r="AC120" s="59" t="s">
        <v>508</v>
      </c>
      <c r="AD120" s="59">
        <v>43739</v>
      </c>
      <c r="AE120" s="53">
        <v>42776</v>
      </c>
      <c r="AF120" s="53">
        <v>43112</v>
      </c>
      <c r="AG120" s="53">
        <v>43144</v>
      </c>
      <c r="AH120" s="52">
        <v>27</v>
      </c>
      <c r="AI120" s="52"/>
      <c r="AJ120" s="52">
        <v>36139</v>
      </c>
      <c r="AK120" s="52">
        <v>0</v>
      </c>
      <c r="AL120" s="52">
        <v>0</v>
      </c>
      <c r="AM120" s="52">
        <v>0</v>
      </c>
      <c r="AN120" s="52">
        <v>2076</v>
      </c>
      <c r="AO120" s="52" t="s">
        <v>486</v>
      </c>
      <c r="AP120" s="52">
        <v>0</v>
      </c>
      <c r="AQ120" s="52">
        <v>0</v>
      </c>
      <c r="AR120" s="52">
        <v>0</v>
      </c>
      <c r="AS120" s="52" t="s">
        <v>524</v>
      </c>
      <c r="AT120" s="52">
        <v>0</v>
      </c>
      <c r="AU120" s="52">
        <v>8.1999999999999993</v>
      </c>
      <c r="AV120" s="52">
        <v>8.1999999999999993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620</v>
      </c>
      <c r="BG120" s="52">
        <v>43316</v>
      </c>
      <c r="BH120" s="52">
        <v>0</v>
      </c>
      <c r="BI120" s="52">
        <v>0</v>
      </c>
      <c r="BJ120" s="52">
        <v>0</v>
      </c>
      <c r="BK120" s="52">
        <v>2328129</v>
      </c>
      <c r="BL120" s="52">
        <v>0</v>
      </c>
      <c r="BM120" s="52">
        <v>1032506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9869</v>
      </c>
      <c r="BV120" s="52">
        <v>3414440</v>
      </c>
      <c r="BW120" s="52">
        <v>-2121315</v>
      </c>
      <c r="BX120" s="52">
        <v>0</v>
      </c>
      <c r="BY120" s="52">
        <v>0</v>
      </c>
      <c r="BZ120" s="52">
        <v>0</v>
      </c>
      <c r="CA120" s="52">
        <v>-2121315</v>
      </c>
      <c r="CB120" s="52">
        <v>-9191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9191</v>
      </c>
      <c r="CI120">
        <v>1</v>
      </c>
      <c r="CJ120">
        <v>50250397</v>
      </c>
      <c r="CK120">
        <v>1</v>
      </c>
      <c r="CL120" t="s">
        <v>495</v>
      </c>
      <c r="CM120">
        <v>110982</v>
      </c>
      <c r="CN120">
        <v>147121</v>
      </c>
      <c r="CO120">
        <v>36139</v>
      </c>
      <c r="CP120">
        <v>50250397</v>
      </c>
      <c r="CQ120">
        <v>1</v>
      </c>
      <c r="CR120" t="s">
        <v>495</v>
      </c>
      <c r="CS120">
        <v>11.64</v>
      </c>
      <c r="CT120">
        <v>8.2799999999999994</v>
      </c>
      <c r="CU120">
        <v>0</v>
      </c>
      <c r="CV120" t="s">
        <v>530</v>
      </c>
      <c r="CW120">
        <v>1</v>
      </c>
      <c r="CX120" t="s">
        <v>495</v>
      </c>
      <c r="CY120">
        <v>39852</v>
      </c>
      <c r="CZ120">
        <v>39852</v>
      </c>
      <c r="DA120">
        <v>0</v>
      </c>
      <c r="EF120" t="s">
        <v>490</v>
      </c>
      <c r="EG120" t="s">
        <v>490</v>
      </c>
      <c r="EH120" s="54">
        <v>336</v>
      </c>
      <c r="EI120" s="55">
        <v>1</v>
      </c>
      <c r="EJ120" s="55">
        <v>1</v>
      </c>
      <c r="EK120" s="56">
        <v>304860.71428571426</v>
      </c>
      <c r="EL120" s="56">
        <v>609721.42857142852</v>
      </c>
      <c r="EM120" s="56">
        <v>914582.14285714284</v>
      </c>
      <c r="EN120" s="57" t="str">
        <f>+VLOOKUP(W120,[1]Empresas!$A$1:$B$27,2,0)</f>
        <v>AGUAS ANDINAS S.A.</v>
      </c>
    </row>
    <row r="121" spans="2:144" ht="14.4" x14ac:dyDescent="0.3">
      <c r="B121" s="27">
        <v>1677038</v>
      </c>
      <c r="C121" s="28" t="s">
        <v>380</v>
      </c>
      <c r="D121" s="27">
        <v>1339612</v>
      </c>
      <c r="E121" s="28" t="s">
        <v>381</v>
      </c>
      <c r="F121" s="28" t="s">
        <v>384</v>
      </c>
      <c r="G121" s="42" t="s">
        <v>394</v>
      </c>
      <c r="L121" t="str">
        <f t="shared" si="1"/>
        <v>5747324299143115</v>
      </c>
      <c r="M121" s="62" t="s">
        <v>394</v>
      </c>
      <c r="N121" s="50">
        <v>43101</v>
      </c>
      <c r="O121" s="51">
        <v>2018</v>
      </c>
      <c r="P121" t="s">
        <v>477</v>
      </c>
      <c r="Q121">
        <v>1595042</v>
      </c>
      <c r="R121">
        <v>574732</v>
      </c>
      <c r="S121" t="s">
        <v>478</v>
      </c>
      <c r="T121" t="s">
        <v>479</v>
      </c>
      <c r="U121" t="s">
        <v>480</v>
      </c>
      <c r="V121" t="s">
        <v>566</v>
      </c>
      <c r="W121" t="s">
        <v>527</v>
      </c>
      <c r="X121" t="s">
        <v>602</v>
      </c>
      <c r="Y121" t="s">
        <v>529</v>
      </c>
      <c r="Z121">
        <v>11</v>
      </c>
      <c r="AA121">
        <v>971</v>
      </c>
      <c r="AB121">
        <v>6181</v>
      </c>
      <c r="AC121" s="59" t="s">
        <v>485</v>
      </c>
      <c r="AD121" s="59" t="s">
        <v>485</v>
      </c>
      <c r="AE121" s="53">
        <v>42991</v>
      </c>
      <c r="AF121" s="53">
        <v>43115</v>
      </c>
      <c r="AG121" s="53">
        <v>43145</v>
      </c>
      <c r="AH121" s="52">
        <v>10</v>
      </c>
      <c r="AI121" s="52">
        <v>350</v>
      </c>
      <c r="AJ121" s="52">
        <v>0</v>
      </c>
      <c r="AK121" s="52">
        <v>205</v>
      </c>
      <c r="AL121" s="52">
        <v>0</v>
      </c>
      <c r="AM121" s="52">
        <v>0</v>
      </c>
      <c r="AN121" s="52">
        <v>76</v>
      </c>
      <c r="AO121" s="52" t="s">
        <v>486</v>
      </c>
      <c r="AP121" s="52">
        <v>0</v>
      </c>
      <c r="AQ121" s="52">
        <v>0</v>
      </c>
      <c r="AR121" s="52">
        <v>0</v>
      </c>
      <c r="AS121" s="52" t="s">
        <v>524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182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567</v>
      </c>
      <c r="BG121" s="52">
        <v>224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3360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18821</v>
      </c>
      <c r="BV121" s="52">
        <v>22972</v>
      </c>
      <c r="BW121" s="52">
        <v>-9020</v>
      </c>
      <c r="BX121" s="52">
        <v>0</v>
      </c>
      <c r="BY121" s="52">
        <v>0</v>
      </c>
      <c r="BZ121" s="52">
        <v>0</v>
      </c>
      <c r="CA121" s="52">
        <v>-9020</v>
      </c>
      <c r="CB121" s="52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231000</v>
      </c>
      <c r="CK121">
        <v>1</v>
      </c>
      <c r="CL121" t="s">
        <v>495</v>
      </c>
      <c r="CM121">
        <v>4505</v>
      </c>
      <c r="CN121">
        <v>4710</v>
      </c>
      <c r="CO121">
        <v>205</v>
      </c>
      <c r="CP121" t="s">
        <v>603</v>
      </c>
      <c r="CQ121">
        <v>1</v>
      </c>
      <c r="CR121" t="s">
        <v>495</v>
      </c>
      <c r="CS121">
        <v>4441</v>
      </c>
      <c r="CT121">
        <v>4623</v>
      </c>
      <c r="CU121">
        <v>182</v>
      </c>
      <c r="EF121" t="s">
        <v>490</v>
      </c>
      <c r="EG121" t="s">
        <v>490</v>
      </c>
      <c r="EH121" s="54">
        <v>124</v>
      </c>
      <c r="EI121" s="55">
        <v>1</v>
      </c>
      <c r="EJ121" s="55">
        <v>1</v>
      </c>
      <c r="EK121" s="56">
        <v>5557.7419354838712</v>
      </c>
      <c r="EL121" s="56">
        <v>11115.483870967742</v>
      </c>
      <c r="EM121" s="56">
        <v>16673.225806451614</v>
      </c>
      <c r="EN121" s="57" t="str">
        <f>+VLOOKUP(W121,[1]Empresas!$A$1:$B$27,2,0)</f>
        <v>AGUAS ANDINAS S.A.</v>
      </c>
    </row>
    <row r="122" spans="2:144" ht="14.4" x14ac:dyDescent="0.3">
      <c r="B122" s="27">
        <v>1677038</v>
      </c>
      <c r="C122" s="28" t="s">
        <v>380</v>
      </c>
      <c r="D122" s="27">
        <v>1514634</v>
      </c>
      <c r="E122" s="28" t="s">
        <v>392</v>
      </c>
      <c r="F122" s="28" t="s">
        <v>382</v>
      </c>
      <c r="G122" s="42" t="s">
        <v>394</v>
      </c>
      <c r="L122" t="str">
        <f t="shared" si="1"/>
        <v>16247154296943151</v>
      </c>
      <c r="M122" s="62" t="s">
        <v>394</v>
      </c>
      <c r="N122" s="50">
        <v>43132</v>
      </c>
      <c r="O122" s="51">
        <v>2018</v>
      </c>
      <c r="P122" t="s">
        <v>513</v>
      </c>
      <c r="Q122">
        <v>1677038</v>
      </c>
      <c r="R122">
        <v>1624715</v>
      </c>
      <c r="S122" t="s">
        <v>478</v>
      </c>
      <c r="T122" t="s">
        <v>479</v>
      </c>
      <c r="U122" t="s">
        <v>514</v>
      </c>
      <c r="V122" t="s">
        <v>541</v>
      </c>
      <c r="W122" t="s">
        <v>516</v>
      </c>
      <c r="X122" t="s">
        <v>783</v>
      </c>
      <c r="Y122" t="s">
        <v>543</v>
      </c>
      <c r="Z122">
        <v>15</v>
      </c>
      <c r="AA122">
        <v>920</v>
      </c>
      <c r="AB122">
        <v>600</v>
      </c>
      <c r="AC122" s="59" t="s">
        <v>485</v>
      </c>
      <c r="AD122" s="59" t="s">
        <v>485</v>
      </c>
      <c r="AE122" s="53">
        <v>42969</v>
      </c>
      <c r="AF122" s="53">
        <v>43151</v>
      </c>
      <c r="AG122" s="53">
        <v>43179</v>
      </c>
      <c r="AH122" s="52">
        <v>0</v>
      </c>
      <c r="AI122" s="52">
        <v>350</v>
      </c>
      <c r="AJ122" s="52">
        <v>0</v>
      </c>
      <c r="AK122" s="52">
        <v>953</v>
      </c>
      <c r="AL122" s="52">
        <v>0</v>
      </c>
      <c r="AM122" s="52">
        <v>0</v>
      </c>
      <c r="AN122" s="52">
        <v>192</v>
      </c>
      <c r="AO122" s="52" t="s">
        <v>486</v>
      </c>
      <c r="AP122" s="52">
        <v>0</v>
      </c>
      <c r="AQ122" s="52">
        <v>0</v>
      </c>
      <c r="AR122" s="52">
        <v>0</v>
      </c>
      <c r="AS122" s="52" t="s">
        <v>487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566</v>
      </c>
      <c r="BG122" s="52">
        <v>853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89750</v>
      </c>
      <c r="BV122" s="52">
        <v>91169</v>
      </c>
      <c r="BW122" s="52">
        <v>-32930</v>
      </c>
      <c r="BX122" s="52">
        <v>0</v>
      </c>
      <c r="BY122" s="52">
        <v>0</v>
      </c>
      <c r="BZ122" s="52">
        <v>0</v>
      </c>
      <c r="CA122" s="52">
        <v>-32930</v>
      </c>
      <c r="CB122" s="5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9686339</v>
      </c>
      <c r="CK122">
        <v>1</v>
      </c>
      <c r="CL122" t="s">
        <v>495</v>
      </c>
      <c r="CM122">
        <v>13924</v>
      </c>
      <c r="CN122">
        <v>14877</v>
      </c>
      <c r="CO122">
        <v>953</v>
      </c>
      <c r="CP122">
        <v>0</v>
      </c>
      <c r="CQ122">
        <v>0</v>
      </c>
      <c r="CR122" t="s">
        <v>496</v>
      </c>
      <c r="CS122">
        <v>0</v>
      </c>
      <c r="CT122">
        <v>0</v>
      </c>
      <c r="CU122">
        <v>0</v>
      </c>
      <c r="EF122" t="s">
        <v>490</v>
      </c>
      <c r="EG122" t="s">
        <v>490</v>
      </c>
      <c r="EH122" s="54">
        <v>182</v>
      </c>
      <c r="EI122" s="55">
        <v>1</v>
      </c>
      <c r="EJ122" s="55">
        <v>1</v>
      </c>
      <c r="EK122" s="56">
        <v>15027.857142857143</v>
      </c>
      <c r="EL122" s="56">
        <v>30055.714285714286</v>
      </c>
      <c r="EM122" s="56">
        <v>45083.571428571428</v>
      </c>
      <c r="EN122" s="57" t="str">
        <f>+VLOOKUP(W122,[1]Empresas!$A$1:$B$27,2,0)</f>
        <v>AGUAS CORDILLERA S.A.</v>
      </c>
    </row>
    <row r="123" spans="2:144" ht="14.4" x14ac:dyDescent="0.3">
      <c r="B123" s="27">
        <v>1677038</v>
      </c>
      <c r="C123" s="28" t="s">
        <v>380</v>
      </c>
      <c r="D123" s="27">
        <v>1518569</v>
      </c>
      <c r="E123" s="28" t="s">
        <v>381</v>
      </c>
      <c r="F123" s="28" t="s">
        <v>382</v>
      </c>
      <c r="G123" s="42" t="s">
        <v>394</v>
      </c>
      <c r="L123" t="str">
        <f t="shared" si="1"/>
        <v>11521124306043151</v>
      </c>
      <c r="M123" s="62" t="s">
        <v>394</v>
      </c>
      <c r="N123" s="50">
        <v>43132</v>
      </c>
      <c r="O123" s="51">
        <v>2018</v>
      </c>
      <c r="P123" t="s">
        <v>513</v>
      </c>
      <c r="Q123">
        <v>1677038</v>
      </c>
      <c r="R123">
        <v>1152112</v>
      </c>
      <c r="S123" t="s">
        <v>478</v>
      </c>
      <c r="T123" t="s">
        <v>504</v>
      </c>
      <c r="U123" t="s">
        <v>514</v>
      </c>
      <c r="V123" t="s">
        <v>541</v>
      </c>
      <c r="W123" t="s">
        <v>537</v>
      </c>
      <c r="X123" t="s">
        <v>784</v>
      </c>
      <c r="Y123" t="s">
        <v>543</v>
      </c>
      <c r="Z123">
        <v>15</v>
      </c>
      <c r="AA123">
        <v>920</v>
      </c>
      <c r="AB123">
        <v>5555</v>
      </c>
      <c r="AC123" s="59" t="s">
        <v>508</v>
      </c>
      <c r="AD123" s="59">
        <v>43556</v>
      </c>
      <c r="AE123" s="53">
        <v>43060</v>
      </c>
      <c r="AF123" s="53">
        <v>43151</v>
      </c>
      <c r="AG123" s="53">
        <v>43179</v>
      </c>
      <c r="AH123" s="52">
        <v>75</v>
      </c>
      <c r="AI123" s="52"/>
      <c r="AJ123" s="52">
        <v>17600</v>
      </c>
      <c r="AK123" s="52">
        <v>0</v>
      </c>
      <c r="AL123" s="52">
        <v>0</v>
      </c>
      <c r="AM123" s="52">
        <v>0</v>
      </c>
      <c r="AN123" s="52">
        <v>11932</v>
      </c>
      <c r="AO123" s="52" t="s">
        <v>486</v>
      </c>
      <c r="AP123" s="52">
        <v>0</v>
      </c>
      <c r="AQ123" s="52">
        <v>0</v>
      </c>
      <c r="AR123" s="52">
        <v>0</v>
      </c>
      <c r="AS123" s="52" t="s">
        <v>487</v>
      </c>
      <c r="AT123" s="52">
        <v>0</v>
      </c>
      <c r="AU123" s="52">
        <v>34.1</v>
      </c>
      <c r="AV123" s="52">
        <v>33.6</v>
      </c>
      <c r="AW123" s="52">
        <v>0</v>
      </c>
      <c r="AX123" s="52">
        <v>95.8</v>
      </c>
      <c r="AY123" s="52">
        <v>4400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22847</v>
      </c>
      <c r="BF123" s="52">
        <v>665</v>
      </c>
      <c r="BG123" s="52">
        <v>9616</v>
      </c>
      <c r="BH123" s="52">
        <v>0</v>
      </c>
      <c r="BI123" s="52">
        <v>0</v>
      </c>
      <c r="BJ123" s="52">
        <v>0</v>
      </c>
      <c r="BK123" s="52">
        <v>1118777</v>
      </c>
      <c r="BL123" s="52">
        <v>170962</v>
      </c>
      <c r="BM123" s="52">
        <v>494912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29975</v>
      </c>
      <c r="BV123" s="52">
        <v>1847754</v>
      </c>
      <c r="BW123" s="52">
        <v>-255485</v>
      </c>
      <c r="BX123" s="52">
        <v>0</v>
      </c>
      <c r="BY123" s="52">
        <v>0</v>
      </c>
      <c r="BZ123" s="52">
        <v>0</v>
      </c>
      <c r="CA123" s="52">
        <v>-255485</v>
      </c>
      <c r="CB123" s="52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5497578</v>
      </c>
      <c r="CK123">
        <v>100</v>
      </c>
      <c r="CL123" t="s">
        <v>551</v>
      </c>
      <c r="CM123">
        <v>1244</v>
      </c>
      <c r="CN123">
        <v>1420</v>
      </c>
      <c r="CO123">
        <v>17600</v>
      </c>
      <c r="CP123">
        <v>5497578</v>
      </c>
      <c r="CQ123">
        <v>100</v>
      </c>
      <c r="CR123" t="s">
        <v>551</v>
      </c>
      <c r="CS123">
        <v>13.4</v>
      </c>
      <c r="CT123">
        <v>34.1</v>
      </c>
      <c r="CU123">
        <v>0</v>
      </c>
      <c r="CV123">
        <v>5497578</v>
      </c>
      <c r="CW123">
        <v>100</v>
      </c>
      <c r="CX123" t="s">
        <v>551</v>
      </c>
      <c r="CY123">
        <v>0</v>
      </c>
      <c r="CZ123">
        <v>0</v>
      </c>
      <c r="DA123">
        <v>0</v>
      </c>
      <c r="DB123" t="s">
        <v>785</v>
      </c>
      <c r="DC123">
        <v>100</v>
      </c>
      <c r="DD123" t="s">
        <v>551</v>
      </c>
      <c r="DE123">
        <v>299</v>
      </c>
      <c r="DF123">
        <v>343</v>
      </c>
      <c r="DG123">
        <v>4400</v>
      </c>
      <c r="EF123" t="s">
        <v>490</v>
      </c>
      <c r="EG123" t="s">
        <v>490</v>
      </c>
      <c r="EH123" s="54">
        <v>91</v>
      </c>
      <c r="EI123" s="55">
        <v>1</v>
      </c>
      <c r="EJ123" s="55">
        <v>1</v>
      </c>
      <c r="EK123" s="56">
        <v>609149.67032967031</v>
      </c>
      <c r="EL123" s="56">
        <v>1218299.3406593406</v>
      </c>
      <c r="EM123" s="56">
        <v>1827449.010989011</v>
      </c>
      <c r="EN123" s="57" t="str">
        <f>+VLOOKUP(W123,[1]Empresas!$A$1:$B$27,2,0)</f>
        <v>AGUAS CORDILLERA S.A.</v>
      </c>
    </row>
    <row r="124" spans="2:144" ht="14.4" x14ac:dyDescent="0.3">
      <c r="B124" s="27">
        <v>1677038</v>
      </c>
      <c r="C124" s="28" t="s">
        <v>380</v>
      </c>
      <c r="D124" s="27">
        <v>1519083</v>
      </c>
      <c r="E124" s="28" t="s">
        <v>381</v>
      </c>
      <c r="F124" s="28" t="s">
        <v>382</v>
      </c>
      <c r="G124" s="42" t="s">
        <v>394</v>
      </c>
      <c r="L124" t="str">
        <f t="shared" si="1"/>
        <v>15146384248743158</v>
      </c>
      <c r="M124" s="62" t="s">
        <v>394</v>
      </c>
      <c r="N124" s="50">
        <v>43132</v>
      </c>
      <c r="O124" s="51">
        <v>2018</v>
      </c>
      <c r="P124" t="s">
        <v>513</v>
      </c>
      <c r="Q124">
        <v>1677038</v>
      </c>
      <c r="R124">
        <v>1514638</v>
      </c>
      <c r="S124" t="s">
        <v>478</v>
      </c>
      <c r="T124" t="s">
        <v>479</v>
      </c>
      <c r="U124" t="s">
        <v>514</v>
      </c>
      <c r="V124" t="s">
        <v>536</v>
      </c>
      <c r="W124" t="s">
        <v>582</v>
      </c>
      <c r="X124" t="s">
        <v>786</v>
      </c>
      <c r="Y124" t="s">
        <v>518</v>
      </c>
      <c r="Z124">
        <v>20</v>
      </c>
      <c r="AA124">
        <v>938</v>
      </c>
      <c r="AB124">
        <v>770</v>
      </c>
      <c r="AC124" s="59" t="s">
        <v>485</v>
      </c>
      <c r="AD124" s="59" t="s">
        <v>485</v>
      </c>
      <c r="AE124" s="53">
        <v>42487</v>
      </c>
      <c r="AF124" s="53">
        <v>43158</v>
      </c>
      <c r="AG124" s="53">
        <v>43186</v>
      </c>
      <c r="AH124" s="52">
        <v>0</v>
      </c>
      <c r="AI124" s="52">
        <v>350</v>
      </c>
      <c r="AJ124" s="52">
        <v>0</v>
      </c>
      <c r="AK124" s="52">
        <v>1368</v>
      </c>
      <c r="AL124" s="52">
        <v>0</v>
      </c>
      <c r="AM124" s="52">
        <v>0</v>
      </c>
      <c r="AN124" s="52">
        <v>237</v>
      </c>
      <c r="AO124" s="52" t="s">
        <v>486</v>
      </c>
      <c r="AP124" s="52">
        <v>0</v>
      </c>
      <c r="AQ124" s="52">
        <v>0</v>
      </c>
      <c r="AR124" s="52">
        <v>0</v>
      </c>
      <c r="AS124" s="52" t="s">
        <v>487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0</v>
      </c>
      <c r="BF124" s="52">
        <v>566</v>
      </c>
      <c r="BG124" s="52">
        <v>1550</v>
      </c>
      <c r="BH124" s="52">
        <v>35398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0</v>
      </c>
      <c r="BO124" s="52">
        <v>0</v>
      </c>
      <c r="BP124" s="52">
        <v>0</v>
      </c>
      <c r="BQ124" s="52">
        <v>0</v>
      </c>
      <c r="BR124" s="52">
        <v>0</v>
      </c>
      <c r="BS124" s="52">
        <v>0</v>
      </c>
      <c r="BT124" s="52">
        <v>0</v>
      </c>
      <c r="BU124" s="52">
        <v>86863</v>
      </c>
      <c r="BV124" s="52">
        <v>124377</v>
      </c>
      <c r="BW124" s="52">
        <v>-35642</v>
      </c>
      <c r="BX124" s="52">
        <v>0</v>
      </c>
      <c r="BY124" s="52">
        <v>0</v>
      </c>
      <c r="BZ124" s="52">
        <v>0</v>
      </c>
      <c r="CA124" s="52">
        <v>-35642</v>
      </c>
      <c r="CB124" s="52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26051581</v>
      </c>
      <c r="CK124">
        <v>1</v>
      </c>
      <c r="CL124" t="s">
        <v>495</v>
      </c>
      <c r="CM124">
        <v>998666</v>
      </c>
      <c r="CN124">
        <v>34</v>
      </c>
      <c r="CO124">
        <v>1368</v>
      </c>
      <c r="CP124">
        <v>0</v>
      </c>
      <c r="CQ124">
        <v>0</v>
      </c>
      <c r="CR124" t="s">
        <v>496</v>
      </c>
      <c r="CS124">
        <v>0</v>
      </c>
      <c r="CT124">
        <v>0</v>
      </c>
      <c r="CU124">
        <v>0</v>
      </c>
      <c r="EF124" t="s">
        <v>490</v>
      </c>
      <c r="EG124" t="s">
        <v>490</v>
      </c>
      <c r="EH124" s="54">
        <v>671</v>
      </c>
      <c r="EI124" s="55">
        <v>1</v>
      </c>
      <c r="EJ124" s="55">
        <v>1</v>
      </c>
      <c r="EK124" s="56">
        <v>5560.8196721311479</v>
      </c>
      <c r="EL124" s="56">
        <v>11121.639344262296</v>
      </c>
      <c r="EM124" s="56">
        <v>16682.459016393441</v>
      </c>
      <c r="EN124" s="57" t="str">
        <f>+VLOOKUP(W124,[1]Empresas!$A$1:$B$27,2,0)</f>
        <v>AGUAS CORDILLERA S.A.</v>
      </c>
    </row>
    <row r="125" spans="2:144" ht="14.4" x14ac:dyDescent="0.3">
      <c r="B125" s="27">
        <v>1677038</v>
      </c>
      <c r="C125" s="28" t="s">
        <v>380</v>
      </c>
      <c r="D125" s="27">
        <v>2783508</v>
      </c>
      <c r="E125" s="28" t="s">
        <v>381</v>
      </c>
      <c r="F125" s="28" t="s">
        <v>385</v>
      </c>
      <c r="G125" s="42" t="s">
        <v>394</v>
      </c>
      <c r="L125" t="str">
        <f t="shared" si="1"/>
        <v>13392974285243158</v>
      </c>
      <c r="M125" s="62" t="s">
        <v>394</v>
      </c>
      <c r="N125" s="50">
        <v>43132</v>
      </c>
      <c r="O125" s="51">
        <v>2018</v>
      </c>
      <c r="P125" t="s">
        <v>513</v>
      </c>
      <c r="Q125">
        <v>1677038</v>
      </c>
      <c r="R125">
        <v>1339297</v>
      </c>
      <c r="S125" t="s">
        <v>478</v>
      </c>
      <c r="T125" t="s">
        <v>504</v>
      </c>
      <c r="U125" t="s">
        <v>514</v>
      </c>
      <c r="V125" t="s">
        <v>515</v>
      </c>
      <c r="W125" t="s">
        <v>516</v>
      </c>
      <c r="X125" t="s">
        <v>517</v>
      </c>
      <c r="Y125" t="s">
        <v>518</v>
      </c>
      <c r="Z125">
        <v>20</v>
      </c>
      <c r="AA125">
        <v>938</v>
      </c>
      <c r="AB125">
        <v>830</v>
      </c>
      <c r="AC125" s="59" t="s">
        <v>508</v>
      </c>
      <c r="AD125" s="59">
        <v>43556</v>
      </c>
      <c r="AE125" s="53">
        <v>42852</v>
      </c>
      <c r="AF125" s="53">
        <v>43158</v>
      </c>
      <c r="AG125" s="53">
        <v>43186</v>
      </c>
      <c r="AH125" s="52">
        <v>36</v>
      </c>
      <c r="AI125" s="52"/>
      <c r="AJ125" s="52">
        <v>1800</v>
      </c>
      <c r="AK125" s="52">
        <v>0</v>
      </c>
      <c r="AL125" s="52">
        <v>0</v>
      </c>
      <c r="AM125" s="52">
        <v>0</v>
      </c>
      <c r="AN125" s="52">
        <v>5727</v>
      </c>
      <c r="AO125" s="52" t="s">
        <v>486</v>
      </c>
      <c r="AP125" s="52">
        <v>0</v>
      </c>
      <c r="AQ125" s="52">
        <v>0</v>
      </c>
      <c r="AR125" s="52">
        <v>0</v>
      </c>
      <c r="AS125" s="52" t="s">
        <v>487</v>
      </c>
      <c r="AT125" s="52">
        <v>0</v>
      </c>
      <c r="AU125" s="52">
        <v>0.4</v>
      </c>
      <c r="AV125" s="52">
        <v>0.35</v>
      </c>
      <c r="AW125" s="52">
        <v>0.3</v>
      </c>
      <c r="AX125" s="52">
        <v>0.22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0</v>
      </c>
      <c r="BF125" s="52">
        <v>665</v>
      </c>
      <c r="BG125" s="52">
        <v>1813</v>
      </c>
      <c r="BH125" s="52">
        <v>0</v>
      </c>
      <c r="BI125" s="52">
        <v>0</v>
      </c>
      <c r="BJ125" s="52">
        <v>0</v>
      </c>
      <c r="BK125" s="52">
        <v>112145</v>
      </c>
      <c r="BL125" s="52">
        <v>3619</v>
      </c>
      <c r="BM125" s="52">
        <v>11572</v>
      </c>
      <c r="BN125" s="52">
        <v>0</v>
      </c>
      <c r="BO125" s="52">
        <v>0</v>
      </c>
      <c r="BP125" s="52">
        <v>0</v>
      </c>
      <c r="BQ125" s="52">
        <v>0</v>
      </c>
      <c r="BR125" s="52">
        <v>0</v>
      </c>
      <c r="BS125" s="52">
        <v>0</v>
      </c>
      <c r="BT125" s="52">
        <v>0</v>
      </c>
      <c r="BU125" s="52">
        <v>2030</v>
      </c>
      <c r="BV125" s="52">
        <v>131844</v>
      </c>
      <c r="BW125" s="52">
        <v>-69519</v>
      </c>
      <c r="BX125" s="52">
        <v>0</v>
      </c>
      <c r="BY125" s="52">
        <v>0</v>
      </c>
      <c r="BZ125" s="52">
        <v>0</v>
      </c>
      <c r="CA125" s="52">
        <v>-69519</v>
      </c>
      <c r="CB125" s="52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2516401</v>
      </c>
      <c r="CK125">
        <v>100</v>
      </c>
      <c r="CL125" t="s">
        <v>488</v>
      </c>
      <c r="CM125">
        <v>126</v>
      </c>
      <c r="CN125">
        <v>144</v>
      </c>
      <c r="CO125">
        <v>1800</v>
      </c>
      <c r="CP125">
        <v>2516401</v>
      </c>
      <c r="CQ125">
        <v>100</v>
      </c>
      <c r="CR125" t="s">
        <v>488</v>
      </c>
      <c r="CS125">
        <v>0.3</v>
      </c>
      <c r="CT125">
        <v>0.4</v>
      </c>
      <c r="CU125">
        <v>0</v>
      </c>
      <c r="CV125">
        <v>2516401</v>
      </c>
      <c r="CW125">
        <v>100</v>
      </c>
      <c r="CX125" t="s">
        <v>488</v>
      </c>
      <c r="CY125">
        <v>0</v>
      </c>
      <c r="CZ125">
        <v>0.3</v>
      </c>
      <c r="DA125">
        <v>0</v>
      </c>
      <c r="DB125" t="s">
        <v>519</v>
      </c>
      <c r="DC125">
        <v>100</v>
      </c>
      <c r="DD125" t="s">
        <v>488</v>
      </c>
      <c r="DE125">
        <v>180</v>
      </c>
      <c r="DF125">
        <v>180</v>
      </c>
      <c r="DG125">
        <v>0</v>
      </c>
      <c r="EF125" t="s">
        <v>490</v>
      </c>
      <c r="EG125" t="s">
        <v>490</v>
      </c>
      <c r="EH125" s="54">
        <v>306</v>
      </c>
      <c r="EI125" s="55">
        <v>1</v>
      </c>
      <c r="EJ125" s="55">
        <v>1</v>
      </c>
      <c r="EK125" s="56">
        <v>12925.882352941177</v>
      </c>
      <c r="EL125" s="56">
        <v>25851.764705882353</v>
      </c>
      <c r="EM125" s="56">
        <v>38777.647058823532</v>
      </c>
      <c r="EN125" s="57" t="str">
        <f>+VLOOKUP(W125,[1]Empresas!$A$1:$B$27,2,0)</f>
        <v>AGUAS CORDILLERA S.A.</v>
      </c>
    </row>
    <row r="126" spans="2:144" ht="14.4" x14ac:dyDescent="0.3">
      <c r="B126" s="27">
        <v>1677038</v>
      </c>
      <c r="C126" s="28" t="s">
        <v>380</v>
      </c>
      <c r="D126" s="27">
        <v>1514638</v>
      </c>
      <c r="E126" s="28" t="s">
        <v>381</v>
      </c>
      <c r="F126" s="28" t="s">
        <v>382</v>
      </c>
      <c r="G126" s="42" t="s">
        <v>394</v>
      </c>
      <c r="L126" t="str">
        <f t="shared" si="1"/>
        <v>15164574306043151</v>
      </c>
      <c r="M126" s="62" t="s">
        <v>394</v>
      </c>
      <c r="N126" s="50">
        <v>43132</v>
      </c>
      <c r="O126" s="51">
        <v>2018</v>
      </c>
      <c r="P126" t="s">
        <v>513</v>
      </c>
      <c r="Q126">
        <v>1677039</v>
      </c>
      <c r="R126">
        <v>1516457</v>
      </c>
      <c r="S126" t="s">
        <v>478</v>
      </c>
      <c r="T126" t="s">
        <v>540</v>
      </c>
      <c r="U126" t="s">
        <v>514</v>
      </c>
      <c r="V126" t="s">
        <v>541</v>
      </c>
      <c r="W126" t="s">
        <v>521</v>
      </c>
      <c r="X126" t="s">
        <v>787</v>
      </c>
      <c r="Y126" t="s">
        <v>543</v>
      </c>
      <c r="Z126">
        <v>15</v>
      </c>
      <c r="AA126">
        <v>921</v>
      </c>
      <c r="AB126">
        <v>4300</v>
      </c>
      <c r="AC126" s="59" t="s">
        <v>508</v>
      </c>
      <c r="AD126" s="59">
        <v>43556</v>
      </c>
      <c r="AE126" s="53">
        <v>43060</v>
      </c>
      <c r="AF126" s="53">
        <v>43151</v>
      </c>
      <c r="AG126" s="53">
        <v>43179</v>
      </c>
      <c r="AH126" s="52">
        <v>72</v>
      </c>
      <c r="AI126" s="52"/>
      <c r="AJ126" s="52">
        <v>58680</v>
      </c>
      <c r="AK126" s="52">
        <v>0</v>
      </c>
      <c r="AL126" s="52">
        <v>0</v>
      </c>
      <c r="AM126" s="52">
        <v>0</v>
      </c>
      <c r="AN126" s="52">
        <v>5774</v>
      </c>
      <c r="AO126" s="52" t="s">
        <v>486</v>
      </c>
      <c r="AP126" s="52">
        <v>0</v>
      </c>
      <c r="AQ126" s="52">
        <v>0</v>
      </c>
      <c r="AR126" s="52">
        <v>0</v>
      </c>
      <c r="AS126" s="52" t="s">
        <v>487</v>
      </c>
      <c r="AT126" s="52">
        <v>0</v>
      </c>
      <c r="AU126" s="52">
        <v>59.6</v>
      </c>
      <c r="AV126" s="52">
        <v>58.9</v>
      </c>
      <c r="AW126" s="52">
        <v>0</v>
      </c>
      <c r="AX126" s="52">
        <v>155.1</v>
      </c>
      <c r="AY126" s="52">
        <v>40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0</v>
      </c>
      <c r="BF126" s="52">
        <v>665</v>
      </c>
      <c r="BG126" s="52">
        <v>32061</v>
      </c>
      <c r="BH126" s="52">
        <v>0</v>
      </c>
      <c r="BI126" s="52">
        <v>0</v>
      </c>
      <c r="BJ126" s="52">
        <v>0</v>
      </c>
      <c r="BK126" s="52">
        <v>3936052</v>
      </c>
      <c r="BL126" s="52">
        <v>523441</v>
      </c>
      <c r="BM126" s="52">
        <v>1271136</v>
      </c>
      <c r="BN126" s="52">
        <v>0</v>
      </c>
      <c r="BO126" s="52">
        <v>0</v>
      </c>
      <c r="BP126" s="52">
        <v>0</v>
      </c>
      <c r="BQ126" s="52">
        <v>0</v>
      </c>
      <c r="BR126" s="52">
        <v>0</v>
      </c>
      <c r="BS126" s="52">
        <v>0</v>
      </c>
      <c r="BT126" s="52">
        <v>0</v>
      </c>
      <c r="BU126" s="52">
        <v>99941</v>
      </c>
      <c r="BV126" s="52">
        <v>5863296</v>
      </c>
      <c r="BW126" s="52">
        <v>-1775274</v>
      </c>
      <c r="BX126" s="52">
        <v>0</v>
      </c>
      <c r="BY126" s="52">
        <v>0</v>
      </c>
      <c r="BZ126" s="52">
        <v>0</v>
      </c>
      <c r="CA126" s="52">
        <v>-1775274</v>
      </c>
      <c r="CB126" s="52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133320</v>
      </c>
      <c r="CK126">
        <v>40</v>
      </c>
      <c r="CL126" t="s">
        <v>495</v>
      </c>
      <c r="CM126">
        <v>4573</v>
      </c>
      <c r="CN126">
        <v>6040</v>
      </c>
      <c r="CO126">
        <v>58680</v>
      </c>
      <c r="CP126">
        <v>133320</v>
      </c>
      <c r="CQ126">
        <v>40</v>
      </c>
      <c r="CR126" t="s">
        <v>495</v>
      </c>
      <c r="CS126">
        <v>44.56</v>
      </c>
      <c r="CT126">
        <v>59.6</v>
      </c>
      <c r="CU126">
        <v>0</v>
      </c>
      <c r="CV126">
        <v>133320</v>
      </c>
      <c r="CW126">
        <v>40</v>
      </c>
      <c r="CX126" t="s">
        <v>495</v>
      </c>
      <c r="CY126">
        <v>0</v>
      </c>
      <c r="CZ126">
        <v>0</v>
      </c>
      <c r="DA126">
        <v>0</v>
      </c>
      <c r="DB126" t="s">
        <v>788</v>
      </c>
      <c r="DC126">
        <v>40</v>
      </c>
      <c r="DD126" t="s">
        <v>495</v>
      </c>
      <c r="DE126">
        <v>4</v>
      </c>
      <c r="DF126">
        <v>5</v>
      </c>
      <c r="DG126">
        <v>40</v>
      </c>
      <c r="EF126" t="s">
        <v>490</v>
      </c>
      <c r="EG126" t="s">
        <v>490</v>
      </c>
      <c r="EH126" s="54">
        <v>91</v>
      </c>
      <c r="EI126" s="55">
        <v>1</v>
      </c>
      <c r="EJ126" s="55">
        <v>1</v>
      </c>
      <c r="EK126" s="56">
        <v>1932954.7252747254</v>
      </c>
      <c r="EL126" s="56">
        <v>3865909.4505494507</v>
      </c>
      <c r="EM126" s="56">
        <v>5798864.1758241765</v>
      </c>
      <c r="EN126" s="57" t="str">
        <f>+VLOOKUP(W126,[1]Empresas!$A$1:$B$27,2,0)</f>
        <v>AGUAS MANQUEHUE S.A.</v>
      </c>
    </row>
    <row r="127" spans="2:144" ht="14.4" x14ac:dyDescent="0.3">
      <c r="B127" s="27">
        <v>1677038</v>
      </c>
      <c r="C127" s="28" t="s">
        <v>380</v>
      </c>
      <c r="D127" s="27">
        <v>670610</v>
      </c>
      <c r="E127" s="28" t="s">
        <v>381</v>
      </c>
      <c r="F127" s="28" t="s">
        <v>384</v>
      </c>
      <c r="G127" s="42" t="s">
        <v>394</v>
      </c>
      <c r="L127" t="str">
        <f t="shared" si="1"/>
        <v>26743194296943151</v>
      </c>
      <c r="M127" s="62" t="s">
        <v>394</v>
      </c>
      <c r="N127" s="50">
        <v>43132</v>
      </c>
      <c r="O127" s="51">
        <v>2018</v>
      </c>
      <c r="P127" t="s">
        <v>513</v>
      </c>
      <c r="Q127">
        <v>1677039</v>
      </c>
      <c r="R127">
        <v>2674319</v>
      </c>
      <c r="S127" t="s">
        <v>478</v>
      </c>
      <c r="T127" t="s">
        <v>540</v>
      </c>
      <c r="U127" t="s">
        <v>514</v>
      </c>
      <c r="V127" t="s">
        <v>541</v>
      </c>
      <c r="W127" t="s">
        <v>521</v>
      </c>
      <c r="X127" t="s">
        <v>542</v>
      </c>
      <c r="Y127" t="s">
        <v>543</v>
      </c>
      <c r="Z127">
        <v>15</v>
      </c>
      <c r="AA127">
        <v>921</v>
      </c>
      <c r="AB127">
        <v>4400</v>
      </c>
      <c r="AC127" s="59" t="s">
        <v>508</v>
      </c>
      <c r="AD127" s="59">
        <v>43556</v>
      </c>
      <c r="AE127" s="53">
        <v>42969</v>
      </c>
      <c r="AF127" s="53">
        <v>43151</v>
      </c>
      <c r="AG127" s="53">
        <v>43179</v>
      </c>
      <c r="AH127" s="52">
        <v>180</v>
      </c>
      <c r="AI127" s="52"/>
      <c r="AJ127" s="52">
        <v>31400</v>
      </c>
      <c r="AK127" s="52">
        <v>0</v>
      </c>
      <c r="AL127" s="52">
        <v>0</v>
      </c>
      <c r="AM127" s="52">
        <v>0</v>
      </c>
      <c r="AN127" s="52">
        <v>14435</v>
      </c>
      <c r="AO127" s="52" t="s">
        <v>486</v>
      </c>
      <c r="AP127" s="52">
        <v>0</v>
      </c>
      <c r="AQ127" s="52">
        <v>0</v>
      </c>
      <c r="AR127" s="52">
        <v>0</v>
      </c>
      <c r="AS127" s="52" t="s">
        <v>487</v>
      </c>
      <c r="AT127" s="52">
        <v>0</v>
      </c>
      <c r="AU127" s="52">
        <v>36.4</v>
      </c>
      <c r="AV127" s="52">
        <v>47.2</v>
      </c>
      <c r="AW127" s="52">
        <v>19.600000000000001</v>
      </c>
      <c r="AX127" s="52">
        <v>31.3</v>
      </c>
      <c r="AY127" s="52">
        <v>960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665</v>
      </c>
      <c r="BG127" s="52">
        <v>28093</v>
      </c>
      <c r="BH127" s="52">
        <v>0</v>
      </c>
      <c r="BI127" s="52">
        <v>0</v>
      </c>
      <c r="BJ127" s="52">
        <v>0</v>
      </c>
      <c r="BK127" s="52">
        <v>2105752</v>
      </c>
      <c r="BL127" s="52">
        <v>842936</v>
      </c>
      <c r="BM127" s="52">
        <v>1563727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33572</v>
      </c>
      <c r="BV127" s="52">
        <v>4574745</v>
      </c>
      <c r="BW127" s="52">
        <v>-2945030</v>
      </c>
      <c r="BX127" s="52">
        <v>0</v>
      </c>
      <c r="BY127" s="52">
        <v>0</v>
      </c>
      <c r="BZ127" s="52">
        <v>0</v>
      </c>
      <c r="CA127" s="52">
        <v>-2945030</v>
      </c>
      <c r="CB127" s="52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28131</v>
      </c>
      <c r="CK127">
        <v>40</v>
      </c>
      <c r="CL127" t="s">
        <v>495</v>
      </c>
      <c r="CM127">
        <v>21474</v>
      </c>
      <c r="CN127">
        <v>22259</v>
      </c>
      <c r="CO127">
        <v>31400</v>
      </c>
      <c r="CP127">
        <v>28131</v>
      </c>
      <c r="CQ127">
        <v>40</v>
      </c>
      <c r="CR127" t="s">
        <v>495</v>
      </c>
      <c r="CS127">
        <v>42</v>
      </c>
      <c r="CT127">
        <v>36.4</v>
      </c>
      <c r="CU127">
        <v>0</v>
      </c>
      <c r="CV127">
        <v>28131</v>
      </c>
      <c r="CW127">
        <v>40</v>
      </c>
      <c r="CX127" t="s">
        <v>495</v>
      </c>
      <c r="CY127">
        <v>40.799999999999997</v>
      </c>
      <c r="CZ127">
        <v>19.600000000000001</v>
      </c>
      <c r="DA127">
        <v>0</v>
      </c>
      <c r="DB127" t="s">
        <v>544</v>
      </c>
      <c r="DC127">
        <v>40</v>
      </c>
      <c r="DD127" t="s">
        <v>495</v>
      </c>
      <c r="DE127">
        <v>4136</v>
      </c>
      <c r="DF127">
        <v>4160</v>
      </c>
      <c r="DG127">
        <v>960</v>
      </c>
      <c r="EF127" t="s">
        <v>490</v>
      </c>
      <c r="EG127" t="s">
        <v>490</v>
      </c>
      <c r="EH127" s="54">
        <v>182</v>
      </c>
      <c r="EI127" s="55">
        <v>1</v>
      </c>
      <c r="EJ127" s="55">
        <v>1</v>
      </c>
      <c r="EK127" s="56">
        <v>754078.84615384613</v>
      </c>
      <c r="EL127" s="56">
        <v>1508157.6923076923</v>
      </c>
      <c r="EM127" s="56">
        <v>2262236.5384615385</v>
      </c>
      <c r="EN127" s="57" t="str">
        <f>+VLOOKUP(W127,[1]Empresas!$A$1:$B$27,2,0)</f>
        <v>AGUAS MANQUEHUE S.A.</v>
      </c>
    </row>
    <row r="128" spans="2:144" ht="14.4" x14ac:dyDescent="0.3">
      <c r="B128" s="27">
        <v>1677038</v>
      </c>
      <c r="C128" s="28" t="s">
        <v>380</v>
      </c>
      <c r="D128" s="27">
        <v>3131097</v>
      </c>
      <c r="E128" s="28" t="s">
        <v>381</v>
      </c>
      <c r="F128" s="28" t="s">
        <v>385</v>
      </c>
      <c r="G128" s="42" t="s">
        <v>394</v>
      </c>
      <c r="L128" t="str">
        <f t="shared" si="1"/>
        <v>27718664266743157</v>
      </c>
      <c r="M128" s="62" t="s">
        <v>394</v>
      </c>
      <c r="N128" s="50">
        <v>43132</v>
      </c>
      <c r="O128" s="51">
        <v>2018</v>
      </c>
      <c r="P128" t="s">
        <v>513</v>
      </c>
      <c r="Q128">
        <v>1595042</v>
      </c>
      <c r="R128">
        <v>2771866</v>
      </c>
      <c r="S128" t="s">
        <v>478</v>
      </c>
      <c r="T128" t="s">
        <v>479</v>
      </c>
      <c r="U128" t="s">
        <v>480</v>
      </c>
      <c r="V128" t="s">
        <v>632</v>
      </c>
      <c r="W128" t="s">
        <v>605</v>
      </c>
      <c r="X128" t="s">
        <v>789</v>
      </c>
      <c r="Y128" t="s">
        <v>554</v>
      </c>
      <c r="Z128">
        <v>19</v>
      </c>
      <c r="AA128">
        <v>34</v>
      </c>
      <c r="AB128">
        <v>2900</v>
      </c>
      <c r="AC128" s="59" t="s">
        <v>485</v>
      </c>
      <c r="AD128" s="59" t="s">
        <v>485</v>
      </c>
      <c r="AE128" s="53">
        <v>42667</v>
      </c>
      <c r="AF128" s="53">
        <v>43157</v>
      </c>
      <c r="AG128" s="53">
        <v>43185</v>
      </c>
      <c r="AH128" s="52">
        <v>6</v>
      </c>
      <c r="AI128" s="52">
        <v>350</v>
      </c>
      <c r="AJ128" s="52">
        <v>0</v>
      </c>
      <c r="AK128" s="52">
        <v>289</v>
      </c>
      <c r="AL128" s="52">
        <v>0</v>
      </c>
      <c r="AM128" s="52">
        <v>0</v>
      </c>
      <c r="AN128" s="52">
        <v>192</v>
      </c>
      <c r="AO128" s="52" t="s">
        <v>486</v>
      </c>
      <c r="AP128" s="52">
        <v>0</v>
      </c>
      <c r="AQ128" s="52">
        <v>0</v>
      </c>
      <c r="AR128" s="52">
        <v>0</v>
      </c>
      <c r="AS128" s="52" t="s">
        <v>487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566</v>
      </c>
      <c r="BG128" s="52">
        <v>317</v>
      </c>
      <c r="BH128" s="52">
        <v>542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25075</v>
      </c>
      <c r="BV128" s="52">
        <v>26500</v>
      </c>
      <c r="BW128" s="52">
        <v>-5417</v>
      </c>
      <c r="BX128" s="52">
        <v>0</v>
      </c>
      <c r="BY128" s="52">
        <v>0</v>
      </c>
      <c r="BZ128" s="52">
        <v>0</v>
      </c>
      <c r="CA128" s="52">
        <v>-5417</v>
      </c>
      <c r="CB128" s="52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2772085</v>
      </c>
      <c r="CK128">
        <v>1</v>
      </c>
      <c r="CL128" t="s">
        <v>495</v>
      </c>
      <c r="CM128">
        <v>999834</v>
      </c>
      <c r="CN128">
        <v>123</v>
      </c>
      <c r="CO128">
        <v>289</v>
      </c>
      <c r="CP128">
        <v>0</v>
      </c>
      <c r="CQ128">
        <v>0</v>
      </c>
      <c r="CR128" t="s">
        <v>496</v>
      </c>
      <c r="CS128">
        <v>0</v>
      </c>
      <c r="CT128">
        <v>0</v>
      </c>
      <c r="CU128">
        <v>0</v>
      </c>
      <c r="EF128" t="s">
        <v>490</v>
      </c>
      <c r="EG128" t="s">
        <v>490</v>
      </c>
      <c r="EH128" s="54">
        <v>490</v>
      </c>
      <c r="EI128" s="55">
        <v>1</v>
      </c>
      <c r="EJ128" s="55">
        <v>1</v>
      </c>
      <c r="EK128" s="56">
        <v>1622.4489795918369</v>
      </c>
      <c r="EL128" s="56">
        <v>3244.8979591836737</v>
      </c>
      <c r="EM128" s="56">
        <v>4867.3469387755104</v>
      </c>
      <c r="EN128" s="57" t="str">
        <f>+VLOOKUP(W128,[1]Empresas!$A$1:$B$27,2,0)</f>
        <v>AGUAS ANDINAS S.A.</v>
      </c>
    </row>
    <row r="129" spans="2:144" ht="14.4" x14ac:dyDescent="0.3">
      <c r="B129" s="27">
        <v>1677038</v>
      </c>
      <c r="C129" s="28" t="s">
        <v>380</v>
      </c>
      <c r="D129" s="27">
        <v>1022489</v>
      </c>
      <c r="E129" s="28" t="s">
        <v>381</v>
      </c>
      <c r="F129" s="28" t="s">
        <v>387</v>
      </c>
      <c r="G129" s="42" t="s">
        <v>394</v>
      </c>
      <c r="L129" t="str">
        <f t="shared" si="1"/>
        <v>12582144298443138</v>
      </c>
      <c r="M129" s="62" t="s">
        <v>394</v>
      </c>
      <c r="N129" s="50">
        <v>43132</v>
      </c>
      <c r="O129" s="51">
        <v>2018</v>
      </c>
      <c r="P129" t="s">
        <v>513</v>
      </c>
      <c r="Q129">
        <v>1595042</v>
      </c>
      <c r="R129">
        <v>1258214</v>
      </c>
      <c r="S129" t="s">
        <v>478</v>
      </c>
      <c r="T129" t="s">
        <v>504</v>
      </c>
      <c r="U129" t="s">
        <v>480</v>
      </c>
      <c r="V129" t="s">
        <v>531</v>
      </c>
      <c r="W129" t="s">
        <v>527</v>
      </c>
      <c r="X129" t="s">
        <v>532</v>
      </c>
      <c r="Y129" t="s">
        <v>533</v>
      </c>
      <c r="Z129">
        <v>6</v>
      </c>
      <c r="AA129">
        <v>119</v>
      </c>
      <c r="AB129">
        <v>731</v>
      </c>
      <c r="AC129" s="59" t="s">
        <v>508</v>
      </c>
      <c r="AD129" s="59">
        <v>43556</v>
      </c>
      <c r="AE129" s="53">
        <v>42984</v>
      </c>
      <c r="AF129" s="53">
        <v>43138</v>
      </c>
      <c r="AG129" s="53">
        <v>43166</v>
      </c>
      <c r="AH129" s="52">
        <v>111</v>
      </c>
      <c r="AI129" s="52"/>
      <c r="AJ129" s="52">
        <v>31800</v>
      </c>
      <c r="AK129" s="52">
        <v>0</v>
      </c>
      <c r="AL129" s="52">
        <v>0</v>
      </c>
      <c r="AM129" s="52">
        <v>0</v>
      </c>
      <c r="AN129" s="52">
        <v>18921</v>
      </c>
      <c r="AO129" s="52" t="s">
        <v>486</v>
      </c>
      <c r="AP129" s="52">
        <v>0</v>
      </c>
      <c r="AQ129" s="52">
        <v>0</v>
      </c>
      <c r="AR129" s="52">
        <v>0</v>
      </c>
      <c r="AS129" s="52" t="s">
        <v>524</v>
      </c>
      <c r="AT129" s="52">
        <v>0</v>
      </c>
      <c r="AU129" s="52">
        <v>20.6</v>
      </c>
      <c r="AV129" s="52">
        <v>29.8</v>
      </c>
      <c r="AW129" s="52">
        <v>14</v>
      </c>
      <c r="AX129" s="52">
        <v>82.1</v>
      </c>
      <c r="AY129" s="52">
        <v>29000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665</v>
      </c>
      <c r="BG129" s="52">
        <v>29774</v>
      </c>
      <c r="BH129" s="52">
        <v>0</v>
      </c>
      <c r="BI129" s="52">
        <v>0</v>
      </c>
      <c r="BJ129" s="52">
        <v>0</v>
      </c>
      <c r="BK129" s="52">
        <v>2021059</v>
      </c>
      <c r="BL129" s="52">
        <v>156300</v>
      </c>
      <c r="BM129" s="52">
        <v>348802</v>
      </c>
      <c r="BN129" s="52">
        <v>479970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32505</v>
      </c>
      <c r="BV129" s="52">
        <v>3069075</v>
      </c>
      <c r="BW129" s="52">
        <v>-2825787</v>
      </c>
      <c r="BX129" s="52">
        <v>0</v>
      </c>
      <c r="BY129" s="52">
        <v>0</v>
      </c>
      <c r="BZ129" s="52">
        <v>0</v>
      </c>
      <c r="CA129" s="52">
        <v>-2825787</v>
      </c>
      <c r="CB129" s="52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2</v>
      </c>
      <c r="CJ129">
        <v>64276265</v>
      </c>
      <c r="CK129">
        <v>200</v>
      </c>
      <c r="CL129" t="s">
        <v>488</v>
      </c>
      <c r="CM129">
        <v>6338</v>
      </c>
      <c r="CN129">
        <v>6497</v>
      </c>
      <c r="CO129">
        <v>31800</v>
      </c>
      <c r="CP129">
        <v>64276265</v>
      </c>
      <c r="CQ129">
        <v>200</v>
      </c>
      <c r="CR129" t="s">
        <v>488</v>
      </c>
      <c r="CS129">
        <v>14</v>
      </c>
      <c r="CT129">
        <v>20.6</v>
      </c>
      <c r="CU129">
        <v>0</v>
      </c>
      <c r="CV129">
        <v>64276265</v>
      </c>
      <c r="CW129">
        <v>200</v>
      </c>
      <c r="CX129" t="s">
        <v>488</v>
      </c>
      <c r="CY129">
        <v>14</v>
      </c>
      <c r="CZ129">
        <v>14</v>
      </c>
      <c r="DA129">
        <v>0</v>
      </c>
      <c r="DB129" t="s">
        <v>534</v>
      </c>
      <c r="DC129">
        <v>200</v>
      </c>
      <c r="DD129" t="s">
        <v>488</v>
      </c>
      <c r="DE129">
        <v>2956</v>
      </c>
      <c r="DF129">
        <v>3101</v>
      </c>
      <c r="DG129">
        <v>29000</v>
      </c>
      <c r="EF129" t="s">
        <v>490</v>
      </c>
      <c r="EG129" t="s">
        <v>490</v>
      </c>
      <c r="EH129" s="54">
        <v>154</v>
      </c>
      <c r="EI129" s="55">
        <v>1</v>
      </c>
      <c r="EJ129" s="55">
        <v>1</v>
      </c>
      <c r="EK129" s="56">
        <v>597871.75324675324</v>
      </c>
      <c r="EL129" s="56">
        <v>1195743.5064935065</v>
      </c>
      <c r="EM129" s="56">
        <v>1793615.2597402597</v>
      </c>
      <c r="EN129" s="57" t="str">
        <f>+VLOOKUP(W129,[1]Empresas!$A$1:$B$27,2,0)</f>
        <v>AGUAS ANDINAS S.A.</v>
      </c>
    </row>
    <row r="130" spans="2:144" ht="14.4" x14ac:dyDescent="0.3">
      <c r="B130" s="27">
        <v>1677038</v>
      </c>
      <c r="C130" s="28" t="s">
        <v>380</v>
      </c>
      <c r="D130" s="27">
        <v>670612</v>
      </c>
      <c r="E130" s="28" t="s">
        <v>381</v>
      </c>
      <c r="F130" s="28" t="s">
        <v>385</v>
      </c>
      <c r="G130" s="42" t="s">
        <v>394</v>
      </c>
      <c r="L130" t="str">
        <f t="shared" si="1"/>
        <v>5330924299943151</v>
      </c>
      <c r="M130" s="62" t="s">
        <v>394</v>
      </c>
      <c r="N130" s="50">
        <v>43132</v>
      </c>
      <c r="O130" s="51">
        <v>2018</v>
      </c>
      <c r="P130" t="s">
        <v>513</v>
      </c>
      <c r="Q130">
        <v>1595042</v>
      </c>
      <c r="R130">
        <v>533092</v>
      </c>
      <c r="S130" t="s">
        <v>478</v>
      </c>
      <c r="T130" t="s">
        <v>504</v>
      </c>
      <c r="U130" t="s">
        <v>480</v>
      </c>
      <c r="V130" t="s">
        <v>515</v>
      </c>
      <c r="W130" t="s">
        <v>527</v>
      </c>
      <c r="X130" t="s">
        <v>790</v>
      </c>
      <c r="Y130" t="s">
        <v>703</v>
      </c>
      <c r="Z130">
        <v>15</v>
      </c>
      <c r="AA130">
        <v>175</v>
      </c>
      <c r="AB130">
        <v>863</v>
      </c>
      <c r="AC130" s="59" t="s">
        <v>508</v>
      </c>
      <c r="AD130" s="59">
        <v>43556</v>
      </c>
      <c r="AE130" s="53">
        <v>42999</v>
      </c>
      <c r="AF130" s="53">
        <v>43151</v>
      </c>
      <c r="AG130" s="53">
        <v>43179</v>
      </c>
      <c r="AH130" s="52">
        <v>200</v>
      </c>
      <c r="AI130" s="52"/>
      <c r="AJ130" s="52">
        <v>2600</v>
      </c>
      <c r="AK130" s="52">
        <v>0</v>
      </c>
      <c r="AL130" s="52">
        <v>0</v>
      </c>
      <c r="AM130" s="52">
        <v>0</v>
      </c>
      <c r="AN130" s="52">
        <v>31819</v>
      </c>
      <c r="AO130" s="52" t="s">
        <v>486</v>
      </c>
      <c r="AP130" s="52">
        <v>0</v>
      </c>
      <c r="AQ130" s="52">
        <v>0</v>
      </c>
      <c r="AR130" s="52">
        <v>0</v>
      </c>
      <c r="AS130" s="52" t="s">
        <v>487</v>
      </c>
      <c r="AT130" s="52">
        <v>0</v>
      </c>
      <c r="AU130" s="52">
        <v>97.6</v>
      </c>
      <c r="AV130" s="52">
        <v>49.5</v>
      </c>
      <c r="AW130" s="52">
        <v>0</v>
      </c>
      <c r="AX130" s="52">
        <v>1</v>
      </c>
      <c r="AY130" s="52">
        <v>3000</v>
      </c>
      <c r="AZ130" s="52">
        <v>28</v>
      </c>
      <c r="BA130" s="52">
        <v>0</v>
      </c>
      <c r="BB130" s="52">
        <v>0</v>
      </c>
      <c r="BC130" s="52">
        <v>0</v>
      </c>
      <c r="BD130" s="52">
        <v>0</v>
      </c>
      <c r="BE130" s="52">
        <v>55291</v>
      </c>
      <c r="BF130" s="52">
        <v>665</v>
      </c>
      <c r="BG130" s="52">
        <v>2147</v>
      </c>
      <c r="BH130" s="52">
        <v>0</v>
      </c>
      <c r="BI130" s="52">
        <v>0</v>
      </c>
      <c r="BJ130" s="52">
        <v>0</v>
      </c>
      <c r="BK130" s="52">
        <v>165252</v>
      </c>
      <c r="BL130" s="52">
        <v>255141</v>
      </c>
      <c r="BM130" s="52">
        <v>26377</v>
      </c>
      <c r="BN130" s="52">
        <v>125096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3155</v>
      </c>
      <c r="BV130" s="52">
        <v>633124</v>
      </c>
      <c r="BW130" s="52">
        <v>-49111</v>
      </c>
      <c r="BX130" s="52">
        <v>0</v>
      </c>
      <c r="BY130" s="52">
        <v>0</v>
      </c>
      <c r="BZ130" s="52">
        <v>0</v>
      </c>
      <c r="CA130" s="52">
        <v>-49111</v>
      </c>
      <c r="CB130" s="52">
        <v>-1386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1386</v>
      </c>
      <c r="CI130">
        <v>1</v>
      </c>
      <c r="CJ130">
        <v>2592311</v>
      </c>
      <c r="CK130">
        <v>200</v>
      </c>
      <c r="CL130" t="s">
        <v>510</v>
      </c>
      <c r="CM130">
        <v>167</v>
      </c>
      <c r="CN130">
        <v>180</v>
      </c>
      <c r="CO130">
        <v>2600</v>
      </c>
      <c r="CP130">
        <v>2592311</v>
      </c>
      <c r="CQ130">
        <v>200</v>
      </c>
      <c r="CR130" t="s">
        <v>510</v>
      </c>
      <c r="CS130">
        <v>0</v>
      </c>
      <c r="CT130">
        <v>97.6</v>
      </c>
      <c r="CU130">
        <v>0</v>
      </c>
      <c r="CV130">
        <v>2592311</v>
      </c>
      <c r="CW130">
        <v>200</v>
      </c>
      <c r="CX130" t="s">
        <v>510</v>
      </c>
      <c r="CY130">
        <v>0</v>
      </c>
      <c r="CZ130">
        <v>0</v>
      </c>
      <c r="DA130">
        <v>0</v>
      </c>
      <c r="DB130" t="s">
        <v>791</v>
      </c>
      <c r="DC130">
        <v>200</v>
      </c>
      <c r="DD130" t="s">
        <v>510</v>
      </c>
      <c r="DE130">
        <v>341</v>
      </c>
      <c r="DF130">
        <v>356</v>
      </c>
      <c r="DG130">
        <v>3000</v>
      </c>
      <c r="EF130" t="s">
        <v>490</v>
      </c>
      <c r="EG130" t="s">
        <v>490</v>
      </c>
      <c r="EH130" s="54">
        <v>152</v>
      </c>
      <c r="EI130" s="55">
        <v>1</v>
      </c>
      <c r="EJ130" s="55">
        <v>1</v>
      </c>
      <c r="EK130" s="56">
        <v>124958.68421052632</v>
      </c>
      <c r="EL130" s="56">
        <v>249917.36842105264</v>
      </c>
      <c r="EM130" s="56">
        <v>374876.05263157899</v>
      </c>
      <c r="EN130" s="57" t="str">
        <f>+VLOOKUP(W130,[1]Empresas!$A$1:$B$27,2,0)</f>
        <v>AGUAS ANDINAS S.A.</v>
      </c>
    </row>
    <row r="131" spans="2:144" ht="14.4" x14ac:dyDescent="0.3">
      <c r="B131" s="27">
        <v>1677038</v>
      </c>
      <c r="C131" s="28" t="s">
        <v>380</v>
      </c>
      <c r="D131" s="27">
        <v>3110941</v>
      </c>
      <c r="E131" s="28" t="s">
        <v>381</v>
      </c>
      <c r="F131" s="28" t="s">
        <v>385</v>
      </c>
      <c r="G131" s="42" t="s">
        <v>394</v>
      </c>
      <c r="L131" t="str">
        <f t="shared" si="1"/>
        <v>9737664304543165</v>
      </c>
      <c r="M131" s="62" t="s">
        <v>394</v>
      </c>
      <c r="N131" s="50">
        <v>43132</v>
      </c>
      <c r="O131" s="51">
        <v>2018</v>
      </c>
      <c r="P131" t="s">
        <v>513</v>
      </c>
      <c r="Q131">
        <v>1594986</v>
      </c>
      <c r="R131">
        <v>973766</v>
      </c>
      <c r="S131" t="s">
        <v>478</v>
      </c>
      <c r="T131" t="s">
        <v>504</v>
      </c>
      <c r="U131" t="s">
        <v>480</v>
      </c>
      <c r="V131" t="s">
        <v>604</v>
      </c>
      <c r="W131" t="s">
        <v>562</v>
      </c>
      <c r="X131" t="s">
        <v>724</v>
      </c>
      <c r="Y131" t="s">
        <v>714</v>
      </c>
      <c r="Z131">
        <v>25</v>
      </c>
      <c r="AA131">
        <v>616</v>
      </c>
      <c r="AB131">
        <v>1600</v>
      </c>
      <c r="AC131" s="59" t="s">
        <v>508</v>
      </c>
      <c r="AD131" s="59">
        <v>43556</v>
      </c>
      <c r="AE131" s="53">
        <v>43045</v>
      </c>
      <c r="AF131" s="53">
        <v>43165</v>
      </c>
      <c r="AG131" s="53">
        <v>43190</v>
      </c>
      <c r="AH131" s="52">
        <v>128</v>
      </c>
      <c r="AI131" s="52"/>
      <c r="AJ131" s="52">
        <v>146627</v>
      </c>
      <c r="AK131" s="52">
        <v>0</v>
      </c>
      <c r="AL131" s="52">
        <v>0</v>
      </c>
      <c r="AM131" s="52">
        <v>0</v>
      </c>
      <c r="AN131" s="52">
        <v>21819</v>
      </c>
      <c r="AO131" s="52" t="s">
        <v>486</v>
      </c>
      <c r="AP131" s="52">
        <v>0</v>
      </c>
      <c r="AQ131" s="52">
        <v>0</v>
      </c>
      <c r="AR131" s="52">
        <v>0</v>
      </c>
      <c r="AS131" s="52" t="s">
        <v>487</v>
      </c>
      <c r="AT131" s="52">
        <v>0</v>
      </c>
      <c r="AU131" s="52">
        <v>76</v>
      </c>
      <c r="AV131" s="52">
        <v>80</v>
      </c>
      <c r="AW131" s="52">
        <v>76</v>
      </c>
      <c r="AX131" s="52">
        <v>320</v>
      </c>
      <c r="AY131" s="52">
        <v>21224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666</v>
      </c>
      <c r="BG131" s="52">
        <v>83535</v>
      </c>
      <c r="BH131" s="52">
        <v>0</v>
      </c>
      <c r="BI131" s="52">
        <v>0</v>
      </c>
      <c r="BJ131" s="52">
        <v>0</v>
      </c>
      <c r="BK131" s="52">
        <v>8777552</v>
      </c>
      <c r="BL131" s="52">
        <v>322286</v>
      </c>
      <c r="BM131" s="52">
        <v>1609468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243337</v>
      </c>
      <c r="BV131" s="52">
        <v>11036844</v>
      </c>
      <c r="BW131" s="52">
        <v>-4252751</v>
      </c>
      <c r="BX131" s="52">
        <v>0</v>
      </c>
      <c r="BY131" s="52">
        <v>0</v>
      </c>
      <c r="BZ131" s="52">
        <v>0</v>
      </c>
      <c r="CA131" s="52">
        <v>-4252751</v>
      </c>
      <c r="CB131" s="52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519113</v>
      </c>
      <c r="CK131">
        <v>1000</v>
      </c>
      <c r="CL131" t="s">
        <v>488</v>
      </c>
      <c r="CM131">
        <v>2635.1010000000001</v>
      </c>
      <c r="CN131">
        <v>2782.828</v>
      </c>
      <c r="CO131">
        <v>146627</v>
      </c>
      <c r="CP131">
        <v>519113</v>
      </c>
      <c r="CQ131">
        <v>1000</v>
      </c>
      <c r="CR131" t="s">
        <v>488</v>
      </c>
      <c r="CS131">
        <v>7.9000000000000001E-2</v>
      </c>
      <c r="CT131">
        <v>7.5999999999999998E-2</v>
      </c>
      <c r="CU131">
        <v>0</v>
      </c>
      <c r="CV131">
        <v>519113</v>
      </c>
      <c r="CW131">
        <v>1000</v>
      </c>
      <c r="CX131" t="s">
        <v>488</v>
      </c>
      <c r="CY131">
        <v>7.9000000000000001E-2</v>
      </c>
      <c r="CZ131">
        <v>7.5999999999999998E-2</v>
      </c>
      <c r="DA131">
        <v>0</v>
      </c>
      <c r="DB131" t="s">
        <v>725</v>
      </c>
      <c r="DC131">
        <v>1000</v>
      </c>
      <c r="DD131" t="s">
        <v>488</v>
      </c>
      <c r="DE131">
        <v>1070.7270000000001</v>
      </c>
      <c r="DF131">
        <v>1091.1510000000001</v>
      </c>
      <c r="DG131">
        <v>21224</v>
      </c>
      <c r="EF131" t="s">
        <v>490</v>
      </c>
      <c r="EG131" t="s">
        <v>490</v>
      </c>
      <c r="EH131" s="54">
        <v>120</v>
      </c>
      <c r="EI131" s="55">
        <v>1</v>
      </c>
      <c r="EJ131" s="55">
        <v>1</v>
      </c>
      <c r="EK131" s="56">
        <v>2759211</v>
      </c>
      <c r="EL131" s="56">
        <v>5518422</v>
      </c>
      <c r="EM131" s="56">
        <v>8277633</v>
      </c>
      <c r="EN131" s="57" t="str">
        <f>+VLOOKUP(W131,[1]Empresas!$A$1:$B$27,2,0)</f>
        <v>AGUAS ANDINAS S.A.</v>
      </c>
    </row>
    <row r="132" spans="2:144" ht="14.4" x14ac:dyDescent="0.3">
      <c r="B132" s="27">
        <v>1677038</v>
      </c>
      <c r="C132" s="28" t="s">
        <v>380</v>
      </c>
      <c r="D132" s="27">
        <v>670617</v>
      </c>
      <c r="E132" s="28" t="s">
        <v>381</v>
      </c>
      <c r="F132" s="28" t="s">
        <v>385</v>
      </c>
      <c r="G132" s="42" t="s">
        <v>394</v>
      </c>
      <c r="L132" t="str">
        <f t="shared" si="1"/>
        <v>12225004306043179</v>
      </c>
      <c r="M132" s="62" t="s">
        <v>394</v>
      </c>
      <c r="N132" s="50">
        <v>43160</v>
      </c>
      <c r="O132" s="51">
        <v>2018</v>
      </c>
      <c r="P132" t="s">
        <v>535</v>
      </c>
      <c r="Q132">
        <v>1677039</v>
      </c>
      <c r="R132">
        <v>1222500</v>
      </c>
      <c r="S132" t="s">
        <v>478</v>
      </c>
      <c r="T132" t="s">
        <v>540</v>
      </c>
      <c r="U132" t="s">
        <v>514</v>
      </c>
      <c r="V132" t="s">
        <v>541</v>
      </c>
      <c r="W132" t="s">
        <v>545</v>
      </c>
      <c r="X132" t="s">
        <v>792</v>
      </c>
      <c r="Y132" t="s">
        <v>543</v>
      </c>
      <c r="Z132">
        <v>15</v>
      </c>
      <c r="AA132">
        <v>921</v>
      </c>
      <c r="AB132">
        <v>3500</v>
      </c>
      <c r="AC132" s="59" t="s">
        <v>508</v>
      </c>
      <c r="AD132" s="59">
        <v>43556</v>
      </c>
      <c r="AE132" s="53">
        <v>43060</v>
      </c>
      <c r="AF132" s="53">
        <v>43179</v>
      </c>
      <c r="AG132" s="53">
        <v>43209</v>
      </c>
      <c r="AH132" s="52">
        <v>29</v>
      </c>
      <c r="AI132" s="52"/>
      <c r="AJ132" s="52">
        <v>3860</v>
      </c>
      <c r="AK132" s="52">
        <v>0</v>
      </c>
      <c r="AL132" s="52">
        <v>0</v>
      </c>
      <c r="AM132" s="52">
        <v>0</v>
      </c>
      <c r="AN132" s="52">
        <v>2492</v>
      </c>
      <c r="AO132" s="52" t="s">
        <v>486</v>
      </c>
      <c r="AP132" s="52">
        <v>0</v>
      </c>
      <c r="AQ132" s="52">
        <v>0</v>
      </c>
      <c r="AR132" s="52">
        <v>0</v>
      </c>
      <c r="AS132" s="52" t="s">
        <v>487</v>
      </c>
      <c r="AT132" s="52">
        <v>0</v>
      </c>
      <c r="AU132" s="52">
        <v>3.8</v>
      </c>
      <c r="AV132" s="52">
        <v>8.8000000000000007</v>
      </c>
      <c r="AW132" s="52">
        <v>0</v>
      </c>
      <c r="AX132" s="52">
        <v>24.5</v>
      </c>
      <c r="AY132" s="52">
        <v>180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0</v>
      </c>
      <c r="BF132" s="52">
        <v>667</v>
      </c>
      <c r="BG132" s="52">
        <v>1613</v>
      </c>
      <c r="BH132" s="52">
        <v>0</v>
      </c>
      <c r="BI132" s="52">
        <v>0</v>
      </c>
      <c r="BJ132" s="52">
        <v>0</v>
      </c>
      <c r="BK132" s="52">
        <v>258936</v>
      </c>
      <c r="BL132" s="52">
        <v>102655</v>
      </c>
      <c r="BM132" s="52">
        <v>201141</v>
      </c>
      <c r="BN132" s="52">
        <v>0</v>
      </c>
      <c r="BO132" s="52">
        <v>0</v>
      </c>
      <c r="BP132" s="52">
        <v>0</v>
      </c>
      <c r="BQ132" s="52">
        <v>0</v>
      </c>
      <c r="BR132" s="52">
        <v>0</v>
      </c>
      <c r="BS132" s="52">
        <v>0</v>
      </c>
      <c r="BT132" s="52">
        <v>0</v>
      </c>
      <c r="BU132" s="52">
        <v>7423</v>
      </c>
      <c r="BV132" s="52">
        <v>572435</v>
      </c>
      <c r="BW132" s="52">
        <v>-497071</v>
      </c>
      <c r="BX132" s="52">
        <v>0</v>
      </c>
      <c r="BY132" s="52">
        <v>0</v>
      </c>
      <c r="BZ132" s="52">
        <v>0</v>
      </c>
      <c r="CA132" s="52">
        <v>-497071</v>
      </c>
      <c r="CB132" s="5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292359</v>
      </c>
      <c r="CK132">
        <v>20</v>
      </c>
      <c r="CL132" t="s">
        <v>488</v>
      </c>
      <c r="CM132">
        <v>1056</v>
      </c>
      <c r="CN132">
        <v>1249</v>
      </c>
      <c r="CO132">
        <v>3860</v>
      </c>
      <c r="CP132">
        <v>292359</v>
      </c>
      <c r="CQ132">
        <v>20</v>
      </c>
      <c r="CR132" t="s">
        <v>488</v>
      </c>
      <c r="CS132">
        <v>6.3</v>
      </c>
      <c r="CT132">
        <v>3.84</v>
      </c>
      <c r="CU132">
        <v>0</v>
      </c>
      <c r="CV132">
        <v>292359</v>
      </c>
      <c r="CW132">
        <v>20</v>
      </c>
      <c r="CX132" t="s">
        <v>488</v>
      </c>
      <c r="CY132">
        <v>0</v>
      </c>
      <c r="CZ132">
        <v>0</v>
      </c>
      <c r="DA132">
        <v>0</v>
      </c>
      <c r="DB132" t="s">
        <v>793</v>
      </c>
      <c r="DC132">
        <v>20</v>
      </c>
      <c r="DD132" t="s">
        <v>488</v>
      </c>
      <c r="DE132">
        <v>23</v>
      </c>
      <c r="DF132">
        <v>32</v>
      </c>
      <c r="DG132">
        <v>180</v>
      </c>
      <c r="EF132" t="s">
        <v>490</v>
      </c>
      <c r="EG132" t="s">
        <v>490</v>
      </c>
      <c r="EH132" s="54">
        <v>119</v>
      </c>
      <c r="EI132" s="55">
        <v>1</v>
      </c>
      <c r="EJ132" s="55">
        <v>1</v>
      </c>
      <c r="EK132" s="56">
        <v>144311.34453781514</v>
      </c>
      <c r="EL132" s="56">
        <v>288622.68907563027</v>
      </c>
      <c r="EM132" s="56">
        <v>432934.03361344541</v>
      </c>
      <c r="EN132" s="57" t="str">
        <f>+VLOOKUP(W132,[1]Empresas!$A$1:$B$27,2,0)</f>
        <v>AGUAS MANQUEHUE S.A.</v>
      </c>
    </row>
    <row r="133" spans="2:144" ht="14.4" x14ac:dyDescent="0.3">
      <c r="B133" s="27">
        <v>1677038</v>
      </c>
      <c r="C133" s="28" t="s">
        <v>380</v>
      </c>
      <c r="D133" s="27">
        <v>1117491</v>
      </c>
      <c r="E133" s="28" t="s">
        <v>381</v>
      </c>
      <c r="F133" s="28" t="s">
        <v>390</v>
      </c>
      <c r="G133" s="42" t="s">
        <v>394</v>
      </c>
      <c r="L133" t="str">
        <f t="shared" ref="L133:L196" si="2">CONCATENATE(R133,AE133,AF133)</f>
        <v>15185694266943186</v>
      </c>
      <c r="M133" s="62" t="s">
        <v>394</v>
      </c>
      <c r="N133" s="50">
        <v>43160</v>
      </c>
      <c r="O133" s="51">
        <v>2018</v>
      </c>
      <c r="P133" t="s">
        <v>535</v>
      </c>
      <c r="Q133">
        <v>1677038</v>
      </c>
      <c r="R133">
        <v>1518569</v>
      </c>
      <c r="S133" t="s">
        <v>478</v>
      </c>
      <c r="T133" t="s">
        <v>479</v>
      </c>
      <c r="U133" t="s">
        <v>514</v>
      </c>
      <c r="V133" t="s">
        <v>536</v>
      </c>
      <c r="W133" t="s">
        <v>794</v>
      </c>
      <c r="X133" t="s">
        <v>795</v>
      </c>
      <c r="Y133" t="s">
        <v>518</v>
      </c>
      <c r="Z133">
        <v>20</v>
      </c>
      <c r="AA133">
        <v>938</v>
      </c>
      <c r="AB133">
        <v>850</v>
      </c>
      <c r="AC133" s="59" t="s">
        <v>485</v>
      </c>
      <c r="AD133" s="59" t="s">
        <v>485</v>
      </c>
      <c r="AE133" s="53">
        <v>42669</v>
      </c>
      <c r="AF133" s="53">
        <v>43186</v>
      </c>
      <c r="AG133" s="53">
        <v>43216</v>
      </c>
      <c r="AH133" s="52">
        <v>0</v>
      </c>
      <c r="AI133" s="52">
        <v>350</v>
      </c>
      <c r="AJ133" s="52">
        <v>0</v>
      </c>
      <c r="AK133" s="52">
        <v>37</v>
      </c>
      <c r="AL133" s="52">
        <v>0</v>
      </c>
      <c r="AM133" s="52">
        <v>0</v>
      </c>
      <c r="AN133" s="52">
        <v>254</v>
      </c>
      <c r="AO133" s="52" t="s">
        <v>486</v>
      </c>
      <c r="AP133" s="52">
        <v>0</v>
      </c>
      <c r="AQ133" s="52">
        <v>0</v>
      </c>
      <c r="AR133" s="52">
        <v>0</v>
      </c>
      <c r="AS133" s="52" t="s">
        <v>487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0</v>
      </c>
      <c r="BF133" s="52">
        <v>569</v>
      </c>
      <c r="BG133" s="52">
        <v>38</v>
      </c>
      <c r="BH133" s="52">
        <v>54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0</v>
      </c>
      <c r="BO133" s="52">
        <v>0</v>
      </c>
      <c r="BP133" s="52">
        <v>0</v>
      </c>
      <c r="BQ133" s="52">
        <v>0</v>
      </c>
      <c r="BR133" s="52">
        <v>0</v>
      </c>
      <c r="BS133" s="52">
        <v>0</v>
      </c>
      <c r="BT133" s="52">
        <v>0</v>
      </c>
      <c r="BU133" s="52">
        <v>3312</v>
      </c>
      <c r="BV133" s="52">
        <v>3973</v>
      </c>
      <c r="BW133" s="52">
        <v>-32680</v>
      </c>
      <c r="BX133" s="52">
        <v>0</v>
      </c>
      <c r="BY133" s="52">
        <v>0</v>
      </c>
      <c r="BZ133" s="52">
        <v>0</v>
      </c>
      <c r="CA133" s="52">
        <v>-32680</v>
      </c>
      <c r="CB133" s="52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26051414</v>
      </c>
      <c r="CK133">
        <v>1</v>
      </c>
      <c r="CL133" t="s">
        <v>495</v>
      </c>
      <c r="CM133">
        <v>0</v>
      </c>
      <c r="CN133">
        <v>37</v>
      </c>
      <c r="CO133">
        <v>37</v>
      </c>
      <c r="CP133">
        <v>0</v>
      </c>
      <c r="CQ133">
        <v>0</v>
      </c>
      <c r="CR133" t="s">
        <v>496</v>
      </c>
      <c r="CS133">
        <v>0</v>
      </c>
      <c r="CT133">
        <v>0</v>
      </c>
      <c r="CU133">
        <v>0</v>
      </c>
      <c r="EF133" t="s">
        <v>490</v>
      </c>
      <c r="EG133" t="s">
        <v>490</v>
      </c>
      <c r="EH133" s="54">
        <v>517</v>
      </c>
      <c r="EI133" s="55">
        <v>1</v>
      </c>
      <c r="EJ133" s="55">
        <v>1</v>
      </c>
      <c r="EK133" s="56">
        <v>230.54158607350098</v>
      </c>
      <c r="EL133" s="56">
        <v>461.08317214700196</v>
      </c>
      <c r="EM133" s="56">
        <v>691.62475822050294</v>
      </c>
      <c r="EN133" s="57" t="str">
        <f>+VLOOKUP(W133,[1]Empresas!$A$1:$B$27,2,0)</f>
        <v>AGUAS CORDILLERA S.A.</v>
      </c>
    </row>
    <row r="134" spans="2:144" ht="14.4" x14ac:dyDescent="0.3">
      <c r="B134" s="27">
        <v>1677038</v>
      </c>
      <c r="C134" s="28" t="s">
        <v>380</v>
      </c>
      <c r="D134" s="27">
        <v>1516844</v>
      </c>
      <c r="E134" s="28" t="s">
        <v>381</v>
      </c>
      <c r="F134" s="28" t="s">
        <v>382</v>
      </c>
      <c r="G134" s="42" t="s">
        <v>394</v>
      </c>
      <c r="L134" t="str">
        <f t="shared" si="2"/>
        <v>13684744302743179</v>
      </c>
      <c r="M134" s="62" t="s">
        <v>394</v>
      </c>
      <c r="N134" s="50">
        <v>43160</v>
      </c>
      <c r="O134" s="51">
        <v>2018</v>
      </c>
      <c r="P134" t="s">
        <v>535</v>
      </c>
      <c r="Q134">
        <v>1595042</v>
      </c>
      <c r="R134">
        <v>1368474</v>
      </c>
      <c r="S134" t="s">
        <v>478</v>
      </c>
      <c r="T134" t="s">
        <v>504</v>
      </c>
      <c r="U134" t="s">
        <v>480</v>
      </c>
      <c r="V134" t="s">
        <v>481</v>
      </c>
      <c r="W134" t="s">
        <v>527</v>
      </c>
      <c r="X134" t="s">
        <v>600</v>
      </c>
      <c r="Y134" t="s">
        <v>554</v>
      </c>
      <c r="Z134">
        <v>15</v>
      </c>
      <c r="AA134">
        <v>331</v>
      </c>
      <c r="AB134">
        <v>3323</v>
      </c>
      <c r="AC134" s="59" t="s">
        <v>508</v>
      </c>
      <c r="AD134" s="59">
        <v>43556</v>
      </c>
      <c r="AE134" s="53">
        <v>43027</v>
      </c>
      <c r="AF134" s="53">
        <v>43179</v>
      </c>
      <c r="AG134" s="53">
        <v>43209</v>
      </c>
      <c r="AH134" s="52">
        <v>0</v>
      </c>
      <c r="AI134" s="52"/>
      <c r="AJ134" s="52">
        <v>65100</v>
      </c>
      <c r="AK134" s="52">
        <v>0</v>
      </c>
      <c r="AL134" s="52">
        <v>0</v>
      </c>
      <c r="AM134" s="52">
        <v>0</v>
      </c>
      <c r="AN134" s="52">
        <v>8523</v>
      </c>
      <c r="AO134" s="52" t="s">
        <v>486</v>
      </c>
      <c r="AP134" s="52">
        <v>0</v>
      </c>
      <c r="AQ134" s="52">
        <v>0</v>
      </c>
      <c r="AR134" s="52">
        <v>0</v>
      </c>
      <c r="AS134" s="52" t="s">
        <v>487</v>
      </c>
      <c r="AT134" s="52">
        <v>0</v>
      </c>
      <c r="AU134" s="52">
        <v>32.6</v>
      </c>
      <c r="AV134" s="52">
        <v>43.2</v>
      </c>
      <c r="AW134" s="52">
        <v>0</v>
      </c>
      <c r="AX134" s="52">
        <v>0</v>
      </c>
      <c r="AY134" s="52">
        <v>10500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0</v>
      </c>
      <c r="BF134" s="52">
        <v>667</v>
      </c>
      <c r="BG134" s="52">
        <v>38863</v>
      </c>
      <c r="BH134" s="52">
        <v>0</v>
      </c>
      <c r="BI134" s="52">
        <v>0</v>
      </c>
      <c r="BJ134" s="52">
        <v>0</v>
      </c>
      <c r="BK134" s="52">
        <v>4138106</v>
      </c>
      <c r="BL134" s="52">
        <v>220765</v>
      </c>
      <c r="BM134" s="52">
        <v>0</v>
      </c>
      <c r="BN134" s="52">
        <v>0</v>
      </c>
      <c r="BO134" s="52">
        <v>0</v>
      </c>
      <c r="BP134" s="52">
        <v>0</v>
      </c>
      <c r="BQ134" s="52">
        <v>0</v>
      </c>
      <c r="BR134" s="52">
        <v>0</v>
      </c>
      <c r="BS134" s="52">
        <v>0</v>
      </c>
      <c r="BT134" s="52">
        <v>0</v>
      </c>
      <c r="BU134" s="52">
        <v>104828</v>
      </c>
      <c r="BV134" s="52">
        <v>4503229</v>
      </c>
      <c r="BW134" s="52">
        <v>0</v>
      </c>
      <c r="BX134" s="52">
        <v>0</v>
      </c>
      <c r="BY134" s="52">
        <v>0</v>
      </c>
      <c r="BZ134" s="52">
        <v>0</v>
      </c>
      <c r="CA134" s="52">
        <v>0</v>
      </c>
      <c r="CB134" s="52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</v>
      </c>
      <c r="CJ134">
        <v>86308673</v>
      </c>
      <c r="CK134">
        <v>100</v>
      </c>
      <c r="CL134" t="s">
        <v>488</v>
      </c>
      <c r="CM134">
        <v>18799</v>
      </c>
      <c r="CN134">
        <v>19450</v>
      </c>
      <c r="CO134">
        <v>65100</v>
      </c>
      <c r="CP134">
        <v>86308673</v>
      </c>
      <c r="CQ134">
        <v>100</v>
      </c>
      <c r="CR134" t="s">
        <v>488</v>
      </c>
      <c r="CS134">
        <v>43.8</v>
      </c>
      <c r="CT134">
        <v>32.6</v>
      </c>
      <c r="CU134">
        <v>0</v>
      </c>
      <c r="CV134">
        <v>86308673</v>
      </c>
      <c r="CW134">
        <v>100</v>
      </c>
      <c r="CX134" t="s">
        <v>488</v>
      </c>
      <c r="CY134">
        <v>0</v>
      </c>
      <c r="CZ134">
        <v>0</v>
      </c>
      <c r="DA134">
        <v>0</v>
      </c>
      <c r="DB134" t="s">
        <v>601</v>
      </c>
      <c r="DC134">
        <v>100</v>
      </c>
      <c r="DD134" t="s">
        <v>488</v>
      </c>
      <c r="DE134">
        <v>711</v>
      </c>
      <c r="DF134">
        <v>816</v>
      </c>
      <c r="DG134">
        <v>10500</v>
      </c>
      <c r="EF134" t="s">
        <v>490</v>
      </c>
      <c r="EG134" t="s">
        <v>490</v>
      </c>
      <c r="EH134" s="54">
        <v>152</v>
      </c>
      <c r="EI134" s="55">
        <v>1</v>
      </c>
      <c r="EJ134" s="55">
        <v>1</v>
      </c>
      <c r="EK134" s="56">
        <v>888795.19736842113</v>
      </c>
      <c r="EL134" s="56">
        <v>1777590.3947368423</v>
      </c>
      <c r="EM134" s="56">
        <v>2666385.5921052634</v>
      </c>
      <c r="EN134" s="57" t="str">
        <f>+VLOOKUP(W134,[1]Empresas!$A$1:$B$27,2,0)</f>
        <v>AGUAS ANDINAS S.A.</v>
      </c>
    </row>
    <row r="135" spans="2:144" ht="14.4" x14ac:dyDescent="0.3">
      <c r="B135" s="27">
        <v>1677039</v>
      </c>
      <c r="C135" s="28" t="s">
        <v>380</v>
      </c>
      <c r="D135" s="27">
        <v>2674319</v>
      </c>
      <c r="E135" s="28" t="s">
        <v>381</v>
      </c>
      <c r="F135" s="28" t="s">
        <v>385</v>
      </c>
      <c r="G135" s="42" t="s">
        <v>394</v>
      </c>
      <c r="L135" t="str">
        <f t="shared" si="2"/>
        <v>5746364309043181</v>
      </c>
      <c r="M135" s="62" t="s">
        <v>394</v>
      </c>
      <c r="N135" s="50">
        <v>43160</v>
      </c>
      <c r="O135" s="51">
        <v>2018</v>
      </c>
      <c r="P135" t="s">
        <v>535</v>
      </c>
      <c r="Q135">
        <v>1595042</v>
      </c>
      <c r="R135">
        <v>574636</v>
      </c>
      <c r="S135" t="s">
        <v>478</v>
      </c>
      <c r="T135" t="s">
        <v>479</v>
      </c>
      <c r="U135" t="s">
        <v>480</v>
      </c>
      <c r="V135" t="s">
        <v>481</v>
      </c>
      <c r="W135" t="s">
        <v>562</v>
      </c>
      <c r="X135" t="s">
        <v>796</v>
      </c>
      <c r="Y135" t="s">
        <v>568</v>
      </c>
      <c r="Z135">
        <v>17</v>
      </c>
      <c r="AA135">
        <v>841</v>
      </c>
      <c r="AB135">
        <v>510</v>
      </c>
      <c r="AC135" s="59" t="s">
        <v>485</v>
      </c>
      <c r="AD135" s="59" t="s">
        <v>485</v>
      </c>
      <c r="AE135" s="53">
        <v>43090</v>
      </c>
      <c r="AF135" s="53">
        <v>43181</v>
      </c>
      <c r="AG135" s="53">
        <v>43213</v>
      </c>
      <c r="AH135" s="52">
        <v>2.5</v>
      </c>
      <c r="AI135" s="52">
        <v>350</v>
      </c>
      <c r="AJ135" s="52">
        <v>0</v>
      </c>
      <c r="AK135" s="52">
        <v>3</v>
      </c>
      <c r="AL135" s="52">
        <v>0</v>
      </c>
      <c r="AM135" s="52">
        <v>0</v>
      </c>
      <c r="AN135" s="52">
        <v>271</v>
      </c>
      <c r="AO135" s="52" t="s">
        <v>486</v>
      </c>
      <c r="AP135" s="52">
        <v>0</v>
      </c>
      <c r="AQ135" s="52">
        <v>0</v>
      </c>
      <c r="AR135" s="52">
        <v>0</v>
      </c>
      <c r="AS135" s="52" t="s">
        <v>487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0</v>
      </c>
      <c r="BF135" s="52">
        <v>568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272</v>
      </c>
      <c r="BV135" s="52">
        <v>840</v>
      </c>
      <c r="BW135" s="52">
        <v>0</v>
      </c>
      <c r="BX135" s="52">
        <v>0</v>
      </c>
      <c r="BY135" s="52">
        <v>0</v>
      </c>
      <c r="BZ135" s="52">
        <v>0</v>
      </c>
      <c r="CA135" s="52">
        <v>0</v>
      </c>
      <c r="CB135" s="52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3080355</v>
      </c>
      <c r="CK135">
        <v>1</v>
      </c>
      <c r="CL135" t="s">
        <v>495</v>
      </c>
      <c r="CM135">
        <v>2270</v>
      </c>
      <c r="CN135">
        <v>2273</v>
      </c>
      <c r="CO135">
        <v>3</v>
      </c>
      <c r="CP135">
        <v>0</v>
      </c>
      <c r="CQ135">
        <v>0</v>
      </c>
      <c r="CR135" t="s">
        <v>496</v>
      </c>
      <c r="CS135">
        <v>0</v>
      </c>
      <c r="CT135">
        <v>0</v>
      </c>
      <c r="CU135">
        <v>0</v>
      </c>
      <c r="EF135" t="s">
        <v>490</v>
      </c>
      <c r="EG135" t="s">
        <v>490</v>
      </c>
      <c r="EH135" s="54">
        <v>91</v>
      </c>
      <c r="EI135" s="55">
        <v>1</v>
      </c>
      <c r="EJ135" s="55">
        <v>1</v>
      </c>
      <c r="EK135" s="56">
        <v>276.92307692307691</v>
      </c>
      <c r="EL135" s="56">
        <v>553.84615384615381</v>
      </c>
      <c r="EM135" s="56">
        <v>830.76923076923072</v>
      </c>
      <c r="EN135" s="57" t="str">
        <f>+VLOOKUP(W135,[1]Empresas!$A$1:$B$27,2,0)</f>
        <v>AGUAS ANDINAS S.A.</v>
      </c>
    </row>
    <row r="136" spans="2:144" ht="14.4" x14ac:dyDescent="0.3">
      <c r="B136" s="27">
        <v>1677039</v>
      </c>
      <c r="C136" s="28" t="s">
        <v>380</v>
      </c>
      <c r="D136" s="27">
        <v>1428398</v>
      </c>
      <c r="E136" s="28" t="s">
        <v>381</v>
      </c>
      <c r="F136" s="28" t="s">
        <v>384</v>
      </c>
      <c r="G136" s="42" t="s">
        <v>394</v>
      </c>
      <c r="L136" t="str">
        <f t="shared" si="2"/>
        <v>5747414266543181</v>
      </c>
      <c r="M136" s="62" t="s">
        <v>394</v>
      </c>
      <c r="N136" s="50">
        <v>43160</v>
      </c>
      <c r="O136" s="51">
        <v>2018</v>
      </c>
      <c r="P136" t="s">
        <v>535</v>
      </c>
      <c r="Q136">
        <v>1595042</v>
      </c>
      <c r="R136">
        <v>574741</v>
      </c>
      <c r="S136" t="s">
        <v>478</v>
      </c>
      <c r="T136" t="s">
        <v>504</v>
      </c>
      <c r="U136" t="s">
        <v>480</v>
      </c>
      <c r="V136" t="s">
        <v>797</v>
      </c>
      <c r="W136" t="s">
        <v>527</v>
      </c>
      <c r="X136" t="s">
        <v>798</v>
      </c>
      <c r="Y136" t="s">
        <v>568</v>
      </c>
      <c r="Z136">
        <v>17</v>
      </c>
      <c r="AA136">
        <v>841</v>
      </c>
      <c r="AB136">
        <v>2870</v>
      </c>
      <c r="AC136" s="59" t="s">
        <v>508</v>
      </c>
      <c r="AD136" s="59">
        <v>43556</v>
      </c>
      <c r="AE136" s="53">
        <v>42665</v>
      </c>
      <c r="AF136" s="53">
        <v>43181</v>
      </c>
      <c r="AG136" s="53">
        <v>43213</v>
      </c>
      <c r="AH136" s="52">
        <v>420</v>
      </c>
      <c r="AI136" s="52"/>
      <c r="AJ136" s="52">
        <v>1222200</v>
      </c>
      <c r="AK136" s="52">
        <v>0</v>
      </c>
      <c r="AL136" s="52">
        <v>0</v>
      </c>
      <c r="AM136" s="52">
        <v>0</v>
      </c>
      <c r="AN136" s="52">
        <v>76366</v>
      </c>
      <c r="AO136" s="52" t="s">
        <v>486</v>
      </c>
      <c r="AP136" s="52">
        <v>0</v>
      </c>
      <c r="AQ136" s="52">
        <v>0</v>
      </c>
      <c r="AR136" s="52">
        <v>0</v>
      </c>
      <c r="AS136" s="52" t="s">
        <v>487</v>
      </c>
      <c r="AT136" s="52">
        <v>0</v>
      </c>
      <c r="AU136" s="52">
        <v>340.2</v>
      </c>
      <c r="AV136" s="52">
        <v>170.1</v>
      </c>
      <c r="AW136" s="52">
        <v>0</v>
      </c>
      <c r="AX136" s="52">
        <v>0</v>
      </c>
      <c r="AY136" s="52">
        <v>562200</v>
      </c>
      <c r="AZ136" s="52">
        <v>2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668</v>
      </c>
      <c r="BG136" s="52">
        <v>1280716</v>
      </c>
      <c r="BH136" s="52">
        <v>0</v>
      </c>
      <c r="BI136" s="52">
        <v>0</v>
      </c>
      <c r="BJ136" s="52">
        <v>0</v>
      </c>
      <c r="BK136" s="52">
        <v>74711245</v>
      </c>
      <c r="BL136" s="52">
        <v>2849110</v>
      </c>
      <c r="BM136" s="52">
        <v>0</v>
      </c>
      <c r="BN136" s="52">
        <v>1551207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648289</v>
      </c>
      <c r="BV136" s="52">
        <v>81041235</v>
      </c>
      <c r="BW136" s="52">
        <v>-19621899</v>
      </c>
      <c r="BX136" s="52">
        <v>0</v>
      </c>
      <c r="BY136" s="52">
        <v>0</v>
      </c>
      <c r="BZ136" s="52">
        <v>0</v>
      </c>
      <c r="CA136" s="52">
        <v>-19621899</v>
      </c>
      <c r="CB136" s="52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</v>
      </c>
      <c r="CJ136">
        <v>86435678</v>
      </c>
      <c r="CK136">
        <v>600</v>
      </c>
      <c r="CL136" t="s">
        <v>488</v>
      </c>
      <c r="CM136">
        <v>6464</v>
      </c>
      <c r="CN136">
        <v>8501</v>
      </c>
      <c r="CO136">
        <v>1222200</v>
      </c>
      <c r="CP136">
        <v>86435678</v>
      </c>
      <c r="CQ136">
        <v>600</v>
      </c>
      <c r="CR136" t="s">
        <v>488</v>
      </c>
      <c r="CS136">
        <v>248.4</v>
      </c>
      <c r="CT136">
        <v>340.2</v>
      </c>
      <c r="CU136">
        <v>0</v>
      </c>
      <c r="CV136">
        <v>86435678</v>
      </c>
      <c r="CW136">
        <v>600</v>
      </c>
      <c r="CX136" t="s">
        <v>488</v>
      </c>
      <c r="CY136">
        <v>5.4</v>
      </c>
      <c r="CZ136">
        <v>0</v>
      </c>
      <c r="DA136">
        <v>0</v>
      </c>
      <c r="DB136" t="s">
        <v>799</v>
      </c>
      <c r="DC136">
        <v>600</v>
      </c>
      <c r="DD136" t="s">
        <v>488</v>
      </c>
      <c r="DE136">
        <v>2072</v>
      </c>
      <c r="DF136">
        <v>3009</v>
      </c>
      <c r="DG136">
        <v>562200</v>
      </c>
      <c r="EF136" t="s">
        <v>490</v>
      </c>
      <c r="EG136" t="s">
        <v>490</v>
      </c>
      <c r="EH136" s="54">
        <v>516</v>
      </c>
      <c r="EI136" s="55">
        <v>1</v>
      </c>
      <c r="EJ136" s="55">
        <v>1</v>
      </c>
      <c r="EK136" s="56">
        <v>4711699.7093023257</v>
      </c>
      <c r="EL136" s="56">
        <v>9423399.4186046515</v>
      </c>
      <c r="EM136" s="56">
        <v>14135099.127906976</v>
      </c>
      <c r="EN136" s="57" t="str">
        <f>+VLOOKUP(W136,[1]Empresas!$A$1:$B$27,2,0)</f>
        <v>AGUAS ANDINAS S.A.</v>
      </c>
    </row>
    <row r="137" spans="2:144" ht="14.4" x14ac:dyDescent="0.3">
      <c r="B137" s="27">
        <v>1677039</v>
      </c>
      <c r="C137" s="28" t="s">
        <v>380</v>
      </c>
      <c r="D137" s="27">
        <v>1516457</v>
      </c>
      <c r="E137" s="28" t="s">
        <v>381</v>
      </c>
      <c r="F137" s="28" t="s">
        <v>385</v>
      </c>
      <c r="G137" s="42" t="s">
        <v>394</v>
      </c>
      <c r="L137" t="str">
        <f t="shared" si="2"/>
        <v>12431094144543180</v>
      </c>
      <c r="M137" s="62" t="s">
        <v>394</v>
      </c>
      <c r="N137" s="50">
        <v>43160</v>
      </c>
      <c r="O137" s="51">
        <v>2018</v>
      </c>
      <c r="P137" t="s">
        <v>535</v>
      </c>
      <c r="Q137">
        <v>1595042</v>
      </c>
      <c r="R137">
        <v>1243109</v>
      </c>
      <c r="S137" t="s">
        <v>478</v>
      </c>
      <c r="T137" t="s">
        <v>504</v>
      </c>
      <c r="U137" t="s">
        <v>480</v>
      </c>
      <c r="V137" t="s">
        <v>548</v>
      </c>
      <c r="W137" t="s">
        <v>527</v>
      </c>
      <c r="X137" t="s">
        <v>800</v>
      </c>
      <c r="Y137" t="s">
        <v>801</v>
      </c>
      <c r="Z137">
        <v>16</v>
      </c>
      <c r="AA137">
        <v>135</v>
      </c>
      <c r="AB137">
        <v>1630</v>
      </c>
      <c r="AC137" s="59" t="s">
        <v>508</v>
      </c>
      <c r="AD137" s="59">
        <v>43556</v>
      </c>
      <c r="AE137" s="53">
        <v>41445</v>
      </c>
      <c r="AF137" s="53">
        <v>43180</v>
      </c>
      <c r="AG137" s="53">
        <v>43210</v>
      </c>
      <c r="AH137" s="52">
        <v>111</v>
      </c>
      <c r="AI137" s="52"/>
      <c r="AJ137" s="52">
        <v>36200</v>
      </c>
      <c r="AK137" s="52">
        <v>0</v>
      </c>
      <c r="AL137" s="52">
        <v>0</v>
      </c>
      <c r="AM137" s="52">
        <v>0</v>
      </c>
      <c r="AN137" s="52">
        <v>18921</v>
      </c>
      <c r="AO137" s="52" t="s">
        <v>486</v>
      </c>
      <c r="AP137" s="52">
        <v>0</v>
      </c>
      <c r="AQ137" s="52">
        <v>0</v>
      </c>
      <c r="AR137" s="52">
        <v>0</v>
      </c>
      <c r="AS137" s="52" t="s">
        <v>487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13600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667</v>
      </c>
      <c r="BG137" s="52">
        <v>31098</v>
      </c>
      <c r="BH137" s="52">
        <v>0</v>
      </c>
      <c r="BI137" s="52">
        <v>0</v>
      </c>
      <c r="BJ137" s="52">
        <v>0</v>
      </c>
      <c r="BK137" s="52">
        <v>2020847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5656</v>
      </c>
      <c r="BV137" s="52">
        <v>2058268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64150645</v>
      </c>
      <c r="CK137">
        <v>200</v>
      </c>
      <c r="CL137" t="s">
        <v>488</v>
      </c>
      <c r="CM137">
        <v>3338</v>
      </c>
      <c r="CN137">
        <v>3519</v>
      </c>
      <c r="CO137">
        <v>36200</v>
      </c>
      <c r="CP137">
        <v>64150645</v>
      </c>
      <c r="CQ137">
        <v>200</v>
      </c>
      <c r="CR137" t="s">
        <v>488</v>
      </c>
      <c r="CS137">
        <v>0</v>
      </c>
      <c r="CT137">
        <v>0</v>
      </c>
      <c r="CU137">
        <v>0</v>
      </c>
      <c r="CV137">
        <v>64150645</v>
      </c>
      <c r="CW137">
        <v>200</v>
      </c>
      <c r="CX137" t="s">
        <v>488</v>
      </c>
      <c r="CY137">
        <v>0</v>
      </c>
      <c r="CZ137">
        <v>0</v>
      </c>
      <c r="DA137">
        <v>0</v>
      </c>
      <c r="DB137" t="s">
        <v>802</v>
      </c>
      <c r="DC137">
        <v>200</v>
      </c>
      <c r="DD137" t="s">
        <v>488</v>
      </c>
      <c r="DE137">
        <v>1892</v>
      </c>
      <c r="DF137">
        <v>1960</v>
      </c>
      <c r="DG137">
        <v>13600</v>
      </c>
      <c r="EF137" t="s">
        <v>490</v>
      </c>
      <c r="EG137" t="s">
        <v>490</v>
      </c>
      <c r="EH137" s="54">
        <v>1735</v>
      </c>
      <c r="EI137" s="55">
        <v>1</v>
      </c>
      <c r="EJ137" s="55">
        <v>1</v>
      </c>
      <c r="EK137" s="56">
        <v>35589.64841498559</v>
      </c>
      <c r="EL137" s="56">
        <v>71179.296829971179</v>
      </c>
      <c r="EM137" s="56">
        <v>106768.94524495678</v>
      </c>
      <c r="EN137" s="57" t="str">
        <f>+VLOOKUP(W137,[1]Empresas!$A$1:$B$27,2,0)</f>
        <v>AGUAS ANDINAS S.A.</v>
      </c>
    </row>
    <row r="138" spans="2:144" ht="14.4" x14ac:dyDescent="0.3">
      <c r="B138" s="27">
        <v>1677039</v>
      </c>
      <c r="C138" s="28" t="s">
        <v>380</v>
      </c>
      <c r="D138" s="27">
        <v>3003601</v>
      </c>
      <c r="E138" s="28" t="s">
        <v>381</v>
      </c>
      <c r="F138" s="28" t="s">
        <v>384</v>
      </c>
      <c r="G138" s="42" t="s">
        <v>394</v>
      </c>
      <c r="L138" t="str">
        <f t="shared" si="2"/>
        <v>12824734298543167</v>
      </c>
      <c r="M138" s="62" t="s">
        <v>394</v>
      </c>
      <c r="N138" s="50">
        <v>43160</v>
      </c>
      <c r="O138" s="51">
        <v>2018</v>
      </c>
      <c r="P138" t="s">
        <v>535</v>
      </c>
      <c r="Q138">
        <v>1595042</v>
      </c>
      <c r="R138">
        <v>1282473</v>
      </c>
      <c r="S138" t="s">
        <v>478</v>
      </c>
      <c r="T138" t="s">
        <v>504</v>
      </c>
      <c r="U138" t="s">
        <v>480</v>
      </c>
      <c r="V138" t="s">
        <v>531</v>
      </c>
      <c r="W138" t="s">
        <v>527</v>
      </c>
      <c r="X138" t="s">
        <v>711</v>
      </c>
      <c r="Y138" t="s">
        <v>533</v>
      </c>
      <c r="Z138">
        <v>7</v>
      </c>
      <c r="AA138">
        <v>119</v>
      </c>
      <c r="AB138">
        <v>850</v>
      </c>
      <c r="AC138" s="59" t="s">
        <v>508</v>
      </c>
      <c r="AD138" s="59">
        <v>43556</v>
      </c>
      <c r="AE138" s="53">
        <v>42985</v>
      </c>
      <c r="AF138" s="53">
        <v>43167</v>
      </c>
      <c r="AG138" s="53">
        <v>43199</v>
      </c>
      <c r="AH138" s="52">
        <v>85</v>
      </c>
      <c r="AI138" s="52"/>
      <c r="AJ138" s="52">
        <v>20200</v>
      </c>
      <c r="AK138" s="52">
        <v>0</v>
      </c>
      <c r="AL138" s="52">
        <v>0</v>
      </c>
      <c r="AM138" s="52">
        <v>0</v>
      </c>
      <c r="AN138" s="52">
        <v>13523</v>
      </c>
      <c r="AO138" s="52" t="s">
        <v>486</v>
      </c>
      <c r="AP138" s="52">
        <v>0</v>
      </c>
      <c r="AQ138" s="52">
        <v>0</v>
      </c>
      <c r="AR138" s="52">
        <v>0</v>
      </c>
      <c r="AS138" s="52" t="s">
        <v>524</v>
      </c>
      <c r="AT138" s="52">
        <v>0</v>
      </c>
      <c r="AU138" s="52">
        <v>9.1999999999999993</v>
      </c>
      <c r="AV138" s="52">
        <v>22.1</v>
      </c>
      <c r="AW138" s="52">
        <v>0</v>
      </c>
      <c r="AX138" s="52">
        <v>11.4</v>
      </c>
      <c r="AY138" s="52">
        <v>1800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666</v>
      </c>
      <c r="BG138" s="52">
        <v>15865</v>
      </c>
      <c r="BH138" s="52">
        <v>0</v>
      </c>
      <c r="BI138" s="52">
        <v>0</v>
      </c>
      <c r="BJ138" s="52">
        <v>0</v>
      </c>
      <c r="BK138" s="52">
        <v>1283908</v>
      </c>
      <c r="BL138" s="52">
        <v>136544</v>
      </c>
      <c r="BM138" s="52">
        <v>349247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25905</v>
      </c>
      <c r="BV138" s="52">
        <v>1812135</v>
      </c>
      <c r="BW138" s="52">
        <v>-421654</v>
      </c>
      <c r="BX138" s="52">
        <v>0</v>
      </c>
      <c r="BY138" s="52">
        <v>0</v>
      </c>
      <c r="BZ138" s="52">
        <v>0</v>
      </c>
      <c r="CA138" s="52">
        <v>-421654</v>
      </c>
      <c r="CB138" s="52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84898792</v>
      </c>
      <c r="CK138">
        <v>100</v>
      </c>
      <c r="CL138" t="s">
        <v>488</v>
      </c>
      <c r="CM138">
        <v>6222</v>
      </c>
      <c r="CN138">
        <v>6424</v>
      </c>
      <c r="CO138">
        <v>20200</v>
      </c>
      <c r="CP138">
        <v>84898792</v>
      </c>
      <c r="CQ138">
        <v>100</v>
      </c>
      <c r="CR138" t="s">
        <v>488</v>
      </c>
      <c r="CS138">
        <v>35.1</v>
      </c>
      <c r="CT138">
        <v>9.1999999999999993</v>
      </c>
      <c r="CU138">
        <v>0</v>
      </c>
      <c r="CV138">
        <v>84898792</v>
      </c>
      <c r="CW138">
        <v>100</v>
      </c>
      <c r="CX138" t="s">
        <v>488</v>
      </c>
      <c r="CY138">
        <v>26.2</v>
      </c>
      <c r="CZ138">
        <v>0</v>
      </c>
      <c r="DA138">
        <v>0</v>
      </c>
      <c r="DB138" t="s">
        <v>712</v>
      </c>
      <c r="DC138">
        <v>100</v>
      </c>
      <c r="DD138" t="s">
        <v>488</v>
      </c>
      <c r="DE138">
        <v>9488</v>
      </c>
      <c r="DF138">
        <v>9506</v>
      </c>
      <c r="DG138">
        <v>1800</v>
      </c>
      <c r="EF138" t="s">
        <v>490</v>
      </c>
      <c r="EG138" t="s">
        <v>490</v>
      </c>
      <c r="EH138" s="54">
        <v>182</v>
      </c>
      <c r="EI138" s="55">
        <v>1</v>
      </c>
      <c r="EJ138" s="55">
        <v>1</v>
      </c>
      <c r="EK138" s="56">
        <v>298703.57142857142</v>
      </c>
      <c r="EL138" s="56">
        <v>597407.14285714284</v>
      </c>
      <c r="EM138" s="56">
        <v>896110.7142857142</v>
      </c>
      <c r="EN138" s="57" t="str">
        <f>+VLOOKUP(W138,[1]Empresas!$A$1:$B$27,2,0)</f>
        <v>AGUAS ANDINAS S.A.</v>
      </c>
    </row>
    <row r="139" spans="2:144" ht="14.4" x14ac:dyDescent="0.3">
      <c r="B139" s="27">
        <v>1677039</v>
      </c>
      <c r="C139" s="28" t="s">
        <v>380</v>
      </c>
      <c r="D139" s="27">
        <v>1346617</v>
      </c>
      <c r="E139" s="28" t="s">
        <v>381</v>
      </c>
      <c r="F139" s="28" t="s">
        <v>384</v>
      </c>
      <c r="G139" s="42" t="s">
        <v>394</v>
      </c>
      <c r="L139" t="str">
        <f t="shared" si="2"/>
        <v>14466354283743172</v>
      </c>
      <c r="M139" s="62" t="s">
        <v>394</v>
      </c>
      <c r="N139" s="50">
        <v>43160</v>
      </c>
      <c r="O139" s="51">
        <v>2018</v>
      </c>
      <c r="P139" t="s">
        <v>535</v>
      </c>
      <c r="Q139">
        <v>1595042</v>
      </c>
      <c r="R139">
        <v>1446635</v>
      </c>
      <c r="S139" t="s">
        <v>478</v>
      </c>
      <c r="T139" t="s">
        <v>479</v>
      </c>
      <c r="U139" t="s">
        <v>480</v>
      </c>
      <c r="V139" t="s">
        <v>561</v>
      </c>
      <c r="W139" t="s">
        <v>527</v>
      </c>
      <c r="X139" t="s">
        <v>591</v>
      </c>
      <c r="Y139" t="s">
        <v>592</v>
      </c>
      <c r="Z139">
        <v>10</v>
      </c>
      <c r="AA139">
        <v>348</v>
      </c>
      <c r="AB139">
        <v>1290</v>
      </c>
      <c r="AC139" s="59" t="s">
        <v>485</v>
      </c>
      <c r="AD139" s="59" t="s">
        <v>485</v>
      </c>
      <c r="AE139" s="53">
        <v>42837</v>
      </c>
      <c r="AF139" s="53">
        <v>43172</v>
      </c>
      <c r="AG139" s="53">
        <v>43202</v>
      </c>
      <c r="AH139" s="52">
        <v>2.5</v>
      </c>
      <c r="AI139" s="52">
        <v>350</v>
      </c>
      <c r="AJ139" s="52">
        <v>0</v>
      </c>
      <c r="AK139" s="52">
        <v>266</v>
      </c>
      <c r="AL139" s="52">
        <v>0</v>
      </c>
      <c r="AM139" s="52">
        <v>0</v>
      </c>
      <c r="AN139" s="52">
        <v>254</v>
      </c>
      <c r="AO139" s="52" t="s">
        <v>486</v>
      </c>
      <c r="AP139" s="52">
        <v>0</v>
      </c>
      <c r="AQ139" s="52">
        <v>0</v>
      </c>
      <c r="AR139" s="52">
        <v>0</v>
      </c>
      <c r="AS139" s="52" t="s">
        <v>487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567</v>
      </c>
      <c r="BG139" s="52">
        <v>260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24007</v>
      </c>
      <c r="BV139" s="52">
        <v>24834</v>
      </c>
      <c r="BW139" s="52">
        <v>-5172</v>
      </c>
      <c r="BX139" s="52">
        <v>0</v>
      </c>
      <c r="BY139" s="52">
        <v>0</v>
      </c>
      <c r="BZ139" s="52">
        <v>0</v>
      </c>
      <c r="CA139" s="52">
        <v>-5172</v>
      </c>
      <c r="CB139" s="52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26030680</v>
      </c>
      <c r="CK139">
        <v>1</v>
      </c>
      <c r="CL139" t="s">
        <v>488</v>
      </c>
      <c r="CM139">
        <v>999803</v>
      </c>
      <c r="CN139">
        <v>69</v>
      </c>
      <c r="CO139">
        <v>266</v>
      </c>
      <c r="CP139">
        <v>0</v>
      </c>
      <c r="CQ139">
        <v>0</v>
      </c>
      <c r="CR139" t="s">
        <v>496</v>
      </c>
      <c r="CS139">
        <v>0</v>
      </c>
      <c r="CT139">
        <v>0</v>
      </c>
      <c r="CU139">
        <v>0</v>
      </c>
      <c r="EF139" t="s">
        <v>490</v>
      </c>
      <c r="EG139" t="s">
        <v>490</v>
      </c>
      <c r="EH139" s="54">
        <v>335</v>
      </c>
      <c r="EI139" s="55">
        <v>1</v>
      </c>
      <c r="EJ139" s="55">
        <v>1</v>
      </c>
      <c r="EK139" s="56">
        <v>2223.9402985074626</v>
      </c>
      <c r="EL139" s="56">
        <v>4447.8805970149251</v>
      </c>
      <c r="EM139" s="56">
        <v>6671.8208955223872</v>
      </c>
      <c r="EN139" s="57" t="str">
        <f>+VLOOKUP(W139,[1]Empresas!$A$1:$B$27,2,0)</f>
        <v>AGUAS ANDINAS S.A.</v>
      </c>
    </row>
    <row r="140" spans="2:144" ht="14.4" x14ac:dyDescent="0.3">
      <c r="B140" s="27">
        <v>1677039</v>
      </c>
      <c r="C140" s="28" t="s">
        <v>380</v>
      </c>
      <c r="D140" s="27">
        <v>1222500</v>
      </c>
      <c r="E140" s="28" t="s">
        <v>381</v>
      </c>
      <c r="F140" s="28" t="s">
        <v>385</v>
      </c>
      <c r="G140" s="42" t="s">
        <v>394</v>
      </c>
      <c r="L140" t="str">
        <f t="shared" si="2"/>
        <v>14466324299043172</v>
      </c>
      <c r="M140" s="62" t="s">
        <v>394</v>
      </c>
      <c r="N140" s="50">
        <v>43160</v>
      </c>
      <c r="O140" s="51">
        <v>2018</v>
      </c>
      <c r="P140" t="s">
        <v>535</v>
      </c>
      <c r="Q140">
        <v>1595042</v>
      </c>
      <c r="R140">
        <v>1446632</v>
      </c>
      <c r="S140" t="s">
        <v>478</v>
      </c>
      <c r="T140" t="s">
        <v>479</v>
      </c>
      <c r="U140" t="s">
        <v>480</v>
      </c>
      <c r="V140" t="s">
        <v>632</v>
      </c>
      <c r="W140" t="s">
        <v>527</v>
      </c>
      <c r="X140" t="s">
        <v>709</v>
      </c>
      <c r="Y140" t="s">
        <v>710</v>
      </c>
      <c r="Z140">
        <v>10</v>
      </c>
      <c r="AA140">
        <v>400</v>
      </c>
      <c r="AB140">
        <v>1610</v>
      </c>
      <c r="AC140" s="59" t="s">
        <v>485</v>
      </c>
      <c r="AD140" s="59" t="s">
        <v>485</v>
      </c>
      <c r="AE140" s="53">
        <v>42990</v>
      </c>
      <c r="AF140" s="53">
        <v>43172</v>
      </c>
      <c r="AG140" s="53">
        <v>43202</v>
      </c>
      <c r="AH140" s="52">
        <v>2.5</v>
      </c>
      <c r="AI140" s="52">
        <v>350</v>
      </c>
      <c r="AJ140" s="52">
        <v>0</v>
      </c>
      <c r="AK140" s="52">
        <v>512</v>
      </c>
      <c r="AL140" s="52">
        <v>0</v>
      </c>
      <c r="AM140" s="52">
        <v>0</v>
      </c>
      <c r="AN140" s="52">
        <v>12</v>
      </c>
      <c r="AO140" s="52" t="s">
        <v>486</v>
      </c>
      <c r="AP140" s="52">
        <v>0</v>
      </c>
      <c r="AQ140" s="52">
        <v>0</v>
      </c>
      <c r="AR140" s="52">
        <v>0</v>
      </c>
      <c r="AS140" s="52" t="s">
        <v>487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567</v>
      </c>
      <c r="BG140" s="52">
        <v>385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47282</v>
      </c>
      <c r="BV140" s="52">
        <v>48234</v>
      </c>
      <c r="BW140" s="52">
        <v>-50552</v>
      </c>
      <c r="BX140" s="52">
        <v>0</v>
      </c>
      <c r="BY140" s="52">
        <v>0</v>
      </c>
      <c r="BZ140" s="52">
        <v>0</v>
      </c>
      <c r="CA140" s="52">
        <v>-50552</v>
      </c>
      <c r="CB140" s="52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26030690</v>
      </c>
      <c r="CK140">
        <v>1</v>
      </c>
      <c r="CL140" t="s">
        <v>488</v>
      </c>
      <c r="CM140">
        <v>999561</v>
      </c>
      <c r="CN140">
        <v>73</v>
      </c>
      <c r="CO140">
        <v>512</v>
      </c>
      <c r="CP140">
        <v>0</v>
      </c>
      <c r="CQ140">
        <v>0</v>
      </c>
      <c r="CR140" t="s">
        <v>496</v>
      </c>
      <c r="CS140">
        <v>0</v>
      </c>
      <c r="CT140">
        <v>0</v>
      </c>
      <c r="CU140">
        <v>0</v>
      </c>
      <c r="EF140" t="s">
        <v>490</v>
      </c>
      <c r="EG140" t="s">
        <v>490</v>
      </c>
      <c r="EH140" s="54">
        <v>182</v>
      </c>
      <c r="EI140" s="55">
        <v>1</v>
      </c>
      <c r="EJ140" s="55">
        <v>1</v>
      </c>
      <c r="EK140" s="56">
        <v>7950.6593406593411</v>
      </c>
      <c r="EL140" s="56">
        <v>15901.318681318682</v>
      </c>
      <c r="EM140" s="56">
        <v>23851.978021978022</v>
      </c>
      <c r="EN140" s="57" t="str">
        <f>+VLOOKUP(W140,[1]Empresas!$A$1:$B$27,2,0)</f>
        <v>AGUAS ANDINAS S.A.</v>
      </c>
    </row>
    <row r="141" spans="2:144" ht="14.4" x14ac:dyDescent="0.3">
      <c r="B141" s="27">
        <v>1677039</v>
      </c>
      <c r="C141" s="28" t="s">
        <v>380</v>
      </c>
      <c r="D141" s="27">
        <v>1391450</v>
      </c>
      <c r="E141" s="28" t="s">
        <v>381</v>
      </c>
      <c r="F141" s="28" t="s">
        <v>384</v>
      </c>
      <c r="G141" s="42" t="s">
        <v>394</v>
      </c>
      <c r="L141" t="str">
        <f t="shared" si="2"/>
        <v>14925904285743160</v>
      </c>
      <c r="M141" s="62" t="s">
        <v>394</v>
      </c>
      <c r="N141" s="50">
        <v>43160</v>
      </c>
      <c r="O141" s="51">
        <v>2018</v>
      </c>
      <c r="P141" t="s">
        <v>535</v>
      </c>
      <c r="Q141">
        <v>1595042</v>
      </c>
      <c r="R141">
        <v>1492590</v>
      </c>
      <c r="S141" t="s">
        <v>478</v>
      </c>
      <c r="T141" t="s">
        <v>479</v>
      </c>
      <c r="U141" t="s">
        <v>480</v>
      </c>
      <c r="V141" t="s">
        <v>803</v>
      </c>
      <c r="W141" t="s">
        <v>527</v>
      </c>
      <c r="X141" t="s">
        <v>804</v>
      </c>
      <c r="Y141" t="s">
        <v>710</v>
      </c>
      <c r="Z141">
        <v>2</v>
      </c>
      <c r="AA141">
        <v>420</v>
      </c>
      <c r="AB141">
        <v>520</v>
      </c>
      <c r="AC141" s="59" t="s">
        <v>485</v>
      </c>
      <c r="AD141" s="59" t="s">
        <v>485</v>
      </c>
      <c r="AE141" s="53">
        <v>42857</v>
      </c>
      <c r="AF141" s="53">
        <v>43160</v>
      </c>
      <c r="AG141" s="53">
        <v>43192</v>
      </c>
      <c r="AH141" s="52">
        <v>0</v>
      </c>
      <c r="AI141" s="52">
        <v>350</v>
      </c>
      <c r="AJ141" s="52">
        <v>0</v>
      </c>
      <c r="AK141" s="52">
        <v>1067</v>
      </c>
      <c r="AL141" s="52">
        <v>0</v>
      </c>
      <c r="AM141" s="52">
        <v>0</v>
      </c>
      <c r="AN141" s="52">
        <v>237</v>
      </c>
      <c r="AO141" s="52" t="s">
        <v>486</v>
      </c>
      <c r="AP141" s="52">
        <v>0</v>
      </c>
      <c r="AQ141" s="52">
        <v>0</v>
      </c>
      <c r="AR141" s="52">
        <v>0</v>
      </c>
      <c r="AS141" s="52" t="s">
        <v>524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0</v>
      </c>
      <c r="BF141" s="52">
        <v>566</v>
      </c>
      <c r="BG141" s="52">
        <v>1064</v>
      </c>
      <c r="BH141" s="52">
        <v>0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0</v>
      </c>
      <c r="BO141" s="52">
        <v>0</v>
      </c>
      <c r="BP141" s="52">
        <v>0</v>
      </c>
      <c r="BQ141" s="52">
        <v>0</v>
      </c>
      <c r="BR141" s="52">
        <v>0</v>
      </c>
      <c r="BS141" s="52">
        <v>0</v>
      </c>
      <c r="BT141" s="52">
        <v>0</v>
      </c>
      <c r="BU141" s="52">
        <v>96577</v>
      </c>
      <c r="BV141" s="52">
        <v>98207</v>
      </c>
      <c r="BW141" s="52">
        <v>-99133</v>
      </c>
      <c r="BX141" s="52">
        <v>0</v>
      </c>
      <c r="BY141" s="52">
        <v>0</v>
      </c>
      <c r="BZ141" s="52">
        <v>0</v>
      </c>
      <c r="CA141" s="52">
        <v>-99133</v>
      </c>
      <c r="CB141" s="52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26051418</v>
      </c>
      <c r="CK141">
        <v>1</v>
      </c>
      <c r="CL141" t="s">
        <v>495</v>
      </c>
      <c r="CM141">
        <v>998983</v>
      </c>
      <c r="CN141">
        <v>50</v>
      </c>
      <c r="CO141">
        <v>1067</v>
      </c>
      <c r="CP141">
        <v>0</v>
      </c>
      <c r="CQ141">
        <v>0</v>
      </c>
      <c r="CR141" t="s">
        <v>496</v>
      </c>
      <c r="CS141">
        <v>0</v>
      </c>
      <c r="CT141">
        <v>0</v>
      </c>
      <c r="CU141">
        <v>0</v>
      </c>
      <c r="EF141" t="s">
        <v>490</v>
      </c>
      <c r="EG141" t="s">
        <v>490</v>
      </c>
      <c r="EH141" s="54">
        <v>303</v>
      </c>
      <c r="EI141" s="55">
        <v>1</v>
      </c>
      <c r="EJ141" s="55">
        <v>1</v>
      </c>
      <c r="EK141" s="56">
        <v>9723.4653465346528</v>
      </c>
      <c r="EL141" s="56">
        <v>19446.930693069306</v>
      </c>
      <c r="EM141" s="56">
        <v>29170.396039603962</v>
      </c>
      <c r="EN141" s="57" t="str">
        <f>+VLOOKUP(W141,[1]Empresas!$A$1:$B$27,2,0)</f>
        <v>AGUAS ANDINAS S.A.</v>
      </c>
    </row>
    <row r="142" spans="2:144" ht="14.4" x14ac:dyDescent="0.3">
      <c r="B142" s="27">
        <v>1677039</v>
      </c>
      <c r="C142" s="28" t="s">
        <v>380</v>
      </c>
      <c r="D142" s="27">
        <v>1577848</v>
      </c>
      <c r="E142" s="28" t="s">
        <v>381</v>
      </c>
      <c r="F142" s="28" t="s">
        <v>382</v>
      </c>
      <c r="G142" s="42" t="s">
        <v>394</v>
      </c>
      <c r="L142" t="str">
        <f t="shared" si="2"/>
        <v>5747344307043161</v>
      </c>
      <c r="M142" s="62" t="s">
        <v>394</v>
      </c>
      <c r="N142" s="50">
        <v>43160</v>
      </c>
      <c r="O142" s="51">
        <v>2018</v>
      </c>
      <c r="P142" t="s">
        <v>535</v>
      </c>
      <c r="Q142">
        <v>1595042</v>
      </c>
      <c r="R142">
        <v>574734</v>
      </c>
      <c r="S142" t="s">
        <v>478</v>
      </c>
      <c r="T142" t="s">
        <v>479</v>
      </c>
      <c r="U142" t="s">
        <v>480</v>
      </c>
      <c r="V142" t="s">
        <v>556</v>
      </c>
      <c r="W142" t="s">
        <v>527</v>
      </c>
      <c r="X142" t="s">
        <v>805</v>
      </c>
      <c r="Y142" t="s">
        <v>806</v>
      </c>
      <c r="Z142">
        <v>3</v>
      </c>
      <c r="AA142">
        <v>882</v>
      </c>
      <c r="AB142">
        <v>2775</v>
      </c>
      <c r="AC142" s="59" t="s">
        <v>485</v>
      </c>
      <c r="AD142" s="59" t="s">
        <v>485</v>
      </c>
      <c r="AE142" s="53">
        <v>43070</v>
      </c>
      <c r="AF142" s="53">
        <v>43161</v>
      </c>
      <c r="AG142" s="53">
        <v>43193</v>
      </c>
      <c r="AH142" s="52">
        <v>10</v>
      </c>
      <c r="AI142" s="52">
        <v>350</v>
      </c>
      <c r="AJ142" s="52">
        <v>0</v>
      </c>
      <c r="AK142" s="52">
        <v>157</v>
      </c>
      <c r="AL142" s="52">
        <v>0</v>
      </c>
      <c r="AM142" s="52">
        <v>0</v>
      </c>
      <c r="AN142" s="52">
        <v>320</v>
      </c>
      <c r="AO142" s="52" t="s">
        <v>486</v>
      </c>
      <c r="AP142" s="52">
        <v>0</v>
      </c>
      <c r="AQ142" s="52">
        <v>0</v>
      </c>
      <c r="AR142" s="52">
        <v>0</v>
      </c>
      <c r="AS142" s="52" t="s">
        <v>524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2168</v>
      </c>
      <c r="BF142" s="52">
        <v>567</v>
      </c>
      <c r="BG142" s="52">
        <v>64</v>
      </c>
      <c r="BH142" s="52">
        <v>0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0</v>
      </c>
      <c r="BO142" s="52">
        <v>0</v>
      </c>
      <c r="BP142" s="52">
        <v>0</v>
      </c>
      <c r="BQ142" s="52">
        <v>0</v>
      </c>
      <c r="BR142" s="52">
        <v>0</v>
      </c>
      <c r="BS142" s="52">
        <v>0</v>
      </c>
      <c r="BT142" s="52">
        <v>0</v>
      </c>
      <c r="BU142" s="52">
        <v>14970</v>
      </c>
      <c r="BV142" s="52">
        <v>17769</v>
      </c>
      <c r="BW142" s="52">
        <v>-4300</v>
      </c>
      <c r="BX142" s="52">
        <v>0</v>
      </c>
      <c r="BY142" s="52">
        <v>0</v>
      </c>
      <c r="BZ142" s="52">
        <v>0</v>
      </c>
      <c r="CA142" s="52">
        <v>-4300</v>
      </c>
      <c r="CB142" s="5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4313646</v>
      </c>
      <c r="CK142">
        <v>1</v>
      </c>
      <c r="CL142" t="s">
        <v>510</v>
      </c>
      <c r="CM142">
        <v>6264</v>
      </c>
      <c r="CN142">
        <v>6421</v>
      </c>
      <c r="CO142">
        <v>157</v>
      </c>
      <c r="CP142">
        <v>0</v>
      </c>
      <c r="CQ142">
        <v>0</v>
      </c>
      <c r="CR142" t="s">
        <v>496</v>
      </c>
      <c r="CS142">
        <v>0</v>
      </c>
      <c r="CT142">
        <v>0</v>
      </c>
      <c r="CU142">
        <v>0</v>
      </c>
      <c r="EF142" t="s">
        <v>490</v>
      </c>
      <c r="EG142" t="s">
        <v>490</v>
      </c>
      <c r="EH142" s="54">
        <v>91</v>
      </c>
      <c r="EI142" s="55">
        <v>1</v>
      </c>
      <c r="EJ142" s="55">
        <v>1</v>
      </c>
      <c r="EK142" s="56">
        <v>5857.9120879120883</v>
      </c>
      <c r="EL142" s="56">
        <v>11715.824175824177</v>
      </c>
      <c r="EM142" s="56">
        <v>17573.736263736264</v>
      </c>
      <c r="EN142" s="57" t="str">
        <f>+VLOOKUP(W142,[1]Empresas!$A$1:$B$27,2,0)</f>
        <v>AGUAS ANDINAS S.A.</v>
      </c>
    </row>
    <row r="143" spans="2:144" ht="14.4" x14ac:dyDescent="0.3">
      <c r="B143" s="27">
        <v>1677039</v>
      </c>
      <c r="C143" s="28" t="s">
        <v>380</v>
      </c>
      <c r="D143" s="27">
        <v>1301097</v>
      </c>
      <c r="E143" s="28" t="s">
        <v>381</v>
      </c>
      <c r="F143" s="28" t="s">
        <v>385</v>
      </c>
      <c r="G143" s="42" t="s">
        <v>394</v>
      </c>
      <c r="L143" t="str">
        <f t="shared" si="2"/>
        <v>15189544306043174</v>
      </c>
      <c r="M143" s="62" t="s">
        <v>394</v>
      </c>
      <c r="N143" s="50">
        <v>43160</v>
      </c>
      <c r="O143" s="51">
        <v>2018</v>
      </c>
      <c r="P143" t="s">
        <v>535</v>
      </c>
      <c r="Q143">
        <v>1595042</v>
      </c>
      <c r="R143">
        <v>1518954</v>
      </c>
      <c r="S143" t="s">
        <v>478</v>
      </c>
      <c r="T143" t="s">
        <v>504</v>
      </c>
      <c r="U143" t="s">
        <v>480</v>
      </c>
      <c r="V143" t="s">
        <v>548</v>
      </c>
      <c r="W143" t="s">
        <v>527</v>
      </c>
      <c r="X143" t="s">
        <v>807</v>
      </c>
      <c r="Y143" t="s">
        <v>550</v>
      </c>
      <c r="Z143">
        <v>12</v>
      </c>
      <c r="AA143">
        <v>618</v>
      </c>
      <c r="AB143">
        <v>1481</v>
      </c>
      <c r="AC143" s="59" t="s">
        <v>508</v>
      </c>
      <c r="AD143" s="59">
        <v>43556</v>
      </c>
      <c r="AE143" s="53">
        <v>43060</v>
      </c>
      <c r="AF143" s="53">
        <v>43174</v>
      </c>
      <c r="AG143" s="53">
        <v>43206</v>
      </c>
      <c r="AH143" s="52">
        <v>0</v>
      </c>
      <c r="AI143" s="52"/>
      <c r="AJ143" s="52">
        <v>124600</v>
      </c>
      <c r="AK143" s="52">
        <v>0</v>
      </c>
      <c r="AL143" s="52">
        <v>0</v>
      </c>
      <c r="AM143" s="52">
        <v>0</v>
      </c>
      <c r="AN143" s="52">
        <v>18364</v>
      </c>
      <c r="AO143" s="52" t="s">
        <v>486</v>
      </c>
      <c r="AP143" s="52">
        <v>0</v>
      </c>
      <c r="AQ143" s="52">
        <v>0</v>
      </c>
      <c r="AR143" s="52">
        <v>0</v>
      </c>
      <c r="AS143" s="52" t="s">
        <v>487</v>
      </c>
      <c r="AT143" s="52">
        <v>0</v>
      </c>
      <c r="AU143" s="52">
        <v>111.4</v>
      </c>
      <c r="AV143" s="52">
        <v>115.7</v>
      </c>
      <c r="AW143" s="52">
        <v>0</v>
      </c>
      <c r="AX143" s="52">
        <v>114.6</v>
      </c>
      <c r="AY143" s="52">
        <v>27000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0</v>
      </c>
      <c r="BF143" s="52">
        <v>667</v>
      </c>
      <c r="BG143" s="52">
        <v>54343</v>
      </c>
      <c r="BH143" s="52">
        <v>0</v>
      </c>
      <c r="BI143" s="52">
        <v>0</v>
      </c>
      <c r="BJ143" s="52">
        <v>0</v>
      </c>
      <c r="BK143" s="52">
        <v>7920841</v>
      </c>
      <c r="BL143" s="52">
        <v>440761</v>
      </c>
      <c r="BM143" s="52">
        <v>2190079</v>
      </c>
      <c r="BN143" s="52">
        <v>0</v>
      </c>
      <c r="BO143" s="52">
        <v>0</v>
      </c>
      <c r="BP143" s="52">
        <v>0</v>
      </c>
      <c r="BQ143" s="52">
        <v>0</v>
      </c>
      <c r="BR143" s="52">
        <v>0</v>
      </c>
      <c r="BS143" s="52">
        <v>0</v>
      </c>
      <c r="BT143" s="52">
        <v>0</v>
      </c>
      <c r="BU143" s="52">
        <v>235686</v>
      </c>
      <c r="BV143" s="52">
        <v>10842377</v>
      </c>
      <c r="BW143" s="52">
        <v>-2528582</v>
      </c>
      <c r="BX143" s="52">
        <v>0</v>
      </c>
      <c r="BY143" s="52">
        <v>0</v>
      </c>
      <c r="BZ143" s="52">
        <v>0</v>
      </c>
      <c r="CA143" s="52">
        <v>-2528582</v>
      </c>
      <c r="CB143" s="52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133307</v>
      </c>
      <c r="CK143">
        <v>200</v>
      </c>
      <c r="CL143" t="s">
        <v>495</v>
      </c>
      <c r="CM143">
        <v>1162</v>
      </c>
      <c r="CN143">
        <v>1785</v>
      </c>
      <c r="CO143">
        <v>124600</v>
      </c>
      <c r="CP143">
        <v>133307</v>
      </c>
      <c r="CQ143">
        <v>200</v>
      </c>
      <c r="CR143" t="s">
        <v>495</v>
      </c>
      <c r="CS143">
        <v>114.4</v>
      </c>
      <c r="CT143">
        <v>111.4</v>
      </c>
      <c r="CU143">
        <v>0</v>
      </c>
      <c r="CV143">
        <v>133307</v>
      </c>
      <c r="CW143">
        <v>200</v>
      </c>
      <c r="CX143" t="s">
        <v>495</v>
      </c>
      <c r="CY143">
        <v>1</v>
      </c>
      <c r="CZ143">
        <v>0</v>
      </c>
      <c r="DA143">
        <v>0</v>
      </c>
      <c r="DB143" t="s">
        <v>808</v>
      </c>
      <c r="DC143">
        <v>200</v>
      </c>
      <c r="DD143" t="s">
        <v>495</v>
      </c>
      <c r="DE143">
        <v>334</v>
      </c>
      <c r="DF143">
        <v>469</v>
      </c>
      <c r="DG143">
        <v>27000</v>
      </c>
      <c r="EF143" t="s">
        <v>490</v>
      </c>
      <c r="EG143" t="s">
        <v>490</v>
      </c>
      <c r="EH143" s="54">
        <v>114</v>
      </c>
      <c r="EI143" s="55">
        <v>1</v>
      </c>
      <c r="EJ143" s="55">
        <v>1</v>
      </c>
      <c r="EK143" s="56">
        <v>2853257.1052631577</v>
      </c>
      <c r="EL143" s="56">
        <v>5706514.2105263155</v>
      </c>
      <c r="EM143" s="56">
        <v>8559771.3157894742</v>
      </c>
      <c r="EN143" s="57" t="str">
        <f>+VLOOKUP(W143,[1]Empresas!$A$1:$B$27,2,0)</f>
        <v>AGUAS ANDINAS S.A.</v>
      </c>
    </row>
    <row r="144" spans="2:144" ht="14.4" x14ac:dyDescent="0.3">
      <c r="B144" s="27">
        <v>1677039</v>
      </c>
      <c r="C144" s="28" t="s">
        <v>380</v>
      </c>
      <c r="D144" s="27">
        <v>2578341</v>
      </c>
      <c r="E144" s="28" t="s">
        <v>381</v>
      </c>
      <c r="F144" s="28" t="s">
        <v>385</v>
      </c>
      <c r="G144" s="42" t="s">
        <v>394</v>
      </c>
      <c r="L144" t="str">
        <f t="shared" si="2"/>
        <v>15189884306043174</v>
      </c>
      <c r="M144" s="62" t="s">
        <v>394</v>
      </c>
      <c r="N144" s="50">
        <v>43160</v>
      </c>
      <c r="O144" s="51">
        <v>2018</v>
      </c>
      <c r="P144" t="s">
        <v>535</v>
      </c>
      <c r="Q144">
        <v>1595042</v>
      </c>
      <c r="R144">
        <v>1518988</v>
      </c>
      <c r="S144" t="s">
        <v>478</v>
      </c>
      <c r="T144" t="s">
        <v>504</v>
      </c>
      <c r="U144" t="s">
        <v>480</v>
      </c>
      <c r="V144" t="s">
        <v>548</v>
      </c>
      <c r="W144" t="s">
        <v>527</v>
      </c>
      <c r="X144" t="s">
        <v>809</v>
      </c>
      <c r="Y144" t="s">
        <v>550</v>
      </c>
      <c r="Z144">
        <v>12</v>
      </c>
      <c r="AA144">
        <v>618</v>
      </c>
      <c r="AB144">
        <v>1483</v>
      </c>
      <c r="AC144" s="59" t="s">
        <v>508</v>
      </c>
      <c r="AD144" s="59">
        <v>43556</v>
      </c>
      <c r="AE144" s="53">
        <v>43060</v>
      </c>
      <c r="AF144" s="53">
        <v>43174</v>
      </c>
      <c r="AG144" s="53">
        <v>43206</v>
      </c>
      <c r="AH144" s="52">
        <v>0</v>
      </c>
      <c r="AI144" s="52"/>
      <c r="AJ144" s="52">
        <v>1200</v>
      </c>
      <c r="AK144" s="52">
        <v>0</v>
      </c>
      <c r="AL144" s="52">
        <v>0</v>
      </c>
      <c r="AM144" s="52">
        <v>0</v>
      </c>
      <c r="AN144" s="52">
        <v>18364</v>
      </c>
      <c r="AO144" s="52" t="s">
        <v>486</v>
      </c>
      <c r="AP144" s="52">
        <v>0</v>
      </c>
      <c r="AQ144" s="52">
        <v>0</v>
      </c>
      <c r="AR144" s="52">
        <v>0</v>
      </c>
      <c r="AS144" s="52" t="s">
        <v>487</v>
      </c>
      <c r="AT144" s="52">
        <v>0</v>
      </c>
      <c r="AU144" s="52">
        <v>1.2</v>
      </c>
      <c r="AV144" s="52">
        <v>106</v>
      </c>
      <c r="AW144" s="52">
        <v>0</v>
      </c>
      <c r="AX144" s="52">
        <v>397.8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667</v>
      </c>
      <c r="BG144" s="52">
        <v>523</v>
      </c>
      <c r="BH144" s="52">
        <v>0</v>
      </c>
      <c r="BI144" s="52">
        <v>0</v>
      </c>
      <c r="BJ144" s="52">
        <v>0</v>
      </c>
      <c r="BK144" s="52">
        <v>76284</v>
      </c>
      <c r="BL144" s="52">
        <v>403809</v>
      </c>
      <c r="BM144" s="52">
        <v>2000884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2270</v>
      </c>
      <c r="BV144" s="52">
        <v>2484437</v>
      </c>
      <c r="BW144" s="52">
        <v>-1490075</v>
      </c>
      <c r="BX144" s="52">
        <v>0</v>
      </c>
      <c r="BY144" s="52">
        <v>0</v>
      </c>
      <c r="BZ144" s="52">
        <v>0</v>
      </c>
      <c r="CA144" s="52">
        <v>-1490075</v>
      </c>
      <c r="CB144" s="52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133308</v>
      </c>
      <c r="CK144">
        <v>200</v>
      </c>
      <c r="CL144" t="s">
        <v>495</v>
      </c>
      <c r="CM144">
        <v>1356</v>
      </c>
      <c r="CN144">
        <v>1362</v>
      </c>
      <c r="CO144">
        <v>1200</v>
      </c>
      <c r="CP144">
        <v>133308</v>
      </c>
      <c r="CQ144">
        <v>200</v>
      </c>
      <c r="CR144" t="s">
        <v>495</v>
      </c>
      <c r="CS144">
        <v>94.6</v>
      </c>
      <c r="CT144">
        <v>1.2</v>
      </c>
      <c r="CU144">
        <v>0</v>
      </c>
      <c r="CV144">
        <v>133308</v>
      </c>
      <c r="CW144">
        <v>200</v>
      </c>
      <c r="CX144" t="s">
        <v>495</v>
      </c>
      <c r="CY144">
        <v>94.6</v>
      </c>
      <c r="CZ144">
        <v>0</v>
      </c>
      <c r="DA144">
        <v>0</v>
      </c>
      <c r="DB144" t="s">
        <v>810</v>
      </c>
      <c r="DC144">
        <v>200</v>
      </c>
      <c r="DD144" t="s">
        <v>495</v>
      </c>
      <c r="DE144">
        <v>426</v>
      </c>
      <c r="DF144">
        <v>426</v>
      </c>
      <c r="DG144">
        <v>0</v>
      </c>
      <c r="EF144" t="s">
        <v>490</v>
      </c>
      <c r="EG144" t="s">
        <v>490</v>
      </c>
      <c r="EH144" s="54">
        <v>114</v>
      </c>
      <c r="EI144" s="55">
        <v>1</v>
      </c>
      <c r="EJ144" s="55">
        <v>1</v>
      </c>
      <c r="EK144" s="56">
        <v>653799.21052631573</v>
      </c>
      <c r="EL144" s="56">
        <v>1307598.4210526315</v>
      </c>
      <c r="EM144" s="56">
        <v>1961397.6315789472</v>
      </c>
      <c r="EN144" s="57" t="str">
        <f>+VLOOKUP(W144,[1]Empresas!$A$1:$B$27,2,0)</f>
        <v>AGUAS ANDINAS S.A.</v>
      </c>
    </row>
    <row r="145" spans="2:144" ht="14.4" x14ac:dyDescent="0.3">
      <c r="B145" s="27">
        <v>1677039</v>
      </c>
      <c r="C145" s="28" t="s">
        <v>380</v>
      </c>
      <c r="D145" s="27">
        <v>2564297</v>
      </c>
      <c r="E145" s="28" t="s">
        <v>381</v>
      </c>
      <c r="F145" s="28" t="s">
        <v>384</v>
      </c>
      <c r="G145" s="42" t="s">
        <v>394</v>
      </c>
      <c r="L145" t="str">
        <f t="shared" si="2"/>
        <v>15189914306043174</v>
      </c>
      <c r="M145" s="62" t="s">
        <v>394</v>
      </c>
      <c r="N145" s="50">
        <v>43160</v>
      </c>
      <c r="O145" s="51">
        <v>2018</v>
      </c>
      <c r="P145" t="s">
        <v>535</v>
      </c>
      <c r="Q145">
        <v>1595042</v>
      </c>
      <c r="R145">
        <v>1518991</v>
      </c>
      <c r="S145" t="s">
        <v>478</v>
      </c>
      <c r="T145" t="s">
        <v>504</v>
      </c>
      <c r="U145" t="s">
        <v>480</v>
      </c>
      <c r="V145" t="s">
        <v>548</v>
      </c>
      <c r="W145" t="s">
        <v>527</v>
      </c>
      <c r="X145" t="s">
        <v>811</v>
      </c>
      <c r="Y145" t="s">
        <v>550</v>
      </c>
      <c r="Z145">
        <v>12</v>
      </c>
      <c r="AA145">
        <v>618</v>
      </c>
      <c r="AB145">
        <v>1485</v>
      </c>
      <c r="AC145" s="59" t="s">
        <v>508</v>
      </c>
      <c r="AD145" s="59">
        <v>43556</v>
      </c>
      <c r="AE145" s="53">
        <v>43060</v>
      </c>
      <c r="AF145" s="53">
        <v>43174</v>
      </c>
      <c r="AG145" s="53">
        <v>43206</v>
      </c>
      <c r="AH145" s="52">
        <v>0</v>
      </c>
      <c r="AI145" s="52"/>
      <c r="AJ145" s="52">
        <v>218000</v>
      </c>
      <c r="AK145" s="52">
        <v>0</v>
      </c>
      <c r="AL145" s="52">
        <v>0</v>
      </c>
      <c r="AM145" s="52">
        <v>0</v>
      </c>
      <c r="AN145" s="52">
        <v>18364</v>
      </c>
      <c r="AO145" s="52" t="s">
        <v>486</v>
      </c>
      <c r="AP145" s="52">
        <v>0</v>
      </c>
      <c r="AQ145" s="52">
        <v>0</v>
      </c>
      <c r="AR145" s="52">
        <v>0</v>
      </c>
      <c r="AS145" s="52" t="s">
        <v>487</v>
      </c>
      <c r="AT145" s="52">
        <v>0</v>
      </c>
      <c r="AU145" s="52">
        <v>110.6</v>
      </c>
      <c r="AV145" s="52">
        <v>112.9</v>
      </c>
      <c r="AW145" s="52">
        <v>0</v>
      </c>
      <c r="AX145" s="52">
        <v>424.4</v>
      </c>
      <c r="AY145" s="52">
        <v>77800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667</v>
      </c>
      <c r="BG145" s="52">
        <v>95079</v>
      </c>
      <c r="BH145" s="52">
        <v>0</v>
      </c>
      <c r="BI145" s="52">
        <v>0</v>
      </c>
      <c r="BJ145" s="52">
        <v>0</v>
      </c>
      <c r="BK145" s="52">
        <v>13858293</v>
      </c>
      <c r="BL145" s="52">
        <v>430095</v>
      </c>
      <c r="BM145" s="52">
        <v>2134658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412357</v>
      </c>
      <c r="BV145" s="52">
        <v>16931149</v>
      </c>
      <c r="BW145" s="52">
        <v>-3363895</v>
      </c>
      <c r="BX145" s="52">
        <v>0</v>
      </c>
      <c r="BY145" s="52">
        <v>0</v>
      </c>
      <c r="BZ145" s="52">
        <v>0</v>
      </c>
      <c r="CA145" s="52">
        <v>-3363895</v>
      </c>
      <c r="CB145" s="52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133309</v>
      </c>
      <c r="CK145">
        <v>200</v>
      </c>
      <c r="CL145" t="s">
        <v>495</v>
      </c>
      <c r="CM145">
        <v>1560</v>
      </c>
      <c r="CN145">
        <v>2650</v>
      </c>
      <c r="CO145">
        <v>218000</v>
      </c>
      <c r="CP145">
        <v>133309</v>
      </c>
      <c r="CQ145">
        <v>200</v>
      </c>
      <c r="CR145" t="s">
        <v>495</v>
      </c>
      <c r="CS145">
        <v>112.8</v>
      </c>
      <c r="CT145">
        <v>110.6</v>
      </c>
      <c r="CU145">
        <v>0</v>
      </c>
      <c r="CV145">
        <v>133309</v>
      </c>
      <c r="CW145">
        <v>200</v>
      </c>
      <c r="CX145" t="s">
        <v>495</v>
      </c>
      <c r="CY145">
        <v>111.4</v>
      </c>
      <c r="CZ145">
        <v>0</v>
      </c>
      <c r="DA145">
        <v>0</v>
      </c>
      <c r="DB145" t="s">
        <v>812</v>
      </c>
      <c r="DC145">
        <v>200</v>
      </c>
      <c r="DD145" t="s">
        <v>495</v>
      </c>
      <c r="DE145">
        <v>542</v>
      </c>
      <c r="DF145">
        <v>931</v>
      </c>
      <c r="DG145">
        <v>77800</v>
      </c>
      <c r="EF145" t="s">
        <v>490</v>
      </c>
      <c r="EG145" t="s">
        <v>490</v>
      </c>
      <c r="EH145" s="54">
        <v>114</v>
      </c>
      <c r="EI145" s="55">
        <v>1</v>
      </c>
      <c r="EJ145" s="55">
        <v>1</v>
      </c>
      <c r="EK145" s="56">
        <v>4455565.5263157897</v>
      </c>
      <c r="EL145" s="56">
        <v>8911131.0526315793</v>
      </c>
      <c r="EM145" s="56">
        <v>13366696.578947367</v>
      </c>
      <c r="EN145" s="57" t="str">
        <f>+VLOOKUP(W145,[1]Empresas!$A$1:$B$27,2,0)</f>
        <v>AGUAS ANDINAS S.A.</v>
      </c>
    </row>
    <row r="146" spans="2:144" ht="14.4" x14ac:dyDescent="0.3">
      <c r="B146" s="27">
        <v>1677039</v>
      </c>
      <c r="C146" s="28" t="s">
        <v>380</v>
      </c>
      <c r="D146" s="27">
        <v>2659662</v>
      </c>
      <c r="E146" s="28" t="s">
        <v>381</v>
      </c>
      <c r="F146" s="28" t="s">
        <v>384</v>
      </c>
      <c r="G146" s="42" t="s">
        <v>394</v>
      </c>
      <c r="L146" t="str">
        <f t="shared" si="2"/>
        <v>14398154308443203</v>
      </c>
      <c r="M146" s="62" t="s">
        <v>394</v>
      </c>
      <c r="N146" s="50">
        <v>43191</v>
      </c>
      <c r="O146" s="51">
        <v>2018</v>
      </c>
      <c r="P146" t="s">
        <v>576</v>
      </c>
      <c r="Q146">
        <v>2878763</v>
      </c>
      <c r="R146">
        <v>1439815</v>
      </c>
      <c r="S146" t="s">
        <v>478</v>
      </c>
      <c r="T146" t="s">
        <v>504</v>
      </c>
      <c r="U146" t="s">
        <v>514</v>
      </c>
      <c r="V146" t="s">
        <v>520</v>
      </c>
      <c r="W146" t="s">
        <v>521</v>
      </c>
      <c r="X146" t="s">
        <v>813</v>
      </c>
      <c r="Y146" t="s">
        <v>523</v>
      </c>
      <c r="Z146">
        <v>32</v>
      </c>
      <c r="AA146">
        <v>619</v>
      </c>
      <c r="AB146">
        <v>1590</v>
      </c>
      <c r="AC146" s="59" t="s">
        <v>508</v>
      </c>
      <c r="AD146" s="59">
        <v>43556</v>
      </c>
      <c r="AE146" s="53">
        <v>43084</v>
      </c>
      <c r="AF146" s="53">
        <v>43203</v>
      </c>
      <c r="AG146" s="53">
        <v>43220</v>
      </c>
      <c r="AH146" s="52">
        <v>190</v>
      </c>
      <c r="AI146" s="52"/>
      <c r="AJ146" s="52">
        <v>246890</v>
      </c>
      <c r="AK146" s="52">
        <v>0</v>
      </c>
      <c r="AL146" s="52">
        <v>0</v>
      </c>
      <c r="AM146" s="52">
        <v>0</v>
      </c>
      <c r="AN146" s="52">
        <v>34547</v>
      </c>
      <c r="AO146" s="52" t="s">
        <v>486</v>
      </c>
      <c r="AP146" s="52">
        <v>0</v>
      </c>
      <c r="AQ146" s="52">
        <v>0</v>
      </c>
      <c r="AR146" s="52">
        <v>0</v>
      </c>
      <c r="AS146" s="52" t="s">
        <v>487</v>
      </c>
      <c r="AT146" s="52">
        <v>0</v>
      </c>
      <c r="AU146" s="52">
        <v>160</v>
      </c>
      <c r="AV146" s="52">
        <v>140</v>
      </c>
      <c r="AW146" s="52">
        <v>100</v>
      </c>
      <c r="AX146" s="52">
        <v>467.3</v>
      </c>
      <c r="AY146" s="52">
        <v>16576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70691</v>
      </c>
      <c r="BF146" s="52">
        <v>668</v>
      </c>
      <c r="BG146" s="52">
        <v>41262</v>
      </c>
      <c r="BH146" s="52">
        <v>0</v>
      </c>
      <c r="BI146" s="52">
        <v>0</v>
      </c>
      <c r="BJ146" s="52">
        <v>0</v>
      </c>
      <c r="BK146" s="52">
        <v>14565315</v>
      </c>
      <c r="BL146" s="52">
        <v>555449</v>
      </c>
      <c r="BM146" s="52">
        <v>2262108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1796304</v>
      </c>
      <c r="BV146" s="52">
        <v>19291797</v>
      </c>
      <c r="BW146" s="52">
        <v>-8733629</v>
      </c>
      <c r="BX146" s="52">
        <v>0</v>
      </c>
      <c r="BY146" s="52">
        <v>0</v>
      </c>
      <c r="BZ146" s="52">
        <v>0</v>
      </c>
      <c r="CA146" s="52">
        <v>-8733629</v>
      </c>
      <c r="CB146" s="52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2784170</v>
      </c>
      <c r="CK146">
        <v>1000</v>
      </c>
      <c r="CL146" t="s">
        <v>574</v>
      </c>
      <c r="CM146">
        <v>4011.1309999999999</v>
      </c>
      <c r="CN146">
        <v>4258.1210000000001</v>
      </c>
      <c r="CO146">
        <v>246890</v>
      </c>
      <c r="CP146">
        <v>2784170</v>
      </c>
      <c r="CQ146">
        <v>1000</v>
      </c>
      <c r="CR146" t="s">
        <v>574</v>
      </c>
      <c r="CS146">
        <v>0.1</v>
      </c>
      <c r="CT146">
        <v>0.16</v>
      </c>
      <c r="CU146">
        <v>0</v>
      </c>
      <c r="CV146">
        <v>2784170</v>
      </c>
      <c r="CW146">
        <v>1000</v>
      </c>
      <c r="CX146" t="s">
        <v>574</v>
      </c>
      <c r="CY146">
        <v>0.1</v>
      </c>
      <c r="CZ146">
        <v>0.1</v>
      </c>
      <c r="DA146">
        <v>0</v>
      </c>
      <c r="DB146" t="s">
        <v>814</v>
      </c>
      <c r="DC146">
        <v>1000</v>
      </c>
      <c r="DD146" t="s">
        <v>574</v>
      </c>
      <c r="DE146">
        <v>397.74400000000003</v>
      </c>
      <c r="DF146">
        <v>414.32</v>
      </c>
      <c r="DG146">
        <v>16576</v>
      </c>
      <c r="EF146" t="s">
        <v>490</v>
      </c>
      <c r="EG146" t="s">
        <v>490</v>
      </c>
      <c r="EH146" s="54">
        <v>119</v>
      </c>
      <c r="EI146" s="55">
        <v>1</v>
      </c>
      <c r="EJ146" s="55">
        <v>1</v>
      </c>
      <c r="EK146" s="56">
        <v>4863478.2352941185</v>
      </c>
      <c r="EL146" s="56">
        <v>9726956.470588237</v>
      </c>
      <c r="EM146" s="56">
        <v>14590434.705882354</v>
      </c>
      <c r="EN146" s="57" t="str">
        <f>+VLOOKUP(W146,[1]Empresas!$A$1:$B$27,2,0)</f>
        <v>AGUAS MANQUEHUE S.A.</v>
      </c>
    </row>
    <row r="147" spans="2:144" ht="14.4" x14ac:dyDescent="0.3">
      <c r="B147" s="27">
        <v>1677039</v>
      </c>
      <c r="C147" s="28" t="s">
        <v>380</v>
      </c>
      <c r="D147" s="27">
        <v>1438459</v>
      </c>
      <c r="E147" s="28" t="s">
        <v>381</v>
      </c>
      <c r="F147" s="28" t="s">
        <v>384</v>
      </c>
      <c r="G147" s="42" t="s">
        <v>394</v>
      </c>
      <c r="L147" t="str">
        <f t="shared" si="2"/>
        <v>16438764306043208</v>
      </c>
      <c r="M147" s="62" t="s">
        <v>394</v>
      </c>
      <c r="N147" s="50">
        <v>43191</v>
      </c>
      <c r="O147" s="51">
        <v>2018</v>
      </c>
      <c r="P147" t="s">
        <v>576</v>
      </c>
      <c r="Q147">
        <v>1677038</v>
      </c>
      <c r="R147">
        <v>1643876</v>
      </c>
      <c r="S147" t="s">
        <v>478</v>
      </c>
      <c r="T147" t="s">
        <v>540</v>
      </c>
      <c r="U147" t="s">
        <v>514</v>
      </c>
      <c r="V147" t="s">
        <v>541</v>
      </c>
      <c r="W147" t="s">
        <v>579</v>
      </c>
      <c r="X147" t="s">
        <v>580</v>
      </c>
      <c r="Y147" t="s">
        <v>543</v>
      </c>
      <c r="Z147">
        <v>15</v>
      </c>
      <c r="AA147">
        <v>686</v>
      </c>
      <c r="AB147">
        <v>3215</v>
      </c>
      <c r="AC147" s="59" t="s">
        <v>508</v>
      </c>
      <c r="AD147" s="59">
        <v>43556</v>
      </c>
      <c r="AE147" s="53">
        <v>43060</v>
      </c>
      <c r="AF147" s="53">
        <v>43208</v>
      </c>
      <c r="AG147" s="53">
        <v>43238</v>
      </c>
      <c r="AH147" s="52">
        <v>72</v>
      </c>
      <c r="AI147" s="52"/>
      <c r="AJ147" s="52">
        <v>66880</v>
      </c>
      <c r="AK147" s="52">
        <v>0</v>
      </c>
      <c r="AL147" s="52">
        <v>0</v>
      </c>
      <c r="AM147" s="52">
        <v>0</v>
      </c>
      <c r="AN147" s="52">
        <v>6186</v>
      </c>
      <c r="AO147" s="52" t="s">
        <v>486</v>
      </c>
      <c r="AP147" s="52">
        <v>0</v>
      </c>
      <c r="AQ147" s="52">
        <v>0</v>
      </c>
      <c r="AR147" s="52">
        <v>0</v>
      </c>
      <c r="AS147" s="52" t="s">
        <v>487</v>
      </c>
      <c r="AT147" s="52">
        <v>0</v>
      </c>
      <c r="AU147" s="52">
        <v>35.200000000000003</v>
      </c>
      <c r="AV147" s="52">
        <v>29.8</v>
      </c>
      <c r="AW147" s="52">
        <v>23.8</v>
      </c>
      <c r="AX147" s="52">
        <v>95.7</v>
      </c>
      <c r="AY147" s="52">
        <v>11800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25366</v>
      </c>
      <c r="BF147" s="52">
        <v>669</v>
      </c>
      <c r="BG147" s="52">
        <v>22468</v>
      </c>
      <c r="BH147" s="52">
        <v>0</v>
      </c>
      <c r="BI147" s="52">
        <v>0</v>
      </c>
      <c r="BJ147" s="52">
        <v>0</v>
      </c>
      <c r="BK147" s="52">
        <v>4213971</v>
      </c>
      <c r="BL147" s="52">
        <v>503526</v>
      </c>
      <c r="BM147" s="52">
        <v>815635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415559</v>
      </c>
      <c r="BV147" s="52">
        <v>5997194</v>
      </c>
      <c r="BW147" s="52">
        <v>-1696331</v>
      </c>
      <c r="BX147" s="52">
        <v>0</v>
      </c>
      <c r="BY147" s="52">
        <v>0</v>
      </c>
      <c r="BZ147" s="52">
        <v>0</v>
      </c>
      <c r="CA147" s="52">
        <v>-1696331</v>
      </c>
      <c r="CB147" s="52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5497633</v>
      </c>
      <c r="CK147">
        <v>40</v>
      </c>
      <c r="CL147" t="s">
        <v>551</v>
      </c>
      <c r="CM147">
        <v>2389</v>
      </c>
      <c r="CN147">
        <v>4061</v>
      </c>
      <c r="CO147">
        <v>66880</v>
      </c>
      <c r="CP147">
        <v>5497633</v>
      </c>
      <c r="CQ147">
        <v>40</v>
      </c>
      <c r="CR147" t="s">
        <v>551</v>
      </c>
      <c r="CS147">
        <v>0.61399999999999999</v>
      </c>
      <c r="CT147">
        <v>35.200000000000003</v>
      </c>
      <c r="CU147">
        <v>0</v>
      </c>
      <c r="CV147">
        <v>5497633</v>
      </c>
      <c r="CW147">
        <v>40</v>
      </c>
      <c r="CX147" t="s">
        <v>551</v>
      </c>
      <c r="CY147">
        <v>0.42</v>
      </c>
      <c r="CZ147">
        <v>23.84</v>
      </c>
      <c r="DA147">
        <v>0</v>
      </c>
      <c r="DB147" t="s">
        <v>581</v>
      </c>
      <c r="DC147">
        <v>40</v>
      </c>
      <c r="DD147" t="s">
        <v>551</v>
      </c>
      <c r="DE147">
        <v>0</v>
      </c>
      <c r="DF147">
        <v>295</v>
      </c>
      <c r="DG147">
        <v>11800</v>
      </c>
      <c r="EF147" t="s">
        <v>490</v>
      </c>
      <c r="EG147" t="s">
        <v>490</v>
      </c>
      <c r="EH147" s="54">
        <v>148</v>
      </c>
      <c r="EI147" s="55">
        <v>1</v>
      </c>
      <c r="EJ147" s="55">
        <v>1</v>
      </c>
      <c r="EK147" s="56">
        <v>1215647.4324324324</v>
      </c>
      <c r="EL147" s="56">
        <v>2431294.8648648649</v>
      </c>
      <c r="EM147" s="56">
        <v>3646942.297297297</v>
      </c>
      <c r="EN147" s="57" t="str">
        <f>+VLOOKUP(W147,[1]Empresas!$A$1:$B$27,2,0)</f>
        <v>AGUAS CORDILLERA S.A.</v>
      </c>
    </row>
    <row r="148" spans="2:144" ht="14.4" x14ac:dyDescent="0.3">
      <c r="B148" s="27">
        <v>1677039</v>
      </c>
      <c r="C148" s="28" t="s">
        <v>380</v>
      </c>
      <c r="D148" s="27">
        <v>1065408</v>
      </c>
      <c r="E148" s="28" t="s">
        <v>381</v>
      </c>
      <c r="F148" s="28" t="s">
        <v>384</v>
      </c>
      <c r="G148" s="42" t="s">
        <v>394</v>
      </c>
      <c r="L148" t="str">
        <f t="shared" si="2"/>
        <v>10927484306043208</v>
      </c>
      <c r="M148" s="62" t="s">
        <v>394</v>
      </c>
      <c r="N148" s="50">
        <v>43191</v>
      </c>
      <c r="O148" s="51">
        <v>2018</v>
      </c>
      <c r="P148" t="s">
        <v>576</v>
      </c>
      <c r="Q148">
        <v>1677038</v>
      </c>
      <c r="R148">
        <v>1092748</v>
      </c>
      <c r="S148" t="s">
        <v>478</v>
      </c>
      <c r="T148" t="s">
        <v>540</v>
      </c>
      <c r="U148" t="s">
        <v>514</v>
      </c>
      <c r="V148" t="s">
        <v>515</v>
      </c>
      <c r="W148" t="s">
        <v>537</v>
      </c>
      <c r="X148" t="s">
        <v>743</v>
      </c>
      <c r="Y148" t="s">
        <v>543</v>
      </c>
      <c r="Z148">
        <v>15</v>
      </c>
      <c r="AA148">
        <v>687</v>
      </c>
      <c r="AB148">
        <v>2305</v>
      </c>
      <c r="AC148" s="59" t="s">
        <v>508</v>
      </c>
      <c r="AD148" s="59">
        <v>43556</v>
      </c>
      <c r="AE148" s="53">
        <v>43060</v>
      </c>
      <c r="AF148" s="53">
        <v>43208</v>
      </c>
      <c r="AG148" s="53">
        <v>43238</v>
      </c>
      <c r="AH148" s="52">
        <v>45</v>
      </c>
      <c r="AI148" s="52"/>
      <c r="AJ148" s="52">
        <v>21280</v>
      </c>
      <c r="AK148" s="52">
        <v>0</v>
      </c>
      <c r="AL148" s="52">
        <v>0</v>
      </c>
      <c r="AM148" s="52">
        <v>0</v>
      </c>
      <c r="AN148" s="52">
        <v>3866</v>
      </c>
      <c r="AO148" s="52" t="s">
        <v>486</v>
      </c>
      <c r="AP148" s="52">
        <v>0</v>
      </c>
      <c r="AQ148" s="52">
        <v>0</v>
      </c>
      <c r="AR148" s="52">
        <v>0</v>
      </c>
      <c r="AS148" s="52" t="s">
        <v>487</v>
      </c>
      <c r="AT148" s="52">
        <v>0</v>
      </c>
      <c r="AU148" s="52">
        <v>83.2</v>
      </c>
      <c r="AV148" s="52">
        <v>66.599999999999994</v>
      </c>
      <c r="AW148" s="52">
        <v>0</v>
      </c>
      <c r="AX148" s="52">
        <v>0</v>
      </c>
      <c r="AY148" s="52">
        <v>5560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2783</v>
      </c>
      <c r="BF148" s="52">
        <v>669</v>
      </c>
      <c r="BG148" s="52">
        <v>7149</v>
      </c>
      <c r="BH148" s="52">
        <v>0</v>
      </c>
      <c r="BI148" s="52">
        <v>0</v>
      </c>
      <c r="BJ148" s="52">
        <v>0</v>
      </c>
      <c r="BK148" s="52">
        <v>1340809</v>
      </c>
      <c r="BL148" s="52">
        <v>1122317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132224</v>
      </c>
      <c r="BV148" s="52">
        <v>2605951</v>
      </c>
      <c r="BW148" s="52">
        <v>-443606</v>
      </c>
      <c r="BX148" s="52">
        <v>0</v>
      </c>
      <c r="BY148" s="52">
        <v>0</v>
      </c>
      <c r="BZ148" s="52">
        <v>0</v>
      </c>
      <c r="CA148" s="52">
        <v>-443606</v>
      </c>
      <c r="CB148" s="52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2</v>
      </c>
      <c r="CJ148">
        <v>62954698</v>
      </c>
      <c r="CK148">
        <v>20</v>
      </c>
      <c r="CL148" t="s">
        <v>488</v>
      </c>
      <c r="CM148">
        <v>18694</v>
      </c>
      <c r="CN148">
        <v>19758</v>
      </c>
      <c r="CO148">
        <v>21280</v>
      </c>
      <c r="CP148">
        <v>62954698</v>
      </c>
      <c r="CQ148">
        <v>20</v>
      </c>
      <c r="CR148" t="s">
        <v>488</v>
      </c>
      <c r="CS148">
        <v>50</v>
      </c>
      <c r="CT148">
        <v>83.2</v>
      </c>
      <c r="CU148">
        <v>0</v>
      </c>
      <c r="CV148">
        <v>62954698</v>
      </c>
      <c r="CW148">
        <v>20</v>
      </c>
      <c r="CX148" t="s">
        <v>488</v>
      </c>
      <c r="CY148">
        <v>0</v>
      </c>
      <c r="CZ148">
        <v>0</v>
      </c>
      <c r="DA148">
        <v>0</v>
      </c>
      <c r="DB148" t="s">
        <v>744</v>
      </c>
      <c r="DC148">
        <v>20</v>
      </c>
      <c r="DD148" t="s">
        <v>488</v>
      </c>
      <c r="DE148">
        <v>4110</v>
      </c>
      <c r="DF148">
        <v>4388</v>
      </c>
      <c r="DG148">
        <v>5560</v>
      </c>
      <c r="EF148" t="s">
        <v>490</v>
      </c>
      <c r="EG148" t="s">
        <v>490</v>
      </c>
      <c r="EH148" s="54">
        <v>148</v>
      </c>
      <c r="EI148" s="55">
        <v>1</v>
      </c>
      <c r="EJ148" s="55">
        <v>1</v>
      </c>
      <c r="EK148" s="56">
        <v>528233.31081081077</v>
      </c>
      <c r="EL148" s="56">
        <v>1056466.6216216215</v>
      </c>
      <c r="EM148" s="56">
        <v>1584699.9324324324</v>
      </c>
      <c r="EN148" s="57" t="str">
        <f>+VLOOKUP(W148,[1]Empresas!$A$1:$B$27,2,0)</f>
        <v>AGUAS CORDILLERA S.A.</v>
      </c>
    </row>
    <row r="149" spans="2:144" ht="14.4" x14ac:dyDescent="0.3">
      <c r="B149" s="27">
        <v>1677039</v>
      </c>
      <c r="C149" s="28" t="s">
        <v>380</v>
      </c>
      <c r="D149" s="27">
        <v>3088655</v>
      </c>
      <c r="E149" s="28" t="s">
        <v>381</v>
      </c>
      <c r="F149" s="28" t="s">
        <v>384</v>
      </c>
      <c r="G149" s="42" t="s">
        <v>394</v>
      </c>
      <c r="L149" t="str">
        <f t="shared" si="2"/>
        <v>26596624235443203</v>
      </c>
      <c r="M149" s="62" t="s">
        <v>394</v>
      </c>
      <c r="N149" s="50">
        <v>43191</v>
      </c>
      <c r="O149" s="51">
        <v>2018</v>
      </c>
      <c r="P149" t="s">
        <v>576</v>
      </c>
      <c r="Q149">
        <v>1677039</v>
      </c>
      <c r="R149">
        <v>2659662</v>
      </c>
      <c r="S149" t="s">
        <v>478</v>
      </c>
      <c r="T149" t="s">
        <v>504</v>
      </c>
      <c r="U149" t="s">
        <v>514</v>
      </c>
      <c r="V149" t="s">
        <v>520</v>
      </c>
      <c r="W149" t="s">
        <v>521</v>
      </c>
      <c r="X149" t="s">
        <v>815</v>
      </c>
      <c r="Y149" t="s">
        <v>523</v>
      </c>
      <c r="Z149">
        <v>12</v>
      </c>
      <c r="AA149">
        <v>557</v>
      </c>
      <c r="AB149">
        <v>21</v>
      </c>
      <c r="AC149" s="59" t="s">
        <v>508</v>
      </c>
      <c r="AD149" s="59">
        <v>43556</v>
      </c>
      <c r="AE149" s="53">
        <v>42354</v>
      </c>
      <c r="AF149" s="53">
        <v>43203</v>
      </c>
      <c r="AG149" s="53">
        <v>43235</v>
      </c>
      <c r="AH149" s="52">
        <v>100</v>
      </c>
      <c r="AI149" s="52"/>
      <c r="AJ149" s="52">
        <v>253100</v>
      </c>
      <c r="AK149" s="52">
        <v>0</v>
      </c>
      <c r="AL149" s="52">
        <v>0</v>
      </c>
      <c r="AM149" s="52">
        <v>0</v>
      </c>
      <c r="AN149" s="52">
        <v>18182</v>
      </c>
      <c r="AO149" s="52" t="s">
        <v>486</v>
      </c>
      <c r="AP149" s="52">
        <v>0</v>
      </c>
      <c r="AQ149" s="52">
        <v>0</v>
      </c>
      <c r="AR149" s="52">
        <v>0</v>
      </c>
      <c r="AS149" s="52" t="s">
        <v>487</v>
      </c>
      <c r="AT149" s="52">
        <v>0</v>
      </c>
      <c r="AU149" s="52">
        <v>48.6</v>
      </c>
      <c r="AV149" s="52">
        <v>24.3</v>
      </c>
      <c r="AW149" s="52">
        <v>34.799999999999997</v>
      </c>
      <c r="AX149" s="52">
        <v>15</v>
      </c>
      <c r="AY149" s="52">
        <v>19400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668</v>
      </c>
      <c r="BG149" s="52">
        <v>255637</v>
      </c>
      <c r="BH149" s="52">
        <v>0</v>
      </c>
      <c r="BI149" s="52">
        <v>0</v>
      </c>
      <c r="BJ149" s="52">
        <v>0</v>
      </c>
      <c r="BK149" s="52">
        <v>15294514</v>
      </c>
      <c r="BL149" s="52">
        <v>666774</v>
      </c>
      <c r="BM149" s="52">
        <v>3899091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273545</v>
      </c>
      <c r="BV149" s="52">
        <v>20390229</v>
      </c>
      <c r="BW149" s="52">
        <v>-5349444</v>
      </c>
      <c r="BX149" s="52">
        <v>0</v>
      </c>
      <c r="BY149" s="52">
        <v>0</v>
      </c>
      <c r="BZ149" s="52">
        <v>0</v>
      </c>
      <c r="CA149" s="52">
        <v>-5349444</v>
      </c>
      <c r="CB149" s="52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4719551</v>
      </c>
      <c r="CK149">
        <v>100</v>
      </c>
      <c r="CL149" t="s">
        <v>495</v>
      </c>
      <c r="CM149">
        <v>615</v>
      </c>
      <c r="CN149">
        <v>3146</v>
      </c>
      <c r="CO149">
        <v>253100</v>
      </c>
      <c r="CP149">
        <v>4719551</v>
      </c>
      <c r="CQ149">
        <v>100</v>
      </c>
      <c r="CR149" t="s">
        <v>495</v>
      </c>
      <c r="CS149">
        <v>26.6</v>
      </c>
      <c r="CT149">
        <v>48.6</v>
      </c>
      <c r="CU149">
        <v>0</v>
      </c>
      <c r="CV149">
        <v>4719551</v>
      </c>
      <c r="CW149">
        <v>100</v>
      </c>
      <c r="CX149" t="s">
        <v>495</v>
      </c>
      <c r="CY149">
        <v>0</v>
      </c>
      <c r="CZ149">
        <v>34.799999999999997</v>
      </c>
      <c r="DA149">
        <v>0</v>
      </c>
      <c r="DB149" t="s">
        <v>816</v>
      </c>
      <c r="DC149">
        <v>100</v>
      </c>
      <c r="DD149" t="s">
        <v>495</v>
      </c>
      <c r="DE149">
        <v>105</v>
      </c>
      <c r="DF149">
        <v>299</v>
      </c>
      <c r="DG149">
        <v>19400</v>
      </c>
      <c r="EF149" t="s">
        <v>490</v>
      </c>
      <c r="EG149" t="s">
        <v>490</v>
      </c>
      <c r="EH149" s="54">
        <v>849</v>
      </c>
      <c r="EI149" s="55">
        <v>1</v>
      </c>
      <c r="EJ149" s="55">
        <v>1</v>
      </c>
      <c r="EK149" s="56">
        <v>720502.79151943454</v>
      </c>
      <c r="EL149" s="56">
        <v>1441005.5830388691</v>
      </c>
      <c r="EM149" s="56">
        <v>2161508.3745583035</v>
      </c>
      <c r="EN149" s="57" t="str">
        <f>+VLOOKUP(W149,[1]Empresas!$A$1:$B$27,2,0)</f>
        <v>AGUAS MANQUEHUE S.A.</v>
      </c>
    </row>
    <row r="150" spans="2:144" ht="14.4" x14ac:dyDescent="0.3">
      <c r="B150" s="27">
        <v>1677039</v>
      </c>
      <c r="C150" s="28" t="s">
        <v>380</v>
      </c>
      <c r="D150" s="27">
        <v>2877259</v>
      </c>
      <c r="E150" s="28" t="s">
        <v>381</v>
      </c>
      <c r="F150" s="28" t="s">
        <v>384</v>
      </c>
      <c r="G150" s="42" t="s">
        <v>394</v>
      </c>
      <c r="L150" t="str">
        <f t="shared" si="2"/>
        <v>25783414308843208</v>
      </c>
      <c r="M150" s="62" t="s">
        <v>394</v>
      </c>
      <c r="N150" s="50">
        <v>43191</v>
      </c>
      <c r="O150" s="51">
        <v>2018</v>
      </c>
      <c r="P150" t="s">
        <v>576</v>
      </c>
      <c r="Q150">
        <v>1677039</v>
      </c>
      <c r="R150">
        <v>2578341</v>
      </c>
      <c r="S150" t="s">
        <v>478</v>
      </c>
      <c r="T150" t="s">
        <v>540</v>
      </c>
      <c r="U150" t="s">
        <v>514</v>
      </c>
      <c r="V150" t="s">
        <v>515</v>
      </c>
      <c r="W150" t="s">
        <v>521</v>
      </c>
      <c r="X150" t="s">
        <v>817</v>
      </c>
      <c r="Y150" t="s">
        <v>543</v>
      </c>
      <c r="Z150">
        <v>15</v>
      </c>
      <c r="AA150">
        <v>652</v>
      </c>
      <c r="AB150">
        <v>2186</v>
      </c>
      <c r="AC150" s="59" t="s">
        <v>508</v>
      </c>
      <c r="AD150" s="59">
        <v>43556</v>
      </c>
      <c r="AE150" s="53">
        <v>43088</v>
      </c>
      <c r="AF150" s="53">
        <v>43208</v>
      </c>
      <c r="AG150" s="53">
        <v>43238</v>
      </c>
      <c r="AH150" s="52">
        <v>48</v>
      </c>
      <c r="AI150" s="52"/>
      <c r="AJ150" s="52">
        <v>11440</v>
      </c>
      <c r="AK150" s="52">
        <v>0</v>
      </c>
      <c r="AL150" s="52">
        <v>0</v>
      </c>
      <c r="AM150" s="52">
        <v>0</v>
      </c>
      <c r="AN150" s="52">
        <v>4124</v>
      </c>
      <c r="AO150" s="52" t="s">
        <v>486</v>
      </c>
      <c r="AP150" s="52">
        <v>0</v>
      </c>
      <c r="AQ150" s="52">
        <v>0</v>
      </c>
      <c r="AR150" s="52">
        <v>0</v>
      </c>
      <c r="AS150" s="52" t="s">
        <v>487</v>
      </c>
      <c r="AT150" s="52">
        <v>0</v>
      </c>
      <c r="AU150" s="52">
        <v>17.3</v>
      </c>
      <c r="AV150" s="52">
        <v>17.2</v>
      </c>
      <c r="AW150" s="52">
        <v>0</v>
      </c>
      <c r="AX150" s="52">
        <v>34.1</v>
      </c>
      <c r="AY150" s="52">
        <v>100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0</v>
      </c>
      <c r="BF150" s="52">
        <v>669</v>
      </c>
      <c r="BG150" s="52">
        <v>1422</v>
      </c>
      <c r="BH150" s="52">
        <v>0</v>
      </c>
      <c r="BI150" s="52">
        <v>0</v>
      </c>
      <c r="BJ150" s="52">
        <v>0</v>
      </c>
      <c r="BK150" s="52">
        <v>710027</v>
      </c>
      <c r="BL150" s="52">
        <v>197919</v>
      </c>
      <c r="BM150" s="52">
        <v>270397</v>
      </c>
      <c r="BN150" s="52">
        <v>0</v>
      </c>
      <c r="BO150" s="52">
        <v>0</v>
      </c>
      <c r="BP150" s="52">
        <v>0</v>
      </c>
      <c r="BQ150" s="52">
        <v>0</v>
      </c>
      <c r="BR150" s="52">
        <v>0</v>
      </c>
      <c r="BS150" s="52">
        <v>0</v>
      </c>
      <c r="BT150" s="52">
        <v>0</v>
      </c>
      <c r="BU150" s="52">
        <v>86310</v>
      </c>
      <c r="BV150" s="52">
        <v>1266744</v>
      </c>
      <c r="BW150" s="52">
        <v>-351770</v>
      </c>
      <c r="BX150" s="52">
        <v>0</v>
      </c>
      <c r="BY150" s="52">
        <v>0</v>
      </c>
      <c r="BZ150" s="52">
        <v>0</v>
      </c>
      <c r="CA150" s="52">
        <v>-351770</v>
      </c>
      <c r="CB150" s="52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273928</v>
      </c>
      <c r="CK150">
        <v>20</v>
      </c>
      <c r="CL150" t="s">
        <v>495</v>
      </c>
      <c r="CM150">
        <v>542</v>
      </c>
      <c r="CN150">
        <v>1114</v>
      </c>
      <c r="CO150">
        <v>11440</v>
      </c>
      <c r="CP150">
        <v>273928</v>
      </c>
      <c r="CQ150">
        <v>20</v>
      </c>
      <c r="CR150" t="s">
        <v>495</v>
      </c>
      <c r="CS150">
        <v>2.2000000000000002</v>
      </c>
      <c r="CT150">
        <v>17.3</v>
      </c>
      <c r="CU150">
        <v>0</v>
      </c>
      <c r="CV150">
        <v>273928</v>
      </c>
      <c r="CW150">
        <v>20</v>
      </c>
      <c r="CX150" t="s">
        <v>495</v>
      </c>
      <c r="CY150">
        <v>0</v>
      </c>
      <c r="CZ150">
        <v>0</v>
      </c>
      <c r="DA150">
        <v>0</v>
      </c>
      <c r="DB150" t="s">
        <v>818</v>
      </c>
      <c r="DC150">
        <v>20</v>
      </c>
      <c r="DD150" t="s">
        <v>495</v>
      </c>
      <c r="DE150">
        <v>3</v>
      </c>
      <c r="DF150">
        <v>8</v>
      </c>
      <c r="DG150">
        <v>100</v>
      </c>
      <c r="EF150" t="s">
        <v>490</v>
      </c>
      <c r="EG150" t="s">
        <v>490</v>
      </c>
      <c r="EH150" s="54">
        <v>120</v>
      </c>
      <c r="EI150" s="55">
        <v>1</v>
      </c>
      <c r="EJ150" s="55">
        <v>1</v>
      </c>
      <c r="EK150" s="56">
        <v>316686</v>
      </c>
      <c r="EL150" s="56">
        <v>633372</v>
      </c>
      <c r="EM150" s="56">
        <v>950058.00000000012</v>
      </c>
      <c r="EN150" s="57" t="str">
        <f>+VLOOKUP(W150,[1]Empresas!$A$1:$B$27,2,0)</f>
        <v>AGUAS MANQUEHUE S.A.</v>
      </c>
    </row>
    <row r="151" spans="2:144" ht="14.4" x14ac:dyDescent="0.3">
      <c r="B151" s="27">
        <v>1677039</v>
      </c>
      <c r="C151" s="28" t="s">
        <v>380</v>
      </c>
      <c r="D151" s="27">
        <v>3144180</v>
      </c>
      <c r="E151" s="28" t="s">
        <v>381</v>
      </c>
      <c r="F151" s="28" t="s">
        <v>385</v>
      </c>
      <c r="G151" s="42" t="s">
        <v>394</v>
      </c>
      <c r="L151" t="str">
        <f t="shared" si="2"/>
        <v>16590764238243201</v>
      </c>
      <c r="M151" s="62" t="s">
        <v>394</v>
      </c>
      <c r="N151" s="50">
        <v>43191</v>
      </c>
      <c r="O151" s="51">
        <v>2018</v>
      </c>
      <c r="P151" t="s">
        <v>576</v>
      </c>
      <c r="Q151">
        <v>1595042</v>
      </c>
      <c r="R151">
        <v>1659076</v>
      </c>
      <c r="S151" t="s">
        <v>478</v>
      </c>
      <c r="T151" t="s">
        <v>479</v>
      </c>
      <c r="U151" t="s">
        <v>480</v>
      </c>
      <c r="V151" t="s">
        <v>515</v>
      </c>
      <c r="W151" t="s">
        <v>562</v>
      </c>
      <c r="X151" t="s">
        <v>819</v>
      </c>
      <c r="Y151" t="s">
        <v>529</v>
      </c>
      <c r="Z151">
        <v>10</v>
      </c>
      <c r="AA151">
        <v>971</v>
      </c>
      <c r="AB151">
        <v>861</v>
      </c>
      <c r="AC151" s="59" t="s">
        <v>485</v>
      </c>
      <c r="AD151" s="59" t="s">
        <v>485</v>
      </c>
      <c r="AE151" s="53">
        <v>42382</v>
      </c>
      <c r="AF151" s="53">
        <v>43201</v>
      </c>
      <c r="AG151" s="53">
        <v>43231</v>
      </c>
      <c r="AH151" s="52">
        <v>0</v>
      </c>
      <c r="AI151" s="52">
        <v>350</v>
      </c>
      <c r="AJ151" s="52">
        <v>0</v>
      </c>
      <c r="AK151" s="52">
        <v>107</v>
      </c>
      <c r="AL151" s="52">
        <v>0</v>
      </c>
      <c r="AM151" s="52">
        <v>0</v>
      </c>
      <c r="AN151" s="52">
        <v>254</v>
      </c>
      <c r="AO151" s="52" t="s">
        <v>486</v>
      </c>
      <c r="AP151" s="52">
        <v>0</v>
      </c>
      <c r="AQ151" s="52">
        <v>0</v>
      </c>
      <c r="AR151" s="52">
        <v>0</v>
      </c>
      <c r="AS151" s="52" t="s">
        <v>487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0</v>
      </c>
      <c r="BF151" s="52">
        <v>569</v>
      </c>
      <c r="BG151" s="52">
        <v>109</v>
      </c>
      <c r="BH151" s="52">
        <v>3563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0</v>
      </c>
      <c r="BO151" s="52">
        <v>0</v>
      </c>
      <c r="BP151" s="52">
        <v>0</v>
      </c>
      <c r="BQ151" s="52">
        <v>0</v>
      </c>
      <c r="BR151" s="52">
        <v>0</v>
      </c>
      <c r="BS151" s="52">
        <v>0</v>
      </c>
      <c r="BT151" s="52">
        <v>0</v>
      </c>
      <c r="BU151" s="52">
        <v>6096</v>
      </c>
      <c r="BV151" s="52">
        <v>10337</v>
      </c>
      <c r="BW151" s="52">
        <v>-33805</v>
      </c>
      <c r="BX151" s="52">
        <v>0</v>
      </c>
      <c r="BY151" s="52">
        <v>0</v>
      </c>
      <c r="BZ151" s="52">
        <v>0</v>
      </c>
      <c r="CA151" s="52">
        <v>-33805</v>
      </c>
      <c r="CB151" s="52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26051407</v>
      </c>
      <c r="CK151">
        <v>1</v>
      </c>
      <c r="CL151" t="s">
        <v>495</v>
      </c>
      <c r="CM151">
        <v>0</v>
      </c>
      <c r="CN151">
        <v>107</v>
      </c>
      <c r="CO151">
        <v>107</v>
      </c>
      <c r="CP151">
        <v>0</v>
      </c>
      <c r="CQ151">
        <v>0</v>
      </c>
      <c r="CR151" t="s">
        <v>496</v>
      </c>
      <c r="CS151">
        <v>0</v>
      </c>
      <c r="CT151">
        <v>0</v>
      </c>
      <c r="CU151">
        <v>0</v>
      </c>
      <c r="EF151" t="s">
        <v>490</v>
      </c>
      <c r="EG151" t="s">
        <v>490</v>
      </c>
      <c r="EH151" s="54">
        <v>819</v>
      </c>
      <c r="EI151" s="55">
        <v>1</v>
      </c>
      <c r="EJ151" s="55">
        <v>1</v>
      </c>
      <c r="EK151" s="56">
        <v>378.64468864468864</v>
      </c>
      <c r="EL151" s="56">
        <v>757.28937728937728</v>
      </c>
      <c r="EM151" s="56">
        <v>1135.934065934066</v>
      </c>
      <c r="EN151" s="57" t="str">
        <f>+VLOOKUP(W151,[1]Empresas!$A$1:$B$27,2,0)</f>
        <v>AGUAS ANDINAS S.A.</v>
      </c>
    </row>
    <row r="152" spans="2:144" ht="14.4" x14ac:dyDescent="0.3">
      <c r="B152" s="27">
        <v>1677039</v>
      </c>
      <c r="C152" s="28" t="s">
        <v>380</v>
      </c>
      <c r="D152" s="27">
        <v>3144014</v>
      </c>
      <c r="E152" s="28" t="s">
        <v>381</v>
      </c>
      <c r="F152" s="28" t="s">
        <v>385</v>
      </c>
      <c r="G152" s="42" t="s">
        <v>394</v>
      </c>
      <c r="L152" t="str">
        <f t="shared" si="2"/>
        <v>26425054301443196</v>
      </c>
      <c r="M152" s="62" t="s">
        <v>394</v>
      </c>
      <c r="N152" s="50">
        <v>43191</v>
      </c>
      <c r="O152" s="51">
        <v>2018</v>
      </c>
      <c r="P152" t="s">
        <v>576</v>
      </c>
      <c r="Q152">
        <v>1595042</v>
      </c>
      <c r="R152">
        <v>2642505</v>
      </c>
      <c r="S152" t="s">
        <v>478</v>
      </c>
      <c r="T152" t="s">
        <v>479</v>
      </c>
      <c r="U152" t="s">
        <v>480</v>
      </c>
      <c r="V152" t="s">
        <v>481</v>
      </c>
      <c r="W152" t="s">
        <v>605</v>
      </c>
      <c r="X152" t="s">
        <v>737</v>
      </c>
      <c r="Y152" t="s">
        <v>568</v>
      </c>
      <c r="Z152">
        <v>6</v>
      </c>
      <c r="AA152">
        <v>898</v>
      </c>
      <c r="AB152">
        <v>520</v>
      </c>
      <c r="AC152" s="59" t="s">
        <v>485</v>
      </c>
      <c r="AD152" s="59" t="s">
        <v>485</v>
      </c>
      <c r="AE152" s="53">
        <v>43014</v>
      </c>
      <c r="AF152" s="53">
        <v>43196</v>
      </c>
      <c r="AG152" s="53">
        <v>43227</v>
      </c>
      <c r="AH152" s="52">
        <v>6</v>
      </c>
      <c r="AI152" s="52">
        <v>8986</v>
      </c>
      <c r="AJ152" s="52">
        <v>0</v>
      </c>
      <c r="AK152" s="52">
        <v>46170</v>
      </c>
      <c r="AL152" s="52">
        <v>0</v>
      </c>
      <c r="AM152" s="52">
        <v>0</v>
      </c>
      <c r="AN152" s="52">
        <v>219</v>
      </c>
      <c r="AO152" s="52" t="s">
        <v>486</v>
      </c>
      <c r="AP152" s="52">
        <v>0</v>
      </c>
      <c r="AQ152" s="52">
        <v>0</v>
      </c>
      <c r="AR152" s="52">
        <v>0</v>
      </c>
      <c r="AS152" s="52" t="s">
        <v>487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569</v>
      </c>
      <c r="BG152" s="52">
        <v>27118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4324160</v>
      </c>
      <c r="BV152" s="52">
        <v>4351847</v>
      </c>
      <c r="BW152" s="52">
        <v>-129370</v>
      </c>
      <c r="BX152" s="52">
        <v>0</v>
      </c>
      <c r="BY152" s="52">
        <v>0</v>
      </c>
      <c r="BZ152" s="52">
        <v>0</v>
      </c>
      <c r="CA152" s="52">
        <v>-129370</v>
      </c>
      <c r="CB152" s="52">
        <v>-119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119</v>
      </c>
      <c r="CI152">
        <v>1</v>
      </c>
      <c r="CJ152">
        <v>26030687</v>
      </c>
      <c r="CK152">
        <v>1</v>
      </c>
      <c r="CL152" t="s">
        <v>495</v>
      </c>
      <c r="CM152">
        <v>953958</v>
      </c>
      <c r="CN152">
        <v>128</v>
      </c>
      <c r="CO152">
        <v>46170</v>
      </c>
      <c r="CP152">
        <v>0</v>
      </c>
      <c r="CQ152">
        <v>0</v>
      </c>
      <c r="CR152" t="s">
        <v>496</v>
      </c>
      <c r="CS152">
        <v>0</v>
      </c>
      <c r="CT152">
        <v>0</v>
      </c>
      <c r="CU152">
        <v>0</v>
      </c>
      <c r="EF152" t="s">
        <v>490</v>
      </c>
      <c r="EG152" t="s">
        <v>490</v>
      </c>
      <c r="EH152" s="54">
        <v>182</v>
      </c>
      <c r="EI152" s="55">
        <v>1</v>
      </c>
      <c r="EJ152" s="55">
        <v>1</v>
      </c>
      <c r="EK152" s="56">
        <v>717337.41758241761</v>
      </c>
      <c r="EL152" s="56">
        <v>1434674.8351648352</v>
      </c>
      <c r="EM152" s="56">
        <v>2152012.2527472526</v>
      </c>
      <c r="EN152" s="57" t="str">
        <f>+VLOOKUP(W152,[1]Empresas!$A$1:$B$27,2,0)</f>
        <v>AGUAS ANDINAS S.A.</v>
      </c>
    </row>
    <row r="153" spans="2:144" ht="14.4" x14ac:dyDescent="0.3">
      <c r="B153" s="27">
        <v>1677039</v>
      </c>
      <c r="C153" s="28" t="s">
        <v>380</v>
      </c>
      <c r="D153" s="27">
        <v>3144019</v>
      </c>
      <c r="E153" s="28" t="s">
        <v>381</v>
      </c>
      <c r="F153" s="28" t="s">
        <v>385</v>
      </c>
      <c r="G153" s="42" t="s">
        <v>394</v>
      </c>
      <c r="L153" t="str">
        <f t="shared" si="2"/>
        <v>12361294227743187</v>
      </c>
      <c r="M153" s="62" t="s">
        <v>394</v>
      </c>
      <c r="N153" s="50">
        <v>43191</v>
      </c>
      <c r="O153" s="51">
        <v>2018</v>
      </c>
      <c r="P153" t="s">
        <v>576</v>
      </c>
      <c r="Q153">
        <v>1595042</v>
      </c>
      <c r="R153">
        <v>1236129</v>
      </c>
      <c r="S153" t="s">
        <v>478</v>
      </c>
      <c r="T153" t="s">
        <v>479</v>
      </c>
      <c r="U153" t="s">
        <v>480</v>
      </c>
      <c r="V153" t="s">
        <v>571</v>
      </c>
      <c r="W153" t="s">
        <v>527</v>
      </c>
      <c r="X153" t="s">
        <v>820</v>
      </c>
      <c r="Y153" t="s">
        <v>775</v>
      </c>
      <c r="Z153">
        <v>1</v>
      </c>
      <c r="AA153">
        <v>167</v>
      </c>
      <c r="AB153">
        <v>7780</v>
      </c>
      <c r="AC153" s="59" t="s">
        <v>485</v>
      </c>
      <c r="AD153" s="59" t="s">
        <v>485</v>
      </c>
      <c r="AE153" s="53">
        <v>42277</v>
      </c>
      <c r="AF153" s="53">
        <v>43187</v>
      </c>
      <c r="AG153" s="53">
        <v>43217</v>
      </c>
      <c r="AH153" s="52">
        <v>6</v>
      </c>
      <c r="AI153" s="52">
        <v>350</v>
      </c>
      <c r="AJ153" s="52">
        <v>0</v>
      </c>
      <c r="AK153" s="52">
        <v>1643</v>
      </c>
      <c r="AL153" s="52">
        <v>0</v>
      </c>
      <c r="AM153" s="52">
        <v>0</v>
      </c>
      <c r="AN153" s="52">
        <v>192</v>
      </c>
      <c r="AO153" s="52" t="s">
        <v>486</v>
      </c>
      <c r="AP153" s="52">
        <v>0</v>
      </c>
      <c r="AQ153" s="52">
        <v>0</v>
      </c>
      <c r="AR153" s="52">
        <v>0</v>
      </c>
      <c r="AS153" s="52" t="s">
        <v>524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569</v>
      </c>
      <c r="BG153" s="52">
        <v>1650</v>
      </c>
      <c r="BH153" s="52">
        <v>70639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85991</v>
      </c>
      <c r="BV153" s="52">
        <v>158849</v>
      </c>
      <c r="BW153" s="52">
        <v>-178369</v>
      </c>
      <c r="BX153" s="52">
        <v>0</v>
      </c>
      <c r="BY153" s="52">
        <v>0</v>
      </c>
      <c r="BZ153" s="52">
        <v>0</v>
      </c>
      <c r="CA153" s="52">
        <v>-178369</v>
      </c>
      <c r="CB153" s="52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26051405</v>
      </c>
      <c r="CK153">
        <v>1</v>
      </c>
      <c r="CL153" t="s">
        <v>495</v>
      </c>
      <c r="CM153">
        <v>998568</v>
      </c>
      <c r="CN153">
        <v>211</v>
      </c>
      <c r="CO153">
        <v>1643</v>
      </c>
      <c r="CP153">
        <v>0</v>
      </c>
      <c r="CQ153">
        <v>0</v>
      </c>
      <c r="CR153" t="s">
        <v>496</v>
      </c>
      <c r="CS153">
        <v>0</v>
      </c>
      <c r="CT153">
        <v>0</v>
      </c>
      <c r="CU153">
        <v>0</v>
      </c>
      <c r="EF153" t="s">
        <v>490</v>
      </c>
      <c r="EG153" t="s">
        <v>490</v>
      </c>
      <c r="EH153" s="54">
        <v>910</v>
      </c>
      <c r="EI153" s="55">
        <v>1</v>
      </c>
      <c r="EJ153" s="55">
        <v>1</v>
      </c>
      <c r="EK153" s="56">
        <v>5236.7802197802193</v>
      </c>
      <c r="EL153" s="56">
        <v>10473.560439560439</v>
      </c>
      <c r="EM153" s="56">
        <v>15710.340659340658</v>
      </c>
      <c r="EN153" s="57" t="str">
        <f>+VLOOKUP(W153,[1]Empresas!$A$1:$B$27,2,0)</f>
        <v>AGUAS ANDINAS S.A.</v>
      </c>
    </row>
    <row r="154" spans="2:144" ht="14.4" x14ac:dyDescent="0.3">
      <c r="B154" s="27">
        <v>1677039</v>
      </c>
      <c r="C154" s="28" t="s">
        <v>380</v>
      </c>
      <c r="D154" s="27">
        <v>2775505</v>
      </c>
      <c r="E154" s="28" t="s">
        <v>381</v>
      </c>
      <c r="F154" s="28" t="s">
        <v>385</v>
      </c>
      <c r="G154" s="42" t="s">
        <v>394</v>
      </c>
      <c r="L154" t="str">
        <f t="shared" si="2"/>
        <v>5747384300343210</v>
      </c>
      <c r="M154" s="62" t="s">
        <v>394</v>
      </c>
      <c r="N154" s="50">
        <v>43191</v>
      </c>
      <c r="O154" s="51">
        <v>2018</v>
      </c>
      <c r="P154" t="s">
        <v>576</v>
      </c>
      <c r="Q154">
        <v>1595042</v>
      </c>
      <c r="R154">
        <v>574738</v>
      </c>
      <c r="S154" t="s">
        <v>478</v>
      </c>
      <c r="T154" t="s">
        <v>479</v>
      </c>
      <c r="U154" t="s">
        <v>480</v>
      </c>
      <c r="V154" t="s">
        <v>638</v>
      </c>
      <c r="W154" t="s">
        <v>527</v>
      </c>
      <c r="X154" t="s">
        <v>705</v>
      </c>
      <c r="Y154" t="s">
        <v>568</v>
      </c>
      <c r="Z154">
        <v>17</v>
      </c>
      <c r="AA154">
        <v>840</v>
      </c>
      <c r="AB154">
        <v>2491</v>
      </c>
      <c r="AC154" s="59" t="s">
        <v>485</v>
      </c>
      <c r="AD154" s="59" t="s">
        <v>485</v>
      </c>
      <c r="AE154" s="53">
        <v>43003</v>
      </c>
      <c r="AF154" s="53">
        <v>43210</v>
      </c>
      <c r="AG154" s="53">
        <v>43243</v>
      </c>
      <c r="AH154" s="52">
        <v>10</v>
      </c>
      <c r="AI154" s="52">
        <v>2437</v>
      </c>
      <c r="AJ154" s="52">
        <v>0</v>
      </c>
      <c r="AK154" s="52">
        <v>13860</v>
      </c>
      <c r="AL154" s="52">
        <v>0</v>
      </c>
      <c r="AM154" s="52">
        <v>0</v>
      </c>
      <c r="AN154" s="52">
        <v>205</v>
      </c>
      <c r="AO154" s="52" t="s">
        <v>486</v>
      </c>
      <c r="AP154" s="52">
        <v>0</v>
      </c>
      <c r="AQ154" s="52">
        <v>0</v>
      </c>
      <c r="AR154" s="52">
        <v>0</v>
      </c>
      <c r="AS154" s="52" t="s">
        <v>487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332</v>
      </c>
      <c r="BF154" s="52">
        <v>569</v>
      </c>
      <c r="BG154" s="52">
        <v>8073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1298107</v>
      </c>
      <c r="BV154" s="52">
        <v>1307081</v>
      </c>
      <c r="BW154" s="52">
        <v>-1210139</v>
      </c>
      <c r="BX154" s="52">
        <v>0</v>
      </c>
      <c r="BY154" s="52">
        <v>0</v>
      </c>
      <c r="BZ154" s="52">
        <v>0</v>
      </c>
      <c r="CA154" s="52">
        <v>-1210139</v>
      </c>
      <c r="CB154" s="52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98046695</v>
      </c>
      <c r="CK154">
        <v>1</v>
      </c>
      <c r="CL154" t="s">
        <v>510</v>
      </c>
      <c r="CM154">
        <v>77516</v>
      </c>
      <c r="CN154">
        <v>91376</v>
      </c>
      <c r="CO154">
        <v>13860</v>
      </c>
      <c r="CP154">
        <v>0</v>
      </c>
      <c r="CQ154">
        <v>0</v>
      </c>
      <c r="CR154" t="s">
        <v>496</v>
      </c>
      <c r="CS154">
        <v>0</v>
      </c>
      <c r="CT154">
        <v>0</v>
      </c>
      <c r="CU154">
        <v>0</v>
      </c>
      <c r="EF154" t="s">
        <v>490</v>
      </c>
      <c r="EG154" t="s">
        <v>490</v>
      </c>
      <c r="EH154" s="54">
        <v>207</v>
      </c>
      <c r="EI154" s="55">
        <v>1</v>
      </c>
      <c r="EJ154" s="55">
        <v>1</v>
      </c>
      <c r="EK154" s="56">
        <v>189432.02898550726</v>
      </c>
      <c r="EL154" s="56">
        <v>378864.05797101452</v>
      </c>
      <c r="EM154" s="56">
        <v>568296.08695652173</v>
      </c>
      <c r="EN154" s="57" t="str">
        <f>+VLOOKUP(W154,[1]Empresas!$A$1:$B$27,2,0)</f>
        <v>AGUAS ANDINAS S.A.</v>
      </c>
    </row>
    <row r="155" spans="2:144" ht="14.4" x14ac:dyDescent="0.3">
      <c r="B155" s="27">
        <v>1677039</v>
      </c>
      <c r="C155" s="28" t="s">
        <v>380</v>
      </c>
      <c r="D155" s="27">
        <v>2595884</v>
      </c>
      <c r="E155" s="28" t="s">
        <v>381</v>
      </c>
      <c r="F155" s="28" t="s">
        <v>384</v>
      </c>
      <c r="G155" s="42" t="s">
        <v>394</v>
      </c>
      <c r="L155" t="str">
        <f t="shared" si="2"/>
        <v>5331064303243202</v>
      </c>
      <c r="M155" s="62" t="s">
        <v>394</v>
      </c>
      <c r="N155" s="50">
        <v>43191</v>
      </c>
      <c r="O155" s="51">
        <v>2018</v>
      </c>
      <c r="P155" t="s">
        <v>576</v>
      </c>
      <c r="Q155">
        <v>1595042</v>
      </c>
      <c r="R155">
        <v>533106</v>
      </c>
      <c r="S155" t="s">
        <v>478</v>
      </c>
      <c r="T155" t="s">
        <v>504</v>
      </c>
      <c r="U155" t="s">
        <v>480</v>
      </c>
      <c r="V155" t="s">
        <v>548</v>
      </c>
      <c r="W155" t="s">
        <v>527</v>
      </c>
      <c r="X155" t="s">
        <v>821</v>
      </c>
      <c r="Y155" t="s">
        <v>550</v>
      </c>
      <c r="Z155">
        <v>11</v>
      </c>
      <c r="AA155">
        <v>614</v>
      </c>
      <c r="AB155">
        <v>1050</v>
      </c>
      <c r="AC155" s="59" t="s">
        <v>508</v>
      </c>
      <c r="AD155" s="59">
        <v>43556</v>
      </c>
      <c r="AE155" s="53">
        <v>43032</v>
      </c>
      <c r="AF155" s="53">
        <v>43202</v>
      </c>
      <c r="AG155" s="53">
        <v>43234</v>
      </c>
      <c r="AH155" s="52">
        <v>340</v>
      </c>
      <c r="AI155" s="52"/>
      <c r="AJ155" s="52">
        <v>3500</v>
      </c>
      <c r="AK155" s="52">
        <v>0</v>
      </c>
      <c r="AL155" s="52">
        <v>0</v>
      </c>
      <c r="AM155" s="52">
        <v>0</v>
      </c>
      <c r="AN155" s="52">
        <v>61820</v>
      </c>
      <c r="AO155" s="52" t="s">
        <v>486</v>
      </c>
      <c r="AP155" s="52">
        <v>0</v>
      </c>
      <c r="AQ155" s="52">
        <v>0</v>
      </c>
      <c r="AR155" s="52">
        <v>0</v>
      </c>
      <c r="AS155" s="52" t="s">
        <v>487</v>
      </c>
      <c r="AT155" s="52">
        <v>0</v>
      </c>
      <c r="AU155" s="52">
        <v>4</v>
      </c>
      <c r="AV155" s="52">
        <v>99</v>
      </c>
      <c r="AW155" s="52">
        <v>3.5</v>
      </c>
      <c r="AX155" s="52">
        <v>514.9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55599</v>
      </c>
      <c r="BF155" s="52">
        <v>668</v>
      </c>
      <c r="BG155" s="52">
        <v>1740</v>
      </c>
      <c r="BH155" s="52">
        <v>0</v>
      </c>
      <c r="BI155" s="52">
        <v>0</v>
      </c>
      <c r="BJ155" s="52">
        <v>0</v>
      </c>
      <c r="BK155" s="52">
        <v>211370</v>
      </c>
      <c r="BL155" s="52">
        <v>557863</v>
      </c>
      <c r="BM155" s="52">
        <v>2517337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18184</v>
      </c>
      <c r="BV155" s="52">
        <v>3362761</v>
      </c>
      <c r="BW155" s="52">
        <v>-545934</v>
      </c>
      <c r="BX155" s="52">
        <v>0</v>
      </c>
      <c r="BY155" s="52">
        <v>0</v>
      </c>
      <c r="BZ155" s="52">
        <v>0</v>
      </c>
      <c r="CA155" s="52">
        <v>-545934</v>
      </c>
      <c r="CB155" s="52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2</v>
      </c>
      <c r="CJ155">
        <v>85018535</v>
      </c>
      <c r="CK155">
        <v>500</v>
      </c>
      <c r="CL155" t="s">
        <v>510</v>
      </c>
      <c r="CM155">
        <v>6761</v>
      </c>
      <c r="CN155">
        <v>6768</v>
      </c>
      <c r="CO155">
        <v>3500</v>
      </c>
      <c r="CP155">
        <v>85018535</v>
      </c>
      <c r="CQ155">
        <v>500</v>
      </c>
      <c r="CR155" t="s">
        <v>510</v>
      </c>
      <c r="CS155">
        <v>4.5</v>
      </c>
      <c r="CT155">
        <v>4</v>
      </c>
      <c r="CU155">
        <v>0</v>
      </c>
      <c r="CV155">
        <v>85018535</v>
      </c>
      <c r="CW155">
        <v>500</v>
      </c>
      <c r="CX155" t="s">
        <v>510</v>
      </c>
      <c r="CY155">
        <v>5</v>
      </c>
      <c r="CZ155">
        <v>3.5</v>
      </c>
      <c r="DA155">
        <v>0</v>
      </c>
      <c r="DB155" t="s">
        <v>822</v>
      </c>
      <c r="DC155">
        <v>500</v>
      </c>
      <c r="DD155" t="s">
        <v>495</v>
      </c>
      <c r="DE155">
        <v>9454</v>
      </c>
      <c r="DF155">
        <v>9454</v>
      </c>
      <c r="DG155">
        <v>0</v>
      </c>
      <c r="EF155" t="s">
        <v>490</v>
      </c>
      <c r="EG155" t="s">
        <v>490</v>
      </c>
      <c r="EH155" s="54">
        <v>170</v>
      </c>
      <c r="EI155" s="55">
        <v>1</v>
      </c>
      <c r="EJ155" s="55">
        <v>1</v>
      </c>
      <c r="EK155" s="56">
        <v>593428.4117647059</v>
      </c>
      <c r="EL155" s="56">
        <v>1186856.8235294118</v>
      </c>
      <c r="EM155" s="56">
        <v>1780285.2352941178</v>
      </c>
      <c r="EN155" s="57" t="str">
        <f>+VLOOKUP(W155,[1]Empresas!$A$1:$B$27,2,0)</f>
        <v>AGUAS ANDINAS S.A.</v>
      </c>
    </row>
    <row r="156" spans="2:144" ht="14.4" x14ac:dyDescent="0.3">
      <c r="B156" s="27">
        <v>1677039</v>
      </c>
      <c r="C156" s="28" t="s">
        <v>380</v>
      </c>
      <c r="D156" s="27">
        <v>2797329</v>
      </c>
      <c r="E156" s="28" t="s">
        <v>381</v>
      </c>
      <c r="F156" s="28" t="s">
        <v>385</v>
      </c>
      <c r="G156" s="42" t="s">
        <v>394</v>
      </c>
      <c r="L156" t="str">
        <f t="shared" si="2"/>
        <v>14706154150843243</v>
      </c>
      <c r="M156" s="62" t="s">
        <v>394</v>
      </c>
      <c r="N156" s="50">
        <v>43221</v>
      </c>
      <c r="O156" s="51">
        <v>2018</v>
      </c>
      <c r="P156" t="s">
        <v>593</v>
      </c>
      <c r="Q156">
        <v>1595042</v>
      </c>
      <c r="R156">
        <v>1470615</v>
      </c>
      <c r="S156" t="s">
        <v>478</v>
      </c>
      <c r="T156" t="s">
        <v>504</v>
      </c>
      <c r="U156" t="s">
        <v>480</v>
      </c>
      <c r="V156" t="s">
        <v>505</v>
      </c>
      <c r="W156" t="s">
        <v>527</v>
      </c>
      <c r="X156" t="s">
        <v>823</v>
      </c>
      <c r="Y156" t="s">
        <v>533</v>
      </c>
      <c r="Z156">
        <v>17</v>
      </c>
      <c r="AA156">
        <v>189</v>
      </c>
      <c r="AB156">
        <v>4517</v>
      </c>
      <c r="AC156" t="s">
        <v>508</v>
      </c>
      <c r="AD156" s="59">
        <v>43556</v>
      </c>
      <c r="AE156" s="53">
        <v>41508</v>
      </c>
      <c r="AF156" s="53">
        <v>43243</v>
      </c>
      <c r="AG156" s="53">
        <v>43271</v>
      </c>
      <c r="AH156" s="52">
        <v>0</v>
      </c>
      <c r="AI156" s="52">
        <v>0</v>
      </c>
      <c r="AJ156" s="52">
        <v>3000</v>
      </c>
      <c r="AK156" s="52">
        <v>0</v>
      </c>
      <c r="AL156" s="52">
        <v>0</v>
      </c>
      <c r="AM156" s="52"/>
      <c r="AN156" s="52">
        <v>40700</v>
      </c>
      <c r="AO156" s="52" t="s">
        <v>486</v>
      </c>
      <c r="AP156" s="52">
        <v>0</v>
      </c>
      <c r="AQ156" s="52">
        <v>0</v>
      </c>
      <c r="AR156" s="52">
        <v>0</v>
      </c>
      <c r="AS156" s="52" t="s">
        <v>487</v>
      </c>
      <c r="AT156" s="52">
        <v>0</v>
      </c>
      <c r="AU156" s="52">
        <v>4.2</v>
      </c>
      <c r="AV156" s="52">
        <v>2.1</v>
      </c>
      <c r="AW156" s="52">
        <v>4.2</v>
      </c>
      <c r="AX156" s="52">
        <v>7.4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22990</v>
      </c>
      <c r="BF156" s="52">
        <v>670</v>
      </c>
      <c r="BG156" s="52">
        <v>4652</v>
      </c>
      <c r="BH156" s="52"/>
      <c r="BI156" s="52"/>
      <c r="BJ156" s="52"/>
      <c r="BK156" s="52">
        <v>168642</v>
      </c>
      <c r="BL156" s="52">
        <v>81931</v>
      </c>
      <c r="BM156" s="52">
        <v>35683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314568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6049890</v>
      </c>
      <c r="CK156">
        <v>600</v>
      </c>
      <c r="CL156" t="s">
        <v>510</v>
      </c>
      <c r="CM156">
        <v>0</v>
      </c>
      <c r="CN156">
        <v>5</v>
      </c>
      <c r="CO156">
        <v>3000</v>
      </c>
      <c r="CP156">
        <v>6049890</v>
      </c>
      <c r="CQ156">
        <v>600</v>
      </c>
      <c r="CR156" t="s">
        <v>510</v>
      </c>
      <c r="CS156">
        <v>0</v>
      </c>
      <c r="CT156">
        <v>4.2</v>
      </c>
      <c r="CU156">
        <v>0</v>
      </c>
      <c r="CV156">
        <v>6049890</v>
      </c>
      <c r="CW156">
        <v>600</v>
      </c>
      <c r="CX156" t="s">
        <v>510</v>
      </c>
      <c r="CY156">
        <v>0</v>
      </c>
      <c r="CZ156">
        <v>4.2</v>
      </c>
      <c r="DA156">
        <v>0</v>
      </c>
      <c r="DB156" t="s">
        <v>824</v>
      </c>
      <c r="DC156">
        <v>600</v>
      </c>
      <c r="DD156" t="s">
        <v>510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 t="s">
        <v>490</v>
      </c>
      <c r="EG156" t="s">
        <v>490</v>
      </c>
      <c r="EH156" s="54">
        <v>1735</v>
      </c>
      <c r="EI156" s="55">
        <v>1</v>
      </c>
      <c r="EJ156" s="55">
        <v>1</v>
      </c>
      <c r="EK156" s="56">
        <v>5439.2161383285302</v>
      </c>
      <c r="EL156" s="56">
        <v>10878.43227665706</v>
      </c>
      <c r="EM156" s="56">
        <v>16317.64841498559</v>
      </c>
      <c r="EN156" s="57" t="str">
        <f>+VLOOKUP(W156,[1]Empresas!$A$1:$B$27,2,0)</f>
        <v>AGUAS ANDINAS S.A.</v>
      </c>
    </row>
    <row r="157" spans="2:144" ht="14.4" x14ac:dyDescent="0.3">
      <c r="B157" s="27">
        <v>1677039</v>
      </c>
      <c r="C157" s="28" t="s">
        <v>380</v>
      </c>
      <c r="D157" s="27">
        <v>2756467</v>
      </c>
      <c r="E157" s="28" t="s">
        <v>381</v>
      </c>
      <c r="F157" s="28" t="s">
        <v>385</v>
      </c>
      <c r="G157" s="42" t="s">
        <v>394</v>
      </c>
      <c r="L157" t="str">
        <f t="shared" si="2"/>
        <v>9027704312343243</v>
      </c>
      <c r="M157" s="62" t="s">
        <v>394</v>
      </c>
      <c r="N157" s="50">
        <v>43221</v>
      </c>
      <c r="O157" s="51">
        <v>2018</v>
      </c>
      <c r="P157" t="s">
        <v>593</v>
      </c>
      <c r="Q157">
        <v>1595042</v>
      </c>
      <c r="R157">
        <v>902770</v>
      </c>
      <c r="S157" t="s">
        <v>478</v>
      </c>
      <c r="T157" t="s">
        <v>825</v>
      </c>
      <c r="U157" t="s">
        <v>480</v>
      </c>
      <c r="V157" t="s">
        <v>481</v>
      </c>
      <c r="W157" t="s">
        <v>527</v>
      </c>
      <c r="X157" t="s">
        <v>826</v>
      </c>
      <c r="Y157" t="s">
        <v>568</v>
      </c>
      <c r="Z157">
        <v>17</v>
      </c>
      <c r="AA157">
        <v>840</v>
      </c>
      <c r="AB157">
        <v>2481</v>
      </c>
      <c r="AC157" t="s">
        <v>508</v>
      </c>
      <c r="AD157" s="59">
        <v>43712</v>
      </c>
      <c r="AE157" s="53">
        <v>43123</v>
      </c>
      <c r="AF157" s="53">
        <v>43243</v>
      </c>
      <c r="AG157" s="53">
        <v>43271</v>
      </c>
      <c r="AH157" s="52">
        <v>30</v>
      </c>
      <c r="AI157" s="52">
        <v>0</v>
      </c>
      <c r="AJ157" s="52">
        <v>31450</v>
      </c>
      <c r="AK157" s="52">
        <v>0</v>
      </c>
      <c r="AL157" s="52">
        <v>0</v>
      </c>
      <c r="AM157" s="52"/>
      <c r="AN157" s="52">
        <v>3350</v>
      </c>
      <c r="AO157" s="52" t="s">
        <v>486</v>
      </c>
      <c r="AP157" s="52">
        <v>0</v>
      </c>
      <c r="AQ157" s="52">
        <v>0</v>
      </c>
      <c r="AR157" s="52">
        <v>0</v>
      </c>
      <c r="AS157" s="52" t="s">
        <v>487</v>
      </c>
      <c r="AT157" s="52">
        <v>0</v>
      </c>
      <c r="AU157" s="52">
        <v>18.399999999999999</v>
      </c>
      <c r="AV157" s="52">
        <v>23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623</v>
      </c>
      <c r="BG157" s="52">
        <v>261821</v>
      </c>
      <c r="BH157" s="52"/>
      <c r="BI157" s="52"/>
      <c r="BJ157" s="52"/>
      <c r="BK157" s="52">
        <v>1833164</v>
      </c>
      <c r="BL157" s="52">
        <v>0</v>
      </c>
      <c r="BM157" s="52">
        <v>532178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2627786</v>
      </c>
      <c r="BW157" s="52">
        <v>-2493743</v>
      </c>
      <c r="BX157" s="52">
        <v>0</v>
      </c>
      <c r="BY157" s="52">
        <v>0</v>
      </c>
      <c r="BZ157" s="52">
        <v>0</v>
      </c>
      <c r="CA157" s="52">
        <v>-2095583</v>
      </c>
      <c r="CB157" s="52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2</v>
      </c>
      <c r="CJ157">
        <v>65150551</v>
      </c>
      <c r="CK157">
        <v>50</v>
      </c>
      <c r="CL157" t="s">
        <v>495</v>
      </c>
      <c r="CM157">
        <v>43496</v>
      </c>
      <c r="CN157">
        <v>44125</v>
      </c>
      <c r="CO157">
        <v>31450</v>
      </c>
      <c r="CP157">
        <v>65150551</v>
      </c>
      <c r="CQ157">
        <v>50</v>
      </c>
      <c r="CR157" t="s">
        <v>495</v>
      </c>
      <c r="CS157">
        <v>0</v>
      </c>
      <c r="CT157">
        <v>18.45</v>
      </c>
      <c r="CU157">
        <v>0</v>
      </c>
      <c r="CV157" t="s">
        <v>827</v>
      </c>
      <c r="CW157">
        <v>50</v>
      </c>
      <c r="CX157" t="s">
        <v>495</v>
      </c>
      <c r="CY157">
        <v>3746</v>
      </c>
      <c r="CZ157">
        <v>3746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 t="s">
        <v>490</v>
      </c>
      <c r="EG157" t="s">
        <v>490</v>
      </c>
      <c r="EH157" s="54">
        <v>120</v>
      </c>
      <c r="EI157" s="55">
        <v>1</v>
      </c>
      <c r="EJ157" s="55">
        <v>1</v>
      </c>
      <c r="EK157" s="56">
        <v>656946.5</v>
      </c>
      <c r="EL157" s="56">
        <v>1313893</v>
      </c>
      <c r="EM157" s="56">
        <v>1970839.5</v>
      </c>
      <c r="EN157" s="57" t="str">
        <f>+VLOOKUP(W157,[1]Empresas!$A$1:$B$27,2,0)</f>
        <v>AGUAS ANDINAS S.A.</v>
      </c>
    </row>
    <row r="158" spans="2:144" ht="14.4" x14ac:dyDescent="0.3">
      <c r="B158" s="27">
        <v>1677039</v>
      </c>
      <c r="C158" s="28" t="s">
        <v>380</v>
      </c>
      <c r="D158" s="27">
        <v>2852013</v>
      </c>
      <c r="E158" s="28" t="s">
        <v>381</v>
      </c>
      <c r="F158" s="28" t="s">
        <v>385</v>
      </c>
      <c r="G158" s="42" t="s">
        <v>394</v>
      </c>
      <c r="L158" t="str">
        <f t="shared" si="2"/>
        <v>27497624294343245</v>
      </c>
      <c r="M158" s="62" t="s">
        <v>394</v>
      </c>
      <c r="N158" s="50">
        <v>43221</v>
      </c>
      <c r="O158" s="51">
        <v>2018</v>
      </c>
      <c r="P158" t="s">
        <v>593</v>
      </c>
      <c r="Q158">
        <v>1595042</v>
      </c>
      <c r="R158">
        <v>2749762</v>
      </c>
      <c r="S158" t="s">
        <v>478</v>
      </c>
      <c r="T158" t="s">
        <v>479</v>
      </c>
      <c r="U158" t="s">
        <v>480</v>
      </c>
      <c r="V158" t="s">
        <v>497</v>
      </c>
      <c r="W158" t="s">
        <v>605</v>
      </c>
      <c r="X158" t="s">
        <v>828</v>
      </c>
      <c r="Y158" t="s">
        <v>829</v>
      </c>
      <c r="Z158">
        <v>19</v>
      </c>
      <c r="AA158">
        <v>478</v>
      </c>
      <c r="AB158">
        <v>780</v>
      </c>
      <c r="AC158" t="s">
        <v>485</v>
      </c>
      <c r="AD158" s="59" t="s">
        <v>485</v>
      </c>
      <c r="AE158" s="53">
        <v>42943</v>
      </c>
      <c r="AF158" s="53">
        <v>43245</v>
      </c>
      <c r="AG158" s="53">
        <v>43276</v>
      </c>
      <c r="AH158" s="52">
        <v>2.5</v>
      </c>
      <c r="AI158" s="52">
        <v>350</v>
      </c>
      <c r="AJ158" s="52">
        <v>0</v>
      </c>
      <c r="AK158" s="52">
        <v>165</v>
      </c>
      <c r="AL158" s="52">
        <v>0</v>
      </c>
      <c r="AM158" s="52"/>
      <c r="AN158" s="52">
        <v>262</v>
      </c>
      <c r="AO158" s="52" t="s">
        <v>486</v>
      </c>
      <c r="AP158" s="52">
        <v>0</v>
      </c>
      <c r="AQ158" s="52">
        <v>0</v>
      </c>
      <c r="AR158" s="52">
        <v>0</v>
      </c>
      <c r="AS158" s="52" t="s">
        <v>487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570</v>
      </c>
      <c r="BG158" s="52">
        <v>797</v>
      </c>
      <c r="BH158" s="52"/>
      <c r="BI158" s="52"/>
      <c r="BJ158" s="52"/>
      <c r="BK158" s="52">
        <v>14524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15891</v>
      </c>
      <c r="BW158" s="52">
        <v>-28055</v>
      </c>
      <c r="BX158" s="52">
        <v>0</v>
      </c>
      <c r="BY158" s="52">
        <v>0</v>
      </c>
      <c r="BZ158" s="52">
        <v>0</v>
      </c>
      <c r="CA158" s="52">
        <v>-23576</v>
      </c>
      <c r="CB158" s="52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2367302</v>
      </c>
      <c r="CK158">
        <v>1</v>
      </c>
      <c r="CL158" t="s">
        <v>495</v>
      </c>
      <c r="CM158">
        <v>7450</v>
      </c>
      <c r="CN158">
        <v>7615</v>
      </c>
      <c r="CO158">
        <v>165</v>
      </c>
      <c r="CP158">
        <v>0</v>
      </c>
      <c r="CQ158">
        <v>0</v>
      </c>
      <c r="CR158" t="s">
        <v>496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 t="s">
        <v>490</v>
      </c>
      <c r="EG158" t="s">
        <v>490</v>
      </c>
      <c r="EH158" s="54">
        <v>302</v>
      </c>
      <c r="EI158" s="55">
        <v>1</v>
      </c>
      <c r="EJ158" s="55">
        <v>1</v>
      </c>
      <c r="EK158" s="56">
        <v>1578.5761589403974</v>
      </c>
      <c r="EL158" s="56">
        <v>3157.1523178807947</v>
      </c>
      <c r="EM158" s="56">
        <v>4735.7284768211921</v>
      </c>
      <c r="EN158" s="57" t="str">
        <f>+VLOOKUP(W158,[1]Empresas!$A$1:$B$27,2,0)</f>
        <v>AGUAS ANDINAS S.A.</v>
      </c>
    </row>
    <row r="159" spans="2:144" ht="14.4" x14ac:dyDescent="0.3">
      <c r="B159" s="27">
        <v>1677039</v>
      </c>
      <c r="C159" s="28" t="s">
        <v>380</v>
      </c>
      <c r="D159" s="27">
        <v>2737245</v>
      </c>
      <c r="E159" s="28" t="s">
        <v>381</v>
      </c>
      <c r="F159" s="28" t="s">
        <v>385</v>
      </c>
      <c r="G159" s="42" t="s">
        <v>394</v>
      </c>
      <c r="L159" t="str">
        <f t="shared" si="2"/>
        <v>16590784264943227</v>
      </c>
      <c r="M159" s="62" t="s">
        <v>394</v>
      </c>
      <c r="N159" s="50">
        <v>43221</v>
      </c>
      <c r="O159" s="51">
        <v>2018</v>
      </c>
      <c r="P159" t="s">
        <v>593</v>
      </c>
      <c r="Q159">
        <v>1595042</v>
      </c>
      <c r="R159">
        <v>1659078</v>
      </c>
      <c r="S159" t="s">
        <v>478</v>
      </c>
      <c r="T159" t="s">
        <v>479</v>
      </c>
      <c r="U159" t="s">
        <v>480</v>
      </c>
      <c r="V159" t="s">
        <v>566</v>
      </c>
      <c r="W159" t="s">
        <v>562</v>
      </c>
      <c r="X159" t="s">
        <v>830</v>
      </c>
      <c r="Y159" t="s">
        <v>831</v>
      </c>
      <c r="Z159">
        <v>6</v>
      </c>
      <c r="AA159">
        <v>975</v>
      </c>
      <c r="AB159">
        <v>1124</v>
      </c>
      <c r="AC159" t="s">
        <v>485</v>
      </c>
      <c r="AD159" s="59" t="s">
        <v>485</v>
      </c>
      <c r="AE159" s="53">
        <v>42649</v>
      </c>
      <c r="AF159" s="53">
        <v>43227</v>
      </c>
      <c r="AG159" s="53">
        <v>43256</v>
      </c>
      <c r="AH159" s="52">
        <v>0</v>
      </c>
      <c r="AI159" s="52">
        <v>350</v>
      </c>
      <c r="AJ159" s="52">
        <v>0</v>
      </c>
      <c r="AK159" s="52">
        <v>917</v>
      </c>
      <c r="AL159" s="52">
        <v>0</v>
      </c>
      <c r="AM159" s="52"/>
      <c r="AN159" s="52">
        <v>271</v>
      </c>
      <c r="AO159" s="52" t="s">
        <v>486</v>
      </c>
      <c r="AP159" s="52">
        <v>0</v>
      </c>
      <c r="AQ159" s="52">
        <v>0</v>
      </c>
      <c r="AR159" s="52">
        <v>0</v>
      </c>
      <c r="AS159" s="52" t="s">
        <v>524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0</v>
      </c>
      <c r="BF159" s="52">
        <v>569</v>
      </c>
      <c r="BG159" s="52">
        <v>2661</v>
      </c>
      <c r="BH159" s="52"/>
      <c r="BI159" s="52"/>
      <c r="BJ159" s="52"/>
      <c r="BK159" s="52">
        <v>80171</v>
      </c>
      <c r="BL159" s="52">
        <v>0</v>
      </c>
      <c r="BM159" s="52">
        <v>0</v>
      </c>
      <c r="BN159" s="52">
        <v>0</v>
      </c>
      <c r="BO159" s="52">
        <v>0</v>
      </c>
      <c r="BP159" s="52">
        <v>0</v>
      </c>
      <c r="BQ159" s="52">
        <v>0</v>
      </c>
      <c r="BR159" s="52">
        <v>0</v>
      </c>
      <c r="BS159" s="52">
        <v>0</v>
      </c>
      <c r="BT159" s="52">
        <v>0</v>
      </c>
      <c r="BU159" s="52">
        <v>0</v>
      </c>
      <c r="BV159" s="52">
        <v>83401</v>
      </c>
      <c r="BW159" s="52">
        <v>-93106</v>
      </c>
      <c r="BX159" s="52">
        <v>0</v>
      </c>
      <c r="BY159" s="52">
        <v>0</v>
      </c>
      <c r="BZ159" s="52">
        <v>0</v>
      </c>
      <c r="CA159" s="52">
        <v>-78241</v>
      </c>
      <c r="CB159" s="52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101088340</v>
      </c>
      <c r="CK159">
        <v>1</v>
      </c>
      <c r="CL159" t="s">
        <v>495</v>
      </c>
      <c r="CM159">
        <v>13567</v>
      </c>
      <c r="CN159">
        <v>14484</v>
      </c>
      <c r="CO159">
        <v>917</v>
      </c>
      <c r="CP159">
        <v>0</v>
      </c>
      <c r="CQ159">
        <v>0</v>
      </c>
      <c r="CR159" t="s">
        <v>496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 t="s">
        <v>490</v>
      </c>
      <c r="EG159" t="s">
        <v>490</v>
      </c>
      <c r="EH159" s="54">
        <v>578</v>
      </c>
      <c r="EI159" s="55">
        <v>1</v>
      </c>
      <c r="EJ159" s="55">
        <v>1</v>
      </c>
      <c r="EK159" s="56">
        <v>4328.7716262975782</v>
      </c>
      <c r="EL159" s="56">
        <v>8657.5432525951564</v>
      </c>
      <c r="EM159" s="56">
        <v>12986.314878892734</v>
      </c>
      <c r="EN159" s="57" t="str">
        <f>+VLOOKUP(W159,[1]Empresas!$A$1:$B$27,2,0)</f>
        <v>AGUAS ANDINAS S.A.</v>
      </c>
    </row>
    <row r="160" spans="2:144" ht="14.4" x14ac:dyDescent="0.3">
      <c r="B160" s="27">
        <v>1677039</v>
      </c>
      <c r="C160" s="28" t="s">
        <v>380</v>
      </c>
      <c r="D160" s="27">
        <v>3104519</v>
      </c>
      <c r="E160" s="28" t="s">
        <v>381</v>
      </c>
      <c r="F160" s="28" t="s">
        <v>387</v>
      </c>
      <c r="G160" s="42" t="s">
        <v>394</v>
      </c>
      <c r="L160" t="str">
        <f t="shared" si="2"/>
        <v>5747434307443224</v>
      </c>
      <c r="M160" s="62" t="s">
        <v>394</v>
      </c>
      <c r="N160" s="50">
        <v>43221</v>
      </c>
      <c r="O160" s="51">
        <v>2018</v>
      </c>
      <c r="P160" t="s">
        <v>593</v>
      </c>
      <c r="Q160">
        <v>1595042</v>
      </c>
      <c r="R160">
        <v>574743</v>
      </c>
      <c r="S160" t="s">
        <v>478</v>
      </c>
      <c r="T160" t="s">
        <v>540</v>
      </c>
      <c r="U160" t="s">
        <v>480</v>
      </c>
      <c r="V160" t="s">
        <v>481</v>
      </c>
      <c r="W160" t="s">
        <v>527</v>
      </c>
      <c r="X160" t="s">
        <v>553</v>
      </c>
      <c r="Y160" t="s">
        <v>554</v>
      </c>
      <c r="Z160">
        <v>4</v>
      </c>
      <c r="AA160">
        <v>812</v>
      </c>
      <c r="AB160">
        <v>753</v>
      </c>
      <c r="AC160" t="s">
        <v>508</v>
      </c>
      <c r="AD160" s="59">
        <v>43556</v>
      </c>
      <c r="AE160" s="53">
        <v>43074</v>
      </c>
      <c r="AF160" s="53">
        <v>43224</v>
      </c>
      <c r="AG160" s="53">
        <v>43252</v>
      </c>
      <c r="AH160" s="52">
        <v>103</v>
      </c>
      <c r="AI160" s="52">
        <v>0</v>
      </c>
      <c r="AJ160" s="52">
        <v>124140</v>
      </c>
      <c r="AK160" s="52">
        <v>0</v>
      </c>
      <c r="AL160" s="52">
        <v>0</v>
      </c>
      <c r="AM160" s="52"/>
      <c r="AN160" s="52">
        <v>8850</v>
      </c>
      <c r="AO160" s="52" t="s">
        <v>486</v>
      </c>
      <c r="AP160" s="52">
        <v>0</v>
      </c>
      <c r="AQ160" s="52">
        <v>0</v>
      </c>
      <c r="AR160" s="52">
        <v>0</v>
      </c>
      <c r="AS160" s="52" t="s">
        <v>524</v>
      </c>
      <c r="AT160" s="52">
        <v>0</v>
      </c>
      <c r="AU160" s="52">
        <v>71.400000000000006</v>
      </c>
      <c r="AV160" s="52">
        <v>75.8</v>
      </c>
      <c r="AW160" s="52">
        <v>53.7</v>
      </c>
      <c r="AX160" s="52">
        <v>175.7</v>
      </c>
      <c r="AY160" s="52">
        <v>50400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0</v>
      </c>
      <c r="BF160" s="52">
        <v>669</v>
      </c>
      <c r="BG160" s="52">
        <v>892288</v>
      </c>
      <c r="BH160" s="52"/>
      <c r="BI160" s="52"/>
      <c r="BJ160" s="52"/>
      <c r="BK160" s="52">
        <v>7755186</v>
      </c>
      <c r="BL160" s="52">
        <v>918230</v>
      </c>
      <c r="BM160" s="52">
        <v>1311556</v>
      </c>
      <c r="BN160" s="52">
        <v>0</v>
      </c>
      <c r="BO160" s="52">
        <v>0</v>
      </c>
      <c r="BP160" s="52">
        <v>0</v>
      </c>
      <c r="BQ160" s="52">
        <v>0</v>
      </c>
      <c r="BR160" s="52">
        <v>0</v>
      </c>
      <c r="BS160" s="52">
        <v>0</v>
      </c>
      <c r="BT160" s="52">
        <v>0</v>
      </c>
      <c r="BU160" s="52">
        <v>0</v>
      </c>
      <c r="BV160" s="52">
        <v>10877929</v>
      </c>
      <c r="BW160" s="52">
        <v>-4291550</v>
      </c>
      <c r="BX160" s="52">
        <v>0</v>
      </c>
      <c r="BY160" s="52">
        <v>0</v>
      </c>
      <c r="BZ160" s="52">
        <v>0</v>
      </c>
      <c r="CA160" s="52">
        <v>-3606345</v>
      </c>
      <c r="CB160" s="52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86435252</v>
      </c>
      <c r="CK160">
        <v>60</v>
      </c>
      <c r="CL160" t="s">
        <v>488</v>
      </c>
      <c r="CM160">
        <v>46722</v>
      </c>
      <c r="CN160">
        <v>48791</v>
      </c>
      <c r="CO160">
        <v>124140</v>
      </c>
      <c r="CP160">
        <v>86435252</v>
      </c>
      <c r="CQ160">
        <v>60</v>
      </c>
      <c r="CR160" t="s">
        <v>488</v>
      </c>
      <c r="CS160">
        <v>80.28</v>
      </c>
      <c r="CT160">
        <v>71.459999999999994</v>
      </c>
      <c r="CU160">
        <v>0</v>
      </c>
      <c r="CV160">
        <v>86435252</v>
      </c>
      <c r="CW160">
        <v>60</v>
      </c>
      <c r="CX160" t="s">
        <v>488</v>
      </c>
      <c r="CY160">
        <v>59.4</v>
      </c>
      <c r="CZ160">
        <v>53.7</v>
      </c>
      <c r="DA160">
        <v>0</v>
      </c>
      <c r="DB160" t="s">
        <v>555</v>
      </c>
      <c r="DC160">
        <v>60</v>
      </c>
      <c r="DD160" t="s">
        <v>488</v>
      </c>
      <c r="DE160">
        <v>11092</v>
      </c>
      <c r="DF160">
        <v>11932</v>
      </c>
      <c r="DG160">
        <v>50400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 t="s">
        <v>490</v>
      </c>
      <c r="EG160" t="s">
        <v>490</v>
      </c>
      <c r="EH160" s="54">
        <v>150</v>
      </c>
      <c r="EI160" s="55">
        <v>1</v>
      </c>
      <c r="EJ160" s="55">
        <v>1</v>
      </c>
      <c r="EK160" s="56">
        <v>2175585.8000000003</v>
      </c>
      <c r="EL160" s="56">
        <v>4351171.6000000006</v>
      </c>
      <c r="EM160" s="56">
        <v>6526757.4000000004</v>
      </c>
      <c r="EN160" s="57" t="str">
        <f>+VLOOKUP(W160,[1]Empresas!$A$1:$B$27,2,0)</f>
        <v>AGUAS ANDINAS S.A.</v>
      </c>
    </row>
    <row r="161" spans="2:144" ht="14.4" x14ac:dyDescent="0.3">
      <c r="B161" s="27">
        <v>1594986</v>
      </c>
      <c r="C161" s="28" t="s">
        <v>383</v>
      </c>
      <c r="D161" s="27">
        <v>533096</v>
      </c>
      <c r="E161" s="28" t="s">
        <v>381</v>
      </c>
      <c r="F161" s="28" t="s">
        <v>384</v>
      </c>
      <c r="G161" s="42" t="s">
        <v>394</v>
      </c>
      <c r="L161" t="str">
        <f t="shared" si="2"/>
        <v>14926894300643277</v>
      </c>
      <c r="M161" s="62" t="s">
        <v>394</v>
      </c>
      <c r="N161" s="50">
        <v>43252</v>
      </c>
      <c r="O161" s="51">
        <v>2018</v>
      </c>
      <c r="P161" t="s">
        <v>613</v>
      </c>
      <c r="Q161">
        <v>1595042</v>
      </c>
      <c r="R161">
        <v>1492689</v>
      </c>
      <c r="S161" t="s">
        <v>478</v>
      </c>
      <c r="T161" t="s">
        <v>479</v>
      </c>
      <c r="U161" t="s">
        <v>480</v>
      </c>
      <c r="V161" t="s">
        <v>677</v>
      </c>
      <c r="W161" t="s">
        <v>527</v>
      </c>
      <c r="X161" t="s">
        <v>832</v>
      </c>
      <c r="Y161" t="s">
        <v>775</v>
      </c>
      <c r="Z161">
        <v>20</v>
      </c>
      <c r="AA161">
        <v>167</v>
      </c>
      <c r="AB161">
        <v>4000</v>
      </c>
      <c r="AC161" t="s">
        <v>485</v>
      </c>
      <c r="AD161" s="59" t="s">
        <v>485</v>
      </c>
      <c r="AE161" s="53">
        <v>43006</v>
      </c>
      <c r="AF161" s="53">
        <v>43277</v>
      </c>
      <c r="AG161" s="53">
        <v>43307</v>
      </c>
      <c r="AH161" s="52">
        <v>0</v>
      </c>
      <c r="AI161" s="52">
        <v>350</v>
      </c>
      <c r="AJ161" s="52">
        <v>0</v>
      </c>
      <c r="AK161" s="52">
        <v>1019</v>
      </c>
      <c r="AL161" s="52">
        <v>0</v>
      </c>
      <c r="AM161" s="52"/>
      <c r="AN161" s="52">
        <v>254</v>
      </c>
      <c r="AO161" s="52" t="s">
        <v>486</v>
      </c>
      <c r="AP161" s="52">
        <v>0</v>
      </c>
      <c r="AQ161" s="52">
        <v>0</v>
      </c>
      <c r="AR161" s="52">
        <v>0</v>
      </c>
      <c r="AS161" s="52" t="s">
        <v>487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0</v>
      </c>
      <c r="BF161" s="52">
        <v>572</v>
      </c>
      <c r="BG161" s="52">
        <v>6155</v>
      </c>
      <c r="BH161" s="52"/>
      <c r="BI161" s="52"/>
      <c r="BJ161" s="52"/>
      <c r="BK161" s="52">
        <v>88553</v>
      </c>
      <c r="BL161" s="52">
        <v>0</v>
      </c>
      <c r="BM161" s="52">
        <v>0</v>
      </c>
      <c r="BN161" s="52">
        <v>0</v>
      </c>
      <c r="BO161" s="52">
        <v>0</v>
      </c>
      <c r="BP161" s="52">
        <v>0</v>
      </c>
      <c r="BQ161" s="52">
        <v>0</v>
      </c>
      <c r="BR161" s="52">
        <v>0</v>
      </c>
      <c r="BS161" s="52">
        <v>0</v>
      </c>
      <c r="BT161" s="52">
        <v>0</v>
      </c>
      <c r="BU161" s="52">
        <v>0</v>
      </c>
      <c r="BV161" s="52">
        <v>95280</v>
      </c>
      <c r="BW161" s="52">
        <v>-64782</v>
      </c>
      <c r="BX161" s="52">
        <v>0</v>
      </c>
      <c r="BY161" s="52">
        <v>0</v>
      </c>
      <c r="BZ161" s="52">
        <v>0</v>
      </c>
      <c r="CA161" s="52">
        <v>-54439</v>
      </c>
      <c r="CB161" s="52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26051415</v>
      </c>
      <c r="CK161">
        <v>1</v>
      </c>
      <c r="CL161" t="s">
        <v>488</v>
      </c>
      <c r="CM161">
        <v>999434</v>
      </c>
      <c r="CN161">
        <v>453</v>
      </c>
      <c r="CO161">
        <v>1019</v>
      </c>
      <c r="CP161">
        <v>0</v>
      </c>
      <c r="CQ161">
        <v>0</v>
      </c>
      <c r="CR161" t="s">
        <v>496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 t="s">
        <v>490</v>
      </c>
      <c r="EG161" t="s">
        <v>490</v>
      </c>
      <c r="EH161" s="54">
        <v>271</v>
      </c>
      <c r="EI161" s="55">
        <v>1</v>
      </c>
      <c r="EJ161" s="55">
        <v>1</v>
      </c>
      <c r="EK161" s="56">
        <v>10547.601476014759</v>
      </c>
      <c r="EL161" s="56">
        <v>21095.202952029518</v>
      </c>
      <c r="EM161" s="56">
        <v>31642.804428044281</v>
      </c>
      <c r="EN161" s="57" t="str">
        <f>+VLOOKUP(W161,[1]Empresas!$A$1:$B$27,2,0)</f>
        <v>AGUAS ANDINAS S.A.</v>
      </c>
    </row>
    <row r="162" spans="2:144" ht="14.4" x14ac:dyDescent="0.3">
      <c r="B162" s="27">
        <v>1594986</v>
      </c>
      <c r="C162" s="28" t="s">
        <v>383</v>
      </c>
      <c r="D162" s="27">
        <v>533110</v>
      </c>
      <c r="E162" s="28" t="s">
        <v>381</v>
      </c>
      <c r="F162" s="28" t="s">
        <v>384</v>
      </c>
      <c r="G162" s="42" t="s">
        <v>394</v>
      </c>
      <c r="L162" t="str">
        <f t="shared" si="2"/>
        <v>13234544315243271</v>
      </c>
      <c r="M162" s="62" t="s">
        <v>394</v>
      </c>
      <c r="N162" s="50">
        <v>43252</v>
      </c>
      <c r="O162" s="51">
        <v>2018</v>
      </c>
      <c r="P162" t="s">
        <v>613</v>
      </c>
      <c r="Q162">
        <v>1595042</v>
      </c>
      <c r="R162">
        <v>1323454</v>
      </c>
      <c r="S162" t="s">
        <v>478</v>
      </c>
      <c r="T162" t="s">
        <v>479</v>
      </c>
      <c r="U162" t="s">
        <v>480</v>
      </c>
      <c r="V162" t="s">
        <v>566</v>
      </c>
      <c r="W162" t="s">
        <v>527</v>
      </c>
      <c r="X162" t="s">
        <v>833</v>
      </c>
      <c r="Y162" t="s">
        <v>834</v>
      </c>
      <c r="Z162">
        <v>17</v>
      </c>
      <c r="AA162">
        <v>810</v>
      </c>
      <c r="AB162">
        <v>650</v>
      </c>
      <c r="AC162" t="s">
        <v>485</v>
      </c>
      <c r="AD162" s="59" t="s">
        <v>485</v>
      </c>
      <c r="AE162" s="53">
        <v>43152</v>
      </c>
      <c r="AF162" s="53">
        <v>43271</v>
      </c>
      <c r="AG162" s="53">
        <v>43304</v>
      </c>
      <c r="AH162" s="52">
        <v>6</v>
      </c>
      <c r="AI162" s="52">
        <v>350</v>
      </c>
      <c r="AJ162" s="52">
        <v>0</v>
      </c>
      <c r="AK162" s="52">
        <v>122</v>
      </c>
      <c r="AL162" s="52">
        <v>0</v>
      </c>
      <c r="AM162" s="52"/>
      <c r="AN162" s="52">
        <v>20</v>
      </c>
      <c r="AO162" s="52" t="s">
        <v>486</v>
      </c>
      <c r="AP162" s="52">
        <v>0</v>
      </c>
      <c r="AQ162" s="52">
        <v>0</v>
      </c>
      <c r="AR162" s="52">
        <v>0</v>
      </c>
      <c r="AS162" s="52" t="s">
        <v>487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0</v>
      </c>
      <c r="BF162" s="52">
        <v>572</v>
      </c>
      <c r="BG162" s="52">
        <v>1013</v>
      </c>
      <c r="BH162" s="52"/>
      <c r="BI162" s="52"/>
      <c r="BJ162" s="52"/>
      <c r="BK162" s="52">
        <v>10328</v>
      </c>
      <c r="BL162" s="52">
        <v>0</v>
      </c>
      <c r="BM162" s="52">
        <v>0</v>
      </c>
      <c r="BN162" s="52">
        <v>0</v>
      </c>
      <c r="BO162" s="52">
        <v>0</v>
      </c>
      <c r="BP162" s="52">
        <v>0</v>
      </c>
      <c r="BQ162" s="52">
        <v>0</v>
      </c>
      <c r="BR162" s="52">
        <v>0</v>
      </c>
      <c r="BS162" s="52">
        <v>0</v>
      </c>
      <c r="BT162" s="52">
        <v>0</v>
      </c>
      <c r="BU162" s="52">
        <v>0</v>
      </c>
      <c r="BV162" s="52">
        <v>11913</v>
      </c>
      <c r="BW162" s="52">
        <v>-13929</v>
      </c>
      <c r="BX162" s="52">
        <v>0</v>
      </c>
      <c r="BY162" s="52">
        <v>0</v>
      </c>
      <c r="BZ162" s="52">
        <v>0</v>
      </c>
      <c r="CA162" s="52">
        <v>-11706</v>
      </c>
      <c r="CB162" s="5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94060942</v>
      </c>
      <c r="CK162">
        <v>1</v>
      </c>
      <c r="CL162" t="s">
        <v>495</v>
      </c>
      <c r="CM162">
        <v>41216</v>
      </c>
      <c r="CN162">
        <v>41338</v>
      </c>
      <c r="CO162">
        <v>122</v>
      </c>
      <c r="CP162">
        <v>0</v>
      </c>
      <c r="CQ162">
        <v>0</v>
      </c>
      <c r="CR162" t="s">
        <v>496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 t="s">
        <v>490</v>
      </c>
      <c r="EG162" t="s">
        <v>490</v>
      </c>
      <c r="EH162" s="54">
        <v>119</v>
      </c>
      <c r="EI162" s="55">
        <v>1</v>
      </c>
      <c r="EJ162" s="55">
        <v>1</v>
      </c>
      <c r="EK162" s="56">
        <v>3003.2773109243694</v>
      </c>
      <c r="EL162" s="56">
        <v>6006.5546218487389</v>
      </c>
      <c r="EM162" s="56">
        <v>9009.8319327731097</v>
      </c>
      <c r="EN162" s="57" t="str">
        <f>+VLOOKUP(W162,[1]Empresas!$A$1:$B$27,2,0)</f>
        <v>AGUAS ANDINAS S.A.</v>
      </c>
    </row>
    <row r="163" spans="2:144" ht="14.4" x14ac:dyDescent="0.3">
      <c r="B163" s="27">
        <v>1594986</v>
      </c>
      <c r="C163" s="28" t="s">
        <v>383</v>
      </c>
      <c r="D163" s="27">
        <v>1314153</v>
      </c>
      <c r="E163" s="28" t="s">
        <v>381</v>
      </c>
      <c r="F163" s="28" t="s">
        <v>384</v>
      </c>
      <c r="G163" s="42" t="s">
        <v>394</v>
      </c>
      <c r="L163" t="str">
        <f t="shared" si="2"/>
        <v>12582144313843256</v>
      </c>
      <c r="M163" s="62" t="s">
        <v>394</v>
      </c>
      <c r="N163" s="50">
        <v>43252</v>
      </c>
      <c r="O163" s="51">
        <v>2018</v>
      </c>
      <c r="P163" t="s">
        <v>613</v>
      </c>
      <c r="Q163">
        <v>1595042</v>
      </c>
      <c r="R163">
        <v>1258214</v>
      </c>
      <c r="S163" t="s">
        <v>478</v>
      </c>
      <c r="T163" t="s">
        <v>504</v>
      </c>
      <c r="U163" t="s">
        <v>480</v>
      </c>
      <c r="V163" t="s">
        <v>531</v>
      </c>
      <c r="W163" t="s">
        <v>527</v>
      </c>
      <c r="X163" t="s">
        <v>532</v>
      </c>
      <c r="Y163" t="s">
        <v>533</v>
      </c>
      <c r="Z163">
        <v>6</v>
      </c>
      <c r="AA163">
        <v>119</v>
      </c>
      <c r="AB163">
        <v>731</v>
      </c>
      <c r="AC163" t="s">
        <v>508</v>
      </c>
      <c r="AD163" s="59">
        <v>43556</v>
      </c>
      <c r="AE163" s="53">
        <v>43138</v>
      </c>
      <c r="AF163" s="53">
        <v>43256</v>
      </c>
      <c r="AG163" s="53">
        <v>43286</v>
      </c>
      <c r="AH163" s="52">
        <v>111</v>
      </c>
      <c r="AI163" s="52">
        <v>0</v>
      </c>
      <c r="AJ163" s="52">
        <v>24800</v>
      </c>
      <c r="AK163" s="52">
        <v>0</v>
      </c>
      <c r="AL163" s="52">
        <v>0</v>
      </c>
      <c r="AM163" s="52"/>
      <c r="AN163" s="52">
        <v>18921</v>
      </c>
      <c r="AO163" s="52" t="s">
        <v>486</v>
      </c>
      <c r="AP163" s="52">
        <v>0</v>
      </c>
      <c r="AQ163" s="52">
        <v>0</v>
      </c>
      <c r="AR163" s="52">
        <v>0</v>
      </c>
      <c r="AS163" s="52" t="s">
        <v>524</v>
      </c>
      <c r="AT163" s="52">
        <v>0</v>
      </c>
      <c r="AU163" s="52">
        <v>14.2</v>
      </c>
      <c r="AV163" s="52">
        <v>26</v>
      </c>
      <c r="AW163" s="52">
        <v>8.8000000000000007</v>
      </c>
      <c r="AX163" s="52">
        <v>47</v>
      </c>
      <c r="AY163" s="52">
        <v>25200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670</v>
      </c>
      <c r="BG163" s="52">
        <v>206460</v>
      </c>
      <c r="BH163" s="52"/>
      <c r="BI163" s="52"/>
      <c r="BJ163" s="52"/>
      <c r="BK163" s="52">
        <v>1445547</v>
      </c>
      <c r="BL163" s="52">
        <v>98992</v>
      </c>
      <c r="BM163" s="52">
        <v>226496</v>
      </c>
      <c r="BN163" s="52">
        <v>407338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2385503</v>
      </c>
      <c r="BW163" s="52">
        <v>-1493902</v>
      </c>
      <c r="BX163" s="52">
        <v>0</v>
      </c>
      <c r="BY163" s="52">
        <v>0</v>
      </c>
      <c r="BZ163" s="52">
        <v>0</v>
      </c>
      <c r="CA163" s="52">
        <v>-1255380</v>
      </c>
      <c r="CB163" s="52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64276265</v>
      </c>
      <c r="CK163">
        <v>200</v>
      </c>
      <c r="CL163" t="s">
        <v>488</v>
      </c>
      <c r="CM163">
        <v>6497</v>
      </c>
      <c r="CN163">
        <v>6621</v>
      </c>
      <c r="CO163">
        <v>24800</v>
      </c>
      <c r="CP163">
        <v>64276265</v>
      </c>
      <c r="CQ163">
        <v>200</v>
      </c>
      <c r="CR163" t="s">
        <v>488</v>
      </c>
      <c r="CS163">
        <v>20.6</v>
      </c>
      <c r="CT163">
        <v>14.2</v>
      </c>
      <c r="CU163">
        <v>0</v>
      </c>
      <c r="CV163">
        <v>64276265</v>
      </c>
      <c r="CW163">
        <v>200</v>
      </c>
      <c r="CX163" t="s">
        <v>488</v>
      </c>
      <c r="CY163">
        <v>14</v>
      </c>
      <c r="CZ163">
        <v>8.8000000000000007</v>
      </c>
      <c r="DA163">
        <v>0</v>
      </c>
      <c r="DB163" t="s">
        <v>534</v>
      </c>
      <c r="DC163">
        <v>200</v>
      </c>
      <c r="DD163" t="s">
        <v>488</v>
      </c>
      <c r="DE163">
        <v>3101</v>
      </c>
      <c r="DF163">
        <v>3227</v>
      </c>
      <c r="DG163">
        <v>25200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 t="s">
        <v>490</v>
      </c>
      <c r="EG163" t="s">
        <v>490</v>
      </c>
      <c r="EH163" s="54">
        <v>118</v>
      </c>
      <c r="EI163" s="55">
        <v>1</v>
      </c>
      <c r="EJ163" s="55">
        <v>1</v>
      </c>
      <c r="EK163" s="56">
        <v>606483.81355932204</v>
      </c>
      <c r="EL163" s="56">
        <v>1212967.6271186441</v>
      </c>
      <c r="EM163" s="56">
        <v>1819451.4406779662</v>
      </c>
      <c r="EN163" s="57" t="str">
        <f>+VLOOKUP(W163,[1]Empresas!$A$1:$B$27,2,0)</f>
        <v>AGUAS ANDINAS S.A.</v>
      </c>
    </row>
    <row r="164" spans="2:144" ht="14.4" x14ac:dyDescent="0.3">
      <c r="B164" s="27">
        <v>1594986</v>
      </c>
      <c r="C164" s="28" t="s">
        <v>383</v>
      </c>
      <c r="D164" s="27">
        <v>973766</v>
      </c>
      <c r="E164" s="28" t="s">
        <v>381</v>
      </c>
      <c r="F164" s="28" t="s">
        <v>384</v>
      </c>
      <c r="G164" s="42" t="s">
        <v>394</v>
      </c>
      <c r="L164" t="str">
        <f t="shared" si="2"/>
        <v>13392974318643277</v>
      </c>
      <c r="M164" s="62" t="s">
        <v>394</v>
      </c>
      <c r="N164" s="50">
        <v>43252</v>
      </c>
      <c r="O164" s="51">
        <v>2018</v>
      </c>
      <c r="P164" t="s">
        <v>613</v>
      </c>
      <c r="Q164">
        <v>1677038</v>
      </c>
      <c r="R164">
        <v>1339297</v>
      </c>
      <c r="S164" t="s">
        <v>478</v>
      </c>
      <c r="T164" t="s">
        <v>504</v>
      </c>
      <c r="U164" t="s">
        <v>514</v>
      </c>
      <c r="V164" t="s">
        <v>515</v>
      </c>
      <c r="W164" t="s">
        <v>516</v>
      </c>
      <c r="X164" t="s">
        <v>517</v>
      </c>
      <c r="Y164" t="s">
        <v>518</v>
      </c>
      <c r="Z164">
        <v>20</v>
      </c>
      <c r="AA164">
        <v>938</v>
      </c>
      <c r="AB164">
        <v>830</v>
      </c>
      <c r="AC164" t="s">
        <v>508</v>
      </c>
      <c r="AD164" s="59">
        <v>43556</v>
      </c>
      <c r="AE164" s="53">
        <v>43186</v>
      </c>
      <c r="AF164" s="53">
        <v>43277</v>
      </c>
      <c r="AG164" s="53">
        <v>43307</v>
      </c>
      <c r="AH164" s="52">
        <v>36</v>
      </c>
      <c r="AI164" s="52">
        <v>0</v>
      </c>
      <c r="AJ164" s="52">
        <v>600</v>
      </c>
      <c r="AK164" s="52">
        <v>0</v>
      </c>
      <c r="AL164" s="52">
        <v>0</v>
      </c>
      <c r="AM164" s="52"/>
      <c r="AN164" s="52">
        <v>6137</v>
      </c>
      <c r="AO164" s="52" t="s">
        <v>486</v>
      </c>
      <c r="AP164" s="52">
        <v>0</v>
      </c>
      <c r="AQ164" s="52">
        <v>0</v>
      </c>
      <c r="AR164" s="52">
        <v>0</v>
      </c>
      <c r="AS164" s="52" t="s">
        <v>487</v>
      </c>
      <c r="AT164" s="52">
        <v>0</v>
      </c>
      <c r="AU164" s="52">
        <v>0.3</v>
      </c>
      <c r="AV164" s="52">
        <v>0.35</v>
      </c>
      <c r="AW164" s="52">
        <v>0.3</v>
      </c>
      <c r="AX164" s="52">
        <v>0.89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672</v>
      </c>
      <c r="BG164" s="52">
        <v>4995</v>
      </c>
      <c r="BH164" s="52"/>
      <c r="BI164" s="52"/>
      <c r="BJ164" s="52"/>
      <c r="BK164" s="52">
        <v>34973</v>
      </c>
      <c r="BL164" s="52">
        <v>1027</v>
      </c>
      <c r="BM164" s="52">
        <v>4280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778</v>
      </c>
      <c r="BV164" s="52">
        <v>46725</v>
      </c>
      <c r="BW164" s="52">
        <v>-25248</v>
      </c>
      <c r="BX164" s="52">
        <v>0</v>
      </c>
      <c r="BY164" s="52">
        <v>0</v>
      </c>
      <c r="BZ164" s="52">
        <v>0</v>
      </c>
      <c r="CA164" s="52">
        <v>-21217</v>
      </c>
      <c r="CB164" s="52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2516401</v>
      </c>
      <c r="CK164">
        <v>100</v>
      </c>
      <c r="CL164" t="s">
        <v>488</v>
      </c>
      <c r="CM164">
        <v>146</v>
      </c>
      <c r="CN164">
        <v>152</v>
      </c>
      <c r="CO164">
        <v>600</v>
      </c>
      <c r="CP164">
        <v>2516401</v>
      </c>
      <c r="CQ164">
        <v>100</v>
      </c>
      <c r="CR164" t="s">
        <v>488</v>
      </c>
      <c r="CS164">
        <v>0.3</v>
      </c>
      <c r="CT164">
        <v>0.3</v>
      </c>
      <c r="CU164">
        <v>0</v>
      </c>
      <c r="CV164">
        <v>2516401</v>
      </c>
      <c r="CW164">
        <v>100</v>
      </c>
      <c r="CX164" t="s">
        <v>488</v>
      </c>
      <c r="CY164">
        <v>0</v>
      </c>
      <c r="CZ164">
        <v>0.3</v>
      </c>
      <c r="DA164">
        <v>0</v>
      </c>
      <c r="DB164" t="s">
        <v>519</v>
      </c>
      <c r="DC164">
        <v>100</v>
      </c>
      <c r="DD164" t="s">
        <v>488</v>
      </c>
      <c r="DE164">
        <v>180</v>
      </c>
      <c r="DF164">
        <v>180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 t="s">
        <v>490</v>
      </c>
      <c r="EG164" t="s">
        <v>490</v>
      </c>
      <c r="EH164" s="54">
        <v>91</v>
      </c>
      <c r="EI164" s="55">
        <v>1</v>
      </c>
      <c r="EJ164" s="55">
        <v>1</v>
      </c>
      <c r="EK164" s="56">
        <v>15403.846153846154</v>
      </c>
      <c r="EL164" s="56">
        <v>30807.692307692309</v>
      </c>
      <c r="EM164" s="56">
        <v>46211.538461538461</v>
      </c>
      <c r="EN164" s="57" t="str">
        <f>+VLOOKUP(W164,[1]Empresas!$A$1:$B$27,2,0)</f>
        <v>AGUAS CORDILLERA S.A.</v>
      </c>
    </row>
    <row r="165" spans="2:144" ht="14.4" x14ac:dyDescent="0.3">
      <c r="B165" s="27">
        <v>1594986</v>
      </c>
      <c r="C165" s="28" t="s">
        <v>383</v>
      </c>
      <c r="D165" s="27">
        <v>916308</v>
      </c>
      <c r="E165" s="28" t="s">
        <v>381</v>
      </c>
      <c r="F165" s="28" t="s">
        <v>384</v>
      </c>
      <c r="G165" s="42" t="s">
        <v>394</v>
      </c>
      <c r="L165" t="str">
        <f t="shared" si="2"/>
        <v>9163084310543285</v>
      </c>
      <c r="M165" s="62" t="s">
        <v>394</v>
      </c>
      <c r="N165" s="50">
        <v>43252</v>
      </c>
      <c r="O165" s="51">
        <v>2018</v>
      </c>
      <c r="P165" t="s">
        <v>613</v>
      </c>
      <c r="Q165">
        <v>1594986</v>
      </c>
      <c r="R165">
        <v>916308</v>
      </c>
      <c r="S165" t="s">
        <v>478</v>
      </c>
      <c r="T165" t="s">
        <v>504</v>
      </c>
      <c r="U165" t="s">
        <v>480</v>
      </c>
      <c r="V165" t="s">
        <v>604</v>
      </c>
      <c r="W165" t="s">
        <v>562</v>
      </c>
      <c r="X165" t="s">
        <v>835</v>
      </c>
      <c r="Y165" t="s">
        <v>714</v>
      </c>
      <c r="Z165">
        <v>25</v>
      </c>
      <c r="AA165">
        <v>616</v>
      </c>
      <c r="AB165">
        <v>1500</v>
      </c>
      <c r="AC165" t="s">
        <v>508</v>
      </c>
      <c r="AD165" s="59">
        <v>43556</v>
      </c>
      <c r="AE165" s="53">
        <v>43105</v>
      </c>
      <c r="AF165" s="53">
        <v>43285</v>
      </c>
      <c r="AG165" s="53">
        <v>43312</v>
      </c>
      <c r="AH165" s="52">
        <v>128</v>
      </c>
      <c r="AI165" s="52">
        <v>0</v>
      </c>
      <c r="AJ165" s="52">
        <v>161628</v>
      </c>
      <c r="AK165" s="52">
        <v>0</v>
      </c>
      <c r="AL165" s="52">
        <v>0</v>
      </c>
      <c r="AM165" s="52"/>
      <c r="AN165" s="52">
        <v>21819</v>
      </c>
      <c r="AO165" s="52" t="s">
        <v>486</v>
      </c>
      <c r="AP165" s="52">
        <v>0</v>
      </c>
      <c r="AQ165" s="52">
        <v>0</v>
      </c>
      <c r="AR165" s="52">
        <v>0</v>
      </c>
      <c r="AS165" s="52" t="s">
        <v>487</v>
      </c>
      <c r="AT165" s="52">
        <v>0</v>
      </c>
      <c r="AU165" s="52">
        <v>67</v>
      </c>
      <c r="AV165" s="52">
        <v>67</v>
      </c>
      <c r="AW165" s="52">
        <v>67</v>
      </c>
      <c r="AX165" s="52">
        <v>403.4</v>
      </c>
      <c r="AY165" s="52">
        <v>26444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71206</v>
      </c>
      <c r="BF165" s="52">
        <v>672</v>
      </c>
      <c r="BG165" s="52">
        <v>1347658</v>
      </c>
      <c r="BH165" s="52"/>
      <c r="BI165" s="52"/>
      <c r="BJ165" s="52"/>
      <c r="BK165" s="52">
        <v>8859930</v>
      </c>
      <c r="BL165" s="52">
        <v>390323</v>
      </c>
      <c r="BM165" s="52">
        <v>1917161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12586950</v>
      </c>
      <c r="BW165" s="52">
        <v>-10268345</v>
      </c>
      <c r="BX165" s="52">
        <v>0</v>
      </c>
      <c r="BY165" s="52">
        <v>0</v>
      </c>
      <c r="BZ165" s="52">
        <v>0</v>
      </c>
      <c r="CA165" s="52">
        <v>-8628862</v>
      </c>
      <c r="CB165" s="52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519155</v>
      </c>
      <c r="CK165">
        <v>1000</v>
      </c>
      <c r="CL165" t="s">
        <v>574</v>
      </c>
      <c r="CM165">
        <v>3877.2919999999999</v>
      </c>
      <c r="CN165">
        <v>4039.02</v>
      </c>
      <c r="CO165">
        <v>161628</v>
      </c>
      <c r="CP165">
        <v>519155</v>
      </c>
      <c r="CQ165">
        <v>1000</v>
      </c>
      <c r="CR165" t="s">
        <v>574</v>
      </c>
      <c r="CS165">
        <v>6.7000000000000004E-2</v>
      </c>
      <c r="CT165">
        <v>6.7000000000000004E-2</v>
      </c>
      <c r="CU165">
        <v>0</v>
      </c>
      <c r="CV165">
        <v>519155</v>
      </c>
      <c r="CW165">
        <v>1000</v>
      </c>
      <c r="CX165" t="s">
        <v>574</v>
      </c>
      <c r="CY165">
        <v>6.6000000000000003E-2</v>
      </c>
      <c r="CZ165">
        <v>6.7000000000000004E-2</v>
      </c>
      <c r="DA165">
        <v>0</v>
      </c>
      <c r="DB165" t="s">
        <v>836</v>
      </c>
      <c r="DC165">
        <v>1000</v>
      </c>
      <c r="DD165" t="s">
        <v>574</v>
      </c>
      <c r="DE165">
        <v>1399.626</v>
      </c>
      <c r="DF165">
        <v>1425.07</v>
      </c>
      <c r="DG165">
        <v>26444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 t="s">
        <v>490</v>
      </c>
      <c r="EG165" t="s">
        <v>490</v>
      </c>
      <c r="EH165" s="54">
        <v>180</v>
      </c>
      <c r="EI165" s="55">
        <v>1</v>
      </c>
      <c r="EJ165" s="55">
        <v>1</v>
      </c>
      <c r="EK165" s="56">
        <v>2097825</v>
      </c>
      <c r="EL165" s="56">
        <v>4195650</v>
      </c>
      <c r="EM165" s="56">
        <v>6293475</v>
      </c>
      <c r="EN165" s="57" t="str">
        <f>+VLOOKUP(W165,[1]Empresas!$A$1:$B$27,2,0)</f>
        <v>AGUAS ANDINAS S.A.</v>
      </c>
    </row>
    <row r="166" spans="2:144" ht="14.4" x14ac:dyDescent="0.3">
      <c r="B166" s="27">
        <v>1594986</v>
      </c>
      <c r="C166" s="28" t="s">
        <v>383</v>
      </c>
      <c r="D166" s="27">
        <v>1386062</v>
      </c>
      <c r="E166" s="28" t="s">
        <v>381</v>
      </c>
      <c r="F166" s="28" t="s">
        <v>384</v>
      </c>
      <c r="G166" s="42" t="s">
        <v>394</v>
      </c>
      <c r="L166" t="str">
        <f t="shared" si="2"/>
        <v>5329824297643307</v>
      </c>
      <c r="M166" s="62" t="s">
        <v>394</v>
      </c>
      <c r="N166" s="50">
        <v>43282</v>
      </c>
      <c r="O166" s="51">
        <v>2018</v>
      </c>
      <c r="P166" s="60" t="s">
        <v>642</v>
      </c>
      <c r="Q166">
        <v>1595042</v>
      </c>
      <c r="R166">
        <v>532982</v>
      </c>
      <c r="S166" t="s">
        <v>478</v>
      </c>
      <c r="T166" t="s">
        <v>504</v>
      </c>
      <c r="U166" t="s">
        <v>480</v>
      </c>
      <c r="V166" t="s">
        <v>677</v>
      </c>
      <c r="W166" t="s">
        <v>527</v>
      </c>
      <c r="X166" t="s">
        <v>837</v>
      </c>
      <c r="Y166" t="s">
        <v>714</v>
      </c>
      <c r="Z166">
        <v>20</v>
      </c>
      <c r="AA166">
        <v>193</v>
      </c>
      <c r="AB166">
        <v>9650</v>
      </c>
      <c r="AC166" s="59" t="s">
        <v>508</v>
      </c>
      <c r="AD166" s="59">
        <v>43556</v>
      </c>
      <c r="AE166" s="53">
        <v>42976</v>
      </c>
      <c r="AF166" s="53">
        <v>43307</v>
      </c>
      <c r="AG166" s="53">
        <v>43340</v>
      </c>
      <c r="AH166" s="52">
        <v>0</v>
      </c>
      <c r="AI166" s="52">
        <v>0</v>
      </c>
      <c r="AJ166" s="52">
        <v>327200</v>
      </c>
      <c r="AK166" s="52">
        <v>0</v>
      </c>
      <c r="AL166" s="52">
        <v>0</v>
      </c>
      <c r="AM166" s="52"/>
      <c r="AN166" s="52">
        <v>18751</v>
      </c>
      <c r="AO166" s="52" t="s">
        <v>486</v>
      </c>
      <c r="AP166" s="52">
        <v>0</v>
      </c>
      <c r="AQ166" s="52">
        <v>0</v>
      </c>
      <c r="AR166" s="52">
        <v>0</v>
      </c>
      <c r="AS166" s="52" t="s">
        <v>487</v>
      </c>
      <c r="AT166" s="52">
        <v>0</v>
      </c>
      <c r="AU166" s="52">
        <v>78.8</v>
      </c>
      <c r="AV166" s="52">
        <v>75.7</v>
      </c>
      <c r="AW166" s="52">
        <v>70.599999999999994</v>
      </c>
      <c r="AX166" s="52">
        <v>532.79999999999995</v>
      </c>
      <c r="AY166" s="52">
        <v>94600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55926</v>
      </c>
      <c r="BF166" s="52">
        <v>674</v>
      </c>
      <c r="BG166" s="52">
        <v>1930329</v>
      </c>
      <c r="BH166" s="52"/>
      <c r="BI166" s="52"/>
      <c r="BJ166" s="52"/>
      <c r="BK166" s="52">
        <v>18552335</v>
      </c>
      <c r="BL166" s="52">
        <v>833999</v>
      </c>
      <c r="BM166" s="52">
        <v>2565739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23939002</v>
      </c>
      <c r="BW166" s="52">
        <v>-4959846</v>
      </c>
      <c r="BX166" s="52">
        <v>0</v>
      </c>
      <c r="BY166" s="52">
        <v>0</v>
      </c>
      <c r="BZ166" s="52">
        <v>0</v>
      </c>
      <c r="CA166" s="52">
        <v>-4167939</v>
      </c>
      <c r="CB166" s="52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620062</v>
      </c>
      <c r="CK166">
        <v>200</v>
      </c>
      <c r="CL166" t="s">
        <v>510</v>
      </c>
      <c r="CM166">
        <v>11052</v>
      </c>
      <c r="CN166">
        <v>12688</v>
      </c>
      <c r="CO166">
        <v>327200</v>
      </c>
      <c r="CP166">
        <v>620062</v>
      </c>
      <c r="CQ166">
        <v>200</v>
      </c>
      <c r="CR166" t="s">
        <v>510</v>
      </c>
      <c r="CS166">
        <v>72.599999999999994</v>
      </c>
      <c r="CT166">
        <v>78.8</v>
      </c>
      <c r="CU166">
        <v>0</v>
      </c>
      <c r="CV166">
        <v>620062</v>
      </c>
      <c r="CW166">
        <v>200</v>
      </c>
      <c r="CX166" t="s">
        <v>510</v>
      </c>
      <c r="CY166">
        <v>72.2</v>
      </c>
      <c r="CZ166">
        <v>70.599999999999994</v>
      </c>
      <c r="DA166">
        <v>0</v>
      </c>
      <c r="DB166" t="s">
        <v>838</v>
      </c>
      <c r="DC166">
        <v>200</v>
      </c>
      <c r="DD166" t="s">
        <v>510</v>
      </c>
      <c r="DE166">
        <v>2891</v>
      </c>
      <c r="DF166">
        <v>3364</v>
      </c>
      <c r="DG166">
        <v>94600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 t="s">
        <v>490</v>
      </c>
      <c r="EG166" t="s">
        <v>490</v>
      </c>
      <c r="EH166" s="54">
        <v>331</v>
      </c>
      <c r="EI166" s="55">
        <v>1</v>
      </c>
      <c r="EJ166" s="55">
        <v>0</v>
      </c>
      <c r="EK166" s="56">
        <v>2169698.0664652567</v>
      </c>
      <c r="EL166" s="56">
        <v>4339396.1329305135</v>
      </c>
      <c r="EM166" s="56">
        <v>6509094.1993957702</v>
      </c>
      <c r="EN166" s="57" t="str">
        <f>+VLOOKUP(W166,[1]Empresas!$A$1:$B$27,2,0)</f>
        <v>AGUAS ANDINAS S.A.</v>
      </c>
    </row>
    <row r="167" spans="2:144" ht="14.4" x14ac:dyDescent="0.3">
      <c r="B167" s="27">
        <v>1594986</v>
      </c>
      <c r="C167" s="28" t="s">
        <v>383</v>
      </c>
      <c r="D167" s="27">
        <v>533094</v>
      </c>
      <c r="E167" s="28" t="s">
        <v>381</v>
      </c>
      <c r="F167" s="28" t="s">
        <v>384</v>
      </c>
      <c r="G167" s="42" t="s">
        <v>394</v>
      </c>
      <c r="L167" t="str">
        <f t="shared" si="2"/>
        <v>15383664295543294</v>
      </c>
      <c r="M167" s="62" t="s">
        <v>394</v>
      </c>
      <c r="N167" s="50">
        <v>43282</v>
      </c>
      <c r="O167" s="51">
        <v>2018</v>
      </c>
      <c r="P167" s="60" t="s">
        <v>642</v>
      </c>
      <c r="Q167">
        <v>1595042</v>
      </c>
      <c r="R167">
        <v>1538366</v>
      </c>
      <c r="S167" t="s">
        <v>478</v>
      </c>
      <c r="T167" t="s">
        <v>825</v>
      </c>
      <c r="U167" t="s">
        <v>480</v>
      </c>
      <c r="V167" t="s">
        <v>505</v>
      </c>
      <c r="W167" t="s">
        <v>527</v>
      </c>
      <c r="X167" t="s">
        <v>839</v>
      </c>
      <c r="Y167" t="s">
        <v>550</v>
      </c>
      <c r="Z167">
        <v>12</v>
      </c>
      <c r="AA167">
        <v>618</v>
      </c>
      <c r="AB167">
        <v>590</v>
      </c>
      <c r="AC167" s="59" t="s">
        <v>508</v>
      </c>
      <c r="AD167" s="59">
        <v>43736</v>
      </c>
      <c r="AE167" s="53">
        <v>42955</v>
      </c>
      <c r="AF167" s="53">
        <v>43294</v>
      </c>
      <c r="AG167" s="53">
        <v>43326</v>
      </c>
      <c r="AH167" s="52">
        <v>0</v>
      </c>
      <c r="AI167" s="52">
        <v>0</v>
      </c>
      <c r="AJ167" s="52">
        <v>16745</v>
      </c>
      <c r="AK167" s="52">
        <v>0</v>
      </c>
      <c r="AL167" s="52">
        <v>0</v>
      </c>
      <c r="AM167" s="52"/>
      <c r="AN167" s="52">
        <v>3119</v>
      </c>
      <c r="AO167" s="52" t="s">
        <v>486</v>
      </c>
      <c r="AP167" s="52">
        <v>0</v>
      </c>
      <c r="AQ167" s="52">
        <v>0</v>
      </c>
      <c r="AR167" s="52">
        <v>0</v>
      </c>
      <c r="AS167" s="52" t="s">
        <v>524</v>
      </c>
      <c r="AT167" s="52">
        <v>0</v>
      </c>
      <c r="AU167" s="52">
        <v>4.5</v>
      </c>
      <c r="AV167" s="52">
        <v>5.0999999999999996</v>
      </c>
      <c r="AW167" s="52">
        <v>0</v>
      </c>
      <c r="AX167" s="52">
        <v>0</v>
      </c>
      <c r="AY167" s="52">
        <v>377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626</v>
      </c>
      <c r="BG167" s="52">
        <v>92024</v>
      </c>
      <c r="BH167" s="52"/>
      <c r="BI167" s="52"/>
      <c r="BJ167" s="52"/>
      <c r="BK167" s="52">
        <v>1049175</v>
      </c>
      <c r="BL167" s="52">
        <v>0</v>
      </c>
      <c r="BM167" s="52">
        <v>352148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1493973</v>
      </c>
      <c r="BW167" s="52">
        <v>-2286603</v>
      </c>
      <c r="BX167" s="52">
        <v>0</v>
      </c>
      <c r="BY167" s="52">
        <v>0</v>
      </c>
      <c r="BZ167" s="52">
        <v>0</v>
      </c>
      <c r="CA167" s="52">
        <v>-1921516</v>
      </c>
      <c r="CB167" s="52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65938473</v>
      </c>
      <c r="CK167">
        <v>1</v>
      </c>
      <c r="CL167" t="s">
        <v>488</v>
      </c>
      <c r="CM167">
        <v>503607</v>
      </c>
      <c r="CN167">
        <v>520352</v>
      </c>
      <c r="CO167">
        <v>16745</v>
      </c>
      <c r="CP167">
        <v>65938473</v>
      </c>
      <c r="CQ167">
        <v>1</v>
      </c>
      <c r="CR167" t="s">
        <v>488</v>
      </c>
      <c r="CS167">
        <v>5.8</v>
      </c>
      <c r="CT167">
        <v>4.5</v>
      </c>
      <c r="CU167">
        <v>0</v>
      </c>
      <c r="CV167" t="s">
        <v>840</v>
      </c>
      <c r="CW167">
        <v>1</v>
      </c>
      <c r="CX167" t="s">
        <v>488</v>
      </c>
      <c r="CY167">
        <v>32034</v>
      </c>
      <c r="CZ167">
        <v>32411</v>
      </c>
      <c r="DA167">
        <v>377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 t="s">
        <v>490</v>
      </c>
      <c r="EG167" t="s">
        <v>490</v>
      </c>
      <c r="EH167" s="54">
        <v>339</v>
      </c>
      <c r="EI167" s="55">
        <v>1</v>
      </c>
      <c r="EJ167" s="55">
        <v>0</v>
      </c>
      <c r="EK167" s="56">
        <v>132210</v>
      </c>
      <c r="EL167" s="56">
        <v>264420</v>
      </c>
      <c r="EM167" s="56">
        <v>396630</v>
      </c>
      <c r="EN167" s="57" t="str">
        <f>+VLOOKUP(W167,[1]Empresas!$A$1:$B$27,2,0)</f>
        <v>AGUAS ANDINAS S.A.</v>
      </c>
    </row>
    <row r="168" spans="2:144" ht="14.4" x14ac:dyDescent="0.3">
      <c r="B168" s="27">
        <v>2878763</v>
      </c>
      <c r="C168" s="28" t="s">
        <v>383</v>
      </c>
      <c r="D168" s="27">
        <v>1439815</v>
      </c>
      <c r="E168" s="28" t="s">
        <v>381</v>
      </c>
      <c r="F168" s="28" t="s">
        <v>384</v>
      </c>
      <c r="G168" s="42" t="s">
        <v>394</v>
      </c>
      <c r="L168" t="str">
        <f t="shared" si="2"/>
        <v>5747324320243293</v>
      </c>
      <c r="M168" s="62" t="s">
        <v>394</v>
      </c>
      <c r="N168" s="50">
        <v>43282</v>
      </c>
      <c r="O168" s="51">
        <v>2018</v>
      </c>
      <c r="P168" s="60" t="s">
        <v>642</v>
      </c>
      <c r="Q168">
        <v>1595042</v>
      </c>
      <c r="R168">
        <v>574732</v>
      </c>
      <c r="S168" t="s">
        <v>478</v>
      </c>
      <c r="T168" t="s">
        <v>479</v>
      </c>
      <c r="U168" t="s">
        <v>480</v>
      </c>
      <c r="V168" t="s">
        <v>566</v>
      </c>
      <c r="W168" t="s">
        <v>527</v>
      </c>
      <c r="X168" t="s">
        <v>602</v>
      </c>
      <c r="Y168" t="s">
        <v>529</v>
      </c>
      <c r="Z168">
        <v>11</v>
      </c>
      <c r="AA168">
        <v>971</v>
      </c>
      <c r="AB168">
        <v>6181</v>
      </c>
      <c r="AC168" s="59" t="s">
        <v>485</v>
      </c>
      <c r="AD168" s="59" t="s">
        <v>485</v>
      </c>
      <c r="AE168" s="53">
        <v>43202</v>
      </c>
      <c r="AF168" s="53">
        <v>43293</v>
      </c>
      <c r="AG168" s="53">
        <v>43325</v>
      </c>
      <c r="AH168" s="52">
        <v>10</v>
      </c>
      <c r="AI168" s="52">
        <v>350</v>
      </c>
      <c r="AJ168" s="52">
        <v>0</v>
      </c>
      <c r="AK168" s="52">
        <v>96</v>
      </c>
      <c r="AL168" s="52">
        <v>0</v>
      </c>
      <c r="AM168" s="52"/>
      <c r="AN168" s="52">
        <v>343</v>
      </c>
      <c r="AO168" s="52" t="s">
        <v>486</v>
      </c>
      <c r="AP168" s="52">
        <v>0</v>
      </c>
      <c r="AQ168" s="52">
        <v>0</v>
      </c>
      <c r="AR168" s="52">
        <v>0</v>
      </c>
      <c r="AS168" s="52" t="s">
        <v>524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109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0</v>
      </c>
      <c r="BF168" s="52">
        <v>573</v>
      </c>
      <c r="BG168" s="52">
        <v>807</v>
      </c>
      <c r="BH168" s="52"/>
      <c r="BI168" s="52"/>
      <c r="BJ168" s="52"/>
      <c r="BK168" s="52">
        <v>8117</v>
      </c>
      <c r="BL168" s="52">
        <v>0</v>
      </c>
      <c r="BM168" s="52">
        <v>0</v>
      </c>
      <c r="BN168" s="52">
        <v>2192</v>
      </c>
      <c r="BO168" s="52">
        <v>0</v>
      </c>
      <c r="BP168" s="52">
        <v>0</v>
      </c>
      <c r="BQ168" s="52">
        <v>0</v>
      </c>
      <c r="BR168" s="52">
        <v>0</v>
      </c>
      <c r="BS168" s="52">
        <v>0</v>
      </c>
      <c r="BT168" s="52">
        <v>0</v>
      </c>
      <c r="BU168" s="52">
        <v>0</v>
      </c>
      <c r="BV168" s="52">
        <v>11689</v>
      </c>
      <c r="BW168" s="52">
        <v>-7857</v>
      </c>
      <c r="BX168" s="52">
        <v>0</v>
      </c>
      <c r="BY168" s="52">
        <v>0</v>
      </c>
      <c r="BZ168" s="52">
        <v>0</v>
      </c>
      <c r="CA168" s="52">
        <v>-6603</v>
      </c>
      <c r="CB168" s="52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231000</v>
      </c>
      <c r="CK168">
        <v>1</v>
      </c>
      <c r="CL168" t="s">
        <v>495</v>
      </c>
      <c r="CM168">
        <v>4791</v>
      </c>
      <c r="CN168">
        <v>4887</v>
      </c>
      <c r="CO168">
        <v>96</v>
      </c>
      <c r="CP168" t="s">
        <v>603</v>
      </c>
      <c r="CQ168">
        <v>1</v>
      </c>
      <c r="CR168" t="s">
        <v>495</v>
      </c>
      <c r="CS168">
        <v>4728</v>
      </c>
      <c r="CT168">
        <v>4837</v>
      </c>
      <c r="CU168">
        <v>109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 t="s">
        <v>490</v>
      </c>
      <c r="EG168" t="s">
        <v>490</v>
      </c>
      <c r="EH168" s="54">
        <v>91</v>
      </c>
      <c r="EI168" s="55">
        <v>1</v>
      </c>
      <c r="EJ168" s="55">
        <v>0</v>
      </c>
      <c r="EK168" s="56">
        <v>3853.5164835164837</v>
      </c>
      <c r="EL168" s="56">
        <v>7707.0329670329675</v>
      </c>
      <c r="EM168" s="56">
        <v>11560.549450549452</v>
      </c>
      <c r="EN168" s="57" t="str">
        <f>+VLOOKUP(W168,[1]Empresas!$A$1:$B$27,2,0)</f>
        <v>AGUAS ANDINAS S.A.</v>
      </c>
    </row>
    <row r="169" spans="2:144" ht="14.4" x14ac:dyDescent="0.3">
      <c r="B169" s="27">
        <v>2878763</v>
      </c>
      <c r="C169" s="28" t="s">
        <v>383</v>
      </c>
      <c r="D169" s="27">
        <v>137184</v>
      </c>
      <c r="E169" s="28" t="s">
        <v>381</v>
      </c>
      <c r="F169" s="28" t="s">
        <v>384</v>
      </c>
      <c r="G169" s="42" t="s">
        <v>394</v>
      </c>
      <c r="L169" t="str">
        <f t="shared" si="2"/>
        <v>29505404042443307</v>
      </c>
      <c r="M169" s="62" t="s">
        <v>394</v>
      </c>
      <c r="N169" s="50">
        <v>43282</v>
      </c>
      <c r="O169" s="51">
        <v>2018</v>
      </c>
      <c r="P169" s="60" t="s">
        <v>642</v>
      </c>
      <c r="Q169">
        <v>1595042</v>
      </c>
      <c r="R169">
        <v>2950540</v>
      </c>
      <c r="S169" t="s">
        <v>478</v>
      </c>
      <c r="T169" t="s">
        <v>479</v>
      </c>
      <c r="U169" t="s">
        <v>480</v>
      </c>
      <c r="V169" t="s">
        <v>556</v>
      </c>
      <c r="W169" t="s">
        <v>841</v>
      </c>
      <c r="X169" t="s">
        <v>842</v>
      </c>
      <c r="Y169" t="s">
        <v>529</v>
      </c>
      <c r="Z169">
        <v>20</v>
      </c>
      <c r="AA169">
        <v>6</v>
      </c>
      <c r="AB169">
        <v>239</v>
      </c>
      <c r="AC169" s="59" t="s">
        <v>485</v>
      </c>
      <c r="AD169" s="59" t="s">
        <v>485</v>
      </c>
      <c r="AE169" s="53">
        <v>40424</v>
      </c>
      <c r="AF169" s="53">
        <v>43307</v>
      </c>
      <c r="AG169" s="53">
        <v>43340</v>
      </c>
      <c r="AH169" s="52">
        <v>10</v>
      </c>
      <c r="AI169" s="52">
        <v>350</v>
      </c>
      <c r="AJ169" s="52">
        <v>0</v>
      </c>
      <c r="AK169" s="52">
        <v>9571</v>
      </c>
      <c r="AL169" s="52">
        <v>0</v>
      </c>
      <c r="AM169" s="52"/>
      <c r="AN169" s="52">
        <v>377</v>
      </c>
      <c r="AO169" s="52" t="s">
        <v>486</v>
      </c>
      <c r="AP169" s="52">
        <v>0</v>
      </c>
      <c r="AQ169" s="52">
        <v>0</v>
      </c>
      <c r="AR169" s="52">
        <v>0</v>
      </c>
      <c r="AS169" s="52" t="s">
        <v>487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2030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0</v>
      </c>
      <c r="BF169" s="52">
        <v>574</v>
      </c>
      <c r="BG169" s="52">
        <v>12851</v>
      </c>
      <c r="BH169" s="52"/>
      <c r="BI169" s="52"/>
      <c r="BJ169" s="52"/>
      <c r="BK169" s="52">
        <v>782989</v>
      </c>
      <c r="BL169" s="52">
        <v>0</v>
      </c>
      <c r="BM169" s="52">
        <v>0</v>
      </c>
      <c r="BN169" s="52">
        <v>0</v>
      </c>
      <c r="BO169" s="52">
        <v>0</v>
      </c>
      <c r="BP169" s="52">
        <v>0</v>
      </c>
      <c r="BQ169" s="52">
        <v>0</v>
      </c>
      <c r="BR169" s="52">
        <v>0</v>
      </c>
      <c r="BS169" s="52">
        <v>0</v>
      </c>
      <c r="BT169" s="52">
        <v>0</v>
      </c>
      <c r="BU169" s="52">
        <v>0</v>
      </c>
      <c r="BV169" s="52">
        <v>796414</v>
      </c>
      <c r="BW169" s="52">
        <v>-957020</v>
      </c>
      <c r="BX169" s="52">
        <v>0</v>
      </c>
      <c r="BY169" s="52">
        <v>0</v>
      </c>
      <c r="BZ169" s="52">
        <v>0</v>
      </c>
      <c r="CA169" s="52">
        <v>-804219</v>
      </c>
      <c r="CB169" s="52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2301588</v>
      </c>
      <c r="CK169">
        <v>1</v>
      </c>
      <c r="CL169" t="s">
        <v>495</v>
      </c>
      <c r="CM169">
        <v>0</v>
      </c>
      <c r="CN169">
        <v>9571</v>
      </c>
      <c r="CO169">
        <v>9571</v>
      </c>
      <c r="CP169" t="s">
        <v>843</v>
      </c>
      <c r="CQ169">
        <v>1</v>
      </c>
      <c r="CR169" t="s">
        <v>495</v>
      </c>
      <c r="CS169">
        <v>0</v>
      </c>
      <c r="CT169">
        <v>2030</v>
      </c>
      <c r="CU169">
        <v>2030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 t="s">
        <v>490</v>
      </c>
      <c r="EG169" t="s">
        <v>490</v>
      </c>
      <c r="EH169" s="54">
        <v>2883</v>
      </c>
      <c r="EI169" s="55">
        <v>1</v>
      </c>
      <c r="EJ169" s="55">
        <v>0</v>
      </c>
      <c r="EK169" s="56">
        <v>8287.3465140478675</v>
      </c>
      <c r="EL169" s="56">
        <v>16574.693028095735</v>
      </c>
      <c r="EM169" s="56">
        <v>24862.039542143601</v>
      </c>
      <c r="EN169" s="57" t="str">
        <f>+VLOOKUP(W169,[1]Empresas!$A$1:$B$27,2,0)</f>
        <v>AGUAS ANDINAS S.A.</v>
      </c>
    </row>
    <row r="170" spans="2:144" ht="14.4" x14ac:dyDescent="0.3">
      <c r="L170" t="str">
        <f t="shared" si="2"/>
        <v>11774524241043291</v>
      </c>
      <c r="M170" s="62" t="s">
        <v>394</v>
      </c>
      <c r="N170" s="50">
        <v>43282</v>
      </c>
      <c r="O170" s="51">
        <v>2018</v>
      </c>
      <c r="P170" s="60" t="s">
        <v>642</v>
      </c>
      <c r="Q170">
        <v>1595042</v>
      </c>
      <c r="R170">
        <v>1177452</v>
      </c>
      <c r="S170" t="s">
        <v>478</v>
      </c>
      <c r="T170" t="s">
        <v>479</v>
      </c>
      <c r="U170" t="s">
        <v>480</v>
      </c>
      <c r="V170" t="s">
        <v>571</v>
      </c>
      <c r="W170" t="s">
        <v>527</v>
      </c>
      <c r="X170" t="s">
        <v>844</v>
      </c>
      <c r="Y170" t="s">
        <v>801</v>
      </c>
      <c r="Z170">
        <v>9</v>
      </c>
      <c r="AA170">
        <v>624</v>
      </c>
      <c r="AB170">
        <v>4430</v>
      </c>
      <c r="AC170" s="59" t="s">
        <v>485</v>
      </c>
      <c r="AD170" s="59" t="s">
        <v>485</v>
      </c>
      <c r="AE170" s="53">
        <v>42410</v>
      </c>
      <c r="AF170" s="53">
        <v>43291</v>
      </c>
      <c r="AG170" s="53">
        <v>43321</v>
      </c>
      <c r="AH170" s="52">
        <v>5</v>
      </c>
      <c r="AI170" s="52">
        <v>350</v>
      </c>
      <c r="AJ170" s="52">
        <v>0</v>
      </c>
      <c r="AK170" s="52">
        <v>1167</v>
      </c>
      <c r="AL170" s="52">
        <v>0</v>
      </c>
      <c r="AM170" s="52"/>
      <c r="AN170" s="52">
        <v>183</v>
      </c>
      <c r="AO170" s="52" t="s">
        <v>486</v>
      </c>
      <c r="AP170" s="52">
        <v>0</v>
      </c>
      <c r="AQ170" s="52">
        <v>0</v>
      </c>
      <c r="AR170" s="52">
        <v>0</v>
      </c>
      <c r="AS170" s="52" t="s">
        <v>524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0</v>
      </c>
      <c r="BF170" s="52">
        <v>573</v>
      </c>
      <c r="BG170" s="52">
        <v>3275</v>
      </c>
      <c r="BH170" s="52"/>
      <c r="BI170" s="52"/>
      <c r="BJ170" s="52"/>
      <c r="BK170" s="52">
        <v>108862</v>
      </c>
      <c r="BL170" s="52">
        <v>0</v>
      </c>
      <c r="BM170" s="52">
        <v>0</v>
      </c>
      <c r="BN170" s="52">
        <v>0</v>
      </c>
      <c r="BO170" s="52">
        <v>0</v>
      </c>
      <c r="BP170" s="52">
        <v>0</v>
      </c>
      <c r="BQ170" s="52">
        <v>0</v>
      </c>
      <c r="BR170" s="52">
        <v>0</v>
      </c>
      <c r="BS170" s="52">
        <v>0</v>
      </c>
      <c r="BT170" s="52">
        <v>0</v>
      </c>
      <c r="BU170" s="52">
        <v>0</v>
      </c>
      <c r="BV170" s="52">
        <v>112710</v>
      </c>
      <c r="BW170" s="52">
        <v>-148469</v>
      </c>
      <c r="BX170" s="52">
        <v>0</v>
      </c>
      <c r="BY170" s="52">
        <v>0</v>
      </c>
      <c r="BZ170" s="52">
        <v>0</v>
      </c>
      <c r="CA170" s="52">
        <v>-124764</v>
      </c>
      <c r="CB170" s="52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26051416</v>
      </c>
      <c r="CK170">
        <v>1</v>
      </c>
      <c r="CL170" t="s">
        <v>488</v>
      </c>
      <c r="CM170">
        <v>999445</v>
      </c>
      <c r="CN170">
        <v>612</v>
      </c>
      <c r="CO170">
        <v>1167</v>
      </c>
      <c r="CP170">
        <v>0</v>
      </c>
      <c r="CQ170">
        <v>0</v>
      </c>
      <c r="CR170" t="s">
        <v>496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 t="s">
        <v>490</v>
      </c>
      <c r="EG170" t="s">
        <v>490</v>
      </c>
      <c r="EH170" s="54">
        <v>881</v>
      </c>
      <c r="EI170" s="55">
        <v>1</v>
      </c>
      <c r="EJ170" s="55">
        <v>0</v>
      </c>
      <c r="EK170" s="56">
        <v>3838.0249716231551</v>
      </c>
      <c r="EL170" s="56">
        <v>7676.0499432463102</v>
      </c>
      <c r="EM170" s="56">
        <v>11514.074914869467</v>
      </c>
      <c r="EN170" s="57" t="str">
        <f>+VLOOKUP(W170,[1]Empresas!$A$1:$B$27,2,0)</f>
        <v>AGUAS ANDINAS S.A.</v>
      </c>
    </row>
    <row r="171" spans="2:144" ht="14.4" x14ac:dyDescent="0.3">
      <c r="L171" t="str">
        <f t="shared" si="2"/>
        <v>10927624306043300</v>
      </c>
      <c r="M171" s="62" t="s">
        <v>394</v>
      </c>
      <c r="N171" s="50">
        <v>43282</v>
      </c>
      <c r="O171" s="51">
        <v>2018</v>
      </c>
      <c r="P171" s="60" t="s">
        <v>642</v>
      </c>
      <c r="Q171">
        <v>1677038</v>
      </c>
      <c r="R171">
        <v>1092762</v>
      </c>
      <c r="S171" t="s">
        <v>478</v>
      </c>
      <c r="T171" t="s">
        <v>540</v>
      </c>
      <c r="U171" t="s">
        <v>514</v>
      </c>
      <c r="V171" t="s">
        <v>515</v>
      </c>
      <c r="W171" t="s">
        <v>537</v>
      </c>
      <c r="X171" t="s">
        <v>741</v>
      </c>
      <c r="Y171" t="s">
        <v>543</v>
      </c>
      <c r="Z171">
        <v>15</v>
      </c>
      <c r="AA171">
        <v>687</v>
      </c>
      <c r="AB171">
        <v>2215</v>
      </c>
      <c r="AC171" t="s">
        <v>508</v>
      </c>
      <c r="AD171" s="59">
        <v>43556</v>
      </c>
      <c r="AE171" s="53">
        <v>43060</v>
      </c>
      <c r="AF171" s="53">
        <v>43300</v>
      </c>
      <c r="AG171" s="53">
        <v>43332</v>
      </c>
      <c r="AH171" s="52">
        <v>45</v>
      </c>
      <c r="AI171" s="52">
        <v>0</v>
      </c>
      <c r="AJ171" s="52">
        <v>3640</v>
      </c>
      <c r="AK171" s="52">
        <v>0</v>
      </c>
      <c r="AL171" s="52">
        <v>0</v>
      </c>
      <c r="AM171" s="52"/>
      <c r="AN171" s="52">
        <v>4124</v>
      </c>
      <c r="AO171" s="52" t="s">
        <v>486</v>
      </c>
      <c r="AP171" s="52">
        <v>0</v>
      </c>
      <c r="AQ171" s="52">
        <v>0</v>
      </c>
      <c r="AR171" s="52">
        <v>0</v>
      </c>
      <c r="AS171" s="52" t="s">
        <v>487</v>
      </c>
      <c r="AT171" s="52">
        <v>0</v>
      </c>
      <c r="AU171" s="52">
        <v>7.6</v>
      </c>
      <c r="AV171" s="52">
        <v>7</v>
      </c>
      <c r="AW171" s="52">
        <v>6</v>
      </c>
      <c r="AX171" s="52">
        <v>28.9</v>
      </c>
      <c r="AY171" s="52">
        <v>1780</v>
      </c>
      <c r="AZ171" s="52">
        <v>3</v>
      </c>
      <c r="BA171" s="52">
        <v>0</v>
      </c>
      <c r="BB171" s="52">
        <v>0</v>
      </c>
      <c r="BC171" s="52">
        <v>0</v>
      </c>
      <c r="BD171" s="52">
        <v>0</v>
      </c>
      <c r="BE171" s="52">
        <v>2800</v>
      </c>
      <c r="BF171" s="52">
        <v>673</v>
      </c>
      <c r="BG171" s="52">
        <v>26486</v>
      </c>
      <c r="BH171" s="52"/>
      <c r="BI171" s="52"/>
      <c r="BJ171" s="52"/>
      <c r="BK171" s="52">
        <v>227261</v>
      </c>
      <c r="BL171" s="52">
        <v>190710</v>
      </c>
      <c r="BM171" s="52">
        <v>242858</v>
      </c>
      <c r="BN171" s="52">
        <v>19825</v>
      </c>
      <c r="BO171" s="52">
        <v>0</v>
      </c>
      <c r="BP171" s="52">
        <v>0</v>
      </c>
      <c r="BQ171" s="52">
        <v>0</v>
      </c>
      <c r="BR171" s="52">
        <v>0</v>
      </c>
      <c r="BS171" s="52">
        <v>0</v>
      </c>
      <c r="BT171" s="52">
        <v>0</v>
      </c>
      <c r="BU171" s="52">
        <v>0</v>
      </c>
      <c r="BV171" s="52">
        <v>710613</v>
      </c>
      <c r="BW171" s="52">
        <v>-311798</v>
      </c>
      <c r="BX171" s="52">
        <v>0</v>
      </c>
      <c r="BY171" s="52">
        <v>0</v>
      </c>
      <c r="BZ171" s="52">
        <v>0</v>
      </c>
      <c r="CA171" s="52">
        <v>-262015</v>
      </c>
      <c r="CB171" s="52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2</v>
      </c>
      <c r="CJ171">
        <v>62954699</v>
      </c>
      <c r="CK171">
        <v>20</v>
      </c>
      <c r="CL171" t="s">
        <v>488</v>
      </c>
      <c r="CM171">
        <v>96258</v>
      </c>
      <c r="CN171">
        <v>96440</v>
      </c>
      <c r="CO171">
        <v>3640</v>
      </c>
      <c r="CP171">
        <v>62954699</v>
      </c>
      <c r="CQ171">
        <v>20</v>
      </c>
      <c r="CR171" t="s">
        <v>488</v>
      </c>
      <c r="CS171">
        <v>6.4</v>
      </c>
      <c r="CT171">
        <v>7.6</v>
      </c>
      <c r="CU171">
        <v>0</v>
      </c>
      <c r="CV171">
        <v>62954699</v>
      </c>
      <c r="CW171">
        <v>20</v>
      </c>
      <c r="CX171" t="s">
        <v>488</v>
      </c>
      <c r="CY171">
        <v>0</v>
      </c>
      <c r="CZ171">
        <v>6</v>
      </c>
      <c r="DA171">
        <v>0</v>
      </c>
      <c r="DB171" t="s">
        <v>742</v>
      </c>
      <c r="DC171">
        <v>20</v>
      </c>
      <c r="DD171" t="s">
        <v>488</v>
      </c>
      <c r="DE171">
        <v>2750</v>
      </c>
      <c r="DF171">
        <v>2839</v>
      </c>
      <c r="DG171">
        <v>1780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 t="s">
        <v>490</v>
      </c>
      <c r="EG171" t="s">
        <v>490</v>
      </c>
      <c r="EH171" s="54">
        <v>240</v>
      </c>
      <c r="EI171" s="55">
        <v>1</v>
      </c>
      <c r="EJ171" s="55">
        <v>1</v>
      </c>
      <c r="EK171" s="56">
        <v>88826.625</v>
      </c>
      <c r="EL171" s="56">
        <v>177653.25</v>
      </c>
      <c r="EM171" s="56">
        <v>266479.875</v>
      </c>
      <c r="EN171" s="57" t="str">
        <f>+VLOOKUP(W171,[1]Empresas!$A$1:$B$27,2,0)</f>
        <v>AGUAS CORDILLERA S.A.</v>
      </c>
    </row>
    <row r="172" spans="2:144" ht="14.4" x14ac:dyDescent="0.3">
      <c r="L172" t="str">
        <f t="shared" si="2"/>
        <v>6706174142243307</v>
      </c>
      <c r="M172" s="62" t="s">
        <v>394</v>
      </c>
      <c r="N172" s="50">
        <v>43282</v>
      </c>
      <c r="O172" s="51">
        <v>2018</v>
      </c>
      <c r="P172" s="60" t="s">
        <v>642</v>
      </c>
      <c r="Q172">
        <v>1677038</v>
      </c>
      <c r="R172">
        <v>670617</v>
      </c>
      <c r="S172" t="s">
        <v>478</v>
      </c>
      <c r="T172" t="s">
        <v>540</v>
      </c>
      <c r="U172" t="s">
        <v>514</v>
      </c>
      <c r="V172" t="s">
        <v>541</v>
      </c>
      <c r="W172" t="s">
        <v>537</v>
      </c>
      <c r="X172" t="s">
        <v>845</v>
      </c>
      <c r="Y172" t="s">
        <v>518</v>
      </c>
      <c r="Z172">
        <v>20</v>
      </c>
      <c r="AA172">
        <v>938</v>
      </c>
      <c r="AB172">
        <v>840</v>
      </c>
      <c r="AC172" t="s">
        <v>508</v>
      </c>
      <c r="AD172" s="59">
        <v>43556</v>
      </c>
      <c r="AE172" s="53">
        <v>41422</v>
      </c>
      <c r="AF172" s="53">
        <v>43307</v>
      </c>
      <c r="AG172" s="53">
        <v>43340</v>
      </c>
      <c r="AH172" s="52">
        <v>75</v>
      </c>
      <c r="AI172" s="52">
        <v>0</v>
      </c>
      <c r="AJ172" s="52">
        <v>15000</v>
      </c>
      <c r="AK172" s="52">
        <v>0</v>
      </c>
      <c r="AL172" s="52">
        <v>0</v>
      </c>
      <c r="AM172" s="52"/>
      <c r="AN172" s="52">
        <v>7088</v>
      </c>
      <c r="AO172" s="52" t="s">
        <v>486</v>
      </c>
      <c r="AP172" s="52">
        <v>0</v>
      </c>
      <c r="AQ172" s="52">
        <v>0</v>
      </c>
      <c r="AR172" s="52">
        <v>0</v>
      </c>
      <c r="AS172" s="52" t="s">
        <v>487</v>
      </c>
      <c r="AT172" s="52">
        <v>0</v>
      </c>
      <c r="AU172" s="52">
        <v>1.7</v>
      </c>
      <c r="AV172" s="52">
        <v>0.88</v>
      </c>
      <c r="AW172" s="52">
        <v>1.6</v>
      </c>
      <c r="AX172" s="52">
        <v>1.6</v>
      </c>
      <c r="AY172" s="52">
        <v>40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24776</v>
      </c>
      <c r="BF172" s="52">
        <v>674</v>
      </c>
      <c r="BG172" s="52">
        <v>26320</v>
      </c>
      <c r="BH172" s="52"/>
      <c r="BI172" s="52"/>
      <c r="BJ172" s="52"/>
      <c r="BK172" s="52">
        <v>548294</v>
      </c>
      <c r="BL172" s="52">
        <v>66479</v>
      </c>
      <c r="BM172" s="52">
        <v>51299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717842</v>
      </c>
      <c r="BW172" s="52">
        <v>-110507</v>
      </c>
      <c r="BX172" s="52">
        <v>0</v>
      </c>
      <c r="BY172" s="52">
        <v>0</v>
      </c>
      <c r="BZ172" s="52">
        <v>0</v>
      </c>
      <c r="CA172" s="52">
        <v>-92863</v>
      </c>
      <c r="CB172" s="5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5498055</v>
      </c>
      <c r="CK172">
        <v>40</v>
      </c>
      <c r="CL172" t="s">
        <v>551</v>
      </c>
      <c r="CM172">
        <v>99842</v>
      </c>
      <c r="CN172">
        <v>217</v>
      </c>
      <c r="CO172">
        <v>15000</v>
      </c>
      <c r="CP172">
        <v>5498055</v>
      </c>
      <c r="CQ172">
        <v>40</v>
      </c>
      <c r="CR172" t="s">
        <v>551</v>
      </c>
      <c r="CS172">
        <v>0</v>
      </c>
      <c r="CT172">
        <v>1.76</v>
      </c>
      <c r="CU172">
        <v>0</v>
      </c>
      <c r="CV172">
        <v>5498055</v>
      </c>
      <c r="CW172">
        <v>40</v>
      </c>
      <c r="CX172" t="s">
        <v>551</v>
      </c>
      <c r="CY172">
        <v>0</v>
      </c>
      <c r="CZ172">
        <v>1.68</v>
      </c>
      <c r="DA172">
        <v>0</v>
      </c>
      <c r="DB172" t="s">
        <v>846</v>
      </c>
      <c r="DC172">
        <v>40</v>
      </c>
      <c r="DD172" t="s">
        <v>551</v>
      </c>
      <c r="DE172">
        <v>0</v>
      </c>
      <c r="DF172">
        <v>1</v>
      </c>
      <c r="DG172">
        <v>40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 t="s">
        <v>490</v>
      </c>
      <c r="EG172" t="s">
        <v>490</v>
      </c>
      <c r="EH172" s="54">
        <v>1885</v>
      </c>
      <c r="EI172" s="55">
        <v>1</v>
      </c>
      <c r="EJ172" s="55">
        <v>1</v>
      </c>
      <c r="EK172" s="56">
        <v>11424.541114058356</v>
      </c>
      <c r="EL172" s="56">
        <v>22849.082228116713</v>
      </c>
      <c r="EM172" s="56">
        <v>34273.623342175066</v>
      </c>
      <c r="EN172" s="57" t="str">
        <f>+VLOOKUP(W172,[1]Empresas!$A$1:$B$27,2,0)</f>
        <v>AGUAS CORDILLERA S.A.</v>
      </c>
    </row>
    <row r="173" spans="2:144" ht="14.4" x14ac:dyDescent="0.3">
      <c r="L173" t="str">
        <f t="shared" si="2"/>
        <v>15146334312243301</v>
      </c>
      <c r="M173" s="62" t="s">
        <v>394</v>
      </c>
      <c r="N173" s="50">
        <v>43282</v>
      </c>
      <c r="O173" s="51">
        <v>2018</v>
      </c>
      <c r="P173" s="60" t="s">
        <v>642</v>
      </c>
      <c r="Q173">
        <v>1677038</v>
      </c>
      <c r="R173">
        <v>1514633</v>
      </c>
      <c r="S173" t="s">
        <v>478</v>
      </c>
      <c r="T173" t="s">
        <v>479</v>
      </c>
      <c r="U173" t="s">
        <v>514</v>
      </c>
      <c r="V173" t="s">
        <v>594</v>
      </c>
      <c r="W173" t="s">
        <v>582</v>
      </c>
      <c r="X173" t="s">
        <v>847</v>
      </c>
      <c r="Y173" t="s">
        <v>529</v>
      </c>
      <c r="Z173">
        <v>16</v>
      </c>
      <c r="AA173">
        <v>944</v>
      </c>
      <c r="AB173">
        <v>120</v>
      </c>
      <c r="AC173" t="s">
        <v>485</v>
      </c>
      <c r="AD173" s="59" t="s">
        <v>485</v>
      </c>
      <c r="AE173" s="53">
        <v>43122</v>
      </c>
      <c r="AF173" s="53">
        <v>43301</v>
      </c>
      <c r="AG173" s="53">
        <v>43333</v>
      </c>
      <c r="AH173" s="52">
        <v>0</v>
      </c>
      <c r="AI173" s="52">
        <v>350</v>
      </c>
      <c r="AJ173" s="52">
        <v>0</v>
      </c>
      <c r="AK173" s="52">
        <v>131</v>
      </c>
      <c r="AL173" s="52">
        <v>0</v>
      </c>
      <c r="AM173" s="52"/>
      <c r="AN173" s="52">
        <v>271</v>
      </c>
      <c r="AO173" s="52" t="s">
        <v>486</v>
      </c>
      <c r="AP173" s="52">
        <v>0</v>
      </c>
      <c r="AQ173" s="52">
        <v>0</v>
      </c>
      <c r="AR173" s="52">
        <v>0</v>
      </c>
      <c r="AS173" s="52" t="s">
        <v>487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573</v>
      </c>
      <c r="BG173" s="52">
        <v>1098</v>
      </c>
      <c r="BH173" s="52"/>
      <c r="BI173" s="52"/>
      <c r="BJ173" s="52"/>
      <c r="BK173" s="52">
        <v>11344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13015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26030678</v>
      </c>
      <c r="CK173">
        <v>1</v>
      </c>
      <c r="CL173" t="s">
        <v>495</v>
      </c>
      <c r="CM173">
        <v>0</v>
      </c>
      <c r="CN173">
        <v>131</v>
      </c>
      <c r="CO173">
        <v>131</v>
      </c>
      <c r="CP173">
        <v>0</v>
      </c>
      <c r="CQ173">
        <v>0</v>
      </c>
      <c r="CR173" t="s">
        <v>496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 t="s">
        <v>490</v>
      </c>
      <c r="EG173" t="s">
        <v>490</v>
      </c>
      <c r="EH173" s="54">
        <v>179</v>
      </c>
      <c r="EI173" s="55">
        <v>1</v>
      </c>
      <c r="EJ173" s="55">
        <v>1</v>
      </c>
      <c r="EK173" s="56">
        <v>2181.2849162011175</v>
      </c>
      <c r="EL173" s="56">
        <v>4362.5698324022351</v>
      </c>
      <c r="EM173" s="56">
        <v>6543.8547486033522</v>
      </c>
      <c r="EN173" s="57" t="str">
        <f>+VLOOKUP(W173,[1]Empresas!$A$1:$B$27,2,0)</f>
        <v>AGUAS CORDILLERA S.A.</v>
      </c>
    </row>
    <row r="174" spans="2:144" ht="14.4" x14ac:dyDescent="0.3">
      <c r="L174" t="str">
        <f t="shared" si="2"/>
        <v>11174914108043334</v>
      </c>
      <c r="M174" s="62" t="s">
        <v>394</v>
      </c>
      <c r="N174" s="50">
        <v>43313</v>
      </c>
      <c r="O174" s="51">
        <v>2018</v>
      </c>
      <c r="P174" t="s">
        <v>658</v>
      </c>
      <c r="Q174">
        <v>1677038</v>
      </c>
      <c r="R174">
        <v>1117491</v>
      </c>
      <c r="S174" t="s">
        <v>478</v>
      </c>
      <c r="T174" t="s">
        <v>504</v>
      </c>
      <c r="U174" t="s">
        <v>514</v>
      </c>
      <c r="V174" t="s">
        <v>515</v>
      </c>
      <c r="W174" t="s">
        <v>537</v>
      </c>
      <c r="X174" t="s">
        <v>848</v>
      </c>
      <c r="Y174" t="s">
        <v>543</v>
      </c>
      <c r="Z174">
        <v>17</v>
      </c>
      <c r="AA174">
        <v>669</v>
      </c>
      <c r="AB174" s="59">
        <v>2495</v>
      </c>
      <c r="AC174" s="59" t="s">
        <v>508</v>
      </c>
      <c r="AD174" s="59">
        <v>43556</v>
      </c>
      <c r="AE174" s="53">
        <v>41080</v>
      </c>
      <c r="AF174" s="53">
        <v>43334</v>
      </c>
      <c r="AG174" s="53">
        <v>43367</v>
      </c>
      <c r="AH174" s="52">
        <v>120</v>
      </c>
      <c r="AI174" s="52">
        <v>0</v>
      </c>
      <c r="AJ174" s="52">
        <v>1258000</v>
      </c>
      <c r="AK174" s="52">
        <v>0</v>
      </c>
      <c r="AL174" s="52">
        <v>0</v>
      </c>
      <c r="AM174" s="52"/>
      <c r="AN174" s="52">
        <v>22501</v>
      </c>
      <c r="AO174" s="52" t="s">
        <v>486</v>
      </c>
      <c r="AP174" s="52">
        <v>0</v>
      </c>
      <c r="AQ174" s="52">
        <v>0</v>
      </c>
      <c r="AR174" s="52">
        <v>0</v>
      </c>
      <c r="AS174" s="52" t="s">
        <v>487</v>
      </c>
      <c r="AT174" s="52">
        <v>0</v>
      </c>
      <c r="AU174" s="52">
        <v>129</v>
      </c>
      <c r="AV174" s="52">
        <v>64.5</v>
      </c>
      <c r="AW174" s="52">
        <v>129</v>
      </c>
      <c r="AX174" s="52">
        <v>619.20000000000005</v>
      </c>
      <c r="AY174" s="52">
        <v>529000</v>
      </c>
      <c r="AZ174" s="52">
        <v>1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674</v>
      </c>
      <c r="BG174" s="52">
        <v>2011697</v>
      </c>
      <c r="BH174" s="52"/>
      <c r="BI174" s="52"/>
      <c r="BJ174" s="52"/>
      <c r="BK174" s="52">
        <v>67258113</v>
      </c>
      <c r="BL174" s="52">
        <v>3192017</v>
      </c>
      <c r="BM174" s="52">
        <v>2945380</v>
      </c>
      <c r="BN174" s="52">
        <v>733955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61">
        <v>76141836</v>
      </c>
      <c r="BW174" s="52">
        <v>-48822368</v>
      </c>
      <c r="BX174" s="52">
        <v>0</v>
      </c>
      <c r="BY174" s="52">
        <v>0</v>
      </c>
      <c r="BZ174" s="52">
        <v>0</v>
      </c>
      <c r="CA174" s="52">
        <v>-41027201</v>
      </c>
      <c r="CB174" s="52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</v>
      </c>
      <c r="CJ174">
        <v>62510683</v>
      </c>
      <c r="CK174">
        <v>200</v>
      </c>
      <c r="CL174" t="s">
        <v>488</v>
      </c>
      <c r="CM174">
        <v>15420</v>
      </c>
      <c r="CN174">
        <v>21710</v>
      </c>
      <c r="CO174">
        <v>1258000</v>
      </c>
      <c r="CP174">
        <v>62510683</v>
      </c>
      <c r="CQ174">
        <v>200</v>
      </c>
      <c r="CR174" t="s">
        <v>488</v>
      </c>
      <c r="CS174">
        <v>153</v>
      </c>
      <c r="CT174">
        <v>129</v>
      </c>
      <c r="CU174">
        <v>0</v>
      </c>
      <c r="CV174">
        <v>62510683</v>
      </c>
      <c r="CW174">
        <v>200</v>
      </c>
      <c r="CX174" t="s">
        <v>488</v>
      </c>
      <c r="CY174">
        <v>111</v>
      </c>
      <c r="CZ174">
        <v>129</v>
      </c>
      <c r="DA174">
        <v>0</v>
      </c>
      <c r="DB174" t="s">
        <v>849</v>
      </c>
      <c r="DC174">
        <v>200</v>
      </c>
      <c r="DD174" t="s">
        <v>488</v>
      </c>
      <c r="DE174">
        <v>5819</v>
      </c>
      <c r="DF174">
        <v>8464</v>
      </c>
      <c r="DG174">
        <v>529000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 t="s">
        <v>490</v>
      </c>
      <c r="EG174" t="s">
        <v>490</v>
      </c>
      <c r="EH174" s="54">
        <v>2254</v>
      </c>
      <c r="EI174" s="55">
        <v>1</v>
      </c>
      <c r="EJ174" s="55">
        <v>1</v>
      </c>
      <c r="EK174" s="56">
        <v>1013422.8393966281</v>
      </c>
      <c r="EL174" s="56">
        <v>2026845.6787932562</v>
      </c>
      <c r="EM174" s="56">
        <v>3040268.5181898843</v>
      </c>
      <c r="EN174" s="57" t="str">
        <f>+VLOOKUP(W174,[1]Empresas!$A$1:$B$27,2,0)</f>
        <v>AGUAS CORDILLERA S.A.</v>
      </c>
    </row>
    <row r="175" spans="2:144" ht="14.4" x14ac:dyDescent="0.3">
      <c r="L175" t="str">
        <f t="shared" si="2"/>
        <v>31109414165343333</v>
      </c>
      <c r="M175" s="62" t="s">
        <v>394</v>
      </c>
      <c r="N175" s="50">
        <v>43313</v>
      </c>
      <c r="O175" s="51">
        <v>2018</v>
      </c>
      <c r="P175" t="s">
        <v>658</v>
      </c>
      <c r="Q175">
        <v>1677038</v>
      </c>
      <c r="R175">
        <v>3110941</v>
      </c>
      <c r="S175" t="s">
        <v>478</v>
      </c>
      <c r="T175" t="s">
        <v>540</v>
      </c>
      <c r="U175" t="s">
        <v>514</v>
      </c>
      <c r="V175" t="s">
        <v>515</v>
      </c>
      <c r="W175" t="s">
        <v>516</v>
      </c>
      <c r="X175" t="s">
        <v>850</v>
      </c>
      <c r="Y175" t="s">
        <v>543</v>
      </c>
      <c r="Z175">
        <v>16</v>
      </c>
      <c r="AA175">
        <v>977</v>
      </c>
      <c r="AB175" s="59">
        <v>7463</v>
      </c>
      <c r="AC175" s="59" t="s">
        <v>508</v>
      </c>
      <c r="AD175" s="59">
        <v>43556</v>
      </c>
      <c r="AE175" s="53">
        <v>41653</v>
      </c>
      <c r="AF175" s="53">
        <v>43333</v>
      </c>
      <c r="AG175" s="53">
        <v>43364</v>
      </c>
      <c r="AH175" s="52">
        <v>13.5</v>
      </c>
      <c r="AI175" s="52">
        <v>0</v>
      </c>
      <c r="AJ175" s="52">
        <v>55825</v>
      </c>
      <c r="AK175" s="52">
        <v>0</v>
      </c>
      <c r="AL175" s="52">
        <v>0</v>
      </c>
      <c r="AM175" s="52"/>
      <c r="AN175" s="52">
        <v>1199</v>
      </c>
      <c r="AO175" s="52" t="s">
        <v>486</v>
      </c>
      <c r="AP175" s="52">
        <v>0</v>
      </c>
      <c r="AQ175" s="52">
        <v>0</v>
      </c>
      <c r="AR175" s="52">
        <v>0</v>
      </c>
      <c r="AS175" s="52" t="s">
        <v>487</v>
      </c>
      <c r="AT175" s="52">
        <v>0</v>
      </c>
      <c r="AU175" s="52">
        <v>6.9</v>
      </c>
      <c r="AV175" s="52">
        <v>6.9</v>
      </c>
      <c r="AW175" s="52">
        <v>3.5</v>
      </c>
      <c r="AX175" s="52">
        <v>3.5</v>
      </c>
      <c r="AY175" s="52">
        <v>99889</v>
      </c>
      <c r="AZ175" s="52">
        <v>44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674</v>
      </c>
      <c r="BG175" s="52">
        <v>111456</v>
      </c>
      <c r="BH175" s="52"/>
      <c r="BI175" s="52"/>
      <c r="BJ175" s="52"/>
      <c r="BK175" s="52">
        <v>3381532</v>
      </c>
      <c r="BL175" s="52">
        <v>890852</v>
      </c>
      <c r="BM175" s="52">
        <v>133453</v>
      </c>
      <c r="BN175" s="52">
        <v>1938567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61">
        <v>6456534</v>
      </c>
      <c r="BW175" s="52">
        <v>-5988473</v>
      </c>
      <c r="BX175" s="52">
        <v>0</v>
      </c>
      <c r="BY175" s="52">
        <v>0</v>
      </c>
      <c r="BZ175" s="52">
        <v>0</v>
      </c>
      <c r="CA175" s="52">
        <v>-5032330</v>
      </c>
      <c r="CB175" s="52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4180300</v>
      </c>
      <c r="CK175">
        <v>1</v>
      </c>
      <c r="CL175" t="s">
        <v>495</v>
      </c>
      <c r="CM175">
        <v>0</v>
      </c>
      <c r="CN175">
        <v>55825</v>
      </c>
      <c r="CO175">
        <v>55825</v>
      </c>
      <c r="CP175">
        <v>4180300</v>
      </c>
      <c r="CQ175">
        <v>1</v>
      </c>
      <c r="CR175" t="s">
        <v>495</v>
      </c>
      <c r="CS175">
        <v>0</v>
      </c>
      <c r="CT175">
        <v>6.9180000000000001</v>
      </c>
      <c r="CU175">
        <v>0</v>
      </c>
      <c r="CV175">
        <v>4180300</v>
      </c>
      <c r="CW175">
        <v>1</v>
      </c>
      <c r="CX175" t="s">
        <v>495</v>
      </c>
      <c r="CY175">
        <v>0</v>
      </c>
      <c r="CZ175">
        <v>3.5670000000000002</v>
      </c>
      <c r="DA175">
        <v>0</v>
      </c>
      <c r="DB175" t="s">
        <v>851</v>
      </c>
      <c r="DC175">
        <v>1</v>
      </c>
      <c r="DD175" t="s">
        <v>495</v>
      </c>
      <c r="DE175">
        <v>0</v>
      </c>
      <c r="DF175">
        <v>99889</v>
      </c>
      <c r="DG175">
        <v>99889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 t="s">
        <v>490</v>
      </c>
      <c r="EG175" t="s">
        <v>490</v>
      </c>
      <c r="EH175" s="54">
        <v>1680</v>
      </c>
      <c r="EI175" s="55">
        <v>1</v>
      </c>
      <c r="EJ175" s="55">
        <v>1</v>
      </c>
      <c r="EK175" s="56">
        <v>115295.25</v>
      </c>
      <c r="EL175" s="56">
        <v>230590.5</v>
      </c>
      <c r="EM175" s="56">
        <v>345885.75</v>
      </c>
      <c r="EN175" s="57" t="str">
        <f>+VLOOKUP(W175,[1]Empresas!$A$1:$B$27,2,0)</f>
        <v>AGUAS CORDILLERA S.A.</v>
      </c>
    </row>
    <row r="176" spans="2:144" ht="14.4" x14ac:dyDescent="0.3">
      <c r="L176" t="str">
        <f t="shared" si="2"/>
        <v>27835084264243311</v>
      </c>
      <c r="M176" s="62" t="s">
        <v>394</v>
      </c>
      <c r="N176" s="50">
        <v>43313</v>
      </c>
      <c r="O176" s="51">
        <v>2018</v>
      </c>
      <c r="P176" t="s">
        <v>658</v>
      </c>
      <c r="Q176">
        <v>1677038</v>
      </c>
      <c r="R176">
        <v>2783508</v>
      </c>
      <c r="S176" t="s">
        <v>478</v>
      </c>
      <c r="T176" t="s">
        <v>540</v>
      </c>
      <c r="U176" t="s">
        <v>514</v>
      </c>
      <c r="V176" t="s">
        <v>515</v>
      </c>
      <c r="W176" t="s">
        <v>516</v>
      </c>
      <c r="X176" t="s">
        <v>852</v>
      </c>
      <c r="Y176" t="s">
        <v>518</v>
      </c>
      <c r="Z176">
        <v>1</v>
      </c>
      <c r="AA176">
        <v>882</v>
      </c>
      <c r="AB176" s="59">
        <v>1251</v>
      </c>
      <c r="AC176" s="59" t="s">
        <v>508</v>
      </c>
      <c r="AD176" s="59">
        <v>43556</v>
      </c>
      <c r="AE176" s="53">
        <v>42642</v>
      </c>
      <c r="AF176" s="53">
        <v>43311</v>
      </c>
      <c r="AG176" s="53">
        <v>43341</v>
      </c>
      <c r="AH176" s="52">
        <v>17</v>
      </c>
      <c r="AI176" s="52">
        <v>0</v>
      </c>
      <c r="AJ176" s="52">
        <v>1246</v>
      </c>
      <c r="AK176" s="52">
        <v>0</v>
      </c>
      <c r="AL176" s="52">
        <v>0</v>
      </c>
      <c r="AM176" s="52"/>
      <c r="AN176" s="52">
        <v>1607</v>
      </c>
      <c r="AO176" s="52" t="s">
        <v>486</v>
      </c>
      <c r="AP176" s="52">
        <v>0</v>
      </c>
      <c r="AQ176" s="52">
        <v>0</v>
      </c>
      <c r="AR176" s="52">
        <v>0</v>
      </c>
      <c r="AS176" s="52" t="s">
        <v>524</v>
      </c>
      <c r="AT176" s="52">
        <v>0</v>
      </c>
      <c r="AU176" s="52">
        <v>1.5</v>
      </c>
      <c r="AV176" s="52">
        <v>0.79</v>
      </c>
      <c r="AW176" s="52">
        <v>1.2</v>
      </c>
      <c r="AX176" s="52">
        <v>5.0999999999999996</v>
      </c>
      <c r="AY176" s="52">
        <v>597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674</v>
      </c>
      <c r="BG176" s="52">
        <v>4476</v>
      </c>
      <c r="BH176" s="52"/>
      <c r="BI176" s="52"/>
      <c r="BJ176" s="52"/>
      <c r="BK176" s="52">
        <v>78755</v>
      </c>
      <c r="BL176" s="52">
        <v>42637</v>
      </c>
      <c r="BM176" s="52">
        <v>37781</v>
      </c>
      <c r="BN176" s="52">
        <v>4775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61">
        <v>169098</v>
      </c>
      <c r="BW176" s="52">
        <v>-142867</v>
      </c>
      <c r="BX176" s="52">
        <v>0</v>
      </c>
      <c r="BY176" s="52">
        <v>0</v>
      </c>
      <c r="BZ176" s="52">
        <v>0</v>
      </c>
      <c r="CA176" s="52">
        <v>-120056</v>
      </c>
      <c r="CB176" s="52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4718916</v>
      </c>
      <c r="CK176">
        <v>1</v>
      </c>
      <c r="CL176" t="s">
        <v>495</v>
      </c>
      <c r="CM176">
        <v>2048</v>
      </c>
      <c r="CN176">
        <v>3294</v>
      </c>
      <c r="CO176">
        <v>1246</v>
      </c>
      <c r="CP176">
        <v>4718916</v>
      </c>
      <c r="CQ176">
        <v>1</v>
      </c>
      <c r="CR176" t="s">
        <v>495</v>
      </c>
      <c r="CS176">
        <v>0.6</v>
      </c>
      <c r="CT176">
        <v>1.5920000000000001</v>
      </c>
      <c r="CU176">
        <v>0</v>
      </c>
      <c r="CV176">
        <v>4718916</v>
      </c>
      <c r="CW176">
        <v>1</v>
      </c>
      <c r="CX176" t="s">
        <v>495</v>
      </c>
      <c r="CY176">
        <v>0.46899999999999997</v>
      </c>
      <c r="CZ176">
        <v>1.27</v>
      </c>
      <c r="DA176">
        <v>0</v>
      </c>
      <c r="DB176" t="s">
        <v>853</v>
      </c>
      <c r="DC176">
        <v>1</v>
      </c>
      <c r="DD176" t="s">
        <v>495</v>
      </c>
      <c r="DE176">
        <v>274</v>
      </c>
      <c r="DF176">
        <v>871</v>
      </c>
      <c r="DG176">
        <v>597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 t="s">
        <v>490</v>
      </c>
      <c r="EG176" t="s">
        <v>490</v>
      </c>
      <c r="EH176" s="54">
        <v>669</v>
      </c>
      <c r="EI176" s="55">
        <v>1</v>
      </c>
      <c r="EJ176" s="55">
        <v>1</v>
      </c>
      <c r="EK176" s="56">
        <v>7582.8699551569507</v>
      </c>
      <c r="EL176" s="56">
        <v>15165.739910313901</v>
      </c>
      <c r="EM176" s="56">
        <v>22748.609865470851</v>
      </c>
      <c r="EN176" s="57" t="str">
        <f>+VLOOKUP(W176,[1]Empresas!$A$1:$B$27,2,0)</f>
        <v>AGUAS CORDILLERA S.A.</v>
      </c>
    </row>
    <row r="177" spans="12:144" ht="14.4" x14ac:dyDescent="0.3">
      <c r="L177" t="str">
        <f t="shared" si="2"/>
        <v>10224894191143311</v>
      </c>
      <c r="M177" s="62" t="s">
        <v>394</v>
      </c>
      <c r="N177" s="50">
        <v>43313</v>
      </c>
      <c r="O177" s="51">
        <v>2018</v>
      </c>
      <c r="P177" t="s">
        <v>658</v>
      </c>
      <c r="Q177">
        <v>1677038</v>
      </c>
      <c r="R177">
        <v>1022489</v>
      </c>
      <c r="S177" t="s">
        <v>478</v>
      </c>
      <c r="T177" t="s">
        <v>526</v>
      </c>
      <c r="U177" t="s">
        <v>514</v>
      </c>
      <c r="V177" t="s">
        <v>536</v>
      </c>
      <c r="W177" t="s">
        <v>537</v>
      </c>
      <c r="X177" t="s">
        <v>854</v>
      </c>
      <c r="Y177" t="s">
        <v>518</v>
      </c>
      <c r="Z177">
        <v>1</v>
      </c>
      <c r="AA177">
        <v>941</v>
      </c>
      <c r="AB177" s="59">
        <v>2605</v>
      </c>
      <c r="AC177" s="59" t="s">
        <v>508</v>
      </c>
      <c r="AD177" s="59">
        <v>43705</v>
      </c>
      <c r="AE177" s="53">
        <v>41911</v>
      </c>
      <c r="AF177" s="53">
        <v>43311</v>
      </c>
      <c r="AG177" s="53">
        <v>43341</v>
      </c>
      <c r="AH177" s="52">
        <v>0</v>
      </c>
      <c r="AI177" s="52">
        <v>0</v>
      </c>
      <c r="AJ177" s="52">
        <v>312000</v>
      </c>
      <c r="AK177" s="52">
        <v>0</v>
      </c>
      <c r="AL177" s="52">
        <v>0</v>
      </c>
      <c r="AM177" s="52"/>
      <c r="AN177" s="52">
        <v>3214</v>
      </c>
      <c r="AO177" s="52" t="s">
        <v>486</v>
      </c>
      <c r="AP177" s="52">
        <v>0</v>
      </c>
      <c r="AQ177" s="52">
        <v>0</v>
      </c>
      <c r="AR177" s="52">
        <v>0</v>
      </c>
      <c r="AS177" s="52" t="s">
        <v>524</v>
      </c>
      <c r="AT177" s="52">
        <v>0</v>
      </c>
      <c r="AU177" s="52">
        <v>40</v>
      </c>
      <c r="AV177" s="52">
        <v>40</v>
      </c>
      <c r="AW177" s="52">
        <v>0</v>
      </c>
      <c r="AX177" s="52">
        <v>0</v>
      </c>
      <c r="AY177" s="52">
        <v>66100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0</v>
      </c>
      <c r="BF177" s="52">
        <v>627</v>
      </c>
      <c r="BG177" s="52">
        <v>665067</v>
      </c>
      <c r="BH177" s="52"/>
      <c r="BI177" s="52"/>
      <c r="BJ177" s="52"/>
      <c r="BK177" s="52">
        <v>19412371</v>
      </c>
      <c r="BL177" s="52">
        <v>11417896</v>
      </c>
      <c r="BM177" s="52">
        <v>0</v>
      </c>
      <c r="BN177" s="52">
        <v>0</v>
      </c>
      <c r="BO177" s="52">
        <v>0</v>
      </c>
      <c r="BP177" s="52">
        <v>0</v>
      </c>
      <c r="BQ177" s="52">
        <v>0</v>
      </c>
      <c r="BR177" s="52">
        <v>0</v>
      </c>
      <c r="BS177" s="52">
        <v>0</v>
      </c>
      <c r="BT177" s="52">
        <v>0</v>
      </c>
      <c r="BU177" s="52">
        <v>0</v>
      </c>
      <c r="BV177" s="61">
        <v>31495961</v>
      </c>
      <c r="BW177" s="52">
        <v>-3079775</v>
      </c>
      <c r="BX177" s="52">
        <v>0</v>
      </c>
      <c r="BY177" s="52">
        <v>0</v>
      </c>
      <c r="BZ177" s="52">
        <v>0</v>
      </c>
      <c r="CA177" s="52">
        <v>-2588046</v>
      </c>
      <c r="CB177" s="52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</v>
      </c>
      <c r="CJ177">
        <v>58433909</v>
      </c>
      <c r="CK177">
        <v>20</v>
      </c>
      <c r="CL177" t="s">
        <v>488</v>
      </c>
      <c r="CM177">
        <v>73679</v>
      </c>
      <c r="CN177">
        <v>89279</v>
      </c>
      <c r="CO177">
        <v>312000</v>
      </c>
      <c r="CP177">
        <v>58433909</v>
      </c>
      <c r="CQ177">
        <v>20</v>
      </c>
      <c r="CR177" t="s">
        <v>488</v>
      </c>
      <c r="CS177">
        <v>34.799999999999997</v>
      </c>
      <c r="CT177">
        <v>40</v>
      </c>
      <c r="CU177">
        <v>0</v>
      </c>
      <c r="CV177" t="s">
        <v>855</v>
      </c>
      <c r="CW177">
        <v>20</v>
      </c>
      <c r="CX177" t="s">
        <v>488</v>
      </c>
      <c r="CY177">
        <v>12663</v>
      </c>
      <c r="CZ177">
        <v>15968</v>
      </c>
      <c r="DA177">
        <v>66100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 t="s">
        <v>490</v>
      </c>
      <c r="EG177" t="s">
        <v>490</v>
      </c>
      <c r="EH177" s="54">
        <v>1400</v>
      </c>
      <c r="EI177" s="55">
        <v>1</v>
      </c>
      <c r="EJ177" s="55">
        <v>1</v>
      </c>
      <c r="EK177" s="56">
        <v>674913.45000000007</v>
      </c>
      <c r="EL177" s="56">
        <v>1349826.9000000001</v>
      </c>
      <c r="EM177" s="56">
        <v>2024740.35</v>
      </c>
      <c r="EN177" s="57" t="str">
        <f>+VLOOKUP(W177,[1]Empresas!$A$1:$B$27,2,0)</f>
        <v>AGUAS CORDILLERA S.A.</v>
      </c>
    </row>
    <row r="178" spans="12:144" ht="14.4" x14ac:dyDescent="0.3">
      <c r="L178" t="str">
        <f t="shared" si="2"/>
        <v>6706044306043332</v>
      </c>
      <c r="M178" s="62" t="s">
        <v>394</v>
      </c>
      <c r="N178" s="50">
        <v>43313</v>
      </c>
      <c r="O178" s="51">
        <v>2018</v>
      </c>
      <c r="P178" t="s">
        <v>658</v>
      </c>
      <c r="Q178">
        <v>1677038</v>
      </c>
      <c r="R178">
        <v>670604</v>
      </c>
      <c r="S178" t="s">
        <v>478</v>
      </c>
      <c r="T178" t="s">
        <v>504</v>
      </c>
      <c r="U178" t="s">
        <v>514</v>
      </c>
      <c r="V178" t="s">
        <v>515</v>
      </c>
      <c r="W178" t="s">
        <v>537</v>
      </c>
      <c r="X178" t="s">
        <v>745</v>
      </c>
      <c r="Y178" t="s">
        <v>543</v>
      </c>
      <c r="Z178">
        <v>15</v>
      </c>
      <c r="AA178">
        <v>694</v>
      </c>
      <c r="AB178" s="59">
        <v>5530</v>
      </c>
      <c r="AC178" s="59" t="s">
        <v>508</v>
      </c>
      <c r="AD178" s="59">
        <v>43556</v>
      </c>
      <c r="AE178" s="53">
        <v>43060</v>
      </c>
      <c r="AF178" s="53">
        <v>43332</v>
      </c>
      <c r="AG178" s="53">
        <v>43363</v>
      </c>
      <c r="AH178" s="52">
        <v>80</v>
      </c>
      <c r="AI178" s="52">
        <v>0</v>
      </c>
      <c r="AJ178" s="52">
        <v>105000</v>
      </c>
      <c r="AK178" s="52">
        <v>0</v>
      </c>
      <c r="AL178" s="52">
        <v>0</v>
      </c>
      <c r="AM178" s="52"/>
      <c r="AN178" s="52">
        <v>14091</v>
      </c>
      <c r="AO178" s="52" t="s">
        <v>486</v>
      </c>
      <c r="AP178" s="52">
        <v>0</v>
      </c>
      <c r="AQ178" s="52">
        <v>0</v>
      </c>
      <c r="AR178" s="52">
        <v>0</v>
      </c>
      <c r="AS178" s="52" t="s">
        <v>487</v>
      </c>
      <c r="AT178" s="52">
        <v>0</v>
      </c>
      <c r="AU178" s="52">
        <v>47.1</v>
      </c>
      <c r="AV178" s="52">
        <v>46.8</v>
      </c>
      <c r="AW178" s="52">
        <v>45.9</v>
      </c>
      <c r="AX178" s="52">
        <v>416.8</v>
      </c>
      <c r="AY178" s="52">
        <v>30000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23166</v>
      </c>
      <c r="BF178" s="52">
        <v>674</v>
      </c>
      <c r="BG178" s="52">
        <v>784219</v>
      </c>
      <c r="BH178" s="52"/>
      <c r="BI178" s="52"/>
      <c r="BJ178" s="52"/>
      <c r="BK178" s="52">
        <v>6201451</v>
      </c>
      <c r="BL178" s="52">
        <v>420640</v>
      </c>
      <c r="BM178" s="52">
        <v>1995244</v>
      </c>
      <c r="BN178" s="52">
        <v>0</v>
      </c>
      <c r="BO178" s="52">
        <v>0</v>
      </c>
      <c r="BP178" s="52">
        <v>0</v>
      </c>
      <c r="BQ178" s="52">
        <v>0</v>
      </c>
      <c r="BR178" s="52">
        <v>0</v>
      </c>
      <c r="BS178" s="52">
        <v>0</v>
      </c>
      <c r="BT178" s="52">
        <v>0</v>
      </c>
      <c r="BU178" s="52">
        <v>0</v>
      </c>
      <c r="BV178" s="61">
        <v>9425394</v>
      </c>
      <c r="BW178" s="52">
        <v>0</v>
      </c>
      <c r="BX178" s="52">
        <v>0</v>
      </c>
      <c r="BY178" s="52">
        <v>0</v>
      </c>
      <c r="BZ178" s="52">
        <v>0</v>
      </c>
      <c r="CA178" s="52">
        <v>0</v>
      </c>
      <c r="CB178" s="52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5497936</v>
      </c>
      <c r="CK178">
        <v>300</v>
      </c>
      <c r="CL178" t="s">
        <v>551</v>
      </c>
      <c r="CM178">
        <v>241</v>
      </c>
      <c r="CN178">
        <v>591</v>
      </c>
      <c r="CO178">
        <v>105000</v>
      </c>
      <c r="CP178">
        <v>5497936</v>
      </c>
      <c r="CQ178">
        <v>300</v>
      </c>
      <c r="CR178" t="s">
        <v>551</v>
      </c>
      <c r="CS178">
        <v>46.5</v>
      </c>
      <c r="CT178">
        <v>47.1</v>
      </c>
      <c r="CU178">
        <v>0</v>
      </c>
      <c r="CV178">
        <v>5497936</v>
      </c>
      <c r="CW178">
        <v>300</v>
      </c>
      <c r="CX178" t="s">
        <v>551</v>
      </c>
      <c r="CY178">
        <v>45.9</v>
      </c>
      <c r="CZ178">
        <v>45.9</v>
      </c>
      <c r="DA178">
        <v>0</v>
      </c>
      <c r="DB178" t="s">
        <v>746</v>
      </c>
      <c r="DC178">
        <v>300</v>
      </c>
      <c r="DD178" t="s">
        <v>551</v>
      </c>
      <c r="DE178">
        <v>14</v>
      </c>
      <c r="DF178">
        <v>114</v>
      </c>
      <c r="DG178">
        <v>30000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 t="s">
        <v>490</v>
      </c>
      <c r="EG178" t="s">
        <v>490</v>
      </c>
      <c r="EH178" s="54">
        <v>272</v>
      </c>
      <c r="EI178" s="55">
        <v>1</v>
      </c>
      <c r="EJ178" s="55">
        <v>1</v>
      </c>
      <c r="EK178" s="56">
        <v>1039565.5147058824</v>
      </c>
      <c r="EL178" s="56">
        <v>2079131.0294117648</v>
      </c>
      <c r="EM178" s="56">
        <v>3118696.5441176472</v>
      </c>
      <c r="EN178" s="57" t="str">
        <f>+VLOOKUP(W178,[1]Empresas!$A$1:$B$27,2,0)</f>
        <v>AGUAS CORDILLERA S.A.</v>
      </c>
    </row>
    <row r="179" spans="12:144" ht="14.4" x14ac:dyDescent="0.3">
      <c r="L179" t="str">
        <f t="shared" si="2"/>
        <v>10566364306043332</v>
      </c>
      <c r="M179" s="62" t="s">
        <v>394</v>
      </c>
      <c r="N179" s="50">
        <v>43313</v>
      </c>
      <c r="O179" s="51">
        <v>2018</v>
      </c>
      <c r="P179" t="s">
        <v>658</v>
      </c>
      <c r="Q179">
        <v>1677038</v>
      </c>
      <c r="R179">
        <v>1056636</v>
      </c>
      <c r="S179" t="s">
        <v>478</v>
      </c>
      <c r="T179" t="s">
        <v>540</v>
      </c>
      <c r="U179" t="s">
        <v>514</v>
      </c>
      <c r="V179" t="s">
        <v>541</v>
      </c>
      <c r="W179" t="s">
        <v>537</v>
      </c>
      <c r="X179" t="s">
        <v>747</v>
      </c>
      <c r="Y179" t="s">
        <v>543</v>
      </c>
      <c r="Z179">
        <v>15</v>
      </c>
      <c r="AA179">
        <v>920</v>
      </c>
      <c r="AB179" s="59">
        <v>5805</v>
      </c>
      <c r="AC179" s="59" t="s">
        <v>508</v>
      </c>
      <c r="AD179" s="59">
        <v>43556</v>
      </c>
      <c r="AE179" s="53">
        <v>43060</v>
      </c>
      <c r="AF179" s="53">
        <v>43332</v>
      </c>
      <c r="AG179" s="53">
        <v>43363</v>
      </c>
      <c r="AH179" s="52">
        <v>27</v>
      </c>
      <c r="AI179" s="52">
        <v>0</v>
      </c>
      <c r="AJ179" s="52">
        <v>13433</v>
      </c>
      <c r="AK179" s="52">
        <v>0</v>
      </c>
      <c r="AL179" s="52">
        <v>0</v>
      </c>
      <c r="AM179" s="52"/>
      <c r="AN179" s="52">
        <v>2397</v>
      </c>
      <c r="AO179" s="52" t="s">
        <v>486</v>
      </c>
      <c r="AP179" s="52">
        <v>0</v>
      </c>
      <c r="AQ179" s="52">
        <v>0</v>
      </c>
      <c r="AR179" s="52">
        <v>0</v>
      </c>
      <c r="AS179" s="52" t="s">
        <v>487</v>
      </c>
      <c r="AT179" s="52">
        <v>0</v>
      </c>
      <c r="AU179" s="52">
        <v>16</v>
      </c>
      <c r="AV179" s="52">
        <v>14.2</v>
      </c>
      <c r="AW179" s="52">
        <v>16</v>
      </c>
      <c r="AX179" s="52">
        <v>93.1</v>
      </c>
      <c r="AY179" s="52">
        <v>22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0</v>
      </c>
      <c r="BF179" s="52">
        <v>674</v>
      </c>
      <c r="BG179" s="52">
        <v>100328</v>
      </c>
      <c r="BH179" s="52"/>
      <c r="BI179" s="52"/>
      <c r="BJ179" s="52"/>
      <c r="BK179" s="52">
        <v>837223</v>
      </c>
      <c r="BL179" s="52">
        <v>371311</v>
      </c>
      <c r="BM179" s="52">
        <v>732494</v>
      </c>
      <c r="BN179" s="52">
        <v>0</v>
      </c>
      <c r="BO179" s="52">
        <v>0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61">
        <v>2042030</v>
      </c>
      <c r="BW179" s="52">
        <v>-206036</v>
      </c>
      <c r="BX179" s="52">
        <v>0</v>
      </c>
      <c r="BY179" s="52">
        <v>0</v>
      </c>
      <c r="BZ179" s="52">
        <v>0</v>
      </c>
      <c r="CA179" s="52">
        <v>-173139</v>
      </c>
      <c r="CB179" s="52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234059</v>
      </c>
      <c r="CK179">
        <v>1</v>
      </c>
      <c r="CL179" t="s">
        <v>495</v>
      </c>
      <c r="CM179">
        <v>209338</v>
      </c>
      <c r="CN179">
        <v>222771</v>
      </c>
      <c r="CO179">
        <v>13433</v>
      </c>
      <c r="CP179">
        <v>234059</v>
      </c>
      <c r="CQ179">
        <v>1</v>
      </c>
      <c r="CR179" t="s">
        <v>495</v>
      </c>
      <c r="CS179">
        <v>12.49</v>
      </c>
      <c r="CT179">
        <v>16</v>
      </c>
      <c r="CU179">
        <v>0</v>
      </c>
      <c r="CV179">
        <v>234059</v>
      </c>
      <c r="CW179">
        <v>1</v>
      </c>
      <c r="CX179" t="s">
        <v>495</v>
      </c>
      <c r="CY179">
        <v>8</v>
      </c>
      <c r="CZ179">
        <v>16.02</v>
      </c>
      <c r="DA179">
        <v>0</v>
      </c>
      <c r="DB179" t="s">
        <v>748</v>
      </c>
      <c r="DC179">
        <v>1</v>
      </c>
      <c r="DD179" t="s">
        <v>495</v>
      </c>
      <c r="DE179">
        <v>283</v>
      </c>
      <c r="DF179">
        <v>305</v>
      </c>
      <c r="DG179">
        <v>22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 t="s">
        <v>490</v>
      </c>
      <c r="EG179" t="s">
        <v>490</v>
      </c>
      <c r="EH179" s="54">
        <v>272</v>
      </c>
      <c r="EI179" s="55">
        <v>1</v>
      </c>
      <c r="EJ179" s="55">
        <v>1</v>
      </c>
      <c r="EK179" s="56">
        <v>225223.89705882355</v>
      </c>
      <c r="EL179" s="56">
        <v>450447.79411764711</v>
      </c>
      <c r="EM179" s="56">
        <v>675671.6911764706</v>
      </c>
      <c r="EN179" s="57" t="str">
        <f>+VLOOKUP(W179,[1]Empresas!$A$1:$B$27,2,0)</f>
        <v>AGUAS CORDILLERA S.A.</v>
      </c>
    </row>
    <row r="180" spans="12:144" ht="14.4" x14ac:dyDescent="0.3">
      <c r="L180" t="str">
        <f t="shared" si="2"/>
        <v>13396124306043332</v>
      </c>
      <c r="M180" s="62" t="s">
        <v>394</v>
      </c>
      <c r="N180" s="50">
        <v>43313</v>
      </c>
      <c r="O180" s="51">
        <v>2018</v>
      </c>
      <c r="P180" t="s">
        <v>658</v>
      </c>
      <c r="Q180">
        <v>1677038</v>
      </c>
      <c r="R180">
        <v>1339612</v>
      </c>
      <c r="S180" t="s">
        <v>478</v>
      </c>
      <c r="T180" t="s">
        <v>504</v>
      </c>
      <c r="U180" t="s">
        <v>514</v>
      </c>
      <c r="V180" t="s">
        <v>515</v>
      </c>
      <c r="W180" t="s">
        <v>537</v>
      </c>
      <c r="X180" t="s">
        <v>739</v>
      </c>
      <c r="Y180" t="s">
        <v>543</v>
      </c>
      <c r="Z180">
        <v>15</v>
      </c>
      <c r="AA180">
        <v>673</v>
      </c>
      <c r="AB180" s="59">
        <v>2111</v>
      </c>
      <c r="AC180" s="59" t="s">
        <v>508</v>
      </c>
      <c r="AD180" s="59">
        <v>43556</v>
      </c>
      <c r="AE180" s="53">
        <v>43060</v>
      </c>
      <c r="AF180" s="53">
        <v>43332</v>
      </c>
      <c r="AG180" s="53">
        <v>43363</v>
      </c>
      <c r="AH180" s="52">
        <v>125</v>
      </c>
      <c r="AI180" s="52">
        <v>0</v>
      </c>
      <c r="AJ180" s="52">
        <v>347600</v>
      </c>
      <c r="AK180" s="52">
        <v>0</v>
      </c>
      <c r="AL180" s="52">
        <v>0</v>
      </c>
      <c r="AM180" s="52"/>
      <c r="AN180" s="52">
        <v>22018</v>
      </c>
      <c r="AO180" s="52" t="s">
        <v>486</v>
      </c>
      <c r="AP180" s="52">
        <v>0</v>
      </c>
      <c r="AQ180" s="52">
        <v>0</v>
      </c>
      <c r="AR180" s="52">
        <v>0</v>
      </c>
      <c r="AS180" s="52" t="s">
        <v>487</v>
      </c>
      <c r="AT180" s="52">
        <v>0</v>
      </c>
      <c r="AU180" s="52">
        <v>0</v>
      </c>
      <c r="AV180" s="52">
        <v>35.700000000000003</v>
      </c>
      <c r="AW180" s="52">
        <v>0</v>
      </c>
      <c r="AX180" s="52">
        <v>154.19999999999999</v>
      </c>
      <c r="AY180" s="52">
        <v>38400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674</v>
      </c>
      <c r="BG180" s="52">
        <v>2596143</v>
      </c>
      <c r="BH180" s="52"/>
      <c r="BI180" s="52"/>
      <c r="BJ180" s="52"/>
      <c r="BK180" s="52">
        <v>20529755</v>
      </c>
      <c r="BL180" s="52">
        <v>532618</v>
      </c>
      <c r="BM180" s="52">
        <v>763845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61">
        <v>24423035</v>
      </c>
      <c r="BW180" s="52">
        <v>-1121071</v>
      </c>
      <c r="BX180" s="52">
        <v>0</v>
      </c>
      <c r="BY180" s="52">
        <v>0</v>
      </c>
      <c r="BZ180" s="52">
        <v>0</v>
      </c>
      <c r="CA180" s="52">
        <v>-942077</v>
      </c>
      <c r="CB180" s="52">
        <v>-106878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106878</v>
      </c>
      <c r="CI180">
        <v>2</v>
      </c>
      <c r="CJ180">
        <v>86403481</v>
      </c>
      <c r="CK180">
        <v>200</v>
      </c>
      <c r="CL180" t="s">
        <v>488</v>
      </c>
      <c r="CM180">
        <v>10213</v>
      </c>
      <c r="CN180">
        <v>11951</v>
      </c>
      <c r="CO180">
        <v>347600</v>
      </c>
      <c r="CP180">
        <v>86403481</v>
      </c>
      <c r="CQ180">
        <v>200</v>
      </c>
      <c r="CR180" t="s">
        <v>488</v>
      </c>
      <c r="CS180">
        <v>71.400000000000006</v>
      </c>
      <c r="CT180">
        <v>0</v>
      </c>
      <c r="CU180">
        <v>0</v>
      </c>
      <c r="CV180">
        <v>86403481</v>
      </c>
      <c r="CW180">
        <v>200</v>
      </c>
      <c r="CX180" t="s">
        <v>488</v>
      </c>
      <c r="CY180">
        <v>71.2</v>
      </c>
      <c r="CZ180">
        <v>0</v>
      </c>
      <c r="DA180">
        <v>0</v>
      </c>
      <c r="DB180" t="s">
        <v>740</v>
      </c>
      <c r="DC180">
        <v>200</v>
      </c>
      <c r="DD180" t="s">
        <v>488</v>
      </c>
      <c r="DE180">
        <v>2819</v>
      </c>
      <c r="DF180">
        <v>3011</v>
      </c>
      <c r="DG180">
        <v>38400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 t="s">
        <v>490</v>
      </c>
      <c r="EG180" t="s">
        <v>490</v>
      </c>
      <c r="EH180" s="54">
        <v>272</v>
      </c>
      <c r="EI180" s="55">
        <v>1</v>
      </c>
      <c r="EJ180" s="55">
        <v>1</v>
      </c>
      <c r="EK180" s="56">
        <v>2693717.0955882352</v>
      </c>
      <c r="EL180" s="56">
        <v>5387434.1911764704</v>
      </c>
      <c r="EM180" s="56">
        <v>8081151.2867647056</v>
      </c>
      <c r="EN180" s="57" t="str">
        <f>+VLOOKUP(W180,[1]Empresas!$A$1:$B$27,2,0)</f>
        <v>AGUAS CORDILLERA S.A.</v>
      </c>
    </row>
    <row r="181" spans="12:144" ht="14.4" x14ac:dyDescent="0.3">
      <c r="L181" t="str">
        <f t="shared" si="2"/>
        <v>27973294299843329</v>
      </c>
      <c r="M181" s="62" t="s">
        <v>394</v>
      </c>
      <c r="N181" s="50">
        <v>43313</v>
      </c>
      <c r="O181" s="51">
        <v>2018</v>
      </c>
      <c r="P181" t="s">
        <v>658</v>
      </c>
      <c r="Q181">
        <v>1677039</v>
      </c>
      <c r="R181">
        <v>2797329</v>
      </c>
      <c r="S181" t="s">
        <v>478</v>
      </c>
      <c r="T181" t="s">
        <v>540</v>
      </c>
      <c r="U181" t="s">
        <v>514</v>
      </c>
      <c r="V181" t="s">
        <v>520</v>
      </c>
      <c r="W181" t="s">
        <v>521</v>
      </c>
      <c r="X181" t="s">
        <v>697</v>
      </c>
      <c r="Y181" t="s">
        <v>523</v>
      </c>
      <c r="Z181">
        <v>14</v>
      </c>
      <c r="AA181">
        <v>556</v>
      </c>
      <c r="AB181" s="59">
        <v>682</v>
      </c>
      <c r="AC181" s="59" t="s">
        <v>508</v>
      </c>
      <c r="AD181" s="59">
        <v>43556</v>
      </c>
      <c r="AE181" s="53">
        <v>42998</v>
      </c>
      <c r="AF181" s="53">
        <v>43329</v>
      </c>
      <c r="AG181" s="53">
        <v>43357</v>
      </c>
      <c r="AH181" s="52">
        <v>72</v>
      </c>
      <c r="AI181" s="52">
        <v>0</v>
      </c>
      <c r="AJ181" s="52">
        <v>27180</v>
      </c>
      <c r="AK181" s="52">
        <v>0</v>
      </c>
      <c r="AL181" s="52">
        <v>0</v>
      </c>
      <c r="AM181" s="52"/>
      <c r="AN181" s="52">
        <v>5774</v>
      </c>
      <c r="AO181" s="52" t="s">
        <v>486</v>
      </c>
      <c r="AP181" s="52">
        <v>0</v>
      </c>
      <c r="AQ181" s="52">
        <v>0</v>
      </c>
      <c r="AR181" s="52">
        <v>0</v>
      </c>
      <c r="AS181" s="52" t="s">
        <v>487</v>
      </c>
      <c r="AT181" s="52">
        <v>0</v>
      </c>
      <c r="AU181" s="52">
        <v>59.6</v>
      </c>
      <c r="AV181" s="52">
        <v>65.3</v>
      </c>
      <c r="AW181" s="52">
        <v>0.12</v>
      </c>
      <c r="AX181" s="52">
        <v>1.1000000000000001</v>
      </c>
      <c r="AY181" s="52">
        <v>5880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674</v>
      </c>
      <c r="BG181" s="52">
        <v>173409</v>
      </c>
      <c r="BH181" s="52"/>
      <c r="BI181" s="52"/>
      <c r="BJ181" s="52"/>
      <c r="BK181" s="52">
        <v>1649360</v>
      </c>
      <c r="BL181" s="52">
        <v>1772505</v>
      </c>
      <c r="BM181" s="52">
        <v>8497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61">
        <v>3604445</v>
      </c>
      <c r="BW181" s="52">
        <v>-2288252</v>
      </c>
      <c r="BX181" s="52">
        <v>0</v>
      </c>
      <c r="BY181" s="52">
        <v>0</v>
      </c>
      <c r="BZ181" s="52">
        <v>0</v>
      </c>
      <c r="CA181" s="52">
        <v>-1922901</v>
      </c>
      <c r="CB181" s="52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4719492</v>
      </c>
      <c r="CK181">
        <v>60</v>
      </c>
      <c r="CL181" t="s">
        <v>495</v>
      </c>
      <c r="CM181">
        <v>6178</v>
      </c>
      <c r="CN181">
        <v>6631</v>
      </c>
      <c r="CO181">
        <v>27180</v>
      </c>
      <c r="CP181">
        <v>4719492</v>
      </c>
      <c r="CQ181">
        <v>60</v>
      </c>
      <c r="CR181" t="s">
        <v>495</v>
      </c>
      <c r="CS181">
        <v>70.98</v>
      </c>
      <c r="CT181">
        <v>59.64</v>
      </c>
      <c r="CU181">
        <v>0</v>
      </c>
      <c r="CV181">
        <v>4719492</v>
      </c>
      <c r="CW181">
        <v>60</v>
      </c>
      <c r="CX181" t="s">
        <v>495</v>
      </c>
      <c r="CY181">
        <v>0.18</v>
      </c>
      <c r="CZ181">
        <v>0.12</v>
      </c>
      <c r="DA181">
        <v>0</v>
      </c>
      <c r="DB181" t="s">
        <v>698</v>
      </c>
      <c r="DC181">
        <v>60</v>
      </c>
      <c r="DD181" t="s">
        <v>495</v>
      </c>
      <c r="DE181">
        <v>1241</v>
      </c>
      <c r="DF181">
        <v>1339</v>
      </c>
      <c r="DG181">
        <v>5880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 t="s">
        <v>490</v>
      </c>
      <c r="EG181" t="s">
        <v>490</v>
      </c>
      <c r="EH181" s="54">
        <v>331</v>
      </c>
      <c r="EI181" s="55">
        <v>1</v>
      </c>
      <c r="EJ181" s="55">
        <v>1</v>
      </c>
      <c r="EK181" s="56">
        <v>326686.85800604231</v>
      </c>
      <c r="EL181" s="56">
        <v>653373.71601208462</v>
      </c>
      <c r="EM181" s="56">
        <v>980060.57401812694</v>
      </c>
      <c r="EN181" s="57" t="str">
        <f>+VLOOKUP(W181,[1]Empresas!$A$1:$B$27,2,0)</f>
        <v>AGUAS MANQUEHUE S.A.</v>
      </c>
    </row>
    <row r="182" spans="12:144" ht="14.4" x14ac:dyDescent="0.3">
      <c r="L182" t="str">
        <f t="shared" si="2"/>
        <v>14283984321543340</v>
      </c>
      <c r="M182" s="62" t="s">
        <v>394</v>
      </c>
      <c r="N182" s="50">
        <v>43313</v>
      </c>
      <c r="O182" s="51">
        <v>2018</v>
      </c>
      <c r="P182" t="s">
        <v>658</v>
      </c>
      <c r="Q182">
        <v>1677039</v>
      </c>
      <c r="R182">
        <v>1428398</v>
      </c>
      <c r="S182" t="s">
        <v>478</v>
      </c>
      <c r="T182" t="s">
        <v>504</v>
      </c>
      <c r="U182" t="s">
        <v>514</v>
      </c>
      <c r="V182" t="s">
        <v>536</v>
      </c>
      <c r="W182" t="s">
        <v>545</v>
      </c>
      <c r="X182" t="s">
        <v>546</v>
      </c>
      <c r="Y182" t="s">
        <v>518</v>
      </c>
      <c r="Z182">
        <v>20</v>
      </c>
      <c r="AA182">
        <v>938</v>
      </c>
      <c r="AB182" s="59">
        <v>660</v>
      </c>
      <c r="AC182" s="59" t="s">
        <v>508</v>
      </c>
      <c r="AD182" s="59">
        <v>43556</v>
      </c>
      <c r="AE182" s="53">
        <v>43215</v>
      </c>
      <c r="AF182" s="53">
        <v>43340</v>
      </c>
      <c r="AG182" s="53">
        <v>43370</v>
      </c>
      <c r="AH182" s="52">
        <v>0</v>
      </c>
      <c r="AI182" s="52">
        <v>0</v>
      </c>
      <c r="AJ182" s="52">
        <v>57600</v>
      </c>
      <c r="AK182" s="52">
        <v>0</v>
      </c>
      <c r="AL182" s="52">
        <v>0</v>
      </c>
      <c r="AM182" s="52"/>
      <c r="AN182" s="52">
        <v>18751</v>
      </c>
      <c r="AO182" s="52" t="s">
        <v>486</v>
      </c>
      <c r="AP182" s="52">
        <v>0</v>
      </c>
      <c r="AQ182" s="52">
        <v>0</v>
      </c>
      <c r="AR182" s="52">
        <v>0</v>
      </c>
      <c r="AS182" s="52" t="s">
        <v>487</v>
      </c>
      <c r="AT182" s="52">
        <v>0</v>
      </c>
      <c r="AU182" s="52">
        <v>94.8</v>
      </c>
      <c r="AV182" s="52">
        <v>96.9</v>
      </c>
      <c r="AW182" s="52">
        <v>94.8</v>
      </c>
      <c r="AX182" s="52">
        <v>94.8</v>
      </c>
      <c r="AY182" s="52">
        <v>16600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675</v>
      </c>
      <c r="BG182" s="52">
        <v>495452</v>
      </c>
      <c r="BH182" s="52"/>
      <c r="BI182" s="52"/>
      <c r="BJ182" s="52"/>
      <c r="BK182" s="52">
        <v>3357400</v>
      </c>
      <c r="BL182" s="52">
        <v>668112</v>
      </c>
      <c r="BM182" s="52">
        <v>1931183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61">
        <v>6452822</v>
      </c>
      <c r="BW182" s="52">
        <v>-7757501</v>
      </c>
      <c r="BX182" s="52">
        <v>0</v>
      </c>
      <c r="BY182" s="52">
        <v>0</v>
      </c>
      <c r="BZ182" s="52">
        <v>0</v>
      </c>
      <c r="CA182" s="52">
        <v>-6518909</v>
      </c>
      <c r="CB182" s="5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2</v>
      </c>
      <c r="CJ182">
        <v>64150644</v>
      </c>
      <c r="CK182">
        <v>200</v>
      </c>
      <c r="CL182" t="s">
        <v>495</v>
      </c>
      <c r="CM182">
        <v>27788</v>
      </c>
      <c r="CN182">
        <v>28076</v>
      </c>
      <c r="CO182">
        <v>57600</v>
      </c>
      <c r="CP182">
        <v>64150644</v>
      </c>
      <c r="CQ182">
        <v>200</v>
      </c>
      <c r="CR182" t="s">
        <v>495</v>
      </c>
      <c r="CS182">
        <v>95</v>
      </c>
      <c r="CT182">
        <v>94.8</v>
      </c>
      <c r="CU182">
        <v>0</v>
      </c>
      <c r="CV182">
        <v>64150644</v>
      </c>
      <c r="CW182">
        <v>200</v>
      </c>
      <c r="CX182" t="s">
        <v>495</v>
      </c>
      <c r="CY182">
        <v>0</v>
      </c>
      <c r="CZ182">
        <v>94.8</v>
      </c>
      <c r="DA182">
        <v>0</v>
      </c>
      <c r="DB182" t="s">
        <v>547</v>
      </c>
      <c r="DC182">
        <v>200</v>
      </c>
      <c r="DD182" t="s">
        <v>495</v>
      </c>
      <c r="DE182">
        <v>12257</v>
      </c>
      <c r="DF182">
        <v>12340</v>
      </c>
      <c r="DG182">
        <v>16600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 t="s">
        <v>490</v>
      </c>
      <c r="EG182" t="s">
        <v>490</v>
      </c>
      <c r="EH182" s="54">
        <v>125</v>
      </c>
      <c r="EI182" s="55">
        <v>1</v>
      </c>
      <c r="EJ182" s="55">
        <v>1</v>
      </c>
      <c r="EK182" s="56">
        <v>1548677.28</v>
      </c>
      <c r="EL182" s="56">
        <v>3097354.56</v>
      </c>
      <c r="EM182" s="56">
        <v>4646031.84</v>
      </c>
      <c r="EN182" s="57" t="str">
        <f>+VLOOKUP(W182,[1]Empresas!$A$1:$B$27,2,0)</f>
        <v>AGUAS MANQUEHUE S.A.</v>
      </c>
    </row>
    <row r="183" spans="12:144" ht="14.4" x14ac:dyDescent="0.3">
      <c r="L183" t="str">
        <f t="shared" si="2"/>
        <v>13010974303443340</v>
      </c>
      <c r="M183" s="62" t="s">
        <v>394</v>
      </c>
      <c r="N183" s="50">
        <v>43313</v>
      </c>
      <c r="O183" s="51">
        <v>2018</v>
      </c>
      <c r="P183" t="s">
        <v>658</v>
      </c>
      <c r="Q183">
        <v>1677039</v>
      </c>
      <c r="R183">
        <v>1301097</v>
      </c>
      <c r="S183" t="s">
        <v>478</v>
      </c>
      <c r="T183" t="s">
        <v>540</v>
      </c>
      <c r="U183" t="s">
        <v>514</v>
      </c>
      <c r="V183" t="s">
        <v>536</v>
      </c>
      <c r="W183" t="s">
        <v>545</v>
      </c>
      <c r="X183" t="s">
        <v>589</v>
      </c>
      <c r="Y183" t="s">
        <v>518</v>
      </c>
      <c r="Z183">
        <v>20</v>
      </c>
      <c r="AA183">
        <v>938</v>
      </c>
      <c r="AB183" s="59">
        <v>700</v>
      </c>
      <c r="AC183" s="59" t="s">
        <v>508</v>
      </c>
      <c r="AD183" s="59">
        <v>43556</v>
      </c>
      <c r="AE183" s="53">
        <v>43034</v>
      </c>
      <c r="AF183" s="53">
        <v>43340</v>
      </c>
      <c r="AG183" s="53">
        <v>43370</v>
      </c>
      <c r="AH183" s="52">
        <v>27</v>
      </c>
      <c r="AI183" s="52">
        <v>0</v>
      </c>
      <c r="AJ183" s="52">
        <v>64205</v>
      </c>
      <c r="AK183" s="52">
        <v>0</v>
      </c>
      <c r="AL183" s="52">
        <v>0</v>
      </c>
      <c r="AM183" s="52"/>
      <c r="AN183" s="52">
        <v>2320</v>
      </c>
      <c r="AO183" s="52" t="s">
        <v>486</v>
      </c>
      <c r="AP183" s="52">
        <v>0</v>
      </c>
      <c r="AQ183" s="52">
        <v>0</v>
      </c>
      <c r="AR183" s="52">
        <v>0</v>
      </c>
      <c r="AS183" s="52" t="s">
        <v>487</v>
      </c>
      <c r="AT183" s="52">
        <v>0</v>
      </c>
      <c r="AU183" s="52">
        <v>32.700000000000003</v>
      </c>
      <c r="AV183" s="52">
        <v>27</v>
      </c>
      <c r="AW183" s="52">
        <v>0</v>
      </c>
      <c r="AX183" s="52">
        <v>0</v>
      </c>
      <c r="AY183" s="52">
        <v>23309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675</v>
      </c>
      <c r="BG183" s="52">
        <v>450625</v>
      </c>
      <c r="BH183" s="52"/>
      <c r="BI183" s="52"/>
      <c r="BJ183" s="52"/>
      <c r="BK183" s="52">
        <v>4026023</v>
      </c>
      <c r="BL183" s="52">
        <v>793510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61">
        <v>5270833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84789441</v>
      </c>
      <c r="CK183">
        <v>1</v>
      </c>
      <c r="CL183" t="s">
        <v>495</v>
      </c>
      <c r="CM183">
        <v>249853</v>
      </c>
      <c r="CN183">
        <v>314058</v>
      </c>
      <c r="CO183">
        <v>64205</v>
      </c>
      <c r="CP183">
        <v>84789441</v>
      </c>
      <c r="CQ183">
        <v>1</v>
      </c>
      <c r="CR183" t="s">
        <v>495</v>
      </c>
      <c r="CS183">
        <v>21.21</v>
      </c>
      <c r="CT183">
        <v>32.729999999999997</v>
      </c>
      <c r="CU183">
        <v>0</v>
      </c>
      <c r="CV183">
        <v>84789441</v>
      </c>
      <c r="CW183">
        <v>1</v>
      </c>
      <c r="CX183" t="s">
        <v>495</v>
      </c>
      <c r="CY183">
        <v>0</v>
      </c>
      <c r="CZ183">
        <v>0</v>
      </c>
      <c r="DA183">
        <v>0</v>
      </c>
      <c r="DB183" t="s">
        <v>590</v>
      </c>
      <c r="DC183">
        <v>1</v>
      </c>
      <c r="DD183" t="s">
        <v>495</v>
      </c>
      <c r="DE183">
        <v>421086</v>
      </c>
      <c r="DF183">
        <v>444395</v>
      </c>
      <c r="DG183">
        <v>23309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 t="s">
        <v>490</v>
      </c>
      <c r="EG183" t="s">
        <v>490</v>
      </c>
      <c r="EH183" s="54">
        <v>306</v>
      </c>
      <c r="EI183" s="55">
        <v>1</v>
      </c>
      <c r="EJ183" s="55">
        <v>1</v>
      </c>
      <c r="EK183" s="56">
        <v>516748.33333333337</v>
      </c>
      <c r="EL183" s="56">
        <v>1033496.6666666667</v>
      </c>
      <c r="EM183" s="56">
        <v>1550245</v>
      </c>
      <c r="EN183" s="57" t="str">
        <f>+VLOOKUP(W183,[1]Empresas!$A$1:$B$27,2,0)</f>
        <v>AGUAS MANQUEHUE S.A.</v>
      </c>
    </row>
    <row r="184" spans="12:144" ht="14.4" x14ac:dyDescent="0.3">
      <c r="L184" t="str">
        <f t="shared" si="2"/>
        <v>30036014322943320</v>
      </c>
      <c r="M184" s="62" t="s">
        <v>394</v>
      </c>
      <c r="N184" s="50">
        <v>43313</v>
      </c>
      <c r="O184" s="51">
        <v>2018</v>
      </c>
      <c r="P184" t="s">
        <v>658</v>
      </c>
      <c r="Q184">
        <v>1677039</v>
      </c>
      <c r="R184">
        <v>3003601</v>
      </c>
      <c r="S184" t="s">
        <v>478</v>
      </c>
      <c r="T184" t="s">
        <v>504</v>
      </c>
      <c r="U184" t="s">
        <v>514</v>
      </c>
      <c r="V184" t="s">
        <v>520</v>
      </c>
      <c r="W184" t="s">
        <v>521</v>
      </c>
      <c r="X184" t="s">
        <v>781</v>
      </c>
      <c r="Y184" t="s">
        <v>523</v>
      </c>
      <c r="Z184">
        <v>8</v>
      </c>
      <c r="AA184">
        <v>544</v>
      </c>
      <c r="AB184" s="59">
        <v>1103</v>
      </c>
      <c r="AC184" s="59" t="s">
        <v>508</v>
      </c>
      <c r="AD184" s="59">
        <v>43556</v>
      </c>
      <c r="AE184" s="53">
        <v>43229</v>
      </c>
      <c r="AF184" s="53">
        <v>43320</v>
      </c>
      <c r="AG184" s="53">
        <v>43350</v>
      </c>
      <c r="AH184" s="52">
        <v>286</v>
      </c>
      <c r="AI184" s="52">
        <v>0</v>
      </c>
      <c r="AJ184" s="52">
        <v>376800</v>
      </c>
      <c r="AK184" s="52">
        <v>0</v>
      </c>
      <c r="AL184" s="52">
        <v>0</v>
      </c>
      <c r="AM184" s="52"/>
      <c r="AN184" s="52">
        <v>48752</v>
      </c>
      <c r="AO184" s="52" t="s">
        <v>486</v>
      </c>
      <c r="AP184" s="52">
        <v>0</v>
      </c>
      <c r="AQ184" s="52">
        <v>0</v>
      </c>
      <c r="AR184" s="52">
        <v>0</v>
      </c>
      <c r="AS184" s="52" t="s">
        <v>487</v>
      </c>
      <c r="AT184" s="52">
        <v>0</v>
      </c>
      <c r="AU184" s="52">
        <v>259.8</v>
      </c>
      <c r="AV184" s="52">
        <v>299.7</v>
      </c>
      <c r="AW184" s="52">
        <v>256.8</v>
      </c>
      <c r="AX184" s="52">
        <v>256.8</v>
      </c>
      <c r="AY184" s="52">
        <v>105600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23166</v>
      </c>
      <c r="BF184" s="52">
        <v>674</v>
      </c>
      <c r="BG184" s="52">
        <v>3231491</v>
      </c>
      <c r="BH184" s="52"/>
      <c r="BI184" s="52"/>
      <c r="BJ184" s="52"/>
      <c r="BK184" s="52">
        <v>20654970</v>
      </c>
      <c r="BL184" s="52">
        <v>924366</v>
      </c>
      <c r="BM184" s="52">
        <v>3709003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61">
        <v>28543670</v>
      </c>
      <c r="BW184" s="52">
        <v>-17967980</v>
      </c>
      <c r="BX184" s="52">
        <v>0</v>
      </c>
      <c r="BY184" s="52">
        <v>0</v>
      </c>
      <c r="BZ184" s="52">
        <v>0</v>
      </c>
      <c r="CA184" s="52">
        <v>-15099143</v>
      </c>
      <c r="CB184" s="52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4888473</v>
      </c>
      <c r="CK184">
        <v>600</v>
      </c>
      <c r="CL184" t="s">
        <v>510</v>
      </c>
      <c r="CM184">
        <v>4038</v>
      </c>
      <c r="CN184">
        <v>4666</v>
      </c>
      <c r="CO184">
        <v>376800</v>
      </c>
      <c r="CP184">
        <v>4888473</v>
      </c>
      <c r="CQ184">
        <v>600</v>
      </c>
      <c r="CR184" t="s">
        <v>510</v>
      </c>
      <c r="CS184">
        <v>298.8</v>
      </c>
      <c r="CT184">
        <v>259.8</v>
      </c>
      <c r="CU184">
        <v>0</v>
      </c>
      <c r="CV184">
        <v>4888473</v>
      </c>
      <c r="CW184">
        <v>600</v>
      </c>
      <c r="CX184" t="s">
        <v>510</v>
      </c>
      <c r="CY184">
        <v>298.8</v>
      </c>
      <c r="CZ184">
        <v>256.8</v>
      </c>
      <c r="DA184">
        <v>0</v>
      </c>
      <c r="DB184" t="s">
        <v>782</v>
      </c>
      <c r="DC184">
        <v>600</v>
      </c>
      <c r="DD184" t="s">
        <v>510</v>
      </c>
      <c r="DE184">
        <v>1265</v>
      </c>
      <c r="DF184">
        <v>1441</v>
      </c>
      <c r="DG184">
        <v>105600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 t="s">
        <v>490</v>
      </c>
      <c r="EG184" t="s">
        <v>490</v>
      </c>
      <c r="EH184" s="54">
        <v>91</v>
      </c>
      <c r="EI184" s="55">
        <v>1</v>
      </c>
      <c r="EJ184" s="55">
        <v>1</v>
      </c>
      <c r="EK184" s="56">
        <v>9410001.0989010986</v>
      </c>
      <c r="EL184" s="56">
        <v>18820002.197802197</v>
      </c>
      <c r="EM184" s="56">
        <v>28230003.296703294</v>
      </c>
      <c r="EN184" s="57" t="str">
        <f>+VLOOKUP(W184,[1]Empresas!$A$1:$B$27,2,0)</f>
        <v>AGUAS MANQUEHUE S.A.</v>
      </c>
    </row>
    <row r="185" spans="12:144" ht="14.4" x14ac:dyDescent="0.3">
      <c r="L185" t="str">
        <f t="shared" si="2"/>
        <v>26596624320343326</v>
      </c>
      <c r="M185" s="62" t="s">
        <v>394</v>
      </c>
      <c r="N185" s="50">
        <v>43313</v>
      </c>
      <c r="O185" s="51">
        <v>2018</v>
      </c>
      <c r="P185" t="s">
        <v>658</v>
      </c>
      <c r="Q185">
        <v>1677039</v>
      </c>
      <c r="R185">
        <v>2659662</v>
      </c>
      <c r="S185" t="s">
        <v>478</v>
      </c>
      <c r="T185" t="s">
        <v>504</v>
      </c>
      <c r="U185" t="s">
        <v>514</v>
      </c>
      <c r="V185" t="s">
        <v>520</v>
      </c>
      <c r="W185" t="s">
        <v>521</v>
      </c>
      <c r="X185" t="s">
        <v>815</v>
      </c>
      <c r="Y185" t="s">
        <v>523</v>
      </c>
      <c r="Z185">
        <v>12</v>
      </c>
      <c r="AA185">
        <v>557</v>
      </c>
      <c r="AB185" s="59">
        <v>21</v>
      </c>
      <c r="AC185" s="59" t="s">
        <v>508</v>
      </c>
      <c r="AD185" s="59">
        <v>43556</v>
      </c>
      <c r="AE185" s="53">
        <v>43203</v>
      </c>
      <c r="AF185" s="53">
        <v>43326</v>
      </c>
      <c r="AG185" s="53">
        <v>43355</v>
      </c>
      <c r="AH185" s="52">
        <v>100</v>
      </c>
      <c r="AI185" s="52">
        <v>0</v>
      </c>
      <c r="AJ185" s="52">
        <v>31200</v>
      </c>
      <c r="AK185" s="52">
        <v>0</v>
      </c>
      <c r="AL185" s="52">
        <v>0</v>
      </c>
      <c r="AM185" s="52"/>
      <c r="AN185" s="52">
        <v>16478</v>
      </c>
      <c r="AO185" s="52" t="s">
        <v>486</v>
      </c>
      <c r="AP185" s="52">
        <v>0</v>
      </c>
      <c r="AQ185" s="52">
        <v>0</v>
      </c>
      <c r="AR185" s="52">
        <v>0</v>
      </c>
      <c r="AS185" s="52" t="s">
        <v>487</v>
      </c>
      <c r="AT185" s="52">
        <v>0</v>
      </c>
      <c r="AU185" s="52">
        <v>21.4</v>
      </c>
      <c r="AV185" s="52">
        <v>35</v>
      </c>
      <c r="AW185" s="52">
        <v>20.399999999999999</v>
      </c>
      <c r="AX185" s="52">
        <v>20.399999999999999</v>
      </c>
      <c r="AY185" s="52">
        <v>1900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674</v>
      </c>
      <c r="BG185" s="52">
        <v>266429</v>
      </c>
      <c r="BH185" s="52"/>
      <c r="BI185" s="52"/>
      <c r="BJ185" s="52"/>
      <c r="BK185" s="52">
        <v>1710284</v>
      </c>
      <c r="BL185" s="52">
        <v>145206</v>
      </c>
      <c r="BM185" s="52">
        <v>398168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61">
        <v>2520761</v>
      </c>
      <c r="BW185" s="52">
        <v>-1836084</v>
      </c>
      <c r="BX185" s="52">
        <v>0</v>
      </c>
      <c r="BY185" s="52">
        <v>0</v>
      </c>
      <c r="BZ185" s="52">
        <v>0</v>
      </c>
      <c r="CA185" s="52">
        <v>-1542928</v>
      </c>
      <c r="CB185" s="52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4719551</v>
      </c>
      <c r="CK185">
        <v>100</v>
      </c>
      <c r="CL185" t="s">
        <v>495</v>
      </c>
      <c r="CM185">
        <v>3146</v>
      </c>
      <c r="CN185">
        <v>3458</v>
      </c>
      <c r="CO185">
        <v>31200</v>
      </c>
      <c r="CP185">
        <v>4719551</v>
      </c>
      <c r="CQ185">
        <v>100</v>
      </c>
      <c r="CR185" t="s">
        <v>495</v>
      </c>
      <c r="CS185">
        <v>48.6</v>
      </c>
      <c r="CT185">
        <v>21.4</v>
      </c>
      <c r="CU185">
        <v>0</v>
      </c>
      <c r="CV185">
        <v>4719551</v>
      </c>
      <c r="CW185">
        <v>100</v>
      </c>
      <c r="CX185" t="s">
        <v>495</v>
      </c>
      <c r="CY185">
        <v>34.799999999999997</v>
      </c>
      <c r="CZ185">
        <v>20.399999999999999</v>
      </c>
      <c r="DA185">
        <v>0</v>
      </c>
      <c r="DB185" t="s">
        <v>816</v>
      </c>
      <c r="DC185">
        <v>100</v>
      </c>
      <c r="DD185" t="s">
        <v>495</v>
      </c>
      <c r="DE185">
        <v>299</v>
      </c>
      <c r="DF185">
        <v>318</v>
      </c>
      <c r="DG185">
        <v>1900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 t="s">
        <v>490</v>
      </c>
      <c r="EG185" t="s">
        <v>490</v>
      </c>
      <c r="EH185" s="54">
        <v>123</v>
      </c>
      <c r="EI185" s="55">
        <v>1</v>
      </c>
      <c r="EJ185" s="55">
        <v>1</v>
      </c>
      <c r="EK185" s="56">
        <v>614819.75609756098</v>
      </c>
      <c r="EL185" s="56">
        <v>1229639.512195122</v>
      </c>
      <c r="EM185" s="56">
        <v>1844459.2682926829</v>
      </c>
      <c r="EN185" s="57" t="str">
        <f>+VLOOKUP(W185,[1]Empresas!$A$1:$B$27,2,0)</f>
        <v>AGUAS MANQUEHUE S.A.</v>
      </c>
    </row>
    <row r="186" spans="12:144" ht="14.4" x14ac:dyDescent="0.3">
      <c r="L186" t="str">
        <f t="shared" si="2"/>
        <v>10654084288443311</v>
      </c>
      <c r="M186" s="62" t="s">
        <v>394</v>
      </c>
      <c r="N186" s="50">
        <v>43313</v>
      </c>
      <c r="O186" s="51">
        <v>2018</v>
      </c>
      <c r="P186" t="s">
        <v>658</v>
      </c>
      <c r="Q186">
        <v>1677039</v>
      </c>
      <c r="R186">
        <v>1065408</v>
      </c>
      <c r="S186" t="s">
        <v>478</v>
      </c>
      <c r="T186" t="s">
        <v>504</v>
      </c>
      <c r="U186" t="s">
        <v>514</v>
      </c>
      <c r="V186" t="s">
        <v>536</v>
      </c>
      <c r="W186" t="s">
        <v>545</v>
      </c>
      <c r="X186" t="s">
        <v>598</v>
      </c>
      <c r="Y186" t="s">
        <v>518</v>
      </c>
      <c r="Z186">
        <v>1</v>
      </c>
      <c r="AA186">
        <v>941</v>
      </c>
      <c r="AB186" s="59">
        <v>2610</v>
      </c>
      <c r="AC186" s="59" t="s">
        <v>508</v>
      </c>
      <c r="AD186" s="59">
        <v>43556</v>
      </c>
      <c r="AE186" s="53">
        <v>42884</v>
      </c>
      <c r="AF186" s="53">
        <v>43311</v>
      </c>
      <c r="AG186" s="53">
        <v>43341</v>
      </c>
      <c r="AH186" s="52">
        <v>216</v>
      </c>
      <c r="AI186" s="52">
        <v>0</v>
      </c>
      <c r="AJ186" s="52">
        <v>216200</v>
      </c>
      <c r="AK186" s="52">
        <v>0</v>
      </c>
      <c r="AL186" s="52">
        <v>0</v>
      </c>
      <c r="AM186" s="52"/>
      <c r="AN186" s="52">
        <v>40501</v>
      </c>
      <c r="AO186" s="52" t="s">
        <v>486</v>
      </c>
      <c r="AP186" s="52">
        <v>0</v>
      </c>
      <c r="AQ186" s="52">
        <v>0</v>
      </c>
      <c r="AR186" s="52">
        <v>0</v>
      </c>
      <c r="AS186" s="52" t="s">
        <v>524</v>
      </c>
      <c r="AT186" s="52">
        <v>0</v>
      </c>
      <c r="AU186" s="52">
        <v>80.2</v>
      </c>
      <c r="AV186" s="52">
        <v>40.1</v>
      </c>
      <c r="AW186" s="52">
        <v>77.599999999999994</v>
      </c>
      <c r="AX186" s="52">
        <v>77.599999999999994</v>
      </c>
      <c r="AY186" s="52">
        <v>71520</v>
      </c>
      <c r="AZ186" s="52">
        <v>0</v>
      </c>
      <c r="BA186" s="52">
        <v>0</v>
      </c>
      <c r="BB186" s="52">
        <v>0</v>
      </c>
      <c r="BC186" s="52">
        <v>0</v>
      </c>
      <c r="BD186" s="52">
        <v>0</v>
      </c>
      <c r="BE186" s="52">
        <v>0</v>
      </c>
      <c r="BF186" s="52">
        <v>674</v>
      </c>
      <c r="BG186" s="52">
        <v>1064671</v>
      </c>
      <c r="BH186" s="52"/>
      <c r="BI186" s="52"/>
      <c r="BJ186" s="52"/>
      <c r="BK186" s="52">
        <v>13080094</v>
      </c>
      <c r="BL186" s="52">
        <v>952355</v>
      </c>
      <c r="BM186" s="52">
        <v>1530449</v>
      </c>
      <c r="BN186" s="52">
        <v>0</v>
      </c>
      <c r="BO186" s="52">
        <v>0</v>
      </c>
      <c r="BP186" s="52">
        <v>0</v>
      </c>
      <c r="BQ186" s="52">
        <v>0</v>
      </c>
      <c r="BR186" s="52">
        <v>0</v>
      </c>
      <c r="BS186" s="52">
        <v>0</v>
      </c>
      <c r="BT186" s="52">
        <v>0</v>
      </c>
      <c r="BU186" s="52">
        <v>0</v>
      </c>
      <c r="BV186" s="61">
        <v>16628243</v>
      </c>
      <c r="BW186" s="52">
        <v>-46083929</v>
      </c>
      <c r="BX186" s="52">
        <v>0</v>
      </c>
      <c r="BY186" s="52">
        <v>0</v>
      </c>
      <c r="BZ186" s="52">
        <v>0</v>
      </c>
      <c r="CA186" s="52">
        <v>-38725991</v>
      </c>
      <c r="CB186" s="52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6658934</v>
      </c>
      <c r="CK186">
        <v>80</v>
      </c>
      <c r="CL186" t="s">
        <v>495</v>
      </c>
      <c r="CM186">
        <v>99712</v>
      </c>
      <c r="CN186">
        <v>2415</v>
      </c>
      <c r="CO186">
        <v>216200</v>
      </c>
      <c r="CP186">
        <v>6658934</v>
      </c>
      <c r="CQ186">
        <v>80</v>
      </c>
      <c r="CR186" t="s">
        <v>495</v>
      </c>
      <c r="CS186">
        <v>0</v>
      </c>
      <c r="CT186">
        <v>80.239999999999995</v>
      </c>
      <c r="CU186">
        <v>0</v>
      </c>
      <c r="CV186">
        <v>6658934</v>
      </c>
      <c r="CW186">
        <v>80</v>
      </c>
      <c r="CX186" t="s">
        <v>495</v>
      </c>
      <c r="CY186">
        <v>0</v>
      </c>
      <c r="CZ186">
        <v>77.680000000000007</v>
      </c>
      <c r="DA186">
        <v>0</v>
      </c>
      <c r="DB186" t="s">
        <v>856</v>
      </c>
      <c r="DC186">
        <v>80</v>
      </c>
      <c r="DD186" t="s">
        <v>495</v>
      </c>
      <c r="DE186">
        <v>0</v>
      </c>
      <c r="DF186">
        <v>894</v>
      </c>
      <c r="DG186">
        <v>71520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 t="s">
        <v>490</v>
      </c>
      <c r="EG186" t="s">
        <v>490</v>
      </c>
      <c r="EH186" s="54">
        <v>427</v>
      </c>
      <c r="EI186" s="55">
        <v>1</v>
      </c>
      <c r="EJ186" s="55">
        <v>1</v>
      </c>
      <c r="EK186" s="56">
        <v>1168260.6323185011</v>
      </c>
      <c r="EL186" s="56">
        <v>2336521.2646370023</v>
      </c>
      <c r="EM186" s="56">
        <v>3504781.8969555036</v>
      </c>
      <c r="EN186" s="57" t="str">
        <f>+VLOOKUP(W186,[1]Empresas!$A$1:$B$27,2,0)</f>
        <v>AGUAS MANQUEHUE S.A.</v>
      </c>
    </row>
    <row r="187" spans="12:144" ht="14.4" x14ac:dyDescent="0.3">
      <c r="L187" t="str">
        <f t="shared" si="2"/>
        <v>31441804308443326</v>
      </c>
      <c r="M187" s="62" t="s">
        <v>394</v>
      </c>
      <c r="N187" s="50">
        <v>43313</v>
      </c>
      <c r="O187" s="51">
        <v>2018</v>
      </c>
      <c r="P187" t="s">
        <v>658</v>
      </c>
      <c r="Q187">
        <v>1677039</v>
      </c>
      <c r="R187">
        <v>3144180</v>
      </c>
      <c r="S187" t="s">
        <v>478</v>
      </c>
      <c r="T187" t="s">
        <v>540</v>
      </c>
      <c r="U187" t="s">
        <v>514</v>
      </c>
      <c r="V187" t="s">
        <v>520</v>
      </c>
      <c r="W187" t="s">
        <v>521</v>
      </c>
      <c r="X187" t="s">
        <v>765</v>
      </c>
      <c r="Y187" t="s">
        <v>523</v>
      </c>
      <c r="Z187">
        <v>12</v>
      </c>
      <c r="AA187">
        <v>542</v>
      </c>
      <c r="AB187" s="59">
        <v>1260</v>
      </c>
      <c r="AC187" s="59" t="s">
        <v>508</v>
      </c>
      <c r="AD187" s="59">
        <v>43556</v>
      </c>
      <c r="AE187" s="53">
        <v>43084</v>
      </c>
      <c r="AF187" s="53">
        <v>43326</v>
      </c>
      <c r="AG187" s="53">
        <v>43355</v>
      </c>
      <c r="AH187" s="52">
        <v>90</v>
      </c>
      <c r="AI187" s="52">
        <v>0</v>
      </c>
      <c r="AJ187" s="52">
        <v>203040</v>
      </c>
      <c r="AK187" s="52">
        <v>0</v>
      </c>
      <c r="AL187" s="52">
        <v>0</v>
      </c>
      <c r="AM187" s="52"/>
      <c r="AN187" s="52">
        <v>7475</v>
      </c>
      <c r="AO187" s="52" t="s">
        <v>486</v>
      </c>
      <c r="AP187" s="52">
        <v>0</v>
      </c>
      <c r="AQ187" s="52">
        <v>0</v>
      </c>
      <c r="AR187" s="52">
        <v>0</v>
      </c>
      <c r="AS187" s="52" t="s">
        <v>487</v>
      </c>
      <c r="AT187" s="52">
        <v>0</v>
      </c>
      <c r="AU187" s="52">
        <v>36.5</v>
      </c>
      <c r="AV187" s="52">
        <v>18.2</v>
      </c>
      <c r="AW187" s="52">
        <v>35.700000000000003</v>
      </c>
      <c r="AX187" s="52">
        <v>161.9</v>
      </c>
      <c r="AY187" s="52">
        <v>186600</v>
      </c>
      <c r="AZ187" s="52">
        <v>19</v>
      </c>
      <c r="BA187" s="52">
        <v>0</v>
      </c>
      <c r="BB187" s="52">
        <v>0</v>
      </c>
      <c r="BC187" s="52">
        <v>0</v>
      </c>
      <c r="BD187" s="52">
        <v>0</v>
      </c>
      <c r="BE187" s="52">
        <v>0</v>
      </c>
      <c r="BF187" s="52">
        <v>674</v>
      </c>
      <c r="BG187" s="52">
        <v>1624356</v>
      </c>
      <c r="BH187" s="52"/>
      <c r="BI187" s="52"/>
      <c r="BJ187" s="52"/>
      <c r="BK187" s="52">
        <v>11868919</v>
      </c>
      <c r="BL187" s="52">
        <v>357836</v>
      </c>
      <c r="BM187" s="52">
        <v>1200530</v>
      </c>
      <c r="BN187" s="52">
        <v>2551184</v>
      </c>
      <c r="BO187" s="52">
        <v>0</v>
      </c>
      <c r="BP187" s="52">
        <v>0</v>
      </c>
      <c r="BQ187" s="52">
        <v>0</v>
      </c>
      <c r="BR187" s="52">
        <v>0</v>
      </c>
      <c r="BS187" s="52">
        <v>0</v>
      </c>
      <c r="BT187" s="52">
        <v>0</v>
      </c>
      <c r="BU187" s="52">
        <v>0</v>
      </c>
      <c r="BV187" s="61">
        <v>17603499</v>
      </c>
      <c r="BW187" s="52">
        <v>-7312697</v>
      </c>
      <c r="BX187" s="52">
        <v>0</v>
      </c>
      <c r="BY187" s="52">
        <v>0</v>
      </c>
      <c r="BZ187" s="52">
        <v>0</v>
      </c>
      <c r="CA187" s="52">
        <v>-6145124</v>
      </c>
      <c r="CB187" s="52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4888343</v>
      </c>
      <c r="CK187">
        <v>40</v>
      </c>
      <c r="CL187" t="s">
        <v>495</v>
      </c>
      <c r="CM187">
        <v>14976</v>
      </c>
      <c r="CN187">
        <v>20052</v>
      </c>
      <c r="CO187">
        <v>203040</v>
      </c>
      <c r="CP187">
        <v>4888343</v>
      </c>
      <c r="CQ187">
        <v>40</v>
      </c>
      <c r="CR187" t="s">
        <v>495</v>
      </c>
      <c r="CS187">
        <v>0</v>
      </c>
      <c r="CT187">
        <v>36.520000000000003</v>
      </c>
      <c r="CU187">
        <v>0</v>
      </c>
      <c r="CV187">
        <v>4888343</v>
      </c>
      <c r="CW187">
        <v>40</v>
      </c>
      <c r="CX187" t="s">
        <v>495</v>
      </c>
      <c r="CY187">
        <v>0</v>
      </c>
      <c r="CZ187">
        <v>35.72</v>
      </c>
      <c r="DA187">
        <v>0</v>
      </c>
      <c r="DB187" t="s">
        <v>766</v>
      </c>
      <c r="DC187">
        <v>40</v>
      </c>
      <c r="DD187" t="s">
        <v>495</v>
      </c>
      <c r="DE187">
        <v>18</v>
      </c>
      <c r="DF187">
        <v>4683</v>
      </c>
      <c r="DG187">
        <v>186600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 t="s">
        <v>490</v>
      </c>
      <c r="EG187" t="s">
        <v>490</v>
      </c>
      <c r="EH187" s="54">
        <v>242</v>
      </c>
      <c r="EI187" s="55">
        <v>1</v>
      </c>
      <c r="EJ187" s="55">
        <v>1</v>
      </c>
      <c r="EK187" s="56">
        <v>2182251.94214876</v>
      </c>
      <c r="EL187" s="56">
        <v>4364503.8842975199</v>
      </c>
      <c r="EM187" s="56">
        <v>6546755.8264462808</v>
      </c>
      <c r="EN187" s="57" t="str">
        <f>+VLOOKUP(W187,[1]Empresas!$A$1:$B$27,2,0)</f>
        <v>AGUAS MANQUEHUE S.A.</v>
      </c>
    </row>
    <row r="188" spans="12:144" ht="14.4" x14ac:dyDescent="0.3">
      <c r="L188" t="str">
        <f t="shared" si="2"/>
        <v>31440144308443326</v>
      </c>
      <c r="M188" s="62" t="s">
        <v>394</v>
      </c>
      <c r="N188" s="50">
        <v>43313</v>
      </c>
      <c r="O188" s="51">
        <v>2018</v>
      </c>
      <c r="P188" t="s">
        <v>658</v>
      </c>
      <c r="Q188">
        <v>1677039</v>
      </c>
      <c r="R188">
        <v>3144014</v>
      </c>
      <c r="S188" t="s">
        <v>478</v>
      </c>
      <c r="T188" t="s">
        <v>540</v>
      </c>
      <c r="U188" t="s">
        <v>514</v>
      </c>
      <c r="V188" t="s">
        <v>520</v>
      </c>
      <c r="W188" t="s">
        <v>749</v>
      </c>
      <c r="X188" t="s">
        <v>767</v>
      </c>
      <c r="Y188" t="s">
        <v>523</v>
      </c>
      <c r="Z188">
        <v>12</v>
      </c>
      <c r="AA188">
        <v>542</v>
      </c>
      <c r="AB188" s="59">
        <v>1990</v>
      </c>
      <c r="AC188" s="59" t="s">
        <v>508</v>
      </c>
      <c r="AD188" s="59">
        <v>43556</v>
      </c>
      <c r="AE188" s="53">
        <v>43084</v>
      </c>
      <c r="AF188" s="53">
        <v>43326</v>
      </c>
      <c r="AG188" s="53">
        <v>43355</v>
      </c>
      <c r="AH188" s="52">
        <v>115</v>
      </c>
      <c r="AI188" s="52">
        <v>0</v>
      </c>
      <c r="AJ188" s="52">
        <v>319440</v>
      </c>
      <c r="AK188" s="52">
        <v>0</v>
      </c>
      <c r="AL188" s="52">
        <v>0</v>
      </c>
      <c r="AM188" s="52"/>
      <c r="AN188" s="52">
        <v>9551</v>
      </c>
      <c r="AO188" s="52" t="s">
        <v>486</v>
      </c>
      <c r="AP188" s="52">
        <v>0</v>
      </c>
      <c r="AQ188" s="52">
        <v>0</v>
      </c>
      <c r="AR188" s="52">
        <v>0</v>
      </c>
      <c r="AS188" s="52" t="s">
        <v>487</v>
      </c>
      <c r="AT188" s="52">
        <v>0</v>
      </c>
      <c r="AU188" s="52">
        <v>56.6</v>
      </c>
      <c r="AV188" s="52">
        <v>28.3</v>
      </c>
      <c r="AW188" s="52">
        <v>56.6</v>
      </c>
      <c r="AX188" s="52">
        <v>256.7</v>
      </c>
      <c r="AY188" s="52">
        <v>507960</v>
      </c>
      <c r="AZ188" s="52">
        <v>40</v>
      </c>
      <c r="BA188" s="52">
        <v>0</v>
      </c>
      <c r="BB188" s="52">
        <v>0</v>
      </c>
      <c r="BC188" s="52">
        <v>0</v>
      </c>
      <c r="BD188" s="52">
        <v>0</v>
      </c>
      <c r="BE188" s="52">
        <v>0</v>
      </c>
      <c r="BF188" s="52">
        <v>674</v>
      </c>
      <c r="BG188" s="52">
        <v>2555578</v>
      </c>
      <c r="BH188" s="52"/>
      <c r="BI188" s="52"/>
      <c r="BJ188" s="52"/>
      <c r="BK188" s="52">
        <v>18673205</v>
      </c>
      <c r="BL188" s="52">
        <v>554979</v>
      </c>
      <c r="BM188" s="52">
        <v>1903639</v>
      </c>
      <c r="BN188" s="52">
        <v>8452729</v>
      </c>
      <c r="BO188" s="52">
        <v>0</v>
      </c>
      <c r="BP188" s="52">
        <v>0</v>
      </c>
      <c r="BQ188" s="52">
        <v>0</v>
      </c>
      <c r="BR188" s="52">
        <v>0</v>
      </c>
      <c r="BS188" s="52">
        <v>0</v>
      </c>
      <c r="BT188" s="52">
        <v>0</v>
      </c>
      <c r="BU188" s="52">
        <v>0</v>
      </c>
      <c r="BV188" s="61">
        <v>32140804</v>
      </c>
      <c r="BW188" s="52">
        <v>-12135282</v>
      </c>
      <c r="BX188" s="52">
        <v>0</v>
      </c>
      <c r="BY188" s="52">
        <v>0</v>
      </c>
      <c r="BZ188" s="52">
        <v>0</v>
      </c>
      <c r="CA188" s="52">
        <v>-10197716</v>
      </c>
      <c r="CB188" s="52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4453983</v>
      </c>
      <c r="CK188">
        <v>60</v>
      </c>
      <c r="CL188" t="s">
        <v>495</v>
      </c>
      <c r="CM188">
        <v>17092</v>
      </c>
      <c r="CN188">
        <v>22416</v>
      </c>
      <c r="CO188">
        <v>319440</v>
      </c>
      <c r="CP188">
        <v>4453983</v>
      </c>
      <c r="CQ188">
        <v>60</v>
      </c>
      <c r="CR188" t="s">
        <v>495</v>
      </c>
      <c r="CS188">
        <v>0</v>
      </c>
      <c r="CT188">
        <v>56.64</v>
      </c>
      <c r="CU188">
        <v>0</v>
      </c>
      <c r="CV188">
        <v>4453983</v>
      </c>
      <c r="CW188">
        <v>60</v>
      </c>
      <c r="CX188" t="s">
        <v>495</v>
      </c>
      <c r="CY188">
        <v>0</v>
      </c>
      <c r="CZ188">
        <v>56.64</v>
      </c>
      <c r="DA188">
        <v>0</v>
      </c>
      <c r="DB188" t="s">
        <v>768</v>
      </c>
      <c r="DC188">
        <v>60</v>
      </c>
      <c r="DD188" t="s">
        <v>495</v>
      </c>
      <c r="DE188">
        <v>30</v>
      </c>
      <c r="DF188">
        <v>8496</v>
      </c>
      <c r="DG188">
        <v>507960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 t="s">
        <v>490</v>
      </c>
      <c r="EG188" t="s">
        <v>490</v>
      </c>
      <c r="EH188" s="54">
        <v>242</v>
      </c>
      <c r="EI188" s="55">
        <v>1</v>
      </c>
      <c r="EJ188" s="55">
        <v>1</v>
      </c>
      <c r="EK188" s="56">
        <v>3984397.1900826446</v>
      </c>
      <c r="EL188" s="56">
        <v>7968794.3801652892</v>
      </c>
      <c r="EM188" s="56">
        <v>11953191.570247933</v>
      </c>
      <c r="EN188" s="57" t="str">
        <f>+VLOOKUP(W188,[1]Empresas!$A$1:$B$27,2,0)</f>
        <v>AGUAS MANQUEHUE S.A.</v>
      </c>
    </row>
    <row r="189" spans="12:144" ht="14.4" x14ac:dyDescent="0.3">
      <c r="L189" t="str">
        <f t="shared" si="2"/>
        <v>31440194308443326</v>
      </c>
      <c r="M189" s="62" t="s">
        <v>394</v>
      </c>
      <c r="N189" s="50">
        <v>43313</v>
      </c>
      <c r="O189" s="51">
        <v>2018</v>
      </c>
      <c r="P189" t="s">
        <v>658</v>
      </c>
      <c r="Q189">
        <v>1677039</v>
      </c>
      <c r="R189">
        <v>3144019</v>
      </c>
      <c r="S189" t="s">
        <v>478</v>
      </c>
      <c r="T189" t="s">
        <v>540</v>
      </c>
      <c r="U189" t="s">
        <v>514</v>
      </c>
      <c r="V189" t="s">
        <v>520</v>
      </c>
      <c r="W189" t="s">
        <v>521</v>
      </c>
      <c r="X189" t="s">
        <v>769</v>
      </c>
      <c r="Y189" t="s">
        <v>523</v>
      </c>
      <c r="Z189">
        <v>12</v>
      </c>
      <c r="AA189">
        <v>542</v>
      </c>
      <c r="AB189" s="59">
        <v>3185</v>
      </c>
      <c r="AC189" s="59" t="s">
        <v>508</v>
      </c>
      <c r="AD189" s="59">
        <v>43556</v>
      </c>
      <c r="AE189" s="53">
        <v>43084</v>
      </c>
      <c r="AF189" s="53">
        <v>43326</v>
      </c>
      <c r="AG189" s="53">
        <v>43355</v>
      </c>
      <c r="AH189" s="52">
        <v>115</v>
      </c>
      <c r="AI189" s="52">
        <v>0</v>
      </c>
      <c r="AJ189" s="52">
        <v>247200</v>
      </c>
      <c r="AK189" s="52">
        <v>0</v>
      </c>
      <c r="AL189" s="52">
        <v>0</v>
      </c>
      <c r="AM189" s="52"/>
      <c r="AN189" s="52">
        <v>9551</v>
      </c>
      <c r="AO189" s="52" t="s">
        <v>486</v>
      </c>
      <c r="AP189" s="52">
        <v>0</v>
      </c>
      <c r="AQ189" s="52">
        <v>0</v>
      </c>
      <c r="AR189" s="52">
        <v>0</v>
      </c>
      <c r="AS189" s="52" t="s">
        <v>487</v>
      </c>
      <c r="AT189" s="52">
        <v>0</v>
      </c>
      <c r="AU189" s="52">
        <v>52</v>
      </c>
      <c r="AV189" s="52">
        <v>26</v>
      </c>
      <c r="AW189" s="52">
        <v>51.6</v>
      </c>
      <c r="AX189" s="52">
        <v>233.9</v>
      </c>
      <c r="AY189" s="52">
        <v>152820</v>
      </c>
      <c r="AZ189" s="52">
        <v>8</v>
      </c>
      <c r="BA189" s="52">
        <v>0</v>
      </c>
      <c r="BB189" s="52">
        <v>0</v>
      </c>
      <c r="BC189" s="52">
        <v>0</v>
      </c>
      <c r="BD189" s="52">
        <v>0</v>
      </c>
      <c r="BE189" s="52">
        <v>0</v>
      </c>
      <c r="BF189" s="52">
        <v>674</v>
      </c>
      <c r="BG189" s="52">
        <v>1977644</v>
      </c>
      <c r="BH189" s="52"/>
      <c r="BI189" s="52"/>
      <c r="BJ189" s="52"/>
      <c r="BK189" s="52">
        <v>14450339</v>
      </c>
      <c r="BL189" s="52">
        <v>509711</v>
      </c>
      <c r="BM189" s="52">
        <v>1734247</v>
      </c>
      <c r="BN189" s="52">
        <v>1335544</v>
      </c>
      <c r="BO189" s="52">
        <v>0</v>
      </c>
      <c r="BP189" s="52">
        <v>0</v>
      </c>
      <c r="BQ189" s="52">
        <v>0</v>
      </c>
      <c r="BR189" s="52">
        <v>0</v>
      </c>
      <c r="BS189" s="52">
        <v>0</v>
      </c>
      <c r="BT189" s="52">
        <v>0</v>
      </c>
      <c r="BU189" s="52">
        <v>0</v>
      </c>
      <c r="BV189" s="61">
        <v>20008159</v>
      </c>
      <c r="BW189" s="52">
        <v>-225626</v>
      </c>
      <c r="BX189" s="52">
        <v>0</v>
      </c>
      <c r="BY189" s="52">
        <v>0</v>
      </c>
      <c r="BZ189" s="52">
        <v>0</v>
      </c>
      <c r="CA189" s="52">
        <v>-189602</v>
      </c>
      <c r="CB189" s="52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4719658</v>
      </c>
      <c r="CK189">
        <v>60</v>
      </c>
      <c r="CL189" t="s">
        <v>495</v>
      </c>
      <c r="CM189">
        <v>316</v>
      </c>
      <c r="CN189">
        <v>4436</v>
      </c>
      <c r="CO189">
        <v>247200</v>
      </c>
      <c r="CP189">
        <v>4719658</v>
      </c>
      <c r="CQ189">
        <v>60</v>
      </c>
      <c r="CR189" t="s">
        <v>495</v>
      </c>
      <c r="CS189">
        <v>0</v>
      </c>
      <c r="CT189">
        <v>52.02</v>
      </c>
      <c r="CU189">
        <v>0</v>
      </c>
      <c r="CV189">
        <v>4719658</v>
      </c>
      <c r="CW189">
        <v>60</v>
      </c>
      <c r="CX189" t="s">
        <v>495</v>
      </c>
      <c r="CY189">
        <v>0</v>
      </c>
      <c r="CZ189">
        <v>51.6</v>
      </c>
      <c r="DA189">
        <v>0</v>
      </c>
      <c r="DB189" t="s">
        <v>770</v>
      </c>
      <c r="DC189">
        <v>60</v>
      </c>
      <c r="DD189" t="s">
        <v>495</v>
      </c>
      <c r="DE189">
        <v>0</v>
      </c>
      <c r="DF189">
        <v>2547</v>
      </c>
      <c r="DG189">
        <v>152820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 t="s">
        <v>490</v>
      </c>
      <c r="EG189" t="s">
        <v>490</v>
      </c>
      <c r="EH189" s="54">
        <v>242</v>
      </c>
      <c r="EI189" s="55">
        <v>1</v>
      </c>
      <c r="EJ189" s="55">
        <v>1</v>
      </c>
      <c r="EK189" s="56">
        <v>2480350.2892561983</v>
      </c>
      <c r="EL189" s="56">
        <v>4960700.5785123967</v>
      </c>
      <c r="EM189" s="56">
        <v>7441050.867768595</v>
      </c>
      <c r="EN189" s="57" t="str">
        <f>+VLOOKUP(W189,[1]Empresas!$A$1:$B$27,2,0)</f>
        <v>AGUAS MANQUEHUE S.A.</v>
      </c>
    </row>
    <row r="190" spans="12:144" ht="14.4" x14ac:dyDescent="0.3">
      <c r="L190" t="str">
        <f t="shared" si="2"/>
        <v>27755054306043332</v>
      </c>
      <c r="M190" s="62" t="s">
        <v>394</v>
      </c>
      <c r="N190" s="50">
        <v>43313</v>
      </c>
      <c r="O190" s="51">
        <v>2018</v>
      </c>
      <c r="P190" t="s">
        <v>658</v>
      </c>
      <c r="Q190">
        <v>1677039</v>
      </c>
      <c r="R190">
        <v>2775505</v>
      </c>
      <c r="S190" t="s">
        <v>478</v>
      </c>
      <c r="T190" t="s">
        <v>540</v>
      </c>
      <c r="U190" t="s">
        <v>514</v>
      </c>
      <c r="V190" t="s">
        <v>541</v>
      </c>
      <c r="W190" t="s">
        <v>749</v>
      </c>
      <c r="X190" t="s">
        <v>750</v>
      </c>
      <c r="Y190" t="s">
        <v>543</v>
      </c>
      <c r="Z190">
        <v>15</v>
      </c>
      <c r="AA190">
        <v>659</v>
      </c>
      <c r="AB190" s="59">
        <v>1405</v>
      </c>
      <c r="AC190" s="59" t="s">
        <v>508</v>
      </c>
      <c r="AD190" s="59">
        <v>43556</v>
      </c>
      <c r="AE190" s="53">
        <v>43060</v>
      </c>
      <c r="AF190" s="53">
        <v>43332</v>
      </c>
      <c r="AG190" s="53">
        <v>43363</v>
      </c>
      <c r="AH190" s="52">
        <v>17</v>
      </c>
      <c r="AI190" s="52">
        <v>0</v>
      </c>
      <c r="AJ190" s="52">
        <v>10647</v>
      </c>
      <c r="AK190" s="52">
        <v>0</v>
      </c>
      <c r="AL190" s="52">
        <v>0</v>
      </c>
      <c r="AM190" s="52"/>
      <c r="AN190" s="52">
        <v>1509</v>
      </c>
      <c r="AO190" s="52" t="s">
        <v>486</v>
      </c>
      <c r="AP190" s="52">
        <v>0</v>
      </c>
      <c r="AQ190" s="52">
        <v>0</v>
      </c>
      <c r="AR190" s="52">
        <v>0</v>
      </c>
      <c r="AS190" s="52" t="s">
        <v>487</v>
      </c>
      <c r="AT190" s="52">
        <v>0</v>
      </c>
      <c r="AU190" s="52">
        <v>8.6</v>
      </c>
      <c r="AV190" s="52">
        <v>8.6999999999999993</v>
      </c>
      <c r="AW190" s="52">
        <v>4.9000000000000004</v>
      </c>
      <c r="AX190" s="52">
        <v>38.700000000000003</v>
      </c>
      <c r="AY190" s="52">
        <v>2919</v>
      </c>
      <c r="AZ190" s="52">
        <v>0</v>
      </c>
      <c r="BA190" s="52">
        <v>0</v>
      </c>
      <c r="BB190" s="52">
        <v>0</v>
      </c>
      <c r="BC190" s="52">
        <v>0</v>
      </c>
      <c r="BD190" s="52">
        <v>0</v>
      </c>
      <c r="BE190" s="52">
        <v>0</v>
      </c>
      <c r="BF190" s="52">
        <v>674</v>
      </c>
      <c r="BG190" s="52">
        <v>79519</v>
      </c>
      <c r="BH190" s="52"/>
      <c r="BI190" s="52"/>
      <c r="BJ190" s="52"/>
      <c r="BK190" s="52">
        <v>663583</v>
      </c>
      <c r="BL190" s="52">
        <v>227322</v>
      </c>
      <c r="BM190" s="52">
        <v>305544</v>
      </c>
      <c r="BN190" s="52">
        <v>0</v>
      </c>
      <c r="BO190" s="52">
        <v>0</v>
      </c>
      <c r="BP190" s="52">
        <v>0</v>
      </c>
      <c r="BQ190" s="52">
        <v>0</v>
      </c>
      <c r="BR190" s="52">
        <v>0</v>
      </c>
      <c r="BS190" s="52">
        <v>0</v>
      </c>
      <c r="BT190" s="52">
        <v>0</v>
      </c>
      <c r="BU190" s="52">
        <v>0</v>
      </c>
      <c r="BV190" s="61">
        <v>1276642</v>
      </c>
      <c r="BW190" s="52">
        <v>-145881</v>
      </c>
      <c r="BX190" s="52">
        <v>0</v>
      </c>
      <c r="BY190" s="52">
        <v>0</v>
      </c>
      <c r="BZ190" s="52">
        <v>0</v>
      </c>
      <c r="CA190" s="52">
        <v>-122590</v>
      </c>
      <c r="CB190" s="52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4180285</v>
      </c>
      <c r="CK190">
        <v>1</v>
      </c>
      <c r="CL190" t="s">
        <v>495</v>
      </c>
      <c r="CM190">
        <v>44719</v>
      </c>
      <c r="CN190">
        <v>55366</v>
      </c>
      <c r="CO190">
        <v>10647</v>
      </c>
      <c r="CP190">
        <v>4180285</v>
      </c>
      <c r="CQ190">
        <v>1</v>
      </c>
      <c r="CR190" t="s">
        <v>495</v>
      </c>
      <c r="CS190">
        <v>8.7550000000000008</v>
      </c>
      <c r="CT190">
        <v>8.6869999999999994</v>
      </c>
      <c r="CU190">
        <v>0</v>
      </c>
      <c r="CV190">
        <v>4180285</v>
      </c>
      <c r="CW190">
        <v>1</v>
      </c>
      <c r="CX190" t="s">
        <v>495</v>
      </c>
      <c r="CY190">
        <v>7.141</v>
      </c>
      <c r="CZ190">
        <v>4.9240000000000004</v>
      </c>
      <c r="DA190">
        <v>0</v>
      </c>
      <c r="DB190" t="s">
        <v>751</v>
      </c>
      <c r="DC190">
        <v>1</v>
      </c>
      <c r="DD190" t="s">
        <v>495</v>
      </c>
      <c r="DE190">
        <v>3106</v>
      </c>
      <c r="DF190">
        <v>6025</v>
      </c>
      <c r="DG190">
        <v>2919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 t="s">
        <v>490</v>
      </c>
      <c r="EG190" t="s">
        <v>490</v>
      </c>
      <c r="EH190" s="54">
        <v>272</v>
      </c>
      <c r="EI190" s="55">
        <v>1</v>
      </c>
      <c r="EJ190" s="55">
        <v>1</v>
      </c>
      <c r="EK190" s="56">
        <v>140806.10294117645</v>
      </c>
      <c r="EL190" s="56">
        <v>281612.20588235289</v>
      </c>
      <c r="EM190" s="56">
        <v>422418.3088235294</v>
      </c>
      <c r="EN190" s="57" t="str">
        <f>+VLOOKUP(W190,[1]Empresas!$A$1:$B$27,2,0)</f>
        <v>AGUAS MANQUEHUE S.A.</v>
      </c>
    </row>
    <row r="191" spans="12:144" ht="14.4" x14ac:dyDescent="0.3">
      <c r="L191" t="str">
        <f t="shared" si="2"/>
        <v>12225004317943332</v>
      </c>
      <c r="M191" s="62" t="s">
        <v>394</v>
      </c>
      <c r="N191" s="50">
        <v>43313</v>
      </c>
      <c r="O191" s="51">
        <v>2018</v>
      </c>
      <c r="P191" t="s">
        <v>658</v>
      </c>
      <c r="Q191">
        <v>1677039</v>
      </c>
      <c r="R191">
        <v>1222500</v>
      </c>
      <c r="S191" t="s">
        <v>478</v>
      </c>
      <c r="T191" t="s">
        <v>540</v>
      </c>
      <c r="U191" t="s">
        <v>514</v>
      </c>
      <c r="V191" t="s">
        <v>541</v>
      </c>
      <c r="W191" t="s">
        <v>545</v>
      </c>
      <c r="X191" t="s">
        <v>792</v>
      </c>
      <c r="Y191" t="s">
        <v>543</v>
      </c>
      <c r="Z191">
        <v>15</v>
      </c>
      <c r="AA191">
        <v>921</v>
      </c>
      <c r="AB191" s="59">
        <v>3500</v>
      </c>
      <c r="AC191" s="59" t="s">
        <v>508</v>
      </c>
      <c r="AD191" s="59">
        <v>43556</v>
      </c>
      <c r="AE191" s="53">
        <v>43179</v>
      </c>
      <c r="AF191" s="53">
        <v>43332</v>
      </c>
      <c r="AG191" s="53">
        <v>43363</v>
      </c>
      <c r="AH191" s="52">
        <v>29</v>
      </c>
      <c r="AI191" s="52">
        <v>0</v>
      </c>
      <c r="AJ191" s="52">
        <v>10040</v>
      </c>
      <c r="AK191" s="52">
        <v>0</v>
      </c>
      <c r="AL191" s="52">
        <v>0</v>
      </c>
      <c r="AM191" s="52"/>
      <c r="AN191" s="52">
        <v>2575</v>
      </c>
      <c r="AO191" s="52" t="s">
        <v>486</v>
      </c>
      <c r="AP191" s="52">
        <v>0</v>
      </c>
      <c r="AQ191" s="52">
        <v>0</v>
      </c>
      <c r="AR191" s="52">
        <v>0</v>
      </c>
      <c r="AS191" s="52" t="s">
        <v>487</v>
      </c>
      <c r="AT191" s="52">
        <v>0</v>
      </c>
      <c r="AU191" s="52">
        <v>15.2</v>
      </c>
      <c r="AV191" s="52">
        <v>10.7</v>
      </c>
      <c r="AW191" s="52">
        <v>6.3</v>
      </c>
      <c r="AX191" s="52">
        <v>32.200000000000003</v>
      </c>
      <c r="AY191" s="52">
        <v>100</v>
      </c>
      <c r="AZ191" s="52">
        <v>0</v>
      </c>
      <c r="BA191" s="52">
        <v>0</v>
      </c>
      <c r="BB191" s="52">
        <v>0</v>
      </c>
      <c r="BC191" s="52">
        <v>0</v>
      </c>
      <c r="BD191" s="52">
        <v>0</v>
      </c>
      <c r="BE191" s="52">
        <v>0</v>
      </c>
      <c r="BF191" s="52">
        <v>674</v>
      </c>
      <c r="BG191" s="52">
        <v>85543</v>
      </c>
      <c r="BH191" s="52"/>
      <c r="BI191" s="52"/>
      <c r="BJ191" s="52"/>
      <c r="BK191" s="52">
        <v>617577</v>
      </c>
      <c r="BL191" s="52">
        <v>157243</v>
      </c>
      <c r="BM191" s="52">
        <v>253247</v>
      </c>
      <c r="BN191" s="52">
        <v>0</v>
      </c>
      <c r="BO191" s="52">
        <v>0</v>
      </c>
      <c r="BP191" s="52">
        <v>0</v>
      </c>
      <c r="BQ191" s="52">
        <v>0</v>
      </c>
      <c r="BR191" s="52">
        <v>0</v>
      </c>
      <c r="BS191" s="52">
        <v>0</v>
      </c>
      <c r="BT191" s="52">
        <v>0</v>
      </c>
      <c r="BU191" s="52">
        <v>0</v>
      </c>
      <c r="BV191" s="61">
        <v>1114284</v>
      </c>
      <c r="BW191" s="52">
        <v>-426570</v>
      </c>
      <c r="BX191" s="52">
        <v>0</v>
      </c>
      <c r="BY191" s="52">
        <v>0</v>
      </c>
      <c r="BZ191" s="52">
        <v>0</v>
      </c>
      <c r="CA191" s="52">
        <v>-358463</v>
      </c>
      <c r="CB191" s="52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292359</v>
      </c>
      <c r="CK191">
        <v>20</v>
      </c>
      <c r="CL191" t="s">
        <v>488</v>
      </c>
      <c r="CM191">
        <v>1249</v>
      </c>
      <c r="CN191">
        <v>1751</v>
      </c>
      <c r="CO191">
        <v>10040</v>
      </c>
      <c r="CP191">
        <v>292359</v>
      </c>
      <c r="CQ191">
        <v>20</v>
      </c>
      <c r="CR191" t="s">
        <v>488</v>
      </c>
      <c r="CS191">
        <v>3.84</v>
      </c>
      <c r="CT191">
        <v>15.24</v>
      </c>
      <c r="CU191">
        <v>0</v>
      </c>
      <c r="CV191">
        <v>292359</v>
      </c>
      <c r="CW191">
        <v>20</v>
      </c>
      <c r="CX191" t="s">
        <v>488</v>
      </c>
      <c r="CY191">
        <v>0</v>
      </c>
      <c r="CZ191">
        <v>6.34</v>
      </c>
      <c r="DA191">
        <v>0</v>
      </c>
      <c r="DB191" t="s">
        <v>793</v>
      </c>
      <c r="DC191">
        <v>20</v>
      </c>
      <c r="DD191" t="s">
        <v>488</v>
      </c>
      <c r="DE191">
        <v>32</v>
      </c>
      <c r="DF191">
        <v>37</v>
      </c>
      <c r="DG191">
        <v>100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 t="s">
        <v>490</v>
      </c>
      <c r="EG191" t="s">
        <v>490</v>
      </c>
      <c r="EH191" s="54">
        <v>153</v>
      </c>
      <c r="EI191" s="55">
        <v>1</v>
      </c>
      <c r="EJ191" s="55">
        <v>1</v>
      </c>
      <c r="EK191" s="56">
        <v>218487.05882352943</v>
      </c>
      <c r="EL191" s="56">
        <v>436974.11764705885</v>
      </c>
      <c r="EM191" s="56">
        <v>655461.17647058819</v>
      </c>
      <c r="EN191" s="57" t="str">
        <f>+VLOOKUP(W191,[1]Empresas!$A$1:$B$27,2,0)</f>
        <v>AGUAS MANQUEHUE S.A.</v>
      </c>
    </row>
    <row r="192" spans="12:144" ht="14.4" x14ac:dyDescent="0.3">
      <c r="L192" t="str">
        <f t="shared" si="2"/>
        <v>15419624143743332</v>
      </c>
      <c r="M192" s="62" t="s">
        <v>394</v>
      </c>
      <c r="N192" s="50">
        <v>43313</v>
      </c>
      <c r="O192" s="51">
        <v>2018</v>
      </c>
      <c r="P192" t="s">
        <v>658</v>
      </c>
      <c r="Q192">
        <v>1595042</v>
      </c>
      <c r="R192">
        <v>1541962</v>
      </c>
      <c r="S192" t="s">
        <v>478</v>
      </c>
      <c r="T192" t="s">
        <v>526</v>
      </c>
      <c r="U192" t="s">
        <v>480</v>
      </c>
      <c r="V192" t="s">
        <v>505</v>
      </c>
      <c r="W192" t="s">
        <v>527</v>
      </c>
      <c r="X192" t="s">
        <v>857</v>
      </c>
      <c r="Y192" t="s">
        <v>550</v>
      </c>
      <c r="Z192">
        <v>15</v>
      </c>
      <c r="AA192">
        <v>607</v>
      </c>
      <c r="AB192">
        <v>540</v>
      </c>
      <c r="AC192" s="59" t="s">
        <v>508</v>
      </c>
      <c r="AD192" s="59">
        <v>43772</v>
      </c>
      <c r="AE192" s="53">
        <v>41437</v>
      </c>
      <c r="AF192" s="53">
        <v>43332</v>
      </c>
      <c r="AG192" s="53">
        <v>43363</v>
      </c>
      <c r="AH192" s="52">
        <v>108</v>
      </c>
      <c r="AI192" s="52">
        <v>0</v>
      </c>
      <c r="AJ192" s="52">
        <v>1794960</v>
      </c>
      <c r="AK192" s="52">
        <v>0</v>
      </c>
      <c r="AL192" s="52">
        <v>0</v>
      </c>
      <c r="AM192" s="52"/>
      <c r="AN192" s="52">
        <v>8581</v>
      </c>
      <c r="AO192" s="52" t="s">
        <v>486</v>
      </c>
      <c r="AP192" s="52">
        <v>0</v>
      </c>
      <c r="AQ192" s="52">
        <v>0</v>
      </c>
      <c r="AR192" s="52">
        <v>0</v>
      </c>
      <c r="AS192" s="52" t="s">
        <v>487</v>
      </c>
      <c r="AT192" s="52">
        <v>0</v>
      </c>
      <c r="AU192" s="52">
        <v>94.6</v>
      </c>
      <c r="AV192" s="52">
        <v>94.6</v>
      </c>
      <c r="AW192" s="52">
        <v>0</v>
      </c>
      <c r="AX192" s="52">
        <v>0</v>
      </c>
      <c r="AY192" s="52">
        <v>540180</v>
      </c>
      <c r="AZ192" s="52">
        <v>0</v>
      </c>
      <c r="BA192" s="52">
        <v>0</v>
      </c>
      <c r="BB192" s="52">
        <v>0</v>
      </c>
      <c r="BC192" s="52">
        <v>0</v>
      </c>
      <c r="BD192" s="52">
        <v>0</v>
      </c>
      <c r="BE192" s="52">
        <v>0</v>
      </c>
      <c r="BF192" s="52">
        <v>627</v>
      </c>
      <c r="BG192" s="52">
        <v>3332513</v>
      </c>
      <c r="BH192" s="52"/>
      <c r="BI192" s="52"/>
      <c r="BJ192" s="52"/>
      <c r="BK192" s="52">
        <v>105405991</v>
      </c>
      <c r="BL192" s="52">
        <v>0</v>
      </c>
      <c r="BM192" s="52">
        <v>52818214</v>
      </c>
      <c r="BN192" s="52">
        <v>0</v>
      </c>
      <c r="BO192" s="52">
        <v>0</v>
      </c>
      <c r="BP192" s="52">
        <v>0</v>
      </c>
      <c r="BQ192" s="52">
        <v>0</v>
      </c>
      <c r="BR192" s="52">
        <v>0</v>
      </c>
      <c r="BS192" s="52">
        <v>0</v>
      </c>
      <c r="BT192" s="52">
        <v>0</v>
      </c>
      <c r="BU192" s="52">
        <v>0</v>
      </c>
      <c r="BV192" s="52">
        <v>161557345</v>
      </c>
      <c r="BW192" s="52">
        <v>0</v>
      </c>
      <c r="BX192" s="52">
        <v>0</v>
      </c>
      <c r="BY192" s="52">
        <v>0</v>
      </c>
      <c r="BZ192" s="52">
        <v>0</v>
      </c>
      <c r="CA192" s="52">
        <v>0</v>
      </c>
      <c r="CB192" s="5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10472762</v>
      </c>
      <c r="CK192">
        <v>60</v>
      </c>
      <c r="CL192" t="s">
        <v>488</v>
      </c>
      <c r="CM192">
        <v>6642</v>
      </c>
      <c r="CN192">
        <v>36558</v>
      </c>
      <c r="CO192">
        <v>1794960</v>
      </c>
      <c r="CP192">
        <v>10472762</v>
      </c>
      <c r="CQ192">
        <v>60</v>
      </c>
      <c r="CR192" t="s">
        <v>488</v>
      </c>
      <c r="CS192">
        <v>0</v>
      </c>
      <c r="CT192">
        <v>94.62</v>
      </c>
      <c r="CU192">
        <v>0</v>
      </c>
      <c r="CV192" t="s">
        <v>858</v>
      </c>
      <c r="CW192">
        <v>60</v>
      </c>
      <c r="CX192" t="s">
        <v>488</v>
      </c>
      <c r="CY192">
        <v>1872</v>
      </c>
      <c r="CZ192">
        <v>10875</v>
      </c>
      <c r="DA192">
        <v>540180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 t="s">
        <v>490</v>
      </c>
      <c r="EG192" t="s">
        <v>490</v>
      </c>
      <c r="EH192" s="54">
        <v>1895</v>
      </c>
      <c r="EI192" s="55">
        <v>1</v>
      </c>
      <c r="EJ192" s="55">
        <v>0</v>
      </c>
      <c r="EK192" s="56">
        <v>2557636.0686015831</v>
      </c>
      <c r="EL192" s="56">
        <v>5115272.1372031663</v>
      </c>
      <c r="EM192" s="56">
        <v>7672908.2058047494</v>
      </c>
      <c r="EN192" s="57" t="str">
        <f>+VLOOKUP(W192,[1]Empresas!$A$1:$B$27,2,0)</f>
        <v>AGUAS ANDINAS S.A.</v>
      </c>
    </row>
    <row r="193" spans="12:144" ht="14.4" x14ac:dyDescent="0.3">
      <c r="L193" t="str">
        <f t="shared" si="2"/>
        <v>15971884297943313</v>
      </c>
      <c r="M193" s="62" t="s">
        <v>394</v>
      </c>
      <c r="N193" s="50">
        <v>43313</v>
      </c>
      <c r="O193" s="51">
        <v>2018</v>
      </c>
      <c r="P193" t="s">
        <v>658</v>
      </c>
      <c r="Q193">
        <v>1595042</v>
      </c>
      <c r="R193">
        <v>1597188</v>
      </c>
      <c r="S193" t="s">
        <v>478</v>
      </c>
      <c r="T193" t="s">
        <v>540</v>
      </c>
      <c r="U193" t="s">
        <v>480</v>
      </c>
      <c r="V193" t="s">
        <v>604</v>
      </c>
      <c r="W193" t="s">
        <v>562</v>
      </c>
      <c r="X193" t="s">
        <v>716</v>
      </c>
      <c r="Y193" t="s">
        <v>714</v>
      </c>
      <c r="Z193">
        <v>3</v>
      </c>
      <c r="AA193">
        <v>190</v>
      </c>
      <c r="AB193">
        <v>6137</v>
      </c>
      <c r="AC193" s="59" t="s">
        <v>508</v>
      </c>
      <c r="AD193" s="59">
        <v>43556</v>
      </c>
      <c r="AE193" s="53">
        <v>42979</v>
      </c>
      <c r="AF193" s="53">
        <v>43313</v>
      </c>
      <c r="AG193" s="53">
        <v>43343</v>
      </c>
      <c r="AH193" s="52">
        <v>287</v>
      </c>
      <c r="AI193" s="52">
        <v>0</v>
      </c>
      <c r="AJ193" s="52">
        <v>1088280</v>
      </c>
      <c r="AK193" s="52">
        <v>0</v>
      </c>
      <c r="AL193" s="52">
        <v>0</v>
      </c>
      <c r="AM193" s="52"/>
      <c r="AN193" s="52">
        <v>27125</v>
      </c>
      <c r="AO193" s="52" t="s">
        <v>486</v>
      </c>
      <c r="AP193" s="52">
        <v>0</v>
      </c>
      <c r="AQ193" s="52">
        <v>0</v>
      </c>
      <c r="AR193" s="52">
        <v>0</v>
      </c>
      <c r="AS193" s="52" t="s">
        <v>524</v>
      </c>
      <c r="AT193" s="52">
        <v>0</v>
      </c>
      <c r="AU193" s="52">
        <v>168</v>
      </c>
      <c r="AV193" s="52">
        <v>177.6</v>
      </c>
      <c r="AW193" s="52">
        <v>0</v>
      </c>
      <c r="AX193" s="52">
        <v>611.9</v>
      </c>
      <c r="AY193" s="52">
        <v>252600</v>
      </c>
      <c r="AZ193" s="52">
        <v>0</v>
      </c>
      <c r="BA193" s="52">
        <v>0</v>
      </c>
      <c r="BB193" s="52">
        <v>0</v>
      </c>
      <c r="BC193" s="52">
        <v>0</v>
      </c>
      <c r="BD193" s="52">
        <v>0</v>
      </c>
      <c r="BE193" s="52">
        <v>0</v>
      </c>
      <c r="BF193" s="52">
        <v>674</v>
      </c>
      <c r="BG193" s="52">
        <v>6523167</v>
      </c>
      <c r="BH193" s="52"/>
      <c r="BI193" s="52"/>
      <c r="BJ193" s="52"/>
      <c r="BK193" s="52">
        <v>65041880</v>
      </c>
      <c r="BL193" s="52">
        <v>4826003</v>
      </c>
      <c r="BM193" s="52">
        <v>4622802</v>
      </c>
      <c r="BN193" s="52">
        <v>0</v>
      </c>
      <c r="BO193" s="52">
        <v>0</v>
      </c>
      <c r="BP193" s="52">
        <v>0</v>
      </c>
      <c r="BQ193" s="52">
        <v>0</v>
      </c>
      <c r="BR193" s="52">
        <v>0</v>
      </c>
      <c r="BS193" s="52">
        <v>0</v>
      </c>
      <c r="BT193" s="52">
        <v>0</v>
      </c>
      <c r="BU193" s="52">
        <v>0</v>
      </c>
      <c r="BV193" s="52">
        <v>81014526</v>
      </c>
      <c r="BW193" s="52">
        <v>-70981615</v>
      </c>
      <c r="BX193" s="52">
        <v>0</v>
      </c>
      <c r="BY193" s="52">
        <v>0</v>
      </c>
      <c r="BZ193" s="52">
        <v>0</v>
      </c>
      <c r="CA193" s="52">
        <v>-59648416</v>
      </c>
      <c r="CB193" s="52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70900</v>
      </c>
      <c r="CK193">
        <v>120</v>
      </c>
      <c r="CL193" t="s">
        <v>495</v>
      </c>
      <c r="CM193">
        <v>42954</v>
      </c>
      <c r="CN193">
        <v>52023</v>
      </c>
      <c r="CO193">
        <v>1088280</v>
      </c>
      <c r="CP193">
        <v>70900</v>
      </c>
      <c r="CQ193">
        <v>120</v>
      </c>
      <c r="CR193" t="s">
        <v>495</v>
      </c>
      <c r="CS193">
        <v>187.2</v>
      </c>
      <c r="CT193">
        <v>168</v>
      </c>
      <c r="CU193">
        <v>0</v>
      </c>
      <c r="CV193">
        <v>70900</v>
      </c>
      <c r="CW193">
        <v>120</v>
      </c>
      <c r="CX193" t="s">
        <v>495</v>
      </c>
      <c r="CY193">
        <v>174</v>
      </c>
      <c r="CZ193">
        <v>0</v>
      </c>
      <c r="DA193">
        <v>0</v>
      </c>
      <c r="DB193" t="s">
        <v>717</v>
      </c>
      <c r="DC193">
        <v>120</v>
      </c>
      <c r="DD193" t="s">
        <v>495</v>
      </c>
      <c r="DE193">
        <v>17673</v>
      </c>
      <c r="DF193">
        <v>19778</v>
      </c>
      <c r="DG193">
        <v>252600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 t="s">
        <v>490</v>
      </c>
      <c r="EG193" t="s">
        <v>490</v>
      </c>
      <c r="EH193" s="54">
        <v>334</v>
      </c>
      <c r="EI193" s="55">
        <v>1</v>
      </c>
      <c r="EJ193" s="55">
        <v>0</v>
      </c>
      <c r="EK193" s="56">
        <v>7276753.8323353296</v>
      </c>
      <c r="EL193" s="56">
        <v>14553507.664670659</v>
      </c>
      <c r="EM193" s="56">
        <v>21830261.497005988</v>
      </c>
      <c r="EN193" s="57" t="str">
        <f>+VLOOKUP(W193,[1]Empresas!$A$1:$B$27,2,0)</f>
        <v>AGUAS ANDINAS S.A.</v>
      </c>
    </row>
    <row r="194" spans="12:144" ht="14.4" x14ac:dyDescent="0.3">
      <c r="L194" t="str">
        <f t="shared" si="2"/>
        <v>5329414140043319</v>
      </c>
      <c r="M194" s="62" t="s">
        <v>394</v>
      </c>
      <c r="N194" s="50">
        <v>43313</v>
      </c>
      <c r="O194" s="51">
        <v>2018</v>
      </c>
      <c r="P194" t="s">
        <v>658</v>
      </c>
      <c r="Q194">
        <v>1595042</v>
      </c>
      <c r="R194">
        <v>532941</v>
      </c>
      <c r="S194" t="s">
        <v>478</v>
      </c>
      <c r="T194" t="s">
        <v>504</v>
      </c>
      <c r="U194" t="s">
        <v>480</v>
      </c>
      <c r="V194" t="s">
        <v>561</v>
      </c>
      <c r="W194" t="s">
        <v>527</v>
      </c>
      <c r="X194" t="s">
        <v>859</v>
      </c>
      <c r="Y194" t="s">
        <v>564</v>
      </c>
      <c r="Z194">
        <v>7</v>
      </c>
      <c r="AA194">
        <v>78</v>
      </c>
      <c r="AB194">
        <v>520</v>
      </c>
      <c r="AC194" t="s">
        <v>508</v>
      </c>
      <c r="AD194" s="59">
        <v>43556</v>
      </c>
      <c r="AE194" s="53">
        <v>41400</v>
      </c>
      <c r="AF194" s="53">
        <v>43319</v>
      </c>
      <c r="AG194" s="53">
        <v>43349</v>
      </c>
      <c r="AH194" s="52">
        <v>0</v>
      </c>
      <c r="AI194" s="52">
        <v>0</v>
      </c>
      <c r="AJ194" s="52">
        <v>500</v>
      </c>
      <c r="AK194" s="52">
        <v>0</v>
      </c>
      <c r="AL194" s="52">
        <v>0</v>
      </c>
      <c r="AM194" s="52"/>
      <c r="AN194" s="52">
        <v>18182</v>
      </c>
      <c r="AO194" s="52" t="s">
        <v>486</v>
      </c>
      <c r="AP194" s="52">
        <v>0</v>
      </c>
      <c r="AQ194" s="52">
        <v>0</v>
      </c>
      <c r="AR194" s="52">
        <v>0</v>
      </c>
      <c r="AS194" s="52" t="s">
        <v>524</v>
      </c>
      <c r="AT194" s="52">
        <v>0</v>
      </c>
      <c r="AU194" s="52">
        <v>0</v>
      </c>
      <c r="AV194" s="52">
        <v>0</v>
      </c>
      <c r="AW194" s="52">
        <v>0</v>
      </c>
      <c r="AX194" s="52">
        <v>0</v>
      </c>
      <c r="AY194" s="52">
        <v>0</v>
      </c>
      <c r="AZ194" s="52">
        <v>0</v>
      </c>
      <c r="BA194" s="52">
        <v>0</v>
      </c>
      <c r="BB194" s="52">
        <v>0</v>
      </c>
      <c r="BC194" s="52">
        <v>0</v>
      </c>
      <c r="BD194" s="52">
        <v>0</v>
      </c>
      <c r="BE194" s="52">
        <v>57149</v>
      </c>
      <c r="BF194" s="52">
        <v>674</v>
      </c>
      <c r="BG194" s="52">
        <v>894</v>
      </c>
      <c r="BH194" s="52"/>
      <c r="BI194" s="52"/>
      <c r="BJ194" s="52"/>
      <c r="BK194" s="52">
        <v>27715</v>
      </c>
      <c r="BL194" s="52">
        <v>0</v>
      </c>
      <c r="BM194" s="52">
        <v>0</v>
      </c>
      <c r="BN194" s="52">
        <v>0</v>
      </c>
      <c r="BO194" s="52">
        <v>0</v>
      </c>
      <c r="BP194" s="52">
        <v>0</v>
      </c>
      <c r="BQ194" s="52">
        <v>0</v>
      </c>
      <c r="BR194" s="52">
        <v>0</v>
      </c>
      <c r="BS194" s="52">
        <v>0</v>
      </c>
      <c r="BT194" s="52">
        <v>0</v>
      </c>
      <c r="BU194" s="52">
        <v>0</v>
      </c>
      <c r="BV194" s="52">
        <v>86432</v>
      </c>
      <c r="BW194" s="52">
        <v>0</v>
      </c>
      <c r="BX194" s="52">
        <v>0</v>
      </c>
      <c r="BY194" s="52">
        <v>0</v>
      </c>
      <c r="BZ194" s="52">
        <v>0</v>
      </c>
      <c r="CA194" s="52">
        <v>0</v>
      </c>
      <c r="CB194" s="52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86405806</v>
      </c>
      <c r="CK194">
        <v>100</v>
      </c>
      <c r="CL194" t="s">
        <v>510</v>
      </c>
      <c r="CM194">
        <v>4267</v>
      </c>
      <c r="CN194">
        <v>4272</v>
      </c>
      <c r="CO194">
        <v>500</v>
      </c>
      <c r="CP194">
        <v>86405806</v>
      </c>
      <c r="CQ194">
        <v>100</v>
      </c>
      <c r="CR194" t="s">
        <v>510</v>
      </c>
      <c r="CS194">
        <v>0</v>
      </c>
      <c r="CT194">
        <v>0</v>
      </c>
      <c r="CU194">
        <v>0</v>
      </c>
      <c r="CV194">
        <v>86405806</v>
      </c>
      <c r="CW194">
        <v>100</v>
      </c>
      <c r="CX194" t="s">
        <v>510</v>
      </c>
      <c r="CY194">
        <v>0</v>
      </c>
      <c r="CZ194">
        <v>0</v>
      </c>
      <c r="DA194">
        <v>0</v>
      </c>
      <c r="DB194" t="s">
        <v>860</v>
      </c>
      <c r="DC194">
        <v>100</v>
      </c>
      <c r="DD194" t="s">
        <v>510</v>
      </c>
      <c r="DE194">
        <v>6594</v>
      </c>
      <c r="DF194">
        <v>6594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 t="s">
        <v>490</v>
      </c>
      <c r="EG194" t="s">
        <v>490</v>
      </c>
      <c r="EH194" s="54">
        <v>1919</v>
      </c>
      <c r="EI194" s="55">
        <v>1</v>
      </c>
      <c r="EJ194" s="55">
        <v>0</v>
      </c>
      <c r="EK194" s="56">
        <v>1351.2037519541427</v>
      </c>
      <c r="EL194" s="56">
        <v>2702.4075039082854</v>
      </c>
      <c r="EM194" s="56">
        <v>4053.6112558624282</v>
      </c>
      <c r="EN194" s="57" t="str">
        <f>+VLOOKUP(W194,[1]Empresas!$A$1:$B$27,2,0)</f>
        <v>AGUAS ANDINAS S.A.</v>
      </c>
    </row>
    <row r="195" spans="12:144" ht="14.4" x14ac:dyDescent="0.3">
      <c r="L195" t="str">
        <f t="shared" si="2"/>
        <v>16408214280043319</v>
      </c>
      <c r="M195" s="62" t="s">
        <v>394</v>
      </c>
      <c r="N195" s="50">
        <v>43313</v>
      </c>
      <c r="O195" s="51">
        <v>2018</v>
      </c>
      <c r="P195" t="s">
        <v>658</v>
      </c>
      <c r="Q195">
        <v>1595042</v>
      </c>
      <c r="R195">
        <v>1640821</v>
      </c>
      <c r="S195" t="s">
        <v>478</v>
      </c>
      <c r="T195" t="s">
        <v>504</v>
      </c>
      <c r="U195" t="s">
        <v>480</v>
      </c>
      <c r="V195" t="s">
        <v>561</v>
      </c>
      <c r="W195" t="s">
        <v>562</v>
      </c>
      <c r="X195" t="s">
        <v>563</v>
      </c>
      <c r="Y195" t="s">
        <v>564</v>
      </c>
      <c r="Z195">
        <v>7</v>
      </c>
      <c r="AA195">
        <v>78</v>
      </c>
      <c r="AB195">
        <v>550</v>
      </c>
      <c r="AC195" t="s">
        <v>508</v>
      </c>
      <c r="AD195" s="59">
        <v>43556</v>
      </c>
      <c r="AE195" s="53">
        <v>42800</v>
      </c>
      <c r="AF195" s="53">
        <v>43319</v>
      </c>
      <c r="AG195" s="53">
        <v>43349</v>
      </c>
      <c r="AH195" s="52">
        <v>0</v>
      </c>
      <c r="AI195" s="52">
        <v>0</v>
      </c>
      <c r="AJ195" s="52">
        <v>181800</v>
      </c>
      <c r="AK195" s="52">
        <v>0</v>
      </c>
      <c r="AL195" s="52">
        <v>0</v>
      </c>
      <c r="AM195" s="52"/>
      <c r="AN195" s="52">
        <v>36365</v>
      </c>
      <c r="AO195" s="52" t="s">
        <v>486</v>
      </c>
      <c r="AP195" s="52">
        <v>0</v>
      </c>
      <c r="AQ195" s="52">
        <v>0</v>
      </c>
      <c r="AR195" s="52">
        <v>0</v>
      </c>
      <c r="AS195" s="52" t="s">
        <v>524</v>
      </c>
      <c r="AT195" s="52">
        <v>0</v>
      </c>
      <c r="AU195" s="52">
        <v>202</v>
      </c>
      <c r="AV195" s="52">
        <v>101</v>
      </c>
      <c r="AW195" s="52">
        <v>198</v>
      </c>
      <c r="AX195" s="52">
        <v>851.4</v>
      </c>
      <c r="AY195" s="52">
        <v>92600</v>
      </c>
      <c r="AZ195" s="52">
        <v>0</v>
      </c>
      <c r="BA195" s="52">
        <v>0</v>
      </c>
      <c r="BB195" s="52">
        <v>0</v>
      </c>
      <c r="BC195" s="52">
        <v>0</v>
      </c>
      <c r="BD195" s="52">
        <v>0</v>
      </c>
      <c r="BE195" s="52">
        <v>23166</v>
      </c>
      <c r="BF195" s="52">
        <v>674</v>
      </c>
      <c r="BG195" s="52">
        <v>798116</v>
      </c>
      <c r="BH195" s="52"/>
      <c r="BI195" s="52"/>
      <c r="BJ195" s="52"/>
      <c r="BK195" s="52">
        <v>10906425</v>
      </c>
      <c r="BL195" s="52">
        <v>1742899</v>
      </c>
      <c r="BM195" s="52">
        <v>4048954</v>
      </c>
      <c r="BN195" s="52">
        <v>667931</v>
      </c>
      <c r="BO195" s="52">
        <v>0</v>
      </c>
      <c r="BP195" s="52">
        <v>0</v>
      </c>
      <c r="BQ195" s="52">
        <v>0</v>
      </c>
      <c r="BR195" s="52">
        <v>0</v>
      </c>
      <c r="BS195" s="52">
        <v>0</v>
      </c>
      <c r="BT195" s="52">
        <v>0</v>
      </c>
      <c r="BU195" s="52">
        <v>0</v>
      </c>
      <c r="BV195" s="52">
        <v>18188165</v>
      </c>
      <c r="BW195" s="52">
        <v>-37600235</v>
      </c>
      <c r="BX195" s="52">
        <v>0</v>
      </c>
      <c r="BY195" s="52">
        <v>0</v>
      </c>
      <c r="BZ195" s="52">
        <v>0</v>
      </c>
      <c r="CA195" s="52">
        <v>-31596837</v>
      </c>
      <c r="CB195" s="52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5497579</v>
      </c>
      <c r="CK195">
        <v>200</v>
      </c>
      <c r="CL195" t="s">
        <v>551</v>
      </c>
      <c r="CM195">
        <v>1266</v>
      </c>
      <c r="CN195">
        <v>2175</v>
      </c>
      <c r="CO195">
        <v>181800</v>
      </c>
      <c r="CP195">
        <v>5497579</v>
      </c>
      <c r="CQ195">
        <v>200</v>
      </c>
      <c r="CR195" t="s">
        <v>551</v>
      </c>
      <c r="CS195">
        <v>193.8</v>
      </c>
      <c r="CT195">
        <v>202</v>
      </c>
      <c r="CU195">
        <v>0</v>
      </c>
      <c r="CV195">
        <v>5497579</v>
      </c>
      <c r="CW195">
        <v>200</v>
      </c>
      <c r="CX195" t="s">
        <v>551</v>
      </c>
      <c r="CY195">
        <v>0</v>
      </c>
      <c r="CZ195">
        <v>198</v>
      </c>
      <c r="DA195">
        <v>0</v>
      </c>
      <c r="DB195" t="s">
        <v>565</v>
      </c>
      <c r="DC195">
        <v>200</v>
      </c>
      <c r="DD195" t="s">
        <v>551</v>
      </c>
      <c r="DE195">
        <v>655</v>
      </c>
      <c r="DF195">
        <v>1118</v>
      </c>
      <c r="DG195">
        <v>92600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 t="s">
        <v>490</v>
      </c>
      <c r="EG195" t="s">
        <v>490</v>
      </c>
      <c r="EH195" s="54">
        <v>519</v>
      </c>
      <c r="EI195" s="55">
        <v>1</v>
      </c>
      <c r="EJ195" s="55">
        <v>0</v>
      </c>
      <c r="EK195" s="56">
        <v>1051339.0173410405</v>
      </c>
      <c r="EL195" s="56">
        <v>2102678.0346820811</v>
      </c>
      <c r="EM195" s="56">
        <v>3154017.0520231212</v>
      </c>
      <c r="EN195" s="57" t="str">
        <f>+VLOOKUP(W195,[1]Empresas!$A$1:$B$27,2,0)</f>
        <v>AGUAS ANDINAS S.A.</v>
      </c>
    </row>
    <row r="196" spans="12:144" ht="14.4" x14ac:dyDescent="0.3">
      <c r="L196" t="str">
        <f t="shared" si="2"/>
        <v>5329374298643319</v>
      </c>
      <c r="M196" s="62" t="s">
        <v>394</v>
      </c>
      <c r="N196" s="50">
        <v>43313</v>
      </c>
      <c r="O196" s="51">
        <v>2018</v>
      </c>
      <c r="P196" t="s">
        <v>658</v>
      </c>
      <c r="Q196">
        <v>1595042</v>
      </c>
      <c r="R196">
        <v>532937</v>
      </c>
      <c r="S196" t="s">
        <v>478</v>
      </c>
      <c r="T196" t="s">
        <v>504</v>
      </c>
      <c r="U196" t="s">
        <v>480</v>
      </c>
      <c r="V196" t="s">
        <v>706</v>
      </c>
      <c r="W196" t="s">
        <v>527</v>
      </c>
      <c r="X196" t="s">
        <v>707</v>
      </c>
      <c r="Y196" t="s">
        <v>611</v>
      </c>
      <c r="Z196">
        <v>7</v>
      </c>
      <c r="AA196">
        <v>81</v>
      </c>
      <c r="AB196">
        <v>560</v>
      </c>
      <c r="AC196" t="s">
        <v>508</v>
      </c>
      <c r="AD196" s="59">
        <v>43556</v>
      </c>
      <c r="AE196" s="53">
        <v>42986</v>
      </c>
      <c r="AF196" s="53">
        <v>43319</v>
      </c>
      <c r="AG196" s="53">
        <v>43349</v>
      </c>
      <c r="AH196" s="52">
        <v>200</v>
      </c>
      <c r="AI196" s="52">
        <v>0</v>
      </c>
      <c r="AJ196" s="52">
        <v>501000</v>
      </c>
      <c r="AK196" s="52">
        <v>0</v>
      </c>
      <c r="AL196" s="52">
        <v>0</v>
      </c>
      <c r="AM196" s="52"/>
      <c r="AN196" s="52">
        <v>36365</v>
      </c>
      <c r="AO196" s="52" t="s">
        <v>486</v>
      </c>
      <c r="AP196" s="52">
        <v>0</v>
      </c>
      <c r="AQ196" s="52">
        <v>0</v>
      </c>
      <c r="AR196" s="52">
        <v>0</v>
      </c>
      <c r="AS196" s="52" t="s">
        <v>524</v>
      </c>
      <c r="AT196" s="52">
        <v>0</v>
      </c>
      <c r="AU196" s="52">
        <v>288</v>
      </c>
      <c r="AV196" s="52">
        <v>288</v>
      </c>
      <c r="AW196" s="52">
        <v>148</v>
      </c>
      <c r="AX196" s="52">
        <v>1139.5999999999999</v>
      </c>
      <c r="AY196" s="52">
        <v>227800</v>
      </c>
      <c r="AZ196" s="52">
        <v>0</v>
      </c>
      <c r="BA196" s="52">
        <v>0</v>
      </c>
      <c r="BB196" s="52">
        <v>0</v>
      </c>
      <c r="BC196" s="52">
        <v>0</v>
      </c>
      <c r="BD196" s="52">
        <v>0</v>
      </c>
      <c r="BE196" s="52">
        <v>33983</v>
      </c>
      <c r="BF196" s="52">
        <v>674</v>
      </c>
      <c r="BG196" s="52">
        <v>3074281</v>
      </c>
      <c r="BH196" s="52"/>
      <c r="BI196" s="52"/>
      <c r="BJ196" s="52"/>
      <c r="BK196" s="52">
        <v>30104206</v>
      </c>
      <c r="BL196" s="52">
        <v>3192739</v>
      </c>
      <c r="BM196" s="52">
        <v>5479681</v>
      </c>
      <c r="BN196" s="52">
        <v>775533</v>
      </c>
      <c r="BO196" s="52">
        <v>0</v>
      </c>
      <c r="BP196" s="52">
        <v>0</v>
      </c>
      <c r="BQ196" s="52">
        <v>0</v>
      </c>
      <c r="BR196" s="52">
        <v>0</v>
      </c>
      <c r="BS196" s="52">
        <v>0</v>
      </c>
      <c r="BT196" s="52">
        <v>0</v>
      </c>
      <c r="BU196" s="52">
        <v>0</v>
      </c>
      <c r="BV196" s="52">
        <v>42661097</v>
      </c>
      <c r="BW196" s="52">
        <v>-31974200</v>
      </c>
      <c r="BX196" s="52">
        <v>0</v>
      </c>
      <c r="BY196" s="52">
        <v>0</v>
      </c>
      <c r="BZ196" s="52">
        <v>0</v>
      </c>
      <c r="CA196" s="52">
        <v>-26869076</v>
      </c>
      <c r="CB196" s="52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</v>
      </c>
      <c r="CJ196">
        <v>342638</v>
      </c>
      <c r="CK196">
        <v>200</v>
      </c>
      <c r="CL196" t="s">
        <v>488</v>
      </c>
      <c r="CM196">
        <v>11042</v>
      </c>
      <c r="CN196">
        <v>13547</v>
      </c>
      <c r="CO196">
        <v>501000</v>
      </c>
      <c r="CP196">
        <v>342638</v>
      </c>
      <c r="CQ196">
        <v>20</v>
      </c>
      <c r="CR196" t="s">
        <v>488</v>
      </c>
      <c r="CS196">
        <v>288</v>
      </c>
      <c r="CT196">
        <v>288</v>
      </c>
      <c r="CU196">
        <v>0</v>
      </c>
      <c r="CV196">
        <v>342638</v>
      </c>
      <c r="CW196">
        <v>20</v>
      </c>
      <c r="CX196" t="s">
        <v>488</v>
      </c>
      <c r="CY196">
        <v>148</v>
      </c>
      <c r="CZ196">
        <v>148</v>
      </c>
      <c r="DA196">
        <v>0</v>
      </c>
      <c r="DB196" t="s">
        <v>708</v>
      </c>
      <c r="DC196">
        <v>200</v>
      </c>
      <c r="DD196" t="s">
        <v>510</v>
      </c>
      <c r="DE196">
        <v>7369</v>
      </c>
      <c r="DF196">
        <v>8508</v>
      </c>
      <c r="DG196">
        <v>227800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 t="s">
        <v>490</v>
      </c>
      <c r="EG196" t="s">
        <v>490</v>
      </c>
      <c r="EH196" s="54">
        <v>333</v>
      </c>
      <c r="EI196" s="55">
        <v>1</v>
      </c>
      <c r="EJ196" s="55">
        <v>0</v>
      </c>
      <c r="EK196" s="56">
        <v>3843342.072072072</v>
      </c>
      <c r="EL196" s="56">
        <v>7686684.1441441439</v>
      </c>
      <c r="EM196" s="56">
        <v>11530026.216216216</v>
      </c>
      <c r="EN196" s="57" t="str">
        <f>+VLOOKUP(W196,[1]Empresas!$A$1:$B$27,2,0)</f>
        <v>AGUAS ANDINAS S.A.</v>
      </c>
    </row>
    <row r="197" spans="12:144" ht="14.4" x14ac:dyDescent="0.3">
      <c r="L197" t="str">
        <f t="shared" ref="L197:L249" si="3">CONCATENATE(R197,AE197,AF197)</f>
        <v>5330914302743332</v>
      </c>
      <c r="M197" s="62" t="s">
        <v>394</v>
      </c>
      <c r="N197" s="50">
        <v>43313</v>
      </c>
      <c r="O197" s="51">
        <v>2018</v>
      </c>
      <c r="P197" t="s">
        <v>658</v>
      </c>
      <c r="Q197">
        <v>1595042</v>
      </c>
      <c r="R197">
        <v>533091</v>
      </c>
      <c r="S197" t="s">
        <v>478</v>
      </c>
      <c r="T197" t="s">
        <v>504</v>
      </c>
      <c r="U197" t="s">
        <v>480</v>
      </c>
      <c r="V197" t="s">
        <v>677</v>
      </c>
      <c r="W197" t="s">
        <v>527</v>
      </c>
      <c r="X197" t="s">
        <v>728</v>
      </c>
      <c r="Y197" t="s">
        <v>703</v>
      </c>
      <c r="Z197">
        <v>15</v>
      </c>
      <c r="AA197">
        <v>175</v>
      </c>
      <c r="AB197">
        <v>843</v>
      </c>
      <c r="AC197" t="s">
        <v>508</v>
      </c>
      <c r="AD197" s="59">
        <v>43556</v>
      </c>
      <c r="AE197" s="53">
        <v>43027</v>
      </c>
      <c r="AF197" s="53">
        <v>43332</v>
      </c>
      <c r="AG197" s="53">
        <v>43363</v>
      </c>
      <c r="AH197" s="52">
        <v>100</v>
      </c>
      <c r="AI197" s="52">
        <v>0</v>
      </c>
      <c r="AJ197" s="52">
        <v>18000</v>
      </c>
      <c r="AK197" s="52">
        <v>0</v>
      </c>
      <c r="AL197" s="52">
        <v>0</v>
      </c>
      <c r="AM197" s="52"/>
      <c r="AN197" s="52">
        <v>17614</v>
      </c>
      <c r="AO197" s="52" t="s">
        <v>486</v>
      </c>
      <c r="AP197" s="52">
        <v>0</v>
      </c>
      <c r="AQ197" s="52">
        <v>0</v>
      </c>
      <c r="AR197" s="52">
        <v>0</v>
      </c>
      <c r="AS197" s="52" t="s">
        <v>487</v>
      </c>
      <c r="AT197" s="52">
        <v>0</v>
      </c>
      <c r="AU197" s="52">
        <v>47.4</v>
      </c>
      <c r="AV197" s="52">
        <v>27</v>
      </c>
      <c r="AW197" s="52">
        <v>45</v>
      </c>
      <c r="AX197" s="52">
        <v>237.4</v>
      </c>
      <c r="AY197" s="52">
        <v>1800</v>
      </c>
      <c r="AZ197" s="52">
        <v>0</v>
      </c>
      <c r="BA197" s="52">
        <v>0</v>
      </c>
      <c r="BB197" s="52">
        <v>0</v>
      </c>
      <c r="BC197" s="52">
        <v>0</v>
      </c>
      <c r="BD197" s="52">
        <v>0</v>
      </c>
      <c r="BE197" s="52">
        <v>32899</v>
      </c>
      <c r="BF197" s="52">
        <v>674</v>
      </c>
      <c r="BG197" s="52">
        <v>123253</v>
      </c>
      <c r="BH197" s="52"/>
      <c r="BI197" s="52"/>
      <c r="BJ197" s="52"/>
      <c r="BK197" s="52">
        <v>1071840</v>
      </c>
      <c r="BL197" s="52">
        <v>273232</v>
      </c>
      <c r="BM197" s="52">
        <v>1131756</v>
      </c>
      <c r="BN197" s="52">
        <v>0</v>
      </c>
      <c r="BO197" s="52">
        <v>0</v>
      </c>
      <c r="BP197" s="52">
        <v>0</v>
      </c>
      <c r="BQ197" s="52">
        <v>0</v>
      </c>
      <c r="BR197" s="52">
        <v>0</v>
      </c>
      <c r="BS197" s="52">
        <v>0</v>
      </c>
      <c r="BT197" s="52">
        <v>0</v>
      </c>
      <c r="BU197" s="52">
        <v>0</v>
      </c>
      <c r="BV197" s="52">
        <v>2633654</v>
      </c>
      <c r="BW197" s="52">
        <v>-827083</v>
      </c>
      <c r="BX197" s="52">
        <v>0</v>
      </c>
      <c r="BY197" s="52">
        <v>0</v>
      </c>
      <c r="BZ197" s="52">
        <v>0</v>
      </c>
      <c r="CA197" s="52">
        <v>-695028</v>
      </c>
      <c r="CB197" s="52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235102</v>
      </c>
      <c r="CK197">
        <v>600</v>
      </c>
      <c r="CL197" t="s">
        <v>495</v>
      </c>
      <c r="CM197">
        <v>259</v>
      </c>
      <c r="CN197">
        <v>289</v>
      </c>
      <c r="CO197">
        <v>18000</v>
      </c>
      <c r="CP197">
        <v>235102</v>
      </c>
      <c r="CQ197">
        <v>600</v>
      </c>
      <c r="CR197" t="s">
        <v>495</v>
      </c>
      <c r="CS197">
        <v>6.6</v>
      </c>
      <c r="CT197">
        <v>47.4</v>
      </c>
      <c r="CU197">
        <v>0</v>
      </c>
      <c r="CV197">
        <v>235102</v>
      </c>
      <c r="CW197">
        <v>600</v>
      </c>
      <c r="CX197" t="s">
        <v>495</v>
      </c>
      <c r="CY197">
        <v>6</v>
      </c>
      <c r="CZ197">
        <v>45</v>
      </c>
      <c r="DA197">
        <v>0</v>
      </c>
      <c r="DB197" t="s">
        <v>729</v>
      </c>
      <c r="DC197">
        <v>600</v>
      </c>
      <c r="DD197" t="s">
        <v>495</v>
      </c>
      <c r="DE197">
        <v>195</v>
      </c>
      <c r="DF197">
        <v>198</v>
      </c>
      <c r="DG197">
        <v>1800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 t="s">
        <v>490</v>
      </c>
      <c r="EG197" t="s">
        <v>490</v>
      </c>
      <c r="EH197" s="54">
        <v>305</v>
      </c>
      <c r="EI197" s="55">
        <v>1</v>
      </c>
      <c r="EJ197" s="55">
        <v>0</v>
      </c>
      <c r="EK197" s="56">
        <v>259047.93442622951</v>
      </c>
      <c r="EL197" s="56">
        <v>518095.86885245901</v>
      </c>
      <c r="EM197" s="56">
        <v>777143.80327868846</v>
      </c>
      <c r="EN197" s="57" t="str">
        <f>+VLOOKUP(W197,[1]Empresas!$A$1:$B$27,2,0)</f>
        <v>AGUAS ANDINAS S.A.</v>
      </c>
    </row>
    <row r="198" spans="12:144" ht="14.4" x14ac:dyDescent="0.3">
      <c r="L198" t="str">
        <f t="shared" si="3"/>
        <v>14479374308843332</v>
      </c>
      <c r="M198" s="62" t="s">
        <v>394</v>
      </c>
      <c r="N198" s="50">
        <v>43313</v>
      </c>
      <c r="O198" s="51">
        <v>2018</v>
      </c>
      <c r="P198" t="s">
        <v>658</v>
      </c>
      <c r="Q198">
        <v>1595042</v>
      </c>
      <c r="R198">
        <v>1447937</v>
      </c>
      <c r="S198" t="s">
        <v>478</v>
      </c>
      <c r="T198" t="s">
        <v>526</v>
      </c>
      <c r="U198" t="s">
        <v>480</v>
      </c>
      <c r="V198" t="s">
        <v>505</v>
      </c>
      <c r="W198" t="s">
        <v>527</v>
      </c>
      <c r="X198" t="s">
        <v>730</v>
      </c>
      <c r="Y198" t="s">
        <v>533</v>
      </c>
      <c r="Z198">
        <v>15</v>
      </c>
      <c r="AA198">
        <v>186</v>
      </c>
      <c r="AB198">
        <v>9000</v>
      </c>
      <c r="AC198" t="s">
        <v>508</v>
      </c>
      <c r="AD198" s="59">
        <v>43486</v>
      </c>
      <c r="AE198" s="53">
        <v>43088</v>
      </c>
      <c r="AF198" s="53">
        <v>43332</v>
      </c>
      <c r="AG198" s="53">
        <v>43363</v>
      </c>
      <c r="AH198" s="52">
        <v>68</v>
      </c>
      <c r="AI198" s="52">
        <v>0</v>
      </c>
      <c r="AJ198" s="52">
        <v>34600</v>
      </c>
      <c r="AK198" s="52">
        <v>0</v>
      </c>
      <c r="AL198" s="52">
        <v>0</v>
      </c>
      <c r="AM198" s="52"/>
      <c r="AN198" s="52">
        <v>5403</v>
      </c>
      <c r="AO198" s="52" t="s">
        <v>486</v>
      </c>
      <c r="AP198" s="52">
        <v>0</v>
      </c>
      <c r="AQ198" s="52">
        <v>0</v>
      </c>
      <c r="AR198" s="52">
        <v>0</v>
      </c>
      <c r="AS198" s="52" t="s">
        <v>487</v>
      </c>
      <c r="AT198" s="52">
        <v>0</v>
      </c>
      <c r="AU198" s="52">
        <v>165.6</v>
      </c>
      <c r="AV198" s="52">
        <v>165.6</v>
      </c>
      <c r="AW198" s="52">
        <v>0</v>
      </c>
      <c r="AX198" s="52">
        <v>0</v>
      </c>
      <c r="AY198" s="52">
        <v>10640</v>
      </c>
      <c r="AZ198" s="52">
        <v>0</v>
      </c>
      <c r="BA198" s="52">
        <v>0</v>
      </c>
      <c r="BB198" s="52">
        <v>0</v>
      </c>
      <c r="BC198" s="52">
        <v>0</v>
      </c>
      <c r="BD198" s="52">
        <v>0</v>
      </c>
      <c r="BE198" s="52">
        <v>0</v>
      </c>
      <c r="BF198" s="52">
        <v>627</v>
      </c>
      <c r="BG198" s="52">
        <v>281119</v>
      </c>
      <c r="BH198" s="52"/>
      <c r="BI198" s="52"/>
      <c r="BJ198" s="52"/>
      <c r="BK198" s="52">
        <v>2137725</v>
      </c>
      <c r="BL198" s="52">
        <v>0</v>
      </c>
      <c r="BM198" s="52">
        <v>13216990</v>
      </c>
      <c r="BN198" s="52">
        <v>0</v>
      </c>
      <c r="BO198" s="52">
        <v>0</v>
      </c>
      <c r="BP198" s="52">
        <v>0</v>
      </c>
      <c r="BQ198" s="52">
        <v>0</v>
      </c>
      <c r="BR198" s="52">
        <v>0</v>
      </c>
      <c r="BS198" s="52">
        <v>0</v>
      </c>
      <c r="BT198" s="52">
        <v>0</v>
      </c>
      <c r="BU198" s="52">
        <v>0</v>
      </c>
      <c r="BV198" s="52">
        <v>15636461</v>
      </c>
      <c r="BW198" s="52">
        <v>-1962691</v>
      </c>
      <c r="BX198" s="52">
        <v>0</v>
      </c>
      <c r="BY198" s="52">
        <v>0</v>
      </c>
      <c r="BZ198" s="52">
        <v>0</v>
      </c>
      <c r="CA198" s="52">
        <v>-1649320</v>
      </c>
      <c r="CB198" s="52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</v>
      </c>
      <c r="CJ198">
        <v>58433799</v>
      </c>
      <c r="CK198">
        <v>40</v>
      </c>
      <c r="CL198" t="s">
        <v>488</v>
      </c>
      <c r="CM198">
        <v>23837</v>
      </c>
      <c r="CN198">
        <v>24702</v>
      </c>
      <c r="CO198">
        <v>34600</v>
      </c>
      <c r="CP198">
        <v>58433799</v>
      </c>
      <c r="CQ198">
        <v>40</v>
      </c>
      <c r="CR198" t="s">
        <v>488</v>
      </c>
      <c r="CS198">
        <v>120</v>
      </c>
      <c r="CT198">
        <v>165.6</v>
      </c>
      <c r="CU198">
        <v>0</v>
      </c>
      <c r="CV198" t="s">
        <v>731</v>
      </c>
      <c r="CW198">
        <v>40</v>
      </c>
      <c r="CX198" t="s">
        <v>488</v>
      </c>
      <c r="CY198">
        <v>6512</v>
      </c>
      <c r="CZ198">
        <v>6778</v>
      </c>
      <c r="DA198">
        <v>10640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 t="s">
        <v>490</v>
      </c>
      <c r="EG198" t="s">
        <v>490</v>
      </c>
      <c r="EH198" s="54">
        <v>244</v>
      </c>
      <c r="EI198" s="55">
        <v>1</v>
      </c>
      <c r="EJ198" s="55">
        <v>0</v>
      </c>
      <c r="EK198" s="56">
        <v>1922515.6967213114</v>
      </c>
      <c r="EL198" s="56">
        <v>3845031.3934426229</v>
      </c>
      <c r="EM198" s="56">
        <v>5767547.090163934</v>
      </c>
      <c r="EN198" s="57" t="str">
        <f>+VLOOKUP(W198,[1]Empresas!$A$1:$B$27,2,0)</f>
        <v>AGUAS ANDINAS S.A.</v>
      </c>
    </row>
    <row r="199" spans="12:144" ht="14.4" x14ac:dyDescent="0.3">
      <c r="L199" t="str">
        <f t="shared" si="3"/>
        <v>13564744109343319</v>
      </c>
      <c r="M199" s="62" t="s">
        <v>394</v>
      </c>
      <c r="N199" s="50">
        <v>43313</v>
      </c>
      <c r="O199" s="51">
        <v>2018</v>
      </c>
      <c r="P199" t="s">
        <v>658</v>
      </c>
      <c r="Q199">
        <v>1595042</v>
      </c>
      <c r="R199">
        <v>1356474</v>
      </c>
      <c r="S199" t="s">
        <v>478</v>
      </c>
      <c r="T199" t="s">
        <v>479</v>
      </c>
      <c r="U199" t="s">
        <v>480</v>
      </c>
      <c r="V199" t="s">
        <v>491</v>
      </c>
      <c r="W199" t="s">
        <v>527</v>
      </c>
      <c r="X199" t="s">
        <v>861</v>
      </c>
      <c r="Y199" t="s">
        <v>862</v>
      </c>
      <c r="Z199">
        <v>7</v>
      </c>
      <c r="AA199">
        <v>736</v>
      </c>
      <c r="AB199">
        <v>5661</v>
      </c>
      <c r="AC199" t="s">
        <v>485</v>
      </c>
      <c r="AD199" s="59" t="s">
        <v>485</v>
      </c>
      <c r="AE199" s="53">
        <v>41093</v>
      </c>
      <c r="AF199" s="53">
        <v>43319</v>
      </c>
      <c r="AG199" s="53">
        <v>43349</v>
      </c>
      <c r="AH199" s="52">
        <v>3</v>
      </c>
      <c r="AI199" s="52">
        <v>350</v>
      </c>
      <c r="AJ199" s="52">
        <v>0</v>
      </c>
      <c r="AK199" s="52">
        <v>6118</v>
      </c>
      <c r="AL199" s="52">
        <v>0</v>
      </c>
      <c r="AM199" s="52"/>
      <c r="AN199" s="52">
        <v>110</v>
      </c>
      <c r="AO199" s="52" t="s">
        <v>486</v>
      </c>
      <c r="AP199" s="52">
        <v>0</v>
      </c>
      <c r="AQ199" s="52">
        <v>0</v>
      </c>
      <c r="AR199" s="52">
        <v>0</v>
      </c>
      <c r="AS199" s="52" t="s">
        <v>524</v>
      </c>
      <c r="AT199" s="52">
        <v>0</v>
      </c>
      <c r="AU199" s="52">
        <v>0</v>
      </c>
      <c r="AV199" s="52">
        <v>0</v>
      </c>
      <c r="AW199" s="52">
        <v>0</v>
      </c>
      <c r="AX199" s="52">
        <v>0</v>
      </c>
      <c r="AY199" s="52">
        <v>0</v>
      </c>
      <c r="AZ199" s="52">
        <v>0</v>
      </c>
      <c r="BA199" s="52">
        <v>0</v>
      </c>
      <c r="BB199" s="52">
        <v>0</v>
      </c>
      <c r="BC199" s="52">
        <v>0</v>
      </c>
      <c r="BD199" s="52">
        <v>0</v>
      </c>
      <c r="BE199" s="52">
        <v>0</v>
      </c>
      <c r="BF199" s="52">
        <v>574</v>
      </c>
      <c r="BG199" s="52">
        <v>9535</v>
      </c>
      <c r="BH199" s="52"/>
      <c r="BI199" s="52"/>
      <c r="BJ199" s="52"/>
      <c r="BK199" s="52">
        <v>516963</v>
      </c>
      <c r="BL199" s="52">
        <v>0</v>
      </c>
      <c r="BM199" s="52">
        <v>0</v>
      </c>
      <c r="BN199" s="52">
        <v>0</v>
      </c>
      <c r="BO199" s="52">
        <v>0</v>
      </c>
      <c r="BP199" s="52">
        <v>0</v>
      </c>
      <c r="BQ199" s="52">
        <v>0</v>
      </c>
      <c r="BR199" s="52">
        <v>0</v>
      </c>
      <c r="BS199" s="52">
        <v>0</v>
      </c>
      <c r="BT199" s="52">
        <v>0</v>
      </c>
      <c r="BU199" s="52">
        <v>0</v>
      </c>
      <c r="BV199" s="52">
        <v>527072</v>
      </c>
      <c r="BW199" s="52">
        <v>-89636</v>
      </c>
      <c r="BX199" s="52">
        <v>0</v>
      </c>
      <c r="BY199" s="52">
        <v>0</v>
      </c>
      <c r="BZ199" s="52">
        <v>0</v>
      </c>
      <c r="CA199" s="52">
        <v>-75325</v>
      </c>
      <c r="CB199" s="52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830531</v>
      </c>
      <c r="CK199">
        <v>1</v>
      </c>
      <c r="CL199" t="s">
        <v>495</v>
      </c>
      <c r="CM199">
        <v>11443</v>
      </c>
      <c r="CN199">
        <v>17561</v>
      </c>
      <c r="CO199">
        <v>6118</v>
      </c>
      <c r="CP199">
        <v>0</v>
      </c>
      <c r="CQ199">
        <v>0</v>
      </c>
      <c r="CR199" t="s">
        <v>496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 t="s">
        <v>490</v>
      </c>
      <c r="EG199" t="s">
        <v>490</v>
      </c>
      <c r="EH199" s="54">
        <v>2226</v>
      </c>
      <c r="EI199" s="55">
        <v>1</v>
      </c>
      <c r="EJ199" s="55">
        <v>0</v>
      </c>
      <c r="EK199" s="56">
        <v>7103.3962264150941</v>
      </c>
      <c r="EL199" s="56">
        <v>14206.792452830188</v>
      </c>
      <c r="EM199" s="56">
        <v>21310.188679245282</v>
      </c>
      <c r="EN199" s="57" t="str">
        <f>+VLOOKUP(W199,[1]Empresas!$A$1:$B$27,2,0)</f>
        <v>AGUAS ANDINAS S.A.</v>
      </c>
    </row>
    <row r="200" spans="12:144" ht="14.4" x14ac:dyDescent="0.3">
      <c r="L200" t="str">
        <f t="shared" si="3"/>
        <v>16701044306843311</v>
      </c>
      <c r="M200" s="62" t="s">
        <v>394</v>
      </c>
      <c r="N200" s="50">
        <v>43313</v>
      </c>
      <c r="O200" s="51">
        <v>2018</v>
      </c>
      <c r="P200" t="s">
        <v>658</v>
      </c>
      <c r="Q200">
        <v>1595042</v>
      </c>
      <c r="R200">
        <v>1670104</v>
      </c>
      <c r="S200" t="s">
        <v>478</v>
      </c>
      <c r="T200" t="s">
        <v>540</v>
      </c>
      <c r="U200" t="s">
        <v>480</v>
      </c>
      <c r="V200" t="s">
        <v>541</v>
      </c>
      <c r="W200" t="s">
        <v>527</v>
      </c>
      <c r="X200" t="s">
        <v>772</v>
      </c>
      <c r="Y200" t="s">
        <v>518</v>
      </c>
      <c r="Z200">
        <v>1</v>
      </c>
      <c r="AA200">
        <v>942</v>
      </c>
      <c r="AB200">
        <v>1150</v>
      </c>
      <c r="AC200" t="s">
        <v>508</v>
      </c>
      <c r="AD200" s="59">
        <v>43556</v>
      </c>
      <c r="AE200" s="53">
        <v>43068</v>
      </c>
      <c r="AF200" s="53">
        <v>43311</v>
      </c>
      <c r="AG200" s="53">
        <v>43341</v>
      </c>
      <c r="AH200" s="52">
        <v>45</v>
      </c>
      <c r="AI200" s="52">
        <v>0</v>
      </c>
      <c r="AJ200" s="52">
        <v>8940</v>
      </c>
      <c r="AK200" s="52">
        <v>0</v>
      </c>
      <c r="AL200" s="52">
        <v>0</v>
      </c>
      <c r="AM200" s="52"/>
      <c r="AN200" s="52">
        <v>4253</v>
      </c>
      <c r="AO200" s="52" t="s">
        <v>486</v>
      </c>
      <c r="AP200" s="52">
        <v>0</v>
      </c>
      <c r="AQ200" s="52">
        <v>0</v>
      </c>
      <c r="AR200" s="52">
        <v>0</v>
      </c>
      <c r="AS200" s="52" t="s">
        <v>524</v>
      </c>
      <c r="AT200" s="52">
        <v>0</v>
      </c>
      <c r="AU200" s="52">
        <v>16</v>
      </c>
      <c r="AV200" s="52">
        <v>15.7</v>
      </c>
      <c r="AW200" s="52">
        <v>14</v>
      </c>
      <c r="AX200" s="52">
        <v>85.7</v>
      </c>
      <c r="AY200" s="52">
        <v>900</v>
      </c>
      <c r="AZ200" s="52">
        <v>0</v>
      </c>
      <c r="BA200" s="52">
        <v>0</v>
      </c>
      <c r="BB200" s="52">
        <v>0</v>
      </c>
      <c r="BC200" s="52">
        <v>0</v>
      </c>
      <c r="BD200" s="52">
        <v>0</v>
      </c>
      <c r="BE200" s="52">
        <v>0</v>
      </c>
      <c r="BF200" s="52">
        <v>674</v>
      </c>
      <c r="BG200" s="52">
        <v>67347</v>
      </c>
      <c r="BH200" s="52"/>
      <c r="BI200" s="52"/>
      <c r="BJ200" s="52"/>
      <c r="BK200" s="52">
        <v>556432</v>
      </c>
      <c r="BL200" s="52">
        <v>364938</v>
      </c>
      <c r="BM200" s="52">
        <v>673907</v>
      </c>
      <c r="BN200" s="52">
        <v>0</v>
      </c>
      <c r="BO200" s="52">
        <v>0</v>
      </c>
      <c r="BP200" s="52">
        <v>0</v>
      </c>
      <c r="BQ200" s="52">
        <v>0</v>
      </c>
      <c r="BR200" s="52">
        <v>0</v>
      </c>
      <c r="BS200" s="52">
        <v>0</v>
      </c>
      <c r="BT200" s="52">
        <v>0</v>
      </c>
      <c r="BU200" s="52">
        <v>0</v>
      </c>
      <c r="BV200" s="52">
        <v>1663298</v>
      </c>
      <c r="BW200" s="52">
        <v>-465958</v>
      </c>
      <c r="BX200" s="52">
        <v>0</v>
      </c>
      <c r="BY200" s="52">
        <v>0</v>
      </c>
      <c r="BZ200" s="52">
        <v>0</v>
      </c>
      <c r="CA200" s="52">
        <v>-391561</v>
      </c>
      <c r="CB200" s="52">
        <v>-959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959</v>
      </c>
      <c r="CI200">
        <v>1</v>
      </c>
      <c r="CJ200">
        <v>28023</v>
      </c>
      <c r="CK200">
        <v>20</v>
      </c>
      <c r="CL200" t="s">
        <v>495</v>
      </c>
      <c r="CM200">
        <v>9470</v>
      </c>
      <c r="CN200">
        <v>9917</v>
      </c>
      <c r="CO200">
        <v>8940</v>
      </c>
      <c r="CP200">
        <v>28023</v>
      </c>
      <c r="CQ200">
        <v>20</v>
      </c>
      <c r="CR200" t="s">
        <v>495</v>
      </c>
      <c r="CS200">
        <v>15.4</v>
      </c>
      <c r="CT200">
        <v>16</v>
      </c>
      <c r="CU200">
        <v>0</v>
      </c>
      <c r="CV200">
        <v>28023</v>
      </c>
      <c r="CW200">
        <v>20</v>
      </c>
      <c r="CX200" t="s">
        <v>495</v>
      </c>
      <c r="CY200">
        <v>14.4</v>
      </c>
      <c r="CZ200">
        <v>14</v>
      </c>
      <c r="DA200">
        <v>0</v>
      </c>
      <c r="DB200" t="s">
        <v>773</v>
      </c>
      <c r="DC200">
        <v>20</v>
      </c>
      <c r="DD200" t="s">
        <v>495</v>
      </c>
      <c r="DE200">
        <v>429</v>
      </c>
      <c r="DF200">
        <v>474</v>
      </c>
      <c r="DG200">
        <v>900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 t="s">
        <v>490</v>
      </c>
      <c r="EG200" t="s">
        <v>490</v>
      </c>
      <c r="EH200" s="54">
        <v>243</v>
      </c>
      <c r="EI200" s="55">
        <v>1</v>
      </c>
      <c r="EJ200" s="55">
        <v>0</v>
      </c>
      <c r="EK200" s="56">
        <v>205345.43209876545</v>
      </c>
      <c r="EL200" s="56">
        <v>410690.8641975309</v>
      </c>
      <c r="EM200" s="56">
        <v>616036.29629629629</v>
      </c>
      <c r="EN200" s="57" t="str">
        <f>+VLOOKUP(W200,[1]Empresas!$A$1:$B$27,2,0)</f>
        <v>AGUAS ANDINAS S.A.</v>
      </c>
    </row>
    <row r="201" spans="12:144" ht="14.4" x14ac:dyDescent="0.3">
      <c r="L201" t="str">
        <f t="shared" si="3"/>
        <v>28851644140743322</v>
      </c>
      <c r="M201" s="62" t="s">
        <v>394</v>
      </c>
      <c r="N201" s="50">
        <v>43313</v>
      </c>
      <c r="O201" s="51">
        <v>2018</v>
      </c>
      <c r="P201" t="s">
        <v>658</v>
      </c>
      <c r="Q201">
        <v>1595042</v>
      </c>
      <c r="R201">
        <v>2885164</v>
      </c>
      <c r="S201" t="s">
        <v>478</v>
      </c>
      <c r="T201" t="s">
        <v>540</v>
      </c>
      <c r="U201" t="s">
        <v>480</v>
      </c>
      <c r="V201" t="s">
        <v>505</v>
      </c>
      <c r="W201" t="s">
        <v>562</v>
      </c>
      <c r="X201" t="s">
        <v>863</v>
      </c>
      <c r="Y201" t="s">
        <v>533</v>
      </c>
      <c r="Z201">
        <v>10</v>
      </c>
      <c r="AA201">
        <v>183</v>
      </c>
      <c r="AB201">
        <v>3255</v>
      </c>
      <c r="AC201" t="s">
        <v>508</v>
      </c>
      <c r="AD201" s="59">
        <v>43556</v>
      </c>
      <c r="AE201" s="53">
        <v>41407</v>
      </c>
      <c r="AF201" s="53">
        <v>43322</v>
      </c>
      <c r="AG201" s="53">
        <v>43353</v>
      </c>
      <c r="AH201" s="52">
        <v>58</v>
      </c>
      <c r="AI201" s="52">
        <v>0</v>
      </c>
      <c r="AJ201" s="52">
        <v>1385640</v>
      </c>
      <c r="AK201" s="52">
        <v>0</v>
      </c>
      <c r="AL201" s="52">
        <v>0</v>
      </c>
      <c r="AM201" s="52"/>
      <c r="AN201" s="52">
        <v>5149</v>
      </c>
      <c r="AO201" s="52" t="s">
        <v>486</v>
      </c>
      <c r="AP201" s="52">
        <v>0</v>
      </c>
      <c r="AQ201" s="52">
        <v>0</v>
      </c>
      <c r="AR201" s="52">
        <v>0</v>
      </c>
      <c r="AS201" s="52" t="s">
        <v>487</v>
      </c>
      <c r="AT201" s="52">
        <v>0</v>
      </c>
      <c r="AU201" s="52">
        <v>25.6</v>
      </c>
      <c r="AV201" s="52">
        <v>12.8</v>
      </c>
      <c r="AW201" s="52">
        <v>23.6</v>
      </c>
      <c r="AX201" s="52">
        <v>23.6</v>
      </c>
      <c r="AY201" s="52">
        <v>444240</v>
      </c>
      <c r="AZ201" s="52">
        <v>0</v>
      </c>
      <c r="BA201" s="52">
        <v>0</v>
      </c>
      <c r="BB201" s="52">
        <v>0</v>
      </c>
      <c r="BC201" s="52">
        <v>0</v>
      </c>
      <c r="BD201" s="52">
        <v>0</v>
      </c>
      <c r="BE201" s="52">
        <v>0</v>
      </c>
      <c r="BF201" s="52">
        <v>674</v>
      </c>
      <c r="BG201" s="52">
        <v>2498613</v>
      </c>
      <c r="BH201" s="52"/>
      <c r="BI201" s="52"/>
      <c r="BJ201" s="52"/>
      <c r="BK201" s="52">
        <v>81006494</v>
      </c>
      <c r="BL201" s="52">
        <v>1560085</v>
      </c>
      <c r="BM201" s="52">
        <v>766732</v>
      </c>
      <c r="BN201" s="52">
        <v>0</v>
      </c>
      <c r="BO201" s="52">
        <v>0</v>
      </c>
      <c r="BP201" s="52">
        <v>0</v>
      </c>
      <c r="BQ201" s="52">
        <v>0</v>
      </c>
      <c r="BR201" s="52">
        <v>0</v>
      </c>
      <c r="BS201" s="52">
        <v>0</v>
      </c>
      <c r="BT201" s="52">
        <v>0</v>
      </c>
      <c r="BU201" s="52">
        <v>0</v>
      </c>
      <c r="BV201" s="52">
        <v>85832598</v>
      </c>
      <c r="BW201" s="52">
        <v>0</v>
      </c>
      <c r="BX201" s="52">
        <v>0</v>
      </c>
      <c r="BY201" s="52">
        <v>0</v>
      </c>
      <c r="BZ201" s="52">
        <v>0</v>
      </c>
      <c r="CA201" s="52">
        <v>0</v>
      </c>
      <c r="CB201" s="52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82406</v>
      </c>
      <c r="CK201">
        <v>40</v>
      </c>
      <c r="CL201" t="s">
        <v>495</v>
      </c>
      <c r="CM201">
        <v>0</v>
      </c>
      <c r="CN201">
        <v>34641</v>
      </c>
      <c r="CO201">
        <v>1385640</v>
      </c>
      <c r="CP201">
        <v>82406</v>
      </c>
      <c r="CQ201">
        <v>40</v>
      </c>
      <c r="CR201" t="s">
        <v>495</v>
      </c>
      <c r="CS201">
        <v>0</v>
      </c>
      <c r="CT201">
        <v>25.6</v>
      </c>
      <c r="CU201">
        <v>0</v>
      </c>
      <c r="CV201">
        <v>82406</v>
      </c>
      <c r="CW201">
        <v>40</v>
      </c>
      <c r="CX201" t="s">
        <v>495</v>
      </c>
      <c r="CY201">
        <v>0</v>
      </c>
      <c r="CZ201">
        <v>23.6</v>
      </c>
      <c r="DA201">
        <v>0</v>
      </c>
      <c r="DB201" t="s">
        <v>864</v>
      </c>
      <c r="DC201">
        <v>40</v>
      </c>
      <c r="DD201" t="s">
        <v>495</v>
      </c>
      <c r="DE201">
        <v>0</v>
      </c>
      <c r="DF201">
        <v>11106</v>
      </c>
      <c r="DG201">
        <v>444240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 t="s">
        <v>490</v>
      </c>
      <c r="EG201" t="s">
        <v>490</v>
      </c>
      <c r="EH201" s="54">
        <v>1915</v>
      </c>
      <c r="EI201" s="55">
        <v>1</v>
      </c>
      <c r="EJ201" s="55">
        <v>0</v>
      </c>
      <c r="EK201" s="56">
        <v>1344636</v>
      </c>
      <c r="EL201" s="56">
        <v>2689272</v>
      </c>
      <c r="EM201" s="56">
        <v>4033907.9999999995</v>
      </c>
      <c r="EN201" s="57" t="str">
        <f>+VLOOKUP(W201,[1]Empresas!$A$1:$B$27,2,0)</f>
        <v>AGUAS ANDINAS S.A.</v>
      </c>
    </row>
    <row r="202" spans="12:144" ht="14.4" x14ac:dyDescent="0.3">
      <c r="L202" t="str">
        <f t="shared" si="3"/>
        <v>5329514112443322</v>
      </c>
      <c r="M202" s="62" t="s">
        <v>394</v>
      </c>
      <c r="N202" s="50">
        <v>43313</v>
      </c>
      <c r="O202" s="51">
        <v>2018</v>
      </c>
      <c r="P202" t="s">
        <v>658</v>
      </c>
      <c r="Q202">
        <v>1595042</v>
      </c>
      <c r="R202">
        <v>532951</v>
      </c>
      <c r="S202" t="s">
        <v>478</v>
      </c>
      <c r="T202" t="s">
        <v>540</v>
      </c>
      <c r="U202" t="s">
        <v>480</v>
      </c>
      <c r="V202" t="s">
        <v>688</v>
      </c>
      <c r="W202" t="s">
        <v>527</v>
      </c>
      <c r="X202" t="s">
        <v>865</v>
      </c>
      <c r="Y202" t="s">
        <v>866</v>
      </c>
      <c r="Z202">
        <v>10</v>
      </c>
      <c r="AA202">
        <v>285</v>
      </c>
      <c r="AB202">
        <v>8130</v>
      </c>
      <c r="AC202" t="s">
        <v>508</v>
      </c>
      <c r="AD202" s="59">
        <v>43556</v>
      </c>
      <c r="AE202" s="53">
        <v>41124</v>
      </c>
      <c r="AF202" s="53">
        <v>43322</v>
      </c>
      <c r="AG202" s="53">
        <v>43353</v>
      </c>
      <c r="AH202" s="52">
        <v>230</v>
      </c>
      <c r="AI202" s="52">
        <v>0</v>
      </c>
      <c r="AJ202" s="58">
        <v>4259520</v>
      </c>
      <c r="AK202" s="52">
        <v>0</v>
      </c>
      <c r="AL202" s="52">
        <v>0</v>
      </c>
      <c r="AM202" s="52"/>
      <c r="AN202" s="52">
        <v>20420</v>
      </c>
      <c r="AO202" s="52" t="s">
        <v>486</v>
      </c>
      <c r="AP202" s="52">
        <v>0</v>
      </c>
      <c r="AQ202" s="52">
        <v>0</v>
      </c>
      <c r="AR202" s="52">
        <v>0</v>
      </c>
      <c r="AS202" s="52" t="s">
        <v>487</v>
      </c>
      <c r="AT202" s="52">
        <v>0</v>
      </c>
      <c r="AU202" s="52">
        <v>159.6</v>
      </c>
      <c r="AV202" s="52">
        <v>79.8</v>
      </c>
      <c r="AW202" s="52">
        <v>145</v>
      </c>
      <c r="AX202" s="52">
        <v>145</v>
      </c>
      <c r="AY202" s="52">
        <v>920480</v>
      </c>
      <c r="AZ202" s="52">
        <v>0</v>
      </c>
      <c r="BA202" s="52">
        <v>0</v>
      </c>
      <c r="BB202" s="52">
        <v>0</v>
      </c>
      <c r="BC202" s="52">
        <v>0</v>
      </c>
      <c r="BD202" s="52">
        <v>0</v>
      </c>
      <c r="BE202" s="52">
        <v>0</v>
      </c>
      <c r="BF202" s="52">
        <v>674</v>
      </c>
      <c r="BG202" s="52">
        <v>6768606</v>
      </c>
      <c r="BH202" s="52"/>
      <c r="BI202" s="52"/>
      <c r="BJ202" s="52"/>
      <c r="BK202" s="52">
        <v>240756798</v>
      </c>
      <c r="BL202" s="52">
        <v>10962844</v>
      </c>
      <c r="BM202" s="52">
        <v>4712149</v>
      </c>
      <c r="BN202" s="52">
        <v>0</v>
      </c>
      <c r="BO202" s="52">
        <v>0</v>
      </c>
      <c r="BP202" s="52">
        <v>0</v>
      </c>
      <c r="BQ202" s="52">
        <v>0</v>
      </c>
      <c r="BR202" s="52">
        <v>0</v>
      </c>
      <c r="BS202" s="52">
        <v>0</v>
      </c>
      <c r="BT202" s="52">
        <v>0</v>
      </c>
      <c r="BU202" s="52">
        <v>0</v>
      </c>
      <c r="BV202" s="52">
        <v>263201071</v>
      </c>
      <c r="BW202" s="52">
        <v>0</v>
      </c>
      <c r="BX202" s="52">
        <v>0</v>
      </c>
      <c r="BY202" s="52">
        <v>0</v>
      </c>
      <c r="BZ202" s="52">
        <v>0</v>
      </c>
      <c r="CA202" s="52">
        <v>0</v>
      </c>
      <c r="CB202" s="5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3186916</v>
      </c>
      <c r="CK202">
        <v>80</v>
      </c>
      <c r="CL202" t="s">
        <v>495</v>
      </c>
      <c r="CM202">
        <v>0</v>
      </c>
      <c r="CN202">
        <v>53244</v>
      </c>
      <c r="CO202">
        <v>4259520</v>
      </c>
      <c r="CP202">
        <v>3186916</v>
      </c>
      <c r="CQ202">
        <v>80</v>
      </c>
      <c r="CR202" t="s">
        <v>495</v>
      </c>
      <c r="CS202">
        <v>0</v>
      </c>
      <c r="CT202">
        <v>159.6</v>
      </c>
      <c r="CU202">
        <v>0</v>
      </c>
      <c r="CV202">
        <v>3186916</v>
      </c>
      <c r="CW202">
        <v>80</v>
      </c>
      <c r="CX202" t="s">
        <v>495</v>
      </c>
      <c r="CY202">
        <v>0</v>
      </c>
      <c r="CZ202">
        <v>145.04</v>
      </c>
      <c r="DA202">
        <v>0</v>
      </c>
      <c r="DB202" t="s">
        <v>867</v>
      </c>
      <c r="DC202">
        <v>80</v>
      </c>
      <c r="DD202" t="s">
        <v>495</v>
      </c>
      <c r="DE202">
        <v>0</v>
      </c>
      <c r="DF202">
        <v>11506</v>
      </c>
      <c r="DG202">
        <v>920480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 t="s">
        <v>490</v>
      </c>
      <c r="EG202" t="s">
        <v>490</v>
      </c>
      <c r="EH202" s="54">
        <v>2198</v>
      </c>
      <c r="EI202" s="55">
        <v>1</v>
      </c>
      <c r="EJ202" s="55">
        <v>0</v>
      </c>
      <c r="EK202" s="56">
        <v>3592371.305732484</v>
      </c>
      <c r="EL202" s="56">
        <v>7184742.611464968</v>
      </c>
      <c r="EM202" s="56">
        <v>10777113.917197453</v>
      </c>
      <c r="EN202" s="57" t="str">
        <f>+VLOOKUP(W202,[1]Empresas!$A$1:$B$27,2,0)</f>
        <v>AGUAS ANDINAS S.A.</v>
      </c>
    </row>
    <row r="203" spans="12:144" ht="14.4" x14ac:dyDescent="0.3">
      <c r="L203" t="str">
        <f t="shared" si="3"/>
        <v>9566984318143334</v>
      </c>
      <c r="M203" s="62" t="s">
        <v>394</v>
      </c>
      <c r="N203" s="50">
        <v>43313</v>
      </c>
      <c r="O203" s="51">
        <v>2018</v>
      </c>
      <c r="P203" t="s">
        <v>658</v>
      </c>
      <c r="Q203">
        <v>1595042</v>
      </c>
      <c r="R203">
        <v>956698</v>
      </c>
      <c r="S203" t="s">
        <v>478</v>
      </c>
      <c r="T203" t="s">
        <v>540</v>
      </c>
      <c r="U203" t="s">
        <v>480</v>
      </c>
      <c r="V203" t="s">
        <v>638</v>
      </c>
      <c r="W203" t="s">
        <v>527</v>
      </c>
      <c r="X203" t="s">
        <v>868</v>
      </c>
      <c r="Y203" t="s">
        <v>568</v>
      </c>
      <c r="Z203">
        <v>17</v>
      </c>
      <c r="AA203">
        <v>844</v>
      </c>
      <c r="AB203">
        <v>690</v>
      </c>
      <c r="AC203" t="s">
        <v>508</v>
      </c>
      <c r="AD203" s="59">
        <v>43556</v>
      </c>
      <c r="AE203" s="53">
        <v>43181</v>
      </c>
      <c r="AF203" s="53">
        <v>43334</v>
      </c>
      <c r="AG203" s="53">
        <v>43367</v>
      </c>
      <c r="AH203" s="52">
        <v>58</v>
      </c>
      <c r="AI203" s="52">
        <v>0</v>
      </c>
      <c r="AJ203" s="52">
        <v>5960</v>
      </c>
      <c r="AK203" s="52">
        <v>0</v>
      </c>
      <c r="AL203" s="52">
        <v>0</v>
      </c>
      <c r="AM203" s="52"/>
      <c r="AN203" s="52">
        <v>5482</v>
      </c>
      <c r="AO203" s="52" t="s">
        <v>486</v>
      </c>
      <c r="AP203" s="52">
        <v>0</v>
      </c>
      <c r="AQ203" s="52">
        <v>0</v>
      </c>
      <c r="AR203" s="52">
        <v>0</v>
      </c>
      <c r="AS203" s="52" t="s">
        <v>487</v>
      </c>
      <c r="AT203" s="52">
        <v>0</v>
      </c>
      <c r="AU203" s="52">
        <v>32</v>
      </c>
      <c r="AV203" s="52">
        <v>32.5</v>
      </c>
      <c r="AW203" s="52">
        <v>28</v>
      </c>
      <c r="AX203" s="52">
        <v>144.80000000000001</v>
      </c>
      <c r="AY203" s="52">
        <v>440</v>
      </c>
      <c r="AZ203" s="52">
        <v>0</v>
      </c>
      <c r="BA203" s="52">
        <v>0</v>
      </c>
      <c r="BB203" s="52">
        <v>0</v>
      </c>
      <c r="BC203" s="52">
        <v>0</v>
      </c>
      <c r="BD203" s="52">
        <v>0</v>
      </c>
      <c r="BE203" s="52">
        <v>0</v>
      </c>
      <c r="BF203" s="52">
        <v>674</v>
      </c>
      <c r="BG203" s="52">
        <v>50826</v>
      </c>
      <c r="BH203" s="52"/>
      <c r="BI203" s="52"/>
      <c r="BJ203" s="52"/>
      <c r="BK203" s="52">
        <v>366610</v>
      </c>
      <c r="BL203" s="52">
        <v>401454</v>
      </c>
      <c r="BM203" s="52">
        <v>1070361</v>
      </c>
      <c r="BN203" s="52">
        <v>0</v>
      </c>
      <c r="BO203" s="52">
        <v>0</v>
      </c>
      <c r="BP203" s="52">
        <v>0</v>
      </c>
      <c r="BQ203" s="52">
        <v>0</v>
      </c>
      <c r="BR203" s="52">
        <v>0</v>
      </c>
      <c r="BS203" s="52">
        <v>0</v>
      </c>
      <c r="BT203" s="52">
        <v>0</v>
      </c>
      <c r="BU203" s="52">
        <v>0</v>
      </c>
      <c r="BV203" s="52">
        <v>1889925</v>
      </c>
      <c r="BW203" s="52">
        <v>-1167172</v>
      </c>
      <c r="BX203" s="52">
        <v>0</v>
      </c>
      <c r="BY203" s="52">
        <v>0</v>
      </c>
      <c r="BZ203" s="52">
        <v>0</v>
      </c>
      <c r="CA203" s="52">
        <v>-980817</v>
      </c>
      <c r="CB203" s="52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</v>
      </c>
      <c r="CJ203">
        <v>65908391</v>
      </c>
      <c r="CK203">
        <v>40</v>
      </c>
      <c r="CL203" t="s">
        <v>488</v>
      </c>
      <c r="CM203">
        <v>11824</v>
      </c>
      <c r="CN203">
        <v>11973</v>
      </c>
      <c r="CO203">
        <v>5960</v>
      </c>
      <c r="CP203">
        <v>65908391</v>
      </c>
      <c r="CQ203">
        <v>40</v>
      </c>
      <c r="CR203" t="s">
        <v>488</v>
      </c>
      <c r="CS203">
        <v>2.68</v>
      </c>
      <c r="CT203">
        <v>32</v>
      </c>
      <c r="CU203">
        <v>0</v>
      </c>
      <c r="CV203">
        <v>65908391</v>
      </c>
      <c r="CW203">
        <v>40</v>
      </c>
      <c r="CX203" t="s">
        <v>488</v>
      </c>
      <c r="CY203">
        <v>0</v>
      </c>
      <c r="CZ203">
        <v>28</v>
      </c>
      <c r="DA203">
        <v>0</v>
      </c>
      <c r="DB203" t="s">
        <v>869</v>
      </c>
      <c r="DC203">
        <v>40</v>
      </c>
      <c r="DD203" t="s">
        <v>488</v>
      </c>
      <c r="DE203">
        <v>2563</v>
      </c>
      <c r="DF203">
        <v>2574</v>
      </c>
      <c r="DG203">
        <v>440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 t="s">
        <v>490</v>
      </c>
      <c r="EG203" t="s">
        <v>490</v>
      </c>
      <c r="EH203" s="54">
        <v>153</v>
      </c>
      <c r="EI203" s="55">
        <v>1</v>
      </c>
      <c r="EJ203" s="55">
        <v>0</v>
      </c>
      <c r="EK203" s="56">
        <v>370573.5294117647</v>
      </c>
      <c r="EL203" s="56">
        <v>741147.0588235294</v>
      </c>
      <c r="EM203" s="56">
        <v>1111720.5882352942</v>
      </c>
      <c r="EN203" s="57" t="str">
        <f>+VLOOKUP(W203,[1]Empresas!$A$1:$B$27,2,0)</f>
        <v>AGUAS ANDINAS S.A.</v>
      </c>
    </row>
    <row r="204" spans="12:144" ht="14.4" x14ac:dyDescent="0.3">
      <c r="L204" t="str">
        <f t="shared" si="3"/>
        <v>5746444308743329</v>
      </c>
      <c r="M204" s="62" t="s">
        <v>394</v>
      </c>
      <c r="N204" s="50">
        <v>43313</v>
      </c>
      <c r="O204" s="51">
        <v>2018</v>
      </c>
      <c r="P204" t="s">
        <v>658</v>
      </c>
      <c r="Q204">
        <v>1595042</v>
      </c>
      <c r="R204">
        <v>574644</v>
      </c>
      <c r="S204" t="s">
        <v>478</v>
      </c>
      <c r="T204" t="s">
        <v>504</v>
      </c>
      <c r="U204" t="s">
        <v>480</v>
      </c>
      <c r="V204" t="s">
        <v>556</v>
      </c>
      <c r="W204" t="s">
        <v>527</v>
      </c>
      <c r="X204" t="s">
        <v>557</v>
      </c>
      <c r="Y204" t="s">
        <v>529</v>
      </c>
      <c r="Z204">
        <v>14</v>
      </c>
      <c r="AA204">
        <v>971</v>
      </c>
      <c r="AB204">
        <v>5440</v>
      </c>
      <c r="AC204" t="s">
        <v>508</v>
      </c>
      <c r="AD204" s="59">
        <v>43556</v>
      </c>
      <c r="AE204" s="53">
        <v>43087</v>
      </c>
      <c r="AF204" s="53">
        <v>43329</v>
      </c>
      <c r="AG204" s="53">
        <v>43357</v>
      </c>
      <c r="AH204" s="52">
        <v>100</v>
      </c>
      <c r="AI204" s="52">
        <v>0</v>
      </c>
      <c r="AJ204" s="52">
        <v>44500</v>
      </c>
      <c r="AK204" s="52">
        <v>0</v>
      </c>
      <c r="AL204" s="52">
        <v>0</v>
      </c>
      <c r="AM204" s="52"/>
      <c r="AN204" s="52">
        <v>15910</v>
      </c>
      <c r="AO204" s="52" t="s">
        <v>486</v>
      </c>
      <c r="AP204" s="52">
        <v>0</v>
      </c>
      <c r="AQ204" s="52">
        <v>0</v>
      </c>
      <c r="AR204" s="52">
        <v>0</v>
      </c>
      <c r="AS204" s="52" t="s">
        <v>487</v>
      </c>
      <c r="AT204" s="52">
        <v>0</v>
      </c>
      <c r="AU204" s="52">
        <v>84.2</v>
      </c>
      <c r="AV204" s="52">
        <v>84</v>
      </c>
      <c r="AW204" s="52">
        <v>82.7</v>
      </c>
      <c r="AX204" s="52">
        <v>526</v>
      </c>
      <c r="AY204" s="52">
        <v>7400</v>
      </c>
      <c r="AZ204" s="52">
        <v>0</v>
      </c>
      <c r="BA204" s="52">
        <v>0</v>
      </c>
      <c r="BB204" s="52">
        <v>0</v>
      </c>
      <c r="BC204" s="52">
        <v>0</v>
      </c>
      <c r="BD204" s="52">
        <v>0</v>
      </c>
      <c r="BE204" s="52">
        <v>0</v>
      </c>
      <c r="BF204" s="52">
        <v>674</v>
      </c>
      <c r="BG204" s="52">
        <v>359951</v>
      </c>
      <c r="BH204" s="52"/>
      <c r="BI204" s="52"/>
      <c r="BJ204" s="52"/>
      <c r="BK204" s="52">
        <v>2606394</v>
      </c>
      <c r="BL204" s="52">
        <v>668344</v>
      </c>
      <c r="BM204" s="52">
        <v>2505283</v>
      </c>
      <c r="BN204" s="52">
        <v>0</v>
      </c>
      <c r="BO204" s="52">
        <v>0</v>
      </c>
      <c r="BP204" s="52">
        <v>0</v>
      </c>
      <c r="BQ204" s="52">
        <v>0</v>
      </c>
      <c r="BR204" s="52">
        <v>0</v>
      </c>
      <c r="BS204" s="52">
        <v>0</v>
      </c>
      <c r="BT204" s="52">
        <v>0</v>
      </c>
      <c r="BU204" s="52">
        <v>0</v>
      </c>
      <c r="BV204" s="52">
        <v>6140646</v>
      </c>
      <c r="BW204" s="52">
        <v>-1752995</v>
      </c>
      <c r="BX204" s="52">
        <v>0</v>
      </c>
      <c r="BY204" s="52">
        <v>0</v>
      </c>
      <c r="BZ204" s="52">
        <v>0</v>
      </c>
      <c r="CA204" s="52">
        <v>-1473106</v>
      </c>
      <c r="CB204" s="52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</v>
      </c>
      <c r="CJ204">
        <v>86308672</v>
      </c>
      <c r="CK204">
        <v>100</v>
      </c>
      <c r="CL204" t="s">
        <v>495</v>
      </c>
      <c r="CM204">
        <v>23377</v>
      </c>
      <c r="CN204">
        <v>23822</v>
      </c>
      <c r="CO204">
        <v>44500</v>
      </c>
      <c r="CP204">
        <v>86308672</v>
      </c>
      <c r="CQ204">
        <v>100</v>
      </c>
      <c r="CR204" t="s">
        <v>495</v>
      </c>
      <c r="CS204">
        <v>82</v>
      </c>
      <c r="CT204">
        <v>84.2</v>
      </c>
      <c r="CU204">
        <v>0</v>
      </c>
      <c r="CV204">
        <v>86308672</v>
      </c>
      <c r="CW204">
        <v>100</v>
      </c>
      <c r="CX204" t="s">
        <v>495</v>
      </c>
      <c r="CY204">
        <v>82.1</v>
      </c>
      <c r="CZ204">
        <v>82.7</v>
      </c>
      <c r="DA204">
        <v>0</v>
      </c>
      <c r="DB204" t="s">
        <v>558</v>
      </c>
      <c r="DC204">
        <v>100</v>
      </c>
      <c r="DD204" t="s">
        <v>495</v>
      </c>
      <c r="DE204">
        <v>14318</v>
      </c>
      <c r="DF204">
        <v>14392</v>
      </c>
      <c r="DG204">
        <v>7400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 t="s">
        <v>490</v>
      </c>
      <c r="EG204" t="s">
        <v>490</v>
      </c>
      <c r="EH204" s="54">
        <v>242</v>
      </c>
      <c r="EI204" s="55">
        <v>1</v>
      </c>
      <c r="EJ204" s="55">
        <v>0</v>
      </c>
      <c r="EK204" s="56">
        <v>761237.10743801645</v>
      </c>
      <c r="EL204" s="56">
        <v>1522474.2148760329</v>
      </c>
      <c r="EM204" s="56">
        <v>2283711.3223140496</v>
      </c>
      <c r="EN204" s="57" t="str">
        <f>+VLOOKUP(W204,[1]Empresas!$A$1:$B$27,2,0)</f>
        <v>AGUAS ANDINAS S.A.</v>
      </c>
    </row>
    <row r="205" spans="12:144" ht="14.4" x14ac:dyDescent="0.3">
      <c r="L205" t="str">
        <f t="shared" si="3"/>
        <v>5746434308743329</v>
      </c>
      <c r="M205" s="62" t="s">
        <v>394</v>
      </c>
      <c r="N205" s="50">
        <v>43313</v>
      </c>
      <c r="O205" s="51">
        <v>2018</v>
      </c>
      <c r="P205" t="s">
        <v>658</v>
      </c>
      <c r="Q205">
        <v>1595042</v>
      </c>
      <c r="R205">
        <v>574643</v>
      </c>
      <c r="S205" t="s">
        <v>478</v>
      </c>
      <c r="T205" t="s">
        <v>504</v>
      </c>
      <c r="U205" t="s">
        <v>480</v>
      </c>
      <c r="V205" t="s">
        <v>481</v>
      </c>
      <c r="W205" t="s">
        <v>527</v>
      </c>
      <c r="X205" t="s">
        <v>559</v>
      </c>
      <c r="Y205" t="s">
        <v>529</v>
      </c>
      <c r="Z205">
        <v>14</v>
      </c>
      <c r="AA205">
        <v>971</v>
      </c>
      <c r="AB205">
        <v>5700</v>
      </c>
      <c r="AC205" t="s">
        <v>508</v>
      </c>
      <c r="AD205" s="59">
        <v>43556</v>
      </c>
      <c r="AE205" s="53">
        <v>43087</v>
      </c>
      <c r="AF205" s="53">
        <v>43329</v>
      </c>
      <c r="AG205" s="53">
        <v>43357</v>
      </c>
      <c r="AH205" s="52">
        <v>300</v>
      </c>
      <c r="AI205" s="52">
        <v>0</v>
      </c>
      <c r="AJ205" s="52">
        <v>1700</v>
      </c>
      <c r="AK205" s="52">
        <v>0</v>
      </c>
      <c r="AL205" s="52">
        <v>0</v>
      </c>
      <c r="AM205" s="52"/>
      <c r="AN205" s="52">
        <v>47729</v>
      </c>
      <c r="AO205" s="52" t="s">
        <v>486</v>
      </c>
      <c r="AP205" s="52">
        <v>0</v>
      </c>
      <c r="AQ205" s="52">
        <v>0</v>
      </c>
      <c r="AR205" s="52">
        <v>0</v>
      </c>
      <c r="AS205" s="52" t="s">
        <v>487</v>
      </c>
      <c r="AT205" s="52">
        <v>0</v>
      </c>
      <c r="AU205" s="52">
        <v>64</v>
      </c>
      <c r="AV205" s="52">
        <v>64.2</v>
      </c>
      <c r="AW205" s="52">
        <v>63.8</v>
      </c>
      <c r="AX205" s="52">
        <v>406.3</v>
      </c>
      <c r="AY205" s="52">
        <v>0</v>
      </c>
      <c r="AZ205" s="52">
        <v>0</v>
      </c>
      <c r="BA205" s="52">
        <v>0</v>
      </c>
      <c r="BB205" s="52">
        <v>0</v>
      </c>
      <c r="BC205" s="52">
        <v>0</v>
      </c>
      <c r="BD205" s="52">
        <v>0</v>
      </c>
      <c r="BE205" s="52">
        <v>0</v>
      </c>
      <c r="BF205" s="52">
        <v>674</v>
      </c>
      <c r="BG205" s="52">
        <v>13752</v>
      </c>
      <c r="BH205" s="52"/>
      <c r="BI205" s="52"/>
      <c r="BJ205" s="52"/>
      <c r="BK205" s="52">
        <v>99570</v>
      </c>
      <c r="BL205" s="52">
        <v>511204</v>
      </c>
      <c r="BM205" s="52">
        <v>1935313</v>
      </c>
      <c r="BN205" s="52">
        <v>0</v>
      </c>
      <c r="BO205" s="52">
        <v>0</v>
      </c>
      <c r="BP205" s="52">
        <v>0</v>
      </c>
      <c r="BQ205" s="52">
        <v>0</v>
      </c>
      <c r="BR205" s="52">
        <v>0</v>
      </c>
      <c r="BS205" s="52">
        <v>0</v>
      </c>
      <c r="BT205" s="52">
        <v>0</v>
      </c>
      <c r="BU205" s="52">
        <v>0</v>
      </c>
      <c r="BV205" s="52">
        <v>2560513</v>
      </c>
      <c r="BW205" s="52">
        <v>-466944</v>
      </c>
      <c r="BX205" s="52">
        <v>0</v>
      </c>
      <c r="BY205" s="52">
        <v>0</v>
      </c>
      <c r="BZ205" s="52">
        <v>0</v>
      </c>
      <c r="CA205" s="52">
        <v>-392390</v>
      </c>
      <c r="CB205" s="52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</v>
      </c>
      <c r="CJ205">
        <v>84014015</v>
      </c>
      <c r="CK205">
        <v>100</v>
      </c>
      <c r="CL205" t="s">
        <v>495</v>
      </c>
      <c r="CM205">
        <v>22555</v>
      </c>
      <c r="CN205">
        <v>22572</v>
      </c>
      <c r="CO205">
        <v>1700</v>
      </c>
      <c r="CP205">
        <v>84014015</v>
      </c>
      <c r="CQ205">
        <v>100</v>
      </c>
      <c r="CR205" t="s">
        <v>495</v>
      </c>
      <c r="CS205">
        <v>38.6</v>
      </c>
      <c r="CT205">
        <v>64</v>
      </c>
      <c r="CU205">
        <v>0</v>
      </c>
      <c r="CV205">
        <v>84014015</v>
      </c>
      <c r="CW205">
        <v>100</v>
      </c>
      <c r="CX205" t="s">
        <v>495</v>
      </c>
      <c r="CY205">
        <v>0.5</v>
      </c>
      <c r="CZ205">
        <v>63.8</v>
      </c>
      <c r="DA205">
        <v>0</v>
      </c>
      <c r="DB205" t="s">
        <v>560</v>
      </c>
      <c r="DC205">
        <v>100</v>
      </c>
      <c r="DD205" t="s">
        <v>495</v>
      </c>
      <c r="DE205">
        <v>8294</v>
      </c>
      <c r="DF205">
        <v>8294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 t="s">
        <v>490</v>
      </c>
      <c r="EG205" t="s">
        <v>490</v>
      </c>
      <c r="EH205" s="54">
        <v>242</v>
      </c>
      <c r="EI205" s="55">
        <v>1</v>
      </c>
      <c r="EJ205" s="55">
        <v>0</v>
      </c>
      <c r="EK205" s="56">
        <v>317418.96694214881</v>
      </c>
      <c r="EL205" s="56">
        <v>634837.93388429761</v>
      </c>
      <c r="EM205" s="56">
        <v>952256.90082644636</v>
      </c>
      <c r="EN205" s="57" t="str">
        <f>+VLOOKUP(W205,[1]Empresas!$A$1:$B$27,2,0)</f>
        <v>AGUAS ANDINAS S.A.</v>
      </c>
    </row>
    <row r="206" spans="12:144" ht="14.4" x14ac:dyDescent="0.3">
      <c r="L206" t="str">
        <f t="shared" si="3"/>
        <v>14713154302143325</v>
      </c>
      <c r="M206" s="62" t="s">
        <v>394</v>
      </c>
      <c r="N206" s="50">
        <v>43313</v>
      </c>
      <c r="O206" s="51">
        <v>2018</v>
      </c>
      <c r="P206" t="s">
        <v>658</v>
      </c>
      <c r="Q206">
        <v>1595042</v>
      </c>
      <c r="R206">
        <v>1471315</v>
      </c>
      <c r="S206" t="s">
        <v>478</v>
      </c>
      <c r="T206" t="s">
        <v>540</v>
      </c>
      <c r="U206" t="s">
        <v>480</v>
      </c>
      <c r="V206" t="s">
        <v>548</v>
      </c>
      <c r="W206" t="s">
        <v>527</v>
      </c>
      <c r="X206" t="s">
        <v>549</v>
      </c>
      <c r="Y206" t="s">
        <v>550</v>
      </c>
      <c r="Z206">
        <v>11</v>
      </c>
      <c r="AA206">
        <v>158</v>
      </c>
      <c r="AB206">
        <v>1674</v>
      </c>
      <c r="AC206" t="s">
        <v>508</v>
      </c>
      <c r="AD206" s="59">
        <v>43556</v>
      </c>
      <c r="AE206" s="53">
        <v>43021</v>
      </c>
      <c r="AF206" s="53">
        <v>43325</v>
      </c>
      <c r="AG206" s="53">
        <v>43354</v>
      </c>
      <c r="AH206" s="52">
        <v>47</v>
      </c>
      <c r="AI206" s="52">
        <v>0</v>
      </c>
      <c r="AJ206" s="52">
        <v>27800</v>
      </c>
      <c r="AK206" s="52">
        <v>0</v>
      </c>
      <c r="AL206" s="52">
        <v>0</v>
      </c>
      <c r="AM206" s="52"/>
      <c r="AN206" s="52">
        <v>3904</v>
      </c>
      <c r="AO206" s="52" t="s">
        <v>486</v>
      </c>
      <c r="AP206" s="52">
        <v>0</v>
      </c>
      <c r="AQ206" s="52">
        <v>0</v>
      </c>
      <c r="AR206" s="52">
        <v>0</v>
      </c>
      <c r="AS206" s="52" t="s">
        <v>487</v>
      </c>
      <c r="AT206" s="52">
        <v>0</v>
      </c>
      <c r="AU206" s="52">
        <v>20.2</v>
      </c>
      <c r="AV206" s="52">
        <v>18.899999999999999</v>
      </c>
      <c r="AW206" s="52">
        <v>14.3</v>
      </c>
      <c r="AX206" s="52">
        <v>96</v>
      </c>
      <c r="AY206" s="52">
        <v>240</v>
      </c>
      <c r="AZ206" s="52">
        <v>0</v>
      </c>
      <c r="BA206" s="52">
        <v>0</v>
      </c>
      <c r="BB206" s="52">
        <v>0</v>
      </c>
      <c r="BC206" s="52">
        <v>0</v>
      </c>
      <c r="BD206" s="52">
        <v>0</v>
      </c>
      <c r="BE206" s="52">
        <v>24692</v>
      </c>
      <c r="BF206" s="52">
        <v>674</v>
      </c>
      <c r="BG206" s="52">
        <v>186227</v>
      </c>
      <c r="BH206" s="52"/>
      <c r="BI206" s="52"/>
      <c r="BJ206" s="52"/>
      <c r="BK206" s="52">
        <v>1750020</v>
      </c>
      <c r="BL206" s="52">
        <v>655742</v>
      </c>
      <c r="BM206" s="52">
        <v>810582</v>
      </c>
      <c r="BN206" s="52">
        <v>0</v>
      </c>
      <c r="BO206" s="52">
        <v>0</v>
      </c>
      <c r="BP206" s="52">
        <v>0</v>
      </c>
      <c r="BQ206" s="52">
        <v>0</v>
      </c>
      <c r="BR206" s="52">
        <v>0</v>
      </c>
      <c r="BS206" s="52">
        <v>0</v>
      </c>
      <c r="BT206" s="52">
        <v>0</v>
      </c>
      <c r="BU206" s="52">
        <v>0</v>
      </c>
      <c r="BV206" s="52">
        <v>3427937</v>
      </c>
      <c r="BW206" s="52">
        <v>-519572</v>
      </c>
      <c r="BX206" s="52">
        <v>0</v>
      </c>
      <c r="BY206" s="52">
        <v>0</v>
      </c>
      <c r="BZ206" s="52">
        <v>0</v>
      </c>
      <c r="CA206" s="52">
        <v>-436615</v>
      </c>
      <c r="CB206" s="52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5498064</v>
      </c>
      <c r="CK206">
        <v>20</v>
      </c>
      <c r="CL206" t="s">
        <v>551</v>
      </c>
      <c r="CM206">
        <v>2303</v>
      </c>
      <c r="CN206">
        <v>3693</v>
      </c>
      <c r="CO206">
        <v>27800</v>
      </c>
      <c r="CP206">
        <v>5498064</v>
      </c>
      <c r="CQ206">
        <v>20</v>
      </c>
      <c r="CR206" t="s">
        <v>551</v>
      </c>
      <c r="CS206">
        <v>17.62</v>
      </c>
      <c r="CT206">
        <v>20.22</v>
      </c>
      <c r="CU206">
        <v>0</v>
      </c>
      <c r="CV206">
        <v>5498064</v>
      </c>
      <c r="CW206">
        <v>20</v>
      </c>
      <c r="CX206" t="s">
        <v>551</v>
      </c>
      <c r="CY206">
        <v>11.2</v>
      </c>
      <c r="CZ206">
        <v>14.34</v>
      </c>
      <c r="DA206">
        <v>0</v>
      </c>
      <c r="DB206" t="s">
        <v>552</v>
      </c>
      <c r="DC206">
        <v>20</v>
      </c>
      <c r="DD206" t="s">
        <v>551</v>
      </c>
      <c r="DE206">
        <v>132</v>
      </c>
      <c r="DF206">
        <v>144</v>
      </c>
      <c r="DG206">
        <v>240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 t="s">
        <v>490</v>
      </c>
      <c r="EG206" t="s">
        <v>490</v>
      </c>
      <c r="EH206" s="54">
        <v>304</v>
      </c>
      <c r="EI206" s="55">
        <v>1</v>
      </c>
      <c r="EJ206" s="55">
        <v>0</v>
      </c>
      <c r="EK206" s="56">
        <v>338283.25657894736</v>
      </c>
      <c r="EL206" s="56">
        <v>676566.51315789472</v>
      </c>
      <c r="EM206" s="56">
        <v>1014849.769736842</v>
      </c>
      <c r="EN206" s="57" t="str">
        <f>+VLOOKUP(W206,[1]Empresas!$A$1:$B$27,2,0)</f>
        <v>AGUAS ANDINAS S.A.</v>
      </c>
    </row>
    <row r="207" spans="12:144" ht="14.4" x14ac:dyDescent="0.3">
      <c r="L207" t="str">
        <f t="shared" si="3"/>
        <v>12190034271343320</v>
      </c>
      <c r="M207" s="62" t="s">
        <v>394</v>
      </c>
      <c r="N207" s="50">
        <v>43313</v>
      </c>
      <c r="O207" s="51">
        <v>2018</v>
      </c>
      <c r="P207" t="s">
        <v>658</v>
      </c>
      <c r="Q207">
        <v>1595042</v>
      </c>
      <c r="R207">
        <v>1219003</v>
      </c>
      <c r="S207" t="s">
        <v>478</v>
      </c>
      <c r="T207" t="s">
        <v>479</v>
      </c>
      <c r="U207" t="s">
        <v>480</v>
      </c>
      <c r="V207" t="s">
        <v>566</v>
      </c>
      <c r="W207" t="s">
        <v>527</v>
      </c>
      <c r="X207" t="s">
        <v>870</v>
      </c>
      <c r="Y207" t="s">
        <v>831</v>
      </c>
      <c r="Z207">
        <v>8</v>
      </c>
      <c r="AA207">
        <v>930</v>
      </c>
      <c r="AB207">
        <v>510</v>
      </c>
      <c r="AC207" t="s">
        <v>485</v>
      </c>
      <c r="AD207" s="59" t="s">
        <v>485</v>
      </c>
      <c r="AE207" s="53">
        <v>42713</v>
      </c>
      <c r="AF207" s="53">
        <v>43320</v>
      </c>
      <c r="AG207" s="53">
        <v>43350</v>
      </c>
      <c r="AH207" s="52">
        <v>6</v>
      </c>
      <c r="AI207" s="52">
        <v>512</v>
      </c>
      <c r="AJ207" s="52">
        <v>0</v>
      </c>
      <c r="AK207" s="52">
        <v>8533</v>
      </c>
      <c r="AL207" s="52">
        <v>0</v>
      </c>
      <c r="AM207" s="52"/>
      <c r="AN207" s="52">
        <v>206</v>
      </c>
      <c r="AO207" s="52" t="s">
        <v>486</v>
      </c>
      <c r="AP207" s="52">
        <v>0</v>
      </c>
      <c r="AQ207" s="52">
        <v>0</v>
      </c>
      <c r="AR207" s="52">
        <v>0</v>
      </c>
      <c r="AS207" s="52" t="s">
        <v>487</v>
      </c>
      <c r="AT207" s="52">
        <v>0</v>
      </c>
      <c r="AU207" s="52">
        <v>0</v>
      </c>
      <c r="AV207" s="52">
        <v>0</v>
      </c>
      <c r="AW207" s="52">
        <v>0</v>
      </c>
      <c r="AX207" s="52">
        <v>0</v>
      </c>
      <c r="AY207" s="52">
        <v>0</v>
      </c>
      <c r="AZ207" s="52">
        <v>0</v>
      </c>
      <c r="BA207" s="52">
        <v>0</v>
      </c>
      <c r="BB207" s="52">
        <v>0</v>
      </c>
      <c r="BC207" s="52">
        <v>0</v>
      </c>
      <c r="BD207" s="52">
        <v>0</v>
      </c>
      <c r="BE207" s="52">
        <v>0</v>
      </c>
      <c r="BF207" s="52">
        <v>574</v>
      </c>
      <c r="BG207" s="52">
        <v>33675</v>
      </c>
      <c r="BH207" s="52"/>
      <c r="BI207" s="52"/>
      <c r="BJ207" s="52"/>
      <c r="BK207" s="52">
        <v>756378</v>
      </c>
      <c r="BL207" s="52">
        <v>0</v>
      </c>
      <c r="BM207" s="52">
        <v>0</v>
      </c>
      <c r="BN207" s="52">
        <v>0</v>
      </c>
      <c r="BO207" s="52">
        <v>0</v>
      </c>
      <c r="BP207" s="52">
        <v>0</v>
      </c>
      <c r="BQ207" s="52">
        <v>0</v>
      </c>
      <c r="BR207" s="52">
        <v>0</v>
      </c>
      <c r="BS207" s="52">
        <v>0</v>
      </c>
      <c r="BT207" s="52">
        <v>0</v>
      </c>
      <c r="BU207" s="52">
        <v>0</v>
      </c>
      <c r="BV207" s="52">
        <v>790627</v>
      </c>
      <c r="BW207" s="52">
        <v>-240118</v>
      </c>
      <c r="BX207" s="52">
        <v>0</v>
      </c>
      <c r="BY207" s="52">
        <v>0</v>
      </c>
      <c r="BZ207" s="52">
        <v>0</v>
      </c>
      <c r="CA207" s="52">
        <v>-201780</v>
      </c>
      <c r="CB207" s="52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</v>
      </c>
      <c r="CJ207">
        <v>4313637</v>
      </c>
      <c r="CK207">
        <v>1</v>
      </c>
      <c r="CL207" t="s">
        <v>495</v>
      </c>
      <c r="CM207">
        <v>30864</v>
      </c>
      <c r="CN207">
        <v>39397</v>
      </c>
      <c r="CO207">
        <v>8533</v>
      </c>
      <c r="CP207" t="s">
        <v>871</v>
      </c>
      <c r="CQ207">
        <v>1</v>
      </c>
      <c r="CR207" t="s">
        <v>495</v>
      </c>
      <c r="CS207">
        <v>1601</v>
      </c>
      <c r="CT207">
        <v>1601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 t="s">
        <v>490</v>
      </c>
      <c r="EG207" t="s">
        <v>490</v>
      </c>
      <c r="EH207" s="54">
        <v>607</v>
      </c>
      <c r="EI207" s="55">
        <v>1</v>
      </c>
      <c r="EJ207" s="55">
        <v>0</v>
      </c>
      <c r="EK207" s="56">
        <v>39075.469522240528</v>
      </c>
      <c r="EL207" s="56">
        <v>78150.939044481056</v>
      </c>
      <c r="EM207" s="56">
        <v>117226.40856672158</v>
      </c>
      <c r="EN207" s="57" t="str">
        <f>+VLOOKUP(W207,[1]Empresas!$A$1:$B$27,2,0)</f>
        <v>AGUAS ANDINAS S.A.</v>
      </c>
    </row>
    <row r="208" spans="12:144" ht="14.4" x14ac:dyDescent="0.3">
      <c r="L208" t="str">
        <f t="shared" si="3"/>
        <v>5330954299143325</v>
      </c>
      <c r="M208" s="62" t="s">
        <v>394</v>
      </c>
      <c r="N208" s="50">
        <v>43313</v>
      </c>
      <c r="O208" s="51">
        <v>2018</v>
      </c>
      <c r="P208" t="s">
        <v>658</v>
      </c>
      <c r="Q208">
        <v>1595042</v>
      </c>
      <c r="R208">
        <v>533095</v>
      </c>
      <c r="S208" t="s">
        <v>478</v>
      </c>
      <c r="T208" t="s">
        <v>504</v>
      </c>
      <c r="U208" t="s">
        <v>480</v>
      </c>
      <c r="V208" t="s">
        <v>515</v>
      </c>
      <c r="W208" t="s">
        <v>527</v>
      </c>
      <c r="X208" t="s">
        <v>702</v>
      </c>
      <c r="Y208" t="s">
        <v>703</v>
      </c>
      <c r="Z208">
        <v>11</v>
      </c>
      <c r="AA208">
        <v>172</v>
      </c>
      <c r="AB208">
        <v>5770</v>
      </c>
      <c r="AC208" t="s">
        <v>508</v>
      </c>
      <c r="AD208" s="59">
        <v>43556</v>
      </c>
      <c r="AE208" s="53">
        <v>42991</v>
      </c>
      <c r="AF208" s="53">
        <v>43325</v>
      </c>
      <c r="AG208" s="53">
        <v>43354</v>
      </c>
      <c r="AH208" s="52">
        <v>10</v>
      </c>
      <c r="AI208" s="52">
        <v>0</v>
      </c>
      <c r="AJ208" s="58">
        <v>578800</v>
      </c>
      <c r="AK208" s="52">
        <v>0</v>
      </c>
      <c r="AL208" s="52">
        <v>0</v>
      </c>
      <c r="AM208" s="52"/>
      <c r="AN208" s="52">
        <v>1648</v>
      </c>
      <c r="AO208" s="52" t="s">
        <v>486</v>
      </c>
      <c r="AP208" s="52">
        <v>0</v>
      </c>
      <c r="AQ208" s="52">
        <v>0</v>
      </c>
      <c r="AR208" s="52">
        <v>0</v>
      </c>
      <c r="AS208" s="52" t="s">
        <v>487</v>
      </c>
      <c r="AT208" s="52">
        <v>0</v>
      </c>
      <c r="AU208" s="52">
        <v>133.80000000000001</v>
      </c>
      <c r="AV208" s="52">
        <v>124.6</v>
      </c>
      <c r="AW208" s="52">
        <v>112.2</v>
      </c>
      <c r="AX208" s="52">
        <v>112.2</v>
      </c>
      <c r="AY208" s="52">
        <v>111800</v>
      </c>
      <c r="AZ208" s="52">
        <v>0</v>
      </c>
      <c r="BA208" s="52">
        <v>0</v>
      </c>
      <c r="BB208" s="52">
        <v>0</v>
      </c>
      <c r="BC208" s="52">
        <v>0</v>
      </c>
      <c r="BD208" s="52">
        <v>0</v>
      </c>
      <c r="BE208" s="58">
        <v>56065</v>
      </c>
      <c r="BF208" s="58">
        <v>674</v>
      </c>
      <c r="BG208" s="58">
        <v>3618749</v>
      </c>
      <c r="BH208" s="52"/>
      <c r="BI208" s="52"/>
      <c r="BJ208" s="52"/>
      <c r="BK208" s="58">
        <v>34730393</v>
      </c>
      <c r="BL208" s="58">
        <v>1385656</v>
      </c>
      <c r="BM208" s="58">
        <v>4246967</v>
      </c>
      <c r="BN208" s="58">
        <v>0</v>
      </c>
      <c r="BO208" s="52">
        <v>0</v>
      </c>
      <c r="BP208" s="52">
        <v>0</v>
      </c>
      <c r="BQ208" s="52">
        <v>0</v>
      </c>
      <c r="BR208" s="52">
        <v>0</v>
      </c>
      <c r="BS208" s="52">
        <v>0</v>
      </c>
      <c r="BT208" s="52">
        <v>0</v>
      </c>
      <c r="BU208" s="52">
        <v>0</v>
      </c>
      <c r="BV208" s="58">
        <v>44038504</v>
      </c>
      <c r="BW208" s="58">
        <v>-4477050</v>
      </c>
      <c r="BX208" s="52">
        <v>0</v>
      </c>
      <c r="BY208" s="52">
        <v>0</v>
      </c>
      <c r="BZ208" s="52">
        <v>0</v>
      </c>
      <c r="CA208" s="58">
        <v>-3762227</v>
      </c>
      <c r="CB208" s="52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6050094</v>
      </c>
      <c r="CK208">
        <v>200</v>
      </c>
      <c r="CL208" t="s">
        <v>510</v>
      </c>
      <c r="CM208">
        <v>0</v>
      </c>
      <c r="CN208">
        <v>2894</v>
      </c>
      <c r="CO208">
        <v>578800</v>
      </c>
      <c r="CP208">
        <v>6050094</v>
      </c>
      <c r="CQ208">
        <v>200</v>
      </c>
      <c r="CR208" t="s">
        <v>510</v>
      </c>
      <c r="CS208">
        <v>0</v>
      </c>
      <c r="CT208">
        <v>133.80000000000001</v>
      </c>
      <c r="CU208">
        <v>0</v>
      </c>
      <c r="CV208">
        <v>6050094</v>
      </c>
      <c r="CW208">
        <v>200</v>
      </c>
      <c r="CX208" t="s">
        <v>510</v>
      </c>
      <c r="CY208">
        <v>0</v>
      </c>
      <c r="CZ208">
        <v>112.2</v>
      </c>
      <c r="DA208">
        <v>0</v>
      </c>
      <c r="DB208" t="s">
        <v>872</v>
      </c>
      <c r="DC208">
        <v>200</v>
      </c>
      <c r="DD208" t="s">
        <v>510</v>
      </c>
      <c r="DE208">
        <v>0</v>
      </c>
      <c r="DF208">
        <v>559</v>
      </c>
      <c r="DG208">
        <v>111800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 t="s">
        <v>490</v>
      </c>
      <c r="EG208" t="s">
        <v>490</v>
      </c>
      <c r="EH208" s="54">
        <v>334</v>
      </c>
      <c r="EI208" s="55">
        <v>1</v>
      </c>
      <c r="EJ208" s="55">
        <v>0</v>
      </c>
      <c r="EK208" s="56">
        <v>3955554.2514970056</v>
      </c>
      <c r="EL208" s="56">
        <v>7911108.5029940112</v>
      </c>
      <c r="EM208" s="56">
        <v>11866662.754491018</v>
      </c>
      <c r="EN208" s="57" t="str">
        <f>+VLOOKUP(W208,[1]Empresas!$A$1:$B$27,2,0)</f>
        <v>AGUAS ANDINAS S.A.</v>
      </c>
    </row>
    <row r="209" spans="12:144" ht="14.4" x14ac:dyDescent="0.3">
      <c r="L209" t="str">
        <f t="shared" si="3"/>
        <v>15828624291343339</v>
      </c>
      <c r="M209" s="62" t="s">
        <v>394</v>
      </c>
      <c r="N209" s="50">
        <v>43313</v>
      </c>
      <c r="O209" s="51">
        <v>2018</v>
      </c>
      <c r="P209" t="s">
        <v>658</v>
      </c>
      <c r="Q209">
        <v>1595042</v>
      </c>
      <c r="R209">
        <v>1582862</v>
      </c>
      <c r="S209" t="s">
        <v>478</v>
      </c>
      <c r="T209" t="s">
        <v>504</v>
      </c>
      <c r="U209" t="s">
        <v>480</v>
      </c>
      <c r="V209" t="s">
        <v>505</v>
      </c>
      <c r="W209" t="s">
        <v>527</v>
      </c>
      <c r="X209" t="s">
        <v>873</v>
      </c>
      <c r="Y209" t="s">
        <v>533</v>
      </c>
      <c r="Z209">
        <v>19</v>
      </c>
      <c r="AA209">
        <v>189</v>
      </c>
      <c r="AB209">
        <v>4300</v>
      </c>
      <c r="AC209" t="s">
        <v>508</v>
      </c>
      <c r="AD209" s="59">
        <v>43556</v>
      </c>
      <c r="AE209" s="53">
        <v>42913</v>
      </c>
      <c r="AF209" s="53">
        <v>43339</v>
      </c>
      <c r="AG209" s="53">
        <v>43369</v>
      </c>
      <c r="AH209" s="52">
        <v>100</v>
      </c>
      <c r="AI209" s="52">
        <v>0</v>
      </c>
      <c r="AJ209" s="52">
        <v>84600</v>
      </c>
      <c r="AK209" s="52">
        <v>0</v>
      </c>
      <c r="AL209" s="52">
        <v>0</v>
      </c>
      <c r="AM209" s="52"/>
      <c r="AN209" s="52">
        <v>17046</v>
      </c>
      <c r="AO209" s="52" t="s">
        <v>486</v>
      </c>
      <c r="AP209" s="52">
        <v>0</v>
      </c>
      <c r="AQ209" s="52">
        <v>0</v>
      </c>
      <c r="AR209" s="52">
        <v>0</v>
      </c>
      <c r="AS209" s="52" t="s">
        <v>487</v>
      </c>
      <c r="AT209" s="52">
        <v>0</v>
      </c>
      <c r="AU209" s="52">
        <v>33.200000000000003</v>
      </c>
      <c r="AV209" s="52">
        <v>16.600000000000001</v>
      </c>
      <c r="AW209" s="52">
        <v>24.5</v>
      </c>
      <c r="AX209" s="52">
        <v>24.5</v>
      </c>
      <c r="AY209" s="52">
        <v>20400</v>
      </c>
      <c r="AZ209" s="52">
        <v>0</v>
      </c>
      <c r="BA209" s="52">
        <v>0</v>
      </c>
      <c r="BB209" s="52">
        <v>0</v>
      </c>
      <c r="BC209" s="52">
        <v>0</v>
      </c>
      <c r="BD209" s="52">
        <v>0</v>
      </c>
      <c r="BE209" s="52">
        <v>0</v>
      </c>
      <c r="BF209" s="52">
        <v>675</v>
      </c>
      <c r="BG209" s="52">
        <v>459980</v>
      </c>
      <c r="BH209" s="52"/>
      <c r="BI209" s="52"/>
      <c r="BJ209" s="52"/>
      <c r="BK209" s="52">
        <v>5122884</v>
      </c>
      <c r="BL209" s="52">
        <v>237544</v>
      </c>
      <c r="BM209" s="52">
        <v>1311850</v>
      </c>
      <c r="BN209" s="52">
        <v>0</v>
      </c>
      <c r="BO209" s="52">
        <v>0</v>
      </c>
      <c r="BP209" s="52">
        <v>0</v>
      </c>
      <c r="BQ209" s="52">
        <v>0</v>
      </c>
      <c r="BR209" s="52">
        <v>0</v>
      </c>
      <c r="BS209" s="52">
        <v>0</v>
      </c>
      <c r="BT209" s="52">
        <v>0</v>
      </c>
      <c r="BU209" s="52">
        <v>0</v>
      </c>
      <c r="BV209" s="52">
        <v>7132933</v>
      </c>
      <c r="BW209" s="52">
        <v>-443708</v>
      </c>
      <c r="BX209" s="52">
        <v>0</v>
      </c>
      <c r="BY209" s="52">
        <v>0</v>
      </c>
      <c r="BZ209" s="52">
        <v>0</v>
      </c>
      <c r="CA209" s="52">
        <v>-372864</v>
      </c>
      <c r="CB209" s="52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2302146</v>
      </c>
      <c r="CK209">
        <v>100</v>
      </c>
      <c r="CL209" t="s">
        <v>488</v>
      </c>
      <c r="CM209">
        <v>5003</v>
      </c>
      <c r="CN209">
        <v>5849</v>
      </c>
      <c r="CO209">
        <v>84600</v>
      </c>
      <c r="CP209">
        <v>2302146</v>
      </c>
      <c r="CQ209">
        <v>100</v>
      </c>
      <c r="CR209" t="s">
        <v>488</v>
      </c>
      <c r="CS209">
        <v>40.299999999999997</v>
      </c>
      <c r="CT209">
        <v>33.200000000000003</v>
      </c>
      <c r="CU209">
        <v>0</v>
      </c>
      <c r="CV209">
        <v>2302146</v>
      </c>
      <c r="CW209">
        <v>100</v>
      </c>
      <c r="CX209" t="s">
        <v>488</v>
      </c>
      <c r="CY209">
        <v>32.4</v>
      </c>
      <c r="CZ209">
        <v>24.5</v>
      </c>
      <c r="DA209">
        <v>0</v>
      </c>
      <c r="DB209" t="s">
        <v>874</v>
      </c>
      <c r="DC209">
        <v>100</v>
      </c>
      <c r="DD209" t="s">
        <v>488</v>
      </c>
      <c r="DE209">
        <v>950</v>
      </c>
      <c r="DF209">
        <v>1154</v>
      </c>
      <c r="DG209">
        <v>20400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 t="s">
        <v>490</v>
      </c>
      <c r="EG209" t="s">
        <v>490</v>
      </c>
      <c r="EH209" s="54">
        <v>426</v>
      </c>
      <c r="EI209" s="55">
        <v>1</v>
      </c>
      <c r="EJ209" s="55">
        <v>0</v>
      </c>
      <c r="EK209" s="56">
        <v>502319.22535211261</v>
      </c>
      <c r="EL209" s="56">
        <v>1004638.4507042252</v>
      </c>
      <c r="EM209" s="56">
        <v>1506957.6760563378</v>
      </c>
      <c r="EN209" s="57" t="str">
        <f>+VLOOKUP(W209,[1]Empresas!$A$1:$B$27,2,0)</f>
        <v>AGUAS ANDINAS S.A.</v>
      </c>
    </row>
    <row r="210" spans="12:144" ht="14.4" x14ac:dyDescent="0.3">
      <c r="L210" t="str">
        <f t="shared" si="3"/>
        <v>25743584158243340</v>
      </c>
      <c r="M210" s="62" t="s">
        <v>394</v>
      </c>
      <c r="N210" s="50">
        <v>43313</v>
      </c>
      <c r="O210" s="51">
        <v>2018</v>
      </c>
      <c r="P210" t="s">
        <v>658</v>
      </c>
      <c r="Q210">
        <v>1595042</v>
      </c>
      <c r="R210">
        <v>2574358</v>
      </c>
      <c r="S210" t="s">
        <v>478</v>
      </c>
      <c r="T210" t="s">
        <v>504</v>
      </c>
      <c r="U210" t="s">
        <v>480</v>
      </c>
      <c r="V210" t="s">
        <v>632</v>
      </c>
      <c r="W210" t="s">
        <v>562</v>
      </c>
      <c r="X210" t="s">
        <v>875</v>
      </c>
      <c r="Y210" t="s">
        <v>554</v>
      </c>
      <c r="Z210">
        <v>20</v>
      </c>
      <c r="AA210">
        <v>6</v>
      </c>
      <c r="AB210">
        <v>1786</v>
      </c>
      <c r="AC210" t="s">
        <v>508</v>
      </c>
      <c r="AD210" s="59">
        <v>43556</v>
      </c>
      <c r="AE210" s="53">
        <v>41582</v>
      </c>
      <c r="AF210" s="53">
        <v>43340</v>
      </c>
      <c r="AG210" s="53">
        <v>43370</v>
      </c>
      <c r="AH210" s="52">
        <v>501</v>
      </c>
      <c r="AI210" s="52">
        <v>0</v>
      </c>
      <c r="AJ210" s="52">
        <v>1251800</v>
      </c>
      <c r="AK210" s="52">
        <v>0</v>
      </c>
      <c r="AL210" s="52">
        <v>0</v>
      </c>
      <c r="AM210" s="52"/>
      <c r="AN210" s="52">
        <v>85400</v>
      </c>
      <c r="AO210" s="52" t="s">
        <v>486</v>
      </c>
      <c r="AP210" s="52">
        <v>0</v>
      </c>
      <c r="AQ210" s="52">
        <v>0</v>
      </c>
      <c r="AR210" s="52">
        <v>0</v>
      </c>
      <c r="AS210" s="52" t="s">
        <v>487</v>
      </c>
      <c r="AT210" s="52">
        <v>0</v>
      </c>
      <c r="AU210" s="52">
        <v>253</v>
      </c>
      <c r="AV210" s="52">
        <v>126.5</v>
      </c>
      <c r="AW210" s="52">
        <v>171</v>
      </c>
      <c r="AX210" s="52">
        <v>171</v>
      </c>
      <c r="AY210" s="52">
        <v>540160</v>
      </c>
      <c r="AZ210" s="52">
        <v>3</v>
      </c>
      <c r="BA210" s="52">
        <v>0</v>
      </c>
      <c r="BB210" s="52">
        <v>0</v>
      </c>
      <c r="BC210" s="52">
        <v>0</v>
      </c>
      <c r="BD210" s="52">
        <v>0</v>
      </c>
      <c r="BE210" s="52">
        <v>23166</v>
      </c>
      <c r="BF210" s="52">
        <v>675</v>
      </c>
      <c r="BG210" s="52">
        <v>2982681</v>
      </c>
      <c r="BH210" s="52"/>
      <c r="BI210" s="52"/>
      <c r="BJ210" s="52"/>
      <c r="BK210" s="52">
        <v>74273805</v>
      </c>
      <c r="BL210" s="52">
        <v>8389830</v>
      </c>
      <c r="BM210" s="52">
        <v>6504719</v>
      </c>
      <c r="BN210" s="52">
        <v>967378</v>
      </c>
      <c r="BO210" s="52">
        <v>0</v>
      </c>
      <c r="BP210" s="52">
        <v>0</v>
      </c>
      <c r="BQ210" s="52">
        <v>0</v>
      </c>
      <c r="BR210" s="52">
        <v>0</v>
      </c>
      <c r="BS210" s="52">
        <v>0</v>
      </c>
      <c r="BT210" s="52">
        <v>0</v>
      </c>
      <c r="BU210" s="52">
        <v>0</v>
      </c>
      <c r="BV210" s="52">
        <v>93142254</v>
      </c>
      <c r="BW210" s="52">
        <v>-27401947</v>
      </c>
      <c r="BX210" s="52">
        <v>0</v>
      </c>
      <c r="BY210" s="52">
        <v>0</v>
      </c>
      <c r="BZ210" s="52">
        <v>0</v>
      </c>
      <c r="CA210" s="52">
        <v>-23026847</v>
      </c>
      <c r="CB210" s="52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6882891</v>
      </c>
      <c r="CK210">
        <v>1000</v>
      </c>
      <c r="CL210" t="s">
        <v>551</v>
      </c>
      <c r="CM210">
        <v>99183.998999999996</v>
      </c>
      <c r="CN210">
        <v>435</v>
      </c>
      <c r="CO210">
        <v>1251800</v>
      </c>
      <c r="CP210">
        <v>6882891</v>
      </c>
      <c r="CQ210">
        <v>1000</v>
      </c>
      <c r="CR210" t="s">
        <v>551</v>
      </c>
      <c r="CS210">
        <v>0</v>
      </c>
      <c r="CT210">
        <v>253</v>
      </c>
      <c r="CU210">
        <v>0</v>
      </c>
      <c r="CV210">
        <v>6882891</v>
      </c>
      <c r="CW210">
        <v>1000</v>
      </c>
      <c r="CX210" t="s">
        <v>551</v>
      </c>
      <c r="CY210">
        <v>0</v>
      </c>
      <c r="CZ210">
        <v>171</v>
      </c>
      <c r="DA210">
        <v>0</v>
      </c>
      <c r="DB210" t="s">
        <v>876</v>
      </c>
      <c r="DC210">
        <v>1000</v>
      </c>
      <c r="DD210" t="s">
        <v>551</v>
      </c>
      <c r="DE210">
        <v>99665.339000000007</v>
      </c>
      <c r="DF210">
        <v>206</v>
      </c>
      <c r="DG210">
        <v>540160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 t="s">
        <v>490</v>
      </c>
      <c r="EG210" t="s">
        <v>490</v>
      </c>
      <c r="EH210" s="54">
        <v>1758</v>
      </c>
      <c r="EI210" s="55">
        <v>1</v>
      </c>
      <c r="EJ210" s="55">
        <v>0</v>
      </c>
      <c r="EK210" s="56">
        <v>1589458.2593856654</v>
      </c>
      <c r="EL210" s="56">
        <v>3178916.5187713308</v>
      </c>
      <c r="EM210" s="56">
        <v>4768374.7781569967</v>
      </c>
      <c r="EN210" s="57" t="str">
        <f>+VLOOKUP(W210,[1]Empresas!$A$1:$B$27,2,0)</f>
        <v>AGUAS ANDINAS S.A.</v>
      </c>
    </row>
    <row r="211" spans="12:144" ht="14.4" x14ac:dyDescent="0.3">
      <c r="L211" t="str">
        <f t="shared" si="3"/>
        <v>9107254309043334</v>
      </c>
      <c r="M211" s="62" t="s">
        <v>394</v>
      </c>
      <c r="N211" s="50">
        <v>43313</v>
      </c>
      <c r="O211" s="51">
        <v>2018</v>
      </c>
      <c r="P211" t="s">
        <v>658</v>
      </c>
      <c r="Q211">
        <v>1595042</v>
      </c>
      <c r="R211">
        <v>910725</v>
      </c>
      <c r="S211" t="s">
        <v>478</v>
      </c>
      <c r="T211" t="s">
        <v>479</v>
      </c>
      <c r="U211" t="s">
        <v>480</v>
      </c>
      <c r="V211" t="s">
        <v>566</v>
      </c>
      <c r="W211" t="s">
        <v>527</v>
      </c>
      <c r="X211" t="s">
        <v>567</v>
      </c>
      <c r="Y211" t="s">
        <v>568</v>
      </c>
      <c r="Z211">
        <v>17</v>
      </c>
      <c r="AA211">
        <v>860</v>
      </c>
      <c r="AB211">
        <v>500</v>
      </c>
      <c r="AC211" t="s">
        <v>485</v>
      </c>
      <c r="AD211" s="59" t="s">
        <v>485</v>
      </c>
      <c r="AE211" s="53">
        <v>43090</v>
      </c>
      <c r="AF211" s="53">
        <v>43334</v>
      </c>
      <c r="AG211" s="53">
        <v>43367</v>
      </c>
      <c r="AH211" s="52">
        <v>0</v>
      </c>
      <c r="AI211" s="52">
        <v>844</v>
      </c>
      <c r="AJ211" s="52">
        <v>0</v>
      </c>
      <c r="AK211" s="52">
        <v>2890</v>
      </c>
      <c r="AL211" s="52">
        <v>0</v>
      </c>
      <c r="AM211" s="52"/>
      <c r="AN211" s="52">
        <v>112</v>
      </c>
      <c r="AO211" s="52" t="s">
        <v>486</v>
      </c>
      <c r="AP211" s="52">
        <v>0</v>
      </c>
      <c r="AQ211" s="52">
        <v>0</v>
      </c>
      <c r="AR211" s="52">
        <v>0</v>
      </c>
      <c r="AS211" s="52" t="s">
        <v>487</v>
      </c>
      <c r="AT211" s="52">
        <v>0</v>
      </c>
      <c r="AU211" s="52">
        <v>0</v>
      </c>
      <c r="AV211" s="52">
        <v>0</v>
      </c>
      <c r="AW211" s="52">
        <v>0</v>
      </c>
      <c r="AX211" s="52">
        <v>0</v>
      </c>
      <c r="AY211" s="52">
        <v>0</v>
      </c>
      <c r="AZ211" s="52">
        <v>0</v>
      </c>
      <c r="BA211" s="52">
        <v>0</v>
      </c>
      <c r="BB211" s="52">
        <v>0</v>
      </c>
      <c r="BC211" s="52">
        <v>0</v>
      </c>
      <c r="BD211" s="52">
        <v>0</v>
      </c>
      <c r="BE211" s="52">
        <v>0</v>
      </c>
      <c r="BF211" s="52">
        <v>574</v>
      </c>
      <c r="BG211" s="52">
        <v>23650</v>
      </c>
      <c r="BH211" s="52"/>
      <c r="BI211" s="52"/>
      <c r="BJ211" s="52"/>
      <c r="BK211" s="52">
        <v>248855</v>
      </c>
      <c r="BL211" s="52">
        <v>0</v>
      </c>
      <c r="BM211" s="52">
        <v>0</v>
      </c>
      <c r="BN211" s="52">
        <v>0</v>
      </c>
      <c r="BO211" s="52">
        <v>0</v>
      </c>
      <c r="BP211" s="52">
        <v>0</v>
      </c>
      <c r="BQ211" s="52">
        <v>0</v>
      </c>
      <c r="BR211" s="52">
        <v>0</v>
      </c>
      <c r="BS211" s="52">
        <v>0</v>
      </c>
      <c r="BT211" s="52">
        <v>0</v>
      </c>
      <c r="BU211" s="52">
        <v>0</v>
      </c>
      <c r="BV211" s="52">
        <v>273079</v>
      </c>
      <c r="BW211" s="52">
        <v>-673627</v>
      </c>
      <c r="BX211" s="52">
        <v>0</v>
      </c>
      <c r="BY211" s="52">
        <v>0</v>
      </c>
      <c r="BZ211" s="52">
        <v>0</v>
      </c>
      <c r="CA211" s="52">
        <v>-566073</v>
      </c>
      <c r="CB211" s="52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3724122</v>
      </c>
      <c r="CK211">
        <v>1</v>
      </c>
      <c r="CL211" t="s">
        <v>488</v>
      </c>
      <c r="CM211">
        <v>61095</v>
      </c>
      <c r="CN211">
        <v>63985</v>
      </c>
      <c r="CO211">
        <v>2890</v>
      </c>
      <c r="CP211">
        <v>0</v>
      </c>
      <c r="CQ211">
        <v>0</v>
      </c>
      <c r="CR211" t="s">
        <v>496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 t="s">
        <v>490</v>
      </c>
      <c r="EG211" t="s">
        <v>490</v>
      </c>
      <c r="EH211" s="54">
        <v>244</v>
      </c>
      <c r="EI211" s="55">
        <v>1</v>
      </c>
      <c r="EJ211" s="55">
        <v>0</v>
      </c>
      <c r="EK211" s="56">
        <v>33575.2868852459</v>
      </c>
      <c r="EL211" s="56">
        <v>67150.573770491799</v>
      </c>
      <c r="EM211" s="56">
        <v>100725.86065573771</v>
      </c>
      <c r="EN211" s="57" t="str">
        <f>+VLOOKUP(W211,[1]Empresas!$A$1:$B$27,2,0)</f>
        <v>AGUAS ANDINAS S.A.</v>
      </c>
    </row>
    <row r="212" spans="12:144" ht="14.4" x14ac:dyDescent="0.3">
      <c r="L212" t="str">
        <f t="shared" si="3"/>
        <v>5746404167643318</v>
      </c>
      <c r="M212" s="62" t="s">
        <v>394</v>
      </c>
      <c r="N212" s="50">
        <v>43313</v>
      </c>
      <c r="O212" s="51">
        <v>2018</v>
      </c>
      <c r="P212" t="s">
        <v>658</v>
      </c>
      <c r="Q212">
        <v>1595042</v>
      </c>
      <c r="R212">
        <v>574640</v>
      </c>
      <c r="S212" t="s">
        <v>478</v>
      </c>
      <c r="T212" t="s">
        <v>504</v>
      </c>
      <c r="U212" t="s">
        <v>480</v>
      </c>
      <c r="V212" t="s">
        <v>481</v>
      </c>
      <c r="W212" t="s">
        <v>527</v>
      </c>
      <c r="X212" t="s">
        <v>877</v>
      </c>
      <c r="Y212" t="s">
        <v>568</v>
      </c>
      <c r="Z212">
        <v>6</v>
      </c>
      <c r="AA212">
        <v>878</v>
      </c>
      <c r="AB212">
        <v>1370</v>
      </c>
      <c r="AC212" t="s">
        <v>508</v>
      </c>
      <c r="AD212" s="59">
        <v>43556</v>
      </c>
      <c r="AE212" s="53">
        <v>41676</v>
      </c>
      <c r="AF212" s="53">
        <v>43318</v>
      </c>
      <c r="AG212" s="53">
        <v>43348</v>
      </c>
      <c r="AH212" s="52">
        <v>150</v>
      </c>
      <c r="AI212" s="52">
        <v>0</v>
      </c>
      <c r="AJ212" s="52">
        <v>7800</v>
      </c>
      <c r="AK212" s="52">
        <v>0</v>
      </c>
      <c r="AL212" s="52">
        <v>0</v>
      </c>
      <c r="AM212" s="52"/>
      <c r="AN212" s="52">
        <v>27274</v>
      </c>
      <c r="AO212" s="52" t="s">
        <v>486</v>
      </c>
      <c r="AP212" s="52">
        <v>0</v>
      </c>
      <c r="AQ212" s="52">
        <v>0</v>
      </c>
      <c r="AR212" s="52">
        <v>0</v>
      </c>
      <c r="AS212" s="52" t="s">
        <v>524</v>
      </c>
      <c r="AT212" s="52">
        <v>0</v>
      </c>
      <c r="AU212" s="52">
        <v>0</v>
      </c>
      <c r="AV212" s="52">
        <v>0</v>
      </c>
      <c r="AW212" s="52">
        <v>0</v>
      </c>
      <c r="AX212" s="52">
        <v>0</v>
      </c>
      <c r="AY212" s="52">
        <v>0</v>
      </c>
      <c r="AZ212" s="52">
        <v>0</v>
      </c>
      <c r="BA212" s="52">
        <v>0</v>
      </c>
      <c r="BB212" s="52">
        <v>0</v>
      </c>
      <c r="BC212" s="52">
        <v>0</v>
      </c>
      <c r="BD212" s="52">
        <v>0</v>
      </c>
      <c r="BE212" s="52">
        <v>88964</v>
      </c>
      <c r="BF212" s="52">
        <v>674</v>
      </c>
      <c r="BG212" s="52">
        <v>15210</v>
      </c>
      <c r="BH212" s="52"/>
      <c r="BI212" s="52"/>
      <c r="BJ212" s="52"/>
      <c r="BK212" s="52">
        <v>71840</v>
      </c>
      <c r="BL212" s="52">
        <v>0</v>
      </c>
      <c r="BM212" s="52">
        <v>0</v>
      </c>
      <c r="BN212" s="52">
        <v>0</v>
      </c>
      <c r="BO212" s="52">
        <v>0</v>
      </c>
      <c r="BP212" s="52">
        <v>0</v>
      </c>
      <c r="BQ212" s="52">
        <v>0</v>
      </c>
      <c r="BR212" s="52">
        <v>0</v>
      </c>
      <c r="BS212" s="52">
        <v>0</v>
      </c>
      <c r="BT212" s="52">
        <v>0</v>
      </c>
      <c r="BU212" s="52">
        <v>0</v>
      </c>
      <c r="BV212" s="52">
        <v>176688</v>
      </c>
      <c r="BW212" s="52">
        <v>-869608</v>
      </c>
      <c r="BX212" s="52">
        <v>0</v>
      </c>
      <c r="BY212" s="52">
        <v>0</v>
      </c>
      <c r="BZ212" s="52">
        <v>0</v>
      </c>
      <c r="CA212" s="52">
        <v>-730764</v>
      </c>
      <c r="CB212" s="5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5497573</v>
      </c>
      <c r="CK212">
        <v>600</v>
      </c>
      <c r="CL212" t="s">
        <v>551</v>
      </c>
      <c r="CM212">
        <v>99989</v>
      </c>
      <c r="CN212">
        <v>2</v>
      </c>
      <c r="CO212">
        <v>7800</v>
      </c>
      <c r="CP212">
        <v>5497573</v>
      </c>
      <c r="CQ212">
        <v>600</v>
      </c>
      <c r="CR212" t="s">
        <v>551</v>
      </c>
      <c r="CS212">
        <v>0</v>
      </c>
      <c r="CT212">
        <v>0</v>
      </c>
      <c r="CU212">
        <v>0</v>
      </c>
      <c r="CV212">
        <v>5497573</v>
      </c>
      <c r="CW212">
        <v>600</v>
      </c>
      <c r="CX212" t="s">
        <v>551</v>
      </c>
      <c r="CY212">
        <v>0</v>
      </c>
      <c r="CZ212">
        <v>0</v>
      </c>
      <c r="DA212">
        <v>0</v>
      </c>
      <c r="DB212" t="s">
        <v>878</v>
      </c>
      <c r="DC212">
        <v>600</v>
      </c>
      <c r="DD212" t="s">
        <v>551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 t="s">
        <v>490</v>
      </c>
      <c r="EG212" t="s">
        <v>490</v>
      </c>
      <c r="EH212" s="54">
        <v>1642</v>
      </c>
      <c r="EI212" s="55">
        <v>1</v>
      </c>
      <c r="EJ212" s="55">
        <v>0</v>
      </c>
      <c r="EK212" s="56">
        <v>3228.1607795371501</v>
      </c>
      <c r="EL212" s="56">
        <v>6456.3215590743002</v>
      </c>
      <c r="EM212" s="56">
        <v>9684.4823386114494</v>
      </c>
      <c r="EN212" s="57" t="str">
        <f>+VLOOKUP(W212,[1]Empresas!$A$1:$B$27,2,0)</f>
        <v>AGUAS ANDINAS S.A.</v>
      </c>
    </row>
    <row r="213" spans="12:144" ht="14.4" x14ac:dyDescent="0.3">
      <c r="L213" t="str">
        <f t="shared" si="3"/>
        <v>5747404313843318</v>
      </c>
      <c r="M213" s="62" t="s">
        <v>394</v>
      </c>
      <c r="N213" s="50">
        <v>43313</v>
      </c>
      <c r="O213" s="51">
        <v>2018</v>
      </c>
      <c r="P213" t="s">
        <v>658</v>
      </c>
      <c r="Q213">
        <v>1595042</v>
      </c>
      <c r="R213">
        <v>574740</v>
      </c>
      <c r="S213" t="s">
        <v>478</v>
      </c>
      <c r="T213" t="s">
        <v>479</v>
      </c>
      <c r="U213" t="s">
        <v>480</v>
      </c>
      <c r="V213" t="s">
        <v>566</v>
      </c>
      <c r="W213" t="s">
        <v>527</v>
      </c>
      <c r="X213" t="s">
        <v>879</v>
      </c>
      <c r="Y213" t="s">
        <v>568</v>
      </c>
      <c r="Z213">
        <v>6</v>
      </c>
      <c r="AA213">
        <v>880</v>
      </c>
      <c r="AB213">
        <v>1650</v>
      </c>
      <c r="AC213" t="s">
        <v>485</v>
      </c>
      <c r="AD213" s="59" t="s">
        <v>485</v>
      </c>
      <c r="AE213" s="53">
        <v>43138</v>
      </c>
      <c r="AF213" s="53">
        <v>43318</v>
      </c>
      <c r="AG213" s="53">
        <v>43348</v>
      </c>
      <c r="AH213" s="52">
        <v>0</v>
      </c>
      <c r="AI213" s="52">
        <v>441</v>
      </c>
      <c r="AJ213" s="52">
        <v>0</v>
      </c>
      <c r="AK213" s="52">
        <v>2783</v>
      </c>
      <c r="AL213" s="52">
        <v>336</v>
      </c>
      <c r="AM213" s="52"/>
      <c r="AN213" s="52">
        <v>246</v>
      </c>
      <c r="AO213" s="52" t="s">
        <v>486</v>
      </c>
      <c r="AP213" s="52">
        <v>0</v>
      </c>
      <c r="AQ213" s="52">
        <v>0</v>
      </c>
      <c r="AR213" s="52">
        <v>0</v>
      </c>
      <c r="AS213" s="52" t="s">
        <v>524</v>
      </c>
      <c r="AT213" s="52">
        <v>0</v>
      </c>
      <c r="AU213" s="52">
        <v>0</v>
      </c>
      <c r="AV213" s="52">
        <v>0</v>
      </c>
      <c r="AW213" s="52">
        <v>0</v>
      </c>
      <c r="AX213" s="52">
        <v>0</v>
      </c>
      <c r="AY213" s="52">
        <v>0</v>
      </c>
      <c r="AZ213" s="52">
        <v>0</v>
      </c>
      <c r="BA213" s="52">
        <v>0</v>
      </c>
      <c r="BB213" s="52">
        <v>0</v>
      </c>
      <c r="BC213" s="52">
        <v>0</v>
      </c>
      <c r="BD213" s="52">
        <v>0</v>
      </c>
      <c r="BE213" s="52">
        <v>0</v>
      </c>
      <c r="BF213" s="52">
        <v>574</v>
      </c>
      <c r="BG213" s="52">
        <v>26342</v>
      </c>
      <c r="BH213" s="52"/>
      <c r="BI213" s="52"/>
      <c r="BJ213" s="52"/>
      <c r="BK213" s="52">
        <v>275815</v>
      </c>
      <c r="BL213" s="52">
        <v>0</v>
      </c>
      <c r="BM213" s="52">
        <v>0</v>
      </c>
      <c r="BN213" s="52">
        <v>0</v>
      </c>
      <c r="BO213" s="52">
        <v>0</v>
      </c>
      <c r="BP213" s="52">
        <v>0</v>
      </c>
      <c r="BQ213" s="52">
        <v>0</v>
      </c>
      <c r="BR213" s="52">
        <v>0</v>
      </c>
      <c r="BS213" s="52">
        <v>0</v>
      </c>
      <c r="BT213" s="52">
        <v>0</v>
      </c>
      <c r="BU213" s="52">
        <v>0</v>
      </c>
      <c r="BV213" s="52">
        <v>302731</v>
      </c>
      <c r="BW213" s="52">
        <v>-223470</v>
      </c>
      <c r="BX213" s="52">
        <v>0</v>
      </c>
      <c r="BY213" s="52">
        <v>0</v>
      </c>
      <c r="BZ213" s="52">
        <v>0</v>
      </c>
      <c r="CA213" s="52">
        <v>-187790</v>
      </c>
      <c r="CB213" s="52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3207503</v>
      </c>
      <c r="CK213">
        <v>1</v>
      </c>
      <c r="CL213" t="s">
        <v>488</v>
      </c>
      <c r="CM213">
        <v>7804</v>
      </c>
      <c r="CN213">
        <v>923</v>
      </c>
      <c r="CO213">
        <v>3119</v>
      </c>
      <c r="CP213">
        <v>0</v>
      </c>
      <c r="CQ213">
        <v>0</v>
      </c>
      <c r="CR213" t="s">
        <v>496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 t="s">
        <v>490</v>
      </c>
      <c r="EG213" t="s">
        <v>490</v>
      </c>
      <c r="EH213" s="54">
        <v>180</v>
      </c>
      <c r="EI213" s="55">
        <v>1</v>
      </c>
      <c r="EJ213" s="55">
        <v>0</v>
      </c>
      <c r="EK213" s="56">
        <v>50455.166666666672</v>
      </c>
      <c r="EL213" s="56">
        <v>100910.33333333334</v>
      </c>
      <c r="EM213" s="56">
        <v>151365.5</v>
      </c>
      <c r="EN213" s="57" t="str">
        <f>+VLOOKUP(W213,[1]Empresas!$A$1:$B$27,2,0)</f>
        <v>AGUAS ANDINAS S.A.</v>
      </c>
    </row>
    <row r="214" spans="12:144" ht="14.4" x14ac:dyDescent="0.3">
      <c r="L214" t="str">
        <f t="shared" si="3"/>
        <v>25950844294143334</v>
      </c>
      <c r="M214" s="62" t="s">
        <v>394</v>
      </c>
      <c r="N214" s="50">
        <v>43313</v>
      </c>
      <c r="O214" s="51">
        <v>2018</v>
      </c>
      <c r="P214" t="s">
        <v>658</v>
      </c>
      <c r="Q214">
        <v>1595042</v>
      </c>
      <c r="R214">
        <v>2595084</v>
      </c>
      <c r="S214" t="s">
        <v>478</v>
      </c>
      <c r="T214" t="s">
        <v>540</v>
      </c>
      <c r="U214" t="s">
        <v>480</v>
      </c>
      <c r="V214" t="s">
        <v>505</v>
      </c>
      <c r="W214" t="s">
        <v>562</v>
      </c>
      <c r="X214" t="s">
        <v>880</v>
      </c>
      <c r="Y214" t="s">
        <v>533</v>
      </c>
      <c r="Z214">
        <v>17</v>
      </c>
      <c r="AA214">
        <v>189</v>
      </c>
      <c r="AB214">
        <v>4420</v>
      </c>
      <c r="AC214" t="s">
        <v>508</v>
      </c>
      <c r="AD214" s="59">
        <v>43556</v>
      </c>
      <c r="AE214" s="53">
        <v>42941</v>
      </c>
      <c r="AF214" s="53">
        <v>43334</v>
      </c>
      <c r="AG214" s="53">
        <v>43367</v>
      </c>
      <c r="AH214" s="52">
        <v>17</v>
      </c>
      <c r="AI214" s="52">
        <v>0</v>
      </c>
      <c r="AJ214" s="52">
        <v>13115</v>
      </c>
      <c r="AK214" s="52">
        <v>0</v>
      </c>
      <c r="AL214" s="52">
        <v>0</v>
      </c>
      <c r="AM214" s="52"/>
      <c r="AN214" s="52">
        <v>1607</v>
      </c>
      <c r="AO214" s="52" t="s">
        <v>486</v>
      </c>
      <c r="AP214" s="52">
        <v>0</v>
      </c>
      <c r="AQ214" s="52">
        <v>0</v>
      </c>
      <c r="AR214" s="52">
        <v>0</v>
      </c>
      <c r="AS214" s="52" t="s">
        <v>487</v>
      </c>
      <c r="AT214" s="52">
        <v>0</v>
      </c>
      <c r="AU214" s="52">
        <v>0</v>
      </c>
      <c r="AV214" s="52">
        <v>0</v>
      </c>
      <c r="AW214" s="52">
        <v>3.3</v>
      </c>
      <c r="AX214" s="52">
        <v>38.4</v>
      </c>
      <c r="AY214" s="52">
        <v>133</v>
      </c>
      <c r="AZ214" s="52">
        <v>0</v>
      </c>
      <c r="BA214" s="52">
        <v>0</v>
      </c>
      <c r="BB214" s="52">
        <v>0</v>
      </c>
      <c r="BC214" s="52">
        <v>0</v>
      </c>
      <c r="BD214" s="52">
        <v>0</v>
      </c>
      <c r="BE214" s="52">
        <v>0</v>
      </c>
      <c r="BF214" s="52">
        <v>674</v>
      </c>
      <c r="BG214" s="52">
        <v>74647</v>
      </c>
      <c r="BH214" s="52"/>
      <c r="BI214" s="52"/>
      <c r="BJ214" s="52"/>
      <c r="BK214" s="52">
        <v>836101</v>
      </c>
      <c r="BL214" s="52">
        <v>0</v>
      </c>
      <c r="BM214" s="52">
        <v>288098</v>
      </c>
      <c r="BN214" s="52">
        <v>0</v>
      </c>
      <c r="BO214" s="52">
        <v>0</v>
      </c>
      <c r="BP214" s="52">
        <v>0</v>
      </c>
      <c r="BQ214" s="52">
        <v>0</v>
      </c>
      <c r="BR214" s="52">
        <v>0</v>
      </c>
      <c r="BS214" s="52">
        <v>0</v>
      </c>
      <c r="BT214" s="52">
        <v>0</v>
      </c>
      <c r="BU214" s="52">
        <v>0</v>
      </c>
      <c r="BV214" s="52">
        <v>1199520</v>
      </c>
      <c r="BW214" s="52">
        <v>-1573580</v>
      </c>
      <c r="BX214" s="52">
        <v>0</v>
      </c>
      <c r="BY214" s="52">
        <v>0</v>
      </c>
      <c r="BZ214" s="52">
        <v>0</v>
      </c>
      <c r="CA214" s="52">
        <v>-1322337</v>
      </c>
      <c r="CB214" s="52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7824</v>
      </c>
      <c r="CK214">
        <v>1</v>
      </c>
      <c r="CL214" t="s">
        <v>495</v>
      </c>
      <c r="CM214">
        <v>108649</v>
      </c>
      <c r="CN214">
        <v>121764</v>
      </c>
      <c r="CO214">
        <v>13115</v>
      </c>
      <c r="CP214">
        <v>7824</v>
      </c>
      <c r="CQ214">
        <v>1</v>
      </c>
      <c r="CR214" t="s">
        <v>495</v>
      </c>
      <c r="CS214">
        <v>4.88</v>
      </c>
      <c r="CT214">
        <v>0</v>
      </c>
      <c r="CU214">
        <v>0</v>
      </c>
      <c r="CV214">
        <v>7824</v>
      </c>
      <c r="CW214">
        <v>1</v>
      </c>
      <c r="CX214" t="s">
        <v>495</v>
      </c>
      <c r="CY214">
        <v>5.38</v>
      </c>
      <c r="CZ214">
        <v>3.35</v>
      </c>
      <c r="DA214">
        <v>0</v>
      </c>
      <c r="DB214" t="s">
        <v>881</v>
      </c>
      <c r="DC214">
        <v>1</v>
      </c>
      <c r="DD214" t="s">
        <v>495</v>
      </c>
      <c r="DE214">
        <v>43662</v>
      </c>
      <c r="DF214">
        <v>43795</v>
      </c>
      <c r="DG214">
        <v>133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 t="s">
        <v>490</v>
      </c>
      <c r="EG214" t="s">
        <v>490</v>
      </c>
      <c r="EH214" s="54">
        <v>393</v>
      </c>
      <c r="EI214" s="55">
        <v>1</v>
      </c>
      <c r="EJ214" s="55">
        <v>0</v>
      </c>
      <c r="EK214" s="56">
        <v>91566.412213740463</v>
      </c>
      <c r="EL214" s="56">
        <v>183132.82442748093</v>
      </c>
      <c r="EM214" s="56">
        <v>274699.23664122139</v>
      </c>
      <c r="EN214" s="57" t="str">
        <f>+VLOOKUP(W214,[1]Empresas!$A$1:$B$27,2,0)</f>
        <v>AGUAS ANDINAS S.A.</v>
      </c>
    </row>
    <row r="215" spans="12:144" ht="14.4" x14ac:dyDescent="0.3">
      <c r="L215" t="str">
        <f t="shared" si="3"/>
        <v>14706144315343334</v>
      </c>
      <c r="M215" s="62" t="s">
        <v>394</v>
      </c>
      <c r="N215" s="50">
        <v>43313</v>
      </c>
      <c r="O215" s="51">
        <v>2018</v>
      </c>
      <c r="P215" t="s">
        <v>658</v>
      </c>
      <c r="Q215">
        <v>1595042</v>
      </c>
      <c r="R215">
        <v>1470614</v>
      </c>
      <c r="S215" t="s">
        <v>478</v>
      </c>
      <c r="T215" t="s">
        <v>504</v>
      </c>
      <c r="U215" t="s">
        <v>480</v>
      </c>
      <c r="V215" t="s">
        <v>505</v>
      </c>
      <c r="W215" t="s">
        <v>527</v>
      </c>
      <c r="X215" t="s">
        <v>882</v>
      </c>
      <c r="Y215" t="s">
        <v>533</v>
      </c>
      <c r="Z215">
        <v>17</v>
      </c>
      <c r="AA215">
        <v>189</v>
      </c>
      <c r="AB215">
        <v>4519</v>
      </c>
      <c r="AC215" t="s">
        <v>508</v>
      </c>
      <c r="AD215" s="59">
        <v>43556</v>
      </c>
      <c r="AE215" s="53">
        <v>43153</v>
      </c>
      <c r="AF215" s="53">
        <v>43334</v>
      </c>
      <c r="AG215" s="53">
        <v>43367</v>
      </c>
      <c r="AH215" s="52">
        <v>0</v>
      </c>
      <c r="AI215" s="52">
        <v>0</v>
      </c>
      <c r="AJ215" s="52">
        <v>111000</v>
      </c>
      <c r="AK215" s="52">
        <v>0</v>
      </c>
      <c r="AL215" s="52">
        <v>0</v>
      </c>
      <c r="AM215" s="52"/>
      <c r="AN215" s="52">
        <v>27001</v>
      </c>
      <c r="AO215" s="52" t="s">
        <v>486</v>
      </c>
      <c r="AP215" s="52">
        <v>0</v>
      </c>
      <c r="AQ215" s="52">
        <v>0</v>
      </c>
      <c r="AR215" s="52">
        <v>0</v>
      </c>
      <c r="AS215" s="52" t="s">
        <v>487</v>
      </c>
      <c r="AT215" s="52">
        <v>0</v>
      </c>
      <c r="AU215" s="52">
        <v>62.6</v>
      </c>
      <c r="AV215" s="52">
        <v>67.5</v>
      </c>
      <c r="AW215" s="52">
        <v>63.4</v>
      </c>
      <c r="AX215" s="52">
        <v>394.6</v>
      </c>
      <c r="AY215" s="52">
        <v>0</v>
      </c>
      <c r="AZ215" s="52">
        <v>0</v>
      </c>
      <c r="BA215" s="52">
        <v>0</v>
      </c>
      <c r="BB215" s="52">
        <v>0</v>
      </c>
      <c r="BC215" s="52">
        <v>0</v>
      </c>
      <c r="BD215" s="52">
        <v>0</v>
      </c>
      <c r="BE215" s="52">
        <v>0</v>
      </c>
      <c r="BF215" s="52">
        <v>674</v>
      </c>
      <c r="BG215" s="52">
        <v>943121</v>
      </c>
      <c r="BH215" s="52"/>
      <c r="BI215" s="52"/>
      <c r="BJ215" s="52"/>
      <c r="BK215" s="52">
        <v>6469990</v>
      </c>
      <c r="BL215" s="52">
        <v>402304</v>
      </c>
      <c r="BM215" s="52">
        <v>1876546</v>
      </c>
      <c r="BN215" s="52">
        <v>0</v>
      </c>
      <c r="BO215" s="52">
        <v>0</v>
      </c>
      <c r="BP215" s="52">
        <v>0</v>
      </c>
      <c r="BQ215" s="52">
        <v>0</v>
      </c>
      <c r="BR215" s="52">
        <v>0</v>
      </c>
      <c r="BS215" s="52">
        <v>0</v>
      </c>
      <c r="BT215" s="52">
        <v>0</v>
      </c>
      <c r="BU215" s="52">
        <v>714</v>
      </c>
      <c r="BV215" s="52">
        <v>9693349</v>
      </c>
      <c r="BW215" s="52">
        <v>-8364314</v>
      </c>
      <c r="BX215" s="52">
        <v>0</v>
      </c>
      <c r="BY215" s="52">
        <v>0</v>
      </c>
      <c r="BZ215" s="52">
        <v>0</v>
      </c>
      <c r="CA215" s="52">
        <v>-7028835</v>
      </c>
      <c r="CB215" s="52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50596</v>
      </c>
      <c r="CI215">
        <v>2</v>
      </c>
      <c r="CJ215">
        <v>86411369</v>
      </c>
      <c r="CK215">
        <v>200</v>
      </c>
      <c r="CL215" t="s">
        <v>488</v>
      </c>
      <c r="CM215">
        <v>44961</v>
      </c>
      <c r="CN215">
        <v>45516</v>
      </c>
      <c r="CO215">
        <v>111000</v>
      </c>
      <c r="CP215">
        <v>86411369</v>
      </c>
      <c r="CQ215">
        <v>200</v>
      </c>
      <c r="CR215" t="s">
        <v>488</v>
      </c>
      <c r="CS215">
        <v>61.2</v>
      </c>
      <c r="CT215">
        <v>62.6</v>
      </c>
      <c r="CU215">
        <v>0</v>
      </c>
      <c r="CV215">
        <v>86411369</v>
      </c>
      <c r="CW215">
        <v>200</v>
      </c>
      <c r="CX215" t="s">
        <v>488</v>
      </c>
      <c r="CY215">
        <v>0</v>
      </c>
      <c r="CZ215">
        <v>63.4</v>
      </c>
      <c r="DA215">
        <v>0</v>
      </c>
      <c r="DB215" t="s">
        <v>883</v>
      </c>
      <c r="DC215">
        <v>200</v>
      </c>
      <c r="DD215" t="s">
        <v>488</v>
      </c>
      <c r="DE215">
        <v>13549</v>
      </c>
      <c r="DF215">
        <v>13549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t="s">
        <v>490</v>
      </c>
      <c r="EG215" t="s">
        <v>490</v>
      </c>
      <c r="EH215" s="54">
        <v>181</v>
      </c>
      <c r="EI215" s="55">
        <v>1</v>
      </c>
      <c r="EJ215" s="55">
        <v>0</v>
      </c>
      <c r="EK215" s="56">
        <v>1606632.4309392266</v>
      </c>
      <c r="EL215" s="56">
        <v>3213264.8618784533</v>
      </c>
      <c r="EM215" s="56">
        <v>4819897.2928176792</v>
      </c>
      <c r="EN215" s="57" t="str">
        <f>+VLOOKUP(W215,[1]Empresas!$A$1:$B$27,2,0)</f>
        <v>AGUAS ANDINAS S.A.</v>
      </c>
    </row>
    <row r="216" spans="12:144" ht="14.4" x14ac:dyDescent="0.3">
      <c r="L216" t="str">
        <f t="shared" si="3"/>
        <v>5330234300543325</v>
      </c>
      <c r="M216" s="62" t="s">
        <v>394</v>
      </c>
      <c r="N216" s="50">
        <v>43313</v>
      </c>
      <c r="O216" s="51">
        <v>2018</v>
      </c>
      <c r="P216" t="s">
        <v>658</v>
      </c>
      <c r="Q216">
        <v>1595042</v>
      </c>
      <c r="R216">
        <v>533023</v>
      </c>
      <c r="S216" t="s">
        <v>478</v>
      </c>
      <c r="T216" t="s">
        <v>526</v>
      </c>
      <c r="U216" t="s">
        <v>480</v>
      </c>
      <c r="V216" t="s">
        <v>571</v>
      </c>
      <c r="W216" t="s">
        <v>527</v>
      </c>
      <c r="X216" t="s">
        <v>884</v>
      </c>
      <c r="Y216" t="s">
        <v>550</v>
      </c>
      <c r="Z216">
        <v>11</v>
      </c>
      <c r="AA216">
        <v>614</v>
      </c>
      <c r="AB216">
        <v>580</v>
      </c>
      <c r="AC216" t="s">
        <v>508</v>
      </c>
      <c r="AD216" s="59">
        <v>43653</v>
      </c>
      <c r="AE216" s="53">
        <v>43005</v>
      </c>
      <c r="AF216" s="53">
        <v>43325</v>
      </c>
      <c r="AG216" s="53">
        <v>43354</v>
      </c>
      <c r="AH216" s="52">
        <v>17</v>
      </c>
      <c r="AI216" s="52">
        <v>0</v>
      </c>
      <c r="AJ216" s="52">
        <v>253</v>
      </c>
      <c r="AK216" s="52">
        <v>0</v>
      </c>
      <c r="AL216" s="52">
        <v>0</v>
      </c>
      <c r="AM216" s="52"/>
      <c r="AN216" s="52">
        <v>1264</v>
      </c>
      <c r="AO216" s="52" t="s">
        <v>486</v>
      </c>
      <c r="AP216" s="52">
        <v>0</v>
      </c>
      <c r="AQ216" s="52">
        <v>0</v>
      </c>
      <c r="AR216" s="52">
        <v>0</v>
      </c>
      <c r="AS216" s="52" t="s">
        <v>487</v>
      </c>
      <c r="AT216" s="52">
        <v>0</v>
      </c>
      <c r="AU216" s="52">
        <v>0</v>
      </c>
      <c r="AV216" s="52">
        <v>0.06</v>
      </c>
      <c r="AW216" s="52">
        <v>0</v>
      </c>
      <c r="AX216" s="52">
        <v>0</v>
      </c>
      <c r="AY216" s="52">
        <v>0</v>
      </c>
      <c r="AZ216" s="52">
        <v>0</v>
      </c>
      <c r="BA216" s="52">
        <v>0</v>
      </c>
      <c r="BB216" s="52">
        <v>0</v>
      </c>
      <c r="BC216" s="52">
        <v>0</v>
      </c>
      <c r="BD216" s="52">
        <v>0</v>
      </c>
      <c r="BE216" s="52">
        <v>0</v>
      </c>
      <c r="BF216" s="52">
        <v>627</v>
      </c>
      <c r="BG216" s="52">
        <v>1631</v>
      </c>
      <c r="BH216" s="52"/>
      <c r="BI216" s="52"/>
      <c r="BJ216" s="52"/>
      <c r="BK216" s="52">
        <v>15978</v>
      </c>
      <c r="BL216" s="52">
        <v>3636</v>
      </c>
      <c r="BM216" s="52">
        <v>0</v>
      </c>
      <c r="BN216" s="52">
        <v>0</v>
      </c>
      <c r="BO216" s="52">
        <v>0</v>
      </c>
      <c r="BP216" s="52">
        <v>0</v>
      </c>
      <c r="BQ216" s="52">
        <v>0</v>
      </c>
      <c r="BR216" s="52">
        <v>0</v>
      </c>
      <c r="BS216" s="52">
        <v>0</v>
      </c>
      <c r="BT216" s="52">
        <v>0</v>
      </c>
      <c r="BU216" s="52">
        <v>0</v>
      </c>
      <c r="BV216" s="52">
        <v>21872</v>
      </c>
      <c r="BW216" s="52">
        <v>-19275</v>
      </c>
      <c r="BX216" s="52">
        <v>0</v>
      </c>
      <c r="BY216" s="52">
        <v>0</v>
      </c>
      <c r="BZ216" s="52">
        <v>0</v>
      </c>
      <c r="CA216" s="52">
        <v>-16198</v>
      </c>
      <c r="CB216" s="52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68182626</v>
      </c>
      <c r="CK216">
        <v>1</v>
      </c>
      <c r="CL216" t="s">
        <v>488</v>
      </c>
      <c r="CM216">
        <v>108525</v>
      </c>
      <c r="CN216">
        <v>108778</v>
      </c>
      <c r="CO216">
        <v>253</v>
      </c>
      <c r="CP216">
        <v>68182626</v>
      </c>
      <c r="CQ216">
        <v>1</v>
      </c>
      <c r="CR216" t="s">
        <v>488</v>
      </c>
      <c r="CS216">
        <v>0.06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 t="s">
        <v>490</v>
      </c>
      <c r="EG216" t="s">
        <v>490</v>
      </c>
      <c r="EH216" s="54">
        <v>320</v>
      </c>
      <c r="EI216" s="55">
        <v>1</v>
      </c>
      <c r="EJ216" s="55">
        <v>0</v>
      </c>
      <c r="EK216" s="56">
        <v>2050.5</v>
      </c>
      <c r="EL216" s="56">
        <v>4101</v>
      </c>
      <c r="EM216" s="56">
        <v>6151.4999999999991</v>
      </c>
      <c r="EN216" s="57" t="str">
        <f>+VLOOKUP(W216,[1]Empresas!$A$1:$B$27,2,0)</f>
        <v>AGUAS ANDINAS S.A.</v>
      </c>
    </row>
    <row r="217" spans="12:144" ht="14.4" x14ac:dyDescent="0.3">
      <c r="L217" t="str">
        <f t="shared" si="3"/>
        <v>28772594319543347</v>
      </c>
      <c r="M217" s="62" t="s">
        <v>394</v>
      </c>
      <c r="N217" s="50">
        <v>43344</v>
      </c>
      <c r="O217" s="51">
        <v>2018</v>
      </c>
      <c r="P217" t="s">
        <v>694</v>
      </c>
      <c r="Q217">
        <v>1677039</v>
      </c>
      <c r="R217">
        <v>2877259</v>
      </c>
      <c r="S217" t="s">
        <v>478</v>
      </c>
      <c r="T217" t="s">
        <v>504</v>
      </c>
      <c r="U217" t="s">
        <v>514</v>
      </c>
      <c r="V217" t="s">
        <v>520</v>
      </c>
      <c r="W217" t="s">
        <v>521</v>
      </c>
      <c r="X217" t="s">
        <v>752</v>
      </c>
      <c r="Y217" t="s">
        <v>753</v>
      </c>
      <c r="Z217">
        <v>5</v>
      </c>
      <c r="AA217">
        <v>574</v>
      </c>
      <c r="AB217">
        <v>2082</v>
      </c>
      <c r="AC217" s="59" t="s">
        <v>508</v>
      </c>
      <c r="AD217" s="59">
        <v>43556</v>
      </c>
      <c r="AE217" s="53">
        <v>43195</v>
      </c>
      <c r="AF217" s="53">
        <v>43347</v>
      </c>
      <c r="AG217" s="53">
        <v>43376</v>
      </c>
      <c r="AH217" s="52">
        <v>190</v>
      </c>
      <c r="AI217" s="52">
        <v>0</v>
      </c>
      <c r="AJ217" s="52">
        <v>117800</v>
      </c>
      <c r="AK217" s="52">
        <v>0</v>
      </c>
      <c r="AL217" s="52">
        <v>0</v>
      </c>
      <c r="AM217" s="52"/>
      <c r="AN217" s="52">
        <v>34547</v>
      </c>
      <c r="AO217" s="52" t="s">
        <v>486</v>
      </c>
      <c r="AP217" s="52">
        <v>0</v>
      </c>
      <c r="AQ217" s="52">
        <v>0</v>
      </c>
      <c r="AR217" s="52">
        <v>0</v>
      </c>
      <c r="AS217" s="52" t="s">
        <v>524</v>
      </c>
      <c r="AT217" s="52">
        <v>0</v>
      </c>
      <c r="AU217" s="52">
        <v>70.599999999999994</v>
      </c>
      <c r="AV217" s="52">
        <v>92.2</v>
      </c>
      <c r="AW217" s="52">
        <v>66</v>
      </c>
      <c r="AX217" s="52">
        <v>66</v>
      </c>
      <c r="AY217" s="52">
        <v>7000</v>
      </c>
      <c r="AZ217" s="52">
        <v>0</v>
      </c>
      <c r="BA217" s="52">
        <v>0</v>
      </c>
      <c r="BB217" s="52">
        <v>0</v>
      </c>
      <c r="BC217" s="52">
        <v>0</v>
      </c>
      <c r="BD217" s="52">
        <v>0</v>
      </c>
      <c r="BE217" s="52">
        <v>0</v>
      </c>
      <c r="BF217" s="52">
        <v>675</v>
      </c>
      <c r="BG217" s="52">
        <v>1010659</v>
      </c>
      <c r="BH217" s="52"/>
      <c r="BI217" s="52"/>
      <c r="BJ217" s="52"/>
      <c r="BK217" s="52">
        <v>6866350</v>
      </c>
      <c r="BL217" s="52">
        <v>466427</v>
      </c>
      <c r="BM217" s="52">
        <v>1591013</v>
      </c>
      <c r="BN217" s="52">
        <v>0</v>
      </c>
      <c r="BO217" s="52">
        <v>0</v>
      </c>
      <c r="BP217" s="52">
        <v>0</v>
      </c>
      <c r="BQ217" s="52">
        <v>0</v>
      </c>
      <c r="BR217" s="52">
        <v>0</v>
      </c>
      <c r="BS217" s="52">
        <v>0</v>
      </c>
      <c r="BT217" s="52">
        <v>0</v>
      </c>
      <c r="BU217" s="52">
        <v>0</v>
      </c>
      <c r="BV217" s="52">
        <v>9935124</v>
      </c>
      <c r="BW217" s="52">
        <v>-6765256</v>
      </c>
      <c r="BX217" s="52">
        <v>0</v>
      </c>
      <c r="BY217" s="52">
        <v>0</v>
      </c>
      <c r="BZ217" s="52">
        <v>0</v>
      </c>
      <c r="CA217" s="52">
        <v>-5685090</v>
      </c>
      <c r="CB217" s="52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820965</v>
      </c>
      <c r="CK217">
        <v>200</v>
      </c>
      <c r="CL217" t="s">
        <v>495</v>
      </c>
      <c r="CM217">
        <v>7988</v>
      </c>
      <c r="CN217">
        <v>8577</v>
      </c>
      <c r="CO217">
        <v>117800</v>
      </c>
      <c r="CP217">
        <v>820965</v>
      </c>
      <c r="CQ217">
        <v>200</v>
      </c>
      <c r="CR217" t="s">
        <v>495</v>
      </c>
      <c r="CS217">
        <v>0</v>
      </c>
      <c r="CT217">
        <v>70.599999999999994</v>
      </c>
      <c r="CU217">
        <v>0</v>
      </c>
      <c r="CV217">
        <v>820965</v>
      </c>
      <c r="CW217">
        <v>200</v>
      </c>
      <c r="CX217" t="s">
        <v>495</v>
      </c>
      <c r="CY217">
        <v>0</v>
      </c>
      <c r="CZ217">
        <v>66</v>
      </c>
      <c r="DA217">
        <v>0</v>
      </c>
      <c r="DB217" t="s">
        <v>754</v>
      </c>
      <c r="DC217">
        <v>200</v>
      </c>
      <c r="DD217" t="s">
        <v>495</v>
      </c>
      <c r="DE217">
        <v>3471</v>
      </c>
      <c r="DF217">
        <v>3506</v>
      </c>
      <c r="DG217">
        <v>7000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 t="s">
        <v>490</v>
      </c>
      <c r="EG217" t="s">
        <v>490</v>
      </c>
      <c r="EH217" s="54">
        <v>152</v>
      </c>
      <c r="EI217" s="55">
        <v>1</v>
      </c>
      <c r="EJ217" s="55">
        <v>1</v>
      </c>
      <c r="EK217" s="56">
        <v>1960879.7368421052</v>
      </c>
      <c r="EL217" s="56">
        <v>3921759.4736842103</v>
      </c>
      <c r="EM217" s="56">
        <v>5882639.2105263155</v>
      </c>
      <c r="EN217" s="57" t="str">
        <f>+VLOOKUP(W217,[1]Empresas!$A$1:$B$27,2,0)</f>
        <v>AGUAS MANQUEHUE S.A.</v>
      </c>
    </row>
    <row r="218" spans="12:144" ht="14.4" x14ac:dyDescent="0.3">
      <c r="L218" t="str">
        <f t="shared" si="3"/>
        <v>28520134294943343</v>
      </c>
      <c r="M218" s="62" t="s">
        <v>394</v>
      </c>
      <c r="N218" s="50">
        <v>43344</v>
      </c>
      <c r="O218" s="51">
        <v>2018</v>
      </c>
      <c r="P218" t="s">
        <v>694</v>
      </c>
      <c r="Q218">
        <v>1677039</v>
      </c>
      <c r="R218">
        <v>2852013</v>
      </c>
      <c r="S218" t="s">
        <v>478</v>
      </c>
      <c r="T218" t="s">
        <v>540</v>
      </c>
      <c r="U218" t="s">
        <v>514</v>
      </c>
      <c r="V218" t="s">
        <v>520</v>
      </c>
      <c r="W218" t="s">
        <v>749</v>
      </c>
      <c r="X218" t="s">
        <v>885</v>
      </c>
      <c r="Y218" t="s">
        <v>523</v>
      </c>
      <c r="Z218">
        <v>3</v>
      </c>
      <c r="AA218">
        <v>556</v>
      </c>
      <c r="AB218">
        <v>744</v>
      </c>
      <c r="AC218" s="59" t="s">
        <v>508</v>
      </c>
      <c r="AD218" s="59">
        <v>43556</v>
      </c>
      <c r="AE218" s="53">
        <v>42949</v>
      </c>
      <c r="AF218" s="53">
        <v>43343</v>
      </c>
      <c r="AG218" s="53">
        <v>43374</v>
      </c>
      <c r="AH218" s="52">
        <v>90</v>
      </c>
      <c r="AI218" s="52">
        <v>0</v>
      </c>
      <c r="AJ218" s="52">
        <v>107720</v>
      </c>
      <c r="AK218" s="52">
        <v>0</v>
      </c>
      <c r="AL218" s="52">
        <v>0</v>
      </c>
      <c r="AM218" s="52"/>
      <c r="AN218" s="52">
        <v>7733</v>
      </c>
      <c r="AO218" s="52" t="s">
        <v>486</v>
      </c>
      <c r="AP218" s="52">
        <v>0</v>
      </c>
      <c r="AQ218" s="52">
        <v>0</v>
      </c>
      <c r="AR218" s="52">
        <v>0</v>
      </c>
      <c r="AS218" s="52" t="s">
        <v>524</v>
      </c>
      <c r="AT218" s="52">
        <v>0</v>
      </c>
      <c r="AU218" s="52">
        <v>62.2</v>
      </c>
      <c r="AV218" s="52">
        <v>31.1</v>
      </c>
      <c r="AW218" s="52">
        <v>17.7</v>
      </c>
      <c r="AX218" s="52">
        <v>17.7</v>
      </c>
      <c r="AY218" s="52">
        <v>23000</v>
      </c>
      <c r="AZ218" s="52">
        <v>0</v>
      </c>
      <c r="BA218" s="52">
        <v>0</v>
      </c>
      <c r="BB218" s="52">
        <v>0</v>
      </c>
      <c r="BC218" s="52">
        <v>0</v>
      </c>
      <c r="BD218" s="52">
        <v>0</v>
      </c>
      <c r="BE218" s="52">
        <v>0</v>
      </c>
      <c r="BF218" s="52">
        <v>675</v>
      </c>
      <c r="BG218" s="52">
        <v>630763</v>
      </c>
      <c r="BH218" s="52"/>
      <c r="BI218" s="52"/>
      <c r="BJ218" s="52"/>
      <c r="BK218" s="52">
        <v>6611174</v>
      </c>
      <c r="BL218" s="52">
        <v>1010985</v>
      </c>
      <c r="BM218" s="52">
        <v>2639723</v>
      </c>
      <c r="BN218" s="52">
        <v>0</v>
      </c>
      <c r="BO218" s="52">
        <v>0</v>
      </c>
      <c r="BP218" s="52">
        <v>0</v>
      </c>
      <c r="BQ218" s="52">
        <v>0</v>
      </c>
      <c r="BR218" s="52">
        <v>0</v>
      </c>
      <c r="BS218" s="52">
        <v>0</v>
      </c>
      <c r="BT218" s="52">
        <v>0</v>
      </c>
      <c r="BU218" s="52">
        <v>0</v>
      </c>
      <c r="BV218" s="52">
        <v>10893320</v>
      </c>
      <c r="BW218" s="52">
        <v>-14654193</v>
      </c>
      <c r="BX218" s="52">
        <v>0</v>
      </c>
      <c r="BY218" s="52">
        <v>0</v>
      </c>
      <c r="BZ218" s="52">
        <v>0</v>
      </c>
      <c r="CA218" s="52">
        <v>-12314448</v>
      </c>
      <c r="CB218" s="52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821081</v>
      </c>
      <c r="CK218">
        <v>40</v>
      </c>
      <c r="CL218" t="s">
        <v>495</v>
      </c>
      <c r="CM218">
        <v>36524</v>
      </c>
      <c r="CN218">
        <v>39217</v>
      </c>
      <c r="CO218">
        <v>107720</v>
      </c>
      <c r="CP218">
        <v>821081</v>
      </c>
      <c r="CQ218">
        <v>40</v>
      </c>
      <c r="CR218" t="s">
        <v>495</v>
      </c>
      <c r="CS218">
        <v>43.24</v>
      </c>
      <c r="CT218">
        <v>62.24</v>
      </c>
      <c r="CU218">
        <v>0</v>
      </c>
      <c r="CV218">
        <v>821081</v>
      </c>
      <c r="CW218">
        <v>40</v>
      </c>
      <c r="CX218" t="s">
        <v>495</v>
      </c>
      <c r="CY218">
        <v>9.4</v>
      </c>
      <c r="CZ218">
        <v>17.760000000000002</v>
      </c>
      <c r="DA218">
        <v>0</v>
      </c>
      <c r="DB218" t="s">
        <v>886</v>
      </c>
      <c r="DC218">
        <v>40</v>
      </c>
      <c r="DD218" t="s">
        <v>495</v>
      </c>
      <c r="DE218">
        <v>8705</v>
      </c>
      <c r="DF218">
        <v>9280</v>
      </c>
      <c r="DG218">
        <v>23000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 t="s">
        <v>490</v>
      </c>
      <c r="EG218" t="s">
        <v>490</v>
      </c>
      <c r="EH218" s="54">
        <v>394</v>
      </c>
      <c r="EI218" s="55">
        <v>1</v>
      </c>
      <c r="EJ218" s="55">
        <v>1</v>
      </c>
      <c r="EK218" s="56">
        <v>829440.60913705581</v>
      </c>
      <c r="EL218" s="56">
        <v>1658881.2182741116</v>
      </c>
      <c r="EM218" s="56">
        <v>2488321.8274111673</v>
      </c>
      <c r="EN218" s="57" t="str">
        <f>+VLOOKUP(W218,[1]Empresas!$A$1:$B$27,2,0)</f>
        <v>AGUAS MANQUEHUE S.A.</v>
      </c>
    </row>
    <row r="219" spans="12:144" ht="14.4" x14ac:dyDescent="0.3">
      <c r="L219" t="str">
        <f t="shared" si="3"/>
        <v>27267034318743341</v>
      </c>
      <c r="M219" s="62" t="s">
        <v>394</v>
      </c>
      <c r="N219" s="50">
        <v>43344</v>
      </c>
      <c r="O219" s="51">
        <v>2018</v>
      </c>
      <c r="P219" t="s">
        <v>694</v>
      </c>
      <c r="Q219">
        <v>1595042</v>
      </c>
      <c r="R219">
        <v>2726703</v>
      </c>
      <c r="S219" t="s">
        <v>478</v>
      </c>
      <c r="T219" t="s">
        <v>479</v>
      </c>
      <c r="U219" t="s">
        <v>480</v>
      </c>
      <c r="V219" t="s">
        <v>561</v>
      </c>
      <c r="W219" t="s">
        <v>605</v>
      </c>
      <c r="X219" t="s">
        <v>609</v>
      </c>
      <c r="Y219" t="s">
        <v>564</v>
      </c>
      <c r="Z219">
        <v>1</v>
      </c>
      <c r="AA219">
        <v>155</v>
      </c>
      <c r="AB219">
        <v>86</v>
      </c>
      <c r="AC219" s="59" t="s">
        <v>485</v>
      </c>
      <c r="AD219" s="59" t="s">
        <v>485</v>
      </c>
      <c r="AE219" s="53">
        <v>43187</v>
      </c>
      <c r="AF219" s="53">
        <v>43341</v>
      </c>
      <c r="AG219" s="53">
        <v>43371</v>
      </c>
      <c r="AH219" s="52">
        <v>99</v>
      </c>
      <c r="AI219" s="52">
        <v>1018</v>
      </c>
      <c r="AJ219" s="52">
        <v>0</v>
      </c>
      <c r="AK219" s="52">
        <v>733</v>
      </c>
      <c r="AL219" s="52">
        <v>0</v>
      </c>
      <c r="AM219" s="52"/>
      <c r="AN219" s="52">
        <v>34</v>
      </c>
      <c r="AO219" s="52" t="s">
        <v>486</v>
      </c>
      <c r="AP219" s="52">
        <v>0</v>
      </c>
      <c r="AQ219" s="52">
        <v>0</v>
      </c>
      <c r="AR219" s="52">
        <v>0</v>
      </c>
      <c r="AS219" s="52" t="s">
        <v>524</v>
      </c>
      <c r="AT219" s="52">
        <v>0</v>
      </c>
      <c r="AU219" s="52">
        <v>0</v>
      </c>
      <c r="AV219" s="52">
        <v>0</v>
      </c>
      <c r="AW219" s="52">
        <v>0</v>
      </c>
      <c r="AX219" s="52">
        <v>0</v>
      </c>
      <c r="AY219" s="52">
        <v>0</v>
      </c>
      <c r="AZ219" s="52">
        <v>0</v>
      </c>
      <c r="BA219" s="52">
        <v>0</v>
      </c>
      <c r="BB219" s="52">
        <v>0</v>
      </c>
      <c r="BC219" s="52">
        <v>0</v>
      </c>
      <c r="BD219" s="52">
        <v>0</v>
      </c>
      <c r="BE219" s="52">
        <v>0</v>
      </c>
      <c r="BF219" s="52">
        <v>574</v>
      </c>
      <c r="BG219" s="52">
        <v>6269</v>
      </c>
      <c r="BH219" s="52"/>
      <c r="BI219" s="52"/>
      <c r="BJ219" s="52"/>
      <c r="BK219" s="52">
        <v>62955</v>
      </c>
      <c r="BL219" s="52">
        <v>0</v>
      </c>
      <c r="BM219" s="52">
        <v>0</v>
      </c>
      <c r="BN219" s="52">
        <v>0</v>
      </c>
      <c r="BO219" s="52">
        <v>0</v>
      </c>
      <c r="BP219" s="52">
        <v>0</v>
      </c>
      <c r="BQ219" s="52">
        <v>0</v>
      </c>
      <c r="BR219" s="52">
        <v>0</v>
      </c>
      <c r="BS219" s="52">
        <v>0</v>
      </c>
      <c r="BT219" s="52">
        <v>0</v>
      </c>
      <c r="BU219" s="52">
        <v>0</v>
      </c>
      <c r="BV219" s="52">
        <v>69798</v>
      </c>
      <c r="BW219" s="52">
        <v>-350593</v>
      </c>
      <c r="BX219" s="52">
        <v>0</v>
      </c>
      <c r="BY219" s="52">
        <v>0</v>
      </c>
      <c r="BZ219" s="52">
        <v>0</v>
      </c>
      <c r="CA219" s="52">
        <v>-294616</v>
      </c>
      <c r="CB219" s="52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131236</v>
      </c>
      <c r="CK219">
        <v>1</v>
      </c>
      <c r="CL219" t="s">
        <v>495</v>
      </c>
      <c r="CM219">
        <v>12201</v>
      </c>
      <c r="CN219">
        <v>12934</v>
      </c>
      <c r="CO219">
        <v>733</v>
      </c>
      <c r="CP219">
        <v>0</v>
      </c>
      <c r="CQ219">
        <v>0</v>
      </c>
      <c r="CR219" t="s">
        <v>496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 t="s">
        <v>490</v>
      </c>
      <c r="EG219" t="s">
        <v>490</v>
      </c>
      <c r="EH219" s="54">
        <v>154</v>
      </c>
      <c r="EI219" s="55">
        <v>1</v>
      </c>
      <c r="EJ219" s="55">
        <v>0</v>
      </c>
      <c r="EK219" s="56">
        <v>13597.012987012988</v>
      </c>
      <c r="EL219" s="56">
        <v>27194.025974025975</v>
      </c>
      <c r="EM219" s="56">
        <v>40791.038961038961</v>
      </c>
      <c r="EN219" s="57" t="str">
        <f>+VLOOKUP(W219,[1]Empresas!$A$1:$B$27,2,0)</f>
        <v>AGUAS ANDINAS S.A.</v>
      </c>
    </row>
    <row r="220" spans="12:144" ht="14.4" x14ac:dyDescent="0.3">
      <c r="L220" t="str">
        <f t="shared" si="3"/>
        <v>15872854297943343</v>
      </c>
      <c r="M220" s="62" t="s">
        <v>394</v>
      </c>
      <c r="N220" s="50">
        <v>43344</v>
      </c>
      <c r="O220" s="51">
        <v>2018</v>
      </c>
      <c r="P220" t="s">
        <v>694</v>
      </c>
      <c r="Q220">
        <v>1595042</v>
      </c>
      <c r="R220">
        <v>1587285</v>
      </c>
      <c r="S220" t="s">
        <v>478</v>
      </c>
      <c r="T220" t="s">
        <v>540</v>
      </c>
      <c r="U220" t="s">
        <v>480</v>
      </c>
      <c r="V220" t="s">
        <v>604</v>
      </c>
      <c r="W220" t="s">
        <v>527</v>
      </c>
      <c r="X220" t="s">
        <v>713</v>
      </c>
      <c r="Y220" t="s">
        <v>714</v>
      </c>
      <c r="Z220">
        <v>3</v>
      </c>
      <c r="AA220">
        <v>190</v>
      </c>
      <c r="AB220">
        <v>6135</v>
      </c>
      <c r="AC220" s="59" t="s">
        <v>508</v>
      </c>
      <c r="AD220" s="59">
        <v>43556</v>
      </c>
      <c r="AE220" s="53">
        <v>42979</v>
      </c>
      <c r="AF220" s="53">
        <v>43343</v>
      </c>
      <c r="AG220" s="53">
        <v>43374</v>
      </c>
      <c r="AH220" s="52">
        <v>218</v>
      </c>
      <c r="AI220" s="52">
        <v>0</v>
      </c>
      <c r="AJ220" s="52">
        <v>947520</v>
      </c>
      <c r="AK220" s="52">
        <v>0</v>
      </c>
      <c r="AL220" s="52">
        <v>0</v>
      </c>
      <c r="AM220" s="52"/>
      <c r="AN220" s="52">
        <v>18731</v>
      </c>
      <c r="AO220" s="52" t="s">
        <v>486</v>
      </c>
      <c r="AP220" s="52">
        <v>0</v>
      </c>
      <c r="AQ220" s="52">
        <v>0</v>
      </c>
      <c r="AR220" s="52">
        <v>0</v>
      </c>
      <c r="AS220" s="52" t="s">
        <v>524</v>
      </c>
      <c r="AT220" s="52">
        <v>0</v>
      </c>
      <c r="AU220" s="52">
        <v>150.30000000000001</v>
      </c>
      <c r="AV220" s="52">
        <v>75.099999999999994</v>
      </c>
      <c r="AW220" s="52">
        <v>150.30000000000001</v>
      </c>
      <c r="AX220" s="52">
        <v>150.30000000000001</v>
      </c>
      <c r="AY220" s="52">
        <v>152760</v>
      </c>
      <c r="AZ220" s="52">
        <v>0</v>
      </c>
      <c r="BA220" s="52">
        <v>0</v>
      </c>
      <c r="BB220" s="52">
        <v>0</v>
      </c>
      <c r="BC220" s="52">
        <v>0</v>
      </c>
      <c r="BD220" s="52">
        <v>0</v>
      </c>
      <c r="BE220" s="52">
        <v>0</v>
      </c>
      <c r="BF220" s="52">
        <v>675</v>
      </c>
      <c r="BG220" s="52">
        <v>5907243</v>
      </c>
      <c r="BH220" s="52"/>
      <c r="BI220" s="52"/>
      <c r="BJ220" s="52"/>
      <c r="BK220" s="52">
        <v>56479474</v>
      </c>
      <c r="BL220" s="52">
        <v>2227757</v>
      </c>
      <c r="BM220" s="52">
        <v>9854422</v>
      </c>
      <c r="BN220" s="52">
        <v>0</v>
      </c>
      <c r="BO220" s="52">
        <v>0</v>
      </c>
      <c r="BP220" s="52">
        <v>0</v>
      </c>
      <c r="BQ220" s="52">
        <v>0</v>
      </c>
      <c r="BR220" s="52">
        <v>0</v>
      </c>
      <c r="BS220" s="52">
        <v>0</v>
      </c>
      <c r="BT220" s="52">
        <v>0</v>
      </c>
      <c r="BU220" s="52">
        <v>0</v>
      </c>
      <c r="BV220" s="52">
        <v>74469571</v>
      </c>
      <c r="BW220" s="52">
        <v>-43803378</v>
      </c>
      <c r="BX220" s="52">
        <v>0</v>
      </c>
      <c r="BY220" s="52">
        <v>0</v>
      </c>
      <c r="BZ220" s="52">
        <v>0</v>
      </c>
      <c r="CA220" s="52">
        <v>-36809562</v>
      </c>
      <c r="CB220" s="52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2915714</v>
      </c>
      <c r="CK220">
        <v>120</v>
      </c>
      <c r="CL220" t="s">
        <v>488</v>
      </c>
      <c r="CM220">
        <v>45704</v>
      </c>
      <c r="CN220">
        <v>53600</v>
      </c>
      <c r="CO220">
        <v>947520</v>
      </c>
      <c r="CP220">
        <v>2915714</v>
      </c>
      <c r="CQ220">
        <v>120</v>
      </c>
      <c r="CR220" t="s">
        <v>488</v>
      </c>
      <c r="CS220">
        <v>168.6</v>
      </c>
      <c r="CT220">
        <v>150.36000000000001</v>
      </c>
      <c r="CU220">
        <v>0</v>
      </c>
      <c r="CV220">
        <v>2915714</v>
      </c>
      <c r="CW220">
        <v>120</v>
      </c>
      <c r="CX220" t="s">
        <v>488</v>
      </c>
      <c r="CY220">
        <v>157.44</v>
      </c>
      <c r="CZ220">
        <v>150.36000000000001</v>
      </c>
      <c r="DA220">
        <v>0</v>
      </c>
      <c r="DB220" t="s">
        <v>715</v>
      </c>
      <c r="DC220">
        <v>120</v>
      </c>
      <c r="DD220" t="s">
        <v>488</v>
      </c>
      <c r="DE220">
        <v>14893</v>
      </c>
      <c r="DF220">
        <v>16166</v>
      </c>
      <c r="DG220">
        <v>152760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 t="s">
        <v>490</v>
      </c>
      <c r="EG220" t="s">
        <v>490</v>
      </c>
      <c r="EH220" s="54">
        <v>364</v>
      </c>
      <c r="EI220" s="55">
        <v>1</v>
      </c>
      <c r="EJ220" s="55">
        <v>0</v>
      </c>
      <c r="EK220" s="56">
        <v>6137602.0054945052</v>
      </c>
      <c r="EL220" s="56">
        <v>12275204.01098901</v>
      </c>
      <c r="EM220" s="56">
        <v>18412806.016483516</v>
      </c>
      <c r="EN220" s="57" t="str">
        <f>+VLOOKUP(W220,[1]Empresas!$A$1:$B$27,2,0)</f>
        <v>AGUAS ANDINAS S.A.</v>
      </c>
    </row>
    <row r="221" spans="12:144" ht="14.4" x14ac:dyDescent="0.3">
      <c r="L221" t="str">
        <f t="shared" si="3"/>
        <v>5330244326443355</v>
      </c>
      <c r="M221" s="62" t="s">
        <v>394</v>
      </c>
      <c r="N221" s="50">
        <v>43344</v>
      </c>
      <c r="O221" s="51">
        <v>2018</v>
      </c>
      <c r="P221" t="s">
        <v>694</v>
      </c>
      <c r="Q221">
        <v>1595042</v>
      </c>
      <c r="R221">
        <v>533024</v>
      </c>
      <c r="S221" t="s">
        <v>478</v>
      </c>
      <c r="T221" t="s">
        <v>479</v>
      </c>
      <c r="U221" t="s">
        <v>480</v>
      </c>
      <c r="V221" t="s">
        <v>548</v>
      </c>
      <c r="W221" t="s">
        <v>527</v>
      </c>
      <c r="X221" t="s">
        <v>887</v>
      </c>
      <c r="Y221" t="s">
        <v>550</v>
      </c>
      <c r="Z221">
        <v>12</v>
      </c>
      <c r="AA221">
        <v>611</v>
      </c>
      <c r="AB221">
        <v>1950</v>
      </c>
      <c r="AC221" s="59" t="s">
        <v>485</v>
      </c>
      <c r="AD221" s="59" t="s">
        <v>485</v>
      </c>
      <c r="AE221" s="53">
        <v>43264</v>
      </c>
      <c r="AF221" s="53">
        <v>43355</v>
      </c>
      <c r="AG221" s="53">
        <v>43385</v>
      </c>
      <c r="AH221" s="52">
        <v>2.5</v>
      </c>
      <c r="AI221" s="52">
        <v>723</v>
      </c>
      <c r="AJ221" s="52">
        <v>0</v>
      </c>
      <c r="AK221" s="52">
        <v>2193</v>
      </c>
      <c r="AL221" s="52">
        <v>1012</v>
      </c>
      <c r="AM221" s="52"/>
      <c r="AN221" s="52">
        <v>727</v>
      </c>
      <c r="AO221" s="52" t="s">
        <v>486</v>
      </c>
      <c r="AP221" s="52">
        <v>0</v>
      </c>
      <c r="AQ221" s="52">
        <v>0</v>
      </c>
      <c r="AR221" s="52">
        <v>0</v>
      </c>
      <c r="AS221" s="52" t="s">
        <v>524</v>
      </c>
      <c r="AT221" s="52">
        <v>0</v>
      </c>
      <c r="AU221" s="52">
        <v>0</v>
      </c>
      <c r="AV221" s="52">
        <v>0</v>
      </c>
      <c r="AW221" s="52">
        <v>0</v>
      </c>
      <c r="AX221" s="52">
        <v>0</v>
      </c>
      <c r="AY221" s="52">
        <v>0</v>
      </c>
      <c r="AZ221" s="52">
        <v>0</v>
      </c>
      <c r="BA221" s="52">
        <v>0</v>
      </c>
      <c r="BB221" s="52">
        <v>0</v>
      </c>
      <c r="BC221" s="52">
        <v>0</v>
      </c>
      <c r="BD221" s="52">
        <v>0</v>
      </c>
      <c r="BE221" s="52">
        <v>0</v>
      </c>
      <c r="BF221" s="52">
        <v>575</v>
      </c>
      <c r="BG221" s="52">
        <v>28210</v>
      </c>
      <c r="BH221" s="52"/>
      <c r="BI221" s="52"/>
      <c r="BJ221" s="52"/>
      <c r="BK221" s="52">
        <v>300764</v>
      </c>
      <c r="BL221" s="52">
        <v>0</v>
      </c>
      <c r="BM221" s="52">
        <v>0</v>
      </c>
      <c r="BN221" s="52">
        <v>0</v>
      </c>
      <c r="BO221" s="52">
        <v>0</v>
      </c>
      <c r="BP221" s="52">
        <v>0</v>
      </c>
      <c r="BQ221" s="52">
        <v>0</v>
      </c>
      <c r="BR221" s="52">
        <v>0</v>
      </c>
      <c r="BS221" s="52">
        <v>0</v>
      </c>
      <c r="BT221" s="52">
        <v>0</v>
      </c>
      <c r="BU221" s="52">
        <v>0</v>
      </c>
      <c r="BV221" s="52">
        <v>329549</v>
      </c>
      <c r="BW221" s="52">
        <v>-129725</v>
      </c>
      <c r="BX221" s="52">
        <v>0</v>
      </c>
      <c r="BY221" s="52">
        <v>0</v>
      </c>
      <c r="BZ221" s="52">
        <v>0</v>
      </c>
      <c r="CA221" s="52">
        <v>-109013</v>
      </c>
      <c r="CB221" s="52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24307090</v>
      </c>
      <c r="CK221">
        <v>1</v>
      </c>
      <c r="CL221" t="s">
        <v>495</v>
      </c>
      <c r="CM221">
        <v>8717</v>
      </c>
      <c r="CN221">
        <v>11922</v>
      </c>
      <c r="CO221">
        <v>3205</v>
      </c>
      <c r="CP221">
        <v>0</v>
      </c>
      <c r="CQ221">
        <v>0</v>
      </c>
      <c r="CR221" t="s">
        <v>496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 t="s">
        <v>490</v>
      </c>
      <c r="EG221" t="s">
        <v>490</v>
      </c>
      <c r="EH221" s="54">
        <v>91</v>
      </c>
      <c r="EI221" s="55">
        <v>1</v>
      </c>
      <c r="EJ221" s="55">
        <v>0</v>
      </c>
      <c r="EK221" s="56">
        <v>108642.52747252746</v>
      </c>
      <c r="EL221" s="56">
        <v>217285.05494505493</v>
      </c>
      <c r="EM221" s="56">
        <v>325927.58241758239</v>
      </c>
      <c r="EN221" s="57" t="str">
        <f>+VLOOKUP(W221,[1]Empresas!$A$1:$B$27,2,0)</f>
        <v>AGUAS ANDINAS S.A.</v>
      </c>
    </row>
    <row r="222" spans="12:144" ht="14.4" x14ac:dyDescent="0.3">
      <c r="L222" t="str">
        <f t="shared" si="3"/>
        <v>5747414327143367</v>
      </c>
      <c r="M222" s="62" t="s">
        <v>394</v>
      </c>
      <c r="N222" s="50">
        <v>43344</v>
      </c>
      <c r="O222" s="51">
        <v>2018</v>
      </c>
      <c r="P222" t="s">
        <v>694</v>
      </c>
      <c r="Q222">
        <v>1595042</v>
      </c>
      <c r="R222">
        <v>574741</v>
      </c>
      <c r="S222" t="s">
        <v>478</v>
      </c>
      <c r="T222" t="s">
        <v>504</v>
      </c>
      <c r="U222" t="s">
        <v>480</v>
      </c>
      <c r="V222" t="s">
        <v>797</v>
      </c>
      <c r="W222" t="s">
        <v>527</v>
      </c>
      <c r="X222" t="s">
        <v>798</v>
      </c>
      <c r="Y222" t="s">
        <v>568</v>
      </c>
      <c r="Z222">
        <v>17</v>
      </c>
      <c r="AA222">
        <v>841</v>
      </c>
      <c r="AB222">
        <v>2870</v>
      </c>
      <c r="AC222" s="59" t="s">
        <v>508</v>
      </c>
      <c r="AD222" s="59">
        <v>43556</v>
      </c>
      <c r="AE222" s="53">
        <v>43271</v>
      </c>
      <c r="AF222" s="53">
        <v>43367</v>
      </c>
      <c r="AG222" s="53">
        <v>43395</v>
      </c>
      <c r="AH222" s="52">
        <v>420</v>
      </c>
      <c r="AI222" s="52">
        <v>0</v>
      </c>
      <c r="AJ222" s="52">
        <v>52800</v>
      </c>
      <c r="AK222" s="52">
        <v>0</v>
      </c>
      <c r="AL222" s="52">
        <v>0</v>
      </c>
      <c r="AM222" s="52"/>
      <c r="AN222" s="52">
        <v>66820</v>
      </c>
      <c r="AO222" s="52" t="s">
        <v>486</v>
      </c>
      <c r="AP222" s="52">
        <v>0</v>
      </c>
      <c r="AQ222" s="52">
        <v>0</v>
      </c>
      <c r="AR222" s="52">
        <v>0</v>
      </c>
      <c r="AS222" s="52" t="s">
        <v>487</v>
      </c>
      <c r="AT222" s="52">
        <v>0</v>
      </c>
      <c r="AU222" s="52">
        <v>234.6</v>
      </c>
      <c r="AV222" s="52">
        <v>287.39999999999998</v>
      </c>
      <c r="AW222" s="52">
        <v>0</v>
      </c>
      <c r="AX222" s="52">
        <v>0</v>
      </c>
      <c r="AY222" s="52">
        <v>6600</v>
      </c>
      <c r="AZ222" s="52">
        <v>0</v>
      </c>
      <c r="BA222" s="52">
        <v>0</v>
      </c>
      <c r="BB222" s="52">
        <v>0</v>
      </c>
      <c r="BC222" s="52">
        <v>0</v>
      </c>
      <c r="BD222" s="52">
        <v>0</v>
      </c>
      <c r="BE222" s="52">
        <v>0</v>
      </c>
      <c r="BF222" s="52">
        <v>812</v>
      </c>
      <c r="BG222" s="52">
        <v>467279</v>
      </c>
      <c r="BH222" s="52"/>
      <c r="BI222" s="52"/>
      <c r="BJ222" s="52"/>
      <c r="BK222" s="52">
        <v>3077617</v>
      </c>
      <c r="BL222" s="52">
        <v>950862</v>
      </c>
      <c r="BM222" s="52">
        <v>0</v>
      </c>
      <c r="BN222" s="52">
        <v>0</v>
      </c>
      <c r="BO222" s="52">
        <v>0</v>
      </c>
      <c r="BP222" s="52">
        <v>0</v>
      </c>
      <c r="BQ222" s="52">
        <v>0</v>
      </c>
      <c r="BR222" s="52">
        <v>0</v>
      </c>
      <c r="BS222" s="52">
        <v>0</v>
      </c>
      <c r="BT222" s="52">
        <v>0</v>
      </c>
      <c r="BU222" s="52">
        <v>0</v>
      </c>
      <c r="BV222" s="52">
        <v>4496570</v>
      </c>
      <c r="BW222" s="52">
        <v>-6903205</v>
      </c>
      <c r="BX222" s="52">
        <v>0</v>
      </c>
      <c r="BY222" s="52">
        <v>0</v>
      </c>
      <c r="BZ222" s="52">
        <v>0</v>
      </c>
      <c r="CA222" s="52">
        <v>-5801013</v>
      </c>
      <c r="CB222" s="5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86435678</v>
      </c>
      <c r="CK222">
        <v>600</v>
      </c>
      <c r="CL222" t="s">
        <v>488</v>
      </c>
      <c r="CM222">
        <v>8601</v>
      </c>
      <c r="CN222">
        <v>8689</v>
      </c>
      <c r="CO222">
        <v>52800</v>
      </c>
      <c r="CP222">
        <v>86435678</v>
      </c>
      <c r="CQ222">
        <v>600</v>
      </c>
      <c r="CR222" t="s">
        <v>488</v>
      </c>
      <c r="CS222">
        <v>229.2</v>
      </c>
      <c r="CT222">
        <v>234.6</v>
      </c>
      <c r="CU222">
        <v>0</v>
      </c>
      <c r="CV222">
        <v>86435678</v>
      </c>
      <c r="CW222">
        <v>600</v>
      </c>
      <c r="CX222" t="s">
        <v>488</v>
      </c>
      <c r="CY222">
        <v>0</v>
      </c>
      <c r="CZ222">
        <v>0</v>
      </c>
      <c r="DA222">
        <v>0</v>
      </c>
      <c r="DB222" t="s">
        <v>799</v>
      </c>
      <c r="DC222">
        <v>600</v>
      </c>
      <c r="DD222" t="s">
        <v>488</v>
      </c>
      <c r="DE222">
        <v>3047</v>
      </c>
      <c r="DF222">
        <v>3058</v>
      </c>
      <c r="DG222">
        <v>6600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 t="s">
        <v>490</v>
      </c>
      <c r="EG222" t="s">
        <v>490</v>
      </c>
      <c r="EH222" s="54">
        <v>96</v>
      </c>
      <c r="EI222" s="55">
        <v>1</v>
      </c>
      <c r="EJ222" s="55">
        <v>0</v>
      </c>
      <c r="EK222" s="56">
        <v>1405178.125</v>
      </c>
      <c r="EL222" s="56">
        <v>2810356.25</v>
      </c>
      <c r="EM222" s="56">
        <v>4215534.375</v>
      </c>
      <c r="EN222" s="57" t="str">
        <f>+VLOOKUP(W222,[1]Empresas!$A$1:$B$27,2,0)</f>
        <v>AGUAS ANDINAS S.A.</v>
      </c>
    </row>
    <row r="223" spans="12:144" ht="14.4" x14ac:dyDescent="0.3">
      <c r="L223" t="str">
        <f t="shared" si="3"/>
        <v>13234544327143367</v>
      </c>
      <c r="M223" s="62" t="s">
        <v>394</v>
      </c>
      <c r="N223" s="50">
        <v>43344</v>
      </c>
      <c r="O223" s="51">
        <v>2018</v>
      </c>
      <c r="P223" t="s">
        <v>694</v>
      </c>
      <c r="Q223">
        <v>1595042</v>
      </c>
      <c r="R223">
        <v>1323454</v>
      </c>
      <c r="S223" t="s">
        <v>478</v>
      </c>
      <c r="T223" t="s">
        <v>479</v>
      </c>
      <c r="U223" t="s">
        <v>480</v>
      </c>
      <c r="V223" t="s">
        <v>566</v>
      </c>
      <c r="W223" t="s">
        <v>527</v>
      </c>
      <c r="X223" t="s">
        <v>833</v>
      </c>
      <c r="Y223" t="s">
        <v>834</v>
      </c>
      <c r="Z223">
        <v>17</v>
      </c>
      <c r="AA223">
        <v>810</v>
      </c>
      <c r="AB223">
        <v>650</v>
      </c>
      <c r="AC223" s="59" t="s">
        <v>485</v>
      </c>
      <c r="AD223" s="59" t="s">
        <v>485</v>
      </c>
      <c r="AE223" s="53">
        <v>43271</v>
      </c>
      <c r="AF223" s="53">
        <v>43367</v>
      </c>
      <c r="AG223" s="53">
        <v>43395</v>
      </c>
      <c r="AH223" s="52">
        <v>6</v>
      </c>
      <c r="AI223" s="52">
        <v>350</v>
      </c>
      <c r="AJ223" s="52">
        <v>0</v>
      </c>
      <c r="AK223" s="52">
        <v>77</v>
      </c>
      <c r="AL223" s="52">
        <v>0</v>
      </c>
      <c r="AM223" s="52"/>
      <c r="AN223" s="52">
        <v>11</v>
      </c>
      <c r="AO223" s="52" t="s">
        <v>486</v>
      </c>
      <c r="AP223" s="52">
        <v>0</v>
      </c>
      <c r="AQ223" s="52">
        <v>0</v>
      </c>
      <c r="AR223" s="52">
        <v>0</v>
      </c>
      <c r="AS223" s="52" t="s">
        <v>487</v>
      </c>
      <c r="AT223" s="52">
        <v>0</v>
      </c>
      <c r="AU223" s="52">
        <v>0</v>
      </c>
      <c r="AV223" s="52">
        <v>0</v>
      </c>
      <c r="AW223" s="52">
        <v>0</v>
      </c>
      <c r="AX223" s="52">
        <v>0</v>
      </c>
      <c r="AY223" s="52">
        <v>0</v>
      </c>
      <c r="AZ223" s="52">
        <v>0</v>
      </c>
      <c r="BA223" s="52">
        <v>0</v>
      </c>
      <c r="BB223" s="52">
        <v>0</v>
      </c>
      <c r="BC223" s="52">
        <v>0</v>
      </c>
      <c r="BD223" s="52">
        <v>0</v>
      </c>
      <c r="BE223" s="52">
        <v>0</v>
      </c>
      <c r="BF223" s="52">
        <v>691</v>
      </c>
      <c r="BG223" s="52">
        <v>681</v>
      </c>
      <c r="BH223" s="52"/>
      <c r="BI223" s="52"/>
      <c r="BJ223" s="52"/>
      <c r="BK223" s="52">
        <v>6536</v>
      </c>
      <c r="BL223" s="52">
        <v>0</v>
      </c>
      <c r="BM223" s="52">
        <v>0</v>
      </c>
      <c r="BN223" s="52">
        <v>0</v>
      </c>
      <c r="BO223" s="52">
        <v>0</v>
      </c>
      <c r="BP223" s="52">
        <v>0</v>
      </c>
      <c r="BQ223" s="52">
        <v>0</v>
      </c>
      <c r="BR223" s="52">
        <v>0</v>
      </c>
      <c r="BS223" s="52">
        <v>0</v>
      </c>
      <c r="BT223" s="52">
        <v>0</v>
      </c>
      <c r="BU223" s="52">
        <v>0</v>
      </c>
      <c r="BV223" s="52">
        <v>7908</v>
      </c>
      <c r="BW223" s="52">
        <v>-6660</v>
      </c>
      <c r="BX223" s="52">
        <v>0</v>
      </c>
      <c r="BY223" s="52">
        <v>0</v>
      </c>
      <c r="BZ223" s="52">
        <v>0</v>
      </c>
      <c r="CA223" s="52">
        <v>-5597</v>
      </c>
      <c r="CB223" s="52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94060942</v>
      </c>
      <c r="CK223">
        <v>1</v>
      </c>
      <c r="CL223" t="s">
        <v>495</v>
      </c>
      <c r="CM223">
        <v>41338</v>
      </c>
      <c r="CN223">
        <v>41415</v>
      </c>
      <c r="CO223">
        <v>77</v>
      </c>
      <c r="CP223">
        <v>0</v>
      </c>
      <c r="CQ223">
        <v>0</v>
      </c>
      <c r="CR223" t="s">
        <v>496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 t="s">
        <v>490</v>
      </c>
      <c r="EG223" t="s">
        <v>490</v>
      </c>
      <c r="EH223" s="54">
        <v>96</v>
      </c>
      <c r="EI223" s="55">
        <v>1</v>
      </c>
      <c r="EJ223" s="55">
        <v>0</v>
      </c>
      <c r="EK223" s="56">
        <v>2471.25</v>
      </c>
      <c r="EL223" s="56">
        <v>4942.5</v>
      </c>
      <c r="EM223" s="56">
        <v>7413.75</v>
      </c>
      <c r="EN223" s="57" t="str">
        <f>+VLOOKUP(W223,[1]Empresas!$A$1:$B$27,2,0)</f>
        <v>AGUAS ANDINAS S.A.</v>
      </c>
    </row>
    <row r="224" spans="12:144" ht="14.4" x14ac:dyDescent="0.3">
      <c r="L224" t="str">
        <f t="shared" si="3"/>
        <v>15971824297943343</v>
      </c>
      <c r="M224" s="62" t="s">
        <v>394</v>
      </c>
      <c r="N224" s="50">
        <v>43344</v>
      </c>
      <c r="O224" s="51">
        <v>2018</v>
      </c>
      <c r="P224" t="s">
        <v>694</v>
      </c>
      <c r="Q224">
        <v>1595042</v>
      </c>
      <c r="R224">
        <v>1597182</v>
      </c>
      <c r="S224" t="s">
        <v>478</v>
      </c>
      <c r="T224" t="s">
        <v>540</v>
      </c>
      <c r="U224" t="s">
        <v>480</v>
      </c>
      <c r="V224" t="s">
        <v>604</v>
      </c>
      <c r="W224" t="s">
        <v>562</v>
      </c>
      <c r="X224" t="s">
        <v>718</v>
      </c>
      <c r="Y224" t="s">
        <v>714</v>
      </c>
      <c r="Z224">
        <v>3</v>
      </c>
      <c r="AA224">
        <v>190</v>
      </c>
      <c r="AB224">
        <v>6138</v>
      </c>
      <c r="AC224" s="59" t="s">
        <v>508</v>
      </c>
      <c r="AD224" s="59">
        <v>43556</v>
      </c>
      <c r="AE224" s="53">
        <v>42979</v>
      </c>
      <c r="AF224" s="53">
        <v>43343</v>
      </c>
      <c r="AG224" s="53">
        <v>43374</v>
      </c>
      <c r="AH224" s="52">
        <v>287</v>
      </c>
      <c r="AI224" s="52">
        <v>0</v>
      </c>
      <c r="AJ224" s="52">
        <v>838800</v>
      </c>
      <c r="AK224" s="52">
        <v>0</v>
      </c>
      <c r="AL224" s="52">
        <v>0</v>
      </c>
      <c r="AM224" s="52"/>
      <c r="AN224" s="52">
        <v>24659</v>
      </c>
      <c r="AO224" s="52" t="s">
        <v>486</v>
      </c>
      <c r="AP224" s="52">
        <v>0</v>
      </c>
      <c r="AQ224" s="52">
        <v>0</v>
      </c>
      <c r="AR224" s="52">
        <v>0</v>
      </c>
      <c r="AS224" s="52" t="s">
        <v>524</v>
      </c>
      <c r="AT224" s="52">
        <v>0</v>
      </c>
      <c r="AU224" s="52">
        <v>194.5</v>
      </c>
      <c r="AV224" s="52">
        <v>97.2</v>
      </c>
      <c r="AW224" s="52">
        <v>195.8</v>
      </c>
      <c r="AX224" s="52">
        <v>195.8</v>
      </c>
      <c r="AY224" s="52">
        <v>251520</v>
      </c>
      <c r="AZ224" s="52">
        <v>0</v>
      </c>
      <c r="BA224" s="52">
        <v>0</v>
      </c>
      <c r="BB224" s="52">
        <v>0</v>
      </c>
      <c r="BC224" s="52">
        <v>0</v>
      </c>
      <c r="BD224" s="52">
        <v>0</v>
      </c>
      <c r="BE224" s="52">
        <v>24724</v>
      </c>
      <c r="BF224" s="52">
        <v>675</v>
      </c>
      <c r="BG224" s="52">
        <v>5229436</v>
      </c>
      <c r="BH224" s="52"/>
      <c r="BI224" s="52"/>
      <c r="BJ224" s="52"/>
      <c r="BK224" s="52">
        <v>49998926</v>
      </c>
      <c r="BL224" s="52">
        <v>2882038</v>
      </c>
      <c r="BM224" s="52">
        <v>12685777</v>
      </c>
      <c r="BN224" s="52">
        <v>0</v>
      </c>
      <c r="BO224" s="52">
        <v>0</v>
      </c>
      <c r="BP224" s="52">
        <v>0</v>
      </c>
      <c r="BQ224" s="52">
        <v>0</v>
      </c>
      <c r="BR224" s="52">
        <v>0</v>
      </c>
      <c r="BS224" s="52">
        <v>0</v>
      </c>
      <c r="BT224" s="52">
        <v>0</v>
      </c>
      <c r="BU224" s="52">
        <v>0</v>
      </c>
      <c r="BV224" s="52">
        <v>70821576</v>
      </c>
      <c r="BW224" s="52">
        <v>-58200157</v>
      </c>
      <c r="BX224" s="52">
        <v>0</v>
      </c>
      <c r="BY224" s="52">
        <v>0</v>
      </c>
      <c r="BZ224" s="52">
        <v>0</v>
      </c>
      <c r="CA224" s="52">
        <v>-48907696</v>
      </c>
      <c r="CB224" s="52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5497605</v>
      </c>
      <c r="CK224">
        <v>120</v>
      </c>
      <c r="CL224" t="s">
        <v>551</v>
      </c>
      <c r="CM224">
        <v>7925</v>
      </c>
      <c r="CN224">
        <v>14915</v>
      </c>
      <c r="CO224">
        <v>838800</v>
      </c>
      <c r="CP224">
        <v>5497605</v>
      </c>
      <c r="CQ224">
        <v>120</v>
      </c>
      <c r="CR224" t="s">
        <v>551</v>
      </c>
      <c r="CS224">
        <v>199.44</v>
      </c>
      <c r="CT224">
        <v>194.52</v>
      </c>
      <c r="CU224">
        <v>0</v>
      </c>
      <c r="CV224">
        <v>5497605</v>
      </c>
      <c r="CW224">
        <v>120</v>
      </c>
      <c r="CX224" t="s">
        <v>551</v>
      </c>
      <c r="CY224">
        <v>199.44</v>
      </c>
      <c r="CZ224">
        <v>195.84</v>
      </c>
      <c r="DA224">
        <v>0</v>
      </c>
      <c r="DB224" t="s">
        <v>719</v>
      </c>
      <c r="DC224">
        <v>120</v>
      </c>
      <c r="DD224" t="s">
        <v>551</v>
      </c>
      <c r="DE224">
        <v>2406</v>
      </c>
      <c r="DF224">
        <v>4502</v>
      </c>
      <c r="DG224">
        <v>251520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 t="s">
        <v>490</v>
      </c>
      <c r="EG224" t="s">
        <v>490</v>
      </c>
      <c r="EH224" s="54">
        <v>364</v>
      </c>
      <c r="EI224" s="55">
        <v>1</v>
      </c>
      <c r="EJ224" s="55">
        <v>0</v>
      </c>
      <c r="EK224" s="56">
        <v>5836943.076923077</v>
      </c>
      <c r="EL224" s="56">
        <v>11673886.153846154</v>
      </c>
      <c r="EM224" s="56">
        <v>17510829.230769228</v>
      </c>
      <c r="EN224" s="57" t="str">
        <f>+VLOOKUP(W224,[1]Empresas!$A$1:$B$27,2,0)</f>
        <v>AGUAS ANDINAS S.A.</v>
      </c>
    </row>
    <row r="225" spans="12:144" ht="14.4" x14ac:dyDescent="0.3">
      <c r="L225" t="str">
        <f t="shared" si="3"/>
        <v>5329814296443355</v>
      </c>
      <c r="M225" s="62" t="s">
        <v>394</v>
      </c>
      <c r="N225" s="50">
        <v>43344</v>
      </c>
      <c r="O225" s="51">
        <v>2018</v>
      </c>
      <c r="P225" t="s">
        <v>694</v>
      </c>
      <c r="Q225">
        <v>1595042</v>
      </c>
      <c r="R225">
        <v>532981</v>
      </c>
      <c r="S225" t="s">
        <v>478</v>
      </c>
      <c r="T225" t="s">
        <v>504</v>
      </c>
      <c r="U225" t="s">
        <v>480</v>
      </c>
      <c r="V225" t="s">
        <v>677</v>
      </c>
      <c r="W225" t="s">
        <v>527</v>
      </c>
      <c r="X225" t="s">
        <v>888</v>
      </c>
      <c r="Y225" t="s">
        <v>714</v>
      </c>
      <c r="Z225">
        <v>12</v>
      </c>
      <c r="AA225">
        <v>196</v>
      </c>
      <c r="AB225">
        <v>1580</v>
      </c>
      <c r="AC225" s="59" t="s">
        <v>508</v>
      </c>
      <c r="AD225" s="59">
        <v>43556</v>
      </c>
      <c r="AE225" s="53">
        <v>42964</v>
      </c>
      <c r="AF225" s="53">
        <v>43355</v>
      </c>
      <c r="AG225" s="53">
        <v>43385</v>
      </c>
      <c r="AH225" s="52">
        <v>0</v>
      </c>
      <c r="AI225" s="52">
        <v>0</v>
      </c>
      <c r="AJ225" s="52">
        <v>822000</v>
      </c>
      <c r="AK225" s="52">
        <v>0</v>
      </c>
      <c r="AL225" s="52">
        <v>0</v>
      </c>
      <c r="AM225" s="52"/>
      <c r="AN225" s="52">
        <v>32956</v>
      </c>
      <c r="AO225" s="52" t="s">
        <v>486</v>
      </c>
      <c r="AP225" s="52">
        <v>0</v>
      </c>
      <c r="AQ225" s="52">
        <v>0</v>
      </c>
      <c r="AR225" s="52">
        <v>0</v>
      </c>
      <c r="AS225" s="52" t="s">
        <v>524</v>
      </c>
      <c r="AT225" s="52">
        <v>0</v>
      </c>
      <c r="AU225" s="52">
        <v>166.2</v>
      </c>
      <c r="AV225" s="52">
        <v>83.1</v>
      </c>
      <c r="AW225" s="52">
        <v>0</v>
      </c>
      <c r="AX225" s="52">
        <v>771.7</v>
      </c>
      <c r="AY225" s="52">
        <v>254700</v>
      </c>
      <c r="AZ225" s="52">
        <v>0</v>
      </c>
      <c r="BA225" s="52">
        <v>0</v>
      </c>
      <c r="BB225" s="52">
        <v>0</v>
      </c>
      <c r="BC225" s="52">
        <v>0</v>
      </c>
      <c r="BD225" s="52">
        <v>0</v>
      </c>
      <c r="BE225" s="52">
        <v>57279</v>
      </c>
      <c r="BF225" s="52">
        <v>676</v>
      </c>
      <c r="BG225" s="52">
        <v>5035834</v>
      </c>
      <c r="BH225" s="52"/>
      <c r="BI225" s="52"/>
      <c r="BJ225" s="52"/>
      <c r="BK225" s="52">
        <v>46496894</v>
      </c>
      <c r="BL225" s="52">
        <v>1088741</v>
      </c>
      <c r="BM225" s="52">
        <v>3770007</v>
      </c>
      <c r="BN225" s="52">
        <v>0</v>
      </c>
      <c r="BO225" s="52">
        <v>0</v>
      </c>
      <c r="BP225" s="52">
        <v>0</v>
      </c>
      <c r="BQ225" s="52">
        <v>0</v>
      </c>
      <c r="BR225" s="52">
        <v>0</v>
      </c>
      <c r="BS225" s="52">
        <v>0</v>
      </c>
      <c r="BT225" s="52">
        <v>0</v>
      </c>
      <c r="BU225" s="52">
        <v>0</v>
      </c>
      <c r="BV225" s="52">
        <v>56449431</v>
      </c>
      <c r="BW225" s="52">
        <v>-5083278</v>
      </c>
      <c r="BX225" s="52">
        <v>0</v>
      </c>
      <c r="BY225" s="52">
        <v>0</v>
      </c>
      <c r="BZ225" s="52">
        <v>0</v>
      </c>
      <c r="CA225" s="52">
        <v>-4271662</v>
      </c>
      <c r="CB225" s="52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86414322</v>
      </c>
      <c r="CK225">
        <v>300</v>
      </c>
      <c r="CL225" t="s">
        <v>510</v>
      </c>
      <c r="CM225">
        <v>12833</v>
      </c>
      <c r="CN225">
        <v>15573</v>
      </c>
      <c r="CO225">
        <v>822000</v>
      </c>
      <c r="CP225">
        <v>86414322</v>
      </c>
      <c r="CQ225">
        <v>300</v>
      </c>
      <c r="CR225" t="s">
        <v>510</v>
      </c>
      <c r="CS225">
        <v>205.8</v>
      </c>
      <c r="CT225">
        <v>166.2</v>
      </c>
      <c r="CU225">
        <v>0</v>
      </c>
      <c r="CV225">
        <v>86414322</v>
      </c>
      <c r="CW225">
        <v>300</v>
      </c>
      <c r="CX225" t="s">
        <v>510</v>
      </c>
      <c r="CY225">
        <v>204.9</v>
      </c>
      <c r="CZ225">
        <v>0</v>
      </c>
      <c r="DA225">
        <v>0</v>
      </c>
      <c r="DB225" t="s">
        <v>889</v>
      </c>
      <c r="DC225">
        <v>300</v>
      </c>
      <c r="DD225" t="s">
        <v>510</v>
      </c>
      <c r="DE225">
        <v>8095</v>
      </c>
      <c r="DF225">
        <v>8944</v>
      </c>
      <c r="DG225">
        <v>254700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 t="s">
        <v>490</v>
      </c>
      <c r="EG225" t="s">
        <v>490</v>
      </c>
      <c r="EH225" s="54">
        <v>391</v>
      </c>
      <c r="EI225" s="55">
        <v>1</v>
      </c>
      <c r="EJ225" s="55">
        <v>0</v>
      </c>
      <c r="EK225" s="56">
        <v>4331158.3887468027</v>
      </c>
      <c r="EL225" s="56">
        <v>8662316.7774936054</v>
      </c>
      <c r="EM225" s="56">
        <v>12993475.166240409</v>
      </c>
      <c r="EN225" s="57" t="str">
        <f>+VLOOKUP(W225,[1]Empresas!$A$1:$B$27,2,0)</f>
        <v>AGUAS ANDINAS S.A.</v>
      </c>
    </row>
    <row r="226" spans="12:144" ht="14.4" x14ac:dyDescent="0.3">
      <c r="L226" t="str">
        <f t="shared" si="3"/>
        <v>15189984253743355</v>
      </c>
      <c r="M226" s="62" t="s">
        <v>394</v>
      </c>
      <c r="N226" s="50">
        <v>43344</v>
      </c>
      <c r="O226" s="51">
        <v>2018</v>
      </c>
      <c r="P226" t="s">
        <v>694</v>
      </c>
      <c r="Q226">
        <v>1595042</v>
      </c>
      <c r="R226">
        <v>1518998</v>
      </c>
      <c r="S226" t="s">
        <v>478</v>
      </c>
      <c r="T226" t="s">
        <v>540</v>
      </c>
      <c r="U226" t="s">
        <v>480</v>
      </c>
      <c r="V226" t="s">
        <v>548</v>
      </c>
      <c r="W226" t="s">
        <v>527</v>
      </c>
      <c r="X226" t="s">
        <v>890</v>
      </c>
      <c r="Y226" t="s">
        <v>550</v>
      </c>
      <c r="Z226">
        <v>12</v>
      </c>
      <c r="AA226">
        <v>618</v>
      </c>
      <c r="AB226">
        <v>1390</v>
      </c>
      <c r="AC226" s="59" t="s">
        <v>508</v>
      </c>
      <c r="AD226" s="59">
        <v>43556</v>
      </c>
      <c r="AE226" s="53">
        <v>42537</v>
      </c>
      <c r="AF226" s="53">
        <v>43355</v>
      </c>
      <c r="AG226" s="53">
        <v>43385</v>
      </c>
      <c r="AH226" s="52">
        <v>0</v>
      </c>
      <c r="AI226" s="52">
        <v>0</v>
      </c>
      <c r="AJ226" s="52">
        <v>298800</v>
      </c>
      <c r="AK226" s="52">
        <v>0</v>
      </c>
      <c r="AL226" s="52">
        <v>0</v>
      </c>
      <c r="AM226" s="52"/>
      <c r="AN226" s="52">
        <v>8555</v>
      </c>
      <c r="AO226" s="52" t="s">
        <v>486</v>
      </c>
      <c r="AP226" s="52">
        <v>0</v>
      </c>
      <c r="AQ226" s="52">
        <v>0</v>
      </c>
      <c r="AR226" s="52">
        <v>0</v>
      </c>
      <c r="AS226" s="52" t="s">
        <v>524</v>
      </c>
      <c r="AT226" s="52">
        <v>0</v>
      </c>
      <c r="AU226" s="52">
        <v>84.3</v>
      </c>
      <c r="AV226" s="52">
        <v>42.1</v>
      </c>
      <c r="AW226" s="52">
        <v>84.1</v>
      </c>
      <c r="AX226" s="52">
        <v>462.6</v>
      </c>
      <c r="AY226" s="52">
        <v>82980</v>
      </c>
      <c r="AZ226" s="52">
        <v>0</v>
      </c>
      <c r="BA226" s="52">
        <v>0</v>
      </c>
      <c r="BB226" s="52">
        <v>0</v>
      </c>
      <c r="BC226" s="52">
        <v>0</v>
      </c>
      <c r="BD226" s="52">
        <v>0</v>
      </c>
      <c r="BE226" s="52">
        <v>0</v>
      </c>
      <c r="BF226" s="52">
        <v>676</v>
      </c>
      <c r="BG226" s="52">
        <v>1068868</v>
      </c>
      <c r="BH226" s="52"/>
      <c r="BI226" s="52"/>
      <c r="BJ226" s="52"/>
      <c r="BK226" s="52">
        <v>18845695</v>
      </c>
      <c r="BL226" s="52">
        <v>2649568</v>
      </c>
      <c r="BM226" s="52">
        <v>3425384</v>
      </c>
      <c r="BN226" s="52">
        <v>0</v>
      </c>
      <c r="BO226" s="52">
        <v>0</v>
      </c>
      <c r="BP226" s="52">
        <v>0</v>
      </c>
      <c r="BQ226" s="52">
        <v>0</v>
      </c>
      <c r="BR226" s="52">
        <v>0</v>
      </c>
      <c r="BS226" s="52">
        <v>0</v>
      </c>
      <c r="BT226" s="52">
        <v>0</v>
      </c>
      <c r="BU226" s="52">
        <v>0</v>
      </c>
      <c r="BV226" s="52">
        <v>25990191</v>
      </c>
      <c r="BW226" s="52">
        <v>-8003669</v>
      </c>
      <c r="BX226" s="52">
        <v>0</v>
      </c>
      <c r="BY226" s="52">
        <v>0</v>
      </c>
      <c r="BZ226" s="52">
        <v>0</v>
      </c>
      <c r="CA226" s="52">
        <v>-6725773</v>
      </c>
      <c r="CB226" s="52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219683</v>
      </c>
      <c r="CK226">
        <v>60</v>
      </c>
      <c r="CL226" t="s">
        <v>495</v>
      </c>
      <c r="CM226">
        <v>16046</v>
      </c>
      <c r="CN226">
        <v>21026</v>
      </c>
      <c r="CO226">
        <v>298800</v>
      </c>
      <c r="CP226">
        <v>219683</v>
      </c>
      <c r="CQ226">
        <v>60</v>
      </c>
      <c r="CR226" t="s">
        <v>495</v>
      </c>
      <c r="CS226">
        <v>111.6</v>
      </c>
      <c r="CT226">
        <v>84.36</v>
      </c>
      <c r="CU226">
        <v>0</v>
      </c>
      <c r="CV226">
        <v>219683</v>
      </c>
      <c r="CW226">
        <v>60</v>
      </c>
      <c r="CX226" t="s">
        <v>495</v>
      </c>
      <c r="CY226">
        <v>91.02</v>
      </c>
      <c r="CZ226">
        <v>84.12</v>
      </c>
      <c r="DA226">
        <v>0</v>
      </c>
      <c r="DB226" t="s">
        <v>891</v>
      </c>
      <c r="DC226">
        <v>60</v>
      </c>
      <c r="DD226" t="s">
        <v>495</v>
      </c>
      <c r="DE226">
        <v>3917</v>
      </c>
      <c r="DF226">
        <v>5300</v>
      </c>
      <c r="DG226">
        <v>82980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 t="s">
        <v>490</v>
      </c>
      <c r="EG226" t="s">
        <v>490</v>
      </c>
      <c r="EH226" s="54">
        <v>818</v>
      </c>
      <c r="EI226" s="55">
        <v>1</v>
      </c>
      <c r="EJ226" s="55">
        <v>0</v>
      </c>
      <c r="EK226" s="56">
        <v>953185.48899755499</v>
      </c>
      <c r="EL226" s="56">
        <v>1906370.97799511</v>
      </c>
      <c r="EM226" s="56">
        <v>2859556.4669926651</v>
      </c>
      <c r="EN226" s="57" t="str">
        <f>+VLOOKUP(W226,[1]Empresas!$A$1:$B$27,2,0)</f>
        <v>AGUAS ANDINAS S.A.</v>
      </c>
    </row>
    <row r="227" spans="12:144" ht="14.4" x14ac:dyDescent="0.3">
      <c r="L227" t="str">
        <f t="shared" si="3"/>
        <v>15190014253743355</v>
      </c>
      <c r="M227" s="62" t="s">
        <v>394</v>
      </c>
      <c r="N227" s="50">
        <v>43344</v>
      </c>
      <c r="O227" s="51">
        <v>2018</v>
      </c>
      <c r="P227" t="s">
        <v>694</v>
      </c>
      <c r="Q227">
        <v>1595042</v>
      </c>
      <c r="R227">
        <v>1519001</v>
      </c>
      <c r="S227" t="s">
        <v>478</v>
      </c>
      <c r="T227" t="s">
        <v>540</v>
      </c>
      <c r="U227" t="s">
        <v>480</v>
      </c>
      <c r="V227" t="s">
        <v>548</v>
      </c>
      <c r="W227" t="s">
        <v>527</v>
      </c>
      <c r="X227" t="s">
        <v>892</v>
      </c>
      <c r="Y227" t="s">
        <v>550</v>
      </c>
      <c r="Z227">
        <v>12</v>
      </c>
      <c r="AA227">
        <v>618</v>
      </c>
      <c r="AB227">
        <v>1430</v>
      </c>
      <c r="AC227" s="59" t="s">
        <v>508</v>
      </c>
      <c r="AD227" s="59">
        <v>43556</v>
      </c>
      <c r="AE227" s="53">
        <v>42537</v>
      </c>
      <c r="AF227" s="53">
        <v>43355</v>
      </c>
      <c r="AG227" s="53">
        <v>43385</v>
      </c>
      <c r="AH227" s="52">
        <v>0</v>
      </c>
      <c r="AI227" s="52">
        <v>0</v>
      </c>
      <c r="AJ227" s="52">
        <v>476580</v>
      </c>
      <c r="AK227" s="52">
        <v>0</v>
      </c>
      <c r="AL227" s="52">
        <v>0</v>
      </c>
      <c r="AM227" s="52"/>
      <c r="AN227" s="52">
        <v>8555</v>
      </c>
      <c r="AO227" s="52" t="s">
        <v>486</v>
      </c>
      <c r="AP227" s="52">
        <v>0</v>
      </c>
      <c r="AQ227" s="52">
        <v>0</v>
      </c>
      <c r="AR227" s="52">
        <v>0</v>
      </c>
      <c r="AS227" s="52" t="s">
        <v>524</v>
      </c>
      <c r="AT227" s="52">
        <v>0</v>
      </c>
      <c r="AU227" s="52">
        <v>98.1</v>
      </c>
      <c r="AV227" s="52">
        <v>49</v>
      </c>
      <c r="AW227" s="52">
        <v>87.2</v>
      </c>
      <c r="AX227" s="52">
        <v>479.8</v>
      </c>
      <c r="AY227" s="52">
        <v>154920</v>
      </c>
      <c r="AZ227" s="52">
        <v>0</v>
      </c>
      <c r="BA227" s="52">
        <v>0</v>
      </c>
      <c r="BB227" s="52">
        <v>0</v>
      </c>
      <c r="BC227" s="52">
        <v>0</v>
      </c>
      <c r="BD227" s="52">
        <v>0</v>
      </c>
      <c r="BE227" s="52">
        <v>0</v>
      </c>
      <c r="BF227" s="52">
        <v>676</v>
      </c>
      <c r="BG227" s="52">
        <v>1704823</v>
      </c>
      <c r="BH227" s="52"/>
      <c r="BI227" s="52"/>
      <c r="BJ227" s="52"/>
      <c r="BK227" s="52">
        <v>30058504</v>
      </c>
      <c r="BL227" s="52">
        <v>3081112</v>
      </c>
      <c r="BM227" s="52">
        <v>3552431</v>
      </c>
      <c r="BN227" s="52">
        <v>0</v>
      </c>
      <c r="BO227" s="52">
        <v>0</v>
      </c>
      <c r="BP227" s="52">
        <v>0</v>
      </c>
      <c r="BQ227" s="52">
        <v>0</v>
      </c>
      <c r="BR227" s="52">
        <v>0</v>
      </c>
      <c r="BS227" s="52">
        <v>0</v>
      </c>
      <c r="BT227" s="52">
        <v>0</v>
      </c>
      <c r="BU227" s="52">
        <v>0</v>
      </c>
      <c r="BV227" s="52">
        <v>38397546</v>
      </c>
      <c r="BW227" s="52">
        <v>-15769944</v>
      </c>
      <c r="BX227" s="52">
        <v>0</v>
      </c>
      <c r="BY227" s="52">
        <v>0</v>
      </c>
      <c r="BZ227" s="52">
        <v>0</v>
      </c>
      <c r="CA227" s="52">
        <v>-13252054</v>
      </c>
      <c r="CB227" s="52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133346</v>
      </c>
      <c r="CK227">
        <v>60</v>
      </c>
      <c r="CL227" t="s">
        <v>495</v>
      </c>
      <c r="CM227">
        <v>18804</v>
      </c>
      <c r="CN227">
        <v>26747</v>
      </c>
      <c r="CO227">
        <v>476580</v>
      </c>
      <c r="CP227">
        <v>133346</v>
      </c>
      <c r="CQ227">
        <v>60</v>
      </c>
      <c r="CR227" t="s">
        <v>495</v>
      </c>
      <c r="CS227">
        <v>98.76</v>
      </c>
      <c r="CT227">
        <v>98.1</v>
      </c>
      <c r="CU227">
        <v>0</v>
      </c>
      <c r="CV227">
        <v>133346</v>
      </c>
      <c r="CW227">
        <v>60</v>
      </c>
      <c r="CX227" t="s">
        <v>495</v>
      </c>
      <c r="CY227">
        <v>93.84</v>
      </c>
      <c r="CZ227">
        <v>87.24</v>
      </c>
      <c r="DA227">
        <v>0</v>
      </c>
      <c r="DB227" t="s">
        <v>893</v>
      </c>
      <c r="DC227">
        <v>60</v>
      </c>
      <c r="DD227" t="s">
        <v>495</v>
      </c>
      <c r="DE227">
        <v>4629</v>
      </c>
      <c r="DF227">
        <v>7211</v>
      </c>
      <c r="DG227">
        <v>154920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 t="s">
        <v>490</v>
      </c>
      <c r="EG227" t="s">
        <v>490</v>
      </c>
      <c r="EH227" s="54">
        <v>818</v>
      </c>
      <c r="EI227" s="55">
        <v>1</v>
      </c>
      <c r="EJ227" s="55">
        <v>0</v>
      </c>
      <c r="EK227" s="56">
        <v>1408222.9584352078</v>
      </c>
      <c r="EL227" s="56">
        <v>2816445.9168704157</v>
      </c>
      <c r="EM227" s="56">
        <v>4224668.8753056237</v>
      </c>
      <c r="EN227" s="57" t="str">
        <f>+VLOOKUP(W227,[1]Empresas!$A$1:$B$27,2,0)</f>
        <v>AGUAS ANDINAS S.A.</v>
      </c>
    </row>
    <row r="228" spans="12:144" ht="14.4" x14ac:dyDescent="0.3">
      <c r="L228" t="str">
        <f t="shared" si="3"/>
        <v>14926894327743370</v>
      </c>
      <c r="M228" s="62" t="s">
        <v>394</v>
      </c>
      <c r="N228" s="50">
        <v>43344</v>
      </c>
      <c r="O228" s="51">
        <v>2018</v>
      </c>
      <c r="P228" t="s">
        <v>694</v>
      </c>
      <c r="Q228">
        <v>1595042</v>
      </c>
      <c r="R228">
        <v>1492689</v>
      </c>
      <c r="S228" t="s">
        <v>478</v>
      </c>
      <c r="T228" t="s">
        <v>479</v>
      </c>
      <c r="U228" t="s">
        <v>480</v>
      </c>
      <c r="V228" t="s">
        <v>677</v>
      </c>
      <c r="W228" t="s">
        <v>527</v>
      </c>
      <c r="X228" t="s">
        <v>832</v>
      </c>
      <c r="Y228" t="s">
        <v>775</v>
      </c>
      <c r="Z228">
        <v>20</v>
      </c>
      <c r="AA228">
        <v>167</v>
      </c>
      <c r="AB228">
        <v>4000</v>
      </c>
      <c r="AC228" s="59" t="s">
        <v>485</v>
      </c>
      <c r="AD228" s="59" t="s">
        <v>485</v>
      </c>
      <c r="AE228" s="53">
        <v>43277</v>
      </c>
      <c r="AF228" s="53">
        <v>43370</v>
      </c>
      <c r="AG228" s="53">
        <v>43398</v>
      </c>
      <c r="AH228" s="52">
        <v>0</v>
      </c>
      <c r="AI228" s="52">
        <v>350</v>
      </c>
      <c r="AJ228" s="52">
        <v>0</v>
      </c>
      <c r="AK228" s="52">
        <v>342</v>
      </c>
      <c r="AL228" s="52">
        <v>0</v>
      </c>
      <c r="AM228" s="52"/>
      <c r="AN228" s="52">
        <v>237</v>
      </c>
      <c r="AO228" s="52" t="s">
        <v>486</v>
      </c>
      <c r="AP228" s="52">
        <v>0</v>
      </c>
      <c r="AQ228" s="52">
        <v>0</v>
      </c>
      <c r="AR228" s="52">
        <v>0</v>
      </c>
      <c r="AS228" s="52" t="s">
        <v>487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>
        <v>0</v>
      </c>
      <c r="BD228" s="52">
        <v>0</v>
      </c>
      <c r="BE228" s="52">
        <v>0</v>
      </c>
      <c r="BF228" s="52">
        <v>576</v>
      </c>
      <c r="BG228" s="52">
        <v>3039</v>
      </c>
      <c r="BH228" s="52"/>
      <c r="BI228" s="52"/>
      <c r="BJ228" s="52"/>
      <c r="BK228" s="52">
        <v>29042</v>
      </c>
      <c r="BL228" s="52">
        <v>0</v>
      </c>
      <c r="BM228" s="52">
        <v>0</v>
      </c>
      <c r="BN228" s="52">
        <v>0</v>
      </c>
      <c r="BO228" s="52">
        <v>0</v>
      </c>
      <c r="BP228" s="52">
        <v>0</v>
      </c>
      <c r="BQ228" s="52">
        <v>0</v>
      </c>
      <c r="BR228" s="52">
        <v>0</v>
      </c>
      <c r="BS228" s="52">
        <v>0</v>
      </c>
      <c r="BT228" s="52">
        <v>0</v>
      </c>
      <c r="BU228" s="52">
        <v>0</v>
      </c>
      <c r="BV228" s="52">
        <v>32657</v>
      </c>
      <c r="BW228" s="52">
        <v>-22817</v>
      </c>
      <c r="BX228" s="52">
        <v>0</v>
      </c>
      <c r="BY228" s="52">
        <v>0</v>
      </c>
      <c r="BZ228" s="52">
        <v>0</v>
      </c>
      <c r="CA228" s="52">
        <v>-19175</v>
      </c>
      <c r="CB228" s="52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26051415</v>
      </c>
      <c r="CK228">
        <v>1</v>
      </c>
      <c r="CL228" t="s">
        <v>488</v>
      </c>
      <c r="CM228">
        <v>453</v>
      </c>
      <c r="CN228">
        <v>795</v>
      </c>
      <c r="CO228">
        <v>342</v>
      </c>
      <c r="CP228">
        <v>0</v>
      </c>
      <c r="CQ228">
        <v>0</v>
      </c>
      <c r="CR228" t="s">
        <v>496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 t="s">
        <v>490</v>
      </c>
      <c r="EG228" t="s">
        <v>490</v>
      </c>
      <c r="EH228" s="54">
        <v>93</v>
      </c>
      <c r="EI228" s="55">
        <v>1</v>
      </c>
      <c r="EJ228" s="55">
        <v>0</v>
      </c>
      <c r="EK228" s="56">
        <v>10534.516129032258</v>
      </c>
      <c r="EL228" s="56">
        <v>21069.032258064515</v>
      </c>
      <c r="EM228" s="56">
        <v>31603.548387096773</v>
      </c>
      <c r="EN228" s="57" t="str">
        <f>+VLOOKUP(W228,[1]Empresas!$A$1:$B$27,2,0)</f>
        <v>AGUAS ANDINAS S.A.</v>
      </c>
    </row>
    <row r="229" spans="12:144" ht="14.4" x14ac:dyDescent="0.3">
      <c r="L229" t="str">
        <f t="shared" si="3"/>
        <v>15914994289843351</v>
      </c>
      <c r="M229" s="62" t="s">
        <v>394</v>
      </c>
      <c r="N229" s="50">
        <v>43344</v>
      </c>
      <c r="O229" s="51">
        <v>2018</v>
      </c>
      <c r="P229" t="s">
        <v>694</v>
      </c>
      <c r="Q229">
        <v>1595042</v>
      </c>
      <c r="R229">
        <v>1591499</v>
      </c>
      <c r="S229" t="s">
        <v>478</v>
      </c>
      <c r="T229" t="s">
        <v>526</v>
      </c>
      <c r="U229" t="s">
        <v>480</v>
      </c>
      <c r="V229" t="s">
        <v>505</v>
      </c>
      <c r="W229" t="s">
        <v>527</v>
      </c>
      <c r="X229" t="s">
        <v>569</v>
      </c>
      <c r="Y229" t="s">
        <v>533</v>
      </c>
      <c r="Z229">
        <v>9</v>
      </c>
      <c r="AA229">
        <v>184</v>
      </c>
      <c r="AB229">
        <v>3</v>
      </c>
      <c r="AC229" s="59" t="s">
        <v>508</v>
      </c>
      <c r="AD229" s="59">
        <v>43514</v>
      </c>
      <c r="AE229" s="53">
        <v>42898</v>
      </c>
      <c r="AF229" s="53">
        <v>43351</v>
      </c>
      <c r="AG229" s="53">
        <v>43382</v>
      </c>
      <c r="AH229" s="52">
        <v>34</v>
      </c>
      <c r="AI229" s="52">
        <v>0</v>
      </c>
      <c r="AJ229" s="52">
        <v>40500</v>
      </c>
      <c r="AK229" s="52">
        <v>0</v>
      </c>
      <c r="AL229" s="52">
        <v>0</v>
      </c>
      <c r="AM229" s="52"/>
      <c r="AN229" s="52">
        <v>2614</v>
      </c>
      <c r="AO229" s="52" t="s">
        <v>486</v>
      </c>
      <c r="AP229" s="52">
        <v>0</v>
      </c>
      <c r="AQ229" s="52">
        <v>0</v>
      </c>
      <c r="AR229" s="52">
        <v>0</v>
      </c>
      <c r="AS229" s="52" t="s">
        <v>524</v>
      </c>
      <c r="AT229" s="52">
        <v>0</v>
      </c>
      <c r="AU229" s="52">
        <v>22.9</v>
      </c>
      <c r="AV229" s="52">
        <v>22.9</v>
      </c>
      <c r="AW229" s="52">
        <v>0</v>
      </c>
      <c r="AX229" s="52">
        <v>0</v>
      </c>
      <c r="AY229" s="52">
        <v>14000</v>
      </c>
      <c r="AZ229" s="52">
        <v>0</v>
      </c>
      <c r="BA229" s="52">
        <v>0</v>
      </c>
      <c r="BB229" s="52">
        <v>0</v>
      </c>
      <c r="BC229" s="52">
        <v>0</v>
      </c>
      <c r="BD229" s="52">
        <v>0</v>
      </c>
      <c r="BE229" s="52">
        <v>24746</v>
      </c>
      <c r="BF229" s="52">
        <v>628</v>
      </c>
      <c r="BG229" s="52">
        <v>218305</v>
      </c>
      <c r="BH229" s="52"/>
      <c r="BI229" s="52"/>
      <c r="BJ229" s="52"/>
      <c r="BK229" s="52">
        <v>2581053</v>
      </c>
      <c r="BL229" s="52">
        <v>0</v>
      </c>
      <c r="BM229" s="52">
        <v>3451173</v>
      </c>
      <c r="BN229" s="52">
        <v>0</v>
      </c>
      <c r="BO229" s="52">
        <v>0</v>
      </c>
      <c r="BP229" s="52">
        <v>0</v>
      </c>
      <c r="BQ229" s="52">
        <v>0</v>
      </c>
      <c r="BR229" s="52">
        <v>0</v>
      </c>
      <c r="BS229" s="52">
        <v>0</v>
      </c>
      <c r="BT229" s="52">
        <v>0</v>
      </c>
      <c r="BU229" s="52">
        <v>0</v>
      </c>
      <c r="BV229" s="52">
        <v>6275905</v>
      </c>
      <c r="BW229" s="52">
        <v>-4344467</v>
      </c>
      <c r="BX229" s="52">
        <v>0</v>
      </c>
      <c r="BY229" s="52">
        <v>0</v>
      </c>
      <c r="BZ229" s="52">
        <v>0</v>
      </c>
      <c r="CA229" s="52">
        <v>-3650813</v>
      </c>
      <c r="CB229" s="52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5497639</v>
      </c>
      <c r="CK229">
        <v>20</v>
      </c>
      <c r="CL229" t="s">
        <v>551</v>
      </c>
      <c r="CM229">
        <v>1814</v>
      </c>
      <c r="CN229">
        <v>3839</v>
      </c>
      <c r="CO229">
        <v>40500</v>
      </c>
      <c r="CP229">
        <v>5497639</v>
      </c>
      <c r="CQ229">
        <v>20</v>
      </c>
      <c r="CR229" t="s">
        <v>551</v>
      </c>
      <c r="CS229">
        <v>15.6</v>
      </c>
      <c r="CT229">
        <v>22.9</v>
      </c>
      <c r="CU229">
        <v>0</v>
      </c>
      <c r="CV229" t="s">
        <v>570</v>
      </c>
      <c r="CW229">
        <v>20</v>
      </c>
      <c r="CX229" t="s">
        <v>551</v>
      </c>
      <c r="CY229">
        <v>546</v>
      </c>
      <c r="CZ229">
        <v>1246</v>
      </c>
      <c r="DA229">
        <v>14000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 t="s">
        <v>490</v>
      </c>
      <c r="EG229" t="s">
        <v>490</v>
      </c>
      <c r="EH229" s="54">
        <v>453</v>
      </c>
      <c r="EI229" s="55">
        <v>1</v>
      </c>
      <c r="EJ229" s="55">
        <v>0</v>
      </c>
      <c r="EK229" s="56">
        <v>415622.84768211923</v>
      </c>
      <c r="EL229" s="56">
        <v>831245.69536423846</v>
      </c>
      <c r="EM229" s="56">
        <v>1246868.5430463576</v>
      </c>
      <c r="EN229" s="57" t="str">
        <f>+VLOOKUP(W229,[1]Empresas!$A$1:$B$27,2,0)</f>
        <v>AGUAS ANDINAS S.A.</v>
      </c>
    </row>
    <row r="230" spans="12:144" ht="14.4" x14ac:dyDescent="0.3">
      <c r="L230" t="str">
        <f t="shared" si="3"/>
        <v>11918214289243347</v>
      </c>
      <c r="M230" s="62" t="s">
        <v>394</v>
      </c>
      <c r="N230" s="50">
        <v>43344</v>
      </c>
      <c r="O230" s="51">
        <v>2018</v>
      </c>
      <c r="P230" t="s">
        <v>694</v>
      </c>
      <c r="Q230">
        <v>1595042</v>
      </c>
      <c r="R230">
        <v>1191821</v>
      </c>
      <c r="S230" t="s">
        <v>478</v>
      </c>
      <c r="T230" t="s">
        <v>540</v>
      </c>
      <c r="U230" t="s">
        <v>480</v>
      </c>
      <c r="V230" t="s">
        <v>531</v>
      </c>
      <c r="W230" t="s">
        <v>527</v>
      </c>
      <c r="X230" t="s">
        <v>894</v>
      </c>
      <c r="Y230" t="s">
        <v>533</v>
      </c>
      <c r="Z230">
        <v>5</v>
      </c>
      <c r="AA230">
        <v>119</v>
      </c>
      <c r="AB230">
        <v>3100</v>
      </c>
      <c r="AC230" s="59" t="s">
        <v>508</v>
      </c>
      <c r="AD230" s="59">
        <v>43556</v>
      </c>
      <c r="AE230" s="53">
        <v>42892</v>
      </c>
      <c r="AF230" s="53">
        <v>43347</v>
      </c>
      <c r="AG230" s="53">
        <v>43376</v>
      </c>
      <c r="AH230" s="52">
        <v>17</v>
      </c>
      <c r="AI230" s="52">
        <v>0</v>
      </c>
      <c r="AJ230" s="52">
        <v>10310</v>
      </c>
      <c r="AK230" s="52">
        <v>0</v>
      </c>
      <c r="AL230" s="52">
        <v>0</v>
      </c>
      <c r="AM230" s="52"/>
      <c r="AN230" s="52">
        <v>1558</v>
      </c>
      <c r="AO230" s="52" t="s">
        <v>486</v>
      </c>
      <c r="AP230" s="52">
        <v>0</v>
      </c>
      <c r="AQ230" s="52">
        <v>0</v>
      </c>
      <c r="AR230" s="52">
        <v>0</v>
      </c>
      <c r="AS230" s="52" t="s">
        <v>524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>
        <v>0</v>
      </c>
      <c r="BD230" s="52">
        <v>0</v>
      </c>
      <c r="BE230" s="52">
        <v>0</v>
      </c>
      <c r="BF230" s="52">
        <v>675</v>
      </c>
      <c r="BG230" s="52">
        <v>54690</v>
      </c>
      <c r="BH230" s="52"/>
      <c r="BI230" s="52"/>
      <c r="BJ230" s="52"/>
      <c r="BK230" s="52">
        <v>656848</v>
      </c>
      <c r="BL230" s="52">
        <v>0</v>
      </c>
      <c r="BM230" s="52">
        <v>0</v>
      </c>
      <c r="BN230" s="52">
        <v>0</v>
      </c>
      <c r="BO230" s="52">
        <v>0</v>
      </c>
      <c r="BP230" s="52">
        <v>0</v>
      </c>
      <c r="BQ230" s="52">
        <v>0</v>
      </c>
      <c r="BR230" s="52">
        <v>0</v>
      </c>
      <c r="BS230" s="52">
        <v>0</v>
      </c>
      <c r="BT230" s="52">
        <v>0</v>
      </c>
      <c r="BU230" s="52">
        <v>0</v>
      </c>
      <c r="BV230" s="52">
        <v>712213</v>
      </c>
      <c r="BW230" s="52">
        <v>-399872</v>
      </c>
      <c r="BX230" s="52">
        <v>0</v>
      </c>
      <c r="BY230" s="52">
        <v>0</v>
      </c>
      <c r="BZ230" s="52">
        <v>0</v>
      </c>
      <c r="CA230" s="52">
        <v>-336028</v>
      </c>
      <c r="CB230" s="52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64425135</v>
      </c>
      <c r="CK230">
        <v>10</v>
      </c>
      <c r="CL230" t="s">
        <v>488</v>
      </c>
      <c r="CM230">
        <v>33688</v>
      </c>
      <c r="CN230">
        <v>34719</v>
      </c>
      <c r="CO230">
        <v>10310</v>
      </c>
      <c r="CP230">
        <v>64425135</v>
      </c>
      <c r="CQ230">
        <v>1</v>
      </c>
      <c r="CR230" t="s">
        <v>488</v>
      </c>
      <c r="CS230">
        <v>0</v>
      </c>
      <c r="CT230">
        <v>0</v>
      </c>
      <c r="CU230">
        <v>0</v>
      </c>
      <c r="CV230">
        <v>64425135</v>
      </c>
      <c r="CW230">
        <v>1</v>
      </c>
      <c r="CX230" t="s">
        <v>488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 t="s">
        <v>490</v>
      </c>
      <c r="EG230" t="s">
        <v>490</v>
      </c>
      <c r="EH230" s="54">
        <v>455</v>
      </c>
      <c r="EI230" s="55">
        <v>1</v>
      </c>
      <c r="EJ230" s="55">
        <v>0</v>
      </c>
      <c r="EK230" s="56">
        <v>46959.0989010989</v>
      </c>
      <c r="EL230" s="56">
        <v>93918.197802197799</v>
      </c>
      <c r="EM230" s="56">
        <v>140877.29670329668</v>
      </c>
      <c r="EN230" s="57" t="str">
        <f>+VLOOKUP(W230,[1]Empresas!$A$1:$B$27,2,0)</f>
        <v>AGUAS ANDINAS S.A.</v>
      </c>
    </row>
    <row r="231" spans="12:144" ht="14.4" x14ac:dyDescent="0.3">
      <c r="L231" t="str">
        <f t="shared" si="3"/>
        <v>16408194298643349</v>
      </c>
      <c r="M231" s="62" t="s">
        <v>394</v>
      </c>
      <c r="N231" s="50">
        <v>43344</v>
      </c>
      <c r="O231" s="51">
        <v>2018</v>
      </c>
      <c r="P231" t="s">
        <v>694</v>
      </c>
      <c r="Q231">
        <v>1595042</v>
      </c>
      <c r="R231">
        <v>1640819</v>
      </c>
      <c r="S231" t="s">
        <v>478</v>
      </c>
      <c r="T231" t="s">
        <v>504</v>
      </c>
      <c r="U231" t="s">
        <v>480</v>
      </c>
      <c r="V231" t="s">
        <v>561</v>
      </c>
      <c r="W231" t="s">
        <v>562</v>
      </c>
      <c r="X231" t="s">
        <v>610</v>
      </c>
      <c r="Y231" t="s">
        <v>611</v>
      </c>
      <c r="Z231">
        <v>7</v>
      </c>
      <c r="AA231">
        <v>81</v>
      </c>
      <c r="AB231">
        <v>520</v>
      </c>
      <c r="AC231" s="59" t="s">
        <v>508</v>
      </c>
      <c r="AD231" s="59">
        <v>43556</v>
      </c>
      <c r="AE231" s="53">
        <v>42986</v>
      </c>
      <c r="AF231" s="53">
        <v>43349</v>
      </c>
      <c r="AG231" s="53">
        <v>43378</v>
      </c>
      <c r="AH231" s="52">
        <v>0</v>
      </c>
      <c r="AI231" s="52">
        <v>0</v>
      </c>
      <c r="AJ231" s="52">
        <v>275800</v>
      </c>
      <c r="AK231" s="52">
        <v>0</v>
      </c>
      <c r="AL231" s="52">
        <v>0</v>
      </c>
      <c r="AM231" s="52"/>
      <c r="AN231" s="52">
        <v>34092</v>
      </c>
      <c r="AO231" s="52" t="s">
        <v>486</v>
      </c>
      <c r="AP231" s="52">
        <v>0</v>
      </c>
      <c r="AQ231" s="52">
        <v>0</v>
      </c>
      <c r="AR231" s="52">
        <v>0</v>
      </c>
      <c r="AS231" s="52" t="s">
        <v>524</v>
      </c>
      <c r="AT231" s="52">
        <v>0</v>
      </c>
      <c r="AU231" s="52">
        <v>221.6</v>
      </c>
      <c r="AV231" s="52">
        <v>110.8</v>
      </c>
      <c r="AW231" s="52">
        <v>221.2</v>
      </c>
      <c r="AX231" s="52">
        <v>2675.1</v>
      </c>
      <c r="AY231" s="52">
        <v>159400</v>
      </c>
      <c r="AZ231" s="52">
        <v>0</v>
      </c>
      <c r="BA231" s="52">
        <v>0</v>
      </c>
      <c r="BB231" s="52">
        <v>0</v>
      </c>
      <c r="BC231" s="52">
        <v>0</v>
      </c>
      <c r="BD231" s="52">
        <v>0</v>
      </c>
      <c r="BE231" s="52">
        <v>23210</v>
      </c>
      <c r="BF231" s="52">
        <v>675</v>
      </c>
      <c r="BG231" s="52">
        <v>1755634</v>
      </c>
      <c r="BH231" s="52"/>
      <c r="BI231" s="52"/>
      <c r="BJ231" s="52"/>
      <c r="BK231" s="52">
        <v>16531307</v>
      </c>
      <c r="BL231" s="52">
        <v>1343856</v>
      </c>
      <c r="BM231" s="52">
        <v>12904186</v>
      </c>
      <c r="BN231" s="52">
        <v>1846761</v>
      </c>
      <c r="BO231" s="52">
        <v>0</v>
      </c>
      <c r="BP231" s="52">
        <v>0</v>
      </c>
      <c r="BQ231" s="52">
        <v>0</v>
      </c>
      <c r="BR231" s="52">
        <v>0</v>
      </c>
      <c r="BS231" s="52">
        <v>0</v>
      </c>
      <c r="BT231" s="52">
        <v>0</v>
      </c>
      <c r="BU231" s="52">
        <v>0</v>
      </c>
      <c r="BV231" s="52">
        <v>34405629</v>
      </c>
      <c r="BW231" s="52">
        <v>-42489388</v>
      </c>
      <c r="BX231" s="52">
        <v>0</v>
      </c>
      <c r="BY231" s="52">
        <v>0</v>
      </c>
      <c r="BZ231" s="52">
        <v>0</v>
      </c>
      <c r="CA231" s="52">
        <v>-35705369</v>
      </c>
      <c r="CB231" s="52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5497922</v>
      </c>
      <c r="CK231">
        <v>200</v>
      </c>
      <c r="CL231" t="s">
        <v>551</v>
      </c>
      <c r="CM231">
        <v>2823</v>
      </c>
      <c r="CN231">
        <v>4202</v>
      </c>
      <c r="CO231">
        <v>275800</v>
      </c>
      <c r="CP231">
        <v>5497922</v>
      </c>
      <c r="CQ231">
        <v>200</v>
      </c>
      <c r="CR231" t="s">
        <v>551</v>
      </c>
      <c r="CS231">
        <v>220.4</v>
      </c>
      <c r="CT231">
        <v>221.6</v>
      </c>
      <c r="CU231">
        <v>0</v>
      </c>
      <c r="CV231">
        <v>5497922</v>
      </c>
      <c r="CW231">
        <v>200</v>
      </c>
      <c r="CX231" t="s">
        <v>551</v>
      </c>
      <c r="CY231">
        <v>218.4</v>
      </c>
      <c r="CZ231">
        <v>221.2</v>
      </c>
      <c r="DA231">
        <v>0</v>
      </c>
      <c r="DB231" t="s">
        <v>612</v>
      </c>
      <c r="DC231">
        <v>200</v>
      </c>
      <c r="DD231" t="s">
        <v>551</v>
      </c>
      <c r="DE231">
        <v>1584</v>
      </c>
      <c r="DF231">
        <v>2381</v>
      </c>
      <c r="DG231">
        <v>159400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 t="s">
        <v>490</v>
      </c>
      <c r="EG231" t="s">
        <v>490</v>
      </c>
      <c r="EH231" s="54">
        <v>363</v>
      </c>
      <c r="EI231" s="55">
        <v>1</v>
      </c>
      <c r="EJ231" s="55">
        <v>0</v>
      </c>
      <c r="EK231" s="56">
        <v>2843440.4132231409</v>
      </c>
      <c r="EL231" s="56">
        <v>5686880.8264462817</v>
      </c>
      <c r="EM231" s="56">
        <v>8530321.2396694217</v>
      </c>
      <c r="EN231" s="57" t="str">
        <f>+VLOOKUP(W231,[1]Empresas!$A$1:$B$27,2,0)</f>
        <v>AGUAS ANDINAS S.A.</v>
      </c>
    </row>
    <row r="232" spans="12:144" ht="14.4" x14ac:dyDescent="0.3">
      <c r="L232" t="str">
        <f t="shared" si="3"/>
        <v>13684744323843363</v>
      </c>
      <c r="M232" s="62" t="s">
        <v>394</v>
      </c>
      <c r="N232" s="50">
        <v>43344</v>
      </c>
      <c r="O232" s="51">
        <v>2018</v>
      </c>
      <c r="P232" t="s">
        <v>694</v>
      </c>
      <c r="Q232">
        <v>1595042</v>
      </c>
      <c r="R232">
        <v>1368474</v>
      </c>
      <c r="S232" t="s">
        <v>478</v>
      </c>
      <c r="T232" t="s">
        <v>504</v>
      </c>
      <c r="U232" t="s">
        <v>480</v>
      </c>
      <c r="V232" t="s">
        <v>481</v>
      </c>
      <c r="W232" t="s">
        <v>527</v>
      </c>
      <c r="X232" t="s">
        <v>600</v>
      </c>
      <c r="Y232" t="s">
        <v>554</v>
      </c>
      <c r="Z232">
        <v>15</v>
      </c>
      <c r="AA232">
        <v>331</v>
      </c>
      <c r="AB232">
        <v>3323</v>
      </c>
      <c r="AC232" s="59" t="s">
        <v>508</v>
      </c>
      <c r="AD232" s="59">
        <v>43556</v>
      </c>
      <c r="AE232" s="53">
        <v>43238</v>
      </c>
      <c r="AF232" s="53">
        <v>43363</v>
      </c>
      <c r="AG232" s="53">
        <v>43391</v>
      </c>
      <c r="AH232" s="52">
        <v>0</v>
      </c>
      <c r="AI232" s="52">
        <v>0</v>
      </c>
      <c r="AJ232" s="52">
        <v>38500</v>
      </c>
      <c r="AK232" s="52">
        <v>0</v>
      </c>
      <c r="AL232" s="52">
        <v>0</v>
      </c>
      <c r="AM232" s="52"/>
      <c r="AN232" s="52">
        <v>7955</v>
      </c>
      <c r="AO232" s="52" t="s">
        <v>486</v>
      </c>
      <c r="AP232" s="52">
        <v>0</v>
      </c>
      <c r="AQ232" s="52">
        <v>0</v>
      </c>
      <c r="AR232" s="52">
        <v>0</v>
      </c>
      <c r="AS232" s="52" t="s">
        <v>487</v>
      </c>
      <c r="AT232" s="52">
        <v>0</v>
      </c>
      <c r="AU232" s="52">
        <v>41.8</v>
      </c>
      <c r="AV232" s="52">
        <v>42.8</v>
      </c>
      <c r="AW232" s="52">
        <v>0</v>
      </c>
      <c r="AX232" s="52">
        <v>0</v>
      </c>
      <c r="AY232" s="52">
        <v>6100</v>
      </c>
      <c r="AZ232" s="52">
        <v>0</v>
      </c>
      <c r="BA232" s="52">
        <v>0</v>
      </c>
      <c r="BB232" s="52">
        <v>0</v>
      </c>
      <c r="BC232" s="52">
        <v>0</v>
      </c>
      <c r="BD232" s="52">
        <v>0</v>
      </c>
      <c r="BE232" s="52">
        <v>0</v>
      </c>
      <c r="BF232" s="52">
        <v>676</v>
      </c>
      <c r="BG232" s="52">
        <v>335312</v>
      </c>
      <c r="BH232" s="52"/>
      <c r="BI232" s="52"/>
      <c r="BJ232" s="52"/>
      <c r="BK232" s="52">
        <v>2244096</v>
      </c>
      <c r="BL232" s="52">
        <v>181262</v>
      </c>
      <c r="BM232" s="52">
        <v>0</v>
      </c>
      <c r="BN232" s="52">
        <v>0</v>
      </c>
      <c r="BO232" s="52">
        <v>0</v>
      </c>
      <c r="BP232" s="52">
        <v>0</v>
      </c>
      <c r="BQ232" s="52">
        <v>0</v>
      </c>
      <c r="BR232" s="52">
        <v>0</v>
      </c>
      <c r="BS232" s="52">
        <v>0</v>
      </c>
      <c r="BT232" s="52">
        <v>0</v>
      </c>
      <c r="BU232" s="52">
        <v>0</v>
      </c>
      <c r="BV232" s="52">
        <v>2761346</v>
      </c>
      <c r="BW232" s="52">
        <v>0</v>
      </c>
      <c r="BX232" s="52">
        <v>0</v>
      </c>
      <c r="BY232" s="52">
        <v>0</v>
      </c>
      <c r="BZ232" s="52">
        <v>0</v>
      </c>
      <c r="CA232" s="52">
        <v>0</v>
      </c>
      <c r="CB232" s="5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2</v>
      </c>
      <c r="CJ232">
        <v>86308673</v>
      </c>
      <c r="CK232">
        <v>100</v>
      </c>
      <c r="CL232" t="s">
        <v>488</v>
      </c>
      <c r="CM232">
        <v>19666</v>
      </c>
      <c r="CN232">
        <v>20051</v>
      </c>
      <c r="CO232">
        <v>38500</v>
      </c>
      <c r="CP232">
        <v>86308673</v>
      </c>
      <c r="CQ232">
        <v>100</v>
      </c>
      <c r="CR232" t="s">
        <v>488</v>
      </c>
      <c r="CS232">
        <v>32.1</v>
      </c>
      <c r="CT232">
        <v>41.8</v>
      </c>
      <c r="CU232">
        <v>0</v>
      </c>
      <c r="CV232">
        <v>86308673</v>
      </c>
      <c r="CW232">
        <v>100</v>
      </c>
      <c r="CX232" t="s">
        <v>488</v>
      </c>
      <c r="CY232">
        <v>0</v>
      </c>
      <c r="CZ232">
        <v>0</v>
      </c>
      <c r="DA232">
        <v>0</v>
      </c>
      <c r="DB232" t="s">
        <v>601</v>
      </c>
      <c r="DC232">
        <v>100</v>
      </c>
      <c r="DD232" t="s">
        <v>488</v>
      </c>
      <c r="DE232">
        <v>854</v>
      </c>
      <c r="DF232">
        <v>915</v>
      </c>
      <c r="DG232">
        <v>6100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 t="s">
        <v>490</v>
      </c>
      <c r="EG232" t="s">
        <v>490</v>
      </c>
      <c r="EH232" s="54">
        <v>125</v>
      </c>
      <c r="EI232" s="55">
        <v>1</v>
      </c>
      <c r="EJ232" s="55">
        <v>0</v>
      </c>
      <c r="EK232" s="56">
        <v>662723.04</v>
      </c>
      <c r="EL232" s="56">
        <v>1325446.08</v>
      </c>
      <c r="EM232" s="56">
        <v>1988169.12</v>
      </c>
      <c r="EN232" s="57" t="str">
        <f>+VLOOKUP(W232,[1]Empresas!$A$1:$B$27,2,0)</f>
        <v>AGUAS ANDINAS S.A.</v>
      </c>
    </row>
    <row r="233" spans="12:144" ht="14.4" x14ac:dyDescent="0.3">
      <c r="L233" t="str">
        <f t="shared" si="3"/>
        <v>25150324271143349</v>
      </c>
      <c r="M233" s="62" t="s">
        <v>394</v>
      </c>
      <c r="N233" s="50">
        <v>43344</v>
      </c>
      <c r="O233" s="51">
        <v>2018</v>
      </c>
      <c r="P233" t="s">
        <v>694</v>
      </c>
      <c r="Q233">
        <v>1595042</v>
      </c>
      <c r="R233">
        <v>2515032</v>
      </c>
      <c r="S233" t="s">
        <v>478</v>
      </c>
      <c r="T233" t="s">
        <v>540</v>
      </c>
      <c r="U233" t="s">
        <v>480</v>
      </c>
      <c r="V233" t="s">
        <v>505</v>
      </c>
      <c r="W233" t="s">
        <v>562</v>
      </c>
      <c r="X233" t="s">
        <v>895</v>
      </c>
      <c r="Y233" t="s">
        <v>533</v>
      </c>
      <c r="Z233">
        <v>7</v>
      </c>
      <c r="AA233">
        <v>185</v>
      </c>
      <c r="AB233">
        <v>400</v>
      </c>
      <c r="AC233" s="59" t="s">
        <v>508</v>
      </c>
      <c r="AD233" s="59">
        <v>43556</v>
      </c>
      <c r="AE233" s="53">
        <v>42711</v>
      </c>
      <c r="AF233" s="53">
        <v>43349</v>
      </c>
      <c r="AG233" s="53">
        <v>43378</v>
      </c>
      <c r="AH233" s="52">
        <v>27</v>
      </c>
      <c r="AI233" s="52">
        <v>0</v>
      </c>
      <c r="AJ233" s="52">
        <v>54517</v>
      </c>
      <c r="AK233" s="52">
        <v>0</v>
      </c>
      <c r="AL233" s="52">
        <v>0</v>
      </c>
      <c r="AM233" s="52"/>
      <c r="AN233" s="52">
        <v>2320</v>
      </c>
      <c r="AO233" s="52" t="s">
        <v>486</v>
      </c>
      <c r="AP233" s="52">
        <v>0</v>
      </c>
      <c r="AQ233" s="52">
        <v>0</v>
      </c>
      <c r="AR233" s="52">
        <v>0</v>
      </c>
      <c r="AS233" s="52" t="s">
        <v>524</v>
      </c>
      <c r="AT233" s="52">
        <v>0</v>
      </c>
      <c r="AU233" s="52">
        <v>15</v>
      </c>
      <c r="AV233" s="52">
        <v>7.5</v>
      </c>
      <c r="AW233" s="52">
        <v>15</v>
      </c>
      <c r="AX233" s="52">
        <v>79.5</v>
      </c>
      <c r="AY233" s="52">
        <v>17886</v>
      </c>
      <c r="AZ233" s="52">
        <v>0</v>
      </c>
      <c r="BA233" s="52">
        <v>0</v>
      </c>
      <c r="BB233" s="52">
        <v>0</v>
      </c>
      <c r="BC233" s="52">
        <v>0</v>
      </c>
      <c r="BD233" s="52">
        <v>0</v>
      </c>
      <c r="BE233" s="52">
        <v>0</v>
      </c>
      <c r="BF233" s="52">
        <v>675</v>
      </c>
      <c r="BG233" s="52">
        <v>226989</v>
      </c>
      <c r="BH233" s="52"/>
      <c r="BI233" s="52"/>
      <c r="BJ233" s="52"/>
      <c r="BK233" s="52">
        <v>3435096</v>
      </c>
      <c r="BL233" s="52">
        <v>391954</v>
      </c>
      <c r="BM233" s="52">
        <v>588302</v>
      </c>
      <c r="BN233" s="52">
        <v>0</v>
      </c>
      <c r="BO233" s="52">
        <v>0</v>
      </c>
      <c r="BP233" s="52">
        <v>0</v>
      </c>
      <c r="BQ233" s="52">
        <v>0</v>
      </c>
      <c r="BR233" s="52">
        <v>0</v>
      </c>
      <c r="BS233" s="52">
        <v>0</v>
      </c>
      <c r="BT233" s="52">
        <v>0</v>
      </c>
      <c r="BU233" s="52">
        <v>0</v>
      </c>
      <c r="BV233" s="52">
        <v>4643016</v>
      </c>
      <c r="BW233" s="52">
        <v>-4443191</v>
      </c>
      <c r="BX233" s="52">
        <v>0</v>
      </c>
      <c r="BY233" s="52">
        <v>0</v>
      </c>
      <c r="BZ233" s="52">
        <v>0</v>
      </c>
      <c r="CA233" s="52">
        <v>-3733774</v>
      </c>
      <c r="CB233" s="52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228920</v>
      </c>
      <c r="CK233">
        <v>1</v>
      </c>
      <c r="CL233" t="s">
        <v>495</v>
      </c>
      <c r="CM233">
        <v>339646</v>
      </c>
      <c r="CN233">
        <v>394163</v>
      </c>
      <c r="CO233">
        <v>54517</v>
      </c>
      <c r="CP233">
        <v>228920</v>
      </c>
      <c r="CQ233">
        <v>1</v>
      </c>
      <c r="CR233" t="s">
        <v>495</v>
      </c>
      <c r="CS233">
        <v>14.26</v>
      </c>
      <c r="CT233">
        <v>15</v>
      </c>
      <c r="CU233">
        <v>0</v>
      </c>
      <c r="CV233">
        <v>228920</v>
      </c>
      <c r="CW233">
        <v>1</v>
      </c>
      <c r="CX233" t="s">
        <v>495</v>
      </c>
      <c r="CY233">
        <v>0</v>
      </c>
      <c r="CZ233">
        <v>15</v>
      </c>
      <c r="DA233">
        <v>0</v>
      </c>
      <c r="DB233" t="s">
        <v>896</v>
      </c>
      <c r="DC233">
        <v>1</v>
      </c>
      <c r="DD233" t="s">
        <v>495</v>
      </c>
      <c r="DE233">
        <v>200202</v>
      </c>
      <c r="DF233">
        <v>218088</v>
      </c>
      <c r="DG233">
        <v>17886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 t="s">
        <v>490</v>
      </c>
      <c r="EG233" t="s">
        <v>490</v>
      </c>
      <c r="EH233" s="54">
        <v>638</v>
      </c>
      <c r="EI233" s="55">
        <v>1</v>
      </c>
      <c r="EJ233" s="55">
        <v>0</v>
      </c>
      <c r="EK233" s="56">
        <v>218323.63636363635</v>
      </c>
      <c r="EL233" s="56">
        <v>436647.27272727271</v>
      </c>
      <c r="EM233" s="56">
        <v>654970.90909090906</v>
      </c>
      <c r="EN233" s="57" t="str">
        <f>+VLOOKUP(W233,[1]Empresas!$A$1:$B$27,2,0)</f>
        <v>AGUAS ANDINAS S.A.</v>
      </c>
    </row>
    <row r="234" spans="12:144" ht="14.4" x14ac:dyDescent="0.3">
      <c r="L234" t="str">
        <f t="shared" si="3"/>
        <v>25291194308743357</v>
      </c>
      <c r="M234" s="62" t="s">
        <v>394</v>
      </c>
      <c r="N234" s="50">
        <v>43344</v>
      </c>
      <c r="O234" s="51">
        <v>2018</v>
      </c>
      <c r="P234" t="s">
        <v>694</v>
      </c>
      <c r="Q234">
        <v>1595042</v>
      </c>
      <c r="R234">
        <v>2529119</v>
      </c>
      <c r="S234" t="s">
        <v>478</v>
      </c>
      <c r="T234" t="s">
        <v>479</v>
      </c>
      <c r="U234" t="s">
        <v>480</v>
      </c>
      <c r="V234" t="s">
        <v>556</v>
      </c>
      <c r="W234" t="s">
        <v>562</v>
      </c>
      <c r="X234" t="s">
        <v>897</v>
      </c>
      <c r="Y234" t="s">
        <v>806</v>
      </c>
      <c r="Z234">
        <v>14</v>
      </c>
      <c r="AA234">
        <v>924</v>
      </c>
      <c r="AB234">
        <v>3240</v>
      </c>
      <c r="AC234" s="59" t="s">
        <v>485</v>
      </c>
      <c r="AD234" s="59" t="s">
        <v>485</v>
      </c>
      <c r="AE234" s="53">
        <v>43087</v>
      </c>
      <c r="AF234" s="53">
        <v>43357</v>
      </c>
      <c r="AG234" s="53">
        <v>43390</v>
      </c>
      <c r="AH234" s="52">
        <v>2.5</v>
      </c>
      <c r="AI234" s="52">
        <v>350</v>
      </c>
      <c r="AJ234" s="52">
        <v>0</v>
      </c>
      <c r="AK234" s="52">
        <v>794</v>
      </c>
      <c r="AL234" s="52">
        <v>0</v>
      </c>
      <c r="AM234" s="52"/>
      <c r="AN234" s="52">
        <v>279</v>
      </c>
      <c r="AO234" s="52" t="s">
        <v>486</v>
      </c>
      <c r="AP234" s="52">
        <v>0</v>
      </c>
      <c r="AQ234" s="52">
        <v>0</v>
      </c>
      <c r="AR234" s="52">
        <v>0</v>
      </c>
      <c r="AS234" s="52" t="s">
        <v>487</v>
      </c>
      <c r="AT234" s="52">
        <v>0</v>
      </c>
      <c r="AU234" s="52">
        <v>0</v>
      </c>
      <c r="AV234" s="52">
        <v>0</v>
      </c>
      <c r="AW234" s="52">
        <v>0</v>
      </c>
      <c r="AX234" s="52">
        <v>0</v>
      </c>
      <c r="AY234" s="52">
        <v>0</v>
      </c>
      <c r="AZ234" s="52">
        <v>0</v>
      </c>
      <c r="BA234" s="52">
        <v>0</v>
      </c>
      <c r="BB234" s="52">
        <v>0</v>
      </c>
      <c r="BC234" s="52">
        <v>0</v>
      </c>
      <c r="BD234" s="52">
        <v>0</v>
      </c>
      <c r="BE234" s="52">
        <v>0</v>
      </c>
      <c r="BF234" s="52">
        <v>575</v>
      </c>
      <c r="BG234" s="52">
        <v>6492</v>
      </c>
      <c r="BH234" s="52"/>
      <c r="BI234" s="52"/>
      <c r="BJ234" s="52"/>
      <c r="BK234" s="52">
        <v>71001</v>
      </c>
      <c r="BL234" s="52">
        <v>0</v>
      </c>
      <c r="BM234" s="52">
        <v>0</v>
      </c>
      <c r="BN234" s="52">
        <v>0</v>
      </c>
      <c r="BO234" s="52">
        <v>0</v>
      </c>
      <c r="BP234" s="52">
        <v>0</v>
      </c>
      <c r="BQ234" s="52">
        <v>0</v>
      </c>
      <c r="BR234" s="52">
        <v>0</v>
      </c>
      <c r="BS234" s="52">
        <v>0</v>
      </c>
      <c r="BT234" s="52">
        <v>0</v>
      </c>
      <c r="BU234" s="52">
        <v>0</v>
      </c>
      <c r="BV234" s="52">
        <v>78068</v>
      </c>
      <c r="BW234" s="52">
        <v>-46579</v>
      </c>
      <c r="BX234" s="52">
        <v>0</v>
      </c>
      <c r="BY234" s="52">
        <v>0</v>
      </c>
      <c r="BZ234" s="52">
        <v>0</v>
      </c>
      <c r="CA234" s="52">
        <v>-39142</v>
      </c>
      <c r="CB234" s="52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839750</v>
      </c>
      <c r="CK234">
        <v>1</v>
      </c>
      <c r="CL234" t="s">
        <v>495</v>
      </c>
      <c r="CM234">
        <v>17261</v>
      </c>
      <c r="CN234">
        <v>18055</v>
      </c>
      <c r="CO234">
        <v>794</v>
      </c>
      <c r="CP234">
        <v>0</v>
      </c>
      <c r="CQ234">
        <v>0</v>
      </c>
      <c r="CR234" t="s">
        <v>496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 t="s">
        <v>490</v>
      </c>
      <c r="EG234" t="s">
        <v>490</v>
      </c>
      <c r="EH234" s="54">
        <v>270</v>
      </c>
      <c r="EI234" s="55">
        <v>1</v>
      </c>
      <c r="EJ234" s="55">
        <v>0</v>
      </c>
      <c r="EK234" s="56">
        <v>8674.2222222222226</v>
      </c>
      <c r="EL234" s="56">
        <v>17348.444444444445</v>
      </c>
      <c r="EM234" s="56">
        <v>26022.666666666668</v>
      </c>
      <c r="EN234" s="57" t="str">
        <f>+VLOOKUP(W234,[1]Empresas!$A$1:$B$27,2,0)</f>
        <v>AGUAS ANDINAS S.A.</v>
      </c>
    </row>
    <row r="235" spans="12:144" ht="14.4" x14ac:dyDescent="0.3">
      <c r="L235" t="str">
        <f t="shared" si="3"/>
        <v>13141534328543376</v>
      </c>
      <c r="M235" s="62" t="s">
        <v>394</v>
      </c>
      <c r="N235" s="50">
        <v>43344</v>
      </c>
      <c r="O235" s="51">
        <v>2018</v>
      </c>
      <c r="P235" s="52" t="s">
        <v>694</v>
      </c>
      <c r="Q235" s="52">
        <v>1594986</v>
      </c>
      <c r="R235" s="52">
        <v>1314153</v>
      </c>
      <c r="S235" s="52" t="s">
        <v>478</v>
      </c>
      <c r="T235" s="52" t="s">
        <v>504</v>
      </c>
      <c r="U235" s="52" t="s">
        <v>480</v>
      </c>
      <c r="V235" s="52" t="s">
        <v>531</v>
      </c>
      <c r="W235" s="52" t="s">
        <v>562</v>
      </c>
      <c r="X235" s="52" t="s">
        <v>898</v>
      </c>
      <c r="Y235" s="52" t="s">
        <v>533</v>
      </c>
      <c r="Z235" s="52">
        <v>25</v>
      </c>
      <c r="AA235" s="52">
        <v>616</v>
      </c>
      <c r="AB235" s="52">
        <v>1800</v>
      </c>
      <c r="AC235" s="52" t="s">
        <v>508</v>
      </c>
      <c r="AD235" s="52">
        <v>43556</v>
      </c>
      <c r="AE235" s="53">
        <v>43285</v>
      </c>
      <c r="AF235" s="53">
        <v>43376</v>
      </c>
      <c r="AG235" s="53">
        <v>43404</v>
      </c>
      <c r="AH235" s="52">
        <v>160</v>
      </c>
      <c r="AI235" s="52">
        <v>0</v>
      </c>
      <c r="AJ235" s="52">
        <v>113751</v>
      </c>
      <c r="AK235" s="52">
        <v>0</v>
      </c>
      <c r="AL235" s="52">
        <v>0</v>
      </c>
      <c r="AM235" s="52"/>
      <c r="AN235" s="52">
        <v>30001</v>
      </c>
      <c r="AO235" s="52" t="s">
        <v>486</v>
      </c>
      <c r="AP235" s="52">
        <v>0</v>
      </c>
      <c r="AQ235" s="52">
        <v>0</v>
      </c>
      <c r="AR235" s="52">
        <v>0</v>
      </c>
      <c r="AS235" s="52" t="s">
        <v>487</v>
      </c>
      <c r="AT235" s="52">
        <v>0</v>
      </c>
      <c r="AU235" s="52">
        <v>124</v>
      </c>
      <c r="AV235" s="52">
        <v>112</v>
      </c>
      <c r="AW235" s="52">
        <v>108</v>
      </c>
      <c r="AX235" s="52">
        <v>107.2</v>
      </c>
      <c r="AY235" s="52">
        <v>613</v>
      </c>
      <c r="AZ235" s="52">
        <v>0</v>
      </c>
      <c r="BA235" s="52">
        <v>0</v>
      </c>
      <c r="BB235" s="52">
        <v>0</v>
      </c>
      <c r="BC235" s="52">
        <v>0</v>
      </c>
      <c r="BD235" s="52">
        <v>0</v>
      </c>
      <c r="BE235" s="52">
        <v>0</v>
      </c>
      <c r="BF235" s="52">
        <v>675</v>
      </c>
      <c r="BG235" s="52">
        <v>1013635</v>
      </c>
      <c r="BH235" s="52"/>
      <c r="BI235" s="52"/>
      <c r="BJ235" s="52"/>
      <c r="BK235" s="52">
        <v>5780075</v>
      </c>
      <c r="BL235" s="52">
        <v>370441</v>
      </c>
      <c r="BM235" s="52">
        <v>1491250</v>
      </c>
      <c r="BN235" s="52">
        <v>0</v>
      </c>
      <c r="BO235" s="52">
        <v>0</v>
      </c>
      <c r="BP235" s="52">
        <v>0</v>
      </c>
      <c r="BQ235" s="52">
        <v>0</v>
      </c>
      <c r="BR235" s="52">
        <v>0</v>
      </c>
      <c r="BS235" s="52">
        <v>0</v>
      </c>
      <c r="BT235" s="52">
        <v>0</v>
      </c>
      <c r="BU235" s="52">
        <v>0</v>
      </c>
      <c r="BV235" s="52">
        <v>8656076</v>
      </c>
      <c r="BW235" s="52">
        <v>-5896422</v>
      </c>
      <c r="BX235" s="52">
        <v>0</v>
      </c>
      <c r="BY235" s="52">
        <v>0</v>
      </c>
      <c r="BZ235" s="52">
        <v>0</v>
      </c>
      <c r="CA235" s="52">
        <v>-4954977</v>
      </c>
      <c r="CB235" s="52">
        <v>0</v>
      </c>
      <c r="CC235" s="52">
        <v>0</v>
      </c>
      <c r="CD235" s="52">
        <v>0</v>
      </c>
      <c r="CE235" s="52">
        <v>0</v>
      </c>
      <c r="CF235" s="52">
        <v>0</v>
      </c>
      <c r="CG235" s="52">
        <v>0</v>
      </c>
      <c r="CH235" s="52">
        <v>0</v>
      </c>
      <c r="CI235" s="52">
        <v>1</v>
      </c>
      <c r="CJ235" s="52">
        <v>3790203</v>
      </c>
      <c r="CK235" s="52">
        <v>1000</v>
      </c>
      <c r="CL235" s="52" t="s">
        <v>899</v>
      </c>
      <c r="CM235" s="52">
        <v>2421.3330000000001</v>
      </c>
      <c r="CN235" s="52">
        <v>2534.4839999999999</v>
      </c>
      <c r="CO235" s="52">
        <v>113751</v>
      </c>
      <c r="CP235" s="52">
        <v>3790203</v>
      </c>
      <c r="CQ235" s="52">
        <v>1000</v>
      </c>
      <c r="CR235" s="52" t="s">
        <v>899</v>
      </c>
      <c r="CS235" s="52">
        <v>9.6000000000000002E-2</v>
      </c>
      <c r="CT235" s="52">
        <v>0.124</v>
      </c>
      <c r="CU235" s="52">
        <v>0</v>
      </c>
      <c r="CV235" s="52">
        <v>3790203</v>
      </c>
      <c r="CW235" s="52">
        <v>1000</v>
      </c>
      <c r="CX235" s="52" t="s">
        <v>899</v>
      </c>
      <c r="CY235" s="52">
        <v>9.1999999999999998E-2</v>
      </c>
      <c r="CZ235" s="52">
        <v>0.108</v>
      </c>
      <c r="DA235" s="52">
        <v>0</v>
      </c>
      <c r="DB235" s="52" t="s">
        <v>900</v>
      </c>
      <c r="DC235" s="52">
        <v>1000</v>
      </c>
      <c r="DD235" s="52" t="s">
        <v>899</v>
      </c>
      <c r="DE235" s="52">
        <v>183.86799999999999</v>
      </c>
      <c r="DF235" s="52">
        <v>184.48099999999999</v>
      </c>
      <c r="DG235" s="52">
        <v>613</v>
      </c>
      <c r="DH235" s="52">
        <v>0</v>
      </c>
      <c r="DI235" s="52">
        <v>0</v>
      </c>
      <c r="DJ235" s="52">
        <v>0</v>
      </c>
      <c r="DK235" s="52">
        <v>0</v>
      </c>
      <c r="DL235" s="52">
        <v>0</v>
      </c>
      <c r="DM235" s="52">
        <v>0</v>
      </c>
      <c r="DN235" s="52">
        <v>0</v>
      </c>
      <c r="DO235" s="52">
        <v>0</v>
      </c>
      <c r="DP235" s="52">
        <v>0</v>
      </c>
      <c r="DQ235" s="52">
        <v>0</v>
      </c>
      <c r="DR235" s="52">
        <v>0</v>
      </c>
      <c r="DS235" s="52">
        <v>0</v>
      </c>
      <c r="DT235" s="52">
        <v>0</v>
      </c>
      <c r="DU235" s="52">
        <v>0</v>
      </c>
      <c r="DV235" s="52">
        <v>0</v>
      </c>
      <c r="DW235" s="52">
        <v>0</v>
      </c>
      <c r="DX235" s="52">
        <v>0</v>
      </c>
      <c r="DY235" s="52">
        <v>0</v>
      </c>
      <c r="DZ235" s="52">
        <v>0</v>
      </c>
      <c r="EA235" s="52">
        <v>0</v>
      </c>
      <c r="EB235" s="52">
        <v>0</v>
      </c>
      <c r="EC235" s="52">
        <v>0</v>
      </c>
      <c r="ED235" s="52">
        <v>0</v>
      </c>
      <c r="EE235" s="52">
        <v>0</v>
      </c>
      <c r="EF235" s="52" t="s">
        <v>490</v>
      </c>
      <c r="EG235" s="52" t="s">
        <v>490</v>
      </c>
      <c r="EH235" s="54">
        <v>91</v>
      </c>
      <c r="EI235" s="55">
        <v>1</v>
      </c>
      <c r="EJ235" s="55">
        <v>1</v>
      </c>
      <c r="EK235" s="56">
        <v>2853651.4285714286</v>
      </c>
      <c r="EL235" s="56">
        <v>5707302.8571428573</v>
      </c>
      <c r="EM235" s="56">
        <v>8560954.2857142854</v>
      </c>
      <c r="EN235" s="57" t="str">
        <f>+VLOOKUP(W235,[1]Empresas!$A$1:$B$27,2,0)</f>
        <v>AGUAS ANDINAS S.A.</v>
      </c>
    </row>
    <row r="236" spans="12:144" ht="14.4" x14ac:dyDescent="0.3">
      <c r="L236" t="str">
        <f t="shared" si="3"/>
        <v>31310974235143398</v>
      </c>
      <c r="M236" s="62" t="s">
        <v>394</v>
      </c>
      <c r="N236" s="50">
        <v>43374</v>
      </c>
      <c r="O236" s="51">
        <v>2018</v>
      </c>
      <c r="P236" s="52" t="s">
        <v>726</v>
      </c>
      <c r="Q236" s="52">
        <v>1677038</v>
      </c>
      <c r="R236" s="52">
        <v>3131097</v>
      </c>
      <c r="S236" s="52" t="s">
        <v>478</v>
      </c>
      <c r="T236" s="52" t="s">
        <v>540</v>
      </c>
      <c r="U236" s="52" t="s">
        <v>514</v>
      </c>
      <c r="V236" s="52" t="s">
        <v>541</v>
      </c>
      <c r="W236" s="52" t="s">
        <v>516</v>
      </c>
      <c r="X236" s="52" t="s">
        <v>901</v>
      </c>
      <c r="Y236" s="52" t="s">
        <v>543</v>
      </c>
      <c r="Z236" s="52">
        <v>20</v>
      </c>
      <c r="AA236" s="52">
        <v>656</v>
      </c>
      <c r="AB236" s="52">
        <v>2551</v>
      </c>
      <c r="AC236" s="52" t="s">
        <v>508</v>
      </c>
      <c r="AD236" s="52">
        <v>43556</v>
      </c>
      <c r="AE236" s="53">
        <v>42351</v>
      </c>
      <c r="AF236" s="53">
        <v>43398</v>
      </c>
      <c r="AG236" s="53">
        <v>43431</v>
      </c>
      <c r="AH236" s="52">
        <v>58</v>
      </c>
      <c r="AI236" s="52">
        <v>0</v>
      </c>
      <c r="AJ236" s="52">
        <v>116920</v>
      </c>
      <c r="AK236" s="52">
        <v>0</v>
      </c>
      <c r="AL236" s="52">
        <v>0</v>
      </c>
      <c r="AM236" s="52"/>
      <c r="AN236" s="52">
        <v>5482</v>
      </c>
      <c r="AO236" s="52" t="s">
        <v>486</v>
      </c>
      <c r="AP236" s="52">
        <v>0</v>
      </c>
      <c r="AQ236" s="52">
        <v>0</v>
      </c>
      <c r="AR236" s="52">
        <v>0</v>
      </c>
      <c r="AS236" s="52" t="s">
        <v>487</v>
      </c>
      <c r="AT236" s="52">
        <v>0</v>
      </c>
      <c r="AU236" s="52">
        <v>37.4</v>
      </c>
      <c r="AV236" s="52">
        <v>18.7</v>
      </c>
      <c r="AW236" s="52">
        <v>31.6</v>
      </c>
      <c r="AX236" s="52">
        <v>31.3</v>
      </c>
      <c r="AY236" s="52">
        <v>10280</v>
      </c>
      <c r="AZ236" s="52">
        <v>0</v>
      </c>
      <c r="BA236" s="52">
        <v>0</v>
      </c>
      <c r="BB236" s="52">
        <v>0</v>
      </c>
      <c r="BC236" s="52">
        <v>0</v>
      </c>
      <c r="BD236" s="52">
        <v>0</v>
      </c>
      <c r="BE236" s="52">
        <v>0</v>
      </c>
      <c r="BF236" s="52">
        <v>667</v>
      </c>
      <c r="BG236" s="52">
        <v>387412</v>
      </c>
      <c r="BH236" s="52"/>
      <c r="BI236" s="52"/>
      <c r="BJ236" s="52"/>
      <c r="BK236" s="52">
        <v>5422809</v>
      </c>
      <c r="BL236" s="52">
        <v>1654145</v>
      </c>
      <c r="BM236" s="52">
        <v>6948261</v>
      </c>
      <c r="BN236" s="52">
        <v>0</v>
      </c>
      <c r="BO236" s="52">
        <v>0</v>
      </c>
      <c r="BP236" s="52">
        <v>0</v>
      </c>
      <c r="BQ236" s="52">
        <v>0</v>
      </c>
      <c r="BR236" s="52">
        <v>0</v>
      </c>
      <c r="BS236" s="52">
        <v>0</v>
      </c>
      <c r="BT236" s="52">
        <v>0</v>
      </c>
      <c r="BU236" s="52">
        <v>0</v>
      </c>
      <c r="BV236" s="52">
        <v>14413294</v>
      </c>
      <c r="BW236" s="52">
        <v>-5248804</v>
      </c>
      <c r="BX236" s="52">
        <v>0</v>
      </c>
      <c r="BY236" s="52">
        <v>0</v>
      </c>
      <c r="BZ236" s="52">
        <v>0</v>
      </c>
      <c r="CA236" s="52">
        <v>-4410760</v>
      </c>
      <c r="CB236" s="52">
        <v>0</v>
      </c>
      <c r="CC236" s="52">
        <v>0</v>
      </c>
      <c r="CD236" s="52">
        <v>0</v>
      </c>
      <c r="CE236" s="52">
        <v>0</v>
      </c>
      <c r="CF236" s="52">
        <v>0</v>
      </c>
      <c r="CG236" s="52">
        <v>0</v>
      </c>
      <c r="CH236" s="52">
        <v>0</v>
      </c>
      <c r="CI236" s="52">
        <v>1</v>
      </c>
      <c r="CJ236" s="52">
        <v>4453592</v>
      </c>
      <c r="CK236" s="52">
        <v>40</v>
      </c>
      <c r="CL236" s="52" t="s">
        <v>495</v>
      </c>
      <c r="CM236" s="52">
        <v>0</v>
      </c>
      <c r="CN236" s="52">
        <v>2923</v>
      </c>
      <c r="CO236" s="52">
        <v>116920</v>
      </c>
      <c r="CP236" s="52">
        <v>4453592</v>
      </c>
      <c r="CQ236" s="52">
        <v>40</v>
      </c>
      <c r="CR236" s="52" t="s">
        <v>495</v>
      </c>
      <c r="CS236" s="52">
        <v>0</v>
      </c>
      <c r="CT236" s="52">
        <v>37.4</v>
      </c>
      <c r="CU236" s="52">
        <v>0</v>
      </c>
      <c r="CV236" s="52">
        <v>4453592</v>
      </c>
      <c r="CW236" s="52">
        <v>40</v>
      </c>
      <c r="CX236" s="52" t="s">
        <v>495</v>
      </c>
      <c r="CY236" s="52">
        <v>0</v>
      </c>
      <c r="CZ236" s="52">
        <v>31.68</v>
      </c>
      <c r="DA236" s="52">
        <v>0</v>
      </c>
      <c r="DB236" s="52" t="s">
        <v>902</v>
      </c>
      <c r="DC236" s="52">
        <v>40</v>
      </c>
      <c r="DD236" s="52" t="s">
        <v>495</v>
      </c>
      <c r="DE236" s="52">
        <v>0</v>
      </c>
      <c r="DF236" s="52">
        <v>257</v>
      </c>
      <c r="DG236" s="52">
        <v>10280</v>
      </c>
      <c r="DH236" s="52">
        <v>0</v>
      </c>
      <c r="DI236" s="52">
        <v>0</v>
      </c>
      <c r="DJ236" s="52">
        <v>0</v>
      </c>
      <c r="DK236" s="52">
        <v>0</v>
      </c>
      <c r="DL236" s="52">
        <v>0</v>
      </c>
      <c r="DM236" s="52">
        <v>0</v>
      </c>
      <c r="DN236" s="52">
        <v>0</v>
      </c>
      <c r="DO236" s="52">
        <v>0</v>
      </c>
      <c r="DP236" s="52">
        <v>0</v>
      </c>
      <c r="DQ236" s="52">
        <v>0</v>
      </c>
      <c r="DR236" s="52">
        <v>0</v>
      </c>
      <c r="DS236" s="52">
        <v>0</v>
      </c>
      <c r="DT236" s="52">
        <v>0</v>
      </c>
      <c r="DU236" s="52">
        <v>0</v>
      </c>
      <c r="DV236" s="52">
        <v>0</v>
      </c>
      <c r="DW236" s="52">
        <v>0</v>
      </c>
      <c r="DX236" s="52">
        <v>0</v>
      </c>
      <c r="DY236" s="52">
        <v>0</v>
      </c>
      <c r="DZ236" s="52">
        <v>0</v>
      </c>
      <c r="EA236" s="52">
        <v>0</v>
      </c>
      <c r="EB236" s="52">
        <v>0</v>
      </c>
      <c r="EC236" s="52">
        <v>0</v>
      </c>
      <c r="ED236" s="52">
        <v>0</v>
      </c>
      <c r="EE236" s="52">
        <v>0</v>
      </c>
      <c r="EF236" s="52" t="s">
        <v>490</v>
      </c>
      <c r="EG236" s="52" t="s">
        <v>490</v>
      </c>
      <c r="EH236" s="54">
        <v>1047</v>
      </c>
      <c r="EI236" s="55">
        <v>1</v>
      </c>
      <c r="EJ236" s="55">
        <v>1</v>
      </c>
      <c r="EK236" s="56">
        <v>412988.36676217767</v>
      </c>
      <c r="EL236" s="56">
        <v>825976.73352435534</v>
      </c>
      <c r="EM236" s="56">
        <v>1238965.1002865329</v>
      </c>
      <c r="EN236" s="57" t="str">
        <f>+VLOOKUP(W236,[1]Empresas!$A$1:$B$27,2,0)</f>
        <v>AGUAS CORDILLERA S.A.</v>
      </c>
    </row>
    <row r="237" spans="12:144" ht="14.4" x14ac:dyDescent="0.3">
      <c r="L237" t="str">
        <f t="shared" si="3"/>
        <v>10927624330043391</v>
      </c>
      <c r="M237" s="62" t="s">
        <v>394</v>
      </c>
      <c r="N237" s="50">
        <v>43374</v>
      </c>
      <c r="O237" s="51">
        <v>2018</v>
      </c>
      <c r="P237" s="52" t="s">
        <v>726</v>
      </c>
      <c r="Q237" s="52">
        <v>1677038</v>
      </c>
      <c r="R237" s="52">
        <v>1092762</v>
      </c>
      <c r="S237" s="52" t="s">
        <v>478</v>
      </c>
      <c r="T237" s="52" t="s">
        <v>540</v>
      </c>
      <c r="U237" s="52" t="s">
        <v>514</v>
      </c>
      <c r="V237" s="52" t="s">
        <v>515</v>
      </c>
      <c r="W237" s="52" t="s">
        <v>537</v>
      </c>
      <c r="X237" s="52" t="s">
        <v>741</v>
      </c>
      <c r="Y237" s="52" t="s">
        <v>543</v>
      </c>
      <c r="Z237" s="52">
        <v>15</v>
      </c>
      <c r="AA237" s="52">
        <v>687</v>
      </c>
      <c r="AB237" s="52">
        <v>2215</v>
      </c>
      <c r="AC237" s="52" t="s">
        <v>508</v>
      </c>
      <c r="AD237" s="52">
        <v>43556</v>
      </c>
      <c r="AE237" s="53">
        <v>43300</v>
      </c>
      <c r="AF237" s="53">
        <v>43391</v>
      </c>
      <c r="AG237" s="53">
        <v>43423</v>
      </c>
      <c r="AH237" s="52">
        <v>45</v>
      </c>
      <c r="AI237" s="52">
        <v>0</v>
      </c>
      <c r="AJ237" s="52">
        <v>320</v>
      </c>
      <c r="AK237" s="52">
        <v>0</v>
      </c>
      <c r="AL237" s="52">
        <v>0</v>
      </c>
      <c r="AM237" s="52"/>
      <c r="AN237" s="52">
        <v>4124</v>
      </c>
      <c r="AO237" s="52" t="s">
        <v>486</v>
      </c>
      <c r="AP237" s="52">
        <v>0</v>
      </c>
      <c r="AQ237" s="52">
        <v>0</v>
      </c>
      <c r="AR237" s="52">
        <v>0</v>
      </c>
      <c r="AS237" s="52" t="s">
        <v>487</v>
      </c>
      <c r="AT237" s="52">
        <v>0</v>
      </c>
      <c r="AU237" s="52">
        <v>6</v>
      </c>
      <c r="AV237" s="52">
        <v>7</v>
      </c>
      <c r="AW237" s="52">
        <v>6</v>
      </c>
      <c r="AX237" s="52">
        <v>6</v>
      </c>
      <c r="AY237" s="52">
        <v>0</v>
      </c>
      <c r="AZ237" s="52">
        <v>0</v>
      </c>
      <c r="BA237" s="52">
        <v>0</v>
      </c>
      <c r="BB237" s="52">
        <v>0</v>
      </c>
      <c r="BC237" s="52">
        <v>0</v>
      </c>
      <c r="BD237" s="52">
        <v>0</v>
      </c>
      <c r="BE237" s="52">
        <v>2821</v>
      </c>
      <c r="BF237" s="52">
        <v>669</v>
      </c>
      <c r="BG237" s="52">
        <v>2852</v>
      </c>
      <c r="BH237" s="52"/>
      <c r="BI237" s="52"/>
      <c r="BJ237" s="52"/>
      <c r="BK237" s="52">
        <v>17174</v>
      </c>
      <c r="BL237" s="52">
        <v>77908</v>
      </c>
      <c r="BM237" s="52">
        <v>155062</v>
      </c>
      <c r="BN237" s="52">
        <v>0</v>
      </c>
      <c r="BO237" s="52">
        <v>0</v>
      </c>
      <c r="BP237" s="52">
        <v>0</v>
      </c>
      <c r="BQ237" s="52">
        <v>0</v>
      </c>
      <c r="BR237" s="52">
        <v>0</v>
      </c>
      <c r="BS237" s="52">
        <v>0</v>
      </c>
      <c r="BT237" s="52">
        <v>0</v>
      </c>
      <c r="BU237" s="52">
        <v>0</v>
      </c>
      <c r="BV237" s="52">
        <v>256486</v>
      </c>
      <c r="BW237" s="52">
        <v>-97892</v>
      </c>
      <c r="BX237" s="52">
        <v>0</v>
      </c>
      <c r="BY237" s="52">
        <v>-641</v>
      </c>
      <c r="BZ237" s="52">
        <v>0</v>
      </c>
      <c r="CA237" s="52">
        <v>-82802</v>
      </c>
      <c r="CB237" s="52">
        <v>0</v>
      </c>
      <c r="CC237" s="52">
        <v>0</v>
      </c>
      <c r="CD237" s="52">
        <v>0</v>
      </c>
      <c r="CE237" s="52">
        <v>0</v>
      </c>
      <c r="CF237" s="52">
        <v>0</v>
      </c>
      <c r="CG237" s="52">
        <v>0</v>
      </c>
      <c r="CH237" s="52">
        <v>0</v>
      </c>
      <c r="CI237" s="52">
        <v>2</v>
      </c>
      <c r="CJ237" s="52">
        <v>62954699</v>
      </c>
      <c r="CK237" s="52">
        <v>20</v>
      </c>
      <c r="CL237" s="52" t="s">
        <v>488</v>
      </c>
      <c r="CM237" s="52">
        <v>96440</v>
      </c>
      <c r="CN237" s="52">
        <v>96456</v>
      </c>
      <c r="CO237" s="52">
        <v>320</v>
      </c>
      <c r="CP237" s="52">
        <v>62954699</v>
      </c>
      <c r="CQ237" s="52">
        <v>20</v>
      </c>
      <c r="CR237" s="52" t="s">
        <v>488</v>
      </c>
      <c r="CS237" s="52">
        <v>7.6</v>
      </c>
      <c r="CT237" s="52">
        <v>6</v>
      </c>
      <c r="CU237" s="52">
        <v>0</v>
      </c>
      <c r="CV237" s="52">
        <v>62954699</v>
      </c>
      <c r="CW237" s="52">
        <v>20</v>
      </c>
      <c r="CX237" s="52" t="s">
        <v>488</v>
      </c>
      <c r="CY237" s="52">
        <v>6</v>
      </c>
      <c r="CZ237" s="52">
        <v>6</v>
      </c>
      <c r="DA237" s="52">
        <v>0</v>
      </c>
      <c r="DB237" s="52" t="s">
        <v>742</v>
      </c>
      <c r="DC237" s="52">
        <v>20</v>
      </c>
      <c r="DD237" s="52" t="s">
        <v>488</v>
      </c>
      <c r="DE237" s="52">
        <v>2837</v>
      </c>
      <c r="DF237" s="52">
        <v>2837</v>
      </c>
      <c r="DG237" s="52">
        <v>0</v>
      </c>
      <c r="DH237" s="52">
        <v>0</v>
      </c>
      <c r="DI237" s="52">
        <v>0</v>
      </c>
      <c r="DJ237" s="52">
        <v>0</v>
      </c>
      <c r="DK237" s="52">
        <v>0</v>
      </c>
      <c r="DL237" s="52">
        <v>0</v>
      </c>
      <c r="DM237" s="52">
        <v>0</v>
      </c>
      <c r="DN237" s="52">
        <v>0</v>
      </c>
      <c r="DO237" s="52">
        <v>0</v>
      </c>
      <c r="DP237" s="52">
        <v>0</v>
      </c>
      <c r="DQ237" s="52">
        <v>0</v>
      </c>
      <c r="DR237" s="52">
        <v>0</v>
      </c>
      <c r="DS237" s="52">
        <v>0</v>
      </c>
      <c r="DT237" s="52">
        <v>0</v>
      </c>
      <c r="DU237" s="52">
        <v>0</v>
      </c>
      <c r="DV237" s="52">
        <v>0</v>
      </c>
      <c r="DW237" s="52">
        <v>0</v>
      </c>
      <c r="DX237" s="52">
        <v>0</v>
      </c>
      <c r="DY237" s="52">
        <v>0</v>
      </c>
      <c r="DZ237" s="52">
        <v>0</v>
      </c>
      <c r="EA237" s="52">
        <v>0</v>
      </c>
      <c r="EB237" s="52">
        <v>0</v>
      </c>
      <c r="EC237" s="52">
        <v>0</v>
      </c>
      <c r="ED237" s="52">
        <v>0</v>
      </c>
      <c r="EE237" s="52">
        <v>0</v>
      </c>
      <c r="EF237" s="52" t="s">
        <v>490</v>
      </c>
      <c r="EG237" s="52" t="s">
        <v>490</v>
      </c>
      <c r="EH237" s="54">
        <v>91</v>
      </c>
      <c r="EI237" s="55">
        <v>1</v>
      </c>
      <c r="EJ237" s="55">
        <v>1</v>
      </c>
      <c r="EK237" s="56">
        <v>84555.824175824178</v>
      </c>
      <c r="EL237" s="56">
        <v>169111.64835164836</v>
      </c>
      <c r="EM237" s="56">
        <v>253667.47252747254</v>
      </c>
      <c r="EN237" s="57" t="str">
        <f>+VLOOKUP(W237,[1]Empresas!$A$1:$B$27,2,0)</f>
        <v>AGUAS CORDILLERA S.A.</v>
      </c>
    </row>
    <row r="238" spans="12:144" ht="14.4" x14ac:dyDescent="0.3">
      <c r="L238" t="str">
        <f t="shared" si="3"/>
        <v>27372454269543398</v>
      </c>
      <c r="M238" s="62" t="s">
        <v>394</v>
      </c>
      <c r="N238" s="50">
        <v>43374</v>
      </c>
      <c r="O238" s="51">
        <v>2018</v>
      </c>
      <c r="P238" s="52" t="s">
        <v>726</v>
      </c>
      <c r="Q238" s="52">
        <v>1677039</v>
      </c>
      <c r="R238" s="52">
        <v>2737245</v>
      </c>
      <c r="S238" s="52" t="s">
        <v>478</v>
      </c>
      <c r="T238" s="52" t="s">
        <v>540</v>
      </c>
      <c r="U238" s="52" t="s">
        <v>514</v>
      </c>
      <c r="V238" s="52" t="s">
        <v>903</v>
      </c>
      <c r="W238" s="52" t="s">
        <v>521</v>
      </c>
      <c r="X238" s="52" t="s">
        <v>904</v>
      </c>
      <c r="Y238" s="52" t="s">
        <v>543</v>
      </c>
      <c r="Z238" s="52">
        <v>20</v>
      </c>
      <c r="AA238" s="52">
        <v>653</v>
      </c>
      <c r="AB238" s="52">
        <v>1090</v>
      </c>
      <c r="AC238" s="52" t="s">
        <v>508</v>
      </c>
      <c r="AD238" s="52">
        <v>43556</v>
      </c>
      <c r="AE238" s="53">
        <v>42695</v>
      </c>
      <c r="AF238" s="53">
        <v>43398</v>
      </c>
      <c r="AG238" s="53">
        <v>43431</v>
      </c>
      <c r="AH238" s="52">
        <v>58</v>
      </c>
      <c r="AI238" s="52">
        <v>0</v>
      </c>
      <c r="AJ238" s="52">
        <v>150560</v>
      </c>
      <c r="AK238" s="52">
        <v>0</v>
      </c>
      <c r="AL238" s="52">
        <v>0</v>
      </c>
      <c r="AM238" s="52"/>
      <c r="AN238" s="52">
        <v>5482</v>
      </c>
      <c r="AO238" s="52" t="s">
        <v>486</v>
      </c>
      <c r="AP238" s="52">
        <v>0</v>
      </c>
      <c r="AQ238" s="52">
        <v>0</v>
      </c>
      <c r="AR238" s="52">
        <v>0</v>
      </c>
      <c r="AS238" s="52" t="s">
        <v>487</v>
      </c>
      <c r="AT238" s="52">
        <v>0</v>
      </c>
      <c r="AU238" s="52">
        <v>38.4</v>
      </c>
      <c r="AV238" s="52">
        <v>19.2</v>
      </c>
      <c r="AW238" s="52">
        <v>37.6</v>
      </c>
      <c r="AX238" s="52">
        <v>36.9</v>
      </c>
      <c r="AY238" s="52">
        <v>47720</v>
      </c>
      <c r="AZ238" s="52">
        <v>0</v>
      </c>
      <c r="BA238" s="52">
        <v>0</v>
      </c>
      <c r="BB238" s="52">
        <v>0</v>
      </c>
      <c r="BC238" s="52">
        <v>0</v>
      </c>
      <c r="BD238" s="52">
        <v>0</v>
      </c>
      <c r="BE238" s="52">
        <v>0</v>
      </c>
      <c r="BF238" s="52">
        <v>667</v>
      </c>
      <c r="BG238" s="52">
        <v>666689</v>
      </c>
      <c r="BH238" s="52"/>
      <c r="BI238" s="52"/>
      <c r="BJ238" s="52"/>
      <c r="BK238" s="52">
        <v>9280278</v>
      </c>
      <c r="BL238" s="52">
        <v>1321377</v>
      </c>
      <c r="BM238" s="52">
        <v>6904355</v>
      </c>
      <c r="BN238" s="52">
        <v>0</v>
      </c>
      <c r="BO238" s="52">
        <v>0</v>
      </c>
      <c r="BP238" s="52">
        <v>0</v>
      </c>
      <c r="BQ238" s="52">
        <v>0</v>
      </c>
      <c r="BR238" s="52">
        <v>0</v>
      </c>
      <c r="BS238" s="52">
        <v>0</v>
      </c>
      <c r="BT238" s="52">
        <v>0</v>
      </c>
      <c r="BU238" s="52">
        <v>0</v>
      </c>
      <c r="BV238" s="52">
        <v>18173366</v>
      </c>
      <c r="BW238" s="52">
        <v>-10705586</v>
      </c>
      <c r="BX238" s="52">
        <v>0</v>
      </c>
      <c r="BY238" s="52">
        <v>0</v>
      </c>
      <c r="BZ238" s="52">
        <v>0</v>
      </c>
      <c r="CA238" s="52">
        <v>-8996292</v>
      </c>
      <c r="CB238" s="52">
        <v>0</v>
      </c>
      <c r="CC238" s="52">
        <v>0</v>
      </c>
      <c r="CD238" s="52">
        <v>0</v>
      </c>
      <c r="CE238" s="52">
        <v>0</v>
      </c>
      <c r="CF238" s="52">
        <v>0</v>
      </c>
      <c r="CG238" s="52">
        <v>0</v>
      </c>
      <c r="CH238" s="52">
        <v>0</v>
      </c>
      <c r="CI238" s="52">
        <v>1</v>
      </c>
      <c r="CJ238" s="52">
        <v>60962</v>
      </c>
      <c r="CK238" s="52">
        <v>40</v>
      </c>
      <c r="CL238" s="52" t="s">
        <v>495</v>
      </c>
      <c r="CM238" s="52">
        <v>15901</v>
      </c>
      <c r="CN238" s="52">
        <v>19665</v>
      </c>
      <c r="CO238" s="52">
        <v>150560</v>
      </c>
      <c r="CP238" s="52">
        <v>60962</v>
      </c>
      <c r="CQ238" s="52">
        <v>40</v>
      </c>
      <c r="CR238" s="52" t="s">
        <v>495</v>
      </c>
      <c r="CS238" s="52">
        <v>35.6</v>
      </c>
      <c r="CT238" s="52">
        <v>38.4</v>
      </c>
      <c r="CU238" s="52">
        <v>0</v>
      </c>
      <c r="CV238" s="52">
        <v>60962</v>
      </c>
      <c r="CW238" s="52">
        <v>40</v>
      </c>
      <c r="CX238" s="52" t="s">
        <v>495</v>
      </c>
      <c r="CY238" s="52">
        <v>34.799999999999997</v>
      </c>
      <c r="CZ238" s="52">
        <v>37.6</v>
      </c>
      <c r="DA238" s="52">
        <v>0</v>
      </c>
      <c r="DB238" s="52" t="s">
        <v>905</v>
      </c>
      <c r="DC238" s="52">
        <v>40</v>
      </c>
      <c r="DD238" s="52" t="s">
        <v>495</v>
      </c>
      <c r="DE238" s="52">
        <v>4728</v>
      </c>
      <c r="DF238" s="52">
        <v>5921</v>
      </c>
      <c r="DG238" s="52">
        <v>47720</v>
      </c>
      <c r="DH238" s="52">
        <v>0</v>
      </c>
      <c r="DI238" s="52">
        <v>0</v>
      </c>
      <c r="DJ238" s="52">
        <v>0</v>
      </c>
      <c r="DK238" s="52">
        <v>0</v>
      </c>
      <c r="DL238" s="52">
        <v>0</v>
      </c>
      <c r="DM238" s="52">
        <v>0</v>
      </c>
      <c r="DN238" s="52">
        <v>0</v>
      </c>
      <c r="DO238" s="52">
        <v>0</v>
      </c>
      <c r="DP238" s="52">
        <v>0</v>
      </c>
      <c r="DQ238" s="52">
        <v>0</v>
      </c>
      <c r="DR238" s="52">
        <v>0</v>
      </c>
      <c r="DS238" s="52">
        <v>0</v>
      </c>
      <c r="DT238" s="52">
        <v>0</v>
      </c>
      <c r="DU238" s="52">
        <v>0</v>
      </c>
      <c r="DV238" s="52">
        <v>0</v>
      </c>
      <c r="DW238" s="52">
        <v>0</v>
      </c>
      <c r="DX238" s="52">
        <v>0</v>
      </c>
      <c r="DY238" s="52">
        <v>0</v>
      </c>
      <c r="DZ238" s="52">
        <v>0</v>
      </c>
      <c r="EA238" s="52">
        <v>0</v>
      </c>
      <c r="EB238" s="52">
        <v>0</v>
      </c>
      <c r="EC238" s="52">
        <v>0</v>
      </c>
      <c r="ED238" s="52">
        <v>0</v>
      </c>
      <c r="EE238" s="52">
        <v>0</v>
      </c>
      <c r="EF238" s="52" t="s">
        <v>490</v>
      </c>
      <c r="EG238" s="52" t="s">
        <v>490</v>
      </c>
      <c r="EH238" s="54">
        <v>703</v>
      </c>
      <c r="EI238" s="55">
        <v>1</v>
      </c>
      <c r="EJ238" s="55">
        <v>1</v>
      </c>
      <c r="EK238" s="56">
        <v>775534.82219061174</v>
      </c>
      <c r="EL238" s="56">
        <v>1551069.6443812235</v>
      </c>
      <c r="EM238" s="56">
        <v>2326604.4665718353</v>
      </c>
      <c r="EN238" s="57" t="str">
        <f>+VLOOKUP(W238,[1]Empresas!$A$1:$B$27,2,0)</f>
        <v>AGUAS MANQUEHUE S.A.</v>
      </c>
    </row>
    <row r="239" spans="12:144" ht="14.4" x14ac:dyDescent="0.3">
      <c r="L239" t="str">
        <f t="shared" si="3"/>
        <v>5330264059743397</v>
      </c>
      <c r="M239" s="62" t="s">
        <v>394</v>
      </c>
      <c r="N239" s="50">
        <v>43374</v>
      </c>
      <c r="O239" s="51">
        <v>2018</v>
      </c>
      <c r="P239" s="52" t="s">
        <v>726</v>
      </c>
      <c r="Q239" s="52">
        <v>1595042</v>
      </c>
      <c r="R239" s="52">
        <v>533026</v>
      </c>
      <c r="S239" s="52" t="s">
        <v>478</v>
      </c>
      <c r="T239" s="52" t="s">
        <v>479</v>
      </c>
      <c r="U239" s="52" t="s">
        <v>480</v>
      </c>
      <c r="V239" s="52" t="s">
        <v>677</v>
      </c>
      <c r="W239" s="52" t="s">
        <v>527</v>
      </c>
      <c r="X239" s="52" t="s">
        <v>906</v>
      </c>
      <c r="Y239" s="52" t="s">
        <v>533</v>
      </c>
      <c r="Z239" s="52">
        <v>19</v>
      </c>
      <c r="AA239" s="52">
        <v>189</v>
      </c>
      <c r="AB239" s="52">
        <v>7100</v>
      </c>
      <c r="AC239" s="52" t="s">
        <v>485</v>
      </c>
      <c r="AD239" s="52" t="s">
        <v>485</v>
      </c>
      <c r="AE239" s="53">
        <v>40597</v>
      </c>
      <c r="AF239" s="53">
        <v>43397</v>
      </c>
      <c r="AG239" s="53">
        <v>43430</v>
      </c>
      <c r="AH239" s="52">
        <v>0</v>
      </c>
      <c r="AI239" s="52">
        <v>497</v>
      </c>
      <c r="AJ239" s="52">
        <v>0</v>
      </c>
      <c r="AK239" s="52">
        <v>38210</v>
      </c>
      <c r="AL239" s="52">
        <v>0</v>
      </c>
      <c r="AM239" s="52"/>
      <c r="AN239" s="52">
        <v>113</v>
      </c>
      <c r="AO239" s="52" t="s">
        <v>486</v>
      </c>
      <c r="AP239" s="52">
        <v>0</v>
      </c>
      <c r="AQ239" s="52">
        <v>0</v>
      </c>
      <c r="AR239" s="52">
        <v>0</v>
      </c>
      <c r="AS239" s="52" t="s">
        <v>487</v>
      </c>
      <c r="AT239" s="52">
        <v>0</v>
      </c>
      <c r="AU239" s="52">
        <v>0</v>
      </c>
      <c r="AV239" s="52">
        <v>0</v>
      </c>
      <c r="AW239" s="52">
        <v>0</v>
      </c>
      <c r="AX239" s="52">
        <v>0</v>
      </c>
      <c r="AY239" s="52">
        <v>0</v>
      </c>
      <c r="AZ239" s="52">
        <v>0</v>
      </c>
      <c r="BA239" s="52">
        <v>0</v>
      </c>
      <c r="BB239" s="52">
        <v>0</v>
      </c>
      <c r="BC239" s="52">
        <v>0</v>
      </c>
      <c r="BD239" s="52">
        <v>0</v>
      </c>
      <c r="BE239" s="52">
        <v>1114</v>
      </c>
      <c r="BF239" s="52">
        <v>571</v>
      </c>
      <c r="BG239" s="52">
        <v>62076</v>
      </c>
      <c r="BH239" s="52"/>
      <c r="BI239" s="52"/>
      <c r="BJ239" s="52"/>
      <c r="BK239" s="52">
        <v>917397</v>
      </c>
      <c r="BL239" s="52">
        <v>0</v>
      </c>
      <c r="BM239" s="52">
        <v>0</v>
      </c>
      <c r="BN239" s="52">
        <v>0</v>
      </c>
      <c r="BO239" s="52">
        <v>0</v>
      </c>
      <c r="BP239" s="52">
        <v>0</v>
      </c>
      <c r="BQ239" s="52">
        <v>0</v>
      </c>
      <c r="BR239" s="52">
        <v>0</v>
      </c>
      <c r="BS239" s="52">
        <v>0</v>
      </c>
      <c r="BT239" s="52">
        <v>0</v>
      </c>
      <c r="BU239" s="52">
        <v>0</v>
      </c>
      <c r="BV239" s="52">
        <v>981158</v>
      </c>
      <c r="BW239" s="52">
        <v>0</v>
      </c>
      <c r="BX239" s="52">
        <v>0</v>
      </c>
      <c r="BY239" s="52">
        <v>0</v>
      </c>
      <c r="BZ239" s="52">
        <v>0</v>
      </c>
      <c r="CA239" s="52">
        <v>0</v>
      </c>
      <c r="CB239" s="52">
        <v>0</v>
      </c>
      <c r="CC239" s="52">
        <v>0</v>
      </c>
      <c r="CD239" s="52">
        <v>0</v>
      </c>
      <c r="CE239" s="52">
        <v>0</v>
      </c>
      <c r="CF239" s="52">
        <v>0</v>
      </c>
      <c r="CG239" s="52">
        <v>0</v>
      </c>
      <c r="CH239" s="52">
        <v>0</v>
      </c>
      <c r="CI239" s="52">
        <v>1</v>
      </c>
      <c r="CJ239" s="52">
        <v>64133243</v>
      </c>
      <c r="CK239" s="52">
        <v>1</v>
      </c>
      <c r="CL239" s="52" t="s">
        <v>510</v>
      </c>
      <c r="CM239" s="52">
        <v>54620</v>
      </c>
      <c r="CN239" s="52">
        <v>92830</v>
      </c>
      <c r="CO239" s="52">
        <v>38210</v>
      </c>
      <c r="CP239" s="52">
        <v>0</v>
      </c>
      <c r="CQ239" s="52">
        <v>0</v>
      </c>
      <c r="CR239" s="52" t="s">
        <v>496</v>
      </c>
      <c r="CS239" s="52">
        <v>0</v>
      </c>
      <c r="CT239" s="52">
        <v>0</v>
      </c>
      <c r="CU239" s="52">
        <v>0</v>
      </c>
      <c r="CV239" s="52">
        <v>0</v>
      </c>
      <c r="CW239" s="52">
        <v>0</v>
      </c>
      <c r="CX239" s="52">
        <v>0</v>
      </c>
      <c r="CY239" s="52">
        <v>0</v>
      </c>
      <c r="CZ239" s="52">
        <v>0</v>
      </c>
      <c r="DA239" s="52">
        <v>0</v>
      </c>
      <c r="DB239" s="52">
        <v>0</v>
      </c>
      <c r="DC239" s="52">
        <v>0</v>
      </c>
      <c r="DD239" s="52">
        <v>0</v>
      </c>
      <c r="DE239" s="52">
        <v>0</v>
      </c>
      <c r="DF239" s="52">
        <v>0</v>
      </c>
      <c r="DG239" s="52">
        <v>0</v>
      </c>
      <c r="DH239" s="52">
        <v>0</v>
      </c>
      <c r="DI239" s="52">
        <v>0</v>
      </c>
      <c r="DJ239" s="52">
        <v>0</v>
      </c>
      <c r="DK239" s="52">
        <v>0</v>
      </c>
      <c r="DL239" s="52">
        <v>0</v>
      </c>
      <c r="DM239" s="52">
        <v>0</v>
      </c>
      <c r="DN239" s="52">
        <v>0</v>
      </c>
      <c r="DO239" s="52">
        <v>0</v>
      </c>
      <c r="DP239" s="52">
        <v>0</v>
      </c>
      <c r="DQ239" s="52">
        <v>0</v>
      </c>
      <c r="DR239" s="52">
        <v>0</v>
      </c>
      <c r="DS239" s="52">
        <v>0</v>
      </c>
      <c r="DT239" s="52">
        <v>0</v>
      </c>
      <c r="DU239" s="52">
        <v>0</v>
      </c>
      <c r="DV239" s="52">
        <v>0</v>
      </c>
      <c r="DW239" s="52">
        <v>0</v>
      </c>
      <c r="DX239" s="52">
        <v>0</v>
      </c>
      <c r="DY239" s="52">
        <v>0</v>
      </c>
      <c r="DZ239" s="52">
        <v>0</v>
      </c>
      <c r="EA239" s="52">
        <v>0</v>
      </c>
      <c r="EB239" s="52">
        <v>0</v>
      </c>
      <c r="EC239" s="52">
        <v>0</v>
      </c>
      <c r="ED239" s="52">
        <v>0</v>
      </c>
      <c r="EE239" s="52">
        <v>0</v>
      </c>
      <c r="EF239" s="52" t="s">
        <v>490</v>
      </c>
      <c r="EG239" s="52" t="s">
        <v>490</v>
      </c>
      <c r="EH239" s="54">
        <v>2800</v>
      </c>
      <c r="EI239" s="55">
        <v>1</v>
      </c>
      <c r="EJ239" s="55">
        <v>0</v>
      </c>
      <c r="EK239" s="56">
        <v>10512.407142857142</v>
      </c>
      <c r="EL239" s="56">
        <v>21024.814285714285</v>
      </c>
      <c r="EM239" s="56">
        <v>31537.221428571425</v>
      </c>
      <c r="EN239" s="57" t="str">
        <f>+VLOOKUP(W239,[1]Empresas!$A$1:$B$27,2,0)</f>
        <v>AGUAS ANDINAS S.A.</v>
      </c>
    </row>
    <row r="240" spans="12:144" ht="14.4" x14ac:dyDescent="0.3">
      <c r="L240" t="str">
        <f t="shared" si="3"/>
        <v>16468704059543396</v>
      </c>
      <c r="M240" s="62" t="s">
        <v>394</v>
      </c>
      <c r="N240" s="50">
        <v>43374</v>
      </c>
      <c r="O240" s="51">
        <v>2018</v>
      </c>
      <c r="P240" s="52" t="s">
        <v>726</v>
      </c>
      <c r="Q240" s="52">
        <v>1595042</v>
      </c>
      <c r="R240" s="52">
        <v>1646870</v>
      </c>
      <c r="S240" s="52" t="s">
        <v>478</v>
      </c>
      <c r="T240" s="52" t="s">
        <v>504</v>
      </c>
      <c r="U240" s="52" t="s">
        <v>480</v>
      </c>
      <c r="V240" s="52" t="s">
        <v>531</v>
      </c>
      <c r="W240" s="52" t="s">
        <v>562</v>
      </c>
      <c r="X240" s="52" t="s">
        <v>907</v>
      </c>
      <c r="Y240" s="52" t="s">
        <v>533</v>
      </c>
      <c r="Z240" s="52">
        <v>18</v>
      </c>
      <c r="AA240" s="52">
        <v>189</v>
      </c>
      <c r="AB240" s="52">
        <v>2782</v>
      </c>
      <c r="AC240" s="52" t="s">
        <v>508</v>
      </c>
      <c r="AD240" s="52">
        <v>43556</v>
      </c>
      <c r="AE240" s="53">
        <v>40595</v>
      </c>
      <c r="AF240" s="53">
        <v>43396</v>
      </c>
      <c r="AG240" s="53">
        <v>43426</v>
      </c>
      <c r="AH240" s="52">
        <v>0</v>
      </c>
      <c r="AI240" s="52">
        <v>0</v>
      </c>
      <c r="AJ240" s="52">
        <v>1305500</v>
      </c>
      <c r="AK240" s="52">
        <v>0</v>
      </c>
      <c r="AL240" s="52">
        <v>0</v>
      </c>
      <c r="AM240" s="52"/>
      <c r="AN240" s="52">
        <v>10228</v>
      </c>
      <c r="AO240" s="52" t="s">
        <v>486</v>
      </c>
      <c r="AP240" s="52">
        <v>0</v>
      </c>
      <c r="AQ240" s="52">
        <v>0</v>
      </c>
      <c r="AR240" s="52">
        <v>0</v>
      </c>
      <c r="AS240" s="52" t="s">
        <v>487</v>
      </c>
      <c r="AT240" s="52">
        <v>0</v>
      </c>
      <c r="AU240" s="52">
        <v>39.700000000000003</v>
      </c>
      <c r="AV240" s="52">
        <v>19.8</v>
      </c>
      <c r="AW240" s="52">
        <v>38.799999999999997</v>
      </c>
      <c r="AX240" s="52">
        <v>38.6</v>
      </c>
      <c r="AY240" s="52">
        <v>740200</v>
      </c>
      <c r="AZ240" s="52">
        <v>6</v>
      </c>
      <c r="BA240" s="52">
        <v>0</v>
      </c>
      <c r="BB240" s="52">
        <v>0</v>
      </c>
      <c r="BC240" s="52">
        <v>0</v>
      </c>
      <c r="BD240" s="52">
        <v>0</v>
      </c>
      <c r="BE240" s="52">
        <v>0</v>
      </c>
      <c r="BF240" s="52">
        <v>667</v>
      </c>
      <c r="BG240" s="52">
        <v>2116729</v>
      </c>
      <c r="BH240" s="52"/>
      <c r="BI240" s="52"/>
      <c r="BJ240" s="52"/>
      <c r="BK240" s="52">
        <v>21402280</v>
      </c>
      <c r="BL240" s="52">
        <v>498466</v>
      </c>
      <c r="BM240" s="52">
        <v>1211964</v>
      </c>
      <c r="BN240" s="52">
        <v>1386763</v>
      </c>
      <c r="BO240" s="52">
        <v>0</v>
      </c>
      <c r="BP240" s="52">
        <v>0</v>
      </c>
      <c r="BQ240" s="52">
        <v>0</v>
      </c>
      <c r="BR240" s="52">
        <v>0</v>
      </c>
      <c r="BS240" s="52">
        <v>0</v>
      </c>
      <c r="BT240" s="52">
        <v>0</v>
      </c>
      <c r="BU240" s="52">
        <v>0</v>
      </c>
      <c r="BV240" s="52">
        <v>26616869</v>
      </c>
      <c r="BW240" s="52">
        <v>-32566592</v>
      </c>
      <c r="BX240" s="52">
        <v>0</v>
      </c>
      <c r="BY240" s="52">
        <v>0</v>
      </c>
      <c r="BZ240" s="52">
        <v>0</v>
      </c>
      <c r="CA240" s="52">
        <v>-27366884</v>
      </c>
      <c r="CB240" s="52">
        <v>0</v>
      </c>
      <c r="CC240" s="52">
        <v>0</v>
      </c>
      <c r="CD240" s="52">
        <v>0</v>
      </c>
      <c r="CE240" s="52">
        <v>0</v>
      </c>
      <c r="CF240" s="52">
        <v>0</v>
      </c>
      <c r="CG240" s="52">
        <v>0</v>
      </c>
      <c r="CH240" s="52">
        <v>0</v>
      </c>
      <c r="CI240" s="52">
        <v>1</v>
      </c>
      <c r="CJ240" s="52">
        <v>821664</v>
      </c>
      <c r="CK240" s="52">
        <v>100</v>
      </c>
      <c r="CL240" s="52" t="s">
        <v>488</v>
      </c>
      <c r="CM240" s="52">
        <v>3305</v>
      </c>
      <c r="CN240" s="52">
        <v>16360</v>
      </c>
      <c r="CO240" s="52">
        <v>1305500</v>
      </c>
      <c r="CP240" s="52">
        <v>821664</v>
      </c>
      <c r="CQ240" s="52">
        <v>100</v>
      </c>
      <c r="CR240" s="52" t="s">
        <v>488</v>
      </c>
      <c r="CS240" s="52">
        <v>0</v>
      </c>
      <c r="CT240" s="52">
        <v>0.39700000000000002</v>
      </c>
      <c r="CU240" s="52">
        <v>0</v>
      </c>
      <c r="CV240" s="52">
        <v>821664</v>
      </c>
      <c r="CW240" s="52">
        <v>100</v>
      </c>
      <c r="CX240" s="52" t="s">
        <v>488</v>
      </c>
      <c r="CY240" s="52">
        <v>0</v>
      </c>
      <c r="CZ240" s="52">
        <v>38.799999999999997</v>
      </c>
      <c r="DA240" s="52">
        <v>0</v>
      </c>
      <c r="DB240" s="52" t="s">
        <v>908</v>
      </c>
      <c r="DC240" s="52">
        <v>100</v>
      </c>
      <c r="DD240" s="52" t="s">
        <v>488</v>
      </c>
      <c r="DE240" s="52">
        <v>876</v>
      </c>
      <c r="DF240" s="52">
        <v>8278</v>
      </c>
      <c r="DG240" s="52">
        <v>740200</v>
      </c>
      <c r="DH240" s="52">
        <v>0</v>
      </c>
      <c r="DI240" s="52">
        <v>0</v>
      </c>
      <c r="DJ240" s="52">
        <v>0</v>
      </c>
      <c r="DK240" s="52">
        <v>0</v>
      </c>
      <c r="DL240" s="52">
        <v>0</v>
      </c>
      <c r="DM240" s="52">
        <v>0</v>
      </c>
      <c r="DN240" s="52">
        <v>0</v>
      </c>
      <c r="DO240" s="52">
        <v>0</v>
      </c>
      <c r="DP240" s="52">
        <v>0</v>
      </c>
      <c r="DQ240" s="52">
        <v>0</v>
      </c>
      <c r="DR240" s="52">
        <v>0</v>
      </c>
      <c r="DS240" s="52">
        <v>0</v>
      </c>
      <c r="DT240" s="52">
        <v>0</v>
      </c>
      <c r="DU240" s="52">
        <v>0</v>
      </c>
      <c r="DV240" s="52">
        <v>0</v>
      </c>
      <c r="DW240" s="52">
        <v>0</v>
      </c>
      <c r="DX240" s="52">
        <v>0</v>
      </c>
      <c r="DY240" s="52">
        <v>0</v>
      </c>
      <c r="DZ240" s="52">
        <v>0</v>
      </c>
      <c r="EA240" s="52">
        <v>0</v>
      </c>
      <c r="EB240" s="52">
        <v>0</v>
      </c>
      <c r="EC240" s="52">
        <v>0</v>
      </c>
      <c r="ED240" s="52">
        <v>0</v>
      </c>
      <c r="EE240" s="52">
        <v>0</v>
      </c>
      <c r="EF240" s="52" t="s">
        <v>490</v>
      </c>
      <c r="EG240" s="52" t="s">
        <v>490</v>
      </c>
      <c r="EH240" s="54">
        <v>2801</v>
      </c>
      <c r="EI240" s="55">
        <v>1</v>
      </c>
      <c r="EJ240" s="55">
        <v>0</v>
      </c>
      <c r="EK240" s="56">
        <v>285078.9253837915</v>
      </c>
      <c r="EL240" s="56">
        <v>570157.850767583</v>
      </c>
      <c r="EM240" s="56">
        <v>855236.77615137445</v>
      </c>
      <c r="EN240" s="57" t="str">
        <f>+VLOOKUP(W240,[1]Empresas!$A$1:$B$27,2,0)</f>
        <v>AGUAS ANDINAS S.A.</v>
      </c>
    </row>
    <row r="241" spans="12:144" ht="14.4" x14ac:dyDescent="0.3">
      <c r="L241" t="str">
        <f t="shared" si="3"/>
        <v>27500954121143395</v>
      </c>
      <c r="M241" s="62" t="s">
        <v>394</v>
      </c>
      <c r="N241" s="50">
        <v>43374</v>
      </c>
      <c r="O241" s="51">
        <v>2018</v>
      </c>
      <c r="P241" s="52" t="s">
        <v>726</v>
      </c>
      <c r="Q241" s="52">
        <v>1595042</v>
      </c>
      <c r="R241" s="52">
        <v>2750095</v>
      </c>
      <c r="S241" s="52" t="s">
        <v>478</v>
      </c>
      <c r="T241" s="52" t="s">
        <v>479</v>
      </c>
      <c r="U241" s="52" t="s">
        <v>480</v>
      </c>
      <c r="V241" s="52" t="s">
        <v>797</v>
      </c>
      <c r="W241" s="52" t="s">
        <v>841</v>
      </c>
      <c r="X241" s="52" t="s">
        <v>909</v>
      </c>
      <c r="Y241" s="52" t="s">
        <v>910</v>
      </c>
      <c r="Z241" s="52">
        <v>17</v>
      </c>
      <c r="AA241" s="52">
        <v>304</v>
      </c>
      <c r="AB241" s="52">
        <v>2670</v>
      </c>
      <c r="AC241" s="52" t="s">
        <v>485</v>
      </c>
      <c r="AD241" s="52" t="s">
        <v>485</v>
      </c>
      <c r="AE241" s="53">
        <v>41211</v>
      </c>
      <c r="AF241" s="53">
        <v>43395</v>
      </c>
      <c r="AG241" s="53">
        <v>43425</v>
      </c>
      <c r="AH241" s="52">
        <v>2.5</v>
      </c>
      <c r="AI241" s="52">
        <v>350</v>
      </c>
      <c r="AJ241" s="52">
        <v>0</v>
      </c>
      <c r="AK241" s="52">
        <v>1869</v>
      </c>
      <c r="AL241" s="52">
        <v>0</v>
      </c>
      <c r="AM241" s="52"/>
      <c r="AN241" s="52">
        <v>254</v>
      </c>
      <c r="AO241" s="52" t="s">
        <v>486</v>
      </c>
      <c r="AP241" s="52">
        <v>0</v>
      </c>
      <c r="AQ241" s="52">
        <v>0</v>
      </c>
      <c r="AR241" s="52">
        <v>0</v>
      </c>
      <c r="AS241" s="52" t="s">
        <v>487</v>
      </c>
      <c r="AT241" s="52">
        <v>0</v>
      </c>
      <c r="AU241" s="52">
        <v>0</v>
      </c>
      <c r="AV241" s="52">
        <v>0</v>
      </c>
      <c r="AW241" s="52">
        <v>0</v>
      </c>
      <c r="AX241" s="52">
        <v>0</v>
      </c>
      <c r="AY241" s="52">
        <v>0</v>
      </c>
      <c r="AZ241" s="52">
        <v>0</v>
      </c>
      <c r="BA241" s="52">
        <v>0</v>
      </c>
      <c r="BB241" s="52">
        <v>0</v>
      </c>
      <c r="BC241" s="52">
        <v>0</v>
      </c>
      <c r="BD241" s="52">
        <v>0</v>
      </c>
      <c r="BE241" s="52">
        <v>0</v>
      </c>
      <c r="BF241" s="52">
        <v>1013</v>
      </c>
      <c r="BG241" s="52">
        <v>3538</v>
      </c>
      <c r="BH241" s="52"/>
      <c r="BI241" s="52"/>
      <c r="BJ241" s="52"/>
      <c r="BK241" s="52">
        <v>57399</v>
      </c>
      <c r="BL241" s="52">
        <v>0</v>
      </c>
      <c r="BM241" s="52">
        <v>0</v>
      </c>
      <c r="BN241" s="52">
        <v>0</v>
      </c>
      <c r="BO241" s="52">
        <v>0</v>
      </c>
      <c r="BP241" s="52">
        <v>0</v>
      </c>
      <c r="BQ241" s="52">
        <v>0</v>
      </c>
      <c r="BR241" s="52">
        <v>0</v>
      </c>
      <c r="BS241" s="52">
        <v>0</v>
      </c>
      <c r="BT241" s="52">
        <v>0</v>
      </c>
      <c r="BU241" s="52">
        <v>0</v>
      </c>
      <c r="BV241" s="52">
        <v>61950</v>
      </c>
      <c r="BW241" s="52">
        <v>-66417</v>
      </c>
      <c r="BX241" s="52">
        <v>0</v>
      </c>
      <c r="BY241" s="52">
        <v>0</v>
      </c>
      <c r="BZ241" s="52">
        <v>0</v>
      </c>
      <c r="CA241" s="52">
        <v>-55813</v>
      </c>
      <c r="CB241" s="52">
        <v>0</v>
      </c>
      <c r="CC241" s="52">
        <v>0</v>
      </c>
      <c r="CD241" s="52">
        <v>0</v>
      </c>
      <c r="CE241" s="52">
        <v>0</v>
      </c>
      <c r="CF241" s="52">
        <v>0</v>
      </c>
      <c r="CG241" s="52">
        <v>0</v>
      </c>
      <c r="CH241" s="52">
        <v>0</v>
      </c>
      <c r="CI241" s="52">
        <v>1</v>
      </c>
      <c r="CJ241" s="52">
        <v>26030679</v>
      </c>
      <c r="CK241" s="52">
        <v>1</v>
      </c>
      <c r="CL241" s="52" t="s">
        <v>495</v>
      </c>
      <c r="CM241" s="52">
        <v>998306</v>
      </c>
      <c r="CN241" s="52">
        <v>175</v>
      </c>
      <c r="CO241" s="52">
        <v>1869</v>
      </c>
      <c r="CP241" s="52">
        <v>0</v>
      </c>
      <c r="CQ241" s="52">
        <v>0</v>
      </c>
      <c r="CR241" s="52" t="s">
        <v>496</v>
      </c>
      <c r="CS241" s="52">
        <v>0</v>
      </c>
      <c r="CT241" s="52">
        <v>0</v>
      </c>
      <c r="CU241" s="52">
        <v>0</v>
      </c>
      <c r="CV241" s="52">
        <v>0</v>
      </c>
      <c r="CW241" s="52">
        <v>0</v>
      </c>
      <c r="CX241" s="52">
        <v>0</v>
      </c>
      <c r="CY241" s="52">
        <v>0</v>
      </c>
      <c r="CZ241" s="52">
        <v>0</v>
      </c>
      <c r="DA241" s="52">
        <v>0</v>
      </c>
      <c r="DB241" s="52">
        <v>0</v>
      </c>
      <c r="DC241" s="52">
        <v>0</v>
      </c>
      <c r="DD241" s="52">
        <v>0</v>
      </c>
      <c r="DE241" s="52">
        <v>0</v>
      </c>
      <c r="DF241" s="52">
        <v>0</v>
      </c>
      <c r="DG241" s="52">
        <v>0</v>
      </c>
      <c r="DH241" s="52">
        <v>0</v>
      </c>
      <c r="DI241" s="52">
        <v>0</v>
      </c>
      <c r="DJ241" s="52">
        <v>0</v>
      </c>
      <c r="DK241" s="52">
        <v>0</v>
      </c>
      <c r="DL241" s="52">
        <v>0</v>
      </c>
      <c r="DM241" s="52">
        <v>0</v>
      </c>
      <c r="DN241" s="52">
        <v>0</v>
      </c>
      <c r="DO241" s="52">
        <v>0</v>
      </c>
      <c r="DP241" s="52">
        <v>0</v>
      </c>
      <c r="DQ241" s="52">
        <v>0</v>
      </c>
      <c r="DR241" s="52">
        <v>0</v>
      </c>
      <c r="DS241" s="52">
        <v>0</v>
      </c>
      <c r="DT241" s="52">
        <v>0</v>
      </c>
      <c r="DU241" s="52">
        <v>0</v>
      </c>
      <c r="DV241" s="52">
        <v>0</v>
      </c>
      <c r="DW241" s="52">
        <v>0</v>
      </c>
      <c r="DX241" s="52">
        <v>0</v>
      </c>
      <c r="DY241" s="52">
        <v>0</v>
      </c>
      <c r="DZ241" s="52">
        <v>0</v>
      </c>
      <c r="EA241" s="52">
        <v>0</v>
      </c>
      <c r="EB241" s="52">
        <v>0</v>
      </c>
      <c r="EC241" s="52">
        <v>0</v>
      </c>
      <c r="ED241" s="52">
        <v>0</v>
      </c>
      <c r="EE241" s="52">
        <v>0</v>
      </c>
      <c r="EF241" s="52" t="s">
        <v>490</v>
      </c>
      <c r="EG241" s="52" t="s">
        <v>490</v>
      </c>
      <c r="EH241" s="54">
        <v>2184</v>
      </c>
      <c r="EI241" s="55">
        <v>1</v>
      </c>
      <c r="EJ241" s="55">
        <v>0</v>
      </c>
      <c r="EK241" s="56">
        <v>850.96153846153845</v>
      </c>
      <c r="EL241" s="56">
        <v>1701.9230769230769</v>
      </c>
      <c r="EM241" s="56">
        <v>2552.8846153846157</v>
      </c>
      <c r="EN241" s="57" t="str">
        <f>+VLOOKUP(W241,[1]Empresas!$A$1:$B$27,2,0)</f>
        <v>AGUAS ANDINAS S.A.</v>
      </c>
    </row>
    <row r="242" spans="12:144" ht="14.4" x14ac:dyDescent="0.3">
      <c r="L242" t="str">
        <f t="shared" si="3"/>
        <v>5330254322243372</v>
      </c>
      <c r="M242" s="62" t="s">
        <v>394</v>
      </c>
      <c r="N242" s="50">
        <v>43374</v>
      </c>
      <c r="O242" s="51">
        <v>2018</v>
      </c>
      <c r="P242" s="52" t="s">
        <v>726</v>
      </c>
      <c r="Q242" s="52">
        <v>1595042</v>
      </c>
      <c r="R242" s="52">
        <v>533025</v>
      </c>
      <c r="S242" s="52" t="s">
        <v>478</v>
      </c>
      <c r="T242" s="52" t="s">
        <v>479</v>
      </c>
      <c r="U242" s="52" t="s">
        <v>480</v>
      </c>
      <c r="V242" s="52" t="s">
        <v>531</v>
      </c>
      <c r="W242" s="52" t="s">
        <v>527</v>
      </c>
      <c r="X242" s="52" t="s">
        <v>735</v>
      </c>
      <c r="Y242" s="52" t="s">
        <v>533</v>
      </c>
      <c r="Z242" s="52">
        <v>2</v>
      </c>
      <c r="AA242" s="52">
        <v>181</v>
      </c>
      <c r="AB242" s="52">
        <v>1780</v>
      </c>
      <c r="AC242" s="52" t="s">
        <v>485</v>
      </c>
      <c r="AD242" s="52" t="s">
        <v>485</v>
      </c>
      <c r="AE242" s="53">
        <v>43222</v>
      </c>
      <c r="AF242" s="53">
        <v>43372</v>
      </c>
      <c r="AG242" s="53">
        <v>43402</v>
      </c>
      <c r="AH242" s="52">
        <v>0</v>
      </c>
      <c r="AI242" s="52">
        <v>524</v>
      </c>
      <c r="AJ242" s="52">
        <v>0</v>
      </c>
      <c r="AK242" s="52">
        <v>1904</v>
      </c>
      <c r="AL242" s="52">
        <v>0</v>
      </c>
      <c r="AM242" s="52"/>
      <c r="AN242" s="52">
        <v>309</v>
      </c>
      <c r="AO242" s="52" t="s">
        <v>486</v>
      </c>
      <c r="AP242" s="52">
        <v>0</v>
      </c>
      <c r="AQ242" s="52">
        <v>0</v>
      </c>
      <c r="AR242" s="52">
        <v>0</v>
      </c>
      <c r="AS242" s="52" t="s">
        <v>524</v>
      </c>
      <c r="AT242" s="52">
        <v>0</v>
      </c>
      <c r="AU242" s="52">
        <v>0</v>
      </c>
      <c r="AV242" s="52">
        <v>0</v>
      </c>
      <c r="AW242" s="52">
        <v>0</v>
      </c>
      <c r="AX242" s="52">
        <v>0</v>
      </c>
      <c r="AY242" s="52">
        <v>0</v>
      </c>
      <c r="AZ242" s="52">
        <v>0</v>
      </c>
      <c r="BA242" s="52">
        <v>0</v>
      </c>
      <c r="BB242" s="52">
        <v>0</v>
      </c>
      <c r="BC242" s="52">
        <v>0</v>
      </c>
      <c r="BD242" s="52">
        <v>0</v>
      </c>
      <c r="BE242" s="52">
        <v>1108</v>
      </c>
      <c r="BF242" s="52">
        <v>576</v>
      </c>
      <c r="BG242" s="52">
        <v>16528</v>
      </c>
      <c r="BH242" s="52"/>
      <c r="BI242" s="52"/>
      <c r="BJ242" s="52"/>
      <c r="BK242" s="52">
        <v>154594</v>
      </c>
      <c r="BL242" s="52">
        <v>0</v>
      </c>
      <c r="BM242" s="52">
        <v>0</v>
      </c>
      <c r="BN242" s="52">
        <v>0</v>
      </c>
      <c r="BO242" s="52">
        <v>0</v>
      </c>
      <c r="BP242" s="52">
        <v>0</v>
      </c>
      <c r="BQ242" s="52">
        <v>0</v>
      </c>
      <c r="BR242" s="52">
        <v>0</v>
      </c>
      <c r="BS242" s="52">
        <v>0</v>
      </c>
      <c r="BT242" s="52">
        <v>0</v>
      </c>
      <c r="BU242" s="52">
        <v>0</v>
      </c>
      <c r="BV242" s="52">
        <v>172806</v>
      </c>
      <c r="BW242" s="52">
        <v>-122673</v>
      </c>
      <c r="BX242" s="52">
        <v>0</v>
      </c>
      <c r="BY242" s="52">
        <v>0</v>
      </c>
      <c r="BZ242" s="52">
        <v>0</v>
      </c>
      <c r="CA242" s="52">
        <v>-103087</v>
      </c>
      <c r="CB242" s="52">
        <v>0</v>
      </c>
      <c r="CC242" s="52">
        <v>0</v>
      </c>
      <c r="CD242" s="52">
        <v>0</v>
      </c>
      <c r="CE242" s="52">
        <v>0</v>
      </c>
      <c r="CF242" s="52">
        <v>0</v>
      </c>
      <c r="CG242" s="52">
        <v>0</v>
      </c>
      <c r="CH242" s="52">
        <v>0</v>
      </c>
      <c r="CI242" s="52">
        <v>2</v>
      </c>
      <c r="CJ242" s="52">
        <v>204720556</v>
      </c>
      <c r="CK242" s="52">
        <v>1</v>
      </c>
      <c r="CL242" s="52" t="s">
        <v>899</v>
      </c>
      <c r="CM242" s="52">
        <v>537</v>
      </c>
      <c r="CN242" s="52">
        <v>2441</v>
      </c>
      <c r="CO242" s="52">
        <v>1904</v>
      </c>
      <c r="CP242" s="52">
        <v>31063026</v>
      </c>
      <c r="CQ242" s="52">
        <v>10</v>
      </c>
      <c r="CR242" s="52" t="s">
        <v>510</v>
      </c>
      <c r="CS242" s="52">
        <v>8371</v>
      </c>
      <c r="CT242" s="52">
        <v>8371</v>
      </c>
      <c r="CU242" s="52">
        <v>0</v>
      </c>
      <c r="CV242" s="52">
        <v>0</v>
      </c>
      <c r="CW242" s="52">
        <v>0</v>
      </c>
      <c r="CX242" s="52">
        <v>0</v>
      </c>
      <c r="CY242" s="52">
        <v>0</v>
      </c>
      <c r="CZ242" s="52">
        <v>0</v>
      </c>
      <c r="DA242" s="52">
        <v>0</v>
      </c>
      <c r="DB242" s="52">
        <v>0</v>
      </c>
      <c r="DC242" s="52">
        <v>0</v>
      </c>
      <c r="DD242" s="52">
        <v>0</v>
      </c>
      <c r="DE242" s="52">
        <v>0</v>
      </c>
      <c r="DF242" s="52">
        <v>0</v>
      </c>
      <c r="DG242" s="52">
        <v>0</v>
      </c>
      <c r="DH242" s="52">
        <v>0</v>
      </c>
      <c r="DI242" s="52">
        <v>0</v>
      </c>
      <c r="DJ242" s="52">
        <v>0</v>
      </c>
      <c r="DK242" s="52">
        <v>0</v>
      </c>
      <c r="DL242" s="52">
        <v>0</v>
      </c>
      <c r="DM242" s="52">
        <v>0</v>
      </c>
      <c r="DN242" s="52">
        <v>0</v>
      </c>
      <c r="DO242" s="52">
        <v>0</v>
      </c>
      <c r="DP242" s="52">
        <v>0</v>
      </c>
      <c r="DQ242" s="52">
        <v>0</v>
      </c>
      <c r="DR242" s="52">
        <v>0</v>
      </c>
      <c r="DS242" s="52">
        <v>0</v>
      </c>
      <c r="DT242" s="52">
        <v>0</v>
      </c>
      <c r="DU242" s="52">
        <v>0</v>
      </c>
      <c r="DV242" s="52">
        <v>0</v>
      </c>
      <c r="DW242" s="52">
        <v>0</v>
      </c>
      <c r="DX242" s="52">
        <v>0</v>
      </c>
      <c r="DY242" s="52">
        <v>0</v>
      </c>
      <c r="DZ242" s="52">
        <v>0</v>
      </c>
      <c r="EA242" s="52">
        <v>0</v>
      </c>
      <c r="EB242" s="52">
        <v>0</v>
      </c>
      <c r="EC242" s="52">
        <v>0</v>
      </c>
      <c r="ED242" s="52">
        <v>0</v>
      </c>
      <c r="EE242" s="52">
        <v>0</v>
      </c>
      <c r="EF242" s="52" t="s">
        <v>490</v>
      </c>
      <c r="EG242" s="52" t="s">
        <v>490</v>
      </c>
      <c r="EH242" s="54">
        <v>150</v>
      </c>
      <c r="EI242" s="55">
        <v>1</v>
      </c>
      <c r="EJ242" s="55">
        <v>0</v>
      </c>
      <c r="EK242" s="56">
        <v>34561.199999999997</v>
      </c>
      <c r="EL242" s="56">
        <v>69122.399999999994</v>
      </c>
      <c r="EM242" s="56">
        <v>103683.59999999999</v>
      </c>
      <c r="EN242" s="57" t="str">
        <f>+VLOOKUP(W242,[1]Empresas!$A$1:$B$27,2,0)</f>
        <v>AGUAS ANDINAS S.A.</v>
      </c>
    </row>
    <row r="243" spans="12:144" ht="14.4" x14ac:dyDescent="0.3">
      <c r="L243" t="str">
        <f t="shared" si="3"/>
        <v>31045194164243431</v>
      </c>
      <c r="M243" s="62" t="s">
        <v>394</v>
      </c>
      <c r="N243" s="50">
        <v>43405</v>
      </c>
      <c r="O243" s="51">
        <v>2018</v>
      </c>
      <c r="P243" s="52" t="s">
        <v>738</v>
      </c>
      <c r="Q243" s="52">
        <v>1677039</v>
      </c>
      <c r="R243" s="52">
        <v>3104519</v>
      </c>
      <c r="S243" s="52" t="s">
        <v>478</v>
      </c>
      <c r="T243" s="52" t="s">
        <v>526</v>
      </c>
      <c r="U243" s="52" t="s">
        <v>514</v>
      </c>
      <c r="V243" s="52" t="s">
        <v>541</v>
      </c>
      <c r="W243" s="52" t="s">
        <v>749</v>
      </c>
      <c r="X243" s="52" t="s">
        <v>911</v>
      </c>
      <c r="Y243" s="52" t="s">
        <v>543</v>
      </c>
      <c r="Z243" s="52">
        <v>20</v>
      </c>
      <c r="AA243" s="52">
        <v>653</v>
      </c>
      <c r="AB243" s="52">
        <v>2220</v>
      </c>
      <c r="AC243" s="52" t="s">
        <v>508</v>
      </c>
      <c r="AD243" s="52">
        <v>43510</v>
      </c>
      <c r="AE243" s="53">
        <v>41642</v>
      </c>
      <c r="AF243" s="53">
        <v>43431</v>
      </c>
      <c r="AG243" s="53">
        <v>43461</v>
      </c>
      <c r="AH243" s="52">
        <v>27</v>
      </c>
      <c r="AI243" s="52">
        <v>0</v>
      </c>
      <c r="AJ243" s="52">
        <v>1830</v>
      </c>
      <c r="AK243" s="52">
        <v>0</v>
      </c>
      <c r="AL243" s="52">
        <v>0</v>
      </c>
      <c r="AM243" s="52"/>
      <c r="AN243" s="52">
        <v>2076</v>
      </c>
      <c r="AO243" s="52" t="s">
        <v>912</v>
      </c>
      <c r="AP243" s="52">
        <v>0</v>
      </c>
      <c r="AQ243" s="52">
        <v>0</v>
      </c>
      <c r="AR243" s="52">
        <v>0</v>
      </c>
      <c r="AS243" s="52" t="s">
        <v>487</v>
      </c>
      <c r="AT243" s="52">
        <v>0</v>
      </c>
      <c r="AU243" s="52">
        <v>22.4</v>
      </c>
      <c r="AV243" s="52">
        <v>22.4</v>
      </c>
      <c r="AW243" s="52">
        <v>0</v>
      </c>
      <c r="AX243" s="52">
        <v>0</v>
      </c>
      <c r="AY243" s="52">
        <v>492</v>
      </c>
      <c r="AZ243" s="52">
        <v>0</v>
      </c>
      <c r="BA243" s="52">
        <v>0</v>
      </c>
      <c r="BB243" s="52">
        <v>0</v>
      </c>
      <c r="BC243" s="52">
        <v>0</v>
      </c>
      <c r="BD243" s="52">
        <v>0</v>
      </c>
      <c r="BE243" s="52">
        <v>0</v>
      </c>
      <c r="BF243" s="52">
        <v>623</v>
      </c>
      <c r="BG243" s="52">
        <v>4096</v>
      </c>
      <c r="BH243" s="52"/>
      <c r="BI243" s="52"/>
      <c r="BJ243" s="52"/>
      <c r="BK243" s="52">
        <v>51485</v>
      </c>
      <c r="BL243" s="52">
        <v>0</v>
      </c>
      <c r="BM243" s="52">
        <v>6059803</v>
      </c>
      <c r="BN243" s="52">
        <v>0</v>
      </c>
      <c r="BO243" s="52">
        <v>0</v>
      </c>
      <c r="BP243" s="52">
        <v>0</v>
      </c>
      <c r="BQ243" s="52">
        <v>0</v>
      </c>
      <c r="BR243" s="52">
        <v>0</v>
      </c>
      <c r="BS243" s="52">
        <v>0</v>
      </c>
      <c r="BT243" s="52">
        <v>0</v>
      </c>
      <c r="BU243" s="52">
        <v>0</v>
      </c>
      <c r="BV243" s="52">
        <v>6116007</v>
      </c>
      <c r="BW243" s="52">
        <v>-6141453</v>
      </c>
      <c r="BX243" s="52">
        <v>0</v>
      </c>
      <c r="BY243" s="52">
        <v>0</v>
      </c>
      <c r="BZ243" s="52">
        <v>0</v>
      </c>
      <c r="CA243" s="52">
        <v>-5160885</v>
      </c>
      <c r="CB243" s="52">
        <v>0</v>
      </c>
      <c r="CC243" s="52">
        <v>0</v>
      </c>
      <c r="CD243" s="52">
        <v>0</v>
      </c>
      <c r="CE243" s="52">
        <v>0</v>
      </c>
      <c r="CF243" s="52">
        <v>0</v>
      </c>
      <c r="CG243" s="52">
        <v>0</v>
      </c>
      <c r="CH243" s="52">
        <v>-238</v>
      </c>
      <c r="CI243" s="52">
        <v>1</v>
      </c>
      <c r="CJ243" s="52">
        <v>4180295</v>
      </c>
      <c r="CK243" s="52">
        <v>1</v>
      </c>
      <c r="CL243" s="52" t="s">
        <v>495</v>
      </c>
      <c r="CM243" s="52">
        <v>0</v>
      </c>
      <c r="CN243" s="52">
        <v>1830</v>
      </c>
      <c r="CO243" s="52">
        <v>1830</v>
      </c>
      <c r="CP243" s="52">
        <v>4180295</v>
      </c>
      <c r="CQ243" s="52">
        <v>1</v>
      </c>
      <c r="CR243" s="52" t="s">
        <v>495</v>
      </c>
      <c r="CS243" s="52">
        <v>0</v>
      </c>
      <c r="CT243" s="52">
        <v>22.422000000000001</v>
      </c>
      <c r="CU243" s="52">
        <v>0</v>
      </c>
      <c r="CV243" s="52" t="s">
        <v>913</v>
      </c>
      <c r="CW243" s="52">
        <v>1</v>
      </c>
      <c r="CX243" s="52" t="s">
        <v>495</v>
      </c>
      <c r="CY243" s="52">
        <v>0</v>
      </c>
      <c r="CZ243" s="52">
        <v>492</v>
      </c>
      <c r="DA243" s="52">
        <v>492</v>
      </c>
      <c r="DB243" s="52">
        <v>0</v>
      </c>
      <c r="DC243" s="52">
        <v>0</v>
      </c>
      <c r="DD243" s="52">
        <v>0</v>
      </c>
      <c r="DE243" s="52">
        <v>0</v>
      </c>
      <c r="DF243" s="52">
        <v>0</v>
      </c>
      <c r="DG243" s="52">
        <v>0</v>
      </c>
      <c r="DH243" s="52">
        <v>0</v>
      </c>
      <c r="DI243" s="52">
        <v>0</v>
      </c>
      <c r="DJ243" s="52">
        <v>0</v>
      </c>
      <c r="DK243" s="52">
        <v>0</v>
      </c>
      <c r="DL243" s="52">
        <v>0</v>
      </c>
      <c r="DM243" s="52">
        <v>0</v>
      </c>
      <c r="DN243" s="52">
        <v>0</v>
      </c>
      <c r="DO243" s="52">
        <v>0</v>
      </c>
      <c r="DP243" s="52">
        <v>0</v>
      </c>
      <c r="DQ243" s="52">
        <v>0</v>
      </c>
      <c r="DR243" s="52">
        <v>0</v>
      </c>
      <c r="DS243" s="52">
        <v>0</v>
      </c>
      <c r="DT243" s="52">
        <v>0</v>
      </c>
      <c r="DU243" s="52">
        <v>0</v>
      </c>
      <c r="DV243" s="52">
        <v>0</v>
      </c>
      <c r="DW243" s="52">
        <v>0</v>
      </c>
      <c r="DX243" s="52">
        <v>0</v>
      </c>
      <c r="DY243" s="52">
        <v>0</v>
      </c>
      <c r="DZ243" s="52">
        <v>0</v>
      </c>
      <c r="EA243" s="52">
        <v>0</v>
      </c>
      <c r="EB243" s="52">
        <v>0</v>
      </c>
      <c r="EC243" s="52">
        <v>0</v>
      </c>
      <c r="ED243" s="52">
        <v>0</v>
      </c>
      <c r="EE243" s="52">
        <v>0</v>
      </c>
      <c r="EF243" s="52" t="s">
        <v>490</v>
      </c>
      <c r="EG243" s="52" t="s">
        <v>490</v>
      </c>
      <c r="EH243" s="54">
        <v>1789</v>
      </c>
      <c r="EI243" s="55">
        <v>1</v>
      </c>
      <c r="EJ243" s="55">
        <v>1</v>
      </c>
      <c r="EK243" s="56">
        <v>102560.20681945221</v>
      </c>
      <c r="EL243" s="56">
        <v>205120.41363890443</v>
      </c>
      <c r="EM243" s="56">
        <v>307680.62045835663</v>
      </c>
      <c r="EN243" s="57" t="str">
        <f>+VLOOKUP(W243,[1]Empresas!$A$1:$B$27,2,0)</f>
        <v>AGUAS MANQUEHUE S.A.</v>
      </c>
    </row>
    <row r="244" spans="12:144" ht="14.4" x14ac:dyDescent="0.3">
      <c r="L244" t="str">
        <f t="shared" si="3"/>
        <v>5795204251043413</v>
      </c>
      <c r="M244" s="62" t="s">
        <v>394</v>
      </c>
      <c r="N244" s="50">
        <v>43405</v>
      </c>
      <c r="O244" s="51">
        <v>2018</v>
      </c>
      <c r="P244" s="52" t="s">
        <v>738</v>
      </c>
      <c r="Q244" s="52">
        <v>1595042</v>
      </c>
      <c r="R244" s="52">
        <v>579520</v>
      </c>
      <c r="S244" s="52" t="s">
        <v>478</v>
      </c>
      <c r="T244" s="52" t="s">
        <v>526</v>
      </c>
      <c r="U244" s="52" t="s">
        <v>480</v>
      </c>
      <c r="V244" s="52" t="s">
        <v>481</v>
      </c>
      <c r="W244" s="52" t="s">
        <v>562</v>
      </c>
      <c r="X244" s="52" t="s">
        <v>914</v>
      </c>
      <c r="Y244" s="52" t="s">
        <v>554</v>
      </c>
      <c r="Z244" s="52">
        <v>9</v>
      </c>
      <c r="AA244" s="52">
        <v>830</v>
      </c>
      <c r="AB244" s="52">
        <v>2392</v>
      </c>
      <c r="AC244" s="52" t="s">
        <v>508</v>
      </c>
      <c r="AD244" s="52">
        <v>43678</v>
      </c>
      <c r="AE244" s="53">
        <v>42510</v>
      </c>
      <c r="AF244" s="53">
        <v>43413</v>
      </c>
      <c r="AG244" s="53">
        <v>43444</v>
      </c>
      <c r="AH244" s="52">
        <v>27</v>
      </c>
      <c r="AI244" s="52">
        <v>0</v>
      </c>
      <c r="AJ244" s="52">
        <v>9710</v>
      </c>
      <c r="AK244" s="52">
        <v>0</v>
      </c>
      <c r="AL244" s="52">
        <v>0</v>
      </c>
      <c r="AM244" s="52"/>
      <c r="AN244" s="52">
        <v>2145</v>
      </c>
      <c r="AO244" s="52" t="s">
        <v>912</v>
      </c>
      <c r="AP244" s="52">
        <v>0</v>
      </c>
      <c r="AQ244" s="52">
        <v>0</v>
      </c>
      <c r="AR244" s="52">
        <v>0</v>
      </c>
      <c r="AS244" s="52" t="s">
        <v>487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2610</v>
      </c>
      <c r="AZ244" s="52">
        <v>0</v>
      </c>
      <c r="BA244" s="52">
        <v>0</v>
      </c>
      <c r="BB244" s="52">
        <v>0</v>
      </c>
      <c r="BC244" s="52">
        <v>0</v>
      </c>
      <c r="BD244" s="52">
        <v>0</v>
      </c>
      <c r="BE244" s="52">
        <v>0</v>
      </c>
      <c r="BF244" s="52">
        <v>622</v>
      </c>
      <c r="BG244" s="52">
        <v>34983</v>
      </c>
      <c r="BH244" s="52"/>
      <c r="BI244" s="52"/>
      <c r="BJ244" s="52"/>
      <c r="BK244" s="52">
        <v>530787</v>
      </c>
      <c r="BL244" s="52">
        <v>0</v>
      </c>
      <c r="BM244" s="52">
        <v>0</v>
      </c>
      <c r="BN244" s="52">
        <v>0</v>
      </c>
      <c r="BO244" s="52">
        <v>0</v>
      </c>
      <c r="BP244" s="52">
        <v>0</v>
      </c>
      <c r="BQ244" s="52">
        <v>0</v>
      </c>
      <c r="BR244" s="52">
        <v>0</v>
      </c>
      <c r="BS244" s="52">
        <v>0</v>
      </c>
      <c r="BT244" s="52">
        <v>0</v>
      </c>
      <c r="BU244" s="52">
        <v>0</v>
      </c>
      <c r="BV244" s="52">
        <v>566392</v>
      </c>
      <c r="BW244" s="52">
        <v>-719018</v>
      </c>
      <c r="BX244" s="52">
        <v>0</v>
      </c>
      <c r="BY244" s="52">
        <v>0</v>
      </c>
      <c r="BZ244" s="52">
        <v>0</v>
      </c>
      <c r="CA244" s="52">
        <v>-604217</v>
      </c>
      <c r="CB244" s="52">
        <v>0</v>
      </c>
      <c r="CC244" s="52">
        <v>0</v>
      </c>
      <c r="CD244" s="52">
        <v>0</v>
      </c>
      <c r="CE244" s="52">
        <v>0</v>
      </c>
      <c r="CF244" s="52">
        <v>0</v>
      </c>
      <c r="CG244" s="52">
        <v>0</v>
      </c>
      <c r="CH244" s="52">
        <v>-2400</v>
      </c>
      <c r="CI244" s="52">
        <v>1</v>
      </c>
      <c r="CJ244" s="52">
        <v>8572</v>
      </c>
      <c r="CK244" s="52">
        <v>1</v>
      </c>
      <c r="CL244" s="52" t="s">
        <v>495</v>
      </c>
      <c r="CM244" s="52">
        <v>76718</v>
      </c>
      <c r="CN244" s="52">
        <v>86428</v>
      </c>
      <c r="CO244" s="52">
        <v>9710</v>
      </c>
      <c r="CP244" s="52">
        <v>8572</v>
      </c>
      <c r="CQ244" s="52">
        <v>1</v>
      </c>
      <c r="CR244" s="52" t="s">
        <v>495</v>
      </c>
      <c r="CS244" s="52">
        <v>0.72</v>
      </c>
      <c r="CT244" s="52">
        <v>0</v>
      </c>
      <c r="CU244" s="52">
        <v>0</v>
      </c>
      <c r="CV244" s="52" t="s">
        <v>915</v>
      </c>
      <c r="CW244" s="52">
        <v>1</v>
      </c>
      <c r="CX244" s="52" t="s">
        <v>495</v>
      </c>
      <c r="CY244" s="52">
        <v>8221</v>
      </c>
      <c r="CZ244" s="52">
        <v>10831</v>
      </c>
      <c r="DA244" s="52">
        <v>2610</v>
      </c>
      <c r="DB244" s="52">
        <v>0</v>
      </c>
      <c r="DC244" s="52">
        <v>0</v>
      </c>
      <c r="DD244" s="52">
        <v>0</v>
      </c>
      <c r="DE244" s="52">
        <v>0</v>
      </c>
      <c r="DF244" s="52">
        <v>0</v>
      </c>
      <c r="DG244" s="52">
        <v>0</v>
      </c>
      <c r="DH244" s="52">
        <v>0</v>
      </c>
      <c r="DI244" s="52">
        <v>0</v>
      </c>
      <c r="DJ244" s="52">
        <v>0</v>
      </c>
      <c r="DK244" s="52">
        <v>0</v>
      </c>
      <c r="DL244" s="52">
        <v>0</v>
      </c>
      <c r="DM244" s="52">
        <v>0</v>
      </c>
      <c r="DN244" s="52">
        <v>0</v>
      </c>
      <c r="DO244" s="52">
        <v>0</v>
      </c>
      <c r="DP244" s="52">
        <v>0</v>
      </c>
      <c r="DQ244" s="52">
        <v>0</v>
      </c>
      <c r="DR244" s="52">
        <v>0</v>
      </c>
      <c r="DS244" s="52">
        <v>0</v>
      </c>
      <c r="DT244" s="52">
        <v>0</v>
      </c>
      <c r="DU244" s="52">
        <v>0</v>
      </c>
      <c r="DV244" s="52">
        <v>0</v>
      </c>
      <c r="DW244" s="52">
        <v>0</v>
      </c>
      <c r="DX244" s="52">
        <v>0</v>
      </c>
      <c r="DY244" s="52">
        <v>0</v>
      </c>
      <c r="DZ244" s="52">
        <v>0</v>
      </c>
      <c r="EA244" s="52">
        <v>0</v>
      </c>
      <c r="EB244" s="52">
        <v>0</v>
      </c>
      <c r="EC244" s="52">
        <v>0</v>
      </c>
      <c r="ED244" s="52">
        <v>0</v>
      </c>
      <c r="EE244" s="52">
        <v>0</v>
      </c>
      <c r="EF244" s="52" t="s">
        <v>490</v>
      </c>
      <c r="EG244" s="52" t="s">
        <v>490</v>
      </c>
      <c r="EH244" s="54">
        <v>903</v>
      </c>
      <c r="EI244" s="55">
        <v>1</v>
      </c>
      <c r="EJ244" s="55">
        <v>0</v>
      </c>
      <c r="EK244" s="56">
        <v>18817.009966777408</v>
      </c>
      <c r="EL244" s="56">
        <v>37634.019933554817</v>
      </c>
      <c r="EM244" s="56">
        <v>56451.029900332222</v>
      </c>
      <c r="EN244" s="57" t="str">
        <f>+VLOOKUP(W244,[1]Empresas!$A$1:$B$27,2,0)</f>
        <v>AGUAS ANDINAS S.A.</v>
      </c>
    </row>
    <row r="245" spans="12:144" ht="14.4" x14ac:dyDescent="0.3">
      <c r="L245" t="str">
        <f t="shared" si="3"/>
        <v>5330904330543403</v>
      </c>
      <c r="M245" s="62" t="s">
        <v>394</v>
      </c>
      <c r="N245" s="50">
        <v>43405</v>
      </c>
      <c r="O245" s="51">
        <v>2018</v>
      </c>
      <c r="P245" s="52" t="s">
        <v>738</v>
      </c>
      <c r="Q245" s="52">
        <v>1595042</v>
      </c>
      <c r="R245" s="52">
        <v>533090</v>
      </c>
      <c r="S245" s="52" t="s">
        <v>478</v>
      </c>
      <c r="T245" s="52" t="s">
        <v>504</v>
      </c>
      <c r="U245" s="52" t="s">
        <v>480</v>
      </c>
      <c r="V245" s="52" t="s">
        <v>548</v>
      </c>
      <c r="W245" s="52" t="s">
        <v>527</v>
      </c>
      <c r="X245" s="52" t="s">
        <v>916</v>
      </c>
      <c r="Y245" s="52" t="s">
        <v>801</v>
      </c>
      <c r="Z245" s="52">
        <v>3</v>
      </c>
      <c r="AA245" s="52">
        <v>601</v>
      </c>
      <c r="AB245" s="52">
        <v>1505</v>
      </c>
      <c r="AC245" s="52" t="s">
        <v>508</v>
      </c>
      <c r="AD245" s="52">
        <v>43556</v>
      </c>
      <c r="AE245" s="53">
        <v>43305</v>
      </c>
      <c r="AF245" s="53">
        <v>43403</v>
      </c>
      <c r="AG245" s="53">
        <v>43434</v>
      </c>
      <c r="AH245" s="52">
        <v>0</v>
      </c>
      <c r="AI245" s="52">
        <v>0</v>
      </c>
      <c r="AJ245" s="52">
        <v>1800</v>
      </c>
      <c r="AK245" s="52">
        <v>0</v>
      </c>
      <c r="AL245" s="52">
        <v>0</v>
      </c>
      <c r="AM245" s="52"/>
      <c r="AN245" s="52">
        <v>31819</v>
      </c>
      <c r="AO245" s="52" t="s">
        <v>912</v>
      </c>
      <c r="AP245" s="52">
        <v>0</v>
      </c>
      <c r="AQ245" s="52">
        <v>0</v>
      </c>
      <c r="AR245" s="52">
        <v>0</v>
      </c>
      <c r="AS245" s="52" t="s">
        <v>524</v>
      </c>
      <c r="AT245" s="52">
        <v>0</v>
      </c>
      <c r="AU245" s="52">
        <v>0</v>
      </c>
      <c r="AV245" s="52">
        <v>0</v>
      </c>
      <c r="AW245" s="52">
        <v>0</v>
      </c>
      <c r="AX245" s="52">
        <v>0</v>
      </c>
      <c r="AY245" s="52">
        <v>0</v>
      </c>
      <c r="AZ245" s="52">
        <v>0</v>
      </c>
      <c r="BA245" s="52">
        <v>0</v>
      </c>
      <c r="BB245" s="52">
        <v>0</v>
      </c>
      <c r="BC245" s="52">
        <v>0</v>
      </c>
      <c r="BD245" s="52">
        <v>0</v>
      </c>
      <c r="BE245" s="52">
        <v>34186</v>
      </c>
      <c r="BF245" s="52">
        <v>666</v>
      </c>
      <c r="BG245" s="52">
        <v>15102</v>
      </c>
      <c r="BH245" s="52"/>
      <c r="BI245" s="52"/>
      <c r="BJ245" s="52"/>
      <c r="BK245" s="52">
        <v>91531</v>
      </c>
      <c r="BL245" s="52">
        <v>0</v>
      </c>
      <c r="BM245" s="52">
        <v>0</v>
      </c>
      <c r="BN245" s="52">
        <v>0</v>
      </c>
      <c r="BO245" s="52">
        <v>0</v>
      </c>
      <c r="BP245" s="52">
        <v>0</v>
      </c>
      <c r="BQ245" s="52">
        <v>0</v>
      </c>
      <c r="BR245" s="52">
        <v>0</v>
      </c>
      <c r="BS245" s="52">
        <v>0</v>
      </c>
      <c r="BT245" s="52">
        <v>0</v>
      </c>
      <c r="BU245" s="52">
        <v>0</v>
      </c>
      <c r="BV245" s="52">
        <v>141485</v>
      </c>
      <c r="BW245" s="52">
        <v>-6797</v>
      </c>
      <c r="BX245" s="52">
        <v>0</v>
      </c>
      <c r="BY245" s="52">
        <v>0</v>
      </c>
      <c r="BZ245" s="52">
        <v>0</v>
      </c>
      <c r="CA245" s="52">
        <v>-5712</v>
      </c>
      <c r="CB245" s="52">
        <v>0</v>
      </c>
      <c r="CC245" s="52">
        <v>0</v>
      </c>
      <c r="CD245" s="52">
        <v>0</v>
      </c>
      <c r="CE245" s="52">
        <v>0</v>
      </c>
      <c r="CF245" s="52">
        <v>0</v>
      </c>
      <c r="CG245" s="52">
        <v>0</v>
      </c>
      <c r="CH245" s="52">
        <v>-938</v>
      </c>
      <c r="CI245" s="52">
        <v>2</v>
      </c>
      <c r="CJ245" s="52">
        <v>342619</v>
      </c>
      <c r="CK245" s="52">
        <v>300</v>
      </c>
      <c r="CL245" s="52" t="s">
        <v>495</v>
      </c>
      <c r="CM245" s="52">
        <v>5058</v>
      </c>
      <c r="CN245" s="52">
        <v>5064</v>
      </c>
      <c r="CO245" s="52">
        <v>1800</v>
      </c>
      <c r="CP245" s="52">
        <v>342619</v>
      </c>
      <c r="CQ245" s="52">
        <v>30</v>
      </c>
      <c r="CR245" s="52" t="s">
        <v>495</v>
      </c>
      <c r="CS245" s="52">
        <v>0</v>
      </c>
      <c r="CT245" s="52">
        <v>0</v>
      </c>
      <c r="CU245" s="52">
        <v>0</v>
      </c>
      <c r="CV245" s="52">
        <v>342619</v>
      </c>
      <c r="CW245" s="52">
        <v>30</v>
      </c>
      <c r="CX245" s="52" t="s">
        <v>495</v>
      </c>
      <c r="CY245" s="52">
        <v>0</v>
      </c>
      <c r="CZ245" s="52">
        <v>0</v>
      </c>
      <c r="DA245" s="52">
        <v>0</v>
      </c>
      <c r="DB245" s="52" t="s">
        <v>917</v>
      </c>
      <c r="DC245" s="52">
        <v>300</v>
      </c>
      <c r="DD245" s="52" t="s">
        <v>510</v>
      </c>
      <c r="DE245" s="52">
        <v>2254</v>
      </c>
      <c r="DF245" s="52">
        <v>2254</v>
      </c>
      <c r="DG245" s="52">
        <v>0</v>
      </c>
      <c r="DH245" s="52">
        <v>0</v>
      </c>
      <c r="DI245" s="52">
        <v>0</v>
      </c>
      <c r="DJ245" s="52">
        <v>0</v>
      </c>
      <c r="DK245" s="52">
        <v>0</v>
      </c>
      <c r="DL245" s="52">
        <v>0</v>
      </c>
      <c r="DM245" s="52">
        <v>0</v>
      </c>
      <c r="DN245" s="52">
        <v>0</v>
      </c>
      <c r="DO245" s="52">
        <v>0</v>
      </c>
      <c r="DP245" s="52">
        <v>0</v>
      </c>
      <c r="DQ245" s="52">
        <v>0</v>
      </c>
      <c r="DR245" s="52">
        <v>0</v>
      </c>
      <c r="DS245" s="52">
        <v>0</v>
      </c>
      <c r="DT245" s="52">
        <v>0</v>
      </c>
      <c r="DU245" s="52">
        <v>0</v>
      </c>
      <c r="DV245" s="52">
        <v>0</v>
      </c>
      <c r="DW245" s="52">
        <v>0</v>
      </c>
      <c r="DX245" s="52">
        <v>0</v>
      </c>
      <c r="DY245" s="52">
        <v>0</v>
      </c>
      <c r="DZ245" s="52">
        <v>0</v>
      </c>
      <c r="EA245" s="52">
        <v>0</v>
      </c>
      <c r="EB245" s="52">
        <v>0</v>
      </c>
      <c r="EC245" s="52">
        <v>0</v>
      </c>
      <c r="ED245" s="52">
        <v>0</v>
      </c>
      <c r="EE245" s="52">
        <v>0</v>
      </c>
      <c r="EF245" s="52" t="s">
        <v>490</v>
      </c>
      <c r="EG245" s="52" t="s">
        <v>490</v>
      </c>
      <c r="EH245" s="54">
        <v>98</v>
      </c>
      <c r="EI245" s="55">
        <v>1</v>
      </c>
      <c r="EJ245" s="55">
        <v>0</v>
      </c>
      <c r="EK245" s="56">
        <v>43311.734693877552</v>
      </c>
      <c r="EL245" s="56">
        <v>86623.469387755104</v>
      </c>
      <c r="EM245" s="56">
        <v>129935.20408163265</v>
      </c>
      <c r="EN245" s="57" t="str">
        <f>+VLOOKUP(W245,[1]Empresas!$A$1:$B$27,2,0)</f>
        <v>AGUAS ANDINAS S.A.</v>
      </c>
    </row>
    <row r="246" spans="12:144" ht="14.4" x14ac:dyDescent="0.3">
      <c r="L246" t="str">
        <f t="shared" si="3"/>
        <v>5747184333543426</v>
      </c>
      <c r="M246" s="62" t="s">
        <v>394</v>
      </c>
      <c r="N246" s="50">
        <v>43405</v>
      </c>
      <c r="O246" s="51">
        <v>2018</v>
      </c>
      <c r="P246" s="52" t="s">
        <v>738</v>
      </c>
      <c r="Q246" s="52">
        <v>1595042</v>
      </c>
      <c r="R246" s="52">
        <v>574718</v>
      </c>
      <c r="S246" s="52" t="s">
        <v>478</v>
      </c>
      <c r="T246" s="52" t="s">
        <v>479</v>
      </c>
      <c r="U246" s="52" t="s">
        <v>480</v>
      </c>
      <c r="V246" s="52" t="s">
        <v>561</v>
      </c>
      <c r="W246" s="52" t="s">
        <v>757</v>
      </c>
      <c r="X246" s="52" t="s">
        <v>758</v>
      </c>
      <c r="Y246" s="52" t="s">
        <v>759</v>
      </c>
      <c r="Z246" s="52">
        <v>18</v>
      </c>
      <c r="AA246" s="52">
        <v>334</v>
      </c>
      <c r="AB246" s="52">
        <v>4580</v>
      </c>
      <c r="AC246" s="52" t="s">
        <v>485</v>
      </c>
      <c r="AD246" s="52" t="s">
        <v>485</v>
      </c>
      <c r="AE246" s="53">
        <v>43335</v>
      </c>
      <c r="AF246" s="53">
        <v>43426</v>
      </c>
      <c r="AG246" s="53">
        <v>43455</v>
      </c>
      <c r="AH246" s="52">
        <v>0</v>
      </c>
      <c r="AI246" s="52">
        <v>520</v>
      </c>
      <c r="AJ246" s="52">
        <v>0</v>
      </c>
      <c r="AK246" s="52">
        <v>367</v>
      </c>
      <c r="AL246" s="52">
        <v>0</v>
      </c>
      <c r="AM246" s="52"/>
      <c r="AN246" s="52">
        <v>98</v>
      </c>
      <c r="AO246" s="52" t="s">
        <v>912</v>
      </c>
      <c r="AP246" s="52">
        <v>0</v>
      </c>
      <c r="AQ246" s="52">
        <v>0</v>
      </c>
      <c r="AR246" s="52">
        <v>0</v>
      </c>
      <c r="AS246" s="52" t="s">
        <v>487</v>
      </c>
      <c r="AT246" s="52">
        <v>0</v>
      </c>
      <c r="AU246" s="52">
        <v>0</v>
      </c>
      <c r="AV246" s="52">
        <v>0</v>
      </c>
      <c r="AW246" s="52">
        <v>0</v>
      </c>
      <c r="AX246" s="52">
        <v>0</v>
      </c>
      <c r="AY246" s="52">
        <v>0</v>
      </c>
      <c r="AZ246" s="52">
        <v>0</v>
      </c>
      <c r="BA246" s="52">
        <v>0</v>
      </c>
      <c r="BB246" s="52">
        <v>0</v>
      </c>
      <c r="BC246" s="52">
        <v>0</v>
      </c>
      <c r="BD246" s="52">
        <v>0</v>
      </c>
      <c r="BE246" s="52">
        <v>188</v>
      </c>
      <c r="BF246" s="52">
        <v>572</v>
      </c>
      <c r="BG246" s="52">
        <v>0</v>
      </c>
      <c r="BH246" s="52"/>
      <c r="BI246" s="52"/>
      <c r="BJ246" s="52"/>
      <c r="BK246" s="52">
        <v>29057</v>
      </c>
      <c r="BL246" s="52">
        <v>0</v>
      </c>
      <c r="BM246" s="52">
        <v>0</v>
      </c>
      <c r="BN246" s="52">
        <v>0</v>
      </c>
      <c r="BO246" s="52">
        <v>0</v>
      </c>
      <c r="BP246" s="52">
        <v>0</v>
      </c>
      <c r="BQ246" s="52">
        <v>0</v>
      </c>
      <c r="BR246" s="52">
        <v>0</v>
      </c>
      <c r="BS246" s="52">
        <v>0</v>
      </c>
      <c r="BT246" s="52">
        <v>0</v>
      </c>
      <c r="BU246" s="52">
        <v>0</v>
      </c>
      <c r="BV246" s="52">
        <v>29817</v>
      </c>
      <c r="BW246" s="52">
        <v>0</v>
      </c>
      <c r="BX246" s="52">
        <v>0</v>
      </c>
      <c r="BY246" s="52">
        <v>0</v>
      </c>
      <c r="BZ246" s="52">
        <v>0</v>
      </c>
      <c r="CA246" s="52">
        <v>0</v>
      </c>
      <c r="CB246" s="52">
        <v>0</v>
      </c>
      <c r="CC246" s="52">
        <v>0</v>
      </c>
      <c r="CD246" s="52">
        <v>0</v>
      </c>
      <c r="CE246" s="52">
        <v>0</v>
      </c>
      <c r="CF246" s="52">
        <v>0</v>
      </c>
      <c r="CG246" s="52">
        <v>0</v>
      </c>
      <c r="CH246" s="52">
        <v>0</v>
      </c>
      <c r="CI246" s="52">
        <v>1</v>
      </c>
      <c r="CJ246" s="52">
        <v>7751582</v>
      </c>
      <c r="CK246" s="52">
        <v>1</v>
      </c>
      <c r="CL246" s="52" t="s">
        <v>510</v>
      </c>
      <c r="CM246" s="52">
        <v>4826</v>
      </c>
      <c r="CN246" s="52">
        <v>4826</v>
      </c>
      <c r="CO246" s="52">
        <v>0</v>
      </c>
      <c r="CP246" s="52">
        <v>0</v>
      </c>
      <c r="CQ246" s="52">
        <v>0</v>
      </c>
      <c r="CR246" s="52" t="s">
        <v>496</v>
      </c>
      <c r="CS246" s="52">
        <v>0</v>
      </c>
      <c r="CT246" s="52">
        <v>0</v>
      </c>
      <c r="CU246" s="52">
        <v>0</v>
      </c>
      <c r="CV246" s="52">
        <v>0</v>
      </c>
      <c r="CW246" s="52">
        <v>0</v>
      </c>
      <c r="CX246" s="52">
        <v>0</v>
      </c>
      <c r="CY246" s="52">
        <v>0</v>
      </c>
      <c r="CZ246" s="52">
        <v>0</v>
      </c>
      <c r="DA246" s="52">
        <v>0</v>
      </c>
      <c r="DB246" s="52">
        <v>0</v>
      </c>
      <c r="DC246" s="52">
        <v>0</v>
      </c>
      <c r="DD246" s="52">
        <v>0</v>
      </c>
      <c r="DE246" s="52">
        <v>0</v>
      </c>
      <c r="DF246" s="52">
        <v>0</v>
      </c>
      <c r="DG246" s="52">
        <v>0</v>
      </c>
      <c r="DH246" s="52">
        <v>0</v>
      </c>
      <c r="DI246" s="52">
        <v>0</v>
      </c>
      <c r="DJ246" s="52">
        <v>0</v>
      </c>
      <c r="DK246" s="52">
        <v>0</v>
      </c>
      <c r="DL246" s="52">
        <v>0</v>
      </c>
      <c r="DM246" s="52">
        <v>0</v>
      </c>
      <c r="DN246" s="52">
        <v>0</v>
      </c>
      <c r="DO246" s="52">
        <v>0</v>
      </c>
      <c r="DP246" s="52">
        <v>0</v>
      </c>
      <c r="DQ246" s="52">
        <v>0</v>
      </c>
      <c r="DR246" s="52">
        <v>0</v>
      </c>
      <c r="DS246" s="52">
        <v>0</v>
      </c>
      <c r="DT246" s="52">
        <v>0</v>
      </c>
      <c r="DU246" s="52">
        <v>0</v>
      </c>
      <c r="DV246" s="52">
        <v>0</v>
      </c>
      <c r="DW246" s="52">
        <v>0</v>
      </c>
      <c r="DX246" s="52">
        <v>0</v>
      </c>
      <c r="DY246" s="52">
        <v>0</v>
      </c>
      <c r="DZ246" s="52">
        <v>0</v>
      </c>
      <c r="EA246" s="52">
        <v>0</v>
      </c>
      <c r="EB246" s="52">
        <v>0</v>
      </c>
      <c r="EC246" s="52">
        <v>0</v>
      </c>
      <c r="ED246" s="52">
        <v>0</v>
      </c>
      <c r="EE246" s="52">
        <v>0</v>
      </c>
      <c r="EF246" s="52" t="s">
        <v>490</v>
      </c>
      <c r="EG246" s="52" t="s">
        <v>394</v>
      </c>
      <c r="EH246" s="54">
        <v>91</v>
      </c>
      <c r="EI246" s="55">
        <v>1</v>
      </c>
      <c r="EJ246" s="55">
        <v>0</v>
      </c>
      <c r="EK246" s="56">
        <v>9829.7802197802193</v>
      </c>
      <c r="EL246" s="56">
        <v>19659.560439560439</v>
      </c>
      <c r="EM246" s="56">
        <v>29489.340659340662</v>
      </c>
      <c r="EN246" s="57" t="str">
        <f>+VLOOKUP(W246,[1]Empresas!$A$1:$B$27,2,0)</f>
        <v>AGUAS ANDINAS S.A.</v>
      </c>
    </row>
    <row r="247" spans="12:144" ht="14.4" x14ac:dyDescent="0.3">
      <c r="L247" t="str">
        <f t="shared" si="3"/>
        <v>5746324323743420</v>
      </c>
      <c r="M247" s="62" t="s">
        <v>394</v>
      </c>
      <c r="N247" s="50">
        <v>43405</v>
      </c>
      <c r="O247" s="51">
        <v>2018</v>
      </c>
      <c r="P247" s="52" t="s">
        <v>738</v>
      </c>
      <c r="Q247" s="52">
        <v>1595042</v>
      </c>
      <c r="R247" s="52">
        <v>574632</v>
      </c>
      <c r="S247" s="52" t="s">
        <v>478</v>
      </c>
      <c r="T247" s="52" t="s">
        <v>504</v>
      </c>
      <c r="U247" s="52" t="s">
        <v>480</v>
      </c>
      <c r="V247" s="52" t="s">
        <v>556</v>
      </c>
      <c r="W247" s="52" t="s">
        <v>527</v>
      </c>
      <c r="X247" s="52" t="s">
        <v>918</v>
      </c>
      <c r="Y247" s="52" t="s">
        <v>806</v>
      </c>
      <c r="Z247" s="52">
        <v>14</v>
      </c>
      <c r="AA247" s="52">
        <v>870</v>
      </c>
      <c r="AB247" s="52">
        <v>2455</v>
      </c>
      <c r="AC247" s="52" t="s">
        <v>508</v>
      </c>
      <c r="AD247" s="52">
        <v>43556</v>
      </c>
      <c r="AE247" s="53">
        <v>43237</v>
      </c>
      <c r="AF247" s="53">
        <v>43420</v>
      </c>
      <c r="AG247" s="53">
        <v>43451</v>
      </c>
      <c r="AH247" s="52">
        <v>230</v>
      </c>
      <c r="AI247" s="52">
        <v>0</v>
      </c>
      <c r="AJ247" s="52">
        <v>12880</v>
      </c>
      <c r="AK247" s="52">
        <v>0</v>
      </c>
      <c r="AL247" s="52">
        <v>0</v>
      </c>
      <c r="AM247" s="52"/>
      <c r="AN247" s="52">
        <v>40513</v>
      </c>
      <c r="AO247" s="52" t="s">
        <v>912</v>
      </c>
      <c r="AP247" s="52">
        <v>0</v>
      </c>
      <c r="AQ247" s="52">
        <v>0</v>
      </c>
      <c r="AR247" s="52">
        <v>0</v>
      </c>
      <c r="AS247" s="52" t="s">
        <v>487</v>
      </c>
      <c r="AT247" s="52">
        <v>0</v>
      </c>
      <c r="AU247" s="52">
        <v>3.2</v>
      </c>
      <c r="AV247" s="52">
        <v>6.4</v>
      </c>
      <c r="AW247" s="52">
        <v>0</v>
      </c>
      <c r="AX247" s="52">
        <v>1.2</v>
      </c>
      <c r="AY247" s="52">
        <v>400</v>
      </c>
      <c r="AZ247" s="52">
        <v>0</v>
      </c>
      <c r="BA247" s="52">
        <v>0</v>
      </c>
      <c r="BB247" s="52">
        <v>0</v>
      </c>
      <c r="BC247" s="52">
        <v>0</v>
      </c>
      <c r="BD247" s="52">
        <v>0</v>
      </c>
      <c r="BE247" s="52">
        <v>78450</v>
      </c>
      <c r="BF247" s="52">
        <v>667</v>
      </c>
      <c r="BG247" s="52">
        <v>106248</v>
      </c>
      <c r="BH247" s="52"/>
      <c r="BI247" s="52"/>
      <c r="BJ247" s="52"/>
      <c r="BK247" s="52">
        <v>677879</v>
      </c>
      <c r="BL247" s="52">
        <v>42927</v>
      </c>
      <c r="BM247" s="52">
        <v>34557</v>
      </c>
      <c r="BN247" s="52">
        <v>0</v>
      </c>
      <c r="BO247" s="52">
        <v>0</v>
      </c>
      <c r="BP247" s="52">
        <v>0</v>
      </c>
      <c r="BQ247" s="52">
        <v>0</v>
      </c>
      <c r="BR247" s="52">
        <v>0</v>
      </c>
      <c r="BS247" s="52">
        <v>0</v>
      </c>
      <c r="BT247" s="52">
        <v>0</v>
      </c>
      <c r="BU247" s="52">
        <v>0</v>
      </c>
      <c r="BV247" s="52">
        <v>940728</v>
      </c>
      <c r="BW247" s="52">
        <v>-1006691</v>
      </c>
      <c r="BX247" s="52">
        <v>0</v>
      </c>
      <c r="BY247" s="52">
        <v>0</v>
      </c>
      <c r="BZ247" s="52">
        <v>0</v>
      </c>
      <c r="CA247" s="52">
        <v>-845959</v>
      </c>
      <c r="CB247" s="52">
        <v>0</v>
      </c>
      <c r="CC247" s="52">
        <v>0</v>
      </c>
      <c r="CD247" s="52">
        <v>0</v>
      </c>
      <c r="CE247" s="52">
        <v>0</v>
      </c>
      <c r="CF247" s="52">
        <v>0</v>
      </c>
      <c r="CG247" s="52">
        <v>0</v>
      </c>
      <c r="CH247" s="52">
        <v>-6710</v>
      </c>
      <c r="CI247" s="52">
        <v>1</v>
      </c>
      <c r="CJ247" s="52">
        <v>70822</v>
      </c>
      <c r="CK247" s="52">
        <v>80</v>
      </c>
      <c r="CL247" s="52" t="s">
        <v>510</v>
      </c>
      <c r="CM247" s="52">
        <v>7175</v>
      </c>
      <c r="CN247" s="52">
        <v>7336</v>
      </c>
      <c r="CO247" s="52">
        <v>12880</v>
      </c>
      <c r="CP247" s="52">
        <v>70822</v>
      </c>
      <c r="CQ247" s="52">
        <v>80</v>
      </c>
      <c r="CR247" s="52" t="s">
        <v>510</v>
      </c>
      <c r="CS247" s="52">
        <v>6.4</v>
      </c>
      <c r="CT247" s="52">
        <v>3.2</v>
      </c>
      <c r="CU247" s="52">
        <v>0</v>
      </c>
      <c r="CV247" s="52">
        <v>70822</v>
      </c>
      <c r="CW247" s="52">
        <v>80</v>
      </c>
      <c r="CX247" s="52" t="s">
        <v>510</v>
      </c>
      <c r="CY247" s="52">
        <v>4.8</v>
      </c>
      <c r="CZ247" s="52">
        <v>0</v>
      </c>
      <c r="DA247" s="52">
        <v>0</v>
      </c>
      <c r="DB247" s="52" t="s">
        <v>919</v>
      </c>
      <c r="DC247" s="52">
        <v>80</v>
      </c>
      <c r="DD247" s="52" t="s">
        <v>510</v>
      </c>
      <c r="DE247" s="52">
        <v>921</v>
      </c>
      <c r="DF247" s="52">
        <v>926</v>
      </c>
      <c r="DG247" s="52">
        <v>400</v>
      </c>
      <c r="DH247" s="52">
        <v>0</v>
      </c>
      <c r="DI247" s="52">
        <v>0</v>
      </c>
      <c r="DJ247" s="52">
        <v>0</v>
      </c>
      <c r="DK247" s="52">
        <v>0</v>
      </c>
      <c r="DL247" s="52">
        <v>0</v>
      </c>
      <c r="DM247" s="52">
        <v>0</v>
      </c>
      <c r="DN247" s="52">
        <v>0</v>
      </c>
      <c r="DO247" s="52">
        <v>0</v>
      </c>
      <c r="DP247" s="52">
        <v>0</v>
      </c>
      <c r="DQ247" s="52">
        <v>0</v>
      </c>
      <c r="DR247" s="52">
        <v>0</v>
      </c>
      <c r="DS247" s="52">
        <v>0</v>
      </c>
      <c r="DT247" s="52">
        <v>0</v>
      </c>
      <c r="DU247" s="52">
        <v>0</v>
      </c>
      <c r="DV247" s="52">
        <v>0</v>
      </c>
      <c r="DW247" s="52">
        <v>0</v>
      </c>
      <c r="DX247" s="52">
        <v>0</v>
      </c>
      <c r="DY247" s="52">
        <v>0</v>
      </c>
      <c r="DZ247" s="52">
        <v>0</v>
      </c>
      <c r="EA247" s="52">
        <v>0</v>
      </c>
      <c r="EB247" s="52">
        <v>0</v>
      </c>
      <c r="EC247" s="52">
        <v>0</v>
      </c>
      <c r="ED247" s="52">
        <v>0</v>
      </c>
      <c r="EE247" s="52">
        <v>0</v>
      </c>
      <c r="EF247" s="52" t="s">
        <v>490</v>
      </c>
      <c r="EG247" s="52" t="s">
        <v>490</v>
      </c>
      <c r="EH247" s="54">
        <v>183</v>
      </c>
      <c r="EI247" s="55">
        <v>1</v>
      </c>
      <c r="EJ247" s="55">
        <v>0</v>
      </c>
      <c r="EK247" s="56">
        <v>154217.7049180328</v>
      </c>
      <c r="EL247" s="56">
        <v>308435.40983606561</v>
      </c>
      <c r="EM247" s="56">
        <v>462653.11475409841</v>
      </c>
      <c r="EN247" s="57" t="str">
        <f>+VLOOKUP(W247,[1]Empresas!$A$1:$B$27,2,0)</f>
        <v>AGUAS ANDINAS S.A.</v>
      </c>
    </row>
    <row r="248" spans="12:144" ht="14.4" x14ac:dyDescent="0.3">
      <c r="L248" t="str">
        <f t="shared" si="3"/>
        <v>27181244299843420</v>
      </c>
      <c r="M248" s="62" t="s">
        <v>394</v>
      </c>
      <c r="N248" s="50">
        <v>43405</v>
      </c>
      <c r="O248" s="51">
        <v>2018</v>
      </c>
      <c r="P248" s="52" t="s">
        <v>738</v>
      </c>
      <c r="Q248" s="52">
        <v>1595042</v>
      </c>
      <c r="R248" s="52">
        <v>2718124</v>
      </c>
      <c r="S248" s="52" t="s">
        <v>478</v>
      </c>
      <c r="T248" s="52" t="s">
        <v>479</v>
      </c>
      <c r="U248" s="52" t="s">
        <v>480</v>
      </c>
      <c r="V248" s="52" t="s">
        <v>699</v>
      </c>
      <c r="W248" s="52" t="s">
        <v>841</v>
      </c>
      <c r="X248" s="52" t="s">
        <v>700</v>
      </c>
      <c r="Y248" s="52" t="s">
        <v>701</v>
      </c>
      <c r="Z248" s="52">
        <v>14</v>
      </c>
      <c r="AA248" s="52">
        <v>293</v>
      </c>
      <c r="AB248" s="52">
        <v>2975</v>
      </c>
      <c r="AC248" s="52" t="s">
        <v>485</v>
      </c>
      <c r="AD248" s="52" t="s">
        <v>485</v>
      </c>
      <c r="AE248" s="53">
        <v>42998</v>
      </c>
      <c r="AF248" s="53">
        <v>43420</v>
      </c>
      <c r="AG248" s="53">
        <v>43451</v>
      </c>
      <c r="AH248" s="52">
        <v>6</v>
      </c>
      <c r="AI248" s="52">
        <v>350</v>
      </c>
      <c r="AJ248" s="52">
        <v>0</v>
      </c>
      <c r="AK248" s="52">
        <v>374</v>
      </c>
      <c r="AL248" s="52">
        <v>0</v>
      </c>
      <c r="AM248" s="52"/>
      <c r="AN248" s="52">
        <v>213</v>
      </c>
      <c r="AO248" s="52" t="s">
        <v>912</v>
      </c>
      <c r="AP248" s="52">
        <v>0</v>
      </c>
      <c r="AQ248" s="52">
        <v>0</v>
      </c>
      <c r="AR248" s="52">
        <v>0</v>
      </c>
      <c r="AS248" s="52" t="s">
        <v>487</v>
      </c>
      <c r="AT248" s="52">
        <v>0</v>
      </c>
      <c r="AU248" s="52">
        <v>0</v>
      </c>
      <c r="AV248" s="52">
        <v>0</v>
      </c>
      <c r="AW248" s="52">
        <v>0</v>
      </c>
      <c r="AX248" s="52">
        <v>0</v>
      </c>
      <c r="AY248" s="52">
        <v>0</v>
      </c>
      <c r="AZ248" s="52">
        <v>0</v>
      </c>
      <c r="BA248" s="52">
        <v>0</v>
      </c>
      <c r="BB248" s="52">
        <v>0</v>
      </c>
      <c r="BC248" s="52">
        <v>0</v>
      </c>
      <c r="BD248" s="52">
        <v>0</v>
      </c>
      <c r="BE248" s="52">
        <v>0</v>
      </c>
      <c r="BF248" s="52">
        <v>571</v>
      </c>
      <c r="BG248" s="52">
        <v>2398</v>
      </c>
      <c r="BH248" s="52"/>
      <c r="BI248" s="52"/>
      <c r="BJ248" s="52"/>
      <c r="BK248" s="52">
        <v>31260</v>
      </c>
      <c r="BL248" s="52">
        <v>0</v>
      </c>
      <c r="BM248" s="52">
        <v>0</v>
      </c>
      <c r="BN248" s="52">
        <v>0</v>
      </c>
      <c r="BO248" s="52">
        <v>0</v>
      </c>
      <c r="BP248" s="52">
        <v>0</v>
      </c>
      <c r="BQ248" s="52">
        <v>0</v>
      </c>
      <c r="BR248" s="52">
        <v>0</v>
      </c>
      <c r="BS248" s="52">
        <v>0</v>
      </c>
      <c r="BT248" s="52">
        <v>0</v>
      </c>
      <c r="BU248" s="52">
        <v>0</v>
      </c>
      <c r="BV248" s="52">
        <v>34229</v>
      </c>
      <c r="BW248" s="52">
        <v>-10627</v>
      </c>
      <c r="BX248" s="52">
        <v>0</v>
      </c>
      <c r="BY248" s="52">
        <v>0</v>
      </c>
      <c r="BZ248" s="52">
        <v>0</v>
      </c>
      <c r="CA248" s="52">
        <v>-8931</v>
      </c>
      <c r="CB248" s="52">
        <v>0</v>
      </c>
      <c r="CC248" s="52">
        <v>0</v>
      </c>
      <c r="CD248" s="52">
        <v>0</v>
      </c>
      <c r="CE248" s="52">
        <v>0</v>
      </c>
      <c r="CF248" s="52">
        <v>0</v>
      </c>
      <c r="CG248" s="52">
        <v>0</v>
      </c>
      <c r="CH248" s="52">
        <v>-192</v>
      </c>
      <c r="CI248" s="52">
        <v>1</v>
      </c>
      <c r="CJ248" s="52">
        <v>2373469</v>
      </c>
      <c r="CK248" s="52">
        <v>1</v>
      </c>
      <c r="CL248" s="52" t="s">
        <v>495</v>
      </c>
      <c r="CM248" s="52">
        <v>12363</v>
      </c>
      <c r="CN248" s="52">
        <v>12737</v>
      </c>
      <c r="CO248" s="52">
        <v>374</v>
      </c>
      <c r="CP248" s="52">
        <v>0</v>
      </c>
      <c r="CQ248" s="52">
        <v>0</v>
      </c>
      <c r="CR248" s="52" t="s">
        <v>496</v>
      </c>
      <c r="CS248" s="52">
        <v>0</v>
      </c>
      <c r="CT248" s="52">
        <v>0</v>
      </c>
      <c r="CU248" s="52">
        <v>0</v>
      </c>
      <c r="CV248" s="52">
        <v>0</v>
      </c>
      <c r="CW248" s="52">
        <v>0</v>
      </c>
      <c r="CX248" s="52">
        <v>0</v>
      </c>
      <c r="CY248" s="52">
        <v>0</v>
      </c>
      <c r="CZ248" s="52">
        <v>0</v>
      </c>
      <c r="DA248" s="52">
        <v>0</v>
      </c>
      <c r="DB248" s="52">
        <v>0</v>
      </c>
      <c r="DC248" s="52">
        <v>0</v>
      </c>
      <c r="DD248" s="52">
        <v>0</v>
      </c>
      <c r="DE248" s="52">
        <v>0</v>
      </c>
      <c r="DF248" s="52">
        <v>0</v>
      </c>
      <c r="DG248" s="52">
        <v>0</v>
      </c>
      <c r="DH248" s="52">
        <v>0</v>
      </c>
      <c r="DI248" s="52">
        <v>0</v>
      </c>
      <c r="DJ248" s="52">
        <v>0</v>
      </c>
      <c r="DK248" s="52">
        <v>0</v>
      </c>
      <c r="DL248" s="52">
        <v>0</v>
      </c>
      <c r="DM248" s="52">
        <v>0</v>
      </c>
      <c r="DN248" s="52">
        <v>0</v>
      </c>
      <c r="DO248" s="52">
        <v>0</v>
      </c>
      <c r="DP248" s="52">
        <v>0</v>
      </c>
      <c r="DQ248" s="52">
        <v>0</v>
      </c>
      <c r="DR248" s="52">
        <v>0</v>
      </c>
      <c r="DS248" s="52">
        <v>0</v>
      </c>
      <c r="DT248" s="52">
        <v>0</v>
      </c>
      <c r="DU248" s="52">
        <v>0</v>
      </c>
      <c r="DV248" s="52">
        <v>0</v>
      </c>
      <c r="DW248" s="52">
        <v>0</v>
      </c>
      <c r="DX248" s="52">
        <v>0</v>
      </c>
      <c r="DY248" s="52">
        <v>0</v>
      </c>
      <c r="DZ248" s="52">
        <v>0</v>
      </c>
      <c r="EA248" s="52">
        <v>0</v>
      </c>
      <c r="EB248" s="52">
        <v>0</v>
      </c>
      <c r="EC248" s="52">
        <v>0</v>
      </c>
      <c r="ED248" s="52">
        <v>0</v>
      </c>
      <c r="EE248" s="52">
        <v>0</v>
      </c>
      <c r="EF248" s="52" t="s">
        <v>490</v>
      </c>
      <c r="EG248" s="52" t="s">
        <v>490</v>
      </c>
      <c r="EH248" s="54">
        <v>422</v>
      </c>
      <c r="EI248" s="55">
        <v>1</v>
      </c>
      <c r="EJ248" s="55">
        <v>0</v>
      </c>
      <c r="EK248" s="56">
        <v>2433.3412322274885</v>
      </c>
      <c r="EL248" s="56">
        <v>4866.682464454977</v>
      </c>
      <c r="EM248" s="56">
        <v>7300.023696682465</v>
      </c>
      <c r="EN248" s="57" t="str">
        <f>+VLOOKUP(W248,[1]Empresas!$A$1:$B$27,2,0)</f>
        <v>AGUAS ANDINAS S.A.</v>
      </c>
    </row>
    <row r="249" spans="12:144" ht="14.4" x14ac:dyDescent="0.3">
      <c r="L249" t="str">
        <f t="shared" si="3"/>
        <v>26131734107943420</v>
      </c>
      <c r="M249" s="62" t="s">
        <v>394</v>
      </c>
      <c r="N249" s="50">
        <v>43405</v>
      </c>
      <c r="O249" s="51">
        <v>2018</v>
      </c>
      <c r="P249" s="52" t="s">
        <v>738</v>
      </c>
      <c r="Q249" s="52">
        <v>1595042</v>
      </c>
      <c r="R249" s="52">
        <v>2613173</v>
      </c>
      <c r="S249" s="52" t="s">
        <v>478</v>
      </c>
      <c r="T249" s="52" t="s">
        <v>479</v>
      </c>
      <c r="U249" s="52" t="s">
        <v>480</v>
      </c>
      <c r="V249" s="52" t="s">
        <v>561</v>
      </c>
      <c r="W249" s="52" t="s">
        <v>920</v>
      </c>
      <c r="X249" s="52" t="s">
        <v>921</v>
      </c>
      <c r="Y249" s="52" t="s">
        <v>592</v>
      </c>
      <c r="Z249" s="52">
        <v>14</v>
      </c>
      <c r="AA249" s="52">
        <v>302</v>
      </c>
      <c r="AB249" s="52">
        <v>7560</v>
      </c>
      <c r="AC249" s="52" t="s">
        <v>485</v>
      </c>
      <c r="AD249" s="52" t="s">
        <v>485</v>
      </c>
      <c r="AE249" s="53">
        <v>41079</v>
      </c>
      <c r="AF249" s="53">
        <v>43420</v>
      </c>
      <c r="AG249" s="53">
        <v>43451</v>
      </c>
      <c r="AH249" s="52">
        <v>6</v>
      </c>
      <c r="AI249" s="52">
        <v>350</v>
      </c>
      <c r="AJ249" s="52">
        <v>0</v>
      </c>
      <c r="AK249" s="52">
        <v>5253</v>
      </c>
      <c r="AL249" s="52">
        <v>0</v>
      </c>
      <c r="AM249" s="52"/>
      <c r="AN249" s="52">
        <v>213</v>
      </c>
      <c r="AO249" s="52" t="s">
        <v>912</v>
      </c>
      <c r="AP249" s="52">
        <v>0</v>
      </c>
      <c r="AQ249" s="52">
        <v>0</v>
      </c>
      <c r="AR249" s="52">
        <v>0</v>
      </c>
      <c r="AS249" s="52" t="s">
        <v>487</v>
      </c>
      <c r="AT249" s="52">
        <v>0</v>
      </c>
      <c r="AU249" s="52">
        <v>0</v>
      </c>
      <c r="AV249" s="52">
        <v>0</v>
      </c>
      <c r="AW249" s="52">
        <v>0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>
        <v>0</v>
      </c>
      <c r="BD249" s="52">
        <v>0</v>
      </c>
      <c r="BE249" s="52">
        <v>0</v>
      </c>
      <c r="BF249" s="52">
        <v>571</v>
      </c>
      <c r="BG249" s="52">
        <v>9298</v>
      </c>
      <c r="BH249" s="52"/>
      <c r="BI249" s="52"/>
      <c r="BJ249" s="52"/>
      <c r="BK249" s="52">
        <v>154879</v>
      </c>
      <c r="BL249" s="52">
        <v>0</v>
      </c>
      <c r="BM249" s="52">
        <v>0</v>
      </c>
      <c r="BN249" s="52">
        <v>0</v>
      </c>
      <c r="BO249" s="52">
        <v>0</v>
      </c>
      <c r="BP249" s="52">
        <v>0</v>
      </c>
      <c r="BQ249" s="52">
        <v>0</v>
      </c>
      <c r="BR249" s="52">
        <v>0</v>
      </c>
      <c r="BS249" s="52">
        <v>0</v>
      </c>
      <c r="BT249" s="52">
        <v>0</v>
      </c>
      <c r="BU249" s="52">
        <v>0</v>
      </c>
      <c r="BV249" s="52">
        <v>164748</v>
      </c>
      <c r="BW249" s="52">
        <v>-183148</v>
      </c>
      <c r="BX249" s="52">
        <v>0</v>
      </c>
      <c r="BY249" s="52">
        <v>0</v>
      </c>
      <c r="BZ249" s="52">
        <v>0</v>
      </c>
      <c r="CA249" s="52">
        <v>-153906</v>
      </c>
      <c r="CB249" s="52">
        <v>0</v>
      </c>
      <c r="CC249" s="52">
        <v>0</v>
      </c>
      <c r="CD249" s="52">
        <v>0</v>
      </c>
      <c r="CE249" s="52">
        <v>0</v>
      </c>
      <c r="CF249" s="52">
        <v>0</v>
      </c>
      <c r="CG249" s="52">
        <v>0</v>
      </c>
      <c r="CH249" s="52">
        <v>-509</v>
      </c>
      <c r="CI249" s="52">
        <v>1</v>
      </c>
      <c r="CJ249" s="52">
        <v>1323048</v>
      </c>
      <c r="CK249" s="52">
        <v>1</v>
      </c>
      <c r="CL249" s="52" t="s">
        <v>495</v>
      </c>
      <c r="CM249" s="52">
        <v>5227</v>
      </c>
      <c r="CN249" s="52">
        <v>10480</v>
      </c>
      <c r="CO249" s="52">
        <v>5253</v>
      </c>
      <c r="CP249" s="52">
        <v>0</v>
      </c>
      <c r="CQ249" s="52">
        <v>0</v>
      </c>
      <c r="CR249" s="52" t="s">
        <v>496</v>
      </c>
      <c r="CS249" s="52">
        <v>0</v>
      </c>
      <c r="CT249" s="52">
        <v>0</v>
      </c>
      <c r="CU249" s="52">
        <v>0</v>
      </c>
      <c r="CV249" s="52">
        <v>0</v>
      </c>
      <c r="CW249" s="52">
        <v>0</v>
      </c>
      <c r="CX249" s="52">
        <v>0</v>
      </c>
      <c r="CY249" s="52">
        <v>0</v>
      </c>
      <c r="CZ249" s="52">
        <v>0</v>
      </c>
      <c r="DA249" s="52">
        <v>0</v>
      </c>
      <c r="DB249" s="52">
        <v>0</v>
      </c>
      <c r="DC249" s="52">
        <v>0</v>
      </c>
      <c r="DD249" s="52">
        <v>0</v>
      </c>
      <c r="DE249" s="52">
        <v>0</v>
      </c>
      <c r="DF249" s="52">
        <v>0</v>
      </c>
      <c r="DG249" s="52">
        <v>0</v>
      </c>
      <c r="DH249" s="52">
        <v>0</v>
      </c>
      <c r="DI249" s="52">
        <v>0</v>
      </c>
      <c r="DJ249" s="52">
        <v>0</v>
      </c>
      <c r="DK249" s="52">
        <v>0</v>
      </c>
      <c r="DL249" s="52">
        <v>0</v>
      </c>
      <c r="DM249" s="52">
        <v>0</v>
      </c>
      <c r="DN249" s="52">
        <v>0</v>
      </c>
      <c r="DO249" s="52">
        <v>0</v>
      </c>
      <c r="DP249" s="52">
        <v>0</v>
      </c>
      <c r="DQ249" s="52">
        <v>0</v>
      </c>
      <c r="DR249" s="52">
        <v>0</v>
      </c>
      <c r="DS249" s="52">
        <v>0</v>
      </c>
      <c r="DT249" s="52">
        <v>0</v>
      </c>
      <c r="DU249" s="52">
        <v>0</v>
      </c>
      <c r="DV249" s="52">
        <v>0</v>
      </c>
      <c r="DW249" s="52">
        <v>0</v>
      </c>
      <c r="DX249" s="52">
        <v>0</v>
      </c>
      <c r="DY249" s="52">
        <v>0</v>
      </c>
      <c r="DZ249" s="52">
        <v>0</v>
      </c>
      <c r="EA249" s="52">
        <v>0</v>
      </c>
      <c r="EB249" s="52">
        <v>0</v>
      </c>
      <c r="EC249" s="52">
        <v>0</v>
      </c>
      <c r="ED249" s="52">
        <v>0</v>
      </c>
      <c r="EE249" s="52">
        <v>0</v>
      </c>
      <c r="EF249" s="52" t="s">
        <v>490</v>
      </c>
      <c r="EG249" s="52" t="s">
        <v>490</v>
      </c>
      <c r="EH249" s="54">
        <v>2341</v>
      </c>
      <c r="EI249" s="55">
        <v>1</v>
      </c>
      <c r="EJ249" s="55">
        <v>0</v>
      </c>
      <c r="EK249" s="56">
        <v>2111.2516018795386</v>
      </c>
      <c r="EL249" s="56">
        <v>4222.5032037590772</v>
      </c>
      <c r="EM249" s="56">
        <v>6333.7548056386158</v>
      </c>
      <c r="EN249" s="57" t="str">
        <f>+VLOOKUP(W249,[1]Empresas!$A$1:$B$27,2,0)</f>
        <v>AGUAS ANDINAS S.A.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Cartola 1594986</vt:lpstr>
      <vt:lpstr>INFO DADORES</vt:lpstr>
      <vt:lpstr>Clientes Afectados</vt:lpstr>
    </vt:vector>
  </TitlesOfParts>
  <Company>ENDESA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CL078202203</dc:creator>
  <cp:lastModifiedBy>Kris Sandoval</cp:lastModifiedBy>
  <dcterms:created xsi:type="dcterms:W3CDTF">2019-03-20T11:35:58Z</dcterms:created>
  <dcterms:modified xsi:type="dcterms:W3CDTF">2020-02-19T20:18:20Z</dcterms:modified>
</cp:coreProperties>
</file>